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codeName="ThisWorkbook"/>
  <mc:AlternateContent xmlns:mc="http://schemas.openxmlformats.org/markup-compatibility/2006">
    <mc:Choice Requires="x15">
      <x15ac:absPath xmlns:x15ac="http://schemas.microsoft.com/office/spreadsheetml/2010/11/ac" url="https://d.docs.live.net/a975287750cbac46/デスクトップ/1月28_30配布/★エリア表_原本/"/>
    </mc:Choice>
  </mc:AlternateContent>
  <xr:revisionPtr revIDLastSave="48" documentId="13_ncr:1_{F010343A-8E78-440A-A2AD-6FB17E4F0898}" xr6:coauthVersionLast="47" xr6:coauthVersionMax="47" xr10:uidLastSave="{0FA152F3-C719-40D5-B920-2756227B060B}"/>
  <workbookProtection workbookAlgorithmName="SHA-512" workbookHashValue="WKZRlkuiSaW6SuP3urfwncfc63iUZ4LJ7RYa2qfiPqjH7fh6X1xaooNWDaTc2JSbpg1mZzF6/9nA6YvCXu1WbA==" workbookSaltValue="OJ78smwdiE+Lv9NapP7wtg==" workbookSpinCount="100000" lockStructure="1"/>
  <bookViews>
    <workbookView xWindow="-120" yWindow="-120" windowWidth="29040" windowHeight="15840" tabRatio="696" firstSheet="1" activeTab="4" xr2:uid="{00000000-000D-0000-FFFF-FFFF00000000}"/>
  </bookViews>
  <sheets>
    <sheet name="管理用" sheetId="37" state="hidden" r:id="rId1"/>
    <sheet name="表紙" sheetId="53" r:id="rId2"/>
    <sheet name="入力" sheetId="18" state="hidden" r:id="rId3"/>
    <sheet name="カバレッジエリア" sheetId="1" r:id="rId4"/>
    <sheet name="申込書" sheetId="31" r:id="rId5"/>
    <sheet name="エリア表作成" sheetId="45" state="hidden" r:id="rId6"/>
    <sheet name="エリア表作成 (2)" sheetId="54" state="hidden" r:id="rId7"/>
    <sheet name="エリア表のみ" sheetId="22" r:id="rId8"/>
    <sheet name="見積書" sheetId="30" state="hidden" r:id="rId9"/>
    <sheet name="shouhin" sheetId="10" state="hidden" r:id="rId10"/>
    <sheet name="新商品マスタ" sheetId="46" state="hidden" r:id="rId11"/>
    <sheet name="新商品マスタBK" sheetId="50" state="hidden" r:id="rId12"/>
    <sheet name="単価マスタ" sheetId="27" state="hidden" r:id="rId13"/>
    <sheet name="商品並べ替え" sheetId="49" state="hidden" r:id="rId14"/>
    <sheet name="エリア表のみ (2)" sheetId="55" state="hidden" r:id="rId15"/>
    <sheet name="import_1" sheetId="41" state="hidden" r:id="rId16"/>
    <sheet name="import_2" sheetId="19" state="hidden" r:id="rId17"/>
    <sheet name="import_3" sheetId="33" state="hidden" r:id="rId18"/>
    <sheet name="import_4" sheetId="34" state="hidden" r:id="rId19"/>
    <sheet name="import_5" sheetId="35" state="hidden" r:id="rId20"/>
    <sheet name="import_6" sheetId="36" state="hidden" r:id="rId21"/>
    <sheet name="選択肢" sheetId="43" state="hidden" r:id="rId22"/>
    <sheet name="import_7" sheetId="56" state="hidden" r:id="rId23"/>
    <sheet name="地区マスタ" sheetId="16" state="hidden" r:id="rId24"/>
    <sheet name="エリアマスタ" sheetId="15" state="hidden" r:id="rId25"/>
    <sheet name="Sheet2" sheetId="51" state="hidden" r:id="rId26"/>
    <sheet name="Sheet1" sheetId="44" state="hidden" r:id="rId27"/>
    <sheet name="Sheet3" sheetId="48" state="hidden" r:id="rId28"/>
    <sheet name="配布形態マスタ" sheetId="28" state="hidden" r:id="rId29"/>
    <sheet name="sector" sheetId="11" state="hidden" r:id="rId30"/>
    <sheet name="channel" sheetId="13" state="hidden" r:id="rId31"/>
    <sheet name="caution" sheetId="12" state="hidden" r:id="rId32"/>
  </sheets>
  <definedNames>
    <definedName name="_xlnm._FilterDatabase" localSheetId="31" hidden="1">caution!$A$4:$A$32</definedName>
    <definedName name="_xlnm._FilterDatabase" localSheetId="30" hidden="1">channel!$A$2:$A$28</definedName>
    <definedName name="_xlnm._FilterDatabase" localSheetId="15" hidden="1">import_1!$A$10:$L$756</definedName>
    <definedName name="_xlnm._FilterDatabase" localSheetId="16" hidden="1">import_2!$A$10:$J$922</definedName>
    <definedName name="_xlnm._FilterDatabase" localSheetId="17" hidden="1">import_3!$A$10:$J$922</definedName>
    <definedName name="_xlnm._FilterDatabase" localSheetId="18" hidden="1">import_4!$A$10:$J$922</definedName>
    <definedName name="_xlnm._FilterDatabase" localSheetId="19" hidden="1">import_5!$A$10:$J$922</definedName>
    <definedName name="_xlnm._FilterDatabase" localSheetId="20" hidden="1">import_6!$A$10:$J$922</definedName>
    <definedName name="_xlnm._FilterDatabase" localSheetId="22" hidden="1">import_7!$A$10:$L$76</definedName>
    <definedName name="_xlnm._FilterDatabase" localSheetId="29" hidden="1">sector!$A$3:$A$29</definedName>
    <definedName name="_xlnm._FilterDatabase" localSheetId="9" hidden="1">shouhin!$A$8:$D$30</definedName>
    <definedName name="_xlnm._FilterDatabase" localSheetId="24" hidden="1">エリアマスタ!$B$1:$I$1461</definedName>
    <definedName name="_xlnm._FilterDatabase" localSheetId="10" hidden="1">新商品マスタ!$B$4:$AM$223</definedName>
    <definedName name="_xlnm._FilterDatabase" localSheetId="11" hidden="1">新商品マスタBK!$B$4:$AM$223</definedName>
    <definedName name="_xlnm.Print_Area" localSheetId="3">カバレッジエリア!$A$1:$U$36</definedName>
    <definedName name="_xlnm.Print_Area" localSheetId="8">見積書!$A$1:$R$55</definedName>
    <definedName name="_xlnm.Print_Area" localSheetId="4">申込書!$A$1:$H$93</definedName>
    <definedName name="_xlnm.Print_Area" localSheetId="1">表紙!$A$1:$O$40</definedName>
    <definedName name="Z_46367187_909C_43FD_B2FE_800B858763B3_.wvu.Cols" localSheetId="3" hidden="1">カバレッジエリア!$R:$R</definedName>
    <definedName name="Z_46367187_909C_43FD_B2FE_800B858763B3_.wvu.FilterData" localSheetId="31" hidden="1">caution!$A$4:$A$32</definedName>
    <definedName name="Z_46367187_909C_43FD_B2FE_800B858763B3_.wvu.FilterData" localSheetId="30" hidden="1">channel!$A$2:$A$28</definedName>
    <definedName name="Z_46367187_909C_43FD_B2FE_800B858763B3_.wvu.FilterData" localSheetId="15" hidden="1">import_1!$A$10:$J$922</definedName>
    <definedName name="Z_46367187_909C_43FD_B2FE_800B858763B3_.wvu.FilterData" localSheetId="16" hidden="1">import_2!$A$10:$J$922</definedName>
    <definedName name="Z_46367187_909C_43FD_B2FE_800B858763B3_.wvu.FilterData" localSheetId="17" hidden="1">import_3!$A$10:$J$922</definedName>
    <definedName name="Z_46367187_909C_43FD_B2FE_800B858763B3_.wvu.FilterData" localSheetId="18" hidden="1">import_4!$A$10:$J$922</definedName>
    <definedName name="Z_46367187_909C_43FD_B2FE_800B858763B3_.wvu.FilterData" localSheetId="19" hidden="1">import_5!$A$10:$J$922</definedName>
    <definedName name="Z_46367187_909C_43FD_B2FE_800B858763B3_.wvu.FilterData" localSheetId="20" hidden="1">import_6!$A$10:$J$922</definedName>
    <definedName name="Z_46367187_909C_43FD_B2FE_800B858763B3_.wvu.FilterData" localSheetId="22" hidden="1">import_7!$A$10:$J$242</definedName>
    <definedName name="Z_46367187_909C_43FD_B2FE_800B858763B3_.wvu.FilterData" localSheetId="29" hidden="1">sector!$A$3:$A$29</definedName>
    <definedName name="Z_46367187_909C_43FD_B2FE_800B858763B3_.wvu.FilterData" localSheetId="9" hidden="1">shouhin!$A$8:$D$30</definedName>
    <definedName name="Z_46367187_909C_43FD_B2FE_800B858763B3_.wvu.FilterData" localSheetId="24" hidden="1">エリアマスタ!$B$1:$I$1461</definedName>
    <definedName name="Z_46367187_909C_43FD_B2FE_800B858763B3_.wvu.PrintArea" localSheetId="7" hidden="1">エリア表のみ!$A$1:$AM$39</definedName>
    <definedName name="Z_46367187_909C_43FD_B2FE_800B858763B3_.wvu.PrintArea" localSheetId="14" hidden="1">'エリア表のみ (2)'!$A$1:$AM$39</definedName>
    <definedName name="Z_46367187_909C_43FD_B2FE_800B858763B3_.wvu.PrintArea" localSheetId="3" hidden="1">カバレッジエリア!$A$1:$U$36</definedName>
    <definedName name="Z_46367187_909C_43FD_B2FE_800B858763B3_.wvu.Rows" localSheetId="7" hidden="1">エリア表のみ!#REF!,エリア表のみ!#REF!</definedName>
    <definedName name="Z_46367187_909C_43FD_B2FE_800B858763B3_.wvu.Rows" localSheetId="14" hidden="1">'エリア表のみ (2)'!#REF!,'エリア表のみ (2)'!#REF!</definedName>
    <definedName name="Z_C6BBC7FB_9011_4734_9FA2_70B529AA7536_.wvu.Cols" localSheetId="3" hidden="1">カバレッジエリア!$R:$R</definedName>
    <definedName name="Z_C6BBC7FB_9011_4734_9FA2_70B529AA7536_.wvu.FilterData" localSheetId="31" hidden="1">caution!$A$4:$A$32</definedName>
    <definedName name="Z_C6BBC7FB_9011_4734_9FA2_70B529AA7536_.wvu.FilterData" localSheetId="30" hidden="1">channel!$A$2:$A$28</definedName>
    <definedName name="Z_C6BBC7FB_9011_4734_9FA2_70B529AA7536_.wvu.FilterData" localSheetId="15" hidden="1">import_1!$A$10:$J$922</definedName>
    <definedName name="Z_C6BBC7FB_9011_4734_9FA2_70B529AA7536_.wvu.FilterData" localSheetId="16" hidden="1">import_2!$A$10:$J$922</definedName>
    <definedName name="Z_C6BBC7FB_9011_4734_9FA2_70B529AA7536_.wvu.FilterData" localSheetId="17" hidden="1">import_3!$A$10:$J$922</definedName>
    <definedName name="Z_C6BBC7FB_9011_4734_9FA2_70B529AA7536_.wvu.FilterData" localSheetId="18" hidden="1">import_4!$A$10:$J$922</definedName>
    <definedName name="Z_C6BBC7FB_9011_4734_9FA2_70B529AA7536_.wvu.FilterData" localSheetId="19" hidden="1">import_5!$A$10:$J$922</definedName>
    <definedName name="Z_C6BBC7FB_9011_4734_9FA2_70B529AA7536_.wvu.FilterData" localSheetId="20" hidden="1">import_6!$A$10:$J$922</definedName>
    <definedName name="Z_C6BBC7FB_9011_4734_9FA2_70B529AA7536_.wvu.FilterData" localSheetId="22" hidden="1">import_7!$A$10:$J$242</definedName>
    <definedName name="Z_C6BBC7FB_9011_4734_9FA2_70B529AA7536_.wvu.FilterData" localSheetId="29" hidden="1">sector!$A$3:$A$29</definedName>
    <definedName name="Z_C6BBC7FB_9011_4734_9FA2_70B529AA7536_.wvu.FilterData" localSheetId="9" hidden="1">shouhin!$A$8:$D$30</definedName>
    <definedName name="Z_C6BBC7FB_9011_4734_9FA2_70B529AA7536_.wvu.FilterData" localSheetId="24" hidden="1">エリアマスタ!$B$1:$I$1461</definedName>
    <definedName name="Z_C6BBC7FB_9011_4734_9FA2_70B529AA7536_.wvu.PrintArea" localSheetId="7" hidden="1">エリア表のみ!$A$1:$AM$39</definedName>
    <definedName name="Z_C6BBC7FB_9011_4734_9FA2_70B529AA7536_.wvu.PrintArea" localSheetId="14" hidden="1">'エリア表のみ (2)'!$A$1:$AM$39</definedName>
    <definedName name="Z_C6BBC7FB_9011_4734_9FA2_70B529AA7536_.wvu.PrintArea" localSheetId="3" hidden="1">カバレッジエリア!$A$1:$U$36</definedName>
    <definedName name="Z_C6BBC7FB_9011_4734_9FA2_70B529AA7536_.wvu.Rows" localSheetId="7" hidden="1">エリア表のみ!#REF!,エリア表のみ!#REF!</definedName>
    <definedName name="Z_C6BBC7FB_9011_4734_9FA2_70B529AA7536_.wvu.Rows" localSheetId="14" hidden="1">'エリア表のみ (2)'!#REF!,'エリア表のみ (2)'!#REF!</definedName>
  </definedNames>
  <calcPr calcId="191029"/>
  <customWorkbookViews>
    <customWorkbookView name="ADMIN - 個人用ビュー" guid="{46367187-909C-43FD-B2FE-800B858763B3}" mergeInterval="0" personalView="1" maximized="1" xWindow="-8" yWindow="-8" windowWidth="1392" windowHeight="916" activeSheetId="1"/>
    <customWorkbookView name="OWNER - 個人用ビュー" guid="{C6BBC7FB-9011-4734-9FA2-70B529AA7536}" mergeInterval="0" personalView="1" maximized="1" xWindow="-8" yWindow="-8" windowWidth="1382" windowHeight="736"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22" l="1"/>
  <c r="D30" i="22"/>
  <c r="C15" i="15"/>
  <c r="D15" i="15" a="1"/>
  <c r="D15" i="15" s="1"/>
  <c r="E15" i="15"/>
  <c r="I15" i="15"/>
  <c r="J15" i="15" a="1"/>
  <c r="J15" i="15" s="1"/>
  <c r="T33" i="1"/>
  <c r="U32" i="1"/>
  <c r="U31" i="1"/>
  <c r="U30" i="1"/>
  <c r="U29" i="1"/>
  <c r="U28" i="1"/>
  <c r="U27" i="1"/>
  <c r="U26" i="1"/>
  <c r="U25" i="1"/>
  <c r="U24" i="1"/>
  <c r="U23" i="1"/>
  <c r="U22" i="1"/>
  <c r="U21" i="1"/>
  <c r="U20" i="1"/>
  <c r="U19" i="1"/>
  <c r="U18" i="1"/>
  <c r="U17" i="1"/>
  <c r="U16" i="1"/>
  <c r="U15" i="1"/>
  <c r="U14" i="1"/>
  <c r="U13" i="1"/>
  <c r="U12" i="1"/>
  <c r="U11" i="1"/>
  <c r="U10" i="1"/>
  <c r="U9" i="1"/>
  <c r="U8" i="1"/>
  <c r="U33" i="1" s="1"/>
  <c r="U7" i="1"/>
  <c r="N7" i="1"/>
  <c r="N8" i="1"/>
  <c r="L13" i="22" l="1"/>
  <c r="L12" i="22"/>
  <c r="L11" i="22"/>
  <c r="L10" i="22"/>
  <c r="L9" i="22"/>
  <c r="L8" i="22"/>
  <c r="L7" i="22"/>
  <c r="L6" i="22"/>
  <c r="L5" i="22"/>
  <c r="N15" i="1"/>
  <c r="N14" i="1"/>
  <c r="N13" i="1"/>
  <c r="N12" i="1"/>
  <c r="N11" i="1"/>
  <c r="N10" i="1"/>
  <c r="N9" i="1"/>
  <c r="O33" i="1"/>
  <c r="N32" i="1"/>
  <c r="N31" i="1"/>
  <c r="N30" i="1"/>
  <c r="N29" i="1"/>
  <c r="N28" i="1"/>
  <c r="N27" i="1"/>
  <c r="N26" i="1"/>
  <c r="N25" i="1"/>
  <c r="N24" i="1"/>
  <c r="N23" i="1"/>
  <c r="N22" i="1"/>
  <c r="N21" i="1"/>
  <c r="N20" i="1"/>
  <c r="N19" i="1"/>
  <c r="N18" i="1"/>
  <c r="N17" i="1"/>
  <c r="N16" i="1"/>
  <c r="N33" i="1" l="1"/>
  <c r="M33" i="1" l="1"/>
  <c r="P33" i="1" l="1"/>
  <c r="A1" i="56" l="1"/>
  <c r="J61" i="18" l="1"/>
  <c r="J59" i="18"/>
  <c r="H62" i="18"/>
  <c r="G62" i="18"/>
  <c r="G7" i="56" s="1"/>
  <c r="F62" i="18"/>
  <c r="E7" i="56" s="1"/>
  <c r="H60" i="18"/>
  <c r="I4" i="56" s="1"/>
  <c r="G60" i="18"/>
  <c r="G4" i="56" s="1"/>
  <c r="F60" i="18"/>
  <c r="E4" i="56" s="1"/>
  <c r="H59" i="18" a="1"/>
  <c r="H59" i="18" s="1"/>
  <c r="G59" i="18" a="1"/>
  <c r="G59" i="18" s="1"/>
  <c r="F59" i="18" a="1"/>
  <c r="F59" i="18" s="1"/>
  <c r="I62" i="18" l="1"/>
  <c r="I7" i="56"/>
  <c r="F79" i="31"/>
  <c r="B8" i="56"/>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C80" i="45"/>
  <c r="C81" i="45"/>
  <c r="C82" i="45"/>
  <c r="C83" i="45"/>
  <c r="C84" i="45"/>
  <c r="C85" i="45"/>
  <c r="C86" i="45"/>
  <c r="Y342" i="55"/>
  <c r="O342" i="55" s="1"/>
  <c r="L342" i="55"/>
  <c r="B342" i="55" s="1"/>
  <c r="Y341" i="55"/>
  <c r="O341" i="55" s="1"/>
  <c r="L341" i="55"/>
  <c r="B341" i="55" s="1"/>
  <c r="Y340" i="55"/>
  <c r="O340" i="55" s="1"/>
  <c r="L340" i="55"/>
  <c r="B340" i="55" s="1"/>
  <c r="Y339" i="55"/>
  <c r="O339" i="55" s="1"/>
  <c r="L339" i="55"/>
  <c r="B339" i="55" s="1"/>
  <c r="Y338" i="55"/>
  <c r="O338" i="55" s="1"/>
  <c r="L338" i="55"/>
  <c r="B338" i="55" s="1"/>
  <c r="Y337" i="55"/>
  <c r="O337" i="55" s="1"/>
  <c r="L337" i="55"/>
  <c r="B337" i="55" s="1"/>
  <c r="Y336" i="55"/>
  <c r="O336" i="55" s="1"/>
  <c r="L336" i="55"/>
  <c r="B336" i="55" s="1"/>
  <c r="Y335" i="55"/>
  <c r="O335" i="55" s="1"/>
  <c r="L335" i="55"/>
  <c r="B335" i="55" s="1"/>
  <c r="Y334" i="55"/>
  <c r="O334" i="55" s="1"/>
  <c r="L334" i="55"/>
  <c r="B334" i="55" s="1"/>
  <c r="Y333" i="55"/>
  <c r="O333" i="55" s="1"/>
  <c r="L333" i="55"/>
  <c r="B333" i="55" s="1"/>
  <c r="Y332" i="55"/>
  <c r="O332" i="55" s="1"/>
  <c r="L332" i="55"/>
  <c r="B332" i="55" s="1"/>
  <c r="Y331" i="55"/>
  <c r="O331" i="55" s="1"/>
  <c r="L331" i="55"/>
  <c r="B331" i="55" s="1"/>
  <c r="Y330" i="55"/>
  <c r="O330" i="55" s="1"/>
  <c r="L330" i="55"/>
  <c r="B330" i="55" s="1"/>
  <c r="Y329" i="55"/>
  <c r="O329" i="55" s="1"/>
  <c r="L329" i="55"/>
  <c r="B329" i="55" s="1"/>
  <c r="Y328" i="55"/>
  <c r="O328" i="55" s="1"/>
  <c r="L328" i="55"/>
  <c r="B328" i="55" s="1"/>
  <c r="Y327" i="55"/>
  <c r="O327" i="55" s="1"/>
  <c r="L327" i="55"/>
  <c r="B327" i="55" s="1"/>
  <c r="Y326" i="55"/>
  <c r="O326" i="55" s="1"/>
  <c r="L326" i="55"/>
  <c r="B326" i="55" s="1"/>
  <c r="Y325" i="55"/>
  <c r="O325" i="55" s="1"/>
  <c r="L325" i="55"/>
  <c r="B325" i="55" s="1"/>
  <c r="Y324" i="55"/>
  <c r="O324" i="55" s="1"/>
  <c r="L324" i="55"/>
  <c r="B324" i="55" s="1"/>
  <c r="Y323" i="55"/>
  <c r="O323" i="55" s="1"/>
  <c r="L323" i="55"/>
  <c r="B323" i="55" s="1"/>
  <c r="Y322" i="55"/>
  <c r="O322" i="55" s="1"/>
  <c r="L322" i="55"/>
  <c r="B322" i="55" s="1"/>
  <c r="Y321" i="55"/>
  <c r="O321" i="55" s="1"/>
  <c r="L321" i="55"/>
  <c r="B321" i="55" s="1"/>
  <c r="Y320" i="55"/>
  <c r="O320" i="55" s="1"/>
  <c r="L320" i="55"/>
  <c r="B320" i="55" s="1"/>
  <c r="Y319" i="55"/>
  <c r="O319" i="55" s="1"/>
  <c r="L319" i="55"/>
  <c r="B319" i="55" s="1"/>
  <c r="Y318" i="55"/>
  <c r="O318" i="55" s="1"/>
  <c r="L318" i="55"/>
  <c r="B318" i="55" s="1"/>
  <c r="Y317" i="55"/>
  <c r="O317" i="55" s="1"/>
  <c r="L317" i="55"/>
  <c r="B317" i="55" s="1"/>
  <c r="Y316" i="55"/>
  <c r="O316" i="55" s="1"/>
  <c r="L316" i="55"/>
  <c r="B316" i="55" s="1"/>
  <c r="Y315" i="55"/>
  <c r="O315" i="55" s="1"/>
  <c r="L315" i="55"/>
  <c r="B315" i="55" s="1"/>
  <c r="Y314" i="55"/>
  <c r="O314" i="55" s="1"/>
  <c r="L314" i="55"/>
  <c r="B314" i="55" s="1"/>
  <c r="Y313" i="55"/>
  <c r="L313" i="55"/>
  <c r="O311" i="55"/>
  <c r="Q319" i="55" s="1"/>
  <c r="B311" i="55"/>
  <c r="D339" i="55" s="1"/>
  <c r="AL308" i="55"/>
  <c r="AB308" i="55" s="1"/>
  <c r="Y308" i="55"/>
  <c r="O308" i="55" s="1"/>
  <c r="R308" i="55"/>
  <c r="L308" i="55"/>
  <c r="B308" i="55" s="1"/>
  <c r="AL307" i="55"/>
  <c r="AB307" i="55" s="1"/>
  <c r="Y307" i="55"/>
  <c r="O307" i="55" s="1"/>
  <c r="R307" i="55"/>
  <c r="L307" i="55"/>
  <c r="B307" i="55" s="1"/>
  <c r="AL306" i="55"/>
  <c r="AB306" i="55" s="1"/>
  <c r="Y306" i="55"/>
  <c r="O306" i="55" s="1"/>
  <c r="R306" i="55"/>
  <c r="L306" i="55"/>
  <c r="B306" i="55" s="1"/>
  <c r="AL305" i="55"/>
  <c r="AB305" i="55" s="1"/>
  <c r="Y305" i="55"/>
  <c r="R305" i="55"/>
  <c r="O305" i="55"/>
  <c r="L305" i="55"/>
  <c r="B305" i="55" s="1"/>
  <c r="AL304" i="55"/>
  <c r="AB304" i="55" s="1"/>
  <c r="Y304" i="55"/>
  <c r="O304" i="55" s="1"/>
  <c r="R304" i="55"/>
  <c r="L304" i="55"/>
  <c r="B304" i="55" s="1"/>
  <c r="AL303" i="55"/>
  <c r="AB303" i="55" s="1"/>
  <c r="Y303" i="55"/>
  <c r="O303" i="55" s="1"/>
  <c r="R303" i="55"/>
  <c r="L303" i="55"/>
  <c r="B303" i="55" s="1"/>
  <c r="AL302" i="55"/>
  <c r="AB302" i="55" s="1"/>
  <c r="Y302" i="55"/>
  <c r="O302" i="55" s="1"/>
  <c r="R302" i="55"/>
  <c r="L302" i="55"/>
  <c r="B302" i="55" s="1"/>
  <c r="AL301" i="55"/>
  <c r="AB301" i="55" s="1"/>
  <c r="Y301" i="55"/>
  <c r="O301" i="55" s="1"/>
  <c r="R301" i="55"/>
  <c r="L301" i="55"/>
  <c r="B301" i="55" s="1"/>
  <c r="AL300" i="55"/>
  <c r="AB300" i="55" s="1"/>
  <c r="Y300" i="55"/>
  <c r="O300" i="55" s="1"/>
  <c r="R300" i="55"/>
  <c r="L300" i="55"/>
  <c r="B300" i="55" s="1"/>
  <c r="AL299" i="55"/>
  <c r="AB299" i="55" s="1"/>
  <c r="Y299" i="55"/>
  <c r="O299" i="55" s="1"/>
  <c r="R299" i="55"/>
  <c r="L299" i="55"/>
  <c r="B299" i="55" s="1"/>
  <c r="AL298" i="55"/>
  <c r="AB298" i="55" s="1"/>
  <c r="Y298" i="55"/>
  <c r="O298" i="55" s="1"/>
  <c r="R298" i="55"/>
  <c r="L298" i="55"/>
  <c r="B298" i="55" s="1"/>
  <c r="AL297" i="55"/>
  <c r="AB297" i="55" s="1"/>
  <c r="Y297" i="55"/>
  <c r="O297" i="55" s="1"/>
  <c r="R297" i="55"/>
  <c r="L297" i="55"/>
  <c r="B297" i="55" s="1"/>
  <c r="AL296" i="55"/>
  <c r="AB296" i="55" s="1"/>
  <c r="Y296" i="55"/>
  <c r="O296" i="55" s="1"/>
  <c r="R296" i="55"/>
  <c r="L296" i="55"/>
  <c r="B296" i="55" s="1"/>
  <c r="AL295" i="55"/>
  <c r="AB295" i="55" s="1"/>
  <c r="Y295" i="55"/>
  <c r="O295" i="55" s="1"/>
  <c r="R295" i="55"/>
  <c r="L295" i="55"/>
  <c r="B295" i="55" s="1"/>
  <c r="AL294" i="55"/>
  <c r="AB294" i="55" s="1"/>
  <c r="Y294" i="55"/>
  <c r="O294" i="55" s="1"/>
  <c r="R294" i="55"/>
  <c r="L294" i="55"/>
  <c r="B294" i="55" s="1"/>
  <c r="AL293" i="55"/>
  <c r="AB293" i="55" s="1"/>
  <c r="Y293" i="55"/>
  <c r="O293" i="55" s="1"/>
  <c r="R293" i="55"/>
  <c r="L293" i="55"/>
  <c r="B293" i="55" s="1"/>
  <c r="AL292" i="55"/>
  <c r="AB292" i="55" s="1"/>
  <c r="Y292" i="55"/>
  <c r="O292" i="55" s="1"/>
  <c r="R292" i="55"/>
  <c r="L292" i="55"/>
  <c r="B292" i="55" s="1"/>
  <c r="AL291" i="55"/>
  <c r="AB291" i="55" s="1"/>
  <c r="Y291" i="55"/>
  <c r="O291" i="55" s="1"/>
  <c r="R291" i="55"/>
  <c r="L291" i="55"/>
  <c r="B291" i="55" s="1"/>
  <c r="AL290" i="55"/>
  <c r="AB290" i="55" s="1"/>
  <c r="O290" i="55"/>
  <c r="L290" i="55"/>
  <c r="B290" i="55" s="1"/>
  <c r="AL289" i="55"/>
  <c r="AB289" i="55" s="1"/>
  <c r="Y289" i="55"/>
  <c r="O289" i="55" s="1"/>
  <c r="L289" i="55"/>
  <c r="B289" i="55" s="1"/>
  <c r="AL288" i="55"/>
  <c r="AB288" i="55" s="1"/>
  <c r="Y288" i="55"/>
  <c r="O288" i="55" s="1"/>
  <c r="L288" i="55"/>
  <c r="B288" i="55" s="1"/>
  <c r="AL287" i="55"/>
  <c r="AB287" i="55" s="1"/>
  <c r="Y287" i="55"/>
  <c r="O287" i="55" s="1"/>
  <c r="L287" i="55"/>
  <c r="B287" i="55" s="1"/>
  <c r="AL286" i="55"/>
  <c r="AB286" i="55" s="1"/>
  <c r="Y286" i="55"/>
  <c r="O286" i="55" s="1"/>
  <c r="L286" i="55"/>
  <c r="B286" i="55" s="1"/>
  <c r="AL285" i="55"/>
  <c r="AB285" i="55" s="1"/>
  <c r="Y285" i="55"/>
  <c r="O285" i="55" s="1"/>
  <c r="L285" i="55"/>
  <c r="B285" i="55" s="1"/>
  <c r="AL284" i="55"/>
  <c r="AB284" i="55" s="1"/>
  <c r="Y284" i="55"/>
  <c r="O284" i="55" s="1"/>
  <c r="L284" i="55"/>
  <c r="B284" i="55" s="1"/>
  <c r="AL283" i="55"/>
  <c r="AB283" i="55" s="1"/>
  <c r="Y283" i="55"/>
  <c r="O283" i="55" s="1"/>
  <c r="L283" i="55"/>
  <c r="B283" i="55" s="1"/>
  <c r="AL282" i="55"/>
  <c r="AB282" i="55" s="1"/>
  <c r="Y282" i="55"/>
  <c r="O282" i="55" s="1"/>
  <c r="L282" i="55"/>
  <c r="B282" i="55" s="1"/>
  <c r="AL281" i="55"/>
  <c r="AB281" i="55" s="1"/>
  <c r="Y281" i="55"/>
  <c r="O281" i="55" s="1"/>
  <c r="L281" i="55"/>
  <c r="B281" i="55" s="1"/>
  <c r="AL280" i="55"/>
  <c r="AB280" i="55" s="1"/>
  <c r="Y280" i="55"/>
  <c r="O280" i="55" s="1"/>
  <c r="L280" i="55"/>
  <c r="B280" i="55" s="1"/>
  <c r="AL279" i="55"/>
  <c r="AB279" i="55" s="1"/>
  <c r="Y279" i="55"/>
  <c r="O279" i="55" s="1"/>
  <c r="L279" i="55"/>
  <c r="B279" i="55" s="1"/>
  <c r="AL278" i="55"/>
  <c r="Y278" i="55"/>
  <c r="O278" i="55" s="1"/>
  <c r="L278" i="55"/>
  <c r="B278" i="55" s="1"/>
  <c r="AB276" i="55"/>
  <c r="AD283" i="55" s="1"/>
  <c r="O276" i="55"/>
  <c r="Q286" i="55" s="1"/>
  <c r="B276" i="55"/>
  <c r="D303" i="55" s="1"/>
  <c r="AL273" i="55"/>
  <c r="AB273" i="55" s="1"/>
  <c r="AE273" i="55"/>
  <c r="Y273" i="55"/>
  <c r="O273" i="55" s="1"/>
  <c r="R273" i="55"/>
  <c r="L273" i="55"/>
  <c r="B273" i="55" s="1"/>
  <c r="E273" i="55"/>
  <c r="AL272" i="55"/>
  <c r="AB272" i="55" s="1"/>
  <c r="AE272" i="55"/>
  <c r="Y272" i="55"/>
  <c r="O272" i="55" s="1"/>
  <c r="R272" i="55"/>
  <c r="L272" i="55"/>
  <c r="B272" i="55" s="1"/>
  <c r="AL271" i="55"/>
  <c r="AB271" i="55" s="1"/>
  <c r="AE271" i="55"/>
  <c r="Y271" i="55"/>
  <c r="O271" i="55" s="1"/>
  <c r="R271" i="55"/>
  <c r="L271" i="55"/>
  <c r="B271" i="55" s="1"/>
  <c r="AL270" i="55"/>
  <c r="AB270" i="55" s="1"/>
  <c r="Y270" i="55"/>
  <c r="O270" i="55" s="1"/>
  <c r="R270" i="55"/>
  <c r="L270" i="55"/>
  <c r="B270" i="55" s="1"/>
  <c r="AL269" i="55"/>
  <c r="AB269" i="55" s="1"/>
  <c r="Y269" i="55"/>
  <c r="O269" i="55" s="1"/>
  <c r="R269" i="55"/>
  <c r="L269" i="55"/>
  <c r="B269" i="55" s="1"/>
  <c r="AL268" i="55"/>
  <c r="AB268" i="55" s="1"/>
  <c r="Y268" i="55"/>
  <c r="O268" i="55" s="1"/>
  <c r="L268" i="55"/>
  <c r="B268" i="55" s="1"/>
  <c r="AL267" i="55"/>
  <c r="AB267" i="55" s="1"/>
  <c r="Y267" i="55"/>
  <c r="O267" i="55" s="1"/>
  <c r="L267" i="55"/>
  <c r="B267" i="55" s="1"/>
  <c r="AL266" i="55"/>
  <c r="AB266" i="55" s="1"/>
  <c r="Y266" i="55"/>
  <c r="O266" i="55" s="1"/>
  <c r="L266" i="55"/>
  <c r="B266" i="55" s="1"/>
  <c r="AL265" i="55"/>
  <c r="AB265" i="55" s="1"/>
  <c r="Y265" i="55"/>
  <c r="O265" i="55" s="1"/>
  <c r="L265" i="55"/>
  <c r="B265" i="55" s="1"/>
  <c r="AL264" i="55"/>
  <c r="AB264" i="55" s="1"/>
  <c r="Y264" i="55"/>
  <c r="O264" i="55" s="1"/>
  <c r="L264" i="55"/>
  <c r="B264" i="55" s="1"/>
  <c r="AL263" i="55"/>
  <c r="AB263" i="55" s="1"/>
  <c r="Y263" i="55"/>
  <c r="O263" i="55" s="1"/>
  <c r="L263" i="55"/>
  <c r="B263" i="55" s="1"/>
  <c r="AL262" i="55"/>
  <c r="AB262" i="55" s="1"/>
  <c r="Y262" i="55"/>
  <c r="O262" i="55" s="1"/>
  <c r="L262" i="55"/>
  <c r="B262" i="55" s="1"/>
  <c r="AL261" i="55"/>
  <c r="AB261" i="55" s="1"/>
  <c r="Y261" i="55"/>
  <c r="O261" i="55" s="1"/>
  <c r="L261" i="55"/>
  <c r="B261" i="55" s="1"/>
  <c r="AL260" i="55"/>
  <c r="AB260" i="55" s="1"/>
  <c r="Y260" i="55"/>
  <c r="O260" i="55" s="1"/>
  <c r="L260" i="55"/>
  <c r="B260" i="55" s="1"/>
  <c r="AL259" i="55"/>
  <c r="AB259" i="55" s="1"/>
  <c r="Y259" i="55"/>
  <c r="O259" i="55" s="1"/>
  <c r="L259" i="55"/>
  <c r="B259" i="55" s="1"/>
  <c r="AL258" i="55"/>
  <c r="AB258" i="55" s="1"/>
  <c r="Y258" i="55"/>
  <c r="O258" i="55" s="1"/>
  <c r="L258" i="55"/>
  <c r="B258" i="55" s="1"/>
  <c r="AL257" i="55"/>
  <c r="AB257" i="55" s="1"/>
  <c r="Y257" i="55"/>
  <c r="O257" i="55" s="1"/>
  <c r="L257" i="55"/>
  <c r="B257" i="55" s="1"/>
  <c r="AL256" i="55"/>
  <c r="AB256" i="55" s="1"/>
  <c r="Y256" i="55"/>
  <c r="O256" i="55" s="1"/>
  <c r="L256" i="55"/>
  <c r="B256" i="55" s="1"/>
  <c r="AL255" i="55"/>
  <c r="AB255" i="55" s="1"/>
  <c r="Y255" i="55"/>
  <c r="O255" i="55" s="1"/>
  <c r="L255" i="55"/>
  <c r="B255" i="55" s="1"/>
  <c r="AL254" i="55"/>
  <c r="AB254" i="55" s="1"/>
  <c r="Y254" i="55"/>
  <c r="O254" i="55" s="1"/>
  <c r="L254" i="55"/>
  <c r="B254" i="55" s="1"/>
  <c r="AL253" i="55"/>
  <c r="AB253" i="55" s="1"/>
  <c r="Y253" i="55"/>
  <c r="O253" i="55" s="1"/>
  <c r="L253" i="55"/>
  <c r="B253" i="55" s="1"/>
  <c r="AL252" i="55"/>
  <c r="AB252" i="55" s="1"/>
  <c r="Y252" i="55"/>
  <c r="O252" i="55" s="1"/>
  <c r="L252" i="55"/>
  <c r="B252" i="55" s="1"/>
  <c r="AL251" i="55"/>
  <c r="AB251" i="55" s="1"/>
  <c r="Y251" i="55"/>
  <c r="O251" i="55" s="1"/>
  <c r="L251" i="55"/>
  <c r="B251" i="55" s="1"/>
  <c r="AL250" i="55"/>
  <c r="AB250" i="55" s="1"/>
  <c r="Y250" i="55"/>
  <c r="O250" i="55" s="1"/>
  <c r="L250" i="55"/>
  <c r="B250" i="55" s="1"/>
  <c r="AL249" i="55"/>
  <c r="AB249" i="55" s="1"/>
  <c r="Y249" i="55"/>
  <c r="O249" i="55" s="1"/>
  <c r="L249" i="55"/>
  <c r="B249" i="55" s="1"/>
  <c r="AL248" i="55"/>
  <c r="AB248" i="55" s="1"/>
  <c r="Y248" i="55"/>
  <c r="O248" i="55" s="1"/>
  <c r="L248" i="55"/>
  <c r="B248" i="55" s="1"/>
  <c r="AL247" i="55"/>
  <c r="AB247" i="55" s="1"/>
  <c r="Y247" i="55"/>
  <c r="O247" i="55" s="1"/>
  <c r="L247" i="55"/>
  <c r="B247" i="55" s="1"/>
  <c r="AL246" i="55"/>
  <c r="AB246" i="55" s="1"/>
  <c r="Y246" i="55"/>
  <c r="O246" i="55" s="1"/>
  <c r="L246" i="55"/>
  <c r="B246" i="55" s="1"/>
  <c r="AL245" i="55"/>
  <c r="AB245" i="55" s="1"/>
  <c r="Y245" i="55"/>
  <c r="O245" i="55" s="1"/>
  <c r="L245" i="55"/>
  <c r="B245" i="55" s="1"/>
  <c r="AL244" i="55"/>
  <c r="AB244" i="55" s="1"/>
  <c r="Y244" i="55"/>
  <c r="O244" i="55" s="1"/>
  <c r="L244" i="55"/>
  <c r="B244" i="55" s="1"/>
  <c r="AL243" i="55"/>
  <c r="AB243" i="55" s="1"/>
  <c r="Y243" i="55"/>
  <c r="O243" i="55" s="1"/>
  <c r="L243" i="55"/>
  <c r="B243" i="55" s="1"/>
  <c r="AL242" i="55"/>
  <c r="AB242" i="55" s="1"/>
  <c r="Y242" i="55"/>
  <c r="O242" i="55" s="1"/>
  <c r="L242" i="55"/>
  <c r="B242" i="55" s="1"/>
  <c r="AL241" i="55"/>
  <c r="AB241" i="55" s="1"/>
  <c r="Y241" i="55"/>
  <c r="O241" i="55" s="1"/>
  <c r="L241" i="55"/>
  <c r="B241" i="55" s="1"/>
  <c r="AB239" i="55"/>
  <c r="O239" i="55"/>
  <c r="Q247" i="55" s="1"/>
  <c r="B239" i="55"/>
  <c r="AL236" i="55"/>
  <c r="AB236" i="55" s="1"/>
  <c r="AE236" i="55"/>
  <c r="Y236" i="55"/>
  <c r="O236" i="55" s="1"/>
  <c r="R236" i="55"/>
  <c r="L236" i="55"/>
  <c r="B236" i="55" s="1"/>
  <c r="E236" i="55"/>
  <c r="AL235" i="55"/>
  <c r="AB235" i="55" s="1"/>
  <c r="Y235" i="55"/>
  <c r="O235" i="55" s="1"/>
  <c r="R235" i="55"/>
  <c r="L235" i="55"/>
  <c r="B235" i="55" s="1"/>
  <c r="E235" i="55"/>
  <c r="AL234" i="55"/>
  <c r="AB234" i="55" s="1"/>
  <c r="Y234" i="55"/>
  <c r="O234" i="55" s="1"/>
  <c r="R234" i="55"/>
  <c r="L234" i="55"/>
  <c r="B234" i="55" s="1"/>
  <c r="E234" i="55"/>
  <c r="AL233" i="55"/>
  <c r="AB233" i="55" s="1"/>
  <c r="Y233" i="55"/>
  <c r="O233" i="55" s="1"/>
  <c r="R233" i="55"/>
  <c r="L233" i="55"/>
  <c r="B233" i="55" s="1"/>
  <c r="E233" i="55"/>
  <c r="AL232" i="55"/>
  <c r="AB232" i="55" s="1"/>
  <c r="Y232" i="55"/>
  <c r="O232" i="55" s="1"/>
  <c r="R232" i="55"/>
  <c r="L232" i="55"/>
  <c r="B232" i="55" s="1"/>
  <c r="E232" i="55"/>
  <c r="AL231" i="55"/>
  <c r="AB231" i="55" s="1"/>
  <c r="Y231" i="55"/>
  <c r="O231" i="55" s="1"/>
  <c r="R231" i="55"/>
  <c r="L231" i="55"/>
  <c r="B231" i="55" s="1"/>
  <c r="E231" i="55"/>
  <c r="AL230" i="55"/>
  <c r="AB230" i="55" s="1"/>
  <c r="Y230" i="55"/>
  <c r="O230" i="55" s="1"/>
  <c r="L230" i="55"/>
  <c r="B230" i="55" s="1"/>
  <c r="E230" i="55"/>
  <c r="AL229" i="55"/>
  <c r="AB229" i="55" s="1"/>
  <c r="Y229" i="55"/>
  <c r="O229" i="55" s="1"/>
  <c r="L229" i="55"/>
  <c r="B229" i="55" s="1"/>
  <c r="E229" i="55"/>
  <c r="AL228" i="55"/>
  <c r="AB228" i="55" s="1"/>
  <c r="Y228" i="55"/>
  <c r="O228" i="55" s="1"/>
  <c r="L228" i="55"/>
  <c r="B228" i="55" s="1"/>
  <c r="AL227" i="55"/>
  <c r="AB227" i="55" s="1"/>
  <c r="Y227" i="55"/>
  <c r="O227" i="55" s="1"/>
  <c r="L227" i="55"/>
  <c r="B227" i="55" s="1"/>
  <c r="AL226" i="55"/>
  <c r="AB226" i="55" s="1"/>
  <c r="Y226" i="55"/>
  <c r="O226" i="55" s="1"/>
  <c r="L226" i="55"/>
  <c r="B226" i="55" s="1"/>
  <c r="AL225" i="55"/>
  <c r="AB225" i="55" s="1"/>
  <c r="Y225" i="55"/>
  <c r="O225" i="55" s="1"/>
  <c r="L225" i="55"/>
  <c r="B225" i="55" s="1"/>
  <c r="AL224" i="55"/>
  <c r="AB224" i="55" s="1"/>
  <c r="Y224" i="55"/>
  <c r="O224" i="55" s="1"/>
  <c r="L224" i="55"/>
  <c r="B224" i="55" s="1"/>
  <c r="AL223" i="55"/>
  <c r="AB223" i="55" s="1"/>
  <c r="Y223" i="55"/>
  <c r="O223" i="55" s="1"/>
  <c r="L223" i="55"/>
  <c r="B223" i="55" s="1"/>
  <c r="AL222" i="55"/>
  <c r="AB222" i="55" s="1"/>
  <c r="Y222" i="55"/>
  <c r="O222" i="55" s="1"/>
  <c r="L222" i="55"/>
  <c r="B222" i="55" s="1"/>
  <c r="AL221" i="55"/>
  <c r="AB221" i="55" s="1"/>
  <c r="Y221" i="55"/>
  <c r="O221" i="55" s="1"/>
  <c r="L221" i="55"/>
  <c r="B221" i="55" s="1"/>
  <c r="AL220" i="55"/>
  <c r="AB220" i="55" s="1"/>
  <c r="Y220" i="55"/>
  <c r="O220" i="55" s="1"/>
  <c r="L220" i="55"/>
  <c r="B220" i="55" s="1"/>
  <c r="AL219" i="55"/>
  <c r="AB219" i="55" s="1"/>
  <c r="Y219" i="55"/>
  <c r="O219" i="55" s="1"/>
  <c r="L219" i="55"/>
  <c r="B219" i="55" s="1"/>
  <c r="AL218" i="55"/>
  <c r="AB218" i="55" s="1"/>
  <c r="Y218" i="55"/>
  <c r="O218" i="55" s="1"/>
  <c r="L218" i="55"/>
  <c r="B218" i="55" s="1"/>
  <c r="AL217" i="55"/>
  <c r="AB217" i="55" s="1"/>
  <c r="Y217" i="55"/>
  <c r="O217" i="55" s="1"/>
  <c r="L217" i="55"/>
  <c r="B217" i="55" s="1"/>
  <c r="AL216" i="55"/>
  <c r="AB216" i="55" s="1"/>
  <c r="Y216" i="55"/>
  <c r="O216" i="55" s="1"/>
  <c r="L216" i="55"/>
  <c r="B216" i="55" s="1"/>
  <c r="AL215" i="55"/>
  <c r="AB215" i="55" s="1"/>
  <c r="Y215" i="55"/>
  <c r="O215" i="55" s="1"/>
  <c r="L215" i="55"/>
  <c r="B215" i="55" s="1"/>
  <c r="AL214" i="55"/>
  <c r="AB214" i="55" s="1"/>
  <c r="Y214" i="55"/>
  <c r="O214" i="55" s="1"/>
  <c r="L214" i="55"/>
  <c r="B214" i="55" s="1"/>
  <c r="AL213" i="55"/>
  <c r="AB213" i="55" s="1"/>
  <c r="Y213" i="55"/>
  <c r="O213" i="55" s="1"/>
  <c r="L213" i="55"/>
  <c r="B213" i="55" s="1"/>
  <c r="AL212" i="55"/>
  <c r="AB212" i="55" s="1"/>
  <c r="Y212" i="55"/>
  <c r="O212" i="55" s="1"/>
  <c r="L212" i="55"/>
  <c r="B212" i="55" s="1"/>
  <c r="AL211" i="55"/>
  <c r="AB211" i="55" s="1"/>
  <c r="Y211" i="55"/>
  <c r="O211" i="55" s="1"/>
  <c r="L211" i="55"/>
  <c r="B211" i="55" s="1"/>
  <c r="AL210" i="55"/>
  <c r="AB210" i="55" s="1"/>
  <c r="Y210" i="55"/>
  <c r="O210" i="55" s="1"/>
  <c r="L210" i="55"/>
  <c r="B210" i="55" s="1"/>
  <c r="AL209" i="55"/>
  <c r="AB209" i="55" s="1"/>
  <c r="Y209" i="55"/>
  <c r="O209" i="55" s="1"/>
  <c r="L209" i="55"/>
  <c r="B209" i="55" s="1"/>
  <c r="AL208" i="55"/>
  <c r="AB208" i="55" s="1"/>
  <c r="Y208" i="55"/>
  <c r="O208" i="55" s="1"/>
  <c r="L208" i="55"/>
  <c r="B208" i="55" s="1"/>
  <c r="AL207" i="55"/>
  <c r="AB207" i="55" s="1"/>
  <c r="Y207" i="55"/>
  <c r="O207" i="55" s="1"/>
  <c r="L207" i="55"/>
  <c r="B207" i="55" s="1"/>
  <c r="AL206" i="55"/>
  <c r="AB206" i="55" s="1"/>
  <c r="Y206" i="55"/>
  <c r="O206" i="55" s="1"/>
  <c r="L206" i="55"/>
  <c r="B206" i="55" s="1"/>
  <c r="AL205" i="55"/>
  <c r="AB205" i="55" s="1"/>
  <c r="Y205" i="55"/>
  <c r="O205" i="55" s="1"/>
  <c r="L205" i="55"/>
  <c r="B205" i="55" s="1"/>
  <c r="AL204" i="55"/>
  <c r="AB204" i="55" s="1"/>
  <c r="Y204" i="55"/>
  <c r="O204" i="55" s="1"/>
  <c r="L204" i="55"/>
  <c r="B204" i="55" s="1"/>
  <c r="AL203" i="55"/>
  <c r="AB203" i="55" s="1"/>
  <c r="Y203" i="55"/>
  <c r="O203" i="55" s="1"/>
  <c r="L203" i="55"/>
  <c r="B203" i="55" s="1"/>
  <c r="AL202" i="55"/>
  <c r="AB202" i="55" s="1"/>
  <c r="Y202" i="55"/>
  <c r="L202" i="55"/>
  <c r="AB200" i="55"/>
  <c r="AD223" i="55" s="1"/>
  <c r="O200" i="55"/>
  <c r="Q214" i="55" s="1"/>
  <c r="B200" i="55"/>
  <c r="D227" i="55" s="1"/>
  <c r="AL197" i="55"/>
  <c r="AB197" i="55" s="1"/>
  <c r="AE197" i="55"/>
  <c r="Y197" i="55"/>
  <c r="O197" i="55" s="1"/>
  <c r="R197" i="55"/>
  <c r="L197" i="55"/>
  <c r="B197" i="55" s="1"/>
  <c r="E197" i="55"/>
  <c r="AL196" i="55"/>
  <c r="AB196" i="55" s="1"/>
  <c r="Y196" i="55"/>
  <c r="O196" i="55" s="1"/>
  <c r="R196" i="55"/>
  <c r="L196" i="55"/>
  <c r="B196" i="55" s="1"/>
  <c r="E196" i="55"/>
  <c r="AL195" i="55"/>
  <c r="AB195" i="55" s="1"/>
  <c r="Y195" i="55"/>
  <c r="O195" i="55" s="1"/>
  <c r="R195" i="55"/>
  <c r="L195" i="55"/>
  <c r="B195" i="55" s="1"/>
  <c r="E195" i="55"/>
  <c r="AL194" i="55"/>
  <c r="AB194" i="55" s="1"/>
  <c r="Y194" i="55"/>
  <c r="O194" i="55" s="1"/>
  <c r="L194" i="55"/>
  <c r="B194" i="55" s="1"/>
  <c r="E194" i="55"/>
  <c r="AL193" i="55"/>
  <c r="AB193" i="55" s="1"/>
  <c r="Y193" i="55"/>
  <c r="O193" i="55" s="1"/>
  <c r="L193" i="55"/>
  <c r="B193" i="55" s="1"/>
  <c r="E193" i="55"/>
  <c r="AL192" i="55"/>
  <c r="AB192" i="55" s="1"/>
  <c r="Y192" i="55"/>
  <c r="O192" i="55" s="1"/>
  <c r="L192" i="55"/>
  <c r="B192" i="55" s="1"/>
  <c r="E192" i="55"/>
  <c r="AL191" i="55"/>
  <c r="AB191" i="55" s="1"/>
  <c r="Y191" i="55"/>
  <c r="O191" i="55" s="1"/>
  <c r="L191" i="55"/>
  <c r="B191" i="55" s="1"/>
  <c r="E191" i="55"/>
  <c r="AL190" i="55"/>
  <c r="AB190" i="55" s="1"/>
  <c r="Y190" i="55"/>
  <c r="O190" i="55" s="1"/>
  <c r="L190" i="55"/>
  <c r="B190" i="55" s="1"/>
  <c r="E190" i="55"/>
  <c r="AL189" i="55"/>
  <c r="AB189" i="55" s="1"/>
  <c r="Y189" i="55"/>
  <c r="O189" i="55" s="1"/>
  <c r="L189" i="55"/>
  <c r="B189" i="55" s="1"/>
  <c r="E189" i="55"/>
  <c r="AL188" i="55"/>
  <c r="AB188" i="55" s="1"/>
  <c r="Y188" i="55"/>
  <c r="O188" i="55" s="1"/>
  <c r="L188" i="55"/>
  <c r="B188" i="55" s="1"/>
  <c r="E188" i="55"/>
  <c r="AL187" i="55"/>
  <c r="AB187" i="55" s="1"/>
  <c r="Y187" i="55"/>
  <c r="O187" i="55" s="1"/>
  <c r="L187" i="55"/>
  <c r="B187" i="55" s="1"/>
  <c r="AL186" i="55"/>
  <c r="AB186" i="55" s="1"/>
  <c r="Y186" i="55"/>
  <c r="O186" i="55" s="1"/>
  <c r="L186" i="55"/>
  <c r="B186" i="55" s="1"/>
  <c r="AL185" i="55"/>
  <c r="AB185" i="55" s="1"/>
  <c r="Y185" i="55"/>
  <c r="O185" i="55" s="1"/>
  <c r="L185" i="55"/>
  <c r="B185" i="55" s="1"/>
  <c r="AL184" i="55"/>
  <c r="AB184" i="55" s="1"/>
  <c r="Y184" i="55"/>
  <c r="O184" i="55" s="1"/>
  <c r="L184" i="55"/>
  <c r="B184" i="55" s="1"/>
  <c r="AL183" i="55"/>
  <c r="AB183" i="55" s="1"/>
  <c r="Y183" i="55"/>
  <c r="O183" i="55" s="1"/>
  <c r="L183" i="55"/>
  <c r="B183" i="55" s="1"/>
  <c r="AL182" i="55"/>
  <c r="AB182" i="55" s="1"/>
  <c r="Y182" i="55"/>
  <c r="O182" i="55" s="1"/>
  <c r="L182" i="55"/>
  <c r="B182" i="55" s="1"/>
  <c r="AL181" i="55"/>
  <c r="AB181" i="55" s="1"/>
  <c r="Y181" i="55"/>
  <c r="O181" i="55" s="1"/>
  <c r="L181" i="55"/>
  <c r="B181" i="55" s="1"/>
  <c r="AL180" i="55"/>
  <c r="AB180" i="55" s="1"/>
  <c r="Y180" i="55"/>
  <c r="O180" i="55" s="1"/>
  <c r="L180" i="55"/>
  <c r="B180" i="55" s="1"/>
  <c r="AL179" i="55"/>
  <c r="AB179" i="55" s="1"/>
  <c r="Y179" i="55"/>
  <c r="O179" i="55" s="1"/>
  <c r="L179" i="55"/>
  <c r="B179" i="55" s="1"/>
  <c r="AL178" i="55"/>
  <c r="AB178" i="55" s="1"/>
  <c r="Y178" i="55"/>
  <c r="O178" i="55" s="1"/>
  <c r="L178" i="55"/>
  <c r="B178" i="55" s="1"/>
  <c r="AL177" i="55"/>
  <c r="AB177" i="55" s="1"/>
  <c r="Y177" i="55"/>
  <c r="O177" i="55" s="1"/>
  <c r="L177" i="55"/>
  <c r="B177" i="55" s="1"/>
  <c r="AL176" i="55"/>
  <c r="AB176" i="55" s="1"/>
  <c r="Y176" i="55"/>
  <c r="O176" i="55" s="1"/>
  <c r="L176" i="55"/>
  <c r="B176" i="55" s="1"/>
  <c r="AL175" i="55"/>
  <c r="AB175" i="55" s="1"/>
  <c r="Y175" i="55"/>
  <c r="O175" i="55" s="1"/>
  <c r="L175" i="55"/>
  <c r="B175" i="55" s="1"/>
  <c r="AL174" i="55"/>
  <c r="AB174" i="55" s="1"/>
  <c r="Y174" i="55"/>
  <c r="O174" i="55" s="1"/>
  <c r="L174" i="55"/>
  <c r="B174" i="55" s="1"/>
  <c r="AL173" i="55"/>
  <c r="AB173" i="55" s="1"/>
  <c r="Y173" i="55"/>
  <c r="O173" i="55" s="1"/>
  <c r="L173" i="55"/>
  <c r="B173" i="55" s="1"/>
  <c r="AL172" i="55"/>
  <c r="AB172" i="55" s="1"/>
  <c r="Y172" i="55"/>
  <c r="O172" i="55" s="1"/>
  <c r="L172" i="55"/>
  <c r="B172" i="55" s="1"/>
  <c r="AL171" i="55"/>
  <c r="AB171" i="55" s="1"/>
  <c r="Y171" i="55"/>
  <c r="O171" i="55" s="1"/>
  <c r="L171" i="55"/>
  <c r="B171" i="55" s="1"/>
  <c r="AL170" i="55"/>
  <c r="AB170" i="55" s="1"/>
  <c r="Y170" i="55"/>
  <c r="O170" i="55" s="1"/>
  <c r="L170" i="55"/>
  <c r="B170" i="55" s="1"/>
  <c r="AL169" i="55"/>
  <c r="AB169" i="55" s="1"/>
  <c r="Y169" i="55"/>
  <c r="O169" i="55" s="1"/>
  <c r="L169" i="55"/>
  <c r="B169" i="55" s="1"/>
  <c r="AL168" i="55"/>
  <c r="AB168" i="55" s="1"/>
  <c r="Y168" i="55"/>
  <c r="O168" i="55" s="1"/>
  <c r="L168" i="55"/>
  <c r="B168" i="55" s="1"/>
  <c r="AL167" i="55"/>
  <c r="AB167" i="55" s="1"/>
  <c r="Y167" i="55"/>
  <c r="O167" i="55" s="1"/>
  <c r="L167" i="55"/>
  <c r="B167" i="55" s="1"/>
  <c r="AL166" i="55"/>
  <c r="AB166" i="55" s="1"/>
  <c r="Y166" i="55"/>
  <c r="O166" i="55" s="1"/>
  <c r="L166" i="55"/>
  <c r="B166" i="55" s="1"/>
  <c r="AL165" i="55"/>
  <c r="AB165" i="55" s="1"/>
  <c r="Y165" i="55"/>
  <c r="O165" i="55" s="1"/>
  <c r="L165" i="55"/>
  <c r="B165" i="55" s="1"/>
  <c r="AL164" i="55"/>
  <c r="AB164" i="55" s="1"/>
  <c r="Y164" i="55"/>
  <c r="O164" i="55" s="1"/>
  <c r="L164" i="55"/>
  <c r="B164" i="55" s="1"/>
  <c r="AL163" i="55"/>
  <c r="AB163" i="55" s="1"/>
  <c r="Y163" i="55"/>
  <c r="O163" i="55" s="1"/>
  <c r="L163" i="55"/>
  <c r="B163" i="55" s="1"/>
  <c r="AL162" i="55"/>
  <c r="AB162" i="55" s="1"/>
  <c r="Y162" i="55"/>
  <c r="O162" i="55" s="1"/>
  <c r="L162" i="55"/>
  <c r="B162" i="55" s="1"/>
  <c r="AL161" i="55"/>
  <c r="AB161" i="55" s="1"/>
  <c r="Y161" i="55"/>
  <c r="O161" i="55" s="1"/>
  <c r="L161" i="55"/>
  <c r="B161" i="55" s="1"/>
  <c r="AL160" i="55"/>
  <c r="Y160" i="55"/>
  <c r="L160" i="55"/>
  <c r="B160" i="55" s="1"/>
  <c r="AB158" i="55"/>
  <c r="AD189" i="55" s="1"/>
  <c r="O158" i="55"/>
  <c r="Q178" i="55" s="1"/>
  <c r="B158" i="55"/>
  <c r="D180" i="55" s="1"/>
  <c r="AL155" i="55"/>
  <c r="AB155" i="55" s="1"/>
  <c r="AE155" i="55"/>
  <c r="Y155" i="55"/>
  <c r="O155" i="55" s="1"/>
  <c r="R155" i="55"/>
  <c r="L155" i="55"/>
  <c r="B155" i="55" s="1"/>
  <c r="E155" i="55"/>
  <c r="AL154" i="55"/>
  <c r="AB154" i="55" s="1"/>
  <c r="AE154" i="55"/>
  <c r="Y154" i="55"/>
  <c r="O154" i="55" s="1"/>
  <c r="L154" i="55"/>
  <c r="B154" i="55" s="1"/>
  <c r="AL153" i="55"/>
  <c r="AB153" i="55" s="1"/>
  <c r="AE153" i="55"/>
  <c r="Y153" i="55"/>
  <c r="O153" i="55" s="1"/>
  <c r="L153" i="55"/>
  <c r="B153" i="55" s="1"/>
  <c r="AL152" i="55"/>
  <c r="AB152" i="55" s="1"/>
  <c r="AE152" i="55"/>
  <c r="Y152" i="55"/>
  <c r="O152" i="55" s="1"/>
  <c r="L152" i="55"/>
  <c r="B152" i="55" s="1"/>
  <c r="AL151" i="55"/>
  <c r="AB151" i="55" s="1"/>
  <c r="AE151" i="55"/>
  <c r="Y151" i="55"/>
  <c r="O151" i="55" s="1"/>
  <c r="L151" i="55"/>
  <c r="B151" i="55" s="1"/>
  <c r="AL150" i="55"/>
  <c r="AB150" i="55" s="1"/>
  <c r="AE150" i="55"/>
  <c r="Y150" i="55"/>
  <c r="O150" i="55" s="1"/>
  <c r="L150" i="55"/>
  <c r="B150" i="55" s="1"/>
  <c r="AL149" i="55"/>
  <c r="AB149" i="55" s="1"/>
  <c r="AE149" i="55"/>
  <c r="Y149" i="55"/>
  <c r="O149" i="55" s="1"/>
  <c r="L149" i="55"/>
  <c r="B149" i="55" s="1"/>
  <c r="AL148" i="55"/>
  <c r="AB148" i="55" s="1"/>
  <c r="AE148" i="55"/>
  <c r="Y148" i="55"/>
  <c r="O148" i="55" s="1"/>
  <c r="L148" i="55"/>
  <c r="B148" i="55" s="1"/>
  <c r="AL147" i="55"/>
  <c r="AB147" i="55" s="1"/>
  <c r="Y147" i="55"/>
  <c r="O147" i="55" s="1"/>
  <c r="L147" i="55"/>
  <c r="B147" i="55" s="1"/>
  <c r="AL146" i="55"/>
  <c r="AB146" i="55" s="1"/>
  <c r="Y146" i="55"/>
  <c r="O146" i="55" s="1"/>
  <c r="L146" i="55"/>
  <c r="B146" i="55" s="1"/>
  <c r="AL145" i="55"/>
  <c r="AB145" i="55" s="1"/>
  <c r="Y145" i="55"/>
  <c r="O145" i="55" s="1"/>
  <c r="L145" i="55"/>
  <c r="B145" i="55" s="1"/>
  <c r="AL144" i="55"/>
  <c r="AB144" i="55" s="1"/>
  <c r="Y144" i="55"/>
  <c r="O144" i="55" s="1"/>
  <c r="L144" i="55"/>
  <c r="B144" i="55" s="1"/>
  <c r="AL143" i="55"/>
  <c r="AB143" i="55" s="1"/>
  <c r="Y143" i="55"/>
  <c r="O143" i="55" s="1"/>
  <c r="L143" i="55"/>
  <c r="B143" i="55" s="1"/>
  <c r="AL142" i="55"/>
  <c r="AB142" i="55" s="1"/>
  <c r="Y142" i="55"/>
  <c r="O142" i="55" s="1"/>
  <c r="L142" i="55"/>
  <c r="B142" i="55" s="1"/>
  <c r="AL141" i="55"/>
  <c r="AB141" i="55" s="1"/>
  <c r="Y141" i="55"/>
  <c r="O141" i="55" s="1"/>
  <c r="L141" i="55"/>
  <c r="B141" i="55" s="1"/>
  <c r="AL140" i="55"/>
  <c r="AB140" i="55" s="1"/>
  <c r="Y140" i="55"/>
  <c r="O140" i="55" s="1"/>
  <c r="L140" i="55"/>
  <c r="B140" i="55" s="1"/>
  <c r="AL139" i="55"/>
  <c r="AB139" i="55" s="1"/>
  <c r="Y139" i="55"/>
  <c r="O139" i="55" s="1"/>
  <c r="L139" i="55"/>
  <c r="B139" i="55" s="1"/>
  <c r="AL138" i="55"/>
  <c r="AB138" i="55" s="1"/>
  <c r="Y138" i="55"/>
  <c r="O138" i="55" s="1"/>
  <c r="L138" i="55"/>
  <c r="B138" i="55" s="1"/>
  <c r="AL137" i="55"/>
  <c r="AB137" i="55" s="1"/>
  <c r="Y137" i="55"/>
  <c r="O137" i="55" s="1"/>
  <c r="L137" i="55"/>
  <c r="B137" i="55" s="1"/>
  <c r="AL136" i="55"/>
  <c r="AB136" i="55" s="1"/>
  <c r="Y136" i="55"/>
  <c r="O136" i="55" s="1"/>
  <c r="L136" i="55"/>
  <c r="B136" i="55" s="1"/>
  <c r="AL135" i="55"/>
  <c r="AB135" i="55" s="1"/>
  <c r="Y135" i="55"/>
  <c r="O135" i="55" s="1"/>
  <c r="L135" i="55"/>
  <c r="B135" i="55" s="1"/>
  <c r="AL134" i="55"/>
  <c r="AB134" i="55" s="1"/>
  <c r="Y134" i="55"/>
  <c r="O134" i="55" s="1"/>
  <c r="L134" i="55"/>
  <c r="B134" i="55" s="1"/>
  <c r="AL133" i="55"/>
  <c r="AB133" i="55" s="1"/>
  <c r="Y133" i="55"/>
  <c r="O133" i="55" s="1"/>
  <c r="L133" i="55"/>
  <c r="B133" i="55" s="1"/>
  <c r="AL132" i="55"/>
  <c r="AB132" i="55" s="1"/>
  <c r="Y132" i="55"/>
  <c r="O132" i="55" s="1"/>
  <c r="L132" i="55"/>
  <c r="B132" i="55" s="1"/>
  <c r="AL131" i="55"/>
  <c r="AB131" i="55" s="1"/>
  <c r="Y131" i="55"/>
  <c r="O131" i="55" s="1"/>
  <c r="L131" i="55"/>
  <c r="B131" i="55" s="1"/>
  <c r="AL130" i="55"/>
  <c r="AB130" i="55" s="1"/>
  <c r="Y130" i="55"/>
  <c r="O130" i="55" s="1"/>
  <c r="L130" i="55"/>
  <c r="B130" i="55" s="1"/>
  <c r="AL129" i="55"/>
  <c r="AB129" i="55" s="1"/>
  <c r="Y129" i="55"/>
  <c r="O129" i="55" s="1"/>
  <c r="L129" i="55"/>
  <c r="B129" i="55" s="1"/>
  <c r="AL128" i="55"/>
  <c r="AB128" i="55" s="1"/>
  <c r="Y128" i="55"/>
  <c r="O128" i="55" s="1"/>
  <c r="L128" i="55"/>
  <c r="B128" i="55" s="1"/>
  <c r="AL127" i="55"/>
  <c r="AB127" i="55" s="1"/>
  <c r="Y127" i="55"/>
  <c r="O127" i="55" s="1"/>
  <c r="L127" i="55"/>
  <c r="B127" i="55" s="1"/>
  <c r="AL126" i="55"/>
  <c r="AB126" i="55" s="1"/>
  <c r="Y126" i="55"/>
  <c r="O126" i="55" s="1"/>
  <c r="L126" i="55"/>
  <c r="B126" i="55" s="1"/>
  <c r="AL125" i="55"/>
  <c r="AB125" i="55" s="1"/>
  <c r="Y125" i="55"/>
  <c r="O125" i="55" s="1"/>
  <c r="L125" i="55"/>
  <c r="B125" i="55" s="1"/>
  <c r="AL124" i="55"/>
  <c r="AB124" i="55" s="1"/>
  <c r="Y124" i="55"/>
  <c r="O124" i="55" s="1"/>
  <c r="L124" i="55"/>
  <c r="B124" i="55" s="1"/>
  <c r="AL123" i="55"/>
  <c r="AB123" i="55" s="1"/>
  <c r="Y123" i="55"/>
  <c r="O123" i="55" s="1"/>
  <c r="L123" i="55"/>
  <c r="B123" i="55" s="1"/>
  <c r="AL122" i="55"/>
  <c r="Y122" i="55"/>
  <c r="L122" i="55"/>
  <c r="B122" i="55" s="1"/>
  <c r="AB120" i="55"/>
  <c r="AD142" i="55" s="1"/>
  <c r="O120" i="55"/>
  <c r="Q130" i="55" s="1"/>
  <c r="B120" i="55"/>
  <c r="D129" i="55" s="1"/>
  <c r="AL117" i="55"/>
  <c r="AB117" i="55" s="1"/>
  <c r="AE117" i="55"/>
  <c r="Y117" i="55"/>
  <c r="O117" i="55" s="1"/>
  <c r="R117" i="55"/>
  <c r="L117" i="55"/>
  <c r="B117" i="55" s="1"/>
  <c r="E117" i="55"/>
  <c r="AL116" i="55"/>
  <c r="AB116" i="55" s="1"/>
  <c r="AE116" i="55"/>
  <c r="Y116" i="55"/>
  <c r="O116" i="55" s="1"/>
  <c r="R116" i="55"/>
  <c r="L116" i="55"/>
  <c r="B116" i="55" s="1"/>
  <c r="AL115" i="55"/>
  <c r="AB115" i="55" s="1"/>
  <c r="AE115" i="55"/>
  <c r="Y115" i="55"/>
  <c r="O115" i="55" s="1"/>
  <c r="R115" i="55"/>
  <c r="L115" i="55"/>
  <c r="B115" i="55" s="1"/>
  <c r="AL114" i="55"/>
  <c r="AB114" i="55" s="1"/>
  <c r="AE114" i="55"/>
  <c r="Y114" i="55"/>
  <c r="O114" i="55" s="1"/>
  <c r="L114" i="55"/>
  <c r="B114" i="55" s="1"/>
  <c r="AL113" i="55"/>
  <c r="AB113" i="55" s="1"/>
  <c r="AE113" i="55"/>
  <c r="Y113" i="55"/>
  <c r="O113" i="55" s="1"/>
  <c r="L113" i="55"/>
  <c r="B113" i="55" s="1"/>
  <c r="AL112" i="55"/>
  <c r="AB112" i="55" s="1"/>
  <c r="Y112" i="55"/>
  <c r="O112" i="55" s="1"/>
  <c r="L112" i="55"/>
  <c r="B112" i="55" s="1"/>
  <c r="AL111" i="55"/>
  <c r="AB111" i="55" s="1"/>
  <c r="Y111" i="55"/>
  <c r="O111" i="55" s="1"/>
  <c r="L111" i="55"/>
  <c r="B111" i="55" s="1"/>
  <c r="AL110" i="55"/>
  <c r="AB110" i="55" s="1"/>
  <c r="Y110" i="55"/>
  <c r="O110" i="55" s="1"/>
  <c r="L110" i="55"/>
  <c r="B110" i="55" s="1"/>
  <c r="AL109" i="55"/>
  <c r="AB109" i="55" s="1"/>
  <c r="Y109" i="55"/>
  <c r="O109" i="55" s="1"/>
  <c r="L109" i="55"/>
  <c r="B109" i="55" s="1"/>
  <c r="AL108" i="55"/>
  <c r="AB108" i="55" s="1"/>
  <c r="Y108" i="55"/>
  <c r="O108" i="55" s="1"/>
  <c r="L108" i="55"/>
  <c r="B108" i="55" s="1"/>
  <c r="AL107" i="55"/>
  <c r="AB107" i="55" s="1"/>
  <c r="Y107" i="55"/>
  <c r="O107" i="55" s="1"/>
  <c r="L107" i="55"/>
  <c r="B107" i="55" s="1"/>
  <c r="AL106" i="55"/>
  <c r="AB106" i="55" s="1"/>
  <c r="Y106" i="55"/>
  <c r="O106" i="55" s="1"/>
  <c r="L106" i="55"/>
  <c r="B106" i="55" s="1"/>
  <c r="AL105" i="55"/>
  <c r="AB105" i="55" s="1"/>
  <c r="Y105" i="55"/>
  <c r="O105" i="55" s="1"/>
  <c r="L105" i="55"/>
  <c r="B105" i="55" s="1"/>
  <c r="AL104" i="55"/>
  <c r="AB104" i="55" s="1"/>
  <c r="Y104" i="55"/>
  <c r="O104" i="55" s="1"/>
  <c r="L104" i="55"/>
  <c r="B104" i="55" s="1"/>
  <c r="AL103" i="55"/>
  <c r="AB103" i="55" s="1"/>
  <c r="Y103" i="55"/>
  <c r="O103" i="55" s="1"/>
  <c r="L103" i="55"/>
  <c r="B103" i="55" s="1"/>
  <c r="AL102" i="55"/>
  <c r="AB102" i="55" s="1"/>
  <c r="Y102" i="55"/>
  <c r="O102" i="55" s="1"/>
  <c r="L102" i="55"/>
  <c r="B102" i="55" s="1"/>
  <c r="AL101" i="55"/>
  <c r="AB101" i="55" s="1"/>
  <c r="Y101" i="55"/>
  <c r="O101" i="55" s="1"/>
  <c r="L101" i="55"/>
  <c r="B101" i="55" s="1"/>
  <c r="AL100" i="55"/>
  <c r="AB100" i="55" s="1"/>
  <c r="Y100" i="55"/>
  <c r="O100" i="55" s="1"/>
  <c r="L100" i="55"/>
  <c r="B100" i="55" s="1"/>
  <c r="AL99" i="55"/>
  <c r="AB99" i="55" s="1"/>
  <c r="Y99" i="55"/>
  <c r="O99" i="55" s="1"/>
  <c r="L99" i="55"/>
  <c r="B99" i="55" s="1"/>
  <c r="AL98" i="55"/>
  <c r="AB98" i="55" s="1"/>
  <c r="Y98" i="55"/>
  <c r="O98" i="55" s="1"/>
  <c r="L98" i="55"/>
  <c r="B98" i="55" s="1"/>
  <c r="AL97" i="55"/>
  <c r="AB97" i="55" s="1"/>
  <c r="Y97" i="55"/>
  <c r="O97" i="55" s="1"/>
  <c r="L97" i="55"/>
  <c r="B97" i="55" s="1"/>
  <c r="AL96" i="55"/>
  <c r="AB96" i="55" s="1"/>
  <c r="Y96" i="55"/>
  <c r="O96" i="55" s="1"/>
  <c r="L96" i="55"/>
  <c r="B96" i="55" s="1"/>
  <c r="AL95" i="55"/>
  <c r="AB95" i="55" s="1"/>
  <c r="Y95" i="55"/>
  <c r="O95" i="55" s="1"/>
  <c r="L95" i="55"/>
  <c r="B95" i="55" s="1"/>
  <c r="AL94" i="55"/>
  <c r="AB94" i="55" s="1"/>
  <c r="Y94" i="55"/>
  <c r="O94" i="55" s="1"/>
  <c r="L94" i="55"/>
  <c r="B94" i="55" s="1"/>
  <c r="AL93" i="55"/>
  <c r="AB93" i="55" s="1"/>
  <c r="Y93" i="55"/>
  <c r="O93" i="55" s="1"/>
  <c r="L93" i="55"/>
  <c r="B93" i="55" s="1"/>
  <c r="AL92" i="55"/>
  <c r="AB92" i="55" s="1"/>
  <c r="Y92" i="55"/>
  <c r="O92" i="55" s="1"/>
  <c r="L92" i="55"/>
  <c r="B92" i="55" s="1"/>
  <c r="AL91" i="55"/>
  <c r="AB91" i="55" s="1"/>
  <c r="Y91" i="55"/>
  <c r="O91" i="55" s="1"/>
  <c r="L91" i="55"/>
  <c r="B91" i="55" s="1"/>
  <c r="AL90" i="55"/>
  <c r="AB90" i="55" s="1"/>
  <c r="Y90" i="55"/>
  <c r="O90" i="55" s="1"/>
  <c r="L90" i="55"/>
  <c r="B90" i="55" s="1"/>
  <c r="AL89" i="55"/>
  <c r="AB89" i="55" s="1"/>
  <c r="Y89" i="55"/>
  <c r="O89" i="55" s="1"/>
  <c r="L89" i="55"/>
  <c r="B89" i="55" s="1"/>
  <c r="AL88" i="55"/>
  <c r="AB88" i="55" s="1"/>
  <c r="Y88" i="55"/>
  <c r="O88" i="55" s="1"/>
  <c r="L88" i="55"/>
  <c r="B88" i="55" s="1"/>
  <c r="AL87" i="55"/>
  <c r="AB87" i="55" s="1"/>
  <c r="Y87" i="55"/>
  <c r="O87" i="55" s="1"/>
  <c r="L87" i="55"/>
  <c r="B87" i="55" s="1"/>
  <c r="AL86" i="55"/>
  <c r="AB86" i="55" s="1"/>
  <c r="Y86" i="55"/>
  <c r="O86" i="55" s="1"/>
  <c r="L86" i="55"/>
  <c r="B86" i="55" s="1"/>
  <c r="AL85" i="55"/>
  <c r="AB85" i="55" s="1"/>
  <c r="Y85" i="55"/>
  <c r="O85" i="55" s="1"/>
  <c r="L85" i="55"/>
  <c r="B85" i="55" s="1"/>
  <c r="AL84" i="55"/>
  <c r="AB84" i="55" s="1"/>
  <c r="Y84" i="55"/>
  <c r="O84" i="55" s="1"/>
  <c r="L84" i="55"/>
  <c r="B84" i="55" s="1"/>
  <c r="AL83" i="55"/>
  <c r="Y83" i="55"/>
  <c r="L83" i="55"/>
  <c r="B83" i="55" s="1"/>
  <c r="AB81" i="55"/>
  <c r="AD102" i="55" s="1"/>
  <c r="O81" i="55"/>
  <c r="Q113" i="55" s="1"/>
  <c r="B81" i="55"/>
  <c r="D92" i="55" s="1"/>
  <c r="AL78" i="55"/>
  <c r="AB78" i="55" s="1"/>
  <c r="AE78" i="55"/>
  <c r="Y78" i="55"/>
  <c r="O78" i="55" s="1"/>
  <c r="R78" i="55"/>
  <c r="L78" i="55"/>
  <c r="B78" i="55" s="1"/>
  <c r="E78" i="55"/>
  <c r="AL77" i="55"/>
  <c r="AB77" i="55" s="1"/>
  <c r="Y77" i="55"/>
  <c r="O77" i="55" s="1"/>
  <c r="R77" i="55"/>
  <c r="L77" i="55"/>
  <c r="B77" i="55" s="1"/>
  <c r="E77" i="55"/>
  <c r="AL76" i="55"/>
  <c r="AB76" i="55" s="1"/>
  <c r="Y76" i="55"/>
  <c r="O76" i="55" s="1"/>
  <c r="R76" i="55"/>
  <c r="L76" i="55"/>
  <c r="B76" i="55" s="1"/>
  <c r="E76" i="55"/>
  <c r="AL75" i="55"/>
  <c r="AB75" i="55" s="1"/>
  <c r="Y75" i="55"/>
  <c r="O75" i="55" s="1"/>
  <c r="R75" i="55"/>
  <c r="L75" i="55"/>
  <c r="B75" i="55" s="1"/>
  <c r="E75" i="55"/>
  <c r="AL74" i="55"/>
  <c r="AB74" i="55" s="1"/>
  <c r="Y74" i="55"/>
  <c r="O74" i="55" s="1"/>
  <c r="R74" i="55"/>
  <c r="L74" i="55"/>
  <c r="B74" i="55" s="1"/>
  <c r="AL73" i="55"/>
  <c r="AB73" i="55" s="1"/>
  <c r="Y73" i="55"/>
  <c r="O73" i="55" s="1"/>
  <c r="R73" i="55"/>
  <c r="L73" i="55"/>
  <c r="B73" i="55" s="1"/>
  <c r="AL72" i="55"/>
  <c r="AB72" i="55" s="1"/>
  <c r="Y72" i="55"/>
  <c r="O72" i="55" s="1"/>
  <c r="R72" i="55"/>
  <c r="L72" i="55"/>
  <c r="B72" i="55" s="1"/>
  <c r="AL71" i="55"/>
  <c r="AB71" i="55" s="1"/>
  <c r="Y71" i="55"/>
  <c r="O71" i="55" s="1"/>
  <c r="R71" i="55"/>
  <c r="L71" i="55"/>
  <c r="B71" i="55" s="1"/>
  <c r="AL70" i="55"/>
  <c r="AB70" i="55" s="1"/>
  <c r="Y70" i="55"/>
  <c r="O70" i="55" s="1"/>
  <c r="R70" i="55"/>
  <c r="L70" i="55"/>
  <c r="B70" i="55" s="1"/>
  <c r="AL69" i="55"/>
  <c r="AB69" i="55" s="1"/>
  <c r="Y69" i="55"/>
  <c r="O69" i="55" s="1"/>
  <c r="R69" i="55"/>
  <c r="L69" i="55"/>
  <c r="B69" i="55" s="1"/>
  <c r="AL68" i="55"/>
  <c r="AB68" i="55" s="1"/>
  <c r="Y68" i="55"/>
  <c r="O68" i="55" s="1"/>
  <c r="L68" i="55"/>
  <c r="B68" i="55" s="1"/>
  <c r="AL67" i="55"/>
  <c r="AB67" i="55" s="1"/>
  <c r="Y67" i="55"/>
  <c r="O67" i="55" s="1"/>
  <c r="L67" i="55"/>
  <c r="B67" i="55" s="1"/>
  <c r="AL66" i="55"/>
  <c r="AB66" i="55" s="1"/>
  <c r="Y66" i="55"/>
  <c r="O66" i="55" s="1"/>
  <c r="L66" i="55"/>
  <c r="B66" i="55" s="1"/>
  <c r="AL65" i="55"/>
  <c r="AB65" i="55" s="1"/>
  <c r="Y65" i="55"/>
  <c r="O65" i="55" s="1"/>
  <c r="L65" i="55"/>
  <c r="B65" i="55" s="1"/>
  <c r="AL64" i="55"/>
  <c r="AB64" i="55" s="1"/>
  <c r="Y64" i="55"/>
  <c r="O64" i="55" s="1"/>
  <c r="L64" i="55"/>
  <c r="B64" i="55" s="1"/>
  <c r="AL63" i="55"/>
  <c r="AB63" i="55" s="1"/>
  <c r="Y63" i="55"/>
  <c r="O63" i="55" s="1"/>
  <c r="L63" i="55"/>
  <c r="B63" i="55" s="1"/>
  <c r="AL62" i="55"/>
  <c r="AB62" i="55" s="1"/>
  <c r="Y62" i="55"/>
  <c r="O62" i="55" s="1"/>
  <c r="L62" i="55"/>
  <c r="B62" i="55" s="1"/>
  <c r="AL61" i="55"/>
  <c r="AB61" i="55" s="1"/>
  <c r="Y61" i="55"/>
  <c r="O61" i="55" s="1"/>
  <c r="L61" i="55"/>
  <c r="B61" i="55" s="1"/>
  <c r="AL60" i="55"/>
  <c r="AB60" i="55" s="1"/>
  <c r="Y60" i="55"/>
  <c r="O60" i="55" s="1"/>
  <c r="L60" i="55"/>
  <c r="B60" i="55" s="1"/>
  <c r="AL59" i="55"/>
  <c r="AB59" i="55" s="1"/>
  <c r="Y59" i="55"/>
  <c r="O59" i="55" s="1"/>
  <c r="L59" i="55"/>
  <c r="B59" i="55" s="1"/>
  <c r="AL58" i="55"/>
  <c r="AB58" i="55" s="1"/>
  <c r="Y58" i="55"/>
  <c r="O58" i="55" s="1"/>
  <c r="L58" i="55"/>
  <c r="B58" i="55" s="1"/>
  <c r="AL57" i="55"/>
  <c r="AB57" i="55" s="1"/>
  <c r="Y57" i="55"/>
  <c r="O57" i="55" s="1"/>
  <c r="L57" i="55"/>
  <c r="B57" i="55" s="1"/>
  <c r="AL56" i="55"/>
  <c r="AB56" i="55" s="1"/>
  <c r="Y56" i="55"/>
  <c r="O56" i="55" s="1"/>
  <c r="L56" i="55"/>
  <c r="B56" i="55" s="1"/>
  <c r="AL55" i="55"/>
  <c r="AB55" i="55" s="1"/>
  <c r="Y55" i="55"/>
  <c r="O55" i="55" s="1"/>
  <c r="L55" i="55"/>
  <c r="B55" i="55" s="1"/>
  <c r="AL54" i="55"/>
  <c r="AB54" i="55" s="1"/>
  <c r="Y54" i="55"/>
  <c r="O54" i="55" s="1"/>
  <c r="L54" i="55"/>
  <c r="B54" i="55" s="1"/>
  <c r="AL53" i="55"/>
  <c r="AB53" i="55" s="1"/>
  <c r="Y53" i="55"/>
  <c r="O53" i="55" s="1"/>
  <c r="L53" i="55"/>
  <c r="B53" i="55" s="1"/>
  <c r="AL52" i="55"/>
  <c r="AB52" i="55" s="1"/>
  <c r="Y52" i="55"/>
  <c r="O52" i="55" s="1"/>
  <c r="L52" i="55"/>
  <c r="B52" i="55" s="1"/>
  <c r="AL51" i="55"/>
  <c r="AB51" i="55" s="1"/>
  <c r="Y51" i="55"/>
  <c r="O51" i="55" s="1"/>
  <c r="L51" i="55"/>
  <c r="B51" i="55" s="1"/>
  <c r="AL50" i="55"/>
  <c r="AB50" i="55" s="1"/>
  <c r="Y50" i="55"/>
  <c r="O50" i="55" s="1"/>
  <c r="L50" i="55"/>
  <c r="B50" i="55" s="1"/>
  <c r="AL49" i="55"/>
  <c r="AB49" i="55" s="1"/>
  <c r="Y49" i="55"/>
  <c r="O49" i="55" s="1"/>
  <c r="L49" i="55"/>
  <c r="B49" i="55" s="1"/>
  <c r="AL48" i="55"/>
  <c r="AB48" i="55" s="1"/>
  <c r="Y48" i="55"/>
  <c r="O48" i="55" s="1"/>
  <c r="L48" i="55"/>
  <c r="B48" i="55" s="1"/>
  <c r="AL47" i="55"/>
  <c r="AB47" i="55" s="1"/>
  <c r="Y47" i="55"/>
  <c r="O47" i="55" s="1"/>
  <c r="L47" i="55"/>
  <c r="B47" i="55" s="1"/>
  <c r="AL46" i="55"/>
  <c r="AB46" i="55" s="1"/>
  <c r="Y46" i="55"/>
  <c r="O46" i="55" s="1"/>
  <c r="L46" i="55"/>
  <c r="B46" i="55" s="1"/>
  <c r="AL45" i="55"/>
  <c r="AB45" i="55" s="1"/>
  <c r="Y45" i="55"/>
  <c r="O45" i="55" s="1"/>
  <c r="L45" i="55"/>
  <c r="B45" i="55" s="1"/>
  <c r="AL44" i="55"/>
  <c r="AB44" i="55" s="1"/>
  <c r="Y44" i="55"/>
  <c r="O44" i="55" s="1"/>
  <c r="L44" i="55"/>
  <c r="B44" i="55" s="1"/>
  <c r="AL43" i="55"/>
  <c r="AB43" i="55" s="1"/>
  <c r="Y43" i="55"/>
  <c r="O43" i="55" s="1"/>
  <c r="L43" i="55"/>
  <c r="B43" i="55" s="1"/>
  <c r="AL42" i="55"/>
  <c r="Y42" i="55"/>
  <c r="L42" i="55"/>
  <c r="AB40" i="55"/>
  <c r="AD46" i="55" s="1"/>
  <c r="O40" i="55"/>
  <c r="Q55" i="55" s="1"/>
  <c r="B40" i="55"/>
  <c r="D46" i="55" s="1"/>
  <c r="AL37" i="55"/>
  <c r="AB37" i="55" s="1"/>
  <c r="AE37" i="55"/>
  <c r="Y37" i="55"/>
  <c r="O37" i="55" s="1"/>
  <c r="R37" i="55"/>
  <c r="L37" i="55"/>
  <c r="B37" i="55" s="1"/>
  <c r="E37" i="55"/>
  <c r="AL36" i="55"/>
  <c r="AB36" i="55" s="1"/>
  <c r="AE36" i="55"/>
  <c r="Y36" i="55"/>
  <c r="O36" i="55" s="1"/>
  <c r="L36" i="55"/>
  <c r="B36" i="55" s="1"/>
  <c r="E36" i="55"/>
  <c r="AL35" i="55"/>
  <c r="AB35" i="55" s="1"/>
  <c r="AE35" i="55"/>
  <c r="Y35" i="55"/>
  <c r="O35" i="55" s="1"/>
  <c r="L35" i="55"/>
  <c r="B35" i="55" s="1"/>
  <c r="E35" i="55"/>
  <c r="AL34" i="55"/>
  <c r="AB34" i="55" s="1"/>
  <c r="AE34" i="55"/>
  <c r="Y34" i="55"/>
  <c r="O34" i="55" s="1"/>
  <c r="L34" i="55"/>
  <c r="B34" i="55" s="1"/>
  <c r="AL33" i="55"/>
  <c r="AB33" i="55" s="1"/>
  <c r="AE33" i="55"/>
  <c r="Y33" i="55"/>
  <c r="O33" i="55" s="1"/>
  <c r="L33" i="55"/>
  <c r="B33" i="55" s="1"/>
  <c r="E33" i="55"/>
  <c r="AL32" i="55"/>
  <c r="AB32" i="55" s="1"/>
  <c r="AE32" i="55"/>
  <c r="Y32" i="55"/>
  <c r="O32" i="55" s="1"/>
  <c r="L32" i="55"/>
  <c r="B32" i="55" s="1"/>
  <c r="E32" i="55"/>
  <c r="AL31" i="55"/>
  <c r="AB31" i="55" s="1"/>
  <c r="AE31" i="55"/>
  <c r="Y31" i="55"/>
  <c r="O31" i="55" s="1"/>
  <c r="L31" i="55"/>
  <c r="B31" i="55" s="1"/>
  <c r="E31" i="55"/>
  <c r="AL30" i="55"/>
  <c r="AB30" i="55" s="1"/>
  <c r="Y30" i="55"/>
  <c r="O30" i="55" s="1"/>
  <c r="L30" i="55"/>
  <c r="B30" i="55" s="1"/>
  <c r="AL29" i="55"/>
  <c r="AB29" i="55" s="1"/>
  <c r="Y29" i="55"/>
  <c r="O29" i="55" s="1"/>
  <c r="L29" i="55"/>
  <c r="B29" i="55" s="1"/>
  <c r="AL28" i="55"/>
  <c r="AB28" i="55" s="1"/>
  <c r="Y28" i="55"/>
  <c r="O28" i="55" s="1"/>
  <c r="L28" i="55"/>
  <c r="B28" i="55" s="1"/>
  <c r="AL27" i="55"/>
  <c r="AB27" i="55" s="1"/>
  <c r="Y27" i="55"/>
  <c r="O27" i="55" s="1"/>
  <c r="L27" i="55"/>
  <c r="B27" i="55" s="1"/>
  <c r="AL26" i="55"/>
  <c r="AB26" i="55" s="1"/>
  <c r="Y26" i="55"/>
  <c r="O26" i="55" s="1"/>
  <c r="L26" i="55"/>
  <c r="B26" i="55" s="1"/>
  <c r="AL25" i="55"/>
  <c r="AB25" i="55" s="1"/>
  <c r="Y25" i="55"/>
  <c r="O25" i="55" s="1"/>
  <c r="L25" i="55"/>
  <c r="B25" i="55" s="1"/>
  <c r="AL24" i="55"/>
  <c r="AB24" i="55" s="1"/>
  <c r="Y24" i="55"/>
  <c r="O24" i="55" s="1"/>
  <c r="L24" i="55"/>
  <c r="B24" i="55" s="1"/>
  <c r="AL23" i="55"/>
  <c r="AB23" i="55" s="1"/>
  <c r="Y23" i="55"/>
  <c r="O23" i="55" s="1"/>
  <c r="L23" i="55"/>
  <c r="B23" i="55" s="1"/>
  <c r="AL22" i="55"/>
  <c r="AB22" i="55" s="1"/>
  <c r="Y22" i="55"/>
  <c r="O22" i="55" s="1"/>
  <c r="L22" i="55"/>
  <c r="B22" i="55" s="1"/>
  <c r="AL21" i="55"/>
  <c r="AB21" i="55" s="1"/>
  <c r="Y21" i="55"/>
  <c r="O21" i="55" s="1"/>
  <c r="L21" i="55"/>
  <c r="B21" i="55" s="1"/>
  <c r="AL20" i="55"/>
  <c r="AB20" i="55" s="1"/>
  <c r="Y20" i="55"/>
  <c r="O20" i="55" s="1"/>
  <c r="L20" i="55"/>
  <c r="B20" i="55" s="1"/>
  <c r="AL19" i="55"/>
  <c r="AB19" i="55" s="1"/>
  <c r="Y19" i="55"/>
  <c r="O19" i="55" s="1"/>
  <c r="L19" i="55"/>
  <c r="B19" i="55" s="1"/>
  <c r="AL18" i="55"/>
  <c r="AB18" i="55" s="1"/>
  <c r="Y18" i="55"/>
  <c r="O18" i="55" s="1"/>
  <c r="L18" i="55"/>
  <c r="B18" i="55" s="1"/>
  <c r="AL17" i="55"/>
  <c r="AB17" i="55" s="1"/>
  <c r="Y17" i="55"/>
  <c r="O17" i="55" s="1"/>
  <c r="L17" i="55"/>
  <c r="B17" i="55" s="1"/>
  <c r="AL16" i="55"/>
  <c r="AB16" i="55" s="1"/>
  <c r="Y16" i="55"/>
  <c r="O16" i="55" s="1"/>
  <c r="L16" i="55"/>
  <c r="B16" i="55" s="1"/>
  <c r="AL15" i="55"/>
  <c r="AB15" i="55" s="1"/>
  <c r="Y15" i="55"/>
  <c r="O15" i="55" s="1"/>
  <c r="L15" i="55"/>
  <c r="B15" i="55" s="1"/>
  <c r="AL14" i="55"/>
  <c r="AB14" i="55" s="1"/>
  <c r="Y14" i="55"/>
  <c r="O14" i="55" s="1"/>
  <c r="L14" i="55"/>
  <c r="B14" i="55" s="1"/>
  <c r="AL13" i="55"/>
  <c r="AB13" i="55" s="1"/>
  <c r="Y13" i="55"/>
  <c r="O13" i="55" s="1"/>
  <c r="L13" i="55"/>
  <c r="B13" i="55" s="1"/>
  <c r="AL12" i="55"/>
  <c r="AB12" i="55" s="1"/>
  <c r="Y12" i="55"/>
  <c r="O12" i="55" s="1"/>
  <c r="L12" i="55"/>
  <c r="B12" i="55" s="1"/>
  <c r="AL11" i="55"/>
  <c r="AB11" i="55" s="1"/>
  <c r="Y11" i="55"/>
  <c r="O11" i="55" s="1"/>
  <c r="L11" i="55"/>
  <c r="B11" i="55" s="1"/>
  <c r="AL10" i="55"/>
  <c r="AB10" i="55" s="1"/>
  <c r="Y10" i="55"/>
  <c r="O10" i="55" s="1"/>
  <c r="L10" i="55"/>
  <c r="B10" i="55" s="1"/>
  <c r="AL9" i="55"/>
  <c r="AB9" i="55" s="1"/>
  <c r="Y9" i="55"/>
  <c r="O9" i="55" s="1"/>
  <c r="L9" i="55"/>
  <c r="B9" i="55" s="1"/>
  <c r="AL8" i="55"/>
  <c r="AB8" i="55" s="1"/>
  <c r="Y8" i="55"/>
  <c r="O8" i="55" s="1"/>
  <c r="L8" i="55"/>
  <c r="B8" i="55" s="1"/>
  <c r="AL7" i="55"/>
  <c r="AB7" i="55" s="1"/>
  <c r="Y7" i="55"/>
  <c r="O7" i="55" s="1"/>
  <c r="L7" i="55"/>
  <c r="B7" i="55" s="1"/>
  <c r="AL6" i="55"/>
  <c r="AB6" i="55" s="1"/>
  <c r="Y6" i="55"/>
  <c r="O6" i="55" s="1"/>
  <c r="L6" i="55"/>
  <c r="B6" i="55" s="1"/>
  <c r="AL5" i="55"/>
  <c r="AB5" i="55" s="1"/>
  <c r="Y5" i="55"/>
  <c r="L5" i="55"/>
  <c r="AB3" i="55"/>
  <c r="AD30" i="55" s="1"/>
  <c r="O3" i="55"/>
  <c r="Q31" i="55" s="1"/>
  <c r="B3" i="55"/>
  <c r="D30" i="55" s="1"/>
  <c r="F85" i="54"/>
  <c r="C85" i="54"/>
  <c r="F84" i="54"/>
  <c r="C84" i="54"/>
  <c r="F83" i="54"/>
  <c r="C83" i="54"/>
  <c r="F82" i="54"/>
  <c r="C82" i="54"/>
  <c r="F81" i="54"/>
  <c r="C81" i="54"/>
  <c r="F80" i="54"/>
  <c r="C80" i="54"/>
  <c r="G80" i="54" s="1"/>
  <c r="F79" i="54"/>
  <c r="C79" i="54"/>
  <c r="G79" i="54" s="1"/>
  <c r="F78" i="54"/>
  <c r="C78" i="54"/>
  <c r="G78" i="54" s="1"/>
  <c r="F77" i="54"/>
  <c r="C77" i="54"/>
  <c r="G77" i="54" s="1"/>
  <c r="F76" i="54"/>
  <c r="C76" i="54"/>
  <c r="F75" i="54"/>
  <c r="C75" i="54"/>
  <c r="F74" i="54"/>
  <c r="C74" i="54"/>
  <c r="F73" i="54"/>
  <c r="C73" i="54"/>
  <c r="G73" i="54" s="1"/>
  <c r="F72" i="54"/>
  <c r="C72" i="54"/>
  <c r="F71" i="54"/>
  <c r="C71" i="54"/>
  <c r="F70" i="54"/>
  <c r="C70" i="54"/>
  <c r="G70" i="54" s="1"/>
  <c r="F69" i="54"/>
  <c r="C69" i="54"/>
  <c r="F68" i="54"/>
  <c r="C68" i="54"/>
  <c r="F67" i="54"/>
  <c r="C67" i="54"/>
  <c r="G67" i="54" s="1"/>
  <c r="F66" i="54"/>
  <c r="C66" i="54"/>
  <c r="G66" i="54" s="1"/>
  <c r="F65" i="54"/>
  <c r="C65" i="54"/>
  <c r="F64" i="54"/>
  <c r="C64" i="54"/>
  <c r="F63" i="54"/>
  <c r="C63" i="54"/>
  <c r="F62" i="54"/>
  <c r="C62" i="54"/>
  <c r="F61" i="54"/>
  <c r="C61" i="54"/>
  <c r="F60" i="54"/>
  <c r="C60" i="54"/>
  <c r="F59" i="54"/>
  <c r="C59" i="54"/>
  <c r="F58" i="54"/>
  <c r="C58" i="54"/>
  <c r="F57" i="54"/>
  <c r="C57" i="54"/>
  <c r="G57" i="54" s="1"/>
  <c r="F56" i="54"/>
  <c r="C56" i="54"/>
  <c r="F55" i="54"/>
  <c r="F54" i="54"/>
  <c r="C54" i="54"/>
  <c r="F53" i="54"/>
  <c r="C53" i="54"/>
  <c r="F52" i="54"/>
  <c r="C52" i="54"/>
  <c r="F51" i="54"/>
  <c r="C51" i="54"/>
  <c r="F50" i="54"/>
  <c r="C50" i="54"/>
  <c r="F49" i="54"/>
  <c r="C49" i="54"/>
  <c r="F48" i="54"/>
  <c r="C48" i="54"/>
  <c r="F47" i="54"/>
  <c r="C47" i="54"/>
  <c r="F46" i="54"/>
  <c r="C46" i="54"/>
  <c r="F45" i="54"/>
  <c r="C45" i="54"/>
  <c r="F44" i="54"/>
  <c r="C44" i="54"/>
  <c r="F43" i="54"/>
  <c r="C43" i="54"/>
  <c r="F42" i="54"/>
  <c r="C42" i="54"/>
  <c r="F41" i="54"/>
  <c r="C41" i="54"/>
  <c r="F40" i="54"/>
  <c r="C40" i="54"/>
  <c r="F39" i="54"/>
  <c r="C39" i="54"/>
  <c r="F38" i="54"/>
  <c r="C38" i="54"/>
  <c r="F37" i="54"/>
  <c r="C37" i="54"/>
  <c r="G37" i="54" s="1"/>
  <c r="F36" i="54"/>
  <c r="C36" i="54"/>
  <c r="G36" i="54" s="1"/>
  <c r="F35" i="54"/>
  <c r="C35" i="54"/>
  <c r="G35" i="54" s="1"/>
  <c r="F34" i="54"/>
  <c r="C34" i="54"/>
  <c r="F33" i="54"/>
  <c r="C33" i="54"/>
  <c r="F32" i="54"/>
  <c r="C32" i="54"/>
  <c r="F31" i="54"/>
  <c r="C31" i="54"/>
  <c r="F30" i="54"/>
  <c r="C30" i="54"/>
  <c r="F29" i="54"/>
  <c r="C29" i="54"/>
  <c r="F28" i="54"/>
  <c r="C28" i="54"/>
  <c r="F27" i="54"/>
  <c r="C27" i="54"/>
  <c r="F26" i="54"/>
  <c r="C26" i="54"/>
  <c r="F25" i="54"/>
  <c r="C25" i="54"/>
  <c r="F24" i="54"/>
  <c r="C24" i="54"/>
  <c r="F23" i="54"/>
  <c r="C23" i="54"/>
  <c r="F22" i="54"/>
  <c r="C22" i="54"/>
  <c r="F21" i="54"/>
  <c r="C21" i="54"/>
  <c r="F20" i="54"/>
  <c r="C20" i="54"/>
  <c r="F19" i="54"/>
  <c r="C19" i="54"/>
  <c r="F18" i="54"/>
  <c r="C18" i="54"/>
  <c r="F17" i="54"/>
  <c r="C17" i="54"/>
  <c r="F16" i="54"/>
  <c r="C16" i="54"/>
  <c r="F15" i="54"/>
  <c r="C15" i="54"/>
  <c r="F14" i="54"/>
  <c r="C14" i="54"/>
  <c r="F13" i="54"/>
  <c r="C13" i="54"/>
  <c r="F12" i="54"/>
  <c r="C12" i="54"/>
  <c r="F11" i="54"/>
  <c r="C11" i="54"/>
  <c r="F10" i="54"/>
  <c r="C10" i="54"/>
  <c r="F9" i="54"/>
  <c r="C9" i="54"/>
  <c r="F8" i="54"/>
  <c r="C8" i="54"/>
  <c r="F7" i="54"/>
  <c r="C7" i="54"/>
  <c r="F6" i="54"/>
  <c r="C6" i="54"/>
  <c r="F5" i="54"/>
  <c r="C5" i="54"/>
  <c r="F4" i="54"/>
  <c r="C4" i="54"/>
  <c r="C1374" i="15"/>
  <c r="D1374" i="15" a="1"/>
  <c r="D1374" i="15" s="1"/>
  <c r="E1374" i="15"/>
  <c r="I1374" i="15"/>
  <c r="J1374" i="15" a="1"/>
  <c r="J1374" i="15" s="1"/>
  <c r="C1375" i="15"/>
  <c r="D1375" i="15" a="1"/>
  <c r="D1375" i="15" s="1"/>
  <c r="E1375" i="15"/>
  <c r="I1375" i="15"/>
  <c r="J1375" i="15" a="1"/>
  <c r="J1375" i="15" s="1"/>
  <c r="C1376" i="15"/>
  <c r="D1376" i="15" a="1"/>
  <c r="D1376" i="15" s="1"/>
  <c r="E1376" i="15"/>
  <c r="I1376" i="15"/>
  <c r="J1376" i="15" a="1"/>
  <c r="J1376" i="15" s="1"/>
  <c r="C1377" i="15"/>
  <c r="D1377" i="15" a="1"/>
  <c r="D1377" i="15" s="1"/>
  <c r="E1377" i="15"/>
  <c r="I1377" i="15"/>
  <c r="J1377" i="15" a="1"/>
  <c r="J1377" i="15" s="1"/>
  <c r="C1378" i="15"/>
  <c r="D1378" i="15" a="1"/>
  <c r="D1378" i="15" s="1"/>
  <c r="E1378" i="15"/>
  <c r="I1378" i="15"/>
  <c r="J1378" i="15" a="1"/>
  <c r="J1378" i="15" s="1"/>
  <c r="C1379" i="15"/>
  <c r="D1379" i="15" a="1"/>
  <c r="D1379" i="15" s="1"/>
  <c r="E1379" i="15"/>
  <c r="I1379" i="15"/>
  <c r="J1379" i="15" a="1"/>
  <c r="J1379" i="15" s="1"/>
  <c r="C1380" i="15"/>
  <c r="D1380" i="15" a="1"/>
  <c r="D1380" i="15" s="1"/>
  <c r="E1380" i="15"/>
  <c r="I1380" i="15"/>
  <c r="J1380" i="15" a="1"/>
  <c r="J1380" i="15" s="1"/>
  <c r="C1381" i="15"/>
  <c r="D1381" i="15" a="1"/>
  <c r="D1381" i="15" s="1"/>
  <c r="E1381" i="15"/>
  <c r="I1381" i="15"/>
  <c r="J1381" i="15" a="1"/>
  <c r="J1381" i="15" s="1"/>
  <c r="C1382" i="15"/>
  <c r="D1382" i="15" a="1"/>
  <c r="D1382" i="15" s="1"/>
  <c r="E1382" i="15"/>
  <c r="I1382" i="15"/>
  <c r="J1382" i="15" a="1"/>
  <c r="J1382" i="15" s="1"/>
  <c r="C1383" i="15"/>
  <c r="D1383" i="15" a="1"/>
  <c r="D1383" i="15" s="1"/>
  <c r="E1383" i="15"/>
  <c r="I1383" i="15"/>
  <c r="J1383" i="15" a="1"/>
  <c r="J1383" i="15" s="1"/>
  <c r="C1384" i="15"/>
  <c r="D1384" i="15" a="1"/>
  <c r="D1384" i="15" s="1"/>
  <c r="E1384" i="15"/>
  <c r="I1384" i="15"/>
  <c r="J1384" i="15" a="1"/>
  <c r="J1384" i="15" s="1"/>
  <c r="C1385" i="15"/>
  <c r="D1385" i="15" a="1"/>
  <c r="D1385" i="15" s="1"/>
  <c r="E1385" i="15"/>
  <c r="I1385" i="15"/>
  <c r="J1385" i="15" a="1"/>
  <c r="J1385" i="15" s="1"/>
  <c r="C1386" i="15"/>
  <c r="D1386" i="15" a="1"/>
  <c r="D1386" i="15" s="1"/>
  <c r="E1386" i="15"/>
  <c r="I1386" i="15"/>
  <c r="J1386" i="15" a="1"/>
  <c r="J1386" i="15" s="1"/>
  <c r="C1387" i="15"/>
  <c r="D1387" i="15" a="1"/>
  <c r="D1387" i="15" s="1"/>
  <c r="E1387" i="15"/>
  <c r="I1387" i="15"/>
  <c r="J1387" i="15" a="1"/>
  <c r="J1387" i="15" s="1"/>
  <c r="C1388" i="15"/>
  <c r="D1388" i="15" a="1"/>
  <c r="D1388" i="15" s="1"/>
  <c r="E1388" i="15"/>
  <c r="I1388" i="15"/>
  <c r="J1388" i="15" a="1"/>
  <c r="J1388" i="15" s="1"/>
  <c r="C1389" i="15"/>
  <c r="D1389" i="15" a="1"/>
  <c r="D1389" i="15" s="1"/>
  <c r="E1389" i="15"/>
  <c r="I1389" i="15"/>
  <c r="J1389" i="15" a="1"/>
  <c r="J1389" i="15" s="1"/>
  <c r="C1390" i="15"/>
  <c r="D1390" i="15" a="1"/>
  <c r="D1390" i="15" s="1"/>
  <c r="E1390" i="15"/>
  <c r="I1390" i="15"/>
  <c r="J1390" i="15" a="1"/>
  <c r="J1390" i="15" s="1"/>
  <c r="C1391" i="15"/>
  <c r="D1391" i="15" a="1"/>
  <c r="D1391" i="15" s="1"/>
  <c r="E1391" i="15"/>
  <c r="I1391" i="15"/>
  <c r="J1391" i="15" a="1"/>
  <c r="J1391" i="15" s="1"/>
  <c r="C1392" i="15"/>
  <c r="D1392" i="15" a="1"/>
  <c r="D1392" i="15" s="1"/>
  <c r="E1392" i="15"/>
  <c r="I1392" i="15"/>
  <c r="J1392" i="15" a="1"/>
  <c r="J1392" i="15" s="1"/>
  <c r="C1393" i="15"/>
  <c r="D1393" i="15" a="1"/>
  <c r="D1393" i="15" s="1"/>
  <c r="E1393" i="15"/>
  <c r="I1393" i="15"/>
  <c r="J1393" i="15" a="1"/>
  <c r="J1393" i="15" s="1"/>
  <c r="C1394" i="15"/>
  <c r="D1394" i="15" a="1"/>
  <c r="D1394" i="15" s="1"/>
  <c r="E1394" i="15"/>
  <c r="I1394" i="15"/>
  <c r="J1394" i="15" a="1"/>
  <c r="J1394" i="15" s="1"/>
  <c r="C1395" i="15"/>
  <c r="D1395" i="15" a="1"/>
  <c r="D1395" i="15" s="1"/>
  <c r="E1395" i="15"/>
  <c r="I1395" i="15"/>
  <c r="J1395" i="15" a="1"/>
  <c r="J1395" i="15" s="1"/>
  <c r="C1396" i="15"/>
  <c r="D1396" i="15" a="1"/>
  <c r="D1396" i="15" s="1"/>
  <c r="E1396" i="15"/>
  <c r="I1396" i="15"/>
  <c r="J1396" i="15" a="1"/>
  <c r="J1396" i="15" s="1"/>
  <c r="C1397" i="15"/>
  <c r="D1397" i="15" a="1"/>
  <c r="D1397" i="15" s="1"/>
  <c r="E1397" i="15"/>
  <c r="I1397" i="15"/>
  <c r="J1397" i="15" a="1"/>
  <c r="J1397" i="15" s="1"/>
  <c r="C1398" i="15"/>
  <c r="D1398" i="15" a="1"/>
  <c r="D1398" i="15" s="1"/>
  <c r="E1398" i="15"/>
  <c r="I1398" i="15"/>
  <c r="J1398" i="15" a="1"/>
  <c r="J1398" i="15" s="1"/>
  <c r="C1399" i="15"/>
  <c r="D1399" i="15" a="1"/>
  <c r="D1399" i="15" s="1"/>
  <c r="E1399" i="15"/>
  <c r="I1399" i="15"/>
  <c r="J1399" i="15" a="1"/>
  <c r="J1399" i="15" s="1"/>
  <c r="C1400" i="15"/>
  <c r="D1400" i="15" a="1"/>
  <c r="D1400" i="15" s="1"/>
  <c r="E1400" i="15"/>
  <c r="I1400" i="15"/>
  <c r="J1400" i="15" a="1"/>
  <c r="J1400" i="15" s="1"/>
  <c r="C1401" i="15"/>
  <c r="D1401" i="15" a="1"/>
  <c r="D1401" i="15" s="1"/>
  <c r="E1401" i="15"/>
  <c r="I1401" i="15"/>
  <c r="J1401" i="15" a="1"/>
  <c r="J1401" i="15" s="1"/>
  <c r="C1402" i="15"/>
  <c r="D1402" i="15" a="1"/>
  <c r="D1402" i="15" s="1"/>
  <c r="E1402" i="15"/>
  <c r="I1402" i="15"/>
  <c r="J1402" i="15" a="1"/>
  <c r="J1402" i="15" s="1"/>
  <c r="C1403" i="15"/>
  <c r="D1403" i="15" a="1"/>
  <c r="D1403" i="15" s="1"/>
  <c r="E1403" i="15"/>
  <c r="I1403" i="15"/>
  <c r="J1403" i="15" a="1"/>
  <c r="J1403" i="15" s="1"/>
  <c r="C1404" i="15"/>
  <c r="D1404" i="15" a="1"/>
  <c r="D1404" i="15" s="1"/>
  <c r="E1404" i="15"/>
  <c r="I1404" i="15"/>
  <c r="J1404" i="15" a="1"/>
  <c r="J1404" i="15" s="1"/>
  <c r="C1405" i="15"/>
  <c r="D1405" i="15" a="1"/>
  <c r="D1405" i="15" s="1"/>
  <c r="E1405" i="15"/>
  <c r="I1405" i="15"/>
  <c r="J1405" i="15" a="1"/>
  <c r="J1405" i="15" s="1"/>
  <c r="C1406" i="15"/>
  <c r="D1406" i="15" a="1"/>
  <c r="D1406" i="15" s="1"/>
  <c r="E1406" i="15"/>
  <c r="I1406" i="15"/>
  <c r="J1406" i="15" a="1"/>
  <c r="J1406" i="15" s="1"/>
  <c r="C1407" i="15"/>
  <c r="D1407" i="15" a="1"/>
  <c r="D1407" i="15" s="1"/>
  <c r="E1407" i="15"/>
  <c r="I1407" i="15"/>
  <c r="J1407" i="15" a="1"/>
  <c r="J1407" i="15" s="1"/>
  <c r="C1408" i="15"/>
  <c r="D1408" i="15" a="1"/>
  <c r="D1408" i="15" s="1"/>
  <c r="E1408" i="15"/>
  <c r="I1408" i="15"/>
  <c r="J1408" i="15" a="1"/>
  <c r="J1408" i="15" s="1"/>
  <c r="C1409" i="15"/>
  <c r="D1409" i="15" a="1"/>
  <c r="D1409" i="15" s="1"/>
  <c r="E1409" i="15"/>
  <c r="I1409" i="15"/>
  <c r="J1409" i="15" a="1"/>
  <c r="J1409" i="15" s="1"/>
  <c r="C1410" i="15"/>
  <c r="D1410" i="15" a="1"/>
  <c r="D1410" i="15" s="1"/>
  <c r="E1410" i="15"/>
  <c r="I1410" i="15"/>
  <c r="J1410" i="15" a="1"/>
  <c r="J1410" i="15" s="1"/>
  <c r="C1411" i="15"/>
  <c r="D1411" i="15" a="1"/>
  <c r="D1411" i="15" s="1"/>
  <c r="E1411" i="15"/>
  <c r="I1411" i="15"/>
  <c r="J1411" i="15" a="1"/>
  <c r="J1411" i="15" s="1"/>
  <c r="C1412" i="15"/>
  <c r="D1412" i="15" a="1"/>
  <c r="D1412" i="15" s="1"/>
  <c r="E1412" i="15"/>
  <c r="I1412" i="15"/>
  <c r="J1412" i="15" a="1"/>
  <c r="J1412" i="15" s="1"/>
  <c r="C1413" i="15"/>
  <c r="D1413" i="15" a="1"/>
  <c r="D1413" i="15" s="1"/>
  <c r="E1413" i="15"/>
  <c r="I1413" i="15"/>
  <c r="J1413" i="15" a="1"/>
  <c r="J1413" i="15" s="1"/>
  <c r="C1414" i="15"/>
  <c r="D1414" i="15" a="1"/>
  <c r="D1414" i="15" s="1"/>
  <c r="E1414" i="15"/>
  <c r="I1414" i="15"/>
  <c r="J1414" i="15" a="1"/>
  <c r="J1414" i="15" s="1"/>
  <c r="C1415" i="15"/>
  <c r="D1415" i="15" a="1"/>
  <c r="D1415" i="15" s="1"/>
  <c r="E1415" i="15"/>
  <c r="I1415" i="15"/>
  <c r="J1415" i="15" a="1"/>
  <c r="J1415" i="15" s="1"/>
  <c r="C1416" i="15"/>
  <c r="D1416" i="15" a="1"/>
  <c r="D1416" i="15" s="1"/>
  <c r="E1416" i="15"/>
  <c r="I1416" i="15"/>
  <c r="J1416" i="15" a="1"/>
  <c r="J1416" i="15" s="1"/>
  <c r="C1417" i="15"/>
  <c r="D1417" i="15" a="1"/>
  <c r="D1417" i="15" s="1"/>
  <c r="E1417" i="15"/>
  <c r="I1417" i="15"/>
  <c r="J1417" i="15" a="1"/>
  <c r="J1417" i="15" s="1"/>
  <c r="C1418" i="15"/>
  <c r="D1418" i="15" a="1"/>
  <c r="D1418" i="15" s="1"/>
  <c r="E1418" i="15"/>
  <c r="I1418" i="15"/>
  <c r="J1418" i="15" a="1"/>
  <c r="J1418" i="15" s="1"/>
  <c r="C1419" i="15"/>
  <c r="D1419" i="15" a="1"/>
  <c r="D1419" i="15" s="1"/>
  <c r="E1419" i="15"/>
  <c r="I1419" i="15"/>
  <c r="J1419" i="15" a="1"/>
  <c r="J1419" i="15" s="1"/>
  <c r="C1420" i="15"/>
  <c r="D1420" i="15" a="1"/>
  <c r="D1420" i="15" s="1"/>
  <c r="E1420" i="15"/>
  <c r="I1420" i="15"/>
  <c r="J1420" i="15" a="1"/>
  <c r="J1420" i="15" s="1"/>
  <c r="C1421" i="15"/>
  <c r="D1421" i="15" a="1"/>
  <c r="D1421" i="15" s="1"/>
  <c r="E1421" i="15"/>
  <c r="I1421" i="15"/>
  <c r="J1421" i="15" a="1"/>
  <c r="J1421" i="15" s="1"/>
  <c r="C1422" i="15"/>
  <c r="D1422" i="15" a="1"/>
  <c r="D1422" i="15" s="1"/>
  <c r="E1422" i="15"/>
  <c r="I1422" i="15"/>
  <c r="J1422" i="15" a="1"/>
  <c r="J1422" i="15" s="1"/>
  <c r="C1423" i="15"/>
  <c r="D1423" i="15" a="1"/>
  <c r="D1423" i="15" s="1"/>
  <c r="E1423" i="15"/>
  <c r="I1423" i="15"/>
  <c r="J1423" i="15" a="1"/>
  <c r="J1423" i="15" s="1"/>
  <c r="C1424" i="15"/>
  <c r="D1424" i="15" a="1"/>
  <c r="D1424" i="15" s="1"/>
  <c r="E1424" i="15"/>
  <c r="I1424" i="15"/>
  <c r="J1424" i="15" a="1"/>
  <c r="J1424" i="15" s="1"/>
  <c r="C1425" i="15"/>
  <c r="D1425" i="15" a="1"/>
  <c r="D1425" i="15" s="1"/>
  <c r="E1425" i="15"/>
  <c r="I1425" i="15"/>
  <c r="J1425" i="15" a="1"/>
  <c r="J1425" i="15" s="1"/>
  <c r="C1426" i="15"/>
  <c r="D1426" i="15" a="1"/>
  <c r="D1426" i="15" s="1"/>
  <c r="E1426" i="15"/>
  <c r="I1426" i="15"/>
  <c r="J1426" i="15" a="1"/>
  <c r="J1426" i="15" s="1"/>
  <c r="C1427" i="15"/>
  <c r="D1427" i="15" a="1"/>
  <c r="D1427" i="15" s="1"/>
  <c r="E1427" i="15"/>
  <c r="I1427" i="15"/>
  <c r="J1427" i="15" a="1"/>
  <c r="J1427" i="15" s="1"/>
  <c r="C1428" i="15"/>
  <c r="D1428" i="15" a="1"/>
  <c r="D1428" i="15" s="1"/>
  <c r="E1428" i="15"/>
  <c r="I1428" i="15"/>
  <c r="J1428" i="15" a="1"/>
  <c r="J1428" i="15" s="1"/>
  <c r="C1429" i="15"/>
  <c r="D1429" i="15" a="1"/>
  <c r="D1429" i="15" s="1"/>
  <c r="E1429" i="15"/>
  <c r="I1429" i="15"/>
  <c r="J1429" i="15" a="1"/>
  <c r="J1429" i="15" s="1"/>
  <c r="C1430" i="15"/>
  <c r="D1430" i="15" a="1"/>
  <c r="D1430" i="15" s="1"/>
  <c r="E1430" i="15"/>
  <c r="I1430" i="15"/>
  <c r="J1430" i="15" a="1"/>
  <c r="J1430" i="15" s="1"/>
  <c r="C1431" i="15"/>
  <c r="D1431" i="15" a="1"/>
  <c r="D1431" i="15" s="1"/>
  <c r="E1431" i="15"/>
  <c r="I1431" i="15"/>
  <c r="J1431" i="15" a="1"/>
  <c r="J1431" i="15" s="1"/>
  <c r="C1432" i="15"/>
  <c r="D1432" i="15" a="1"/>
  <c r="D1432" i="15" s="1"/>
  <c r="E1432" i="15"/>
  <c r="I1432" i="15"/>
  <c r="J1432" i="15" a="1"/>
  <c r="J1432" i="15" s="1"/>
  <c r="C1433" i="15"/>
  <c r="D1433" i="15" a="1"/>
  <c r="D1433" i="15" s="1"/>
  <c r="E1433" i="15"/>
  <c r="I1433" i="15"/>
  <c r="J1433" i="15" a="1"/>
  <c r="J1433" i="15" s="1"/>
  <c r="C1434" i="15"/>
  <c r="D1434" i="15" a="1"/>
  <c r="D1434" i="15" s="1"/>
  <c r="E1434" i="15"/>
  <c r="I1434" i="15"/>
  <c r="J1434" i="15" a="1"/>
  <c r="J1434" i="15" s="1"/>
  <c r="C1435" i="15"/>
  <c r="D1435" i="15" a="1"/>
  <c r="D1435" i="15" s="1"/>
  <c r="E1435" i="15"/>
  <c r="I1435" i="15"/>
  <c r="J1435" i="15" a="1"/>
  <c r="J1435" i="15" s="1"/>
  <c r="C1436" i="15"/>
  <c r="D1436" i="15" a="1"/>
  <c r="D1436" i="15" s="1"/>
  <c r="E1436" i="15"/>
  <c r="I1436" i="15"/>
  <c r="J1436" i="15" a="1"/>
  <c r="J1436" i="15" s="1"/>
  <c r="C1437" i="15"/>
  <c r="D1437" i="15" a="1"/>
  <c r="D1437" i="15" s="1"/>
  <c r="E1437" i="15"/>
  <c r="I1437" i="15"/>
  <c r="J1437" i="15" a="1"/>
  <c r="J1437" i="15" s="1"/>
  <c r="C1438" i="15"/>
  <c r="D1438" i="15" a="1"/>
  <c r="D1438" i="15" s="1"/>
  <c r="E1438" i="15"/>
  <c r="I1438" i="15"/>
  <c r="J1438" i="15" a="1"/>
  <c r="J1438" i="15" s="1"/>
  <c r="C1439" i="15"/>
  <c r="D1439" i="15" a="1"/>
  <c r="D1439" i="15" s="1"/>
  <c r="E1439" i="15"/>
  <c r="I1439" i="15"/>
  <c r="J1439" i="15" a="1"/>
  <c r="J1439" i="15" s="1"/>
  <c r="C1440" i="15"/>
  <c r="D1440" i="15" a="1"/>
  <c r="D1440" i="15" s="1"/>
  <c r="E1440" i="15"/>
  <c r="I1440" i="15"/>
  <c r="J1440" i="15" a="1"/>
  <c r="J1440" i="15" s="1"/>
  <c r="C1441" i="15"/>
  <c r="D1441" i="15" a="1"/>
  <c r="D1441" i="15" s="1"/>
  <c r="E1441" i="15"/>
  <c r="I1441" i="15"/>
  <c r="J1441" i="15" a="1"/>
  <c r="J1441" i="15" s="1"/>
  <c r="C1442" i="15"/>
  <c r="D1442" i="15" a="1"/>
  <c r="D1442" i="15" s="1"/>
  <c r="E1442" i="15"/>
  <c r="I1442" i="15"/>
  <c r="D76" i="16" s="1"/>
  <c r="J1442" i="15" a="1"/>
  <c r="J1442" i="15" s="1"/>
  <c r="C1443" i="15"/>
  <c r="D1443" i="15" a="1"/>
  <c r="D1443" i="15" s="1"/>
  <c r="E1443" i="15"/>
  <c r="I1443" i="15"/>
  <c r="J1443" i="15" a="1"/>
  <c r="J1443" i="15" s="1"/>
  <c r="C1444" i="15"/>
  <c r="D1444" i="15" a="1"/>
  <c r="D1444" i="15" s="1"/>
  <c r="E1444" i="15"/>
  <c r="I1444" i="15"/>
  <c r="J1444" i="15" a="1"/>
  <c r="J1444" i="15" s="1"/>
  <c r="C1445" i="15"/>
  <c r="D1445" i="15" a="1"/>
  <c r="D1445" i="15" s="1"/>
  <c r="E1445" i="15"/>
  <c r="I1445" i="15"/>
  <c r="J1445" i="15" a="1"/>
  <c r="J1445" i="15" s="1"/>
  <c r="C1446" i="15"/>
  <c r="D1446" i="15" a="1"/>
  <c r="D1446" i="15" s="1"/>
  <c r="E1446" i="15"/>
  <c r="I1446" i="15"/>
  <c r="J1446" i="15" a="1"/>
  <c r="J1446" i="15" s="1"/>
  <c r="C1447" i="15"/>
  <c r="D1447" i="15" a="1"/>
  <c r="D1447" i="15" s="1"/>
  <c r="E1447" i="15"/>
  <c r="I1447" i="15"/>
  <c r="J1447" i="15" a="1"/>
  <c r="J1447" i="15" s="1"/>
  <c r="C1448" i="15"/>
  <c r="D1448" i="15" a="1"/>
  <c r="D1448" i="15" s="1"/>
  <c r="E1448" i="15"/>
  <c r="I1448" i="15"/>
  <c r="J1448" i="15" a="1"/>
  <c r="J1448" i="15" s="1"/>
  <c r="C1449" i="15"/>
  <c r="D1449" i="15" a="1"/>
  <c r="D1449" i="15" s="1"/>
  <c r="E1449" i="15"/>
  <c r="I1449" i="15"/>
  <c r="J1449" i="15" a="1"/>
  <c r="J1449" i="15" s="1"/>
  <c r="C1450" i="15"/>
  <c r="D1450" i="15" a="1"/>
  <c r="D1450" i="15" s="1"/>
  <c r="E1450" i="15"/>
  <c r="I1450" i="15"/>
  <c r="J1450" i="15" a="1"/>
  <c r="J1450" i="15" s="1"/>
  <c r="C1451" i="15"/>
  <c r="D1451" i="15" a="1"/>
  <c r="D1451" i="15" s="1"/>
  <c r="E1451" i="15"/>
  <c r="I1451" i="15"/>
  <c r="J1451" i="15" a="1"/>
  <c r="J1451" i="15" s="1"/>
  <c r="C1452" i="15"/>
  <c r="D1452" i="15" a="1"/>
  <c r="D1452" i="15" s="1"/>
  <c r="E1452" i="15"/>
  <c r="I1452" i="15"/>
  <c r="J1452" i="15" a="1"/>
  <c r="J1452" i="15" s="1"/>
  <c r="C1453" i="15"/>
  <c r="D1453" i="15" a="1"/>
  <c r="D1453" i="15" s="1"/>
  <c r="E1453" i="15"/>
  <c r="I1453" i="15"/>
  <c r="J1453" i="15" a="1"/>
  <c r="J1453" i="15" s="1"/>
  <c r="C1454" i="15"/>
  <c r="D1454" i="15" a="1"/>
  <c r="D1454" i="15" s="1"/>
  <c r="E1454" i="15"/>
  <c r="I1454" i="15"/>
  <c r="D77" i="16" s="1"/>
  <c r="J1454" i="15" a="1"/>
  <c r="J1454" i="15" s="1"/>
  <c r="C1455" i="15"/>
  <c r="D1455" i="15" a="1"/>
  <c r="D1455" i="15" s="1"/>
  <c r="E1455" i="15"/>
  <c r="I1455" i="15"/>
  <c r="J1455" i="15" a="1"/>
  <c r="J1455" i="15" s="1"/>
  <c r="C1456" i="15"/>
  <c r="D1456" i="15" a="1"/>
  <c r="D1456" i="15" s="1"/>
  <c r="E1456" i="15"/>
  <c r="I1456" i="15"/>
  <c r="J1456" i="15" a="1"/>
  <c r="J1456" i="15" s="1"/>
  <c r="C1457" i="15"/>
  <c r="D1457" i="15" a="1"/>
  <c r="D1457" i="15" s="1"/>
  <c r="E1457" i="15"/>
  <c r="I1457" i="15"/>
  <c r="J1457" i="15" a="1"/>
  <c r="J1457" i="15" s="1"/>
  <c r="C1458" i="15"/>
  <c r="D1458" i="15" a="1"/>
  <c r="D1458" i="15" s="1"/>
  <c r="E1458" i="15"/>
  <c r="I1458" i="15"/>
  <c r="J1458" i="15" a="1"/>
  <c r="J1458" i="15" s="1"/>
  <c r="C1459" i="15"/>
  <c r="D1459" i="15" a="1"/>
  <c r="D1459" i="15" s="1"/>
  <c r="E1459" i="15"/>
  <c r="I1459" i="15"/>
  <c r="J1459" i="15" a="1"/>
  <c r="J1459" i="15" s="1"/>
  <c r="C1460" i="15"/>
  <c r="D1460" i="15" a="1"/>
  <c r="D1460" i="15" s="1"/>
  <c r="E1460" i="15"/>
  <c r="I1460" i="15"/>
  <c r="J1460" i="15" a="1"/>
  <c r="J1460" i="15" s="1"/>
  <c r="C1461" i="15"/>
  <c r="D1461" i="15" a="1"/>
  <c r="D1461" i="15" s="1"/>
  <c r="E1461" i="15"/>
  <c r="I1461" i="15"/>
  <c r="J1461" i="15" a="1"/>
  <c r="J1461" i="15" s="1"/>
  <c r="C1333" i="15"/>
  <c r="D1333" i="15" a="1"/>
  <c r="D1333" i="15" s="1"/>
  <c r="E1333" i="15"/>
  <c r="I1333" i="15"/>
  <c r="J1333" i="15" a="1"/>
  <c r="J1333" i="15" s="1"/>
  <c r="C1334" i="15"/>
  <c r="D1334" i="15" a="1"/>
  <c r="D1334" i="15" s="1"/>
  <c r="E1334" i="15"/>
  <c r="I1334" i="15"/>
  <c r="J1334" i="15" a="1"/>
  <c r="J1334" i="15" s="1"/>
  <c r="C1335" i="15"/>
  <c r="D1335" i="15" a="1"/>
  <c r="D1335" i="15" s="1"/>
  <c r="E1335" i="15"/>
  <c r="I1335" i="15"/>
  <c r="J1335" i="15" a="1"/>
  <c r="J1335" i="15" s="1"/>
  <c r="C1336" i="15"/>
  <c r="D1336" i="15" a="1"/>
  <c r="D1336" i="15" s="1"/>
  <c r="E1336" i="15"/>
  <c r="I1336" i="15"/>
  <c r="J1336" i="15" a="1"/>
  <c r="J1336" i="15" s="1"/>
  <c r="C1337" i="15"/>
  <c r="D1337" i="15" a="1"/>
  <c r="D1337" i="15" s="1"/>
  <c r="E1337" i="15"/>
  <c r="I1337" i="15"/>
  <c r="J1337" i="15" a="1"/>
  <c r="J1337" i="15" s="1"/>
  <c r="C1338" i="15"/>
  <c r="D1338" i="15" a="1"/>
  <c r="D1338" i="15" s="1"/>
  <c r="E1338" i="15"/>
  <c r="I1338" i="15"/>
  <c r="J1338" i="15" a="1"/>
  <c r="J1338" i="15" s="1"/>
  <c r="C1339" i="15"/>
  <c r="D1339" i="15" a="1"/>
  <c r="D1339" i="15" s="1"/>
  <c r="E1339" i="15"/>
  <c r="I1339" i="15"/>
  <c r="J1339" i="15" a="1"/>
  <c r="J1339" i="15" s="1"/>
  <c r="C1340" i="15"/>
  <c r="D1340" i="15" a="1"/>
  <c r="D1340" i="15" s="1"/>
  <c r="E1340" i="15"/>
  <c r="I1340" i="15"/>
  <c r="J1340" i="15" a="1"/>
  <c r="J1340" i="15" s="1"/>
  <c r="C1341" i="15"/>
  <c r="D1341" i="15" a="1"/>
  <c r="D1341" i="15" s="1"/>
  <c r="E1341" i="15"/>
  <c r="I1341" i="15"/>
  <c r="J1341" i="15" a="1"/>
  <c r="J1341" i="15" s="1"/>
  <c r="C1342" i="15"/>
  <c r="D1342" i="15" a="1"/>
  <c r="D1342" i="15" s="1"/>
  <c r="E1342" i="15"/>
  <c r="I1342" i="15"/>
  <c r="J1342" i="15" a="1"/>
  <c r="J1342" i="15" s="1"/>
  <c r="C1343" i="15"/>
  <c r="D1343" i="15" a="1"/>
  <c r="D1343" i="15" s="1"/>
  <c r="E1343" i="15"/>
  <c r="I1343" i="15"/>
  <c r="J1343" i="15" a="1"/>
  <c r="J1343" i="15" s="1"/>
  <c r="C1344" i="15"/>
  <c r="D1344" i="15" a="1"/>
  <c r="D1344" i="15" s="1"/>
  <c r="E1344" i="15"/>
  <c r="I1344" i="15"/>
  <c r="J1344" i="15" a="1"/>
  <c r="J1344" i="15" s="1"/>
  <c r="C1345" i="15"/>
  <c r="D1345" i="15" a="1"/>
  <c r="D1345" i="15" s="1"/>
  <c r="E1345" i="15"/>
  <c r="I1345" i="15"/>
  <c r="J1345" i="15" a="1"/>
  <c r="J1345" i="15" s="1"/>
  <c r="C1346" i="15"/>
  <c r="D1346" i="15" a="1"/>
  <c r="D1346" i="15" s="1"/>
  <c r="E1346" i="15"/>
  <c r="I1346" i="15"/>
  <c r="J1346" i="15" a="1"/>
  <c r="J1346" i="15" s="1"/>
  <c r="C1347" i="15"/>
  <c r="D1347" i="15" a="1"/>
  <c r="D1347" i="15" s="1"/>
  <c r="E1347" i="15"/>
  <c r="I1347" i="15"/>
  <c r="J1347" i="15" a="1"/>
  <c r="J1347" i="15" s="1"/>
  <c r="C1348" i="15"/>
  <c r="D1348" i="15" a="1"/>
  <c r="D1348" i="15" s="1"/>
  <c r="E1348" i="15"/>
  <c r="I1348" i="15"/>
  <c r="J1348" i="15" a="1"/>
  <c r="J1348" i="15" s="1"/>
  <c r="C1349" i="15"/>
  <c r="D1349" i="15" a="1"/>
  <c r="D1349" i="15" s="1"/>
  <c r="E1349" i="15"/>
  <c r="I1349" i="15"/>
  <c r="J1349" i="15" a="1"/>
  <c r="J1349" i="15" s="1"/>
  <c r="C1350" i="15"/>
  <c r="D1350" i="15" a="1"/>
  <c r="D1350" i="15" s="1"/>
  <c r="E1350" i="15"/>
  <c r="I1350" i="15"/>
  <c r="J1350" i="15" a="1"/>
  <c r="J1350" i="15" s="1"/>
  <c r="C1351" i="15"/>
  <c r="D1351" i="15" a="1"/>
  <c r="D1351" i="15" s="1"/>
  <c r="E1351" i="15"/>
  <c r="I1351" i="15"/>
  <c r="J1351" i="15" a="1"/>
  <c r="J1351" i="15" s="1"/>
  <c r="C1352" i="15"/>
  <c r="D1352" i="15" a="1"/>
  <c r="D1352" i="15" s="1"/>
  <c r="E1352" i="15"/>
  <c r="I1352" i="15"/>
  <c r="J1352" i="15" a="1"/>
  <c r="J1352" i="15" s="1"/>
  <c r="C1353" i="15"/>
  <c r="D1353" i="15" a="1"/>
  <c r="D1353" i="15" s="1"/>
  <c r="E1353" i="15"/>
  <c r="I1353" i="15"/>
  <c r="J1353" i="15" a="1"/>
  <c r="J1353" i="15" s="1"/>
  <c r="C1354" i="15"/>
  <c r="D1354" i="15" a="1"/>
  <c r="D1354" i="15" s="1"/>
  <c r="E1354" i="15"/>
  <c r="I1354" i="15"/>
  <c r="J1354" i="15" a="1"/>
  <c r="J1354" i="15" s="1"/>
  <c r="C1355" i="15"/>
  <c r="D1355" i="15" a="1"/>
  <c r="D1355" i="15" s="1"/>
  <c r="E1355" i="15"/>
  <c r="I1355" i="15"/>
  <c r="J1355" i="15" a="1"/>
  <c r="J1355" i="15" s="1"/>
  <c r="C1356" i="15"/>
  <c r="D1356" i="15" a="1"/>
  <c r="D1356" i="15" s="1"/>
  <c r="E1356" i="15"/>
  <c r="I1356" i="15"/>
  <c r="J1356" i="15" a="1"/>
  <c r="J1356" i="15" s="1"/>
  <c r="C1357" i="15"/>
  <c r="D1357" i="15" a="1"/>
  <c r="D1357" i="15" s="1"/>
  <c r="E1357" i="15"/>
  <c r="I1357" i="15"/>
  <c r="J1357" i="15" a="1"/>
  <c r="J1357" i="15" s="1"/>
  <c r="C1358" i="15"/>
  <c r="D1358" i="15" a="1"/>
  <c r="D1358" i="15" s="1"/>
  <c r="E1358" i="15"/>
  <c r="I1358" i="15"/>
  <c r="J1358" i="15" a="1"/>
  <c r="J1358" i="15" s="1"/>
  <c r="C1359" i="15"/>
  <c r="D1359" i="15" a="1"/>
  <c r="D1359" i="15" s="1"/>
  <c r="E1359" i="15"/>
  <c r="I1359" i="15"/>
  <c r="J1359" i="15" a="1"/>
  <c r="J1359" i="15" s="1"/>
  <c r="C1360" i="15"/>
  <c r="D1360" i="15" a="1"/>
  <c r="D1360" i="15" s="1"/>
  <c r="E1360" i="15"/>
  <c r="I1360" i="15"/>
  <c r="J1360" i="15" a="1"/>
  <c r="J1360" i="15" s="1"/>
  <c r="C1361" i="15"/>
  <c r="D1361" i="15" a="1"/>
  <c r="D1361" i="15" s="1"/>
  <c r="E1361" i="15"/>
  <c r="I1361" i="15"/>
  <c r="J1361" i="15" a="1"/>
  <c r="J1361" i="15" s="1"/>
  <c r="C1362" i="15"/>
  <c r="D1362" i="15" a="1"/>
  <c r="D1362" i="15" s="1"/>
  <c r="E1362" i="15"/>
  <c r="I1362" i="15"/>
  <c r="J1362" i="15" a="1"/>
  <c r="J1362" i="15" s="1"/>
  <c r="C1363" i="15"/>
  <c r="D1363" i="15" a="1"/>
  <c r="D1363" i="15" s="1"/>
  <c r="E1363" i="15"/>
  <c r="I1363" i="15"/>
  <c r="J1363" i="15" a="1"/>
  <c r="J1363" i="15" s="1"/>
  <c r="C1364" i="15"/>
  <c r="D1364" i="15" a="1"/>
  <c r="D1364" i="15" s="1"/>
  <c r="E1364" i="15"/>
  <c r="I1364" i="15"/>
  <c r="J1364" i="15" a="1"/>
  <c r="J1364" i="15" s="1"/>
  <c r="C1365" i="15"/>
  <c r="D1365" i="15" a="1"/>
  <c r="D1365" i="15" s="1"/>
  <c r="E1365" i="15"/>
  <c r="I1365" i="15"/>
  <c r="J1365" i="15" a="1"/>
  <c r="J1365" i="15" s="1"/>
  <c r="C1366" i="15"/>
  <c r="D1366" i="15" a="1"/>
  <c r="D1366" i="15" s="1"/>
  <c r="E1366" i="15"/>
  <c r="I1366" i="15"/>
  <c r="J1366" i="15" a="1"/>
  <c r="J1366" i="15" s="1"/>
  <c r="C1367" i="15"/>
  <c r="D1367" i="15" a="1"/>
  <c r="D1367" i="15" s="1"/>
  <c r="E1367" i="15"/>
  <c r="I1367" i="15"/>
  <c r="J1367" i="15" a="1"/>
  <c r="J1367" i="15" s="1"/>
  <c r="C1368" i="15"/>
  <c r="D1368" i="15" a="1"/>
  <c r="D1368" i="15" s="1"/>
  <c r="E1368" i="15"/>
  <c r="I1368" i="15"/>
  <c r="J1368" i="15" a="1"/>
  <c r="J1368" i="15" s="1"/>
  <c r="C1369" i="15"/>
  <c r="D1369" i="15" a="1"/>
  <c r="D1369" i="15" s="1"/>
  <c r="E1369" i="15"/>
  <c r="I1369" i="15"/>
  <c r="J1369" i="15" a="1"/>
  <c r="J1369" i="15" s="1"/>
  <c r="C1370" i="15"/>
  <c r="D1370" i="15" a="1"/>
  <c r="D1370" i="15" s="1"/>
  <c r="E1370" i="15"/>
  <c r="I1370" i="15"/>
  <c r="J1370" i="15" a="1"/>
  <c r="J1370" i="15" s="1"/>
  <c r="C1371" i="15"/>
  <c r="D1371" i="15" a="1"/>
  <c r="D1371" i="15" s="1"/>
  <c r="E1371" i="15"/>
  <c r="I1371" i="15"/>
  <c r="J1371" i="15" a="1"/>
  <c r="J1371" i="15" s="1"/>
  <c r="C1372" i="15"/>
  <c r="D1372" i="15" a="1"/>
  <c r="D1372" i="15" s="1"/>
  <c r="E1372" i="15"/>
  <c r="I1372" i="15"/>
  <c r="J1372" i="15" a="1"/>
  <c r="J1372" i="15" s="1"/>
  <c r="C1373" i="15"/>
  <c r="D1373" i="15" a="1"/>
  <c r="D1373" i="15" s="1"/>
  <c r="E1373" i="15"/>
  <c r="I1373" i="15"/>
  <c r="J1373" i="15" a="1"/>
  <c r="J1373" i="15" s="1"/>
  <c r="C1332" i="15"/>
  <c r="D1332" i="15" a="1"/>
  <c r="D1332" i="15" s="1"/>
  <c r="E1332" i="15"/>
  <c r="I1332" i="15"/>
  <c r="J1332" i="15" a="1"/>
  <c r="J1332" i="15" s="1"/>
  <c r="G86" i="45" l="1"/>
  <c r="G85" i="45"/>
  <c r="G83" i="45"/>
  <c r="G64" i="54"/>
  <c r="G82" i="45"/>
  <c r="G63" i="54"/>
  <c r="G84" i="45"/>
  <c r="G65" i="54"/>
  <c r="AD178" i="55"/>
  <c r="D42" i="55"/>
  <c r="D83" i="55"/>
  <c r="Q166" i="55"/>
  <c r="Q169" i="55"/>
  <c r="D104" i="55"/>
  <c r="Q129" i="55"/>
  <c r="Q165" i="55"/>
  <c r="D102" i="55"/>
  <c r="Q59" i="55"/>
  <c r="D90" i="55"/>
  <c r="D112" i="55"/>
  <c r="Q123" i="55"/>
  <c r="AD182" i="55"/>
  <c r="AD187" i="55"/>
  <c r="D313" i="55"/>
  <c r="AD170" i="55"/>
  <c r="Q14" i="55"/>
  <c r="Q29" i="55"/>
  <c r="AD138" i="55"/>
  <c r="Q206" i="55"/>
  <c r="Q22" i="55"/>
  <c r="AD124" i="55"/>
  <c r="AD126" i="55"/>
  <c r="AD136" i="55"/>
  <c r="Q42" i="55"/>
  <c r="D84" i="55"/>
  <c r="Q127" i="55"/>
  <c r="Q202" i="55"/>
  <c r="D292" i="55"/>
  <c r="D293" i="55"/>
  <c r="Q45" i="55"/>
  <c r="Q62" i="55"/>
  <c r="Q66" i="55"/>
  <c r="Q194" i="55"/>
  <c r="D318" i="55"/>
  <c r="D87" i="55"/>
  <c r="Q124" i="55"/>
  <c r="Q162" i="55"/>
  <c r="Q177" i="55"/>
  <c r="AD207" i="55"/>
  <c r="Q210" i="55"/>
  <c r="AD228" i="55"/>
  <c r="D173" i="55"/>
  <c r="Q219" i="55"/>
  <c r="D320" i="55"/>
  <c r="Q43" i="55"/>
  <c r="Q95" i="55"/>
  <c r="D100" i="55"/>
  <c r="D106" i="55"/>
  <c r="AD131" i="55"/>
  <c r="D164" i="55"/>
  <c r="Q192" i="55"/>
  <c r="AD221" i="55"/>
  <c r="Q228" i="55"/>
  <c r="D315" i="55"/>
  <c r="AD50" i="55"/>
  <c r="Q53" i="55"/>
  <c r="AD130" i="55"/>
  <c r="D141" i="55"/>
  <c r="AD175" i="55"/>
  <c r="Q218" i="55"/>
  <c r="Q220" i="55"/>
  <c r="Q227" i="55"/>
  <c r="D289" i="55"/>
  <c r="D302" i="55"/>
  <c r="D316" i="55"/>
  <c r="Q203" i="55"/>
  <c r="D205" i="55"/>
  <c r="AD222" i="55"/>
  <c r="D285" i="55"/>
  <c r="D319" i="55"/>
  <c r="D324" i="55"/>
  <c r="Q88" i="55"/>
  <c r="Q92" i="55"/>
  <c r="D146" i="55"/>
  <c r="D160" i="55"/>
  <c r="D165" i="55"/>
  <c r="Q174" i="55"/>
  <c r="Q182" i="55"/>
  <c r="D314" i="55"/>
  <c r="AD129" i="55"/>
  <c r="D144" i="55"/>
  <c r="AD203" i="55"/>
  <c r="Q205" i="55"/>
  <c r="D317" i="55"/>
  <c r="Q16" i="55"/>
  <c r="D139" i="55"/>
  <c r="D142" i="55"/>
  <c r="AD287" i="55"/>
  <c r="AD291" i="55"/>
  <c r="AD290" i="55"/>
  <c r="Q9" i="55"/>
  <c r="Q15" i="55"/>
  <c r="D116" i="55"/>
  <c r="D96" i="55"/>
  <c r="D88" i="55"/>
  <c r="D86" i="55"/>
  <c r="D109" i="55"/>
  <c r="D99" i="55"/>
  <c r="D93" i="55"/>
  <c r="D108" i="55"/>
  <c r="D125" i="55"/>
  <c r="D126" i="55"/>
  <c r="D134" i="55"/>
  <c r="D138" i="55"/>
  <c r="Q251" i="55"/>
  <c r="Q245" i="55"/>
  <c r="Q242" i="55"/>
  <c r="AD5" i="55"/>
  <c r="Q8" i="55"/>
  <c r="D11" i="55"/>
  <c r="Q13" i="55"/>
  <c r="Q18" i="55"/>
  <c r="Q19" i="55"/>
  <c r="Q21" i="55"/>
  <c r="Q52" i="55"/>
  <c r="D172" i="55"/>
  <c r="AD256" i="55"/>
  <c r="AD241" i="55"/>
  <c r="AD252" i="55"/>
  <c r="AD246" i="55"/>
  <c r="AD243" i="55"/>
  <c r="AD242" i="55"/>
  <c r="AD260" i="55"/>
  <c r="Q261" i="55"/>
  <c r="Q34" i="55"/>
  <c r="Q35" i="55"/>
  <c r="Q32" i="55"/>
  <c r="Q36" i="55"/>
  <c r="Q30" i="55"/>
  <c r="Q25" i="55"/>
  <c r="D147" i="55"/>
  <c r="D148" i="55"/>
  <c r="D143" i="55"/>
  <c r="D153" i="55"/>
  <c r="D128" i="55"/>
  <c r="D123" i="55"/>
  <c r="D136" i="55"/>
  <c r="D137" i="55"/>
  <c r="D149" i="55"/>
  <c r="AD293" i="55"/>
  <c r="AD294" i="55"/>
  <c r="Q7" i="55"/>
  <c r="Q10" i="55"/>
  <c r="Q12" i="55"/>
  <c r="Q17" i="55"/>
  <c r="Q24" i="55"/>
  <c r="Q28" i="55"/>
  <c r="Q33" i="55"/>
  <c r="AD42" i="55"/>
  <c r="D150" i="55"/>
  <c r="D152" i="55"/>
  <c r="D154" i="55"/>
  <c r="D187" i="55"/>
  <c r="D181" i="55"/>
  <c r="D168" i="55"/>
  <c r="D169" i="55"/>
  <c r="D184" i="55"/>
  <c r="D177" i="55"/>
  <c r="D176" i="55"/>
  <c r="AD188" i="55"/>
  <c r="Q241" i="55"/>
  <c r="AL309" i="55"/>
  <c r="AB278" i="55"/>
  <c r="AD8" i="55"/>
  <c r="Q11" i="55"/>
  <c r="Q26" i="55"/>
  <c r="Q27" i="55"/>
  <c r="Q67" i="55"/>
  <c r="Q63" i="55"/>
  <c r="Q47" i="55"/>
  <c r="Q46" i="55"/>
  <c r="Q58" i="55"/>
  <c r="Q49" i="55"/>
  <c r="Q48" i="55"/>
  <c r="Q44" i="55"/>
  <c r="Q50" i="55"/>
  <c r="Q51" i="55"/>
  <c r="Y118" i="55"/>
  <c r="D89" i="55"/>
  <c r="D103" i="55"/>
  <c r="D105" i="55"/>
  <c r="AD140" i="55"/>
  <c r="AD144" i="55"/>
  <c r="AD137" i="55"/>
  <c r="AD128" i="55"/>
  <c r="AD127" i="55"/>
  <c r="AD139" i="55"/>
  <c r="AD125" i="55"/>
  <c r="D135" i="55"/>
  <c r="D140" i="55"/>
  <c r="AD141" i="55"/>
  <c r="D145" i="55"/>
  <c r="D161" i="55"/>
  <c r="D185" i="55"/>
  <c r="Q243" i="55"/>
  <c r="AD295" i="55"/>
  <c r="Q5" i="55"/>
  <c r="Q6" i="55"/>
  <c r="Q20" i="55"/>
  <c r="Q23" i="55"/>
  <c r="AD71" i="55"/>
  <c r="AD44" i="55"/>
  <c r="AD48" i="55"/>
  <c r="AD52" i="55"/>
  <c r="AD76" i="55"/>
  <c r="D122" i="55"/>
  <c r="D127" i="55"/>
  <c r="AD196" i="55"/>
  <c r="AD192" i="55"/>
  <c r="AD171" i="55"/>
  <c r="AD164" i="55"/>
  <c r="AD179" i="55"/>
  <c r="AD166" i="55"/>
  <c r="AD163" i="55"/>
  <c r="AD162" i="55"/>
  <c r="AD186" i="55"/>
  <c r="AD174" i="55"/>
  <c r="AD167" i="55"/>
  <c r="AD160" i="55"/>
  <c r="AD183" i="55"/>
  <c r="Q282" i="55"/>
  <c r="Q278" i="55"/>
  <c r="L343" i="55"/>
  <c r="D322" i="55"/>
  <c r="Y156" i="55"/>
  <c r="Q181" i="55"/>
  <c r="Q204" i="55"/>
  <c r="Q209" i="55"/>
  <c r="Q216" i="55"/>
  <c r="Q217" i="55"/>
  <c r="D296" i="55"/>
  <c r="D298" i="55"/>
  <c r="Y343" i="55"/>
  <c r="Y79" i="55"/>
  <c r="AD202" i="55"/>
  <c r="Q215" i="55"/>
  <c r="AD216" i="55"/>
  <c r="Q222" i="55"/>
  <c r="AD230" i="55"/>
  <c r="D281" i="55"/>
  <c r="D291" i="55"/>
  <c r="AL198" i="55"/>
  <c r="AD218" i="55"/>
  <c r="AD219" i="55"/>
  <c r="Y309" i="55"/>
  <c r="Q314" i="55"/>
  <c r="Q316" i="55"/>
  <c r="Q318" i="55"/>
  <c r="AD204" i="55"/>
  <c r="Q207" i="55"/>
  <c r="AD208" i="55"/>
  <c r="Q221" i="55"/>
  <c r="D295" i="55"/>
  <c r="L38" i="55"/>
  <c r="B5" i="55"/>
  <c r="AL38" i="55"/>
  <c r="D7" i="55"/>
  <c r="AD7" i="55"/>
  <c r="D10" i="55"/>
  <c r="D13" i="55"/>
  <c r="AD17" i="55"/>
  <c r="AD20" i="55"/>
  <c r="D23" i="55"/>
  <c r="AD23" i="55"/>
  <c r="D26" i="55"/>
  <c r="D29" i="55"/>
  <c r="D72" i="55"/>
  <c r="D68" i="55"/>
  <c r="D64" i="55"/>
  <c r="D60" i="55"/>
  <c r="D56" i="55"/>
  <c r="D71" i="55"/>
  <c r="D67" i="55"/>
  <c r="D63" i="55"/>
  <c r="D59" i="55"/>
  <c r="D55" i="55"/>
  <c r="D52" i="55"/>
  <c r="D48" i="55"/>
  <c r="D44" i="55"/>
  <c r="D74" i="55"/>
  <c r="D73" i="55"/>
  <c r="D70" i="55"/>
  <c r="D69" i="55"/>
  <c r="D61" i="55"/>
  <c r="D62" i="55"/>
  <c r="D51" i="55"/>
  <c r="D47" i="55"/>
  <c r="D43" i="55"/>
  <c r="D54" i="55"/>
  <c r="D50" i="55"/>
  <c r="D65" i="55"/>
  <c r="D57" i="55"/>
  <c r="D66" i="55"/>
  <c r="D58" i="55"/>
  <c r="D53" i="55"/>
  <c r="D49" i="55"/>
  <c r="D45" i="55"/>
  <c r="AD10" i="55"/>
  <c r="D16" i="55"/>
  <c r="AD26" i="55"/>
  <c r="D6" i="55"/>
  <c r="D9" i="55"/>
  <c r="AD13" i="55"/>
  <c r="AD16" i="55"/>
  <c r="D19" i="55"/>
  <c r="AD19" i="55"/>
  <c r="D22" i="55"/>
  <c r="D25" i="55"/>
  <c r="AD29" i="55"/>
  <c r="AD6" i="55"/>
  <c r="D12" i="55"/>
  <c r="AD22" i="55"/>
  <c r="D28" i="55"/>
  <c r="AL79" i="55"/>
  <c r="AB42" i="55"/>
  <c r="D5" i="55"/>
  <c r="Y38" i="55"/>
  <c r="O5" i="55"/>
  <c r="AD9" i="55"/>
  <c r="AD12" i="55"/>
  <c r="D15" i="55"/>
  <c r="AD15" i="55"/>
  <c r="D18" i="55"/>
  <c r="D21" i="55"/>
  <c r="AD25" i="55"/>
  <c r="AD28" i="55"/>
  <c r="D8" i="55"/>
  <c r="AD18" i="55"/>
  <c r="D24" i="55"/>
  <c r="L79" i="55"/>
  <c r="B42" i="55"/>
  <c r="AD11" i="55"/>
  <c r="D14" i="55"/>
  <c r="D17" i="55"/>
  <c r="AD21" i="55"/>
  <c r="AD24" i="55"/>
  <c r="D27" i="55"/>
  <c r="AD27" i="55"/>
  <c r="AD14" i="55"/>
  <c r="D20" i="55"/>
  <c r="Q65" i="55"/>
  <c r="Q61" i="55"/>
  <c r="Q57" i="55"/>
  <c r="Q68" i="55"/>
  <c r="Q64" i="55"/>
  <c r="Q60" i="55"/>
  <c r="Q56" i="55"/>
  <c r="O42" i="55"/>
  <c r="Q54" i="55"/>
  <c r="L118" i="55"/>
  <c r="Q84" i="55"/>
  <c r="D85" i="55"/>
  <c r="Q87" i="55"/>
  <c r="AD89" i="55"/>
  <c r="Q90" i="55"/>
  <c r="AD92" i="55"/>
  <c r="D95" i="55"/>
  <c r="AD95" i="55"/>
  <c r="D98" i="55"/>
  <c r="Q100" i="55"/>
  <c r="D101" i="55"/>
  <c r="Q103" i="55"/>
  <c r="AD105" i="55"/>
  <c r="Q106" i="55"/>
  <c r="AD108" i="55"/>
  <c r="D111" i="55"/>
  <c r="AD111" i="55"/>
  <c r="Q151" i="55"/>
  <c r="Q148" i="55"/>
  <c r="Q153" i="55"/>
  <c r="Q126" i="55"/>
  <c r="Q125" i="55"/>
  <c r="Q150" i="55"/>
  <c r="Q147" i="55"/>
  <c r="Q145" i="55"/>
  <c r="Q143" i="55"/>
  <c r="Q134" i="55"/>
  <c r="Q133" i="55"/>
  <c r="Q132" i="55"/>
  <c r="Q131" i="55"/>
  <c r="Q138" i="55"/>
  <c r="Q137" i="55"/>
  <c r="Q136" i="55"/>
  <c r="Q135" i="55"/>
  <c r="Q154" i="55"/>
  <c r="Q140" i="55"/>
  <c r="Q139" i="55"/>
  <c r="Q152" i="55"/>
  <c r="Q146" i="55"/>
  <c r="Q144" i="55"/>
  <c r="Q141" i="55"/>
  <c r="Q122" i="55"/>
  <c r="Q142" i="55"/>
  <c r="Q149" i="55"/>
  <c r="Q128" i="55"/>
  <c r="AD74" i="55"/>
  <c r="AD70" i="55"/>
  <c r="AD66" i="55"/>
  <c r="AD62" i="55"/>
  <c r="AD58" i="55"/>
  <c r="AD77" i="55"/>
  <c r="AD73" i="55"/>
  <c r="AD69" i="55"/>
  <c r="AD65" i="55"/>
  <c r="AD61" i="55"/>
  <c r="AD57" i="55"/>
  <c r="AD43" i="55"/>
  <c r="AD47" i="55"/>
  <c r="AD51" i="55"/>
  <c r="AD60" i="55"/>
  <c r="AD68" i="55"/>
  <c r="AD72" i="55"/>
  <c r="O83" i="55"/>
  <c r="Q93" i="55"/>
  <c r="AD98" i="55"/>
  <c r="Q109" i="55"/>
  <c r="D115" i="55"/>
  <c r="AD59" i="55"/>
  <c r="AD67" i="55"/>
  <c r="AD75" i="55"/>
  <c r="Q83" i="55"/>
  <c r="AL118" i="55"/>
  <c r="AB83" i="55"/>
  <c r="AD85" i="55"/>
  <c r="Q86" i="55"/>
  <c r="AD88" i="55"/>
  <c r="D91" i="55"/>
  <c r="AD91" i="55"/>
  <c r="D94" i="55"/>
  <c r="Q96" i="55"/>
  <c r="D97" i="55"/>
  <c r="Q99" i="55"/>
  <c r="AD101" i="55"/>
  <c r="Q102" i="55"/>
  <c r="AD104" i="55"/>
  <c r="D107" i="55"/>
  <c r="AD107" i="55"/>
  <c r="D110" i="55"/>
  <c r="Q112" i="55"/>
  <c r="D113" i="55"/>
  <c r="D114" i="55"/>
  <c r="Q89" i="55"/>
  <c r="AD94" i="55"/>
  <c r="Q105" i="55"/>
  <c r="AD110" i="55"/>
  <c r="AD84" i="55"/>
  <c r="AD87" i="55"/>
  <c r="AD97" i="55"/>
  <c r="Q98" i="55"/>
  <c r="AD100" i="55"/>
  <c r="AD103" i="55"/>
  <c r="Q108" i="55"/>
  <c r="Q111" i="55"/>
  <c r="AD45" i="55"/>
  <c r="AD49" i="55"/>
  <c r="AD53" i="55"/>
  <c r="AD56" i="55"/>
  <c r="AD64" i="55"/>
  <c r="Q85" i="55"/>
  <c r="AD90" i="55"/>
  <c r="Q101" i="55"/>
  <c r="AD106" i="55"/>
  <c r="AD54" i="55"/>
  <c r="AD55" i="55"/>
  <c r="AD63" i="55"/>
  <c r="AD83" i="55"/>
  <c r="Q91" i="55"/>
  <c r="AD93" i="55"/>
  <c r="Q94" i="55"/>
  <c r="AD96" i="55"/>
  <c r="AD99" i="55"/>
  <c r="Q104" i="55"/>
  <c r="Q107" i="55"/>
  <c r="AD109" i="55"/>
  <c r="Q110" i="55"/>
  <c r="AD112" i="55"/>
  <c r="Q114" i="55"/>
  <c r="AL156" i="55"/>
  <c r="AB122" i="55"/>
  <c r="AD86" i="55"/>
  <c r="Q97" i="55"/>
  <c r="O122" i="55"/>
  <c r="L156" i="55"/>
  <c r="AD122" i="55"/>
  <c r="D124" i="55"/>
  <c r="D130" i="55"/>
  <c r="D131" i="55"/>
  <c r="D132" i="55"/>
  <c r="D133" i="55"/>
  <c r="D151" i="55"/>
  <c r="AD147" i="55"/>
  <c r="AD146" i="55"/>
  <c r="AD145" i="55"/>
  <c r="AD123" i="55"/>
  <c r="AD132" i="55"/>
  <c r="AD133" i="55"/>
  <c r="AD134" i="55"/>
  <c r="AD135" i="55"/>
  <c r="AD143" i="55"/>
  <c r="L198" i="55"/>
  <c r="Y198" i="55"/>
  <c r="O160" i="55"/>
  <c r="AB160" i="55"/>
  <c r="Q173" i="55"/>
  <c r="Q193" i="55"/>
  <c r="Q189" i="55"/>
  <c r="Q188" i="55"/>
  <c r="Q190" i="55"/>
  <c r="Q186" i="55"/>
  <c r="Q184" i="55"/>
  <c r="Q180" i="55"/>
  <c r="Q176" i="55"/>
  <c r="Q172" i="55"/>
  <c r="Q168" i="55"/>
  <c r="Q164" i="55"/>
  <c r="Q160" i="55"/>
  <c r="Q187" i="55"/>
  <c r="Q183" i="55"/>
  <c r="Q179" i="55"/>
  <c r="Q175" i="55"/>
  <c r="Q171" i="55"/>
  <c r="Q167" i="55"/>
  <c r="Q163" i="55"/>
  <c r="Q161" i="55"/>
  <c r="Q170" i="55"/>
  <c r="Q185" i="55"/>
  <c r="Q191" i="55"/>
  <c r="L237" i="55"/>
  <c r="B202" i="55"/>
  <c r="D162" i="55"/>
  <c r="D166" i="55"/>
  <c r="AD168" i="55"/>
  <c r="D170" i="55"/>
  <c r="AD172" i="55"/>
  <c r="D174" i="55"/>
  <c r="AD176" i="55"/>
  <c r="D178" i="55"/>
  <c r="AD180" i="55"/>
  <c r="D182" i="55"/>
  <c r="AD184" i="55"/>
  <c r="D186" i="55"/>
  <c r="AD193" i="55"/>
  <c r="AD195" i="55"/>
  <c r="AD235" i="55"/>
  <c r="AD231" i="55"/>
  <c r="AD234" i="55"/>
  <c r="AD232" i="55"/>
  <c r="AD229" i="55"/>
  <c r="AD227" i="55"/>
  <c r="AD226" i="55"/>
  <c r="AD225" i="55"/>
  <c r="AD224" i="55"/>
  <c r="AD233" i="55"/>
  <c r="AD215" i="55"/>
  <c r="AD214" i="55"/>
  <c r="AD213" i="55"/>
  <c r="AD212" i="55"/>
  <c r="AD209" i="55"/>
  <c r="AD205" i="55"/>
  <c r="AD210" i="55"/>
  <c r="AD217" i="55"/>
  <c r="AD220" i="55"/>
  <c r="D206" i="55"/>
  <c r="D210" i="55"/>
  <c r="D220" i="55"/>
  <c r="AD194" i="55"/>
  <c r="AD190" i="55"/>
  <c r="AD161" i="55"/>
  <c r="D163" i="55"/>
  <c r="AD165" i="55"/>
  <c r="D167" i="55"/>
  <c r="AD169" i="55"/>
  <c r="D171" i="55"/>
  <c r="AD173" i="55"/>
  <c r="D175" i="55"/>
  <c r="AD177" i="55"/>
  <c r="D179" i="55"/>
  <c r="AD181" i="55"/>
  <c r="D183" i="55"/>
  <c r="AD185" i="55"/>
  <c r="AD191" i="55"/>
  <c r="D202" i="55"/>
  <c r="AD206" i="55"/>
  <c r="D208" i="55"/>
  <c r="AD211" i="55"/>
  <c r="D211" i="55"/>
  <c r="D218" i="55"/>
  <c r="D221" i="55"/>
  <c r="D226" i="55"/>
  <c r="D272" i="55"/>
  <c r="D261" i="55"/>
  <c r="D257" i="55"/>
  <c r="D253" i="55"/>
  <c r="D249" i="55"/>
  <c r="D245" i="55"/>
  <c r="D263" i="55"/>
  <c r="D259" i="55"/>
  <c r="D255" i="55"/>
  <c r="D251" i="55"/>
  <c r="D247" i="55"/>
  <c r="D265" i="55"/>
  <c r="D248" i="55"/>
  <c r="D270" i="55"/>
  <c r="D268" i="55"/>
  <c r="D258" i="55"/>
  <c r="D241" i="55"/>
  <c r="D267" i="55"/>
  <c r="D264" i="55"/>
  <c r="D254" i="55"/>
  <c r="D244" i="55"/>
  <c r="D243" i="55"/>
  <c r="D242" i="55"/>
  <c r="D269" i="55"/>
  <c r="D252" i="55"/>
  <c r="D262" i="55"/>
  <c r="D246" i="55"/>
  <c r="D266" i="55"/>
  <c r="D256" i="55"/>
  <c r="D271" i="55"/>
  <c r="D260" i="55"/>
  <c r="D209" i="55"/>
  <c r="D212" i="55"/>
  <c r="D217" i="55"/>
  <c r="D216" i="55"/>
  <c r="D215" i="55"/>
  <c r="D214" i="55"/>
  <c r="D225" i="55"/>
  <c r="D224" i="55"/>
  <c r="D223" i="55"/>
  <c r="D222" i="55"/>
  <c r="D207" i="55"/>
  <c r="D203" i="55"/>
  <c r="D219" i="55"/>
  <c r="AL237" i="55"/>
  <c r="D204" i="55"/>
  <c r="D213" i="55"/>
  <c r="D228" i="55"/>
  <c r="D250" i="55"/>
  <c r="Y237" i="55"/>
  <c r="Q208" i="55"/>
  <c r="Q223" i="55"/>
  <c r="Q224" i="55"/>
  <c r="Q225" i="55"/>
  <c r="Q226" i="55"/>
  <c r="Q229" i="55"/>
  <c r="Q230" i="55"/>
  <c r="Q262" i="55"/>
  <c r="Q258" i="55"/>
  <c r="Q254" i="55"/>
  <c r="Q250" i="55"/>
  <c r="Q246" i="55"/>
  <c r="Q267" i="55"/>
  <c r="Q266" i="55"/>
  <c r="Q265" i="55"/>
  <c r="Q264" i="55"/>
  <c r="Q260" i="55"/>
  <c r="Q256" i="55"/>
  <c r="Q252" i="55"/>
  <c r="Q248" i="55"/>
  <c r="Q244" i="55"/>
  <c r="Q259" i="55"/>
  <c r="Q257" i="55"/>
  <c r="Q255" i="55"/>
  <c r="Q253" i="55"/>
  <c r="Q249" i="55"/>
  <c r="AD250" i="55"/>
  <c r="Q263" i="55"/>
  <c r="Q268" i="55"/>
  <c r="AD270" i="55"/>
  <c r="AD268" i="55"/>
  <c r="AD267" i="55"/>
  <c r="AD266" i="55"/>
  <c r="AD265" i="55"/>
  <c r="AD269" i="55"/>
  <c r="AD263" i="55"/>
  <c r="AD259" i="55"/>
  <c r="AD255" i="55"/>
  <c r="AD251" i="55"/>
  <c r="AD247" i="55"/>
  <c r="AD261" i="55"/>
  <c r="AD257" i="55"/>
  <c r="AD253" i="55"/>
  <c r="AD249" i="55"/>
  <c r="AD245" i="55"/>
  <c r="AD258" i="55"/>
  <c r="AD248" i="55"/>
  <c r="AD254" i="55"/>
  <c r="AD244" i="55"/>
  <c r="AD264" i="55"/>
  <c r="O202" i="55"/>
  <c r="Q211" i="55"/>
  <c r="Q212" i="55"/>
  <c r="Q213" i="55"/>
  <c r="AD262" i="55"/>
  <c r="AL274" i="55"/>
  <c r="Y274" i="55"/>
  <c r="L274" i="55"/>
  <c r="L309" i="55"/>
  <c r="Q289" i="55"/>
  <c r="Q285" i="55"/>
  <c r="Q281" i="55"/>
  <c r="Q288" i="55"/>
  <c r="Q284" i="55"/>
  <c r="Q280" i="55"/>
  <c r="Q287" i="55"/>
  <c r="Q283" i="55"/>
  <c r="Q279" i="55"/>
  <c r="AD286" i="55"/>
  <c r="AD282" i="55"/>
  <c r="AD278" i="55"/>
  <c r="AD292" i="55"/>
  <c r="AD289" i="55"/>
  <c r="AD285" i="55"/>
  <c r="AD281" i="55"/>
  <c r="AD288" i="55"/>
  <c r="AD284" i="55"/>
  <c r="AD280" i="55"/>
  <c r="AD279" i="55"/>
  <c r="D304" i="55"/>
  <c r="Q313" i="55"/>
  <c r="Q315" i="55"/>
  <c r="Q317" i="55"/>
  <c r="D326" i="55"/>
  <c r="D334" i="55"/>
  <c r="D342" i="55"/>
  <c r="D278" i="55"/>
  <c r="D282" i="55"/>
  <c r="D286" i="55"/>
  <c r="D290" i="55"/>
  <c r="D297" i="55"/>
  <c r="D305" i="55"/>
  <c r="B313" i="55"/>
  <c r="D321" i="55"/>
  <c r="D329" i="55"/>
  <c r="D337" i="55"/>
  <c r="D306" i="55"/>
  <c r="D332" i="55"/>
  <c r="D340" i="55"/>
  <c r="D279" i="55"/>
  <c r="D283" i="55"/>
  <c r="D287" i="55"/>
  <c r="D299" i="55"/>
  <c r="D307" i="55"/>
  <c r="D327" i="55"/>
  <c r="D335" i="55"/>
  <c r="D294" i="55"/>
  <c r="D300" i="55"/>
  <c r="D330" i="55"/>
  <c r="D338" i="55"/>
  <c r="D280" i="55"/>
  <c r="D284" i="55"/>
  <c r="D288" i="55"/>
  <c r="D301" i="55"/>
  <c r="D325" i="55"/>
  <c r="D333" i="55"/>
  <c r="D341" i="55"/>
  <c r="D328" i="55"/>
  <c r="D336" i="55"/>
  <c r="O313" i="55"/>
  <c r="D323" i="55"/>
  <c r="D331" i="55"/>
  <c r="I927" i="15" l="1"/>
  <c r="C927" i="15"/>
  <c r="D927" i="15" a="1"/>
  <c r="D927" i="15" s="1"/>
  <c r="E927" i="15"/>
  <c r="J927" i="15" a="1"/>
  <c r="J927" i="15" s="1"/>
  <c r="L342" i="22"/>
  <c r="AL37" i="22"/>
  <c r="Y37" i="22"/>
  <c r="L37" i="22"/>
  <c r="L36" i="22"/>
  <c r="L35" i="22"/>
  <c r="L34" i="22"/>
  <c r="L33" i="22"/>
  <c r="L32" i="22"/>
  <c r="L31" i="22"/>
  <c r="AL308" i="22"/>
  <c r="AL307" i="22"/>
  <c r="AL306" i="22"/>
  <c r="AL305" i="22"/>
  <c r="AL304" i="22"/>
  <c r="AL303" i="22"/>
  <c r="AL302" i="22"/>
  <c r="AL301" i="22"/>
  <c r="AL300" i="22"/>
  <c r="AL299" i="22"/>
  <c r="AL298" i="22"/>
  <c r="AL297" i="22"/>
  <c r="AL296" i="22"/>
  <c r="AL295" i="22"/>
  <c r="AL294" i="22"/>
  <c r="AL293" i="22"/>
  <c r="AL292" i="22"/>
  <c r="AL291" i="22"/>
  <c r="AL290" i="22"/>
  <c r="AL289" i="22"/>
  <c r="AL288" i="22"/>
  <c r="AL287" i="22"/>
  <c r="AL286" i="22"/>
  <c r="AL285" i="22"/>
  <c r="AL284" i="22"/>
  <c r="AL283" i="22"/>
  <c r="AL282" i="22"/>
  <c r="AL281" i="22"/>
  <c r="AL280" i="22"/>
  <c r="AL279" i="22"/>
  <c r="AL278" i="22"/>
  <c r="AL273" i="22"/>
  <c r="AL272" i="22"/>
  <c r="AL271" i="22"/>
  <c r="AL270" i="22"/>
  <c r="AL269" i="22"/>
  <c r="AL268" i="22"/>
  <c r="AL267" i="22"/>
  <c r="AL266" i="22"/>
  <c r="AL265" i="22"/>
  <c r="AL264" i="22"/>
  <c r="AL263" i="22"/>
  <c r="AL262" i="22"/>
  <c r="AL261" i="22"/>
  <c r="AL260" i="22"/>
  <c r="AL259" i="22"/>
  <c r="AL258" i="22"/>
  <c r="AL257" i="22"/>
  <c r="AL256" i="22"/>
  <c r="AL255" i="22"/>
  <c r="AL254" i="22"/>
  <c r="AL253" i="22"/>
  <c r="AL252" i="22"/>
  <c r="AL251" i="22"/>
  <c r="AL250" i="22"/>
  <c r="AL249" i="22"/>
  <c r="AL248" i="22"/>
  <c r="AL247" i="22"/>
  <c r="AL246" i="22"/>
  <c r="AL245" i="22"/>
  <c r="AL244" i="22"/>
  <c r="AL243" i="22"/>
  <c r="AL242" i="22"/>
  <c r="AL241" i="22"/>
  <c r="AL236" i="22"/>
  <c r="AL235" i="22"/>
  <c r="AL234" i="22"/>
  <c r="AL233" i="22"/>
  <c r="AL232" i="22"/>
  <c r="AL231" i="22"/>
  <c r="AL230" i="22"/>
  <c r="AL229" i="22"/>
  <c r="AL228" i="22"/>
  <c r="AL227" i="22"/>
  <c r="AL226" i="22"/>
  <c r="AL225" i="22"/>
  <c r="AL224" i="22"/>
  <c r="AL223" i="22"/>
  <c r="AL222" i="22"/>
  <c r="AL221" i="22"/>
  <c r="AL220" i="22"/>
  <c r="AL219" i="22"/>
  <c r="AL218" i="22"/>
  <c r="AL217" i="22"/>
  <c r="AL216" i="22"/>
  <c r="AL215" i="22"/>
  <c r="AL214" i="22"/>
  <c r="AL213" i="22"/>
  <c r="AL212" i="22"/>
  <c r="AL211" i="22"/>
  <c r="AL210" i="22"/>
  <c r="AL209" i="22"/>
  <c r="AL208" i="22"/>
  <c r="AL207" i="22"/>
  <c r="AL206" i="22"/>
  <c r="AL205" i="22"/>
  <c r="AL204" i="22"/>
  <c r="AL203" i="22"/>
  <c r="AL202" i="22"/>
  <c r="AL197" i="22"/>
  <c r="AL196" i="22"/>
  <c r="AL195" i="22"/>
  <c r="AL194" i="22"/>
  <c r="AL193" i="22"/>
  <c r="AL192" i="22"/>
  <c r="AL191" i="22"/>
  <c r="AL190" i="22"/>
  <c r="AL189" i="22"/>
  <c r="AL188" i="22"/>
  <c r="AL187" i="22"/>
  <c r="AL186" i="22"/>
  <c r="AL185" i="22"/>
  <c r="AL184" i="22"/>
  <c r="AL183" i="22"/>
  <c r="AL182" i="22"/>
  <c r="AL181" i="22"/>
  <c r="AL180" i="22"/>
  <c r="AL179" i="22"/>
  <c r="AL178" i="22"/>
  <c r="AL177" i="22"/>
  <c r="AL176" i="22"/>
  <c r="AL175" i="22"/>
  <c r="AL174" i="22"/>
  <c r="AL173" i="22"/>
  <c r="AL172" i="22"/>
  <c r="AL171" i="22"/>
  <c r="AL170" i="22"/>
  <c r="AL169" i="22"/>
  <c r="AL168" i="22"/>
  <c r="AL167" i="22"/>
  <c r="AL166" i="22"/>
  <c r="AL165" i="22"/>
  <c r="AL164" i="22"/>
  <c r="AL163" i="22"/>
  <c r="AL162" i="22"/>
  <c r="AL161" i="22"/>
  <c r="AL160" i="22"/>
  <c r="AL155" i="22"/>
  <c r="AL154" i="22"/>
  <c r="AL153" i="22"/>
  <c r="AL152" i="22"/>
  <c r="AL151" i="22"/>
  <c r="AL150" i="22"/>
  <c r="AL149" i="22"/>
  <c r="AL148" i="22"/>
  <c r="AL147" i="22"/>
  <c r="AL146" i="22"/>
  <c r="AL145" i="22"/>
  <c r="AL144" i="22"/>
  <c r="AL143" i="22"/>
  <c r="AL142" i="22"/>
  <c r="AL141" i="22"/>
  <c r="AL140" i="22"/>
  <c r="AL139" i="22"/>
  <c r="AL138" i="22"/>
  <c r="AL137" i="22"/>
  <c r="AL136" i="22"/>
  <c r="AL135" i="22"/>
  <c r="AL134" i="22"/>
  <c r="AL133" i="22"/>
  <c r="AL132" i="22"/>
  <c r="AL131" i="22"/>
  <c r="AL130" i="22"/>
  <c r="AL129" i="22"/>
  <c r="AL128" i="22"/>
  <c r="AL127" i="22"/>
  <c r="AL126" i="22"/>
  <c r="AL125" i="22"/>
  <c r="AL124" i="22"/>
  <c r="AL123" i="22"/>
  <c r="AL122" i="22"/>
  <c r="AL117" i="22"/>
  <c r="AL116" i="22"/>
  <c r="AL115" i="22"/>
  <c r="AL114" i="22"/>
  <c r="AL113" i="22"/>
  <c r="AL112" i="22"/>
  <c r="AL111" i="22"/>
  <c r="AL110" i="22"/>
  <c r="AL109" i="22"/>
  <c r="AL108" i="22"/>
  <c r="AL107" i="22"/>
  <c r="AL106" i="22"/>
  <c r="AL105" i="22"/>
  <c r="AL104" i="22"/>
  <c r="AL103" i="22"/>
  <c r="AL102" i="22"/>
  <c r="AL101" i="22"/>
  <c r="AL100" i="22"/>
  <c r="AL99" i="22"/>
  <c r="AL98" i="22"/>
  <c r="AL97" i="22"/>
  <c r="AL96" i="22"/>
  <c r="AL95" i="22"/>
  <c r="AL94" i="22"/>
  <c r="AL93" i="22"/>
  <c r="AL92" i="22"/>
  <c r="AL91" i="22"/>
  <c r="AL90" i="22"/>
  <c r="AL89" i="22"/>
  <c r="AL88" i="22"/>
  <c r="AL87" i="22"/>
  <c r="AL86" i="22"/>
  <c r="AL85" i="22"/>
  <c r="AL84" i="22"/>
  <c r="AL83" i="22"/>
  <c r="AL78" i="22"/>
  <c r="AL77" i="22"/>
  <c r="AL76" i="22"/>
  <c r="AL75" i="22"/>
  <c r="AL74" i="22"/>
  <c r="AL73" i="22"/>
  <c r="AL72" i="22"/>
  <c r="AL71" i="22"/>
  <c r="AL70" i="22"/>
  <c r="AL69" i="22"/>
  <c r="AL68" i="22"/>
  <c r="AL67" i="22"/>
  <c r="AL66" i="22"/>
  <c r="AL65" i="22"/>
  <c r="AL64" i="22"/>
  <c r="AL63" i="22"/>
  <c r="AL62" i="22"/>
  <c r="AL61" i="22"/>
  <c r="AL60" i="22"/>
  <c r="AL59" i="22"/>
  <c r="AL58" i="22"/>
  <c r="AL57" i="22"/>
  <c r="AL56" i="22"/>
  <c r="AL55" i="22"/>
  <c r="AL54" i="22"/>
  <c r="AL53" i="22"/>
  <c r="AL52" i="22"/>
  <c r="AL51" i="22"/>
  <c r="AL50" i="22"/>
  <c r="AL49" i="22"/>
  <c r="AL48" i="22"/>
  <c r="AL47" i="22"/>
  <c r="AL46" i="22"/>
  <c r="AL45" i="22"/>
  <c r="AL44" i="22"/>
  <c r="AL43" i="22"/>
  <c r="AL42" i="22"/>
  <c r="AL36" i="22"/>
  <c r="AL35" i="22"/>
  <c r="AL34" i="22"/>
  <c r="AL33" i="22"/>
  <c r="AL32" i="22"/>
  <c r="AL31" i="22"/>
  <c r="AL30" i="22"/>
  <c r="AL29" i="22"/>
  <c r="AL28" i="22"/>
  <c r="AL27" i="22"/>
  <c r="AL26" i="22"/>
  <c r="AL25" i="22"/>
  <c r="AL24" i="22"/>
  <c r="AL23" i="22"/>
  <c r="AL22" i="22"/>
  <c r="AL21" i="22"/>
  <c r="AL20" i="22"/>
  <c r="AL19" i="22"/>
  <c r="AL18" i="22"/>
  <c r="AL17" i="22"/>
  <c r="AL16" i="22"/>
  <c r="AL15" i="22"/>
  <c r="AL14" i="22"/>
  <c r="AL13" i="22"/>
  <c r="AL12" i="22"/>
  <c r="AL11" i="22"/>
  <c r="AL10" i="22"/>
  <c r="AL9" i="22"/>
  <c r="AL8" i="22"/>
  <c r="AL7" i="22"/>
  <c r="AL6" i="22"/>
  <c r="AL5" i="22"/>
  <c r="Y319" i="22"/>
  <c r="Y318" i="22"/>
  <c r="Y317" i="22"/>
  <c r="Y316" i="22"/>
  <c r="Y315" i="22"/>
  <c r="Y314" i="22"/>
  <c r="Y313" i="22"/>
  <c r="Y289" i="22"/>
  <c r="Y288" i="22"/>
  <c r="Y287" i="22"/>
  <c r="Y286" i="22"/>
  <c r="Y285" i="22"/>
  <c r="Y284" i="22"/>
  <c r="Y283" i="22"/>
  <c r="Y282" i="22"/>
  <c r="Y281" i="22"/>
  <c r="Y280" i="22"/>
  <c r="Y279" i="22"/>
  <c r="Y278" i="22"/>
  <c r="Y268" i="22"/>
  <c r="Y267" i="22"/>
  <c r="Y266" i="22"/>
  <c r="Y265" i="22"/>
  <c r="Y264" i="22"/>
  <c r="Y263" i="22"/>
  <c r="Y262" i="22"/>
  <c r="Y261" i="22"/>
  <c r="Y260" i="22"/>
  <c r="Y259" i="22"/>
  <c r="Y258" i="22"/>
  <c r="Y257" i="22"/>
  <c r="Y256" i="22"/>
  <c r="Y255" i="22"/>
  <c r="Y254" i="22"/>
  <c r="Y253" i="22"/>
  <c r="Y252" i="22"/>
  <c r="Y251" i="22"/>
  <c r="Y250" i="22"/>
  <c r="Y249" i="22"/>
  <c r="Y248" i="22"/>
  <c r="Y247" i="22"/>
  <c r="Y246" i="22"/>
  <c r="Y245" i="22"/>
  <c r="Y244" i="22"/>
  <c r="Y243" i="22"/>
  <c r="Y242" i="22"/>
  <c r="Y241" i="22"/>
  <c r="Y230" i="22"/>
  <c r="Y229" i="22"/>
  <c r="Y228" i="22"/>
  <c r="Y227" i="22"/>
  <c r="Y226" i="22"/>
  <c r="Y225" i="22"/>
  <c r="Y224" i="22"/>
  <c r="Y223" i="22"/>
  <c r="Y222" i="22"/>
  <c r="Y221" i="22"/>
  <c r="Y220" i="22"/>
  <c r="Y219" i="22"/>
  <c r="Y218" i="22"/>
  <c r="Y217" i="22"/>
  <c r="Y216" i="22"/>
  <c r="Y215" i="22"/>
  <c r="Y214" i="22"/>
  <c r="Y213" i="22"/>
  <c r="Y212" i="22"/>
  <c r="Y211" i="22"/>
  <c r="Y210" i="22"/>
  <c r="Y209" i="22"/>
  <c r="Y208" i="22"/>
  <c r="Y207" i="22"/>
  <c r="Y206" i="22"/>
  <c r="Y205" i="22"/>
  <c r="Y204" i="22"/>
  <c r="Y203" i="22"/>
  <c r="Y202" i="22"/>
  <c r="Y194" i="22"/>
  <c r="Y193" i="22"/>
  <c r="Y192" i="22"/>
  <c r="Y191" i="22"/>
  <c r="Y190" i="22"/>
  <c r="Y189" i="22"/>
  <c r="Y188" i="22"/>
  <c r="Y187" i="22"/>
  <c r="Y186" i="22"/>
  <c r="Y185" i="22"/>
  <c r="Y184" i="22"/>
  <c r="Y183" i="22"/>
  <c r="Y182" i="22"/>
  <c r="Y181" i="22"/>
  <c r="Y180" i="22"/>
  <c r="Y179" i="22"/>
  <c r="Y178" i="22"/>
  <c r="Y177" i="22"/>
  <c r="Y176" i="22"/>
  <c r="Y175" i="22"/>
  <c r="Y174" i="22"/>
  <c r="Y173" i="22"/>
  <c r="Y172" i="22"/>
  <c r="Y171" i="22"/>
  <c r="Y170" i="22"/>
  <c r="Y169" i="22"/>
  <c r="Y168" i="22"/>
  <c r="Y167" i="22"/>
  <c r="Y166" i="22"/>
  <c r="Y165" i="22"/>
  <c r="Y164" i="22"/>
  <c r="Y163" i="22"/>
  <c r="Y162" i="22"/>
  <c r="Y161" i="22"/>
  <c r="Y160" i="22"/>
  <c r="Y154" i="22"/>
  <c r="Y153" i="22"/>
  <c r="Y152" i="22"/>
  <c r="Y151" i="22"/>
  <c r="Y150" i="22"/>
  <c r="Y149" i="22"/>
  <c r="Y148" i="22"/>
  <c r="Y147" i="22"/>
  <c r="Y146" i="22"/>
  <c r="Y145" i="22"/>
  <c r="Y144" i="22"/>
  <c r="Y143" i="22"/>
  <c r="Y142" i="22"/>
  <c r="Y141" i="22"/>
  <c r="Y140" i="22"/>
  <c r="Y139" i="22"/>
  <c r="Y138" i="22"/>
  <c r="Y137" i="22"/>
  <c r="Y136" i="22"/>
  <c r="Y135" i="22"/>
  <c r="Y134" i="22"/>
  <c r="Y133" i="22"/>
  <c r="Y132" i="22"/>
  <c r="Y131" i="22"/>
  <c r="Y130" i="22"/>
  <c r="Y129" i="22"/>
  <c r="Y128" i="22"/>
  <c r="Y127" i="22"/>
  <c r="Y126" i="22"/>
  <c r="Y125" i="22"/>
  <c r="Y124" i="22"/>
  <c r="Y123" i="22"/>
  <c r="Y122" i="22"/>
  <c r="Y114" i="22"/>
  <c r="Y113" i="22"/>
  <c r="Y112" i="22"/>
  <c r="Y111" i="22"/>
  <c r="Y110" i="22"/>
  <c r="Y109" i="22"/>
  <c r="Y108" i="22"/>
  <c r="Y107" i="22"/>
  <c r="Y106" i="22"/>
  <c r="Y105" i="22"/>
  <c r="Y104" i="22"/>
  <c r="Y103" i="22"/>
  <c r="Y102" i="22"/>
  <c r="Y101" i="22"/>
  <c r="Y100" i="22"/>
  <c r="Y99" i="22"/>
  <c r="Y98" i="22"/>
  <c r="Y97" i="22"/>
  <c r="Y96" i="22"/>
  <c r="Y95" i="22"/>
  <c r="Y94" i="22"/>
  <c r="Y93" i="22"/>
  <c r="Y92" i="22"/>
  <c r="Y91" i="22"/>
  <c r="Y90" i="22"/>
  <c r="Y89" i="22"/>
  <c r="Y88" i="22"/>
  <c r="Y87" i="22"/>
  <c r="Y86" i="22"/>
  <c r="Y85" i="22"/>
  <c r="Y84" i="22"/>
  <c r="Y83" i="22"/>
  <c r="Y68" i="22"/>
  <c r="Y67" i="22"/>
  <c r="Y66" i="22"/>
  <c r="Y65" i="22"/>
  <c r="Y64" i="22"/>
  <c r="Y63" i="22"/>
  <c r="Y62" i="22"/>
  <c r="Y61" i="22"/>
  <c r="Y60" i="22"/>
  <c r="Y59" i="22"/>
  <c r="Y58" i="22"/>
  <c r="Y57" i="22"/>
  <c r="Y56" i="22"/>
  <c r="Y55" i="22"/>
  <c r="Y54" i="22"/>
  <c r="Y53" i="22"/>
  <c r="Y52" i="22"/>
  <c r="Y51" i="22"/>
  <c r="Y50" i="22"/>
  <c r="Y49" i="22"/>
  <c r="Y48" i="22"/>
  <c r="Y47" i="22"/>
  <c r="Y46" i="22"/>
  <c r="Y45" i="22"/>
  <c r="Y44" i="22"/>
  <c r="Y43" i="22"/>
  <c r="Y42" i="22"/>
  <c r="Y36" i="22"/>
  <c r="Y35" i="22"/>
  <c r="Y34" i="22"/>
  <c r="Y33" i="22"/>
  <c r="Y32" i="22"/>
  <c r="Y31" i="22"/>
  <c r="Y30" i="22"/>
  <c r="Y29" i="22"/>
  <c r="Y28" i="22"/>
  <c r="Y27" i="22"/>
  <c r="Y26" i="22"/>
  <c r="Y25" i="22"/>
  <c r="Y24" i="22"/>
  <c r="Y23" i="22"/>
  <c r="Y22" i="22"/>
  <c r="Y21" i="22"/>
  <c r="Y20" i="22"/>
  <c r="Y19" i="22"/>
  <c r="Y18" i="22"/>
  <c r="Y17" i="22"/>
  <c r="Y16" i="22"/>
  <c r="Y15" i="22"/>
  <c r="Y14" i="22"/>
  <c r="Y13" i="22"/>
  <c r="Y12" i="22"/>
  <c r="Y11" i="22"/>
  <c r="Y10" i="22"/>
  <c r="Y9" i="22"/>
  <c r="Y8" i="22"/>
  <c r="Y7" i="22"/>
  <c r="Y6" i="22"/>
  <c r="Y5" i="22"/>
  <c r="L341" i="22"/>
  <c r="L340" i="22"/>
  <c r="L339" i="22"/>
  <c r="L338" i="22"/>
  <c r="L337" i="22"/>
  <c r="L336" i="22"/>
  <c r="L335" i="22"/>
  <c r="L334" i="22"/>
  <c r="L333" i="22"/>
  <c r="L332" i="22"/>
  <c r="L331" i="22"/>
  <c r="L330" i="22"/>
  <c r="L329" i="22"/>
  <c r="L328" i="22"/>
  <c r="L327" i="22"/>
  <c r="L326" i="22"/>
  <c r="L325" i="22"/>
  <c r="L324" i="22"/>
  <c r="L323" i="22"/>
  <c r="L322" i="22"/>
  <c r="L321" i="22"/>
  <c r="L320" i="22"/>
  <c r="L319" i="22"/>
  <c r="L318" i="22"/>
  <c r="L317" i="22"/>
  <c r="L316" i="22"/>
  <c r="L315" i="22"/>
  <c r="L314" i="22"/>
  <c r="L313" i="22"/>
  <c r="L307" i="22"/>
  <c r="L306" i="22"/>
  <c r="L305" i="22"/>
  <c r="L304" i="22"/>
  <c r="L303" i="22"/>
  <c r="L302" i="22"/>
  <c r="L301" i="22"/>
  <c r="L300" i="22"/>
  <c r="L299" i="22"/>
  <c r="L298" i="22"/>
  <c r="L297" i="22"/>
  <c r="L296" i="22"/>
  <c r="L295" i="22"/>
  <c r="L294" i="22"/>
  <c r="L293" i="22"/>
  <c r="L292" i="22"/>
  <c r="L291" i="22"/>
  <c r="L290" i="22"/>
  <c r="L289" i="22"/>
  <c r="L288" i="22"/>
  <c r="L287" i="22"/>
  <c r="L286" i="22"/>
  <c r="L285" i="22"/>
  <c r="L284" i="22"/>
  <c r="L283" i="22"/>
  <c r="L282" i="22"/>
  <c r="L281" i="22"/>
  <c r="L280" i="22"/>
  <c r="L279" i="22"/>
  <c r="L278" i="22"/>
  <c r="L272" i="22"/>
  <c r="L271" i="22"/>
  <c r="L270" i="22"/>
  <c r="L269" i="22"/>
  <c r="L268" i="22"/>
  <c r="L267" i="22"/>
  <c r="L266" i="22"/>
  <c r="L265" i="22"/>
  <c r="L264" i="22"/>
  <c r="L263" i="22"/>
  <c r="L262" i="22"/>
  <c r="L261" i="22"/>
  <c r="L260" i="22"/>
  <c r="L259" i="22"/>
  <c r="L258" i="22"/>
  <c r="L257" i="22"/>
  <c r="L256" i="22"/>
  <c r="L255" i="22"/>
  <c r="L254" i="22"/>
  <c r="L253" i="22"/>
  <c r="L252" i="22"/>
  <c r="L251" i="22"/>
  <c r="L250" i="22"/>
  <c r="L249" i="22"/>
  <c r="L248" i="22"/>
  <c r="L247" i="22"/>
  <c r="L246" i="22"/>
  <c r="L245" i="22"/>
  <c r="L244" i="22"/>
  <c r="L243" i="22"/>
  <c r="L242" i="22"/>
  <c r="L241" i="22"/>
  <c r="L228" i="22"/>
  <c r="L227" i="22"/>
  <c r="L226" i="22"/>
  <c r="L225" i="22"/>
  <c r="L224" i="22"/>
  <c r="L223" i="22"/>
  <c r="L222" i="22"/>
  <c r="L221" i="22"/>
  <c r="L220" i="22"/>
  <c r="L219" i="22"/>
  <c r="L218" i="22"/>
  <c r="L217" i="22"/>
  <c r="L216" i="22"/>
  <c r="L215" i="22"/>
  <c r="L214" i="22"/>
  <c r="L213" i="22"/>
  <c r="L212" i="22"/>
  <c r="L211" i="22"/>
  <c r="L210" i="22"/>
  <c r="L209" i="22"/>
  <c r="L208" i="22"/>
  <c r="L207" i="22"/>
  <c r="L206" i="22"/>
  <c r="L205" i="22"/>
  <c r="L204" i="22"/>
  <c r="L203" i="22"/>
  <c r="L202" i="22"/>
  <c r="L187" i="22"/>
  <c r="L186" i="22"/>
  <c r="L185" i="22"/>
  <c r="L184" i="22"/>
  <c r="L183" i="22"/>
  <c r="L182" i="22"/>
  <c r="L181" i="22"/>
  <c r="L180" i="22"/>
  <c r="L179" i="22"/>
  <c r="L178" i="22"/>
  <c r="L177" i="22"/>
  <c r="L176" i="22"/>
  <c r="L175" i="22"/>
  <c r="L174" i="22"/>
  <c r="L173" i="22"/>
  <c r="L172" i="22"/>
  <c r="L171" i="22"/>
  <c r="B171" i="22" s="1"/>
  <c r="L170" i="22"/>
  <c r="L169" i="22"/>
  <c r="L168" i="22"/>
  <c r="L167" i="22"/>
  <c r="L166" i="22"/>
  <c r="L165" i="22"/>
  <c r="L164" i="22"/>
  <c r="L163" i="22"/>
  <c r="L162" i="22"/>
  <c r="L161" i="22"/>
  <c r="L160" i="22"/>
  <c r="L154" i="22"/>
  <c r="L153" i="22"/>
  <c r="L152" i="22"/>
  <c r="L151" i="22"/>
  <c r="L150" i="22"/>
  <c r="L149" i="22"/>
  <c r="L148" i="22"/>
  <c r="L147" i="22"/>
  <c r="L146" i="22"/>
  <c r="L145" i="22"/>
  <c r="L144" i="22"/>
  <c r="L143" i="22"/>
  <c r="L142" i="22"/>
  <c r="L141" i="22"/>
  <c r="L140" i="22"/>
  <c r="L139" i="22"/>
  <c r="L138" i="22"/>
  <c r="L137" i="22"/>
  <c r="L136" i="22"/>
  <c r="L135" i="22"/>
  <c r="L134" i="22"/>
  <c r="L133" i="22"/>
  <c r="L132" i="22"/>
  <c r="L131" i="22"/>
  <c r="L130" i="22"/>
  <c r="L129" i="22"/>
  <c r="L128" i="22"/>
  <c r="L127" i="22"/>
  <c r="L126" i="22"/>
  <c r="L125" i="22"/>
  <c r="L124" i="22"/>
  <c r="L123" i="22"/>
  <c r="L122" i="22"/>
  <c r="L116" i="22"/>
  <c r="L115" i="22"/>
  <c r="L114" i="22"/>
  <c r="L113" i="22"/>
  <c r="L112" i="22"/>
  <c r="L111" i="22"/>
  <c r="L110" i="22"/>
  <c r="L109" i="22"/>
  <c r="L108" i="22"/>
  <c r="L107" i="22"/>
  <c r="L106" i="22"/>
  <c r="L105" i="22"/>
  <c r="L104" i="22"/>
  <c r="L103" i="22"/>
  <c r="L102" i="22"/>
  <c r="L101" i="22"/>
  <c r="L100" i="22"/>
  <c r="L99" i="22"/>
  <c r="L98" i="22"/>
  <c r="L97" i="22"/>
  <c r="L96" i="22"/>
  <c r="L95" i="22"/>
  <c r="L94" i="22"/>
  <c r="L93" i="22"/>
  <c r="L92" i="22"/>
  <c r="L91" i="22"/>
  <c r="L90" i="22"/>
  <c r="L89" i="22"/>
  <c r="L88" i="22"/>
  <c r="L87" i="22"/>
  <c r="L86" i="22"/>
  <c r="L85" i="22"/>
  <c r="L84" i="22"/>
  <c r="L83" i="22"/>
  <c r="L74" i="22"/>
  <c r="L73" i="22"/>
  <c r="L72" i="22"/>
  <c r="L71" i="22"/>
  <c r="L70" i="22"/>
  <c r="L69" i="22"/>
  <c r="L68" i="22"/>
  <c r="L67" i="22"/>
  <c r="L66" i="22"/>
  <c r="L65" i="22"/>
  <c r="L64" i="22"/>
  <c r="L63" i="22"/>
  <c r="L62" i="22"/>
  <c r="L61" i="22"/>
  <c r="L60" i="22"/>
  <c r="L59" i="22"/>
  <c r="L58" i="22"/>
  <c r="L57" i="22"/>
  <c r="L56" i="22"/>
  <c r="L55" i="22"/>
  <c r="L54" i="22"/>
  <c r="L53" i="22"/>
  <c r="L52" i="22"/>
  <c r="L51" i="22"/>
  <c r="L50" i="22"/>
  <c r="L49" i="22"/>
  <c r="L48" i="22"/>
  <c r="L47" i="22"/>
  <c r="L46" i="22"/>
  <c r="L45" i="22"/>
  <c r="L44" i="22"/>
  <c r="L43" i="22"/>
  <c r="L42" i="22"/>
  <c r="L29" i="22"/>
  <c r="L28" i="22"/>
  <c r="L27" i="22"/>
  <c r="L26" i="22"/>
  <c r="L25" i="22"/>
  <c r="L24" i="22"/>
  <c r="L23" i="22"/>
  <c r="L22" i="22"/>
  <c r="L21" i="22"/>
  <c r="L20" i="22"/>
  <c r="L19" i="22"/>
  <c r="L18" i="22"/>
  <c r="L17" i="22"/>
  <c r="L16" i="22"/>
  <c r="L14" i="22"/>
  <c r="AB248" i="22" l="1"/>
  <c r="AB249" i="22"/>
  <c r="AB251" i="22"/>
  <c r="AB252" i="22"/>
  <c r="AB253" i="22"/>
  <c r="AB256" i="22"/>
  <c r="AB260" i="22"/>
  <c r="AB261" i="22"/>
  <c r="AB263" i="22"/>
  <c r="AB264" i="22"/>
  <c r="AB265" i="22"/>
  <c r="AB268" i="22"/>
  <c r="AB207" i="22"/>
  <c r="AB208" i="22"/>
  <c r="AB210" i="22"/>
  <c r="AB211" i="22"/>
  <c r="AB212" i="22"/>
  <c r="AB213" i="22"/>
  <c r="AB214" i="22"/>
  <c r="AB219" i="22"/>
  <c r="AB220" i="22"/>
  <c r="AB222" i="22"/>
  <c r="AB223" i="22"/>
  <c r="AB224" i="22"/>
  <c r="AB225" i="22"/>
  <c r="AB226" i="22"/>
  <c r="AB231" i="22"/>
  <c r="AB232" i="22"/>
  <c r="AB234" i="22"/>
  <c r="AB235" i="22"/>
  <c r="AB168" i="22"/>
  <c r="AB169" i="22"/>
  <c r="AB171" i="22"/>
  <c r="AB172" i="22"/>
  <c r="AB179" i="22"/>
  <c r="AB180" i="22"/>
  <c r="AB181" i="22"/>
  <c r="AB183" i="22"/>
  <c r="AB184" i="22"/>
  <c r="AB192" i="22"/>
  <c r="AB193" i="22"/>
  <c r="AB195" i="22"/>
  <c r="AB196" i="22"/>
  <c r="AB129" i="22"/>
  <c r="AB130" i="22"/>
  <c r="AB132" i="22"/>
  <c r="AB133" i="22"/>
  <c r="AB141" i="22"/>
  <c r="AB142" i="22"/>
  <c r="AB144" i="22"/>
  <c r="AB145" i="22"/>
  <c r="AB146" i="22"/>
  <c r="AB90" i="22"/>
  <c r="AB93" i="22"/>
  <c r="AB94" i="22"/>
  <c r="AB102" i="22"/>
  <c r="AB104" i="22"/>
  <c r="AB105" i="22"/>
  <c r="AB106" i="22"/>
  <c r="AB52" i="22"/>
  <c r="AB53" i="22"/>
  <c r="AB56" i="22"/>
  <c r="AB63" i="22"/>
  <c r="AB64" i="22"/>
  <c r="AB65" i="22"/>
  <c r="AB68" i="22"/>
  <c r="AB75" i="22"/>
  <c r="AB76" i="22"/>
  <c r="AB77" i="22"/>
  <c r="C707" i="15"/>
  <c r="Y342" i="22"/>
  <c r="O342" i="22" s="1"/>
  <c r="B342" i="22"/>
  <c r="Y341" i="22"/>
  <c r="O341" i="22" s="1"/>
  <c r="B341" i="22"/>
  <c r="Y340" i="22"/>
  <c r="O340" i="22" s="1"/>
  <c r="B340" i="22"/>
  <c r="Y339" i="22"/>
  <c r="O339" i="22" s="1"/>
  <c r="B339" i="22"/>
  <c r="Y338" i="22"/>
  <c r="O338" i="22" s="1"/>
  <c r="B338" i="22"/>
  <c r="Y337" i="22"/>
  <c r="O337" i="22" s="1"/>
  <c r="B337" i="22"/>
  <c r="Y336" i="22"/>
  <c r="O336" i="22" s="1"/>
  <c r="B336" i="22"/>
  <c r="Y335" i="22"/>
  <c r="O335" i="22" s="1"/>
  <c r="B335" i="22"/>
  <c r="Y334" i="22"/>
  <c r="O334" i="22" s="1"/>
  <c r="B334" i="22"/>
  <c r="Y333" i="22"/>
  <c r="O333" i="22" s="1"/>
  <c r="B333" i="22"/>
  <c r="Y332" i="22"/>
  <c r="O332" i="22" s="1"/>
  <c r="B332" i="22"/>
  <c r="Y331" i="22"/>
  <c r="O331" i="22" s="1"/>
  <c r="B331" i="22"/>
  <c r="Y330" i="22"/>
  <c r="O330" i="22" s="1"/>
  <c r="B330" i="22"/>
  <c r="Y329" i="22"/>
  <c r="O329" i="22" s="1"/>
  <c r="B329" i="22"/>
  <c r="Y328" i="22"/>
  <c r="O328" i="22" s="1"/>
  <c r="B328" i="22"/>
  <c r="Y327" i="22"/>
  <c r="O327" i="22" s="1"/>
  <c r="B327" i="22"/>
  <c r="Y326" i="22"/>
  <c r="O326" i="22" s="1"/>
  <c r="B326" i="22"/>
  <c r="Y325" i="22"/>
  <c r="O325" i="22" s="1"/>
  <c r="B325" i="22"/>
  <c r="Y324" i="22"/>
  <c r="O324" i="22" s="1"/>
  <c r="B324" i="22"/>
  <c r="Y323" i="22"/>
  <c r="O323" i="22" s="1"/>
  <c r="B323" i="22"/>
  <c r="Y322" i="22"/>
  <c r="O322" i="22" s="1"/>
  <c r="B322" i="22"/>
  <c r="Y321" i="22"/>
  <c r="O321" i="22" s="1"/>
  <c r="B321" i="22"/>
  <c r="Y320" i="22"/>
  <c r="O320" i="22" s="1"/>
  <c r="B320" i="22"/>
  <c r="O319" i="22"/>
  <c r="B319" i="22"/>
  <c r="O318" i="22"/>
  <c r="B318" i="22"/>
  <c r="O317" i="22"/>
  <c r="B317" i="22"/>
  <c r="O316" i="22"/>
  <c r="B316" i="22"/>
  <c r="O315" i="22"/>
  <c r="B315" i="22"/>
  <c r="O314" i="22"/>
  <c r="B314" i="22"/>
  <c r="B313" i="22"/>
  <c r="O311" i="22"/>
  <c r="B311" i="22"/>
  <c r="D342" i="22" s="1"/>
  <c r="AB308" i="22"/>
  <c r="Y308" i="22"/>
  <c r="O308" i="22" s="1"/>
  <c r="L308" i="22"/>
  <c r="B308" i="22" s="1"/>
  <c r="AB307" i="22"/>
  <c r="Y307" i="22"/>
  <c r="O307" i="22" s="1"/>
  <c r="B307" i="22"/>
  <c r="AB306" i="22"/>
  <c r="Y306" i="22"/>
  <c r="O306" i="22" s="1"/>
  <c r="B306" i="22"/>
  <c r="AB305" i="22"/>
  <c r="Y305" i="22"/>
  <c r="O305" i="22" s="1"/>
  <c r="B305" i="22"/>
  <c r="AB304" i="22"/>
  <c r="Y304" i="22"/>
  <c r="O304" i="22" s="1"/>
  <c r="B304" i="22"/>
  <c r="AB303" i="22"/>
  <c r="Y303" i="22"/>
  <c r="O303" i="22" s="1"/>
  <c r="B303" i="22"/>
  <c r="AB302" i="22"/>
  <c r="Y302" i="22"/>
  <c r="O302" i="22" s="1"/>
  <c r="B302" i="22"/>
  <c r="AB301" i="22"/>
  <c r="Y301" i="22"/>
  <c r="O301" i="22" s="1"/>
  <c r="B301" i="22"/>
  <c r="AB300" i="22"/>
  <c r="Y300" i="22"/>
  <c r="O300" i="22" s="1"/>
  <c r="B300" i="22"/>
  <c r="AB299" i="22"/>
  <c r="Y299" i="22"/>
  <c r="O299" i="22" s="1"/>
  <c r="B299" i="22"/>
  <c r="AB298" i="22"/>
  <c r="Y298" i="22"/>
  <c r="O298" i="22" s="1"/>
  <c r="B298" i="22"/>
  <c r="AB297" i="22"/>
  <c r="Y297" i="22"/>
  <c r="O297" i="22" s="1"/>
  <c r="B297" i="22"/>
  <c r="AB296" i="22"/>
  <c r="Y296" i="22"/>
  <c r="O296" i="22" s="1"/>
  <c r="B296" i="22"/>
  <c r="Y295" i="22"/>
  <c r="O295" i="22" s="1"/>
  <c r="B295" i="22"/>
  <c r="Y294" i="22"/>
  <c r="O294" i="22" s="1"/>
  <c r="B294" i="22"/>
  <c r="Y293" i="22"/>
  <c r="O293" i="22" s="1"/>
  <c r="B293" i="22"/>
  <c r="Y292" i="22"/>
  <c r="O292" i="22" s="1"/>
  <c r="B292" i="22"/>
  <c r="Y291" i="22"/>
  <c r="O291" i="22" s="1"/>
  <c r="B291" i="22"/>
  <c r="O290" i="22"/>
  <c r="B290" i="22"/>
  <c r="O289" i="22"/>
  <c r="B289" i="22"/>
  <c r="O288" i="22"/>
  <c r="B288" i="22"/>
  <c r="O287" i="22"/>
  <c r="B287" i="22"/>
  <c r="O286" i="22"/>
  <c r="B286" i="22"/>
  <c r="O285" i="22"/>
  <c r="B285" i="22"/>
  <c r="O284" i="22"/>
  <c r="B284" i="22"/>
  <c r="O283" i="22"/>
  <c r="B283" i="22"/>
  <c r="O282" i="22"/>
  <c r="B282" i="22"/>
  <c r="O281" i="22"/>
  <c r="B281" i="22"/>
  <c r="O280" i="22"/>
  <c r="B280" i="22"/>
  <c r="O279" i="22"/>
  <c r="B279" i="22"/>
  <c r="O278" i="22"/>
  <c r="B278" i="22"/>
  <c r="AB276" i="22"/>
  <c r="O276" i="22"/>
  <c r="B276" i="22"/>
  <c r="D303" i="22" s="1"/>
  <c r="AB273" i="22"/>
  <c r="Y273" i="22"/>
  <c r="O273" i="22" s="1"/>
  <c r="L273" i="22"/>
  <c r="B273" i="22" s="1"/>
  <c r="AB272" i="22"/>
  <c r="Y272" i="22"/>
  <c r="O272" i="22" s="1"/>
  <c r="B272" i="22"/>
  <c r="AB271" i="22"/>
  <c r="Y271" i="22"/>
  <c r="O271" i="22" s="1"/>
  <c r="B271" i="22"/>
  <c r="AB270" i="22"/>
  <c r="Y270" i="22"/>
  <c r="O270" i="22" s="1"/>
  <c r="B270" i="22"/>
  <c r="AB269" i="22"/>
  <c r="Y269" i="22"/>
  <c r="O269" i="22" s="1"/>
  <c r="B269" i="22"/>
  <c r="O268" i="22"/>
  <c r="B268" i="22"/>
  <c r="AB267" i="22"/>
  <c r="O267" i="22"/>
  <c r="B267" i="22"/>
  <c r="AB266" i="22"/>
  <c r="O266" i="22"/>
  <c r="B266" i="22"/>
  <c r="O265" i="22"/>
  <c r="B265" i="22"/>
  <c r="O264" i="22"/>
  <c r="B264" i="22"/>
  <c r="O263" i="22"/>
  <c r="B263" i="22"/>
  <c r="AB262" i="22"/>
  <c r="O262" i="22"/>
  <c r="B262" i="22"/>
  <c r="O261" i="22"/>
  <c r="B261" i="22"/>
  <c r="O260" i="22"/>
  <c r="B260" i="22"/>
  <c r="AB259" i="22"/>
  <c r="O259" i="22"/>
  <c r="B259" i="22"/>
  <c r="AB258" i="22"/>
  <c r="O258" i="22"/>
  <c r="B258" i="22"/>
  <c r="AB257" i="22"/>
  <c r="O257" i="22"/>
  <c r="B257" i="22"/>
  <c r="O256" i="22"/>
  <c r="B256" i="22"/>
  <c r="AB255" i="22"/>
  <c r="O255" i="22"/>
  <c r="B255" i="22"/>
  <c r="AB254" i="22"/>
  <c r="O254" i="22"/>
  <c r="B254" i="22"/>
  <c r="O253" i="22"/>
  <c r="B253" i="22"/>
  <c r="O252" i="22"/>
  <c r="B252" i="22"/>
  <c r="O251" i="22"/>
  <c r="B251" i="22"/>
  <c r="AB250" i="22"/>
  <c r="O250" i="22"/>
  <c r="B250" i="22"/>
  <c r="O249" i="22"/>
  <c r="B249" i="22"/>
  <c r="O248" i="22"/>
  <c r="B248" i="22"/>
  <c r="AB247" i="22"/>
  <c r="O247" i="22"/>
  <c r="B247" i="22"/>
  <c r="AB246" i="22"/>
  <c r="O246" i="22"/>
  <c r="B246" i="22"/>
  <c r="AB245" i="22"/>
  <c r="O245" i="22"/>
  <c r="B245" i="22"/>
  <c r="AB244" i="22"/>
  <c r="O244" i="22"/>
  <c r="B244" i="22"/>
  <c r="AB243" i="22"/>
  <c r="O243" i="22"/>
  <c r="B243" i="22"/>
  <c r="AB242" i="22"/>
  <c r="O242" i="22"/>
  <c r="B242" i="22"/>
  <c r="AB241" i="22"/>
  <c r="B241" i="22"/>
  <c r="AB239" i="22"/>
  <c r="AD269" i="22" s="1"/>
  <c r="O239" i="22"/>
  <c r="B239" i="22"/>
  <c r="AB236" i="22"/>
  <c r="Y236" i="22"/>
  <c r="O236" i="22" s="1"/>
  <c r="L236" i="22"/>
  <c r="B236" i="22" s="1"/>
  <c r="Y235" i="22"/>
  <c r="O235" i="22" s="1"/>
  <c r="L235" i="22"/>
  <c r="B235" i="22" s="1"/>
  <c r="Y234" i="22"/>
  <c r="O234" i="22" s="1"/>
  <c r="L234" i="22"/>
  <c r="B234" i="22" s="1"/>
  <c r="AB233" i="22"/>
  <c r="Y233" i="22"/>
  <c r="O233" i="22" s="1"/>
  <c r="L233" i="22"/>
  <c r="B233" i="22" s="1"/>
  <c r="Y232" i="22"/>
  <c r="O232" i="22" s="1"/>
  <c r="L232" i="22"/>
  <c r="B232" i="22" s="1"/>
  <c r="Y231" i="22"/>
  <c r="O231" i="22" s="1"/>
  <c r="L231" i="22"/>
  <c r="B231" i="22" s="1"/>
  <c r="AB230" i="22"/>
  <c r="O230" i="22"/>
  <c r="L230" i="22"/>
  <c r="B230" i="22" s="1"/>
  <c r="AB229" i="22"/>
  <c r="O229" i="22"/>
  <c r="L229" i="22"/>
  <c r="B229" i="22" s="1"/>
  <c r="AB228" i="22"/>
  <c r="O228" i="22"/>
  <c r="B228" i="22"/>
  <c r="AB227" i="22"/>
  <c r="O227" i="22"/>
  <c r="B227" i="22"/>
  <c r="O226" i="22"/>
  <c r="B226" i="22"/>
  <c r="O225" i="22"/>
  <c r="B225" i="22"/>
  <c r="O224" i="22"/>
  <c r="B224" i="22"/>
  <c r="O223" i="22"/>
  <c r="B223" i="22"/>
  <c r="O222" i="22"/>
  <c r="B222" i="22"/>
  <c r="AB221" i="22"/>
  <c r="O221" i="22"/>
  <c r="B221" i="22"/>
  <c r="O220" i="22"/>
  <c r="B220" i="22"/>
  <c r="O219" i="22"/>
  <c r="B219" i="22"/>
  <c r="AB218" i="22"/>
  <c r="O218" i="22"/>
  <c r="B218" i="22"/>
  <c r="AB217" i="22"/>
  <c r="O217" i="22"/>
  <c r="B217" i="22"/>
  <c r="AB216" i="22"/>
  <c r="O216" i="22"/>
  <c r="B216" i="22"/>
  <c r="AB215" i="22"/>
  <c r="O215" i="22"/>
  <c r="B215" i="22"/>
  <c r="O214" i="22"/>
  <c r="B214" i="22"/>
  <c r="O213" i="22"/>
  <c r="B213" i="22"/>
  <c r="O212" i="22"/>
  <c r="B212" i="22"/>
  <c r="O211" i="22"/>
  <c r="B211" i="22"/>
  <c r="O210" i="22"/>
  <c r="B210" i="22"/>
  <c r="AB209" i="22"/>
  <c r="O209" i="22"/>
  <c r="B209" i="22"/>
  <c r="O208" i="22"/>
  <c r="B208" i="22"/>
  <c r="O207" i="22"/>
  <c r="B207" i="22"/>
  <c r="AB206" i="22"/>
  <c r="O206" i="22"/>
  <c r="B206" i="22"/>
  <c r="AB205" i="22"/>
  <c r="O205" i="22"/>
  <c r="B205" i="22"/>
  <c r="AB204" i="22"/>
  <c r="O204" i="22"/>
  <c r="B204" i="22"/>
  <c r="AB203" i="22"/>
  <c r="O203" i="22"/>
  <c r="B203" i="22"/>
  <c r="AB202" i="22"/>
  <c r="O202" i="22"/>
  <c r="B202" i="22"/>
  <c r="AB200" i="22"/>
  <c r="AD234" i="22" s="1"/>
  <c r="O200" i="22"/>
  <c r="B200" i="22"/>
  <c r="AB197" i="22"/>
  <c r="Y197" i="22"/>
  <c r="O197" i="22" s="1"/>
  <c r="L197" i="22"/>
  <c r="B197" i="22" s="1"/>
  <c r="Y196" i="22"/>
  <c r="O196" i="22" s="1"/>
  <c r="L196" i="22"/>
  <c r="B196" i="22" s="1"/>
  <c r="Y195" i="22"/>
  <c r="O195" i="22" s="1"/>
  <c r="L195" i="22"/>
  <c r="B195" i="22" s="1"/>
  <c r="AB194" i="22"/>
  <c r="O194" i="22"/>
  <c r="L194" i="22"/>
  <c r="B194" i="22" s="1"/>
  <c r="O193" i="22"/>
  <c r="L193" i="22"/>
  <c r="B193" i="22" s="1"/>
  <c r="O192" i="22"/>
  <c r="L192" i="22"/>
  <c r="B192" i="22" s="1"/>
  <c r="AB191" i="22"/>
  <c r="O191" i="22"/>
  <c r="L191" i="22"/>
  <c r="B191" i="22" s="1"/>
  <c r="AB190" i="22"/>
  <c r="O190" i="22"/>
  <c r="L190" i="22"/>
  <c r="B190" i="22" s="1"/>
  <c r="AB189" i="22"/>
  <c r="O189" i="22"/>
  <c r="L189" i="22"/>
  <c r="B189" i="22" s="1"/>
  <c r="AB188" i="22"/>
  <c r="O188" i="22"/>
  <c r="L188" i="22"/>
  <c r="B188" i="22" s="1"/>
  <c r="AB187" i="22"/>
  <c r="O187" i="22"/>
  <c r="B187" i="22"/>
  <c r="AB186" i="22"/>
  <c r="O186" i="22"/>
  <c r="B186" i="22"/>
  <c r="AB185" i="22"/>
  <c r="O185" i="22"/>
  <c r="B185" i="22"/>
  <c r="O184" i="22"/>
  <c r="B184" i="22"/>
  <c r="O183" i="22"/>
  <c r="B183" i="22"/>
  <c r="AB182" i="22"/>
  <c r="O182" i="22"/>
  <c r="B182" i="22"/>
  <c r="O181" i="22"/>
  <c r="B181" i="22"/>
  <c r="O180" i="22"/>
  <c r="B180" i="22"/>
  <c r="O179" i="22"/>
  <c r="B179" i="22"/>
  <c r="AB178" i="22"/>
  <c r="O178" i="22"/>
  <c r="B178" i="22"/>
  <c r="AB177" i="22"/>
  <c r="O177" i="22"/>
  <c r="B177" i="22"/>
  <c r="AB176" i="22"/>
  <c r="O176" i="22"/>
  <c r="B176" i="22"/>
  <c r="AB175" i="22"/>
  <c r="O175" i="22"/>
  <c r="B175" i="22"/>
  <c r="AB174" i="22"/>
  <c r="O174" i="22"/>
  <c r="B174" i="22"/>
  <c r="AB173" i="22"/>
  <c r="O173" i="22"/>
  <c r="B173" i="22"/>
  <c r="O172" i="22"/>
  <c r="B172" i="22"/>
  <c r="O171" i="22"/>
  <c r="AB170" i="22"/>
  <c r="O170" i="22"/>
  <c r="B170" i="22"/>
  <c r="O169" i="22"/>
  <c r="B169" i="22"/>
  <c r="O168" i="22"/>
  <c r="B168" i="22"/>
  <c r="AB167" i="22"/>
  <c r="O167" i="22"/>
  <c r="B167" i="22"/>
  <c r="AB166" i="22"/>
  <c r="O166" i="22"/>
  <c r="B166" i="22"/>
  <c r="AB165" i="22"/>
  <c r="O165" i="22"/>
  <c r="B165" i="22"/>
  <c r="AB164" i="22"/>
  <c r="O164" i="22"/>
  <c r="B164" i="22"/>
  <c r="AB163" i="22"/>
  <c r="O163" i="22"/>
  <c r="B163" i="22"/>
  <c r="AB162" i="22"/>
  <c r="O162" i="22"/>
  <c r="B162" i="22"/>
  <c r="AB161" i="22"/>
  <c r="O161" i="22"/>
  <c r="B161" i="22"/>
  <c r="AB160" i="22"/>
  <c r="O160" i="22"/>
  <c r="AB158" i="22"/>
  <c r="AD174" i="22" s="1"/>
  <c r="O158" i="22"/>
  <c r="B158" i="22"/>
  <c r="AB155" i="22"/>
  <c r="Y155" i="22"/>
  <c r="O155" i="22" s="1"/>
  <c r="L155" i="22"/>
  <c r="B155" i="22" s="1"/>
  <c r="AB154" i="22"/>
  <c r="O154" i="22"/>
  <c r="B154" i="22"/>
  <c r="AB153" i="22"/>
  <c r="O153" i="22"/>
  <c r="B153" i="22"/>
  <c r="AB152" i="22"/>
  <c r="O152" i="22"/>
  <c r="B152" i="22"/>
  <c r="AB151" i="22"/>
  <c r="O151" i="22"/>
  <c r="B151" i="22"/>
  <c r="AB150" i="22"/>
  <c r="O150" i="22"/>
  <c r="B150" i="22"/>
  <c r="AB149" i="22"/>
  <c r="O149" i="22"/>
  <c r="B149" i="22"/>
  <c r="AB148" i="22"/>
  <c r="O148" i="22"/>
  <c r="B148" i="22"/>
  <c r="AB147" i="22"/>
  <c r="O147" i="22"/>
  <c r="B147" i="22"/>
  <c r="O146" i="22"/>
  <c r="B146" i="22"/>
  <c r="O145" i="22"/>
  <c r="B145" i="22"/>
  <c r="O144" i="22"/>
  <c r="B144" i="22"/>
  <c r="AB143" i="22"/>
  <c r="O143" i="22"/>
  <c r="B143" i="22"/>
  <c r="O142" i="22"/>
  <c r="B142" i="22"/>
  <c r="O141" i="22"/>
  <c r="B141" i="22"/>
  <c r="AB140" i="22"/>
  <c r="O140" i="22"/>
  <c r="B140" i="22"/>
  <c r="AB139" i="22"/>
  <c r="O139" i="22"/>
  <c r="B139" i="22"/>
  <c r="AB138" i="22"/>
  <c r="O138" i="22"/>
  <c r="B138" i="22"/>
  <c r="AB137" i="22"/>
  <c r="O137" i="22"/>
  <c r="B137" i="22"/>
  <c r="AB136" i="22"/>
  <c r="O136" i="22"/>
  <c r="B136" i="22"/>
  <c r="AB135" i="22"/>
  <c r="O135" i="22"/>
  <c r="B135" i="22"/>
  <c r="AB134" i="22"/>
  <c r="O134" i="22"/>
  <c r="B134" i="22"/>
  <c r="O133" i="22"/>
  <c r="B133" i="22"/>
  <c r="O132" i="22"/>
  <c r="B132" i="22"/>
  <c r="AB131" i="22"/>
  <c r="O131" i="22"/>
  <c r="B131" i="22"/>
  <c r="O130" i="22"/>
  <c r="B130" i="22"/>
  <c r="O129" i="22"/>
  <c r="B129" i="22"/>
  <c r="AB128" i="22"/>
  <c r="O128" i="22"/>
  <c r="B128" i="22"/>
  <c r="AB127" i="22"/>
  <c r="O127" i="22"/>
  <c r="B127" i="22"/>
  <c r="AB126" i="22"/>
  <c r="O126" i="22"/>
  <c r="B126" i="22"/>
  <c r="AB125" i="22"/>
  <c r="O125" i="22"/>
  <c r="B125" i="22"/>
  <c r="AB124" i="22"/>
  <c r="O124" i="22"/>
  <c r="B124" i="22"/>
  <c r="AB123" i="22"/>
  <c r="O123" i="22"/>
  <c r="B123" i="22"/>
  <c r="O122" i="22"/>
  <c r="AB120" i="22"/>
  <c r="O120" i="22"/>
  <c r="Q150" i="22" s="1"/>
  <c r="B120" i="22"/>
  <c r="D149" i="22" s="1"/>
  <c r="AB117" i="22"/>
  <c r="Y117" i="22"/>
  <c r="O117" i="22" s="1"/>
  <c r="L117" i="22"/>
  <c r="B117" i="22" s="1"/>
  <c r="AB116" i="22"/>
  <c r="Y116" i="22"/>
  <c r="O116" i="22" s="1"/>
  <c r="B116" i="22"/>
  <c r="AB115" i="22"/>
  <c r="Y115" i="22"/>
  <c r="O115" i="22" s="1"/>
  <c r="B115" i="22"/>
  <c r="AB114" i="22"/>
  <c r="O114" i="22"/>
  <c r="B114" i="22"/>
  <c r="AB113" i="22"/>
  <c r="O113" i="22"/>
  <c r="B113" i="22"/>
  <c r="AB112" i="22"/>
  <c r="O112" i="22"/>
  <c r="B112" i="22"/>
  <c r="AB111" i="22"/>
  <c r="O111" i="22"/>
  <c r="B111" i="22"/>
  <c r="AB110" i="22"/>
  <c r="O110" i="22"/>
  <c r="B110" i="22"/>
  <c r="AB109" i="22"/>
  <c r="O109" i="22"/>
  <c r="B109" i="22"/>
  <c r="AB108" i="22"/>
  <c r="O108" i="22"/>
  <c r="B108" i="22"/>
  <c r="AB107" i="22"/>
  <c r="O107" i="22"/>
  <c r="B107" i="22"/>
  <c r="O106" i="22"/>
  <c r="B106" i="22"/>
  <c r="O105" i="22"/>
  <c r="B105" i="22"/>
  <c r="O104" i="22"/>
  <c r="B104" i="22"/>
  <c r="AB103" i="22"/>
  <c r="O103" i="22"/>
  <c r="B103" i="22"/>
  <c r="O102" i="22"/>
  <c r="B102" i="22"/>
  <c r="AB101" i="22"/>
  <c r="O101" i="22"/>
  <c r="B101" i="22"/>
  <c r="AB100" i="22"/>
  <c r="O100" i="22"/>
  <c r="B100" i="22"/>
  <c r="AB99" i="22"/>
  <c r="O99" i="22"/>
  <c r="B99" i="22"/>
  <c r="AB98" i="22"/>
  <c r="O98" i="22"/>
  <c r="B98" i="22"/>
  <c r="AB97" i="22"/>
  <c r="O97" i="22"/>
  <c r="B97" i="22"/>
  <c r="AB96" i="22"/>
  <c r="O96" i="22"/>
  <c r="B96" i="22"/>
  <c r="AB95" i="22"/>
  <c r="O95" i="22"/>
  <c r="B95" i="22"/>
  <c r="O94" i="22"/>
  <c r="B94" i="22"/>
  <c r="O93" i="22"/>
  <c r="B93" i="22"/>
  <c r="AB92" i="22"/>
  <c r="O92" i="22"/>
  <c r="B92" i="22"/>
  <c r="AB91" i="22"/>
  <c r="O91" i="22"/>
  <c r="B91" i="22"/>
  <c r="O90" i="22"/>
  <c r="B90" i="22"/>
  <c r="AB89" i="22"/>
  <c r="O89" i="22"/>
  <c r="B89" i="22"/>
  <c r="AB88" i="22"/>
  <c r="O88" i="22"/>
  <c r="B88" i="22"/>
  <c r="AB87" i="22"/>
  <c r="O87" i="22"/>
  <c r="B87" i="22"/>
  <c r="AB86" i="22"/>
  <c r="O86" i="22"/>
  <c r="B86" i="22"/>
  <c r="AB85" i="22"/>
  <c r="O85" i="22"/>
  <c r="B85" i="22"/>
  <c r="AB84" i="22"/>
  <c r="O84" i="22"/>
  <c r="B84" i="22"/>
  <c r="AB83" i="22"/>
  <c r="O83" i="22"/>
  <c r="B83" i="22"/>
  <c r="AB81" i="22"/>
  <c r="AD110" i="22" s="1"/>
  <c r="O81" i="22"/>
  <c r="B81" i="22"/>
  <c r="D105" i="22" s="1"/>
  <c r="AB78" i="22"/>
  <c r="Y78" i="22"/>
  <c r="O78" i="22" s="1"/>
  <c r="L78" i="22"/>
  <c r="B78" i="22" s="1"/>
  <c r="Y77" i="22"/>
  <c r="O77" i="22" s="1"/>
  <c r="L77" i="22"/>
  <c r="B77" i="22" s="1"/>
  <c r="Y76" i="22"/>
  <c r="O76" i="22" s="1"/>
  <c r="L76" i="22"/>
  <c r="B76" i="22" s="1"/>
  <c r="Y75" i="22"/>
  <c r="O75" i="22" s="1"/>
  <c r="L75" i="22"/>
  <c r="B75" i="22" s="1"/>
  <c r="AB74" i="22"/>
  <c r="Y74" i="22"/>
  <c r="O74" i="22" s="1"/>
  <c r="B74" i="22"/>
  <c r="AB73" i="22"/>
  <c r="Y73" i="22"/>
  <c r="O73" i="22" s="1"/>
  <c r="B73" i="22"/>
  <c r="AB72" i="22"/>
  <c r="Y72" i="22"/>
  <c r="O72" i="22" s="1"/>
  <c r="B72" i="22"/>
  <c r="AB71" i="22"/>
  <c r="Y71" i="22"/>
  <c r="O71" i="22" s="1"/>
  <c r="B71" i="22"/>
  <c r="AB70" i="22"/>
  <c r="Y70" i="22"/>
  <c r="O70" i="22" s="1"/>
  <c r="B70" i="22"/>
  <c r="AB69" i="22"/>
  <c r="Y69" i="22"/>
  <c r="O69" i="22" s="1"/>
  <c r="B69" i="22"/>
  <c r="O68" i="22"/>
  <c r="B68" i="22"/>
  <c r="AB67" i="22"/>
  <c r="O67" i="22"/>
  <c r="B67" i="22"/>
  <c r="AB66" i="22"/>
  <c r="O66" i="22"/>
  <c r="B66" i="22"/>
  <c r="O65" i="22"/>
  <c r="B65" i="22"/>
  <c r="O64" i="22"/>
  <c r="B64" i="22"/>
  <c r="O63" i="22"/>
  <c r="B63" i="22"/>
  <c r="AB62" i="22"/>
  <c r="O62" i="22"/>
  <c r="B62" i="22"/>
  <c r="AB61" i="22"/>
  <c r="O61" i="22"/>
  <c r="B61" i="22"/>
  <c r="AB60" i="22"/>
  <c r="O60" i="22"/>
  <c r="B60" i="22"/>
  <c r="AB59" i="22"/>
  <c r="O59" i="22"/>
  <c r="B59" i="22"/>
  <c r="AB58" i="22"/>
  <c r="O58" i="22"/>
  <c r="B58" i="22"/>
  <c r="AB57" i="22"/>
  <c r="O57" i="22"/>
  <c r="B57" i="22"/>
  <c r="O56" i="22"/>
  <c r="B56" i="22"/>
  <c r="AB55" i="22"/>
  <c r="O55" i="22"/>
  <c r="B55" i="22"/>
  <c r="AB54" i="22"/>
  <c r="O54" i="22"/>
  <c r="B54" i="22"/>
  <c r="O53" i="22"/>
  <c r="B53" i="22"/>
  <c r="O52" i="22"/>
  <c r="B52" i="22"/>
  <c r="AB51" i="22"/>
  <c r="O51" i="22"/>
  <c r="B51" i="22"/>
  <c r="AB50" i="22"/>
  <c r="O50" i="22"/>
  <c r="B50" i="22"/>
  <c r="AB49" i="22"/>
  <c r="O49" i="22"/>
  <c r="B49" i="22"/>
  <c r="AB48" i="22"/>
  <c r="O48" i="22"/>
  <c r="B48" i="22"/>
  <c r="AB47" i="22"/>
  <c r="O47" i="22"/>
  <c r="B47" i="22"/>
  <c r="AB46" i="22"/>
  <c r="O46" i="22"/>
  <c r="B46" i="22"/>
  <c r="AB45" i="22"/>
  <c r="O45" i="22"/>
  <c r="B45" i="22"/>
  <c r="AB44" i="22"/>
  <c r="O44" i="22"/>
  <c r="B44" i="22"/>
  <c r="AB43" i="22"/>
  <c r="O43" i="22"/>
  <c r="AB42" i="22"/>
  <c r="O42" i="22"/>
  <c r="B42" i="22"/>
  <c r="AB40" i="22"/>
  <c r="AD74" i="22" s="1"/>
  <c r="O40" i="22"/>
  <c r="B40" i="22"/>
  <c r="D73" i="16"/>
  <c r="D74" i="16"/>
  <c r="D75" i="16"/>
  <c r="D78" i="16"/>
  <c r="C3" i="15"/>
  <c r="C4" i="15"/>
  <c r="C5" i="15"/>
  <c r="C6" i="15"/>
  <c r="C7" i="15"/>
  <c r="C8" i="15"/>
  <c r="C9" i="15"/>
  <c r="C10" i="15"/>
  <c r="C11" i="15"/>
  <c r="C12" i="15"/>
  <c r="C13" i="15"/>
  <c r="C14"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C672" i="15"/>
  <c r="C673" i="15"/>
  <c r="C674" i="15"/>
  <c r="C675" i="15"/>
  <c r="C676" i="15"/>
  <c r="C677" i="15"/>
  <c r="C678" i="15"/>
  <c r="C679" i="15"/>
  <c r="C680" i="15"/>
  <c r="C681" i="15"/>
  <c r="C682" i="15"/>
  <c r="C683" i="15"/>
  <c r="C684" i="15"/>
  <c r="C685" i="15"/>
  <c r="C686" i="15"/>
  <c r="C687" i="15"/>
  <c r="C688" i="15"/>
  <c r="C689" i="15"/>
  <c r="C690" i="15"/>
  <c r="C691" i="15"/>
  <c r="C692" i="15"/>
  <c r="C693" i="15"/>
  <c r="C694" i="15"/>
  <c r="C695" i="15"/>
  <c r="C696" i="15"/>
  <c r="C697" i="15"/>
  <c r="C698" i="15"/>
  <c r="C699" i="15"/>
  <c r="C700" i="15"/>
  <c r="C701" i="15"/>
  <c r="C702" i="15"/>
  <c r="C703" i="15"/>
  <c r="C704" i="15"/>
  <c r="C705" i="15"/>
  <c r="C706" i="15"/>
  <c r="C708" i="15"/>
  <c r="C709" i="15"/>
  <c r="C710" i="15"/>
  <c r="C711" i="15"/>
  <c r="C712" i="15"/>
  <c r="C713" i="15"/>
  <c r="C714" i="15"/>
  <c r="C715" i="15"/>
  <c r="C716" i="15"/>
  <c r="C717" i="15"/>
  <c r="C718" i="15"/>
  <c r="C719" i="15"/>
  <c r="C720" i="15"/>
  <c r="C721" i="15"/>
  <c r="C722" i="15"/>
  <c r="C723" i="15"/>
  <c r="C724" i="15"/>
  <c r="C725" i="15"/>
  <c r="C726" i="15"/>
  <c r="C727" i="15"/>
  <c r="C728" i="15"/>
  <c r="C729" i="15"/>
  <c r="C730" i="15"/>
  <c r="C731" i="15"/>
  <c r="C732" i="15"/>
  <c r="C733" i="15"/>
  <c r="C734" i="15"/>
  <c r="C735" i="15"/>
  <c r="C736" i="15"/>
  <c r="C737" i="15"/>
  <c r="C738" i="15"/>
  <c r="C739" i="15"/>
  <c r="C740" i="15"/>
  <c r="C741" i="15"/>
  <c r="C742" i="15"/>
  <c r="C743" i="15"/>
  <c r="C744" i="15"/>
  <c r="C745" i="15"/>
  <c r="C746" i="15"/>
  <c r="C747" i="15"/>
  <c r="C748" i="15"/>
  <c r="C749" i="15"/>
  <c r="C750" i="15"/>
  <c r="C751" i="15"/>
  <c r="C752" i="15"/>
  <c r="C753" i="15"/>
  <c r="C754" i="15"/>
  <c r="C755" i="15"/>
  <c r="C756" i="15"/>
  <c r="C757" i="15"/>
  <c r="C758" i="15"/>
  <c r="C759" i="15"/>
  <c r="C760" i="15"/>
  <c r="C761" i="15"/>
  <c r="C762" i="15"/>
  <c r="C763" i="15"/>
  <c r="C764" i="15"/>
  <c r="C765" i="15"/>
  <c r="C766" i="15"/>
  <c r="C767" i="15"/>
  <c r="C768" i="15"/>
  <c r="C769" i="15"/>
  <c r="C770" i="15"/>
  <c r="C771" i="15"/>
  <c r="C772" i="15"/>
  <c r="C773" i="15"/>
  <c r="C774" i="15"/>
  <c r="C775" i="15"/>
  <c r="C776" i="15"/>
  <c r="C777" i="15"/>
  <c r="C778" i="15"/>
  <c r="C779" i="15"/>
  <c r="C780" i="15"/>
  <c r="C781" i="15"/>
  <c r="C782" i="15"/>
  <c r="C783" i="15"/>
  <c r="C784" i="15"/>
  <c r="C785" i="15"/>
  <c r="C786" i="15"/>
  <c r="C787" i="15"/>
  <c r="C788" i="15"/>
  <c r="C789" i="15"/>
  <c r="C790" i="15"/>
  <c r="C791" i="15"/>
  <c r="C792" i="15"/>
  <c r="C793" i="15"/>
  <c r="C794" i="15"/>
  <c r="C795" i="15"/>
  <c r="C796" i="15"/>
  <c r="C797" i="15"/>
  <c r="C798" i="15"/>
  <c r="C799" i="15"/>
  <c r="C800" i="15"/>
  <c r="C801" i="15"/>
  <c r="C802" i="15"/>
  <c r="C803" i="15"/>
  <c r="C804" i="15"/>
  <c r="C805" i="15"/>
  <c r="C806" i="15"/>
  <c r="C807" i="15"/>
  <c r="C808" i="15"/>
  <c r="C809" i="15"/>
  <c r="C810" i="15"/>
  <c r="C811" i="15"/>
  <c r="C812" i="15"/>
  <c r="C813" i="15"/>
  <c r="C814" i="15"/>
  <c r="C815" i="15"/>
  <c r="C816" i="15"/>
  <c r="C817" i="15"/>
  <c r="C818" i="15"/>
  <c r="C819" i="15"/>
  <c r="C820" i="15"/>
  <c r="C821" i="15"/>
  <c r="C822" i="15"/>
  <c r="C823" i="15"/>
  <c r="C824" i="15"/>
  <c r="C825" i="15"/>
  <c r="C826" i="15"/>
  <c r="C827" i="15"/>
  <c r="C828" i="15"/>
  <c r="C829" i="15"/>
  <c r="C830" i="15"/>
  <c r="C831" i="15"/>
  <c r="C832" i="15"/>
  <c r="C833" i="15"/>
  <c r="C834" i="15"/>
  <c r="C835" i="15"/>
  <c r="C836" i="15"/>
  <c r="C837" i="15"/>
  <c r="C838" i="15"/>
  <c r="C839" i="15"/>
  <c r="C840" i="15"/>
  <c r="C841" i="15"/>
  <c r="C842" i="15"/>
  <c r="C843" i="15"/>
  <c r="C844" i="15"/>
  <c r="C845" i="15"/>
  <c r="C846" i="15"/>
  <c r="C847" i="15"/>
  <c r="C848" i="15"/>
  <c r="C849" i="15"/>
  <c r="C850" i="15"/>
  <c r="C851" i="15"/>
  <c r="C852" i="15"/>
  <c r="C853" i="15"/>
  <c r="C854" i="15"/>
  <c r="C855" i="15"/>
  <c r="C856" i="15"/>
  <c r="C857" i="15"/>
  <c r="C858" i="15"/>
  <c r="C859" i="15"/>
  <c r="C860" i="15"/>
  <c r="C861" i="15"/>
  <c r="C862" i="15"/>
  <c r="C863" i="15"/>
  <c r="C864" i="15"/>
  <c r="C865" i="15"/>
  <c r="C866" i="15"/>
  <c r="C867" i="15"/>
  <c r="C868" i="15"/>
  <c r="C869" i="15"/>
  <c r="C870" i="15"/>
  <c r="C871" i="15"/>
  <c r="C872" i="15"/>
  <c r="C873" i="15"/>
  <c r="C874" i="15"/>
  <c r="C875" i="15"/>
  <c r="C876" i="15"/>
  <c r="C877" i="15"/>
  <c r="C878" i="15"/>
  <c r="C879" i="15"/>
  <c r="C880" i="15"/>
  <c r="C881" i="15"/>
  <c r="C882" i="15"/>
  <c r="C883" i="15"/>
  <c r="C884" i="15"/>
  <c r="C885" i="15"/>
  <c r="C886" i="15"/>
  <c r="C887" i="15"/>
  <c r="C888" i="15"/>
  <c r="C889" i="15"/>
  <c r="C890" i="15"/>
  <c r="C891" i="15"/>
  <c r="C892" i="15"/>
  <c r="C893" i="15"/>
  <c r="C894" i="15"/>
  <c r="C895" i="15"/>
  <c r="C896" i="15"/>
  <c r="C897" i="15"/>
  <c r="C898" i="15"/>
  <c r="C899" i="15"/>
  <c r="C900" i="15"/>
  <c r="C901" i="15"/>
  <c r="C902" i="15"/>
  <c r="C903" i="15"/>
  <c r="C904" i="15"/>
  <c r="C905" i="15"/>
  <c r="C906" i="15"/>
  <c r="C907" i="15"/>
  <c r="C908" i="15"/>
  <c r="C909" i="15"/>
  <c r="C910" i="15"/>
  <c r="C911" i="15"/>
  <c r="C912" i="15"/>
  <c r="C913" i="15"/>
  <c r="C914" i="15"/>
  <c r="C915" i="15"/>
  <c r="C916" i="15"/>
  <c r="C917" i="15"/>
  <c r="C918" i="15"/>
  <c r="C919" i="15"/>
  <c r="C920" i="15"/>
  <c r="C921" i="15"/>
  <c r="C922" i="15"/>
  <c r="C923" i="15"/>
  <c r="C924" i="15"/>
  <c r="C925" i="15"/>
  <c r="C926" i="15"/>
  <c r="C928" i="15"/>
  <c r="C929" i="15"/>
  <c r="C930" i="15"/>
  <c r="C931" i="15"/>
  <c r="C932" i="15"/>
  <c r="C933" i="15"/>
  <c r="C934" i="15"/>
  <c r="C935" i="15"/>
  <c r="C936" i="15"/>
  <c r="C937" i="15"/>
  <c r="C938" i="15"/>
  <c r="C939" i="15"/>
  <c r="C940" i="15"/>
  <c r="C941" i="15"/>
  <c r="C942" i="15"/>
  <c r="C943" i="15"/>
  <c r="C944" i="15"/>
  <c r="C945" i="15"/>
  <c r="C946" i="15"/>
  <c r="C947" i="15"/>
  <c r="C948" i="15"/>
  <c r="C949" i="15"/>
  <c r="C950" i="15"/>
  <c r="C951" i="15"/>
  <c r="C952" i="15"/>
  <c r="C953" i="15"/>
  <c r="C954" i="15"/>
  <c r="C955" i="15"/>
  <c r="C956" i="15"/>
  <c r="C957" i="15"/>
  <c r="C958" i="15"/>
  <c r="C959" i="15"/>
  <c r="C960" i="15"/>
  <c r="C961" i="15"/>
  <c r="C962" i="15"/>
  <c r="C963" i="15"/>
  <c r="C964" i="15"/>
  <c r="C965" i="15"/>
  <c r="C966" i="15"/>
  <c r="C967" i="15"/>
  <c r="C968" i="15"/>
  <c r="C969" i="15"/>
  <c r="C970" i="15"/>
  <c r="C971" i="15"/>
  <c r="C972" i="15"/>
  <c r="C973" i="15"/>
  <c r="C974" i="15"/>
  <c r="C975" i="15"/>
  <c r="C976" i="15"/>
  <c r="C977" i="15"/>
  <c r="C978" i="15"/>
  <c r="C979" i="15"/>
  <c r="C980" i="15"/>
  <c r="C981" i="15"/>
  <c r="C982" i="15"/>
  <c r="C983" i="15"/>
  <c r="C984" i="15"/>
  <c r="C985" i="15"/>
  <c r="C986" i="15"/>
  <c r="C987" i="15"/>
  <c r="C988" i="15"/>
  <c r="C989" i="15"/>
  <c r="C990" i="15"/>
  <c r="C991" i="15"/>
  <c r="C992" i="15"/>
  <c r="C993" i="15"/>
  <c r="C994" i="15"/>
  <c r="C995" i="15"/>
  <c r="C996" i="15"/>
  <c r="C997" i="15"/>
  <c r="C998" i="15"/>
  <c r="C999" i="15"/>
  <c r="C1000" i="15"/>
  <c r="C1001" i="15"/>
  <c r="C1002" i="15"/>
  <c r="C1003" i="15"/>
  <c r="C1004" i="15"/>
  <c r="C1005" i="15"/>
  <c r="C1006" i="15"/>
  <c r="C1007" i="15"/>
  <c r="C1008" i="15"/>
  <c r="C1009" i="15"/>
  <c r="C1010" i="15"/>
  <c r="C1011" i="15"/>
  <c r="C1012" i="15"/>
  <c r="C1013" i="15"/>
  <c r="C1014" i="15"/>
  <c r="C1015" i="15"/>
  <c r="C1016" i="15"/>
  <c r="C1017" i="15"/>
  <c r="C1018" i="15"/>
  <c r="C1019" i="15"/>
  <c r="C1020" i="15"/>
  <c r="C1021" i="15"/>
  <c r="C1022" i="15"/>
  <c r="C1023" i="15"/>
  <c r="C1024" i="15"/>
  <c r="C1025" i="15"/>
  <c r="C1026" i="15"/>
  <c r="C1027" i="15"/>
  <c r="C1028" i="15"/>
  <c r="C1029" i="15"/>
  <c r="C1030" i="15"/>
  <c r="C1031" i="15"/>
  <c r="C1032" i="15"/>
  <c r="C1033" i="15"/>
  <c r="C1034" i="15"/>
  <c r="C1035" i="15"/>
  <c r="C1036" i="15"/>
  <c r="C1037" i="15"/>
  <c r="C1038" i="15"/>
  <c r="C1039" i="15"/>
  <c r="C1040" i="15"/>
  <c r="C1041" i="15"/>
  <c r="C1042" i="15"/>
  <c r="C1043" i="15"/>
  <c r="C1044" i="15"/>
  <c r="C1045" i="15"/>
  <c r="C1046" i="15"/>
  <c r="C1047" i="15"/>
  <c r="C1048" i="15"/>
  <c r="C1049" i="15"/>
  <c r="C1050" i="15"/>
  <c r="C1051" i="15"/>
  <c r="C1052" i="15"/>
  <c r="C1053" i="15"/>
  <c r="C1054" i="15"/>
  <c r="C1055" i="15"/>
  <c r="C1056" i="15"/>
  <c r="C1057" i="15"/>
  <c r="C1058" i="15"/>
  <c r="C1059" i="15"/>
  <c r="C1060" i="15"/>
  <c r="C1061" i="15"/>
  <c r="C1062" i="15"/>
  <c r="C1063" i="15"/>
  <c r="C1064" i="15"/>
  <c r="C1065" i="15"/>
  <c r="C1066" i="15"/>
  <c r="C1067" i="15"/>
  <c r="C1068" i="15"/>
  <c r="C1069" i="15"/>
  <c r="C1070" i="15"/>
  <c r="C1071" i="15"/>
  <c r="C1072" i="15"/>
  <c r="C1073" i="15"/>
  <c r="C1074" i="15"/>
  <c r="C1075" i="15"/>
  <c r="C1076" i="15"/>
  <c r="C1077" i="15"/>
  <c r="C1078" i="15"/>
  <c r="C1079" i="15"/>
  <c r="C1080" i="15"/>
  <c r="C1081" i="15"/>
  <c r="C1082" i="15"/>
  <c r="C1083" i="15"/>
  <c r="C1084" i="15"/>
  <c r="C1085" i="15"/>
  <c r="C1086" i="15"/>
  <c r="C1087" i="15"/>
  <c r="C1088" i="15"/>
  <c r="C1089" i="15"/>
  <c r="C1090" i="15"/>
  <c r="C1091" i="15"/>
  <c r="C1092" i="15"/>
  <c r="C1093" i="15"/>
  <c r="C1094" i="15"/>
  <c r="C1095" i="15"/>
  <c r="C1096" i="15"/>
  <c r="C1097" i="15"/>
  <c r="C1098" i="15"/>
  <c r="C1099" i="15"/>
  <c r="C1100" i="15"/>
  <c r="C1101" i="15"/>
  <c r="C1102" i="15"/>
  <c r="C1103" i="15"/>
  <c r="C1104" i="15"/>
  <c r="C1105" i="15"/>
  <c r="C1106" i="15"/>
  <c r="C1107" i="15"/>
  <c r="C1108" i="15"/>
  <c r="C1109" i="15"/>
  <c r="C1110" i="15"/>
  <c r="C1111" i="15"/>
  <c r="C1112" i="15"/>
  <c r="C1113" i="15"/>
  <c r="C1114" i="15"/>
  <c r="C1115" i="15"/>
  <c r="C1116" i="15"/>
  <c r="C1117" i="15"/>
  <c r="C1118" i="15"/>
  <c r="C1119" i="15"/>
  <c r="C1120" i="15"/>
  <c r="C1121" i="15"/>
  <c r="C1122" i="15"/>
  <c r="C1123" i="15"/>
  <c r="C1124" i="15"/>
  <c r="C1125" i="15"/>
  <c r="C1126" i="15"/>
  <c r="C1127" i="15"/>
  <c r="C1128" i="15"/>
  <c r="C1129" i="15"/>
  <c r="C1130" i="15"/>
  <c r="C1131" i="15"/>
  <c r="C1132" i="15"/>
  <c r="C1133" i="15"/>
  <c r="C1134" i="15"/>
  <c r="C1135" i="15"/>
  <c r="C1136" i="15"/>
  <c r="C1137" i="15"/>
  <c r="C1138" i="15"/>
  <c r="C1139" i="15"/>
  <c r="C1140" i="15"/>
  <c r="C1141" i="15"/>
  <c r="C1142" i="15"/>
  <c r="C1143" i="15"/>
  <c r="C1144" i="15"/>
  <c r="C1145" i="15"/>
  <c r="C1146" i="15"/>
  <c r="C1147" i="15"/>
  <c r="C1148" i="15"/>
  <c r="C1149" i="15"/>
  <c r="C1150" i="15"/>
  <c r="C1151" i="15"/>
  <c r="C1152" i="15"/>
  <c r="C1153" i="15"/>
  <c r="C1154" i="15"/>
  <c r="C1155" i="15"/>
  <c r="C1156" i="15"/>
  <c r="C1157" i="15"/>
  <c r="C1158" i="15"/>
  <c r="C1159" i="15"/>
  <c r="C1160" i="15"/>
  <c r="C1161" i="15"/>
  <c r="C1162" i="15"/>
  <c r="C1163" i="15"/>
  <c r="C1164" i="15"/>
  <c r="C1165" i="15"/>
  <c r="C1166" i="15"/>
  <c r="C1167" i="15"/>
  <c r="C1168" i="15"/>
  <c r="C1169" i="15"/>
  <c r="C1170" i="15"/>
  <c r="C1171" i="15"/>
  <c r="C1172" i="15"/>
  <c r="C1173" i="15"/>
  <c r="C1174" i="15"/>
  <c r="C1175" i="15"/>
  <c r="C1176" i="15"/>
  <c r="C1177" i="15"/>
  <c r="C1178" i="15"/>
  <c r="C1179" i="15"/>
  <c r="C1180" i="15"/>
  <c r="C1181" i="15"/>
  <c r="C1182" i="15"/>
  <c r="C1183" i="15"/>
  <c r="C1184" i="15"/>
  <c r="C1185" i="15"/>
  <c r="C1186" i="15"/>
  <c r="C1187" i="15"/>
  <c r="C1188" i="15"/>
  <c r="C1189" i="15"/>
  <c r="C1190" i="15"/>
  <c r="C1191" i="15"/>
  <c r="C1192" i="15"/>
  <c r="C1193" i="15"/>
  <c r="C1194" i="15"/>
  <c r="C1195" i="15"/>
  <c r="C1196" i="15"/>
  <c r="C1197" i="15"/>
  <c r="C1198" i="15"/>
  <c r="C1199" i="15"/>
  <c r="C1200" i="15"/>
  <c r="C1201" i="15"/>
  <c r="C1202" i="15"/>
  <c r="C1203" i="15"/>
  <c r="C1204" i="15"/>
  <c r="C1205" i="15"/>
  <c r="C1206" i="15"/>
  <c r="C1207" i="15"/>
  <c r="C1208" i="15"/>
  <c r="C1209" i="15"/>
  <c r="C1210" i="15"/>
  <c r="C1211" i="15"/>
  <c r="C1212" i="15"/>
  <c r="C1213" i="15"/>
  <c r="C1214" i="15"/>
  <c r="C1215" i="15"/>
  <c r="C1216" i="15"/>
  <c r="C1217" i="15"/>
  <c r="C1218" i="15"/>
  <c r="C1219" i="15"/>
  <c r="C1220" i="15"/>
  <c r="C1221" i="15"/>
  <c r="C1222" i="15"/>
  <c r="C1223" i="15"/>
  <c r="C1224" i="15"/>
  <c r="C1225" i="15"/>
  <c r="C1226" i="15"/>
  <c r="C1227" i="15"/>
  <c r="C1228" i="15"/>
  <c r="C1229" i="15"/>
  <c r="C1230" i="15"/>
  <c r="C1231" i="15"/>
  <c r="C1232" i="15"/>
  <c r="C1233" i="15"/>
  <c r="C1234" i="15"/>
  <c r="C1235" i="15"/>
  <c r="C1236" i="15"/>
  <c r="C1237" i="15"/>
  <c r="C1238" i="15"/>
  <c r="C1239" i="15"/>
  <c r="C1240" i="15"/>
  <c r="C1241" i="15"/>
  <c r="C1242" i="15"/>
  <c r="C1243" i="15"/>
  <c r="C1244" i="15"/>
  <c r="C1245" i="15"/>
  <c r="C1246" i="15"/>
  <c r="C1247" i="15"/>
  <c r="C1248" i="15"/>
  <c r="C1249" i="15"/>
  <c r="C1250" i="15"/>
  <c r="C1251" i="15"/>
  <c r="C1252" i="15"/>
  <c r="C1253" i="15"/>
  <c r="C1254" i="15"/>
  <c r="C1255" i="15"/>
  <c r="C1256" i="15"/>
  <c r="C1257" i="15"/>
  <c r="C1258" i="15"/>
  <c r="C1259" i="15"/>
  <c r="C1260" i="15"/>
  <c r="C1261" i="15"/>
  <c r="C1262" i="15"/>
  <c r="C1263" i="15"/>
  <c r="C1264" i="15"/>
  <c r="C1265" i="15"/>
  <c r="C1266" i="15"/>
  <c r="C1267" i="15"/>
  <c r="C1268" i="15"/>
  <c r="C1269" i="15"/>
  <c r="C1270" i="15"/>
  <c r="C1271" i="15"/>
  <c r="C1272" i="15"/>
  <c r="C1273" i="15"/>
  <c r="C1274" i="15"/>
  <c r="C1275" i="15"/>
  <c r="C1276" i="15"/>
  <c r="C1277" i="15"/>
  <c r="C1278" i="15"/>
  <c r="C1279" i="15"/>
  <c r="C1280" i="15"/>
  <c r="C1281" i="15"/>
  <c r="C1282" i="15"/>
  <c r="C1283" i="15"/>
  <c r="C1284" i="15"/>
  <c r="C1285" i="15"/>
  <c r="C1286" i="15"/>
  <c r="C1287" i="15"/>
  <c r="C1288" i="15"/>
  <c r="C1289" i="15"/>
  <c r="C1290" i="15"/>
  <c r="C1291" i="15"/>
  <c r="C1292" i="15"/>
  <c r="C1293" i="15"/>
  <c r="C1294" i="15"/>
  <c r="C1295" i="15"/>
  <c r="C1296" i="15"/>
  <c r="C1297" i="15"/>
  <c r="C1298" i="15"/>
  <c r="C1299" i="15"/>
  <c r="C1300" i="15"/>
  <c r="C1301" i="15"/>
  <c r="C1302" i="15"/>
  <c r="C1303" i="15"/>
  <c r="C1304" i="15"/>
  <c r="C1305" i="15"/>
  <c r="C1306" i="15"/>
  <c r="C1307" i="15"/>
  <c r="C1308" i="15"/>
  <c r="C1309" i="15"/>
  <c r="C1310" i="15"/>
  <c r="C1311" i="15"/>
  <c r="C1312" i="15"/>
  <c r="C1313" i="15"/>
  <c r="C1314" i="15"/>
  <c r="C1315" i="15"/>
  <c r="C1316" i="15"/>
  <c r="C1317" i="15"/>
  <c r="C1318" i="15"/>
  <c r="C1319" i="15"/>
  <c r="C1320" i="15"/>
  <c r="C1321" i="15"/>
  <c r="C1322" i="15"/>
  <c r="C1323" i="15"/>
  <c r="C1324" i="15"/>
  <c r="C1325" i="15"/>
  <c r="C1326" i="15"/>
  <c r="C1327" i="15"/>
  <c r="C1328" i="15"/>
  <c r="C1329" i="15"/>
  <c r="C1330" i="15"/>
  <c r="C1331" i="15"/>
  <c r="E3" i="15"/>
  <c r="E4" i="15"/>
  <c r="E5" i="15"/>
  <c r="E6" i="15"/>
  <c r="E7" i="15"/>
  <c r="E8" i="15"/>
  <c r="E9" i="15"/>
  <c r="E10" i="15"/>
  <c r="E11" i="15"/>
  <c r="E12" i="15"/>
  <c r="E13" i="15"/>
  <c r="E14"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6"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I3" i="15"/>
  <c r="I4" i="15"/>
  <c r="I5" i="15"/>
  <c r="I6" i="15"/>
  <c r="I7" i="15"/>
  <c r="I8" i="15"/>
  <c r="I9" i="15"/>
  <c r="I10" i="15"/>
  <c r="I11" i="15"/>
  <c r="I12" i="15"/>
  <c r="I13" i="15"/>
  <c r="I14"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I776" i="15"/>
  <c r="I777" i="15"/>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6" i="15"/>
  <c r="I928" i="15"/>
  <c r="G43" i="54" s="1"/>
  <c r="I929" i="15"/>
  <c r="I930" i="15"/>
  <c r="I931" i="15"/>
  <c r="I932" i="15"/>
  <c r="I933" i="15"/>
  <c r="I934" i="15"/>
  <c r="I935" i="15"/>
  <c r="I936" i="15"/>
  <c r="I937" i="15"/>
  <c r="I938" i="15"/>
  <c r="I939" i="15"/>
  <c r="I940" i="15"/>
  <c r="I941" i="15"/>
  <c r="I942" i="15"/>
  <c r="I943" i="15"/>
  <c r="I944" i="15"/>
  <c r="I945" i="15"/>
  <c r="I946" i="15"/>
  <c r="I947" i="15"/>
  <c r="I948" i="15"/>
  <c r="I949" i="15"/>
  <c r="I950" i="15"/>
  <c r="I951" i="15"/>
  <c r="I952" i="15"/>
  <c r="I953" i="15"/>
  <c r="I954" i="15"/>
  <c r="I955" i="15"/>
  <c r="I956" i="15"/>
  <c r="I957" i="15"/>
  <c r="I958" i="15"/>
  <c r="I959" i="15"/>
  <c r="I960" i="15"/>
  <c r="I961" i="15"/>
  <c r="I962" i="15"/>
  <c r="I963" i="15"/>
  <c r="I964" i="15"/>
  <c r="I965" i="15"/>
  <c r="I966" i="15"/>
  <c r="I967" i="15"/>
  <c r="I968" i="15"/>
  <c r="I969" i="15"/>
  <c r="I970" i="15"/>
  <c r="I971" i="15"/>
  <c r="I972" i="15"/>
  <c r="I973" i="15"/>
  <c r="I974" i="15"/>
  <c r="G53" i="54" s="1"/>
  <c r="I975" i="15"/>
  <c r="I976" i="15"/>
  <c r="I977" i="15"/>
  <c r="I978" i="15"/>
  <c r="I979" i="15"/>
  <c r="I980" i="15"/>
  <c r="I981" i="15"/>
  <c r="I982" i="15"/>
  <c r="I983" i="15"/>
  <c r="I984" i="15"/>
  <c r="I985" i="15"/>
  <c r="I986" i="15"/>
  <c r="G55" i="54" s="1"/>
  <c r="I987" i="15"/>
  <c r="I988" i="15"/>
  <c r="I989" i="15"/>
  <c r="I990" i="15"/>
  <c r="I991" i="15"/>
  <c r="I992" i="15"/>
  <c r="I993" i="15"/>
  <c r="I994" i="15"/>
  <c r="I995" i="15"/>
  <c r="I996" i="15"/>
  <c r="I997" i="15"/>
  <c r="I998" i="15"/>
  <c r="I999" i="15"/>
  <c r="I1000" i="15"/>
  <c r="I1001" i="15"/>
  <c r="I1002" i="15"/>
  <c r="I1003" i="15"/>
  <c r="I1004" i="15"/>
  <c r="I1005" i="15"/>
  <c r="I1006" i="15"/>
  <c r="I1007" i="15"/>
  <c r="I1008" i="15"/>
  <c r="I1009" i="15"/>
  <c r="I1010" i="15"/>
  <c r="I1011" i="15"/>
  <c r="I1012" i="15"/>
  <c r="I1013" i="15"/>
  <c r="I1014" i="15"/>
  <c r="I1015" i="15"/>
  <c r="I1016" i="15"/>
  <c r="I1017" i="15"/>
  <c r="I1018" i="15"/>
  <c r="I1019" i="15"/>
  <c r="I1020" i="15"/>
  <c r="I1021" i="15"/>
  <c r="I1022" i="15"/>
  <c r="I1023" i="15"/>
  <c r="I1024" i="15"/>
  <c r="I1025" i="15"/>
  <c r="I1026" i="15"/>
  <c r="I1027" i="15"/>
  <c r="I1028" i="15"/>
  <c r="I1029" i="15"/>
  <c r="I1030" i="15"/>
  <c r="I1031" i="15"/>
  <c r="I1032" i="15"/>
  <c r="I1033" i="15"/>
  <c r="I1034" i="15"/>
  <c r="I1035" i="15"/>
  <c r="I1036" i="15"/>
  <c r="I1037" i="15"/>
  <c r="I1038" i="15"/>
  <c r="I1039" i="15"/>
  <c r="I1040" i="15"/>
  <c r="I1041" i="15"/>
  <c r="I1042" i="15"/>
  <c r="I1043" i="15"/>
  <c r="I1044" i="15"/>
  <c r="I1045" i="15"/>
  <c r="I1046" i="15"/>
  <c r="I1047" i="15"/>
  <c r="I1048" i="15"/>
  <c r="I1049" i="15"/>
  <c r="I1050" i="15"/>
  <c r="I1051" i="15"/>
  <c r="I1052" i="15"/>
  <c r="I1053" i="15"/>
  <c r="I1054" i="15"/>
  <c r="I1055" i="15"/>
  <c r="I1056" i="15"/>
  <c r="I1057" i="15"/>
  <c r="I1058" i="15"/>
  <c r="I1059" i="15"/>
  <c r="I1060" i="15"/>
  <c r="I1061" i="15"/>
  <c r="I1062" i="15"/>
  <c r="I1063" i="15"/>
  <c r="I1064" i="15"/>
  <c r="I1065" i="15"/>
  <c r="I1066" i="15"/>
  <c r="I1067" i="15"/>
  <c r="I1068" i="15"/>
  <c r="I1069" i="15"/>
  <c r="I1070" i="15"/>
  <c r="I1071" i="15"/>
  <c r="I1072" i="15"/>
  <c r="I1073" i="15"/>
  <c r="I1074" i="15"/>
  <c r="I1075" i="15"/>
  <c r="I1076" i="15"/>
  <c r="I1077" i="15"/>
  <c r="I1078" i="15"/>
  <c r="I1079" i="15"/>
  <c r="I1080" i="15"/>
  <c r="I1081" i="15"/>
  <c r="I1082" i="15"/>
  <c r="I1083" i="15"/>
  <c r="I1084" i="15"/>
  <c r="I1085" i="15"/>
  <c r="I1086" i="15"/>
  <c r="I1087" i="15"/>
  <c r="I1088" i="15"/>
  <c r="I1089" i="15"/>
  <c r="I1090" i="15"/>
  <c r="I1091" i="15"/>
  <c r="I1092" i="15"/>
  <c r="I1093" i="15"/>
  <c r="I1094" i="15"/>
  <c r="I1095" i="15"/>
  <c r="I1096" i="15"/>
  <c r="I1097" i="15"/>
  <c r="I1098" i="15"/>
  <c r="I1099" i="15"/>
  <c r="I1100" i="15"/>
  <c r="I1101" i="15"/>
  <c r="I1102" i="15"/>
  <c r="I1103" i="15"/>
  <c r="I1104" i="15"/>
  <c r="I1105" i="15"/>
  <c r="I1106" i="15"/>
  <c r="I1107" i="15"/>
  <c r="I1108" i="15"/>
  <c r="I1109" i="15"/>
  <c r="I1110" i="15"/>
  <c r="I1111" i="15"/>
  <c r="I1112" i="15"/>
  <c r="I1113" i="15"/>
  <c r="I1114" i="15"/>
  <c r="I1115" i="15"/>
  <c r="I1116" i="15"/>
  <c r="I1117" i="15"/>
  <c r="I1118" i="15"/>
  <c r="I1119" i="15"/>
  <c r="I1120" i="15"/>
  <c r="I1121" i="15"/>
  <c r="I1122" i="15"/>
  <c r="I1123" i="15"/>
  <c r="I1124" i="15"/>
  <c r="I1125" i="15"/>
  <c r="I1126" i="15"/>
  <c r="I1127" i="15"/>
  <c r="I1128" i="15"/>
  <c r="I1129" i="15"/>
  <c r="I1130" i="15"/>
  <c r="I1131" i="15"/>
  <c r="I1132" i="15"/>
  <c r="I1133" i="15"/>
  <c r="I1134" i="15"/>
  <c r="I1135" i="15"/>
  <c r="I1136" i="15"/>
  <c r="I1137" i="15"/>
  <c r="I1138" i="15"/>
  <c r="I1139" i="15"/>
  <c r="I1140" i="15"/>
  <c r="I1141" i="15"/>
  <c r="I1142" i="15"/>
  <c r="I1143" i="15"/>
  <c r="I1144" i="15"/>
  <c r="I1145" i="15"/>
  <c r="I1146" i="15"/>
  <c r="I1147" i="15"/>
  <c r="I1148" i="15"/>
  <c r="I1149" i="15"/>
  <c r="I1150" i="15"/>
  <c r="I1151" i="15"/>
  <c r="I1152" i="15"/>
  <c r="I1153" i="15"/>
  <c r="I1154" i="15"/>
  <c r="I1155" i="15"/>
  <c r="I1156" i="15"/>
  <c r="I1157" i="15"/>
  <c r="I1158" i="15"/>
  <c r="I1159" i="15"/>
  <c r="I1160" i="15"/>
  <c r="I1161" i="15"/>
  <c r="I1162" i="15"/>
  <c r="I1163" i="15"/>
  <c r="I1164" i="15"/>
  <c r="I1165" i="15"/>
  <c r="I1166" i="15"/>
  <c r="I1167" i="15"/>
  <c r="I1168" i="15"/>
  <c r="I1169" i="15"/>
  <c r="I1170" i="15"/>
  <c r="I1171" i="15"/>
  <c r="I1172" i="15"/>
  <c r="I1173" i="15"/>
  <c r="I1174" i="15"/>
  <c r="I1175" i="15"/>
  <c r="I1176" i="15"/>
  <c r="I1177" i="15"/>
  <c r="I1178" i="15"/>
  <c r="I1179" i="15"/>
  <c r="I1180" i="15"/>
  <c r="I1181" i="15"/>
  <c r="I1182" i="15"/>
  <c r="I1183" i="15"/>
  <c r="I1184" i="15"/>
  <c r="I1185" i="15"/>
  <c r="I1186" i="15"/>
  <c r="I1187" i="15"/>
  <c r="I1188" i="15"/>
  <c r="I1189" i="15"/>
  <c r="I1190" i="15"/>
  <c r="I1191" i="15"/>
  <c r="I1192" i="15"/>
  <c r="I1193" i="15"/>
  <c r="I1194" i="15"/>
  <c r="I1195" i="15"/>
  <c r="I1196" i="15"/>
  <c r="I1197" i="15"/>
  <c r="I1198" i="15"/>
  <c r="I1199" i="15"/>
  <c r="I1200" i="15"/>
  <c r="I1201" i="15"/>
  <c r="I1202" i="15"/>
  <c r="I1203" i="15"/>
  <c r="I1204" i="15"/>
  <c r="I1205" i="15"/>
  <c r="I1206" i="15"/>
  <c r="I1207" i="15"/>
  <c r="I1208" i="15"/>
  <c r="I1209" i="15"/>
  <c r="I1210" i="15"/>
  <c r="I1211" i="15"/>
  <c r="I1212" i="15"/>
  <c r="I1213" i="15"/>
  <c r="I1214" i="15"/>
  <c r="I1215" i="15"/>
  <c r="I1216" i="15"/>
  <c r="I1217" i="15"/>
  <c r="I1218" i="15"/>
  <c r="I1219" i="15"/>
  <c r="I1220" i="15"/>
  <c r="I1221" i="15"/>
  <c r="I1222" i="15"/>
  <c r="I1223" i="15"/>
  <c r="I1224" i="15"/>
  <c r="I1225" i="15"/>
  <c r="I1226" i="15"/>
  <c r="I1227" i="15"/>
  <c r="I1228" i="15"/>
  <c r="I1229" i="15"/>
  <c r="I1230" i="15"/>
  <c r="I1231" i="15"/>
  <c r="I1232" i="15"/>
  <c r="I1233" i="15"/>
  <c r="I1234" i="15"/>
  <c r="I1235" i="15"/>
  <c r="I1236" i="15"/>
  <c r="I1237" i="15"/>
  <c r="I1238" i="15"/>
  <c r="I1239" i="15"/>
  <c r="I1240" i="15"/>
  <c r="I1241" i="15"/>
  <c r="I1242" i="15"/>
  <c r="I1243" i="15"/>
  <c r="I1244" i="15"/>
  <c r="I1245" i="15"/>
  <c r="I1246" i="15"/>
  <c r="I1247" i="15"/>
  <c r="I1248" i="15"/>
  <c r="I1249" i="15"/>
  <c r="I1250" i="15"/>
  <c r="I1251" i="15"/>
  <c r="I1252" i="15"/>
  <c r="I1253" i="15"/>
  <c r="I1254" i="15"/>
  <c r="I1255" i="15"/>
  <c r="I1256" i="15"/>
  <c r="I1257" i="15"/>
  <c r="I1258" i="15"/>
  <c r="I1259" i="15"/>
  <c r="I1260" i="15"/>
  <c r="I1261" i="15"/>
  <c r="I1262" i="15"/>
  <c r="I1263" i="15"/>
  <c r="I1264" i="15"/>
  <c r="I1265" i="15"/>
  <c r="I1266" i="15"/>
  <c r="I1267" i="15"/>
  <c r="I1268" i="15"/>
  <c r="I1269" i="15"/>
  <c r="I1270" i="15"/>
  <c r="I1271" i="15"/>
  <c r="I1272" i="15"/>
  <c r="I1273" i="15"/>
  <c r="I1274" i="15"/>
  <c r="I1275" i="15"/>
  <c r="I1276" i="15"/>
  <c r="I1277" i="15"/>
  <c r="I1278" i="15"/>
  <c r="I1279" i="15"/>
  <c r="I1280" i="15"/>
  <c r="I1281" i="15"/>
  <c r="I1282" i="15"/>
  <c r="I1283" i="15"/>
  <c r="I1284" i="15"/>
  <c r="I1285" i="15"/>
  <c r="I1286" i="15"/>
  <c r="I1287" i="15"/>
  <c r="I1288" i="15"/>
  <c r="I1289" i="15"/>
  <c r="I1290" i="15"/>
  <c r="I1291" i="15"/>
  <c r="I1292" i="15"/>
  <c r="I1293" i="15"/>
  <c r="I1294" i="15"/>
  <c r="I1295" i="15"/>
  <c r="I1296" i="15"/>
  <c r="I1297" i="15"/>
  <c r="I1298" i="15"/>
  <c r="I1299" i="15"/>
  <c r="I1300" i="15"/>
  <c r="I1301" i="15"/>
  <c r="G81" i="54" s="1"/>
  <c r="I1302" i="15"/>
  <c r="I1303" i="15"/>
  <c r="I1304" i="15"/>
  <c r="I1305" i="15"/>
  <c r="I1306" i="15"/>
  <c r="I1307" i="15"/>
  <c r="I1308" i="15"/>
  <c r="I1309" i="15"/>
  <c r="I1310" i="15"/>
  <c r="I1311" i="15"/>
  <c r="I1312" i="15"/>
  <c r="I1313" i="15"/>
  <c r="I1314" i="15"/>
  <c r="I1315" i="15"/>
  <c r="I1316" i="15"/>
  <c r="I1317" i="15"/>
  <c r="I1318" i="15"/>
  <c r="I1319" i="15"/>
  <c r="I1320" i="15"/>
  <c r="I1321" i="15"/>
  <c r="I1322" i="15"/>
  <c r="I1323" i="15"/>
  <c r="I1324" i="15"/>
  <c r="I1325" i="15"/>
  <c r="I1326" i="15"/>
  <c r="I1327" i="15"/>
  <c r="I1328" i="15"/>
  <c r="I1329" i="15"/>
  <c r="I1330" i="15"/>
  <c r="I1331" i="15"/>
  <c r="J723" i="15" a="1"/>
  <c r="J711" i="15" a="1"/>
  <c r="J699" i="15" a="1"/>
  <c r="J760" i="15" a="1"/>
  <c r="J717" i="15" a="1"/>
  <c r="J703" i="15" a="1"/>
  <c r="J701" i="15" a="1"/>
  <c r="J722" i="15" a="1"/>
  <c r="J710" i="15" a="1"/>
  <c r="J698" i="15" a="1"/>
  <c r="J759" i="15" a="1"/>
  <c r="J755" i="15" a="1"/>
  <c r="J704" i="15" a="1"/>
  <c r="J714" i="15" a="1"/>
  <c r="J712" i="15" a="1"/>
  <c r="J721" i="15" a="1"/>
  <c r="J709" i="15" a="1"/>
  <c r="J697" i="15" a="1"/>
  <c r="J758" i="15" a="1"/>
  <c r="J694" i="15" a="1"/>
  <c r="J765" i="15" a="1"/>
  <c r="J763" i="15" a="1"/>
  <c r="J761" i="15" a="1"/>
  <c r="J720" i="15" a="1"/>
  <c r="J708" i="15" a="1"/>
  <c r="J696" i="15" a="1"/>
  <c r="J757" i="15" a="1"/>
  <c r="J706" i="15" a="1"/>
  <c r="J766" i="15" a="1"/>
  <c r="J764" i="15" a="1"/>
  <c r="J762" i="15" a="1"/>
  <c r="J719" i="15" a="1"/>
  <c r="J707" i="15" a="1"/>
  <c r="J695" i="15" a="1"/>
  <c r="J756" i="15" a="1"/>
  <c r="J718" i="15" a="1"/>
  <c r="J705" i="15" a="1"/>
  <c r="J716" i="15" a="1"/>
  <c r="J715" i="15" a="1"/>
  <c r="J702" i="15" a="1"/>
  <c r="J713" i="15" a="1"/>
  <c r="J700" i="15" a="1"/>
  <c r="D1129" i="15" a="1"/>
  <c r="D1212" i="15" a="1"/>
  <c r="J299" i="15" a="1"/>
  <c r="D82" i="15" a="1"/>
  <c r="D1229" i="15" a="1"/>
  <c r="J1072" i="15" a="1"/>
  <c r="J1128" i="15" a="1"/>
  <c r="D1247" i="15" a="1"/>
  <c r="J372" i="15" a="1"/>
  <c r="D364" i="15" a="1"/>
  <c r="D761" i="15" a="1"/>
  <c r="D1197" i="15" a="1"/>
  <c r="J28" i="15" a="1"/>
  <c r="D875" i="15" a="1"/>
  <c r="J981" i="15" a="1"/>
  <c r="J300" i="15" a="1"/>
  <c r="D585" i="15" a="1"/>
  <c r="D726" i="15" a="1"/>
  <c r="D519" i="15" a="1"/>
  <c r="D776" i="15" a="1"/>
  <c r="J663" i="15" a="1"/>
  <c r="D913" i="15" a="1"/>
  <c r="J172" i="15" a="1"/>
  <c r="J311" i="15" a="1"/>
  <c r="D476" i="15" a="1"/>
  <c r="J47" i="15" a="1"/>
  <c r="J967" i="15" a="1"/>
  <c r="D1191" i="15" a="1"/>
  <c r="J118" i="15" a="1"/>
  <c r="D1133" i="15" a="1"/>
  <c r="D1270" i="15" a="1"/>
  <c r="J544" i="15" a="1"/>
  <c r="D710" i="15" a="1"/>
  <c r="J241" i="15" a="1"/>
  <c r="D687" i="15" a="1"/>
  <c r="J982" i="15" a="1"/>
  <c r="D401" i="15" a="1"/>
  <c r="J96" i="15" a="1"/>
  <c r="J502" i="15" a="1"/>
  <c r="D971" i="15" a="1"/>
  <c r="D939" i="15" a="1"/>
  <c r="J674" i="15" a="1"/>
  <c r="D1152" i="15" a="1"/>
  <c r="J1196" i="15" a="1"/>
  <c r="D70" i="15" a="1"/>
  <c r="D964" i="15" a="1"/>
  <c r="D482" i="15" a="1"/>
  <c r="D1013" i="15" a="1"/>
  <c r="J329" i="15" a="1"/>
  <c r="D194" i="15" a="1"/>
  <c r="D697" i="15" a="1"/>
  <c r="D1071" i="15" a="1"/>
  <c r="D643" i="15" a="1"/>
  <c r="J1216" i="15" a="1"/>
  <c r="J223" i="15" a="1"/>
  <c r="D193" i="15" a="1"/>
  <c r="J360" i="15" a="1"/>
  <c r="D480" i="15" a="1"/>
  <c r="D501" i="15" a="1"/>
  <c r="J1259" i="15" a="1"/>
  <c r="J818" i="15" a="1"/>
  <c r="J1262" i="15" a="1"/>
  <c r="D728" i="15" a="1"/>
  <c r="D296" i="15" a="1"/>
  <c r="D304" i="15" a="1"/>
  <c r="J802" i="15" a="1"/>
  <c r="D287" i="15" a="1"/>
  <c r="D269" i="15" a="1"/>
  <c r="J1060" i="15" a="1"/>
  <c r="D940" i="15" a="1"/>
  <c r="J574" i="15" a="1"/>
  <c r="D526" i="15" a="1"/>
  <c r="J878" i="15" a="1"/>
  <c r="D943" i="15" a="1"/>
  <c r="J618" i="15" a="1"/>
  <c r="D238" i="15" a="1"/>
  <c r="D66" i="15" a="1"/>
  <c r="D952" i="15" a="1"/>
  <c r="D914" i="15" a="1"/>
  <c r="J134" i="15" a="1"/>
  <c r="D335" i="15" a="1"/>
  <c r="J983" i="15" a="1"/>
  <c r="J1249" i="15" a="1"/>
  <c r="J855" i="15" a="1"/>
  <c r="J616" i="15" a="1"/>
  <c r="J321" i="15" a="1"/>
  <c r="D181" i="15" a="1"/>
  <c r="D1301" i="15" a="1"/>
  <c r="J407" i="15" a="1"/>
  <c r="J1164" i="15" a="1"/>
  <c r="D213" i="15" a="1"/>
  <c r="D1171" i="15" a="1"/>
  <c r="J659" i="15" a="1"/>
  <c r="J42" i="15" a="1"/>
  <c r="D216" i="15" a="1"/>
  <c r="D210" i="15" a="1"/>
  <c r="D825" i="15" a="1"/>
  <c r="J222" i="15" a="1"/>
  <c r="D525" i="15" a="1"/>
  <c r="J413" i="15" a="1"/>
  <c r="J786" i="15" a="1"/>
  <c r="J425" i="15" a="1"/>
  <c r="J991" i="15" a="1"/>
  <c r="J573" i="15" a="1"/>
  <c r="D1159" i="15" a="1"/>
  <c r="D373" i="15" a="1"/>
  <c r="J834" i="15" a="1"/>
  <c r="D1091" i="15" a="1"/>
  <c r="D664" i="15" a="1"/>
  <c r="D729" i="15" a="1"/>
  <c r="J1056" i="15" a="1"/>
  <c r="D257" i="15" a="1"/>
  <c r="D1053" i="15" a="1"/>
  <c r="J1007" i="15" a="1"/>
  <c r="D933" i="15" a="1"/>
  <c r="D451" i="15" a="1"/>
  <c r="D171" i="15" a="1"/>
  <c r="J346" i="15" a="1"/>
  <c r="D619" i="15" a="1"/>
  <c r="D956" i="15" a="1"/>
  <c r="D1237" i="15" a="1"/>
  <c r="D845" i="15" a="1"/>
  <c r="J391" i="15" a="1"/>
  <c r="D704" i="15" a="1"/>
  <c r="D417" i="15" a="1"/>
  <c r="D154" i="15" a="1"/>
  <c r="J423" i="15" a="1"/>
  <c r="J681" i="15" a="1"/>
  <c r="D1170" i="15" a="1"/>
  <c r="J203" i="15" a="1"/>
  <c r="J524" i="15" a="1"/>
  <c r="D197" i="15" a="1"/>
  <c r="J202" i="15" a="1"/>
  <c r="J1161" i="15" a="1"/>
  <c r="J1202" i="15" a="1"/>
  <c r="D561" i="15" a="1"/>
  <c r="D699" i="15" a="1"/>
  <c r="D295" i="15" a="1"/>
  <c r="J598" i="15" a="1"/>
  <c r="J603" i="15" a="1"/>
  <c r="D721" i="15" a="1"/>
  <c r="D311" i="15" a="1"/>
  <c r="D620" i="15" a="1"/>
  <c r="J774" i="15" a="1"/>
  <c r="J403" i="15" a="1"/>
  <c r="D217" i="15" a="1"/>
  <c r="D205" i="15" a="1"/>
  <c r="D18" i="15" a="1"/>
  <c r="D104" i="15" a="1"/>
  <c r="D1089" i="15" a="1"/>
  <c r="J1017" i="15" a="1"/>
  <c r="J361" i="15" a="1"/>
  <c r="D602" i="15" a="1"/>
  <c r="D886" i="15" a="1"/>
  <c r="D1024" i="15" a="1"/>
  <c r="D890" i="15" a="1"/>
  <c r="D152" i="15" a="1"/>
  <c r="D109" i="15" a="1"/>
  <c r="J439" i="15" a="1"/>
  <c r="D299" i="15" a="1"/>
  <c r="D25" i="15" a="1"/>
  <c r="J787" i="15" a="1"/>
  <c r="D567" i="15" a="1"/>
  <c r="J533" i="15" a="1"/>
  <c r="D727" i="15" a="1"/>
  <c r="D969" i="15" a="1"/>
  <c r="J495" i="15" a="1"/>
  <c r="J397" i="15" a="1"/>
  <c r="J21" i="15" a="1"/>
  <c r="D797" i="15" a="1"/>
  <c r="J1092" i="15" a="1"/>
  <c r="D489" i="15" a="1"/>
  <c r="J554" i="15" a="1"/>
  <c r="D114" i="15" a="1"/>
  <c r="J1302" i="15" a="1"/>
  <c r="J357" i="15" a="1"/>
  <c r="D790" i="15" a="1"/>
  <c r="J1253" i="15" a="1"/>
  <c r="J793" i="15" a="1"/>
  <c r="D395" i="15" a="1"/>
  <c r="D644" i="15" a="1"/>
  <c r="J541" i="15" a="1"/>
  <c r="J132" i="15" a="1"/>
  <c r="D369" i="15" a="1"/>
  <c r="J922" i="15" a="1"/>
  <c r="D252" i="15" a="1"/>
  <c r="D1287" i="15" a="1"/>
  <c r="D47" i="15" a="1"/>
  <c r="D1078" i="15" a="1"/>
  <c r="J27" i="15" a="1"/>
  <c r="D486" i="15" a="1"/>
  <c r="J1208" i="15" a="1"/>
  <c r="D951" i="15" a="1"/>
  <c r="J953" i="15" a="1"/>
  <c r="D285" i="15" a="1"/>
  <c r="J288" i="15" a="1"/>
  <c r="J428" i="15" a="1"/>
  <c r="D502" i="15" a="1"/>
  <c r="D485" i="15" a="1"/>
  <c r="J364" i="15" a="1"/>
  <c r="D593" i="15" a="1"/>
  <c r="D677" i="15" a="1"/>
  <c r="J1085" i="15" a="1"/>
  <c r="J178" i="15" a="1"/>
  <c r="J417" i="15" a="1"/>
  <c r="D740" i="15" a="1"/>
  <c r="D1217" i="15" a="1"/>
  <c r="J815" i="15" a="1"/>
  <c r="D21" i="15" a="1"/>
  <c r="J914" i="15" a="1"/>
  <c r="D398" i="15" a="1"/>
  <c r="J424" i="15" a="1"/>
  <c r="D744" i="15" a="1"/>
  <c r="J469" i="15" a="1"/>
  <c r="D839" i="15" a="1"/>
  <c r="D1075" i="15" a="1"/>
  <c r="J846" i="15" a="1"/>
  <c r="D588" i="15" a="1"/>
  <c r="J181" i="15" a="1"/>
  <c r="J233" i="15" a="1"/>
  <c r="J268" i="15" a="1"/>
  <c r="J679" i="15" a="1"/>
  <c r="D239" i="15" a="1"/>
  <c r="J685" i="15" a="1"/>
  <c r="J312" i="15" a="1"/>
  <c r="J748" i="15" a="1"/>
  <c r="J400" i="15" a="1"/>
  <c r="J32" i="15" a="1"/>
  <c r="J269" i="15" a="1"/>
  <c r="J896" i="15" a="1"/>
  <c r="J1124" i="15" a="1"/>
  <c r="J1192" i="15" a="1"/>
  <c r="D33" i="15" a="1"/>
  <c r="J1214" i="15" a="1"/>
  <c r="D341" i="15" a="1"/>
  <c r="D375" i="15" a="1"/>
  <c r="J837" i="15" a="1"/>
  <c r="D310" i="15" a="1"/>
  <c r="J994" i="15" a="1"/>
  <c r="D303" i="15" a="1"/>
  <c r="J119" i="15" a="1"/>
  <c r="J1177" i="15" a="1"/>
  <c r="J734" i="15" a="1"/>
  <c r="D1154" i="15" a="1"/>
  <c r="J535" i="15" a="1"/>
  <c r="J332" i="15" a="1"/>
  <c r="D904" i="15" a="1"/>
  <c r="J673" i="15" a="1"/>
  <c r="J1195" i="15" a="1"/>
  <c r="J76" i="15" a="1"/>
  <c r="J861" i="15" a="1"/>
  <c r="D782" i="15" a="1"/>
  <c r="D230" i="15" a="1"/>
  <c r="D1105" i="15" a="1"/>
  <c r="J1328" i="15" a="1"/>
  <c r="D1282" i="15" a="1"/>
  <c r="J1242" i="15" a="1"/>
  <c r="J189" i="15" a="1"/>
  <c r="D27" i="15" a="1"/>
  <c r="J1254" i="15" a="1"/>
  <c r="J1109" i="15" a="1"/>
  <c r="J1011" i="15" a="1"/>
  <c r="D784" i="15" a="1"/>
  <c r="D24" i="15" a="1"/>
  <c r="D1182" i="15" a="1"/>
  <c r="D1262" i="15" a="1"/>
  <c r="J1261" i="15" a="1"/>
  <c r="D190" i="15" a="1"/>
  <c r="J415" i="15" a="1"/>
  <c r="D857" i="15" a="1"/>
  <c r="J740" i="15" a="1"/>
  <c r="D405" i="15" a="1"/>
  <c r="J221" i="15" a="1"/>
  <c r="J23" i="15" a="1"/>
  <c r="D597" i="15" a="1"/>
  <c r="D497" i="15" a="1"/>
  <c r="D256" i="15" a="1"/>
  <c r="D1147" i="15" a="1"/>
  <c r="J644" i="15" a="1"/>
  <c r="J99" i="15" a="1"/>
  <c r="D541" i="15" a="1"/>
  <c r="D1298" i="15" a="1"/>
  <c r="D1251" i="15" a="1"/>
  <c r="D34" i="15" a="1"/>
  <c r="J337" i="15" a="1"/>
  <c r="J630" i="15" a="1"/>
  <c r="D319" i="15" a="1"/>
  <c r="D1194" i="15" a="1"/>
  <c r="J287" i="15" a="1"/>
  <c r="J1284" i="15" a="1"/>
  <c r="D552" i="15" a="1"/>
  <c r="D572" i="15" a="1"/>
  <c r="J325" i="15" a="1"/>
  <c r="J1096" i="15" a="1"/>
  <c r="J271" i="15" a="1"/>
  <c r="J54" i="15" a="1"/>
  <c r="D1258" i="15" a="1"/>
  <c r="D1239" i="15" a="1"/>
  <c r="J845" i="15" a="1"/>
  <c r="J40" i="15" a="1"/>
  <c r="J156" i="15" a="1"/>
  <c r="D355" i="15" a="1"/>
  <c r="D741" i="15" a="1"/>
  <c r="D275" i="15" a="1"/>
  <c r="J1218" i="15" a="1"/>
  <c r="J1233" i="15" a="1"/>
  <c r="J477" i="15" a="1"/>
  <c r="D383" i="15" a="1"/>
  <c r="J812" i="15" a="1"/>
  <c r="J143" i="15" a="1"/>
  <c r="J1191" i="15" a="1"/>
  <c r="D51" i="15" a="1"/>
  <c r="J580" i="15" a="1"/>
  <c r="J308" i="15" a="1"/>
  <c r="D13" i="15" a="1"/>
  <c r="D746" i="15" a="1"/>
  <c r="J1231" i="15" a="1"/>
  <c r="D545" i="15" a="1"/>
  <c r="J1000" i="15" a="1"/>
  <c r="D614" i="15" a="1"/>
  <c r="D1213" i="15" a="1"/>
  <c r="D222" i="15" a="1"/>
  <c r="D404" i="15" a="1"/>
  <c r="J662" i="15" a="1"/>
  <c r="J1281" i="15" a="1"/>
  <c r="D1059" i="15" a="1"/>
  <c r="J956" i="15" a="1"/>
  <c r="J528" i="15" a="1"/>
  <c r="J273" i="15" a="1"/>
  <c r="D106" i="15" a="1"/>
  <c r="J199" i="15" a="1"/>
  <c r="J1330" i="15" a="1"/>
  <c r="J1091" i="15" a="1"/>
  <c r="D837" i="15" a="1"/>
  <c r="D638" i="15" a="1"/>
  <c r="J796" i="15" a="1"/>
  <c r="D743" i="15" a="1"/>
  <c r="J64" i="15" a="1"/>
  <c r="J567" i="15" a="1"/>
  <c r="D492" i="15" a="1"/>
  <c r="J327" i="15" a="1"/>
  <c r="D819" i="15" a="1"/>
  <c r="D809" i="15" a="1"/>
  <c r="J726" i="15" a="1"/>
  <c r="J1084" i="15" a="1"/>
  <c r="D612" i="15" a="1"/>
  <c r="D522" i="15" a="1"/>
  <c r="D926" i="15" a="1"/>
  <c r="D804" i="15" a="1"/>
  <c r="J516" i="15" a="1"/>
  <c r="D789" i="15" a="1"/>
  <c r="D132" i="15" a="1"/>
  <c r="D10" i="15" a="1"/>
  <c r="D280" i="15" a="1"/>
  <c r="J905" i="15" a="1"/>
  <c r="D566" i="15" a="1"/>
  <c r="J116" i="15" a="1"/>
  <c r="D994" i="15" a="1"/>
  <c r="D1317" i="15" a="1"/>
  <c r="J1204" i="15" a="1"/>
  <c r="D708" i="15" a="1"/>
  <c r="D394" i="15" a="1"/>
  <c r="J776" i="15" a="1"/>
  <c r="J1256" i="15" a="1"/>
  <c r="J518" i="15" a="1"/>
  <c r="J869" i="15" a="1"/>
  <c r="D199" i="15" a="1"/>
  <c r="D1029" i="15" a="1"/>
  <c r="D81" i="15" a="1"/>
  <c r="J317" i="15" a="1"/>
  <c r="J492" i="15" a="1"/>
  <c r="J1086" i="15" a="1"/>
  <c r="J404" i="15" a="1"/>
  <c r="D869" i="15" a="1"/>
  <c r="J22" i="15" a="1"/>
  <c r="J392" i="15" a="1"/>
  <c r="J35" i="15" a="1"/>
  <c r="D532" i="15" a="1"/>
  <c r="D168" i="15" a="1"/>
  <c r="J450" i="15" a="1"/>
  <c r="J339" i="15" a="1"/>
  <c r="J1039" i="15" a="1"/>
  <c r="J1008" i="15" a="1"/>
  <c r="J206" i="15" a="1"/>
  <c r="D517" i="15" a="1"/>
  <c r="D1070" i="15" a="1"/>
  <c r="D608" i="15" a="1"/>
  <c r="J738" i="15" a="1"/>
  <c r="D1167" i="15" a="1"/>
  <c r="J1277" i="15" a="1"/>
  <c r="D48" i="15" a="1"/>
  <c r="D1027" i="15" a="1"/>
  <c r="J589" i="15" a="1"/>
  <c r="D694" i="15" a="1"/>
  <c r="J1244" i="15" a="1"/>
  <c r="J933" i="15" a="1"/>
  <c r="D1324" i="15" a="1"/>
  <c r="D273" i="15" a="1"/>
  <c r="J841" i="15" a="1"/>
  <c r="D1186" i="15" a="1"/>
  <c r="D1188" i="15" a="1"/>
  <c r="D900" i="15" a="1"/>
  <c r="J363" i="15" a="1"/>
  <c r="J1270" i="15" a="1"/>
  <c r="D917" i="15" a="1"/>
  <c r="D504" i="15" a="1"/>
  <c r="J1033" i="15" a="1"/>
  <c r="J305" i="15" a="1"/>
  <c r="J131" i="15" a="1"/>
  <c r="D1305" i="15" a="1"/>
  <c r="J635" i="15" a="1"/>
  <c r="D626" i="15" a="1"/>
  <c r="D1045" i="15" a="1"/>
  <c r="J238" i="15" a="1"/>
  <c r="D155" i="15" a="1"/>
  <c r="J833" i="15" a="1"/>
  <c r="D149" i="15" a="1"/>
  <c r="D792" i="15" a="1"/>
  <c r="D1146" i="15" a="1"/>
  <c r="D665" i="15" a="1"/>
  <c r="D467" i="15" a="1"/>
  <c r="J588" i="15" a="1"/>
  <c r="J1094" i="15" a="1"/>
  <c r="J1071" i="15" a="1"/>
  <c r="J653" i="15" a="1"/>
  <c r="D60" i="15" a="1"/>
  <c r="D1311" i="15" a="1"/>
  <c r="D97" i="15" a="1"/>
  <c r="J479" i="15" a="1"/>
  <c r="J411" i="15" a="1"/>
  <c r="D595" i="15" a="1"/>
  <c r="J473" i="15" a="1"/>
  <c r="D470" i="15" a="1"/>
  <c r="D329" i="15" a="1"/>
  <c r="D107" i="15" a="1"/>
  <c r="D766" i="15" a="1"/>
  <c r="D812" i="15" a="1"/>
  <c r="J255" i="15" a="1"/>
  <c r="J1127" i="15" a="1"/>
  <c r="D232" i="15" a="1"/>
  <c r="J604" i="15" a="1"/>
  <c r="D946" i="15" a="1"/>
  <c r="J549" i="15" a="1"/>
  <c r="D543" i="15" a="1"/>
  <c r="J904" i="15" a="1"/>
  <c r="D636" i="15" a="1"/>
  <c r="J29" i="15" a="1"/>
  <c r="D892" i="15" a="1"/>
  <c r="D242" i="15" a="1"/>
  <c r="J1322" i="15" a="1"/>
  <c r="J98" i="15" a="1"/>
  <c r="J612" i="15" a="1"/>
  <c r="D133" i="15" a="1"/>
  <c r="D722" i="15" a="1"/>
  <c r="J768" i="15" a="1"/>
  <c r="J259" i="15" a="1"/>
  <c r="J1213" i="15" a="1"/>
  <c r="D810" i="15" a="1"/>
  <c r="D462" i="15" a="1"/>
  <c r="J194" i="15" a="1"/>
  <c r="J530" i="15" a="1"/>
  <c r="D961" i="15" a="1"/>
  <c r="D274" i="15" a="1"/>
  <c r="D39" i="15" a="1"/>
  <c r="J345" i="15" a="1"/>
  <c r="D206" i="15" a="1"/>
  <c r="J865" i="15" a="1"/>
  <c r="J854" i="15" a="1"/>
  <c r="J1005" i="15" a="1"/>
  <c r="D632" i="15" a="1"/>
  <c r="J819" i="15" a="1"/>
  <c r="J1258" i="15" a="1"/>
  <c r="J851" i="15" a="1"/>
  <c r="D692" i="15" a="1"/>
  <c r="J73" i="15" a="1"/>
  <c r="J884" i="15" a="1"/>
  <c r="J7" i="15" a="1"/>
  <c r="D1276" i="15" a="1"/>
  <c r="J61" i="15" a="1"/>
  <c r="J619" i="15" a="1"/>
  <c r="D984" i="15" a="1"/>
  <c r="J900" i="15" a="1"/>
  <c r="D700" i="15" a="1"/>
  <c r="D843" i="15" a="1"/>
  <c r="D281" i="15" a="1"/>
  <c r="J504" i="15" a="1"/>
  <c r="D1125" i="15" a="1"/>
  <c r="J1300" i="15" a="1"/>
  <c r="D1068" i="15" a="1"/>
  <c r="D466" i="15" a="1"/>
  <c r="D147" i="15" a="1"/>
  <c r="J298" i="15" a="1"/>
  <c r="J784" i="15" a="1"/>
  <c r="J454" i="15" a="1"/>
  <c r="D633" i="15" a="1"/>
  <c r="J277" i="15" a="1"/>
  <c r="D1233" i="15" a="1"/>
  <c r="J303" i="15" a="1"/>
  <c r="J19" i="15" a="1"/>
  <c r="D228" i="15" a="1"/>
  <c r="D45" i="15" a="1"/>
  <c r="J1321" i="15" a="1"/>
  <c r="J1246" i="15" a="1"/>
  <c r="D164" i="15" a="1"/>
  <c r="D1308" i="15" a="1"/>
  <c r="D876" i="15" a="1"/>
  <c r="D353" i="15" a="1"/>
  <c r="J1299" i="15" a="1"/>
  <c r="D1200" i="15" a="1"/>
  <c r="D326" i="15" a="1"/>
  <c r="J936" i="15" a="1"/>
  <c r="D785" i="15" a="1"/>
  <c r="J527" i="15" a="1"/>
  <c r="J831" i="15" a="1"/>
  <c r="J594" i="15" a="1"/>
  <c r="J1219" i="15" a="1"/>
  <c r="D61" i="15" a="1"/>
  <c r="J1187" i="15" a="1"/>
  <c r="J1295" i="15" a="1"/>
  <c r="J177" i="15" a="1"/>
  <c r="D165" i="15" a="1"/>
  <c r="J1229" i="15" a="1"/>
  <c r="D456" i="15" a="1"/>
  <c r="J903" i="15" a="1"/>
  <c r="J1001" i="15" a="1"/>
  <c r="D330" i="15" a="1"/>
  <c r="D1226" i="15" a="1"/>
  <c r="D1097" i="15" a="1"/>
  <c r="D1198" i="15" a="1"/>
  <c r="D1032" i="15" a="1"/>
  <c r="J1063" i="15" a="1"/>
  <c r="J1107" i="15" a="1"/>
  <c r="D811" i="15" a="1"/>
  <c r="J886" i="15" a="1"/>
  <c r="J610" i="15" a="1"/>
  <c r="J376" i="15" a="1"/>
  <c r="D949" i="15" a="1"/>
  <c r="D1060" i="15" a="1"/>
  <c r="D172" i="15" a="1"/>
  <c r="J1082" i="15" a="1"/>
  <c r="D422" i="15" a="1"/>
  <c r="D438" i="15" a="1"/>
  <c r="D1128" i="15" a="1"/>
  <c r="J531" i="15" a="1"/>
  <c r="D1122" i="15" a="1"/>
  <c r="D262" i="15" a="1"/>
  <c r="J1045" i="15" a="1"/>
  <c r="J632" i="15" a="1"/>
  <c r="D1025" i="15" a="1"/>
  <c r="J973" i="15" a="1"/>
  <c r="J1048" i="15" a="1"/>
  <c r="J954" i="15" a="1"/>
  <c r="J1030" i="15" a="1"/>
  <c r="D493" i="15" a="1"/>
  <c r="D823" i="15" a="1"/>
  <c r="J1198" i="15" a="1"/>
  <c r="D885" i="15" a="1"/>
  <c r="D308" i="15" a="1"/>
  <c r="J1031" i="15" a="1"/>
  <c r="D1041" i="15" a="1"/>
  <c r="J83" i="15" a="1"/>
  <c r="J529" i="15" a="1"/>
  <c r="J824" i="15" a="1"/>
  <c r="J352" i="15" a="1"/>
  <c r="J962" i="15" a="1"/>
  <c r="D896" i="15" a="1"/>
  <c r="J12" i="15" a="1"/>
  <c r="D547" i="15" a="1"/>
  <c r="D1079" i="15" a="1"/>
  <c r="J880" i="15" a="1"/>
  <c r="D356" i="15" a="1"/>
  <c r="J1147" i="15" a="1"/>
  <c r="D368" i="15" a="1"/>
  <c r="D589" i="15" a="1"/>
  <c r="D268" i="15" a="1"/>
  <c r="J365" i="15" a="1"/>
  <c r="J1020" i="15" a="1"/>
  <c r="D639" i="15" a="1"/>
  <c r="J1285" i="15" a="1"/>
  <c r="J1015" i="15" a="1"/>
  <c r="D962" i="15" a="1"/>
  <c r="J1069" i="15" a="1"/>
  <c r="J989" i="15" a="1"/>
  <c r="D891" i="15" a="1"/>
  <c r="J602" i="15" a="1"/>
  <c r="D342" i="15" a="1"/>
  <c r="D829" i="15" a="1"/>
  <c r="J1169" i="15" a="1"/>
  <c r="J1324" i="15" a="1"/>
  <c r="J1168" i="15" a="1"/>
  <c r="J777" i="15" a="1"/>
  <c r="D176" i="15" a="1"/>
  <c r="D50" i="15" a="1"/>
  <c r="J405" i="15" a="1"/>
  <c r="D49" i="15" a="1"/>
  <c r="D1267" i="15" a="1"/>
  <c r="J557" i="15" a="1"/>
  <c r="J1319" i="15" a="1"/>
  <c r="D1157" i="15" a="1"/>
  <c r="D377" i="15" a="1"/>
  <c r="J780" i="15" a="1"/>
  <c r="J122" i="15" a="1"/>
  <c r="D35" i="15" a="1"/>
  <c r="D682" i="15" a="1"/>
  <c r="D651" i="15" a="1"/>
  <c r="D559" i="15" a="1"/>
  <c r="J1153" i="15" a="1"/>
  <c r="J552" i="15" a="1"/>
  <c r="D452" i="15" a="1"/>
  <c r="D410" i="15" a="1"/>
  <c r="J894" i="15" a="1"/>
  <c r="D1322" i="15" a="1"/>
  <c r="J1087" i="15" a="1"/>
  <c r="J447" i="15" a="1"/>
  <c r="D662" i="15" a="1"/>
  <c r="D444" i="15" a="1"/>
  <c r="J66" i="15" a="1"/>
  <c r="D898" i="15" a="1"/>
  <c r="D436" i="15" a="1"/>
  <c r="D112" i="15" a="1"/>
  <c r="J490" i="15" a="1"/>
  <c r="J207" i="15" a="1"/>
  <c r="J1263" i="15" a="1"/>
  <c r="D68" i="15" a="1"/>
  <c r="D1297" i="15" a="1"/>
  <c r="J965" i="15" a="1"/>
  <c r="J1279" i="15" a="1"/>
  <c r="J121" i="15" a="1"/>
  <c r="D641" i="15" a="1"/>
  <c r="D1235" i="15" a="1"/>
  <c r="D646" i="15" a="1"/>
  <c r="J272" i="15" a="1"/>
  <c r="D870" i="15" a="1"/>
  <c r="D231" i="15" a="1"/>
  <c r="J647" i="15" a="1"/>
  <c r="J216" i="15" a="1"/>
  <c r="D1112" i="15" a="1"/>
  <c r="D337" i="15" a="1"/>
  <c r="D1087" i="15" a="1"/>
  <c r="D413" i="15" a="1"/>
  <c r="J1038" i="15" a="1"/>
  <c r="D719" i="15" a="1"/>
  <c r="D245" i="15" a="1"/>
  <c r="D609" i="15" a="1"/>
  <c r="D1195" i="15" a="1"/>
  <c r="J1280" i="15" a="1"/>
  <c r="D1022" i="15" a="1"/>
  <c r="D322" i="15" a="1"/>
  <c r="J217" i="15" a="1"/>
  <c r="D402" i="15" a="1"/>
  <c r="D1153" i="15" a="1"/>
  <c r="J386" i="15" a="1"/>
  <c r="D187" i="15" a="1"/>
  <c r="D382" i="15" a="1"/>
  <c r="D1181" i="15" a="1"/>
  <c r="D301" i="15" a="1"/>
  <c r="J564" i="15" a="1"/>
  <c r="J1311" i="15" a="1"/>
  <c r="D85" i="15" a="1"/>
  <c r="D101" i="15" a="1"/>
  <c r="D1106" i="15" a="1"/>
  <c r="D1286" i="15" a="1"/>
  <c r="D557" i="15" a="1"/>
  <c r="D255" i="15" a="1"/>
  <c r="D1319" i="15" a="1"/>
  <c r="D556" i="15" a="1"/>
  <c r="J548" i="15" a="1"/>
  <c r="D801" i="15" a="1"/>
  <c r="J1125" i="15" a="1"/>
  <c r="J109" i="15" a="1"/>
  <c r="D965" i="15" a="1"/>
  <c r="D7" i="15" a="1"/>
  <c r="D771" i="15" a="1"/>
  <c r="J536" i="15" a="1"/>
  <c r="J124" i="15" a="1"/>
  <c r="D524" i="15" a="1"/>
  <c r="D574" i="15" a="1"/>
  <c r="D868" i="15" a="1"/>
  <c r="D184" i="15" a="1"/>
  <c r="D14" i="15" a="1"/>
  <c r="J307" i="15" a="1"/>
  <c r="D371" i="15" a="1"/>
  <c r="J661" i="15" a="1"/>
  <c r="J675" i="15" a="1"/>
  <c r="D954" i="15" a="1"/>
  <c r="J676" i="15" a="1"/>
  <c r="J505" i="15" a="1"/>
  <c r="J826" i="15" a="1"/>
  <c r="D536" i="15" a="1"/>
  <c r="J169" i="15" a="1"/>
  <c r="J649" i="15" a="1"/>
  <c r="J148" i="15" a="1"/>
  <c r="J251" i="15" a="1"/>
  <c r="J58" i="15" a="1"/>
  <c r="D521" i="15" a="1"/>
  <c r="D62" i="15" a="1"/>
  <c r="J326" i="15" a="1"/>
  <c r="D411" i="15" a="1"/>
  <c r="D240" i="15" a="1"/>
  <c r="J678" i="15" a="1"/>
  <c r="J1155" i="15" a="1"/>
  <c r="D582" i="15" a="1"/>
  <c r="D908" i="15" a="1"/>
  <c r="D846" i="15" a="1"/>
  <c r="D577" i="15" a="1"/>
  <c r="D1037" i="15" a="1"/>
  <c r="J1287" i="15" a="1"/>
  <c r="J440" i="15" a="1"/>
  <c r="D755" i="15" a="1"/>
  <c r="J641" i="15" a="1"/>
  <c r="J537" i="15" a="1"/>
  <c r="D1255" i="15" a="1"/>
  <c r="D683" i="15" a="1"/>
  <c r="D406" i="15" a="1"/>
  <c r="J867" i="15" a="1"/>
  <c r="J1199" i="15" a="1"/>
  <c r="J1228" i="15" a="1"/>
  <c r="D773" i="15" a="1"/>
  <c r="J977" i="15" a="1"/>
  <c r="J813" i="15" a="1"/>
  <c r="D909" i="15" a="1"/>
  <c r="J1068" i="15" a="1"/>
  <c r="D878" i="15" a="1"/>
  <c r="J401" i="15" a="1"/>
  <c r="J1099" i="15" a="1"/>
  <c r="D786" i="15" a="1"/>
  <c r="D291" i="15" a="1"/>
  <c r="J239" i="15" a="1"/>
  <c r="D454" i="15" a="1"/>
  <c r="D1064" i="15" a="1"/>
  <c r="J448" i="15" a="1"/>
  <c r="D881" i="15" a="1"/>
  <c r="J281" i="15" a="1"/>
  <c r="D1283" i="15" a="1"/>
  <c r="D251" i="15" a="1"/>
  <c r="D1004" i="15" a="1"/>
  <c r="J262" i="15" a="1"/>
  <c r="D433" i="15" a="1"/>
  <c r="D684" i="15" a="1"/>
  <c r="J808" i="15" a="1"/>
  <c r="J753" i="15" a="1"/>
  <c r="D794" i="15" a="1"/>
  <c r="D982" i="15" a="1"/>
  <c r="D754" i="15" a="1"/>
  <c r="J94" i="15" a="1"/>
  <c r="D560" i="15" a="1"/>
  <c r="D718" i="15" a="1"/>
  <c r="J856" i="15" a="1"/>
  <c r="J511" i="15" a="1"/>
  <c r="J591" i="15" a="1"/>
  <c r="J16" i="15" a="1"/>
  <c r="D484" i="15" a="1"/>
  <c r="D1076" i="15" a="1"/>
  <c r="J1312" i="15" a="1"/>
  <c r="D198" i="15" a="1"/>
  <c r="D592" i="15" a="1"/>
  <c r="D986" i="15" a="1"/>
  <c r="D637" i="15" a="1"/>
  <c r="J980" i="15" a="1"/>
  <c r="D709" i="15" a="1"/>
  <c r="J523" i="15" a="1"/>
  <c r="D483" i="15" a="1"/>
  <c r="D827" i="15" a="1"/>
  <c r="D65" i="15" a="1"/>
  <c r="D159" i="15" a="1"/>
  <c r="D1114" i="15" a="1"/>
  <c r="D831" i="15" a="1"/>
  <c r="J260" i="15" a="1"/>
  <c r="D1280" i="15" a="1"/>
  <c r="J435" i="15" a="1"/>
  <c r="J611" i="15" a="1"/>
  <c r="D124" i="15" a="1"/>
  <c r="J1113" i="15" a="1"/>
  <c r="D538" i="15" a="1"/>
  <c r="J1014" i="15" a="1"/>
  <c r="J1188" i="15" a="1"/>
  <c r="J932" i="15" a="1"/>
  <c r="J897" i="15" a="1"/>
  <c r="D717" i="15" a="1"/>
  <c r="J1182" i="15" a="1"/>
  <c r="D499" i="15" a="1"/>
  <c r="J160" i="15" a="1"/>
  <c r="D1222" i="15" a="1"/>
  <c r="D386" i="15" a="1"/>
  <c r="D958" i="15" a="1"/>
  <c r="D1295" i="15" a="1"/>
  <c r="D781" i="15" a="1"/>
  <c r="J126" i="15" a="1"/>
  <c r="J1076" i="15" a="1"/>
  <c r="J984" i="15" a="1"/>
  <c r="D9" i="15" a="1"/>
  <c r="D616" i="15" a="1"/>
  <c r="J1294" i="15" a="1"/>
  <c r="D584" i="15" a="1"/>
  <c r="D990" i="15" a="1"/>
  <c r="D796" i="15" a="1"/>
  <c r="D348" i="15" a="1"/>
  <c r="D98" i="15" a="1"/>
  <c r="J101" i="15" a="1"/>
  <c r="D872" i="15" a="1"/>
  <c r="D555" i="15" a="1"/>
  <c r="J945" i="15" a="1"/>
  <c r="J1308" i="15" a="1"/>
  <c r="J420" i="15" a="1"/>
  <c r="D963" i="15" a="1"/>
  <c r="J214" i="15" a="1"/>
  <c r="D880" i="15" a="1"/>
  <c r="D775" i="15" a="1"/>
  <c r="J913" i="15" a="1"/>
  <c r="J114" i="15" a="1"/>
  <c r="D293" i="15" a="1"/>
  <c r="D428" i="15" a="1"/>
  <c r="J1053" i="15" a="1"/>
  <c r="D1329" i="15" a="1"/>
  <c r="J370" i="15" a="1"/>
  <c r="D652" i="15" a="1"/>
  <c r="J464" i="15" a="1"/>
  <c r="J1237" i="15" a="1"/>
  <c r="D1049" i="15" a="1"/>
  <c r="D679" i="15" a="1"/>
  <c r="D445" i="15" a="1"/>
  <c r="D591" i="15" a="1"/>
  <c r="D387" i="15" a="1"/>
  <c r="J1289" i="15" a="1"/>
  <c r="J74" i="15" a="1"/>
  <c r="J668" i="15" a="1"/>
  <c r="J50" i="15" a="1"/>
  <c r="D95" i="15" a="1"/>
  <c r="J232" i="15" a="1"/>
  <c r="J724" i="15" a="1"/>
  <c r="J399" i="15" a="1"/>
  <c r="D1236" i="15" a="1"/>
  <c r="J1043" i="15" a="1"/>
  <c r="J947" i="15" a="1"/>
  <c r="J373" i="15" a="1"/>
  <c r="D573" i="15" a="1"/>
  <c r="J800" i="15" a="1"/>
  <c r="D681" i="15" a="1"/>
  <c r="J1257" i="15" a="1"/>
  <c r="J737" i="15" a="1"/>
  <c r="J842" i="15" a="1"/>
  <c r="J550" i="15" a="1"/>
  <c r="J193" i="15" a="1"/>
  <c r="D389" i="15" a="1"/>
  <c r="D22" i="15" a="1"/>
  <c r="D258" i="15" a="1"/>
  <c r="D695" i="15" a="1"/>
  <c r="D1118" i="15" a="1"/>
  <c r="D1145" i="15" a="1"/>
  <c r="J992" i="15" a="1"/>
  <c r="J254" i="15" a="1"/>
  <c r="J476" i="15" a="1"/>
  <c r="J166" i="15" a="1"/>
  <c r="D1066" i="15" a="1"/>
  <c r="D635" i="15" a="1"/>
  <c r="J52" i="15" a="1"/>
  <c r="J39" i="15" a="1"/>
  <c r="D1000" i="15" a="1"/>
  <c r="D12" i="15" a="1"/>
  <c r="D654" i="15" a="1"/>
  <c r="D840" i="15" a="1"/>
  <c r="D158" i="15" a="1"/>
  <c r="D815" i="15" a="1"/>
  <c r="D43" i="15" a="1"/>
  <c r="J978" i="15" a="1"/>
  <c r="D1098" i="15" a="1"/>
  <c r="J438" i="15" a="1"/>
  <c r="D1193" i="15" a="1"/>
  <c r="J89" i="15" a="1"/>
  <c r="J829" i="15" a="1"/>
  <c r="D447" i="15" a="1"/>
  <c r="D527" i="15" a="1"/>
  <c r="J961" i="15" a="1"/>
  <c r="J566" i="15" a="1"/>
  <c r="D575" i="15" a="1"/>
  <c r="J599" i="15" a="1"/>
  <c r="D362" i="15" a="1"/>
  <c r="J1106" i="15" a="1"/>
  <c r="D166" i="15" a="1"/>
  <c r="J937" i="15" a="1"/>
  <c r="D1014" i="15" a="1"/>
  <c r="J316" i="15" a="1"/>
  <c r="J1003" i="15" a="1"/>
  <c r="D569" i="15" a="1"/>
  <c r="J171" i="15" a="1"/>
  <c r="D889" i="15" a="1"/>
  <c r="D186" i="15" a="1"/>
  <c r="J1238" i="15" a="1"/>
  <c r="J1220" i="15" a="1"/>
  <c r="D182" i="15" a="1"/>
  <c r="D751" i="15" a="1"/>
  <c r="J1004" i="15" a="1"/>
  <c r="J1247" i="15" a="1"/>
  <c r="J538" i="15" a="1"/>
  <c r="J463" i="15" a="1"/>
  <c r="D1248" i="15" a="1"/>
  <c r="J1240" i="15" a="1"/>
  <c r="J987" i="15" a="1"/>
  <c r="D659" i="15" a="1"/>
  <c r="D835" i="15" a="1"/>
  <c r="J170" i="15" a="1"/>
  <c r="J385" i="15" a="1"/>
  <c r="J638" i="15" a="1"/>
  <c r="J382" i="15" a="1"/>
  <c r="D323" i="15" a="1"/>
  <c r="J1018" i="15" a="1"/>
  <c r="J779" i="15" a="1"/>
  <c r="J466" i="15" a="1"/>
  <c r="D770" i="15" a="1"/>
  <c r="D234" i="15" a="1"/>
  <c r="J279" i="15" a="1"/>
  <c r="J690" i="15" a="1"/>
  <c r="J1272" i="15" a="1"/>
  <c r="J1271" i="15" a="1"/>
  <c r="J123" i="15" a="1"/>
  <c r="D1046" i="15" a="1"/>
  <c r="D991" i="15" a="1"/>
  <c r="D459" i="15" a="1"/>
  <c r="J607" i="15" a="1"/>
  <c r="D923" i="15" a="1"/>
  <c r="D430" i="15" a="1"/>
  <c r="D113" i="15" a="1"/>
  <c r="J1189" i="15" a="1"/>
  <c r="J276" i="15" a="1"/>
  <c r="D1327" i="15" a="1"/>
  <c r="J1029" i="15" a="1"/>
  <c r="D37" i="15" a="1"/>
  <c r="J486" i="15" a="1"/>
  <c r="D996" i="15" a="1"/>
  <c r="J67" i="15" a="1"/>
  <c r="J13" i="15" a="1"/>
  <c r="J671" i="15" a="1"/>
  <c r="J643" i="15" a="1"/>
  <c r="J1224" i="15" a="1"/>
  <c r="J427" i="15" a="1"/>
  <c r="J263" i="15" a="1"/>
  <c r="D16" i="15" a="1"/>
  <c r="J431" i="15" a="1"/>
  <c r="D534" i="15" a="1"/>
  <c r="J836" i="15" a="1"/>
  <c r="J963" i="15" a="1"/>
  <c r="D173" i="15" a="1"/>
  <c r="D1264" i="15" a="1"/>
  <c r="J1141" i="15" a="1"/>
  <c r="J888" i="15" a="1"/>
  <c r="J159" i="15" a="1"/>
  <c r="J1283" i="15" a="1"/>
  <c r="J406" i="15" a="1"/>
  <c r="D1155" i="15" a="1"/>
  <c r="J848" i="15" a="1"/>
  <c r="D1111" i="15" a="1"/>
  <c r="J551" i="15" a="1"/>
  <c r="J859" i="15" a="1"/>
  <c r="D209" i="15" a="1"/>
  <c r="D667" i="15" a="1"/>
  <c r="D1012" i="15" a="1"/>
  <c r="J728" i="15" a="1"/>
  <c r="J576" i="15" a="1"/>
  <c r="J801" i="15" a="1"/>
  <c r="J318" i="15" a="1"/>
  <c r="D393" i="15" a="1"/>
  <c r="D714" i="15" a="1"/>
  <c r="J771" i="15" a="1"/>
  <c r="D966" i="15" a="1"/>
  <c r="D1102" i="15" a="1"/>
  <c r="D503" i="15" a="1"/>
  <c r="D105" i="15" a="1"/>
  <c r="D613" i="15" a="1"/>
  <c r="J682" i="15" a="1"/>
  <c r="D361" i="15" a="1"/>
  <c r="J915" i="15" a="1"/>
  <c r="J280" i="15" a="1"/>
  <c r="D316" i="15" a="1"/>
  <c r="J664" i="15" a="1"/>
  <c r="D314" i="15" a="1"/>
  <c r="D214" i="15" a="1"/>
  <c r="D1028" i="15" a="1"/>
  <c r="D246" i="15" a="1"/>
  <c r="D117" i="15" a="1"/>
  <c r="D195" i="15" a="1"/>
  <c r="D1164" i="15" a="1"/>
  <c r="J565" i="15" a="1"/>
  <c r="D372" i="15" a="1"/>
  <c r="J687" i="15" a="1"/>
  <c r="D749" i="15" a="1"/>
  <c r="J180" i="15" a="1"/>
  <c r="D498" i="15" a="1"/>
  <c r="D803" i="15" a="1"/>
  <c r="D509" i="15" a="1"/>
  <c r="J65" i="15" a="1"/>
  <c r="D568" i="15" a="1"/>
  <c r="J1065" i="15" a="1"/>
  <c r="D586" i="15" a="1"/>
  <c r="D1243" i="15" a="1"/>
  <c r="D1232" i="15" a="1"/>
  <c r="D734" i="15" a="1"/>
  <c r="J183" i="15" a="1"/>
  <c r="D163" i="15" a="1"/>
  <c r="J868" i="15" a="1"/>
  <c r="J265" i="15" a="1"/>
  <c r="D315" i="15" a="1"/>
  <c r="J56" i="15" a="1"/>
  <c r="D439" i="15" a="1"/>
  <c r="D948" i="15" a="1"/>
  <c r="D925" i="15" a="1"/>
  <c r="J1132" i="15" a="1"/>
  <c r="D675" i="15" a="1"/>
  <c r="D1302" i="15" a="1"/>
  <c r="D745" i="15" a="1"/>
  <c r="J1248" i="15" a="1"/>
  <c r="D162" i="15" a="1"/>
  <c r="J443" i="15" a="1"/>
  <c r="J90" i="15" a="1"/>
  <c r="D1161" i="15" a="1"/>
  <c r="J617" i="15" a="1"/>
  <c r="J731" i="15" a="1"/>
  <c r="D853" i="15" a="1"/>
  <c r="D179" i="15" a="1"/>
  <c r="D202" i="15" a="1"/>
  <c r="D1162" i="15" a="1"/>
  <c r="J10" i="15" a="1"/>
  <c r="D596" i="15" a="1"/>
  <c r="J816" i="15" a="1"/>
  <c r="J1050" i="15" a="1"/>
  <c r="D156" i="15" a="1"/>
  <c r="J877" i="15" a="1"/>
  <c r="J139" i="15" a="1"/>
  <c r="J475" i="15" a="1"/>
  <c r="D1250" i="15" a="1"/>
  <c r="J176" i="15" a="1"/>
  <c r="D1284" i="15" a="1"/>
  <c r="J822" i="15" a="1"/>
  <c r="J481" i="15" a="1"/>
  <c r="D1313" i="15" a="1"/>
  <c r="J955" i="15" a="1"/>
  <c r="D325" i="15" a="1"/>
  <c r="J362" i="15" a="1"/>
  <c r="J471" i="15" a="1"/>
  <c r="D663" i="15" a="1"/>
  <c r="J289" i="15" a="1"/>
  <c r="J639" i="15" a="1"/>
  <c r="D1314" i="15" a="1"/>
  <c r="D844" i="15" a="1"/>
  <c r="D223" i="15" a="1"/>
  <c r="J658" i="15" a="1"/>
  <c r="D598" i="15" a="1"/>
  <c r="J1181" i="15" a="1"/>
  <c r="D455" i="15" a="1"/>
  <c r="J741" i="15" a="1"/>
  <c r="D1081" i="15" a="1"/>
  <c r="J228" i="15" a="1"/>
  <c r="J209" i="15" a="1"/>
  <c r="D1294" i="15" a="1"/>
  <c r="D762" i="15" a="1"/>
  <c r="D23" i="15" a="1"/>
  <c r="J127" i="15" a="1"/>
  <c r="D603" i="15" a="1"/>
  <c r="J996" i="15" a="1"/>
  <c r="D175" i="15" a="1"/>
  <c r="D1175" i="15" a="1"/>
  <c r="D276" i="15" a="1"/>
  <c r="J375" i="15" a="1"/>
  <c r="J1044" i="15" a="1"/>
  <c r="J742" i="15" a="1"/>
  <c r="J583" i="15" a="1"/>
  <c r="D93" i="15" a="1"/>
  <c r="J1176" i="15" a="1"/>
  <c r="D610" i="15" a="1"/>
  <c r="J409" i="15" a="1"/>
  <c r="J145" i="15" a="1"/>
  <c r="D1306" i="15" a="1"/>
  <c r="J78" i="15" a="1"/>
  <c r="D346" i="15" a="1"/>
  <c r="D553" i="15" a="1"/>
  <c r="J264" i="15" a="1"/>
  <c r="D1010" i="15" a="1"/>
  <c r="D1184" i="15" a="1"/>
  <c r="D515" i="15" a="1"/>
  <c r="J670" i="15" a="1"/>
  <c r="D1104" i="15" a="1"/>
  <c r="J806" i="15" a="1"/>
  <c r="D537" i="15" a="1"/>
  <c r="D441" i="15" a="1"/>
  <c r="D71" i="15" a="1"/>
  <c r="J1034" i="15" a="1"/>
  <c r="J292" i="15" a="1"/>
  <c r="D416" i="15" a="1"/>
  <c r="D576" i="15" a="1"/>
  <c r="D139" i="15" a="1"/>
  <c r="J25" i="15" a="1"/>
  <c r="D415" i="15" a="1"/>
  <c r="J1200" i="15" a="1"/>
  <c r="D150" i="15" a="1"/>
  <c r="D1219" i="15" a="1"/>
  <c r="D324" i="15" a="1"/>
  <c r="J71" i="15" a="1"/>
  <c r="D30" i="15" a="1"/>
  <c r="J970" i="15" a="1"/>
  <c r="D28" i="15" a="1"/>
  <c r="D1086" i="15" a="1"/>
  <c r="D317" i="15" a="1"/>
  <c r="J1058" i="15" a="1"/>
  <c r="D378" i="15" a="1"/>
  <c r="D1020" i="15" a="1"/>
  <c r="D1203" i="15" a="1"/>
  <c r="D581" i="15" a="1"/>
  <c r="D298" i="15" a="1"/>
  <c r="D46" i="15" a="1"/>
  <c r="D475" i="15" a="1"/>
  <c r="J622" i="15" a="1"/>
  <c r="J1327" i="15" a="1"/>
  <c r="J1179" i="15" a="1"/>
  <c r="J1116" i="15" a="1"/>
  <c r="J433" i="15" a="1"/>
  <c r="J752" i="15" a="1"/>
  <c r="D711" i="15" a="1"/>
  <c r="J1025" i="15" a="1"/>
  <c r="J81" i="15" a="1"/>
  <c r="J331" i="15" a="1"/>
  <c r="D421" i="15" a="1"/>
  <c r="J902" i="15" a="1"/>
  <c r="D272" i="15" a="1"/>
  <c r="J791" i="15" a="1"/>
  <c r="J293" i="15" a="1"/>
  <c r="J911" i="15" a="1"/>
  <c r="J235" i="15" a="1"/>
  <c r="J907" i="15" a="1"/>
  <c r="D628" i="15" a="1"/>
  <c r="D873" i="15" a="1"/>
  <c r="J1117" i="15" a="1"/>
  <c r="D987" i="15" a="1"/>
  <c r="D1202" i="15" a="1"/>
  <c r="D1119" i="15" a="1"/>
  <c r="D627" i="15" a="1"/>
  <c r="J240" i="15" a="1"/>
  <c r="D661" i="15" a="1"/>
  <c r="D856" i="15" a="1"/>
  <c r="D392" i="15" a="1"/>
  <c r="D995" i="15" a="1"/>
  <c r="D1018" i="15" a="1"/>
  <c r="D1006" i="15" a="1"/>
  <c r="D111" i="15" a="1"/>
  <c r="D1242" i="15" a="1"/>
  <c r="D471" i="15" a="1"/>
  <c r="J506" i="15" a="1"/>
  <c r="J627" i="15" a="1"/>
  <c r="J115" i="15" a="1"/>
  <c r="J677" i="15" a="1"/>
  <c r="J1047" i="15" a="1"/>
  <c r="J211" i="15" a="1"/>
  <c r="J743" i="15" a="1"/>
  <c r="J453" i="15" a="1"/>
  <c r="D221" i="15" a="1"/>
  <c r="D1048" i="15" a="1"/>
  <c r="J187" i="15" a="1"/>
  <c r="J827" i="15" a="1"/>
  <c r="D407" i="15" a="1"/>
  <c r="J489" i="15" a="1"/>
  <c r="D359" i="15" a="1"/>
  <c r="J323" i="15" a="1"/>
  <c r="J1062" i="15" a="1"/>
  <c r="D841" i="15" a="1"/>
  <c r="D673" i="15" a="1"/>
  <c r="D1043" i="15" a="1"/>
  <c r="D821" i="15" a="1"/>
  <c r="D669" i="15" a="1"/>
  <c r="J1158" i="15" a="1"/>
  <c r="J1010" i="15" a="1"/>
  <c r="D167" i="15" a="1"/>
  <c r="D358" i="15" a="1"/>
  <c r="D83" i="15" a="1"/>
  <c r="J805" i="15" a="1"/>
  <c r="J184" i="15" a="1"/>
  <c r="D760" i="15" a="1"/>
  <c r="J388" i="15" a="1"/>
  <c r="J727" i="15" a="1"/>
  <c r="J252" i="15" a="1"/>
  <c r="D122" i="15" a="1"/>
  <c r="J901" i="15" a="1"/>
  <c r="J892" i="15" a="1"/>
  <c r="D656" i="15" a="1"/>
  <c r="J389" i="15" a="1"/>
  <c r="J80" i="15" a="1"/>
  <c r="J1098" i="15" a="1"/>
  <c r="J906" i="15" a="1"/>
  <c r="J974" i="15" a="1"/>
  <c r="D599" i="15" a="1"/>
  <c r="J510" i="15" a="1"/>
  <c r="J18" i="15" a="1"/>
  <c r="D380" i="15" a="1"/>
  <c r="J247" i="15" a="1"/>
  <c r="J923" i="15" a="1"/>
  <c r="J849" i="15" a="1"/>
  <c r="D212" i="15" a="1"/>
  <c r="D78" i="15" a="1"/>
  <c r="D236" i="15" a="1"/>
  <c r="D1168" i="15" a="1"/>
  <c r="J198" i="15" a="1"/>
  <c r="D169" i="15" a="1"/>
  <c r="D307" i="15" a="1"/>
  <c r="J1162" i="15" a="1"/>
  <c r="D128" i="15" a="1"/>
  <c r="D1331" i="15" a="1"/>
  <c r="J1184" i="15" a="1"/>
  <c r="D253" i="15" a="1"/>
  <c r="J330" i="15" a="1"/>
  <c r="D266" i="15" a="1"/>
  <c r="J175" i="15" a="1"/>
  <c r="D178" i="15" a="1"/>
  <c r="J590" i="15" a="1"/>
  <c r="J336" i="15" a="1"/>
  <c r="J36" i="15" a="1"/>
  <c r="J11" i="15" a="1"/>
  <c r="D1103" i="15" a="1"/>
  <c r="D1142" i="15" a="1"/>
  <c r="D959" i="15" a="1"/>
  <c r="D955" i="15" a="1"/>
  <c r="J1108" i="15" a="1"/>
  <c r="J532" i="15" a="1"/>
  <c r="J883" i="15" a="1"/>
  <c r="J250" i="15" a="1"/>
  <c r="J335" i="15" a="1"/>
  <c r="J1073" i="15" a="1"/>
  <c r="D1231" i="15" a="1"/>
  <c r="D131" i="15" a="1"/>
  <c r="J1150" i="15" a="1"/>
  <c r="J1234" i="15" a="1"/>
  <c r="J322" i="15" a="1"/>
  <c r="D1263" i="15" a="1"/>
  <c r="D302" i="15" a="1"/>
  <c r="D1073" i="15" a="1"/>
  <c r="D1265" i="15" a="1"/>
  <c r="J257" i="15" a="1"/>
  <c r="J231" i="15" a="1"/>
  <c r="D783" i="15" a="1"/>
  <c r="J1151" i="15" a="1"/>
  <c r="J928" i="15" a="1"/>
  <c r="D1192" i="15" a="1"/>
  <c r="D6" i="15" a="1"/>
  <c r="D1011" i="15" a="1"/>
  <c r="J1268" i="15" a="1"/>
  <c r="D264" i="15" a="1"/>
  <c r="D56" i="15" a="1"/>
  <c r="D698" i="15" a="1"/>
  <c r="D396" i="15" a="1"/>
  <c r="D693" i="15" a="1"/>
  <c r="J367" i="15" a="1"/>
  <c r="J578" i="15" a="1"/>
  <c r="J683" i="15" a="1"/>
  <c r="D271" i="15" a="1"/>
  <c r="D1062" i="15" a="1"/>
  <c r="D425" i="15" a="1"/>
  <c r="J244" i="15" a="1"/>
  <c r="J129" i="15" a="1"/>
  <c r="J1286" i="15" a="1"/>
  <c r="J789" i="15" a="1"/>
  <c r="J1186" i="15" a="1"/>
  <c r="D110" i="15" a="1"/>
  <c r="D144" i="15" a="1"/>
  <c r="J215" i="15" a="1"/>
  <c r="D867" i="15" a="1"/>
  <c r="D1204" i="15" a="1"/>
  <c r="D778" i="15" a="1"/>
  <c r="J230" i="15" a="1"/>
  <c r="D320" i="15" a="1"/>
  <c r="J575" i="15" a="1"/>
  <c r="J1301" i="15" a="1"/>
  <c r="D1218" i="15" a="1"/>
  <c r="D435" i="15" a="1"/>
  <c r="D988" i="15" a="1"/>
  <c r="D618" i="15" a="1"/>
  <c r="D1113" i="15" a="1"/>
  <c r="J432" i="15" a="1"/>
  <c r="D448" i="15" a="1"/>
  <c r="J1163" i="15" a="1"/>
  <c r="D793" i="15" a="1"/>
  <c r="D153" i="15" a="1"/>
  <c r="D127" i="15" a="1"/>
  <c r="J948" i="15" a="1"/>
  <c r="D1008" i="15" a="1"/>
  <c r="D715" i="15" a="1"/>
  <c r="J133" i="15" a="1"/>
  <c r="D1214" i="15" a="1"/>
  <c r="D653" i="15" a="1"/>
  <c r="J1278" i="15" a="1"/>
  <c r="J782" i="15" a="1"/>
  <c r="J1298" i="15" a="1"/>
  <c r="J1137" i="15" a="1"/>
  <c r="J100" i="15" a="1"/>
  <c r="D463" i="15" a="1"/>
  <c r="J494" i="15" a="1"/>
  <c r="D420" i="15" a="1"/>
  <c r="D750" i="15" a="1"/>
  <c r="D1293" i="15" a="1"/>
  <c r="J1315" i="15" a="1"/>
  <c r="J366" i="15" a="1"/>
  <c r="J693" i="15" a="1"/>
  <c r="D824" i="15" a="1"/>
  <c r="J1201" i="15" a="1"/>
  <c r="J422" i="15" a="1"/>
  <c r="J971" i="15" a="1"/>
  <c r="J539" i="15" a="1"/>
  <c r="J584" i="15" a="1"/>
  <c r="D360" i="15" a="1"/>
  <c r="J500" i="15" a="1"/>
  <c r="D934" i="15" a="1"/>
  <c r="J1276" i="15" a="1"/>
  <c r="J1217" i="15" a="1"/>
  <c r="D1072" i="15" a="1"/>
  <c r="J141" i="15" a="1"/>
  <c r="D349" i="15" a="1"/>
  <c r="J875" i="15" a="1"/>
  <c r="D11" i="15" a="1"/>
  <c r="J946" i="15" a="1"/>
  <c r="D648" i="15" a="1"/>
  <c r="D1093" i="15" a="1"/>
  <c r="D331" i="15" a="1"/>
  <c r="J1037" i="15" a="1"/>
  <c r="D649" i="15" a="1"/>
  <c r="J1266" i="15" a="1"/>
  <c r="J205" i="15" a="1"/>
  <c r="J304" i="15" a="1"/>
  <c r="D1158" i="15" a="1"/>
  <c r="D983" i="15" a="1"/>
  <c r="J940" i="15" a="1"/>
  <c r="J135" i="15" a="1"/>
  <c r="J657" i="15" a="1"/>
  <c r="J245" i="15" a="1"/>
  <c r="D468" i="15" a="1"/>
  <c r="J1131" i="15" a="1"/>
  <c r="J1306" i="15" a="1"/>
  <c r="D910" i="15" a="1"/>
  <c r="D219" i="15" a="1"/>
  <c r="J968" i="15" a="1"/>
  <c r="J596" i="15" a="1"/>
  <c r="J804" i="15" a="1"/>
  <c r="D941" i="15" a="1"/>
  <c r="J1183" i="15" a="1"/>
  <c r="J46" i="15" a="1"/>
  <c r="J446" i="15" a="1"/>
  <c r="J852" i="15" a="1"/>
  <c r="D1269" i="15" a="1"/>
  <c r="J873" i="15" a="1"/>
  <c r="J1282" i="15" a="1"/>
  <c r="J645" i="15" a="1"/>
  <c r="D1179" i="15" a="1"/>
  <c r="D739" i="15" a="1"/>
  <c r="J105" i="15" a="1"/>
  <c r="D506" i="15" a="1"/>
  <c r="J925" i="15" a="1"/>
  <c r="D249" i="15" a="1"/>
  <c r="D88" i="15" a="1"/>
  <c r="J44" i="15" a="1"/>
  <c r="D103" i="15" a="1"/>
  <c r="J689" i="15" a="1"/>
  <c r="D918" i="15" a="1"/>
  <c r="D1084" i="15" a="1"/>
  <c r="D551" i="15" a="1"/>
  <c r="D1268" i="15" a="1"/>
  <c r="J1142" i="15" a="1"/>
  <c r="D1180" i="15" a="1"/>
  <c r="D233" i="15" a="1"/>
  <c r="J442" i="15" a="1"/>
  <c r="J371" i="15" a="1"/>
  <c r="J412" i="15" a="1"/>
  <c r="J185" i="15" a="1"/>
  <c r="D747" i="15" a="1"/>
  <c r="D1017" i="15" a="1"/>
  <c r="J451" i="15" a="1"/>
  <c r="D1088" i="15" a="1"/>
  <c r="D123" i="15" a="1"/>
  <c r="J1105" i="15" a="1"/>
  <c r="J1215" i="15" a="1"/>
  <c r="J570" i="15" a="1"/>
  <c r="D1096" i="15" a="1"/>
  <c r="D725" i="15" a="1"/>
  <c r="D1199" i="15" a="1"/>
  <c r="D116" i="15" a="1"/>
  <c r="J1080" i="15" a="1"/>
  <c r="D774" i="15" a="1"/>
  <c r="D788" i="15" a="1"/>
  <c r="D808" i="15" a="1"/>
  <c r="D19" i="15" a="1"/>
  <c r="D1227" i="15" a="1"/>
  <c r="J540" i="15" a="1"/>
  <c r="D138" i="15" a="1"/>
  <c r="J1148" i="15" a="1"/>
  <c r="D594" i="15" a="1"/>
  <c r="D862" i="15" a="1"/>
  <c r="D513" i="15" a="1"/>
  <c r="D928" i="15" a="1"/>
  <c r="D332" i="15" a="1"/>
  <c r="D882" i="15" a="1"/>
  <c r="D350" i="15" a="1"/>
  <c r="D300" i="15" a="1"/>
  <c r="D830" i="15" a="1"/>
  <c r="D828" i="15" a="1"/>
  <c r="J623" i="15" a="1"/>
  <c r="D277" i="15" a="1"/>
  <c r="J631" i="15" a="1"/>
  <c r="J499" i="15" a="1"/>
  <c r="D798" i="15" a="1"/>
  <c r="D999" i="15" a="1"/>
  <c r="J468" i="15" a="1"/>
  <c r="D390" i="15" a="1"/>
  <c r="J820" i="15" a="1"/>
  <c r="J783" i="15" a="1"/>
  <c r="D764" i="15" a="1"/>
  <c r="J803" i="15" a="1"/>
  <c r="J328" i="15" a="1"/>
  <c r="J87" i="15" a="1"/>
  <c r="D64" i="15" a="1"/>
  <c r="D758" i="15" a="1"/>
  <c r="J378" i="15" a="1"/>
  <c r="J294" i="15" a="1"/>
  <c r="D183" i="15" a="1"/>
  <c r="J472" i="15" a="1"/>
  <c r="D800" i="15" a="1"/>
  <c r="D980" i="15" a="1"/>
  <c r="J686" i="15" a="1"/>
  <c r="J1241" i="15" a="1"/>
  <c r="D473" i="15" a="1"/>
  <c r="J1190" i="15" a="1"/>
  <c r="D289" i="15" a="1"/>
  <c r="J324" i="15" a="1"/>
  <c r="J1051" i="15" a="1"/>
  <c r="J387" i="15" a="1"/>
  <c r="J1296" i="15" a="1"/>
  <c r="D142" i="15" a="1"/>
  <c r="J916" i="15" a="1"/>
  <c r="J418" i="15" a="1"/>
  <c r="D942" i="15" a="1"/>
  <c r="D737" i="15" a="1"/>
  <c r="D496" i="15" a="1"/>
  <c r="J315" i="15" a="1"/>
  <c r="D478" i="15" a="1"/>
  <c r="D836" i="15" a="1"/>
  <c r="J542" i="15" a="1"/>
  <c r="D91" i="15" a="1"/>
  <c r="D1257" i="15" a="1"/>
  <c r="J1291" i="15" a="1"/>
  <c r="D494" i="15" a="1"/>
  <c r="J82" i="15" a="1"/>
  <c r="D1040" i="15" a="1"/>
  <c r="D74" i="15" a="1"/>
  <c r="J152" i="15" a="1"/>
  <c r="D724" i="15" a="1"/>
  <c r="J1172" i="15" a="1"/>
  <c r="D92" i="15" a="1"/>
  <c r="J620" i="15" a="1"/>
  <c r="J125" i="15" a="1"/>
  <c r="D437" i="15" a="1"/>
  <c r="D263" i="15" a="1"/>
  <c r="J507" i="15" a="1"/>
  <c r="J876" i="15" a="1"/>
  <c r="J355" i="15" a="1"/>
  <c r="D1051" i="15" a="1"/>
  <c r="J606" i="15" a="1"/>
  <c r="D634" i="15" a="1"/>
  <c r="J952" i="15" a="1"/>
  <c r="D53" i="15" a="1"/>
  <c r="J587" i="15" a="1"/>
  <c r="J113" i="15" a="1"/>
  <c r="J154" i="15" a="1"/>
  <c r="D1019" i="15" a="1"/>
  <c r="J1167" i="15" a="1"/>
  <c r="D278" i="15" a="1"/>
  <c r="J108" i="15" a="1"/>
  <c r="J579" i="15" a="1"/>
  <c r="D1121" i="15" a="1"/>
  <c r="J1022" i="15" a="1"/>
  <c r="D1021" i="15" a="1"/>
  <c r="D1318" i="15" a="1"/>
  <c r="J810" i="15" a="1"/>
  <c r="D1190" i="15" a="1"/>
  <c r="D220" i="15" a="1"/>
  <c r="J219" i="15" a="1"/>
  <c r="J246" i="15" a="1"/>
  <c r="D241" i="15" a="1"/>
  <c r="D1007" i="15" a="1"/>
  <c r="J253" i="15" a="1"/>
  <c r="J234" i="15" a="1"/>
  <c r="J751" i="15" a="1"/>
  <c r="D924" i="15" a="1"/>
  <c r="J482" i="15" a="1"/>
  <c r="J45" i="15" a="1"/>
  <c r="D1115" i="15" a="1"/>
  <c r="D702" i="15" a="1"/>
  <c r="J174" i="15" a="1"/>
  <c r="D937" i="15" a="1"/>
  <c r="J1146" i="15" a="1"/>
  <c r="J17" i="15" a="1"/>
  <c r="D474" i="15" a="1"/>
  <c r="D736" i="15" a="1"/>
  <c r="D992" i="15" a="1"/>
  <c r="D1124" i="15" a="1"/>
  <c r="D985" i="15" a="1"/>
  <c r="J874" i="15" a="1"/>
  <c r="J997" i="15" a="1"/>
  <c r="J158" i="15" a="1"/>
  <c r="J935" i="15" a="1"/>
  <c r="J3" i="15" a="1"/>
  <c r="J785" i="15" a="1"/>
  <c r="J220" i="15" a="1"/>
  <c r="D600" i="15" a="1"/>
  <c r="J1236" i="15" a="1"/>
  <c r="D1056" i="15" a="1"/>
  <c r="D89" i="15" a="1"/>
  <c r="D1252" i="15" a="1"/>
  <c r="D449" i="15" a="1"/>
  <c r="D125" i="15" a="1"/>
  <c r="D936" i="15" a="1"/>
  <c r="D215" i="15" a="1"/>
  <c r="D903" i="15" a="1"/>
  <c r="J1171" i="15" a="1"/>
  <c r="D1050" i="15" a="1"/>
  <c r="J459" i="15" a="1"/>
  <c r="J1243" i="15" a="1"/>
  <c r="D978" i="15" a="1"/>
  <c r="J931" i="15" a="1"/>
  <c r="D52" i="15" a="1"/>
  <c r="J210" i="15" a="1"/>
  <c r="D935" i="15" a="1"/>
  <c r="J729" i="15" a="1"/>
  <c r="D461" i="15" a="1"/>
  <c r="D465" i="15" a="1"/>
  <c r="D409" i="15" a="1"/>
  <c r="J1255" i="15" a="1"/>
  <c r="D1151" i="15" a="1"/>
  <c r="J1239" i="15" a="1"/>
  <c r="J605" i="15" a="1"/>
  <c r="J747" i="15" a="1"/>
  <c r="D895" i="15" a="1"/>
  <c r="D871" i="15" a="1"/>
  <c r="J1110" i="15" a="1"/>
  <c r="D1074" i="15" a="1"/>
  <c r="D565" i="15" a="1"/>
  <c r="D160" i="15" a="1"/>
  <c r="J295" i="15" a="1"/>
  <c r="D121" i="15" a="1"/>
  <c r="J957" i="15" a="1"/>
  <c r="D137" i="15" a="1"/>
  <c r="D571" i="15" a="1"/>
  <c r="J213" i="15" a="1"/>
  <c r="J520" i="15" a="1"/>
  <c r="D20" i="15" a="1"/>
  <c r="D1067" i="15" a="1"/>
  <c r="D336" i="15" a="1"/>
  <c r="J408" i="15" a="1"/>
  <c r="J1290" i="15" a="1"/>
  <c r="J24" i="15" a="1"/>
  <c r="J1121" i="15" a="1"/>
  <c r="J634" i="15" a="1"/>
  <c r="D1330" i="15" a="1"/>
  <c r="D1108" i="15" a="1"/>
  <c r="D950" i="15" a="1"/>
  <c r="D752" i="15" a="1"/>
  <c r="J445" i="15" a="1"/>
  <c r="D1303" i="15" a="1"/>
  <c r="J1152" i="15" a="1"/>
  <c r="J20" i="15" a="1"/>
  <c r="D352" i="15" a="1"/>
  <c r="D826" i="15" a="1"/>
  <c r="D431" i="15" a="1"/>
  <c r="D601" i="15" a="1"/>
  <c r="J526" i="15" a="1"/>
  <c r="D157" i="15" a="1"/>
  <c r="D1245" i="15" a="1"/>
  <c r="J1251" i="15" a="1"/>
  <c r="D54" i="15" a="1"/>
  <c r="J1067" i="15" a="1"/>
  <c r="D370" i="15" a="1"/>
  <c r="J770" i="15" a="1"/>
  <c r="J847" i="15" a="1"/>
  <c r="J474" i="15" a="1"/>
  <c r="J493" i="15" a="1"/>
  <c r="J562" i="15" a="1"/>
  <c r="J960" i="15" a="1"/>
  <c r="D1039" i="15" a="1"/>
  <c r="D507" i="15" a="1"/>
  <c r="J278" i="15" a="1"/>
  <c r="J30" i="15" a="1"/>
  <c r="D624" i="15" a="1"/>
  <c r="D703" i="15" a="1"/>
  <c r="J72" i="15" a="1"/>
  <c r="J151" i="15" a="1"/>
  <c r="J1275" i="15" a="1"/>
  <c r="D657" i="15" a="1"/>
  <c r="J1305" i="15" a="1"/>
  <c r="D1256" i="15" a="1"/>
  <c r="D1095" i="15" a="1"/>
  <c r="D1304" i="15" a="1"/>
  <c r="D512" i="15" a="1"/>
  <c r="D530" i="15" a="1"/>
  <c r="D374" i="15" a="1"/>
  <c r="D338" i="15" a="1"/>
  <c r="J430" i="15" a="1"/>
  <c r="J885" i="15" a="1"/>
  <c r="J509" i="15" a="1"/>
  <c r="J1035" i="15" a="1"/>
  <c r="J491" i="15" a="1"/>
  <c r="D1138" i="15" a="1"/>
  <c r="J106" i="15" a="1"/>
  <c r="J455" i="15" a="1"/>
  <c r="D511" i="15" a="1"/>
  <c r="J266" i="15" a="1"/>
  <c r="D458" i="15" a="1"/>
  <c r="J147" i="15" a="1"/>
  <c r="D1307" i="15" a="1"/>
  <c r="D1090" i="15" a="1"/>
  <c r="D1210" i="15" a="1"/>
  <c r="D151" i="15" a="1"/>
  <c r="D1009" i="15" a="1"/>
  <c r="D1044" i="15" a="1"/>
  <c r="J1265" i="15" a="1"/>
  <c r="J1081" i="15" a="1"/>
  <c r="D26" i="15" a="1"/>
  <c r="J449" i="15" a="1"/>
  <c r="J1049" i="15" a="1"/>
  <c r="D668" i="15" a="1"/>
  <c r="J1260" i="15" a="1"/>
  <c r="D1216" i="15" a="1"/>
  <c r="J825" i="15" a="1"/>
  <c r="D412" i="15" a="1"/>
  <c r="D1063" i="15" a="1"/>
  <c r="J919" i="15" a="1"/>
  <c r="D905" i="15" a="1"/>
  <c r="J146" i="15" a="1"/>
  <c r="D119" i="15" a="1"/>
  <c r="D1101" i="15" a="1"/>
  <c r="J1021" i="15" a="1"/>
  <c r="J394" i="15" a="1"/>
  <c r="J739" i="15" a="1"/>
  <c r="J1303" i="15" a="1"/>
  <c r="J988" i="15" a="1"/>
  <c r="J959" i="15" a="1"/>
  <c r="J59" i="15" a="1"/>
  <c r="J972" i="15" a="1"/>
  <c r="J1129" i="15" a="1"/>
  <c r="J1143" i="15" a="1"/>
  <c r="J350" i="15" a="1"/>
  <c r="J144" i="15" a="1"/>
  <c r="D414" i="15" a="1"/>
  <c r="D912" i="15" a="1"/>
  <c r="D690" i="15" a="1"/>
  <c r="J1041" i="15" a="1"/>
  <c r="J1093" i="15" a="1"/>
  <c r="J887" i="15" a="1"/>
  <c r="D742" i="15" a="1"/>
  <c r="D367" i="15" a="1"/>
  <c r="J49" i="15" a="1"/>
  <c r="D897" i="15" a="1"/>
  <c r="J872" i="15" a="1"/>
  <c r="J480" i="15" a="1"/>
  <c r="J924" i="15" a="1"/>
  <c r="J104" i="15" a="1"/>
  <c r="J821" i="15" a="1"/>
  <c r="D1215" i="15" a="1"/>
  <c r="D1234" i="15" a="1"/>
  <c r="D259" i="15" a="1"/>
  <c r="D539" i="15" a="1"/>
  <c r="D893" i="15" a="1"/>
  <c r="D419" i="15" a="1"/>
  <c r="D365" i="15" a="1"/>
  <c r="J421" i="15" a="1"/>
  <c r="J1317" i="15" a="1"/>
  <c r="J137" i="15" a="1"/>
  <c r="J799" i="15" a="1"/>
  <c r="D791" i="15" a="1"/>
  <c r="D833" i="15" a="1"/>
  <c r="D932" i="15" a="1"/>
  <c r="J319" i="15" a="1"/>
  <c r="J256" i="15" a="1"/>
  <c r="J102" i="15" a="1"/>
  <c r="J609" i="15" a="1"/>
  <c r="J1274" i="15" a="1"/>
  <c r="J1083" i="15" a="1"/>
  <c r="D748" i="15" a="1"/>
  <c r="D1278" i="15" a="1"/>
  <c r="D1183" i="15" a="1"/>
  <c r="D1288" i="15" a="1"/>
  <c r="D42" i="15" a="1"/>
  <c r="D200" i="15" a="1"/>
  <c r="J86" i="15" a="1"/>
  <c r="D442" i="15" a="1"/>
  <c r="J993" i="15" a="1"/>
  <c r="J1009" i="15" a="1"/>
  <c r="J650" i="15" a="1"/>
  <c r="D863" i="15" a="1"/>
  <c r="J275" i="15" a="1"/>
  <c r="J1145" i="15" a="1"/>
  <c r="J1193" i="15" a="1"/>
  <c r="D795" i="15" a="1"/>
  <c r="J941" i="15" a="1"/>
  <c r="J301" i="15" a="1"/>
  <c r="D1055" i="15" a="1"/>
  <c r="J55" i="15" a="1"/>
  <c r="D531" i="15" a="1"/>
  <c r="J515" i="15" a="1"/>
  <c r="D354" i="15" a="1"/>
  <c r="D944" i="15" a="1"/>
  <c r="D29" i="15" a="1"/>
  <c r="J1133" i="15" a="1"/>
  <c r="J934" i="15" a="1"/>
  <c r="J1012" i="15" a="1"/>
  <c r="J306" i="15" a="1"/>
  <c r="J138" i="15" a="1"/>
  <c r="J969" i="15" a="1"/>
  <c r="D235" i="15" a="1"/>
  <c r="D1321" i="15" a="1"/>
  <c r="J48" i="15" a="1"/>
  <c r="D529" i="15" a="1"/>
  <c r="D309" i="15" a="1"/>
  <c r="J1323" i="15" a="1"/>
  <c r="J224" i="15" a="1"/>
  <c r="D1005" i="15" a="1"/>
  <c r="D321" i="15" a="1"/>
  <c r="J998" i="15" a="1"/>
  <c r="D1120" i="15" a="1"/>
  <c r="D678" i="15" a="1"/>
  <c r="D76" i="15" a="1"/>
  <c r="J351" i="15" a="1"/>
  <c r="J918" i="15" a="1"/>
  <c r="J1222" i="15" a="1"/>
  <c r="D59" i="15" a="1"/>
  <c r="D1223" i="15" a="1"/>
  <c r="D1224" i="15" a="1"/>
  <c r="J186" i="15" a="1"/>
  <c r="D957" i="15" a="1"/>
  <c r="D1323" i="15" a="1"/>
  <c r="D376" i="15" a="1"/>
  <c r="J1089" i="15" a="1"/>
  <c r="J1104" i="15" a="1"/>
  <c r="J1057" i="15" a="1"/>
  <c r="D379" i="15" a="1"/>
  <c r="J1120" i="15" a="1"/>
  <c r="J866" i="15" a="1"/>
  <c r="J161" i="15" a="1"/>
  <c r="D1026" i="15" a="1"/>
  <c r="D135" i="15" a="1"/>
  <c r="D146" i="15" a="1"/>
  <c r="J1040" i="15" a="1"/>
  <c r="J1227" i="15" a="1"/>
  <c r="J179" i="15" a="1"/>
  <c r="J444" i="15" a="1"/>
  <c r="J1269" i="15" a="1"/>
  <c r="J568" i="15" a="1"/>
  <c r="D479" i="15" a="1"/>
  <c r="J112" i="15" a="1"/>
  <c r="D270" i="15" a="1"/>
  <c r="D1001" i="15" a="1"/>
  <c r="J1211" i="15" a="1"/>
  <c r="J79" i="15" a="1"/>
  <c r="D1220" i="15" a="1"/>
  <c r="J938" i="15" a="1"/>
  <c r="J1313" i="15" a="1"/>
  <c r="J1235" i="15" a="1"/>
  <c r="D894" i="15" a="1"/>
  <c r="D1077" i="15" a="1"/>
  <c r="J823" i="15" a="1"/>
  <c r="J585" i="15" a="1"/>
  <c r="D685" i="15" a="1"/>
  <c r="J150" i="15" a="1"/>
  <c r="J684" i="15" a="1"/>
  <c r="D838" i="15" a="1"/>
  <c r="D188" i="15" a="1"/>
  <c r="J37" i="15" a="1"/>
  <c r="J320" i="15" a="1"/>
  <c r="D899" i="15" a="1"/>
  <c r="J1055" i="15" a="1"/>
  <c r="J343" i="15" a="1"/>
  <c r="D1148" i="15" a="1"/>
  <c r="D807" i="15" a="1"/>
  <c r="J839" i="15" a="1"/>
  <c r="D490" i="15" a="1"/>
  <c r="D723" i="15" a="1"/>
  <c r="D443" i="15" a="1"/>
  <c r="D427" i="15" a="1"/>
  <c r="J1102" i="15" a="1"/>
  <c r="D1315" i="15" a="1"/>
  <c r="D87" i="15" a="1"/>
  <c r="J182" i="15" a="1"/>
  <c r="D874" i="15" a="1"/>
  <c r="D63" i="15" a="1"/>
  <c r="J93" i="15" a="1"/>
  <c r="J910" i="15" a="1"/>
  <c r="D981" i="15" a="1"/>
  <c r="D1169" i="15" a="1"/>
  <c r="J835" i="15" a="1"/>
  <c r="J34" i="15" a="1"/>
  <c r="D180" i="15" a="1"/>
  <c r="D1156" i="15" a="1"/>
  <c r="J91" i="15" a="1"/>
  <c r="J891" i="15" a="1"/>
  <c r="J460" i="15" a="1"/>
  <c r="D1139" i="15" a="1"/>
  <c r="D851" i="15" a="1"/>
  <c r="D625" i="15" a="1"/>
  <c r="J908" i="15" a="1"/>
  <c r="D716" i="15" a="1"/>
  <c r="D820" i="15" a="1"/>
  <c r="J521" i="15" a="1"/>
  <c r="D756" i="15" a="1"/>
  <c r="J227" i="15" a="1"/>
  <c r="D973" i="15" a="1"/>
  <c r="D267" i="15" a="1"/>
  <c r="D1174" i="15" a="1"/>
  <c r="J153" i="15" a="1"/>
  <c r="D1259" i="15" a="1"/>
  <c r="J436" i="15" a="1"/>
  <c r="D757" i="15" a="1"/>
  <c r="D426" i="15" a="1"/>
  <c r="D1033" i="15" a="1"/>
  <c r="D58" i="15" a="1"/>
  <c r="J688" i="15" a="1"/>
  <c r="J508" i="15" a="1"/>
  <c r="J879" i="15" a="1"/>
  <c r="J990" i="15" a="1"/>
  <c r="J944" i="15" a="1"/>
  <c r="J817" i="15" a="1"/>
  <c r="J1026" i="15" a="1"/>
  <c r="J781" i="15" a="1"/>
  <c r="D606" i="15" a="1"/>
  <c r="D1254" i="15" a="1"/>
  <c r="D1144" i="15" a="1"/>
  <c r="D1141" i="15" a="1"/>
  <c r="D500" i="15" a="1"/>
  <c r="D540" i="15" a="1"/>
  <c r="D100" i="15" a="1"/>
  <c r="D1065" i="15" a="1"/>
  <c r="J429" i="15" a="1"/>
  <c r="J1027" i="15" a="1"/>
  <c r="D1127" i="15" a="1"/>
  <c r="J130" i="15" a="1"/>
  <c r="J1019" i="15" a="1"/>
  <c r="J797" i="15" a="1"/>
  <c r="D864" i="15" a="1"/>
  <c r="D533" i="15" a="1"/>
  <c r="J286" i="15" a="1"/>
  <c r="J692" i="15" a="1"/>
  <c r="D108" i="15" a="1"/>
  <c r="J1123" i="15" a="1"/>
  <c r="J1292" i="15" a="1"/>
  <c r="D99" i="15" a="1"/>
  <c r="J496" i="15" a="1"/>
  <c r="J1134" i="15" a="1"/>
  <c r="D4" i="15" a="1"/>
  <c r="J546" i="15" a="1"/>
  <c r="J434" i="15" a="1"/>
  <c r="J1223" i="15" a="1"/>
  <c r="D922" i="15" a="1"/>
  <c r="J173" i="15" a="1"/>
  <c r="J369" i="15" a="1"/>
  <c r="D312" i="15" a="1"/>
  <c r="J514" i="15" a="1"/>
  <c r="D1107" i="15" a="1"/>
  <c r="J9" i="15" a="1"/>
  <c r="J769" i="15" a="1"/>
  <c r="J1119" i="15" a="1"/>
  <c r="J200" i="15" a="1"/>
  <c r="D546" i="15" a="1"/>
  <c r="D998" i="15" a="1"/>
  <c r="D363" i="15" a="1"/>
  <c r="J229" i="15" a="1"/>
  <c r="D1135" i="15" a="1"/>
  <c r="D671" i="15" a="1"/>
  <c r="D590" i="15" a="1"/>
  <c r="D1042" i="15" a="1"/>
  <c r="J85" i="15" a="1"/>
  <c r="J285" i="15" a="1"/>
  <c r="D550" i="15" a="1"/>
  <c r="D732" i="15" a="1"/>
  <c r="D3" i="15" a="1"/>
  <c r="J218" i="15" a="1"/>
  <c r="D960" i="15" a="1"/>
  <c r="J830" i="15" a="1"/>
  <c r="J1136" i="15" a="1"/>
  <c r="J485" i="15" a="1"/>
  <c r="D31" i="15" a="1"/>
  <c r="D204" i="15" a="1"/>
  <c r="J267" i="15" a="1"/>
  <c r="D528" i="15" a="1"/>
  <c r="J53" i="15" a="1"/>
  <c r="D297" i="15" a="1"/>
  <c r="D1275" i="15" a="1"/>
  <c r="D1261" i="15" a="1"/>
  <c r="J772" i="15" a="1"/>
  <c r="J426" i="15" a="1"/>
  <c r="D562" i="15" a="1"/>
  <c r="J84" i="15" a="1"/>
  <c r="D207" i="15" a="1"/>
  <c r="J651" i="15" a="1"/>
  <c r="D334" i="15" a="1"/>
  <c r="J725" i="15" a="1"/>
  <c r="J488" i="15" a="1"/>
  <c r="J1314" i="15" a="1"/>
  <c r="D583" i="15" a="1"/>
  <c r="J561" i="15" a="1"/>
  <c r="D689" i="15" a="1"/>
  <c r="D73" i="15" a="1"/>
  <c r="J1159" i="15" a="1"/>
  <c r="D607" i="15" a="1"/>
  <c r="J309" i="15" a="1"/>
  <c r="D1289" i="15" a="1"/>
  <c r="J1059" i="15" a="1"/>
  <c r="D201" i="15" a="1"/>
  <c r="J1310" i="15" a="1"/>
  <c r="J601" i="15" a="1"/>
  <c r="J190" i="15" a="1"/>
  <c r="D1054" i="15" a="1"/>
  <c r="D41" i="15" a="1"/>
  <c r="J383" i="15" a="1"/>
  <c r="J291" i="15" a="1"/>
  <c r="J1088" i="15" a="1"/>
  <c r="J691" i="15" a="1"/>
  <c r="D1178" i="15" a="1"/>
  <c r="D38" i="15" a="1"/>
  <c r="J377" i="15" a="1"/>
  <c r="D650" i="15" a="1"/>
  <c r="D579" i="15" a="1"/>
  <c r="D5" i="15" a="1"/>
  <c r="D676" i="15" a="1"/>
  <c r="D1038" i="15" a="1"/>
  <c r="J117" i="15" a="1"/>
  <c r="J249" i="15" a="1"/>
  <c r="D799" i="15" a="1"/>
  <c r="J654" i="15" a="1"/>
  <c r="D883" i="15" a="1"/>
  <c r="D1163" i="15" a="1"/>
  <c r="J586" i="15" a="1"/>
  <c r="J501" i="15" a="1"/>
  <c r="J1114" i="15" a="1"/>
  <c r="J581" i="15" a="1"/>
  <c r="D611" i="15" a="1"/>
  <c r="D861" i="15" a="1"/>
  <c r="D997" i="15" a="1"/>
  <c r="D1003" i="15" a="1"/>
  <c r="D765" i="15" a="1"/>
  <c r="J1101" i="15" a="1"/>
  <c r="D1082" i="15" a="1"/>
  <c r="J1061" i="15" a="1"/>
  <c r="D1211" i="15" a="1"/>
  <c r="J1046" i="15" a="1"/>
  <c r="J1100" i="15" a="1"/>
  <c r="J163" i="15" a="1"/>
  <c r="J43" i="15" a="1"/>
  <c r="J342" i="15" a="1"/>
  <c r="D1205" i="15" a="1"/>
  <c r="D604" i="15" a="1"/>
  <c r="J1115" i="15" a="1"/>
  <c r="J857" i="15" a="1"/>
  <c r="D1266" i="15" a="1"/>
  <c r="D161" i="15" a="1"/>
  <c r="J188" i="15" a="1"/>
  <c r="J1016" i="15" a="1"/>
  <c r="J120" i="15" a="1"/>
  <c r="J920" i="15" a="1"/>
  <c r="D403" i="15" a="1"/>
  <c r="J393" i="15" a="1"/>
  <c r="D1279" i="15" a="1"/>
  <c r="J736" i="15" a="1"/>
  <c r="D327" i="15" a="1"/>
  <c r="D432" i="15" a="1"/>
  <c r="J1112" i="15" a="1"/>
  <c r="D733" i="15" a="1"/>
  <c r="J111" i="15" a="1"/>
  <c r="J666" i="15" a="1"/>
  <c r="J63" i="15" a="1"/>
  <c r="D248" i="15" a="1"/>
  <c r="J943" i="15" a="1"/>
  <c r="J1135" i="15" a="1"/>
  <c r="D769" i="15" a="1"/>
  <c r="D938" i="15" a="1"/>
  <c r="J792" i="15" a="1"/>
  <c r="D712" i="15" a="1"/>
  <c r="D446" i="15" a="1"/>
  <c r="J949" i="15" a="1"/>
  <c r="J38" i="15" a="1"/>
  <c r="J381" i="15" a="1"/>
  <c r="D979" i="15" a="1"/>
  <c r="J33" i="15" a="1"/>
  <c r="D953" i="15" a="1"/>
  <c r="D848" i="15" a="1"/>
  <c r="J483" i="15" a="1"/>
  <c r="J899" i="15" a="1"/>
  <c r="J1185" i="15" a="1"/>
  <c r="J1225" i="15" a="1"/>
  <c r="D1310" i="15" a="1"/>
  <c r="J1013" i="15" a="1"/>
  <c r="J624" i="15" a="1"/>
  <c r="D1238" i="15" a="1"/>
  <c r="J1097" i="15" a="1"/>
  <c r="J593" i="15" a="1"/>
  <c r="D666" i="15" a="1"/>
  <c r="J1023" i="15" a="1"/>
  <c r="D481" i="15" a="1"/>
  <c r="J226" i="15" a="1"/>
  <c r="D55" i="15" a="1"/>
  <c r="D814" i="15" a="1"/>
  <c r="D1230" i="15" a="1"/>
  <c r="D224" i="15" a="1"/>
  <c r="D126" i="15" a="1"/>
  <c r="D1312" i="15" a="1"/>
  <c r="J858" i="15" a="1"/>
  <c r="D1140" i="15" a="1"/>
  <c r="D191" i="15" a="1"/>
  <c r="D254" i="15" a="1"/>
  <c r="D36" i="15" a="1"/>
  <c r="J1307" i="15" a="1"/>
  <c r="D1137" i="15" a="1"/>
  <c r="J1006" i="15" a="1"/>
  <c r="D631" i="15" a="1"/>
  <c r="D283" i="15" a="1"/>
  <c r="J283" i="15" a="1"/>
  <c r="D972" i="15" a="1"/>
  <c r="J525" i="15" a="1"/>
  <c r="J864" i="15" a="1"/>
  <c r="D177" i="15" a="1"/>
  <c r="D80" i="15" a="1"/>
  <c r="J1178" i="15" a="1"/>
  <c r="J419" i="15" a="1"/>
  <c r="J349" i="15" a="1"/>
  <c r="J517" i="15" a="1"/>
  <c r="J208" i="15" a="1"/>
  <c r="D79" i="15" a="1"/>
  <c r="J775" i="15" a="1"/>
  <c r="J912" i="15" a="1"/>
  <c r="J1122" i="15" a="1"/>
  <c r="D777" i="15" a="1"/>
  <c r="D96" i="15" a="1"/>
  <c r="J26" i="15" a="1"/>
  <c r="J754" i="15" a="1"/>
  <c r="D495" i="15" a="1"/>
  <c r="D1240" i="15" a="1"/>
  <c r="J1144" i="15" a="1"/>
  <c r="J97" i="15" a="1"/>
  <c r="D208" i="15" a="1"/>
  <c r="J1320" i="15" a="1"/>
  <c r="J487" i="15" a="1"/>
  <c r="J1054" i="15" a="1"/>
  <c r="D865" i="15" a="1"/>
  <c r="J1090" i="15" a="1"/>
  <c r="D143" i="15" a="1"/>
  <c r="D1109" i="15" a="1"/>
  <c r="D859" i="15" a="1"/>
  <c r="D1099" i="15" a="1"/>
  <c r="J597" i="15" a="1"/>
  <c r="J167" i="15" a="1"/>
  <c r="J613" i="15" a="1"/>
  <c r="J930" i="15" a="1"/>
  <c r="J545" i="15" a="1"/>
  <c r="J1118" i="15" a="1"/>
  <c r="D1160" i="15" a="1"/>
  <c r="D313" i="15" a="1"/>
  <c r="D218" i="15" a="1"/>
  <c r="D211" i="15" a="1"/>
  <c r="J979" i="15" a="1"/>
  <c r="J478" i="15" a="1"/>
  <c r="D802" i="15" a="1"/>
  <c r="D145" i="15" a="1"/>
  <c r="D185" i="15" a="1"/>
  <c r="D945" i="15" a="1"/>
  <c r="J359" i="15" a="1"/>
  <c r="J636" i="15" a="1"/>
  <c r="J457" i="15" a="1"/>
  <c r="D434" i="15" a="1"/>
  <c r="D1208" i="15" a="1"/>
  <c r="J890" i="15" a="1"/>
  <c r="J95" i="15" a="1"/>
  <c r="J258" i="15" a="1"/>
  <c r="D1320" i="15" a="1"/>
  <c r="J310" i="15" a="1"/>
  <c r="J608" i="15" a="1"/>
  <c r="D94" i="15" a="1"/>
  <c r="J197" i="15" a="1"/>
  <c r="D621" i="15" a="1"/>
  <c r="J1318" i="15" a="1"/>
  <c r="J204" i="15" a="1"/>
  <c r="J1074" i="15" a="1"/>
  <c r="J41" i="15" a="1"/>
  <c r="D290" i="15" a="1"/>
  <c r="J51" i="15" a="1"/>
  <c r="D260" i="15" a="1"/>
  <c r="D1117" i="15" a="1"/>
  <c r="D381" i="15" a="1"/>
  <c r="J1126" i="15" a="1"/>
  <c r="D906" i="15" a="1"/>
  <c r="J863" i="15" a="1"/>
  <c r="D977" i="15" a="1"/>
  <c r="D115" i="15" a="1"/>
  <c r="J282" i="15" a="1"/>
  <c r="J1139" i="15" a="1"/>
  <c r="D879" i="15" a="1"/>
  <c r="J212" i="15" a="1"/>
  <c r="D134" i="15" a="1"/>
  <c r="D558" i="15" a="1"/>
  <c r="J788" i="15" a="1"/>
  <c r="J860" i="15" a="1"/>
  <c r="D1274" i="15" a="1"/>
  <c r="D805" i="15" a="1"/>
  <c r="J1325" i="15" a="1"/>
  <c r="D118" i="15" a="1"/>
  <c r="J614" i="15" a="1"/>
  <c r="D670" i="15" a="1"/>
  <c r="J656" i="15" a="1"/>
  <c r="J571" i="15" a="1"/>
  <c r="D340" i="15" a="1"/>
  <c r="D554" i="15" a="1"/>
  <c r="D1316" i="15" a="1"/>
  <c r="D548" i="15" a="1"/>
  <c r="D1172" i="15" a="1"/>
  <c r="D460" i="15" a="1"/>
  <c r="D391" i="15" a="1"/>
  <c r="D605" i="15" a="1"/>
  <c r="D1002" i="15" a="1"/>
  <c r="D707" i="15" a="1"/>
  <c r="J1197" i="15" a="1"/>
  <c r="J534" i="15" a="1"/>
  <c r="J274" i="15" a="1"/>
  <c r="J1095" i="15" a="1"/>
  <c r="D1126" i="15" a="1"/>
  <c r="D344" i="15" a="1"/>
  <c r="J850" i="15" a="1"/>
  <c r="J995" i="15" a="1"/>
  <c r="J563" i="15" a="1"/>
  <c r="J750" i="15" a="1"/>
  <c r="D587" i="15" a="1"/>
  <c r="D429" i="15" a="1"/>
  <c r="J1326" i="15" a="1"/>
  <c r="D294" i="15" a="1"/>
  <c r="J380" i="15" a="1"/>
  <c r="D1031" i="15" a="1"/>
  <c r="J6" i="15" a="1"/>
  <c r="J503" i="15" a="1"/>
  <c r="D505" i="15" a="1"/>
  <c r="J665" i="15" a="1"/>
  <c r="D907" i="15" a="1"/>
  <c r="J313" i="15" a="1"/>
  <c r="J640" i="15" a="1"/>
  <c r="D1225" i="15" a="1"/>
  <c r="J157" i="15" a="1"/>
  <c r="D1209" i="15" a="1"/>
  <c r="J958" i="15" a="1"/>
  <c r="J136" i="15" a="1"/>
  <c r="D1292" i="15" a="1"/>
  <c r="D491" i="15" a="1"/>
  <c r="D1228" i="15" a="1"/>
  <c r="J1206" i="15" a="1"/>
  <c r="J582" i="15" a="1"/>
  <c r="J790" i="15" a="1"/>
  <c r="J975" i="15" a="1"/>
  <c r="D1281" i="15" a="1"/>
  <c r="D477" i="15" a="1"/>
  <c r="D1221" i="15" a="1"/>
  <c r="D1185" i="15" a="1"/>
  <c r="D261" i="15" a="1"/>
  <c r="J155" i="15" a="1"/>
  <c r="D549" i="15" a="1"/>
  <c r="D947" i="15" a="1"/>
  <c r="D832" i="15" a="1"/>
  <c r="J1066" i="15" a="1"/>
  <c r="D514" i="15" a="1"/>
  <c r="D347" i="15" a="1"/>
  <c r="D1131" i="15" a="1"/>
  <c r="J1304" i="15" a="1"/>
  <c r="J248" i="15" a="1"/>
  <c r="D69" i="15" a="1"/>
  <c r="D1085" i="15" a="1"/>
  <c r="D1134" i="15" a="1"/>
  <c r="D148" i="15" a="1"/>
  <c r="J379" i="15" a="1"/>
  <c r="D759" i="15" a="1"/>
  <c r="D763" i="15" a="1"/>
  <c r="J898" i="15" a="1"/>
  <c r="D617" i="15" a="1"/>
  <c r="J828" i="15" a="1"/>
  <c r="J921" i="15" a="1"/>
  <c r="J358" i="15" a="1"/>
  <c r="D696" i="15" a="1"/>
  <c r="D1201" i="15" a="1"/>
  <c r="J843" i="15" a="1"/>
  <c r="J236" i="15" a="1"/>
  <c r="D779" i="15" a="1"/>
  <c r="J1194" i="15" a="1"/>
  <c r="D1177" i="15" a="1"/>
  <c r="J1288" i="15" a="1"/>
  <c r="D850" i="15" a="1"/>
  <c r="J1138" i="15" a="1"/>
  <c r="J629" i="15" a="1"/>
  <c r="J242" i="15" a="1"/>
  <c r="D1023" i="15" a="1"/>
  <c r="J1309" i="15" a="1"/>
  <c r="J807" i="15" a="1"/>
  <c r="J745" i="15" a="1"/>
  <c r="D860" i="15" a="1"/>
  <c r="J942" i="15" a="1"/>
  <c r="J1267" i="15" a="1"/>
  <c r="J338" i="15" a="1"/>
  <c r="J680" i="15" a="1"/>
  <c r="D660" i="15" a="1"/>
  <c r="D976" i="15" a="1"/>
  <c r="J498" i="15" a="1"/>
  <c r="D647" i="15" a="1"/>
  <c r="J353" i="15" a="1"/>
  <c r="D397" i="15" a="1"/>
  <c r="D8" i="15" a="1"/>
  <c r="D516" i="15" a="1"/>
  <c r="D1260" i="15" a="1"/>
  <c r="D130" i="15" a="1"/>
  <c r="J966" i="15" a="1"/>
  <c r="D930" i="15" a="1"/>
  <c r="J889" i="15" a="1"/>
  <c r="D418" i="15" a="1"/>
  <c r="J347" i="15" a="1"/>
  <c r="D855" i="15" a="1"/>
  <c r="D1328" i="15" a="1"/>
  <c r="D1143" i="15" a="1"/>
  <c r="J270" i="15" a="1"/>
  <c r="D1052" i="15" a="1"/>
  <c r="D40" i="15" a="1"/>
  <c r="J284" i="15" a="1"/>
  <c r="D1165" i="15" a="1"/>
  <c r="J225" i="15" a="1"/>
  <c r="D453" i="15" a="1"/>
  <c r="J1156" i="15" a="1"/>
  <c r="D658" i="15" a="1"/>
  <c r="D887" i="15" a="1"/>
  <c r="J667" i="15" a="1"/>
  <c r="D901" i="15" a="1"/>
  <c r="J416" i="15" a="1"/>
  <c r="D1035" i="15" a="1"/>
  <c r="J939" i="15" a="1"/>
  <c r="J951" i="15" a="1"/>
  <c r="D1300" i="15" a="1"/>
  <c r="D1206" i="15" a="1"/>
  <c r="D77" i="15" a="1"/>
  <c r="D32" i="15" a="1"/>
  <c r="J832" i="15" a="1"/>
  <c r="D17" i="15" a="1"/>
  <c r="D136" i="15" a="1"/>
  <c r="D244" i="15" a="1"/>
  <c r="D1244" i="15" a="1"/>
  <c r="J1149" i="15" a="1"/>
  <c r="D615" i="15" a="1"/>
  <c r="J733" i="15" a="1"/>
  <c r="J1273" i="15" a="1"/>
  <c r="J809" i="15" a="1"/>
  <c r="J1175" i="15" a="1"/>
  <c r="D520" i="15" a="1"/>
  <c r="J767" i="15" a="1"/>
  <c r="D817" i="15" a="1"/>
  <c r="J237" i="15" a="1"/>
  <c r="J853" i="15" a="1"/>
  <c r="J615" i="15" a="1"/>
  <c r="J1209" i="15" a="1"/>
  <c r="D399" i="15" a="1"/>
  <c r="J75" i="15" a="1"/>
  <c r="J60" i="15" a="1"/>
  <c r="J402" i="15" a="1"/>
  <c r="D1296" i="15" a="1"/>
  <c r="D282" i="15" a="1"/>
  <c r="J1212" i="15" a="1"/>
  <c r="J814" i="15" a="1"/>
  <c r="J4" i="15" a="1"/>
  <c r="D1273" i="15" a="1"/>
  <c r="J560" i="15" a="1"/>
  <c r="D84" i="15" a="1"/>
  <c r="D1058" i="15" a="1"/>
  <c r="J522" i="15" a="1"/>
  <c r="D564" i="15" a="1"/>
  <c r="J103" i="15" a="1"/>
  <c r="J569" i="15" a="1"/>
  <c r="D535" i="15" a="1"/>
  <c r="D120" i="15" a="1"/>
  <c r="D919" i="15" a="1"/>
  <c r="J396" i="15" a="1"/>
  <c r="J162" i="15" a="1"/>
  <c r="D510" i="15" a="1"/>
  <c r="J811" i="15" a="1"/>
  <c r="J168" i="15" a="1"/>
  <c r="D170" i="15" a="1"/>
  <c r="D691" i="15" a="1"/>
  <c r="D385" i="15" a="1"/>
  <c r="D250" i="15" a="1"/>
  <c r="D920" i="15" a="1"/>
  <c r="D542" i="15" a="1"/>
  <c r="J999" i="15" a="1"/>
  <c r="J344" i="15" a="1"/>
  <c r="D1272" i="15" a="1"/>
  <c r="D472" i="15" a="1"/>
  <c r="J356" i="15" a="1"/>
  <c r="D265" i="15" a="1"/>
  <c r="D440" i="15" a="1"/>
  <c r="D1325" i="15" a="1"/>
  <c r="D306" i="15" a="1"/>
  <c r="D706" i="15" a="1"/>
  <c r="J660" i="15" a="1"/>
  <c r="J465" i="15" a="1"/>
  <c r="J882" i="15" a="1"/>
  <c r="J1180" i="15" a="1"/>
  <c r="J1170" i="15" a="1"/>
  <c r="J621" i="15" a="1"/>
  <c r="D884" i="15" a="1"/>
  <c r="D286" i="15" a="1"/>
  <c r="D225" i="15" a="1"/>
  <c r="D680" i="15" a="1"/>
  <c r="J467" i="15" a="1"/>
  <c r="J165" i="15" a="1"/>
  <c r="J191" i="15" a="1"/>
  <c r="J1077" i="15" a="1"/>
  <c r="J1264" i="15" a="1"/>
  <c r="J243" i="15" a="1"/>
  <c r="J195" i="15" a="1"/>
  <c r="D1016" i="15" a="1"/>
  <c r="J1103" i="15" a="1"/>
  <c r="D563" i="15" a="1"/>
  <c r="D929" i="15" a="1"/>
  <c r="J572" i="15" a="1"/>
  <c r="D67" i="15" a="1"/>
  <c r="J196" i="15" a="1"/>
  <c r="D1030" i="15" a="1"/>
  <c r="D44" i="15" a="1"/>
  <c r="D339" i="15" a="1"/>
  <c r="D1130" i="15" a="1"/>
  <c r="J1036" i="15" a="1"/>
  <c r="J68" i="15" a="1"/>
  <c r="D227" i="15" a="1"/>
  <c r="J1293" i="15" a="1"/>
  <c r="D523" i="15" a="1"/>
  <c r="D423" i="15" a="1"/>
  <c r="J862" i="15" a="1"/>
  <c r="D1249" i="15" a="1"/>
  <c r="J1207" i="15" a="1"/>
  <c r="D544" i="15" a="1"/>
  <c r="J795" i="15" a="1"/>
  <c r="D140" i="15" a="1"/>
  <c r="D629" i="15" a="1"/>
  <c r="D813" i="15" a="1"/>
  <c r="J452" i="15" a="1"/>
  <c r="D866" i="15" a="1"/>
  <c r="J600" i="15" a="1"/>
  <c r="D877" i="15" a="1"/>
  <c r="J917" i="15" a="1"/>
  <c r="J368" i="15" a="1"/>
  <c r="J1052" i="15" a="1"/>
  <c r="D1149" i="15" a="1"/>
  <c r="J1157" i="15" a="1"/>
  <c r="D1187" i="15" a="1"/>
  <c r="D731" i="15" a="1"/>
  <c r="D931" i="15" a="1"/>
  <c r="J652" i="15" a="1"/>
  <c r="D1196" i="15" a="1"/>
  <c r="J410" i="15" a="1"/>
  <c r="D816" i="15" a="1"/>
  <c r="J1316" i="15" a="1"/>
  <c r="D333" i="15" a="1"/>
  <c r="D1136" i="15" a="1"/>
  <c r="J1078" i="15" a="1"/>
  <c r="J57" i="15" a="1"/>
  <c r="D487" i="15" a="1"/>
  <c r="J512" i="15" a="1"/>
  <c r="J592" i="15" a="1"/>
  <c r="D518" i="15" a="1"/>
  <c r="J1245" i="15" a="1"/>
  <c r="J730" i="15" a="1"/>
  <c r="D388" i="15" a="1"/>
  <c r="D645" i="15" a="1"/>
  <c r="D768" i="15" a="1"/>
  <c r="D1290" i="15" a="1"/>
  <c r="D366" i="15" a="1"/>
  <c r="J655" i="15" a="1"/>
  <c r="D284" i="15" a="1"/>
  <c r="D854" i="15" a="1"/>
  <c r="J140" i="15" a="1"/>
  <c r="D849" i="15" a="1"/>
  <c r="J484" i="15" a="1"/>
  <c r="J556" i="15" a="1"/>
  <c r="D469" i="15" a="1"/>
  <c r="J626" i="15" a="1"/>
  <c r="J62" i="15" a="1"/>
  <c r="D622" i="15" a="1"/>
  <c r="J555" i="15" a="1"/>
  <c r="J1024" i="15" a="1"/>
  <c r="D1326" i="15" a="1"/>
  <c r="J749" i="15" a="1"/>
  <c r="D75" i="15" a="1"/>
  <c r="J192" i="15" a="1"/>
  <c r="J519" i="15" a="1"/>
  <c r="J1252" i="15" a="1"/>
  <c r="J1226" i="15" a="1"/>
  <c r="J354" i="15" a="1"/>
  <c r="J107" i="15" a="1"/>
  <c r="J553" i="15" a="1"/>
  <c r="J340" i="15" a="1"/>
  <c r="J732" i="15" a="1"/>
  <c r="D189" i="15" a="1"/>
  <c r="J543" i="15" a="1"/>
  <c r="J458" i="15" a="1"/>
  <c r="D1047" i="15" a="1"/>
  <c r="J735" i="15" a="1"/>
  <c r="D1285" i="15" a="1"/>
  <c r="D772" i="15" a="1"/>
  <c r="J1140" i="15" a="1"/>
  <c r="D86" i="15" a="1"/>
  <c r="J1174" i="15" a="1"/>
  <c r="D580" i="15" a="1"/>
  <c r="J261" i="15" a="1"/>
  <c r="D674" i="15" a="1"/>
  <c r="D787" i="15" a="1"/>
  <c r="J341" i="15" a="1"/>
  <c r="J333" i="15" a="1"/>
  <c r="D688" i="15" a="1"/>
  <c r="J497" i="15" a="1"/>
  <c r="J395" i="15" a="1"/>
  <c r="J798" i="15" a="1"/>
  <c r="D384" i="15" a="1"/>
  <c r="J1079" i="15" a="1"/>
  <c r="J881" i="15" a="1"/>
  <c r="J1230" i="15" a="1"/>
  <c r="J201" i="15" a="1"/>
  <c r="J642" i="15" a="1"/>
  <c r="D623" i="15" a="1"/>
  <c r="J1166" i="15" a="1"/>
  <c r="J334" i="15" a="1"/>
  <c r="J909" i="15" a="1"/>
  <c r="J625" i="15" a="1"/>
  <c r="D1100" i="15" a="1"/>
  <c r="D1110" i="15" a="1"/>
  <c r="D701" i="15" a="1"/>
  <c r="D464" i="15" a="1"/>
  <c r="J1064" i="15" a="1"/>
  <c r="J470" i="15" a="1"/>
  <c r="J985" i="15" a="1"/>
  <c r="D488" i="15" a="1"/>
  <c r="D993" i="15" a="1"/>
  <c r="J648" i="15" a="1"/>
  <c r="J290" i="15" a="1"/>
  <c r="J110" i="15" a="1"/>
  <c r="J149" i="15" a="1"/>
  <c r="D1069" i="15" a="1"/>
  <c r="D842" i="15" a="1"/>
  <c r="J669" i="15" a="1"/>
  <c r="J314" i="15" a="1"/>
  <c r="J672" i="15" a="1"/>
  <c r="J297" i="15" a="1"/>
  <c r="J559" i="15" a="1"/>
  <c r="D90" i="15" a="1"/>
  <c r="D738" i="15" a="1"/>
  <c r="D1166" i="15" a="1"/>
  <c r="J1111" i="15" a="1"/>
  <c r="J14" i="15" a="1"/>
  <c r="J1075" i="15" a="1"/>
  <c r="J744" i="15" a="1"/>
  <c r="J164" i="15" a="1"/>
  <c r="D328" i="15" a="1"/>
  <c r="D822" i="15" a="1"/>
  <c r="J1130" i="15" a="1"/>
  <c r="D921" i="15" a="1"/>
  <c r="D424" i="15" a="1"/>
  <c r="D578" i="15" a="1"/>
  <c r="J142" i="15" a="1"/>
  <c r="D226" i="15" a="1"/>
  <c r="J1160" i="15" a="1"/>
  <c r="D1034" i="15" a="1"/>
  <c r="D351" i="15" a="1"/>
  <c r="J462" i="15" a="1"/>
  <c r="D292" i="15" a="1"/>
  <c r="D400" i="15" a="1"/>
  <c r="D357" i="15" a="1"/>
  <c r="D915" i="15" a="1"/>
  <c r="J437" i="15" a="1"/>
  <c r="J5" i="15" a="1"/>
  <c r="D834" i="15" a="1"/>
  <c r="D847" i="15" a="1"/>
  <c r="D1173" i="15" a="1"/>
  <c r="J844" i="15" a="1"/>
  <c r="D318" i="15" a="1"/>
  <c r="D713" i="15" a="1"/>
  <c r="D767" i="15" a="1"/>
  <c r="J950" i="15" a="1"/>
  <c r="J1232" i="15" a="1"/>
  <c r="J926" i="15" a="1"/>
  <c r="D192" i="15" a="1"/>
  <c r="J513" i="15" a="1"/>
  <c r="D57" i="15" a="1"/>
  <c r="D705" i="15" a="1"/>
  <c r="J1070" i="15" a="1"/>
  <c r="D1277" i="15" a="1"/>
  <c r="D243" i="15" a="1"/>
  <c r="D780" i="15" a="1"/>
  <c r="D911" i="15" a="1"/>
  <c r="J547" i="15" a="1"/>
  <c r="J895" i="15" a="1"/>
  <c r="J746" i="15" a="1"/>
  <c r="D196" i="15" a="1"/>
  <c r="D279" i="15" a="1"/>
  <c r="D640" i="15" a="1"/>
  <c r="D1253" i="15" a="1"/>
  <c r="J929" i="15" a="1"/>
  <c r="D237" i="15" a="1"/>
  <c r="J840" i="15" a="1"/>
  <c r="J986" i="15" a="1"/>
  <c r="D1061" i="15" a="1"/>
  <c r="D916" i="15" a="1"/>
  <c r="J70" i="15" a="1"/>
  <c r="J794" i="15" a="1"/>
  <c r="D1309" i="15" a="1"/>
  <c r="J1165" i="15" a="1"/>
  <c r="J633" i="15" a="1"/>
  <c r="J384" i="15" a="1"/>
  <c r="J976" i="15" a="1"/>
  <c r="D570" i="15" a="1"/>
  <c r="J577" i="15" a="1"/>
  <c r="D888" i="15" a="1"/>
  <c r="D229" i="15" a="1"/>
  <c r="J390" i="15" a="1"/>
  <c r="D902" i="15" a="1"/>
  <c r="D730" i="15" a="1"/>
  <c r="D1150" i="15" a="1"/>
  <c r="D818" i="15" a="1"/>
  <c r="D1036" i="15" a="1"/>
  <c r="J1205" i="15" a="1"/>
  <c r="J69" i="15" a="1"/>
  <c r="D457" i="15" a="1"/>
  <c r="J1028" i="15" a="1"/>
  <c r="D203" i="15" a="1"/>
  <c r="D989" i="15" a="1"/>
  <c r="D343" i="15" a="1"/>
  <c r="J964" i="15" a="1"/>
  <c r="D1207" i="15" a="1"/>
  <c r="J1042" i="15" a="1"/>
  <c r="D1176" i="15" a="1"/>
  <c r="J595" i="15" a="1"/>
  <c r="J8" i="15" a="1"/>
  <c r="D858" i="15" a="1"/>
  <c r="J1250" i="15" a="1"/>
  <c r="J92" i="15" a="1"/>
  <c r="J646" i="15" a="1"/>
  <c r="J1331" i="15" a="1"/>
  <c r="D1116" i="15" a="1"/>
  <c r="J414" i="15" a="1"/>
  <c r="D1057" i="15" a="1"/>
  <c r="D735" i="15" a="1"/>
  <c r="D408" i="15" a="1"/>
  <c r="J77" i="15" a="1"/>
  <c r="D1291" i="15" a="1"/>
  <c r="J1210" i="15" a="1"/>
  <c r="J296" i="15" a="1"/>
  <c r="J558" i="15" a="1"/>
  <c r="J778" i="15" a="1"/>
  <c r="J773" i="15" a="1"/>
  <c r="D975" i="15" a="1"/>
  <c r="J398" i="15" a="1"/>
  <c r="D450" i="15" a="1"/>
  <c r="J88" i="15" a="1"/>
  <c r="J441" i="15" a="1"/>
  <c r="J893" i="15" a="1"/>
  <c r="J1173" i="15" a="1"/>
  <c r="D720" i="15" a="1"/>
  <c r="J1297" i="15" a="1"/>
  <c r="J461" i="15" a="1"/>
  <c r="D247" i="15" a="1"/>
  <c r="D1299" i="15" a="1"/>
  <c r="D1132" i="15" a="1"/>
  <c r="J1032" i="15" a="1"/>
  <c r="D806" i="15" a="1"/>
  <c r="J870" i="15" a="1"/>
  <c r="J31" i="15" a="1"/>
  <c r="D174" i="15" a="1"/>
  <c r="J1203" i="15" a="1"/>
  <c r="D345" i="15" a="1"/>
  <c r="D1189" i="15" a="1"/>
  <c r="D1123" i="15" a="1"/>
  <c r="J838" i="15" a="1"/>
  <c r="J374" i="15" a="1"/>
  <c r="J871" i="15" a="1"/>
  <c r="J637" i="15" a="1"/>
  <c r="J1329" i="15" a="1"/>
  <c r="D672" i="15" a="1"/>
  <c r="D508" i="15" a="1"/>
  <c r="D686" i="15" a="1"/>
  <c r="D753" i="15" a="1"/>
  <c r="D1015" i="15" a="1"/>
  <c r="D655" i="15" a="1"/>
  <c r="D974" i="15" a="1"/>
  <c r="D1241" i="15" a="1"/>
  <c r="J628" i="15" a="1"/>
  <c r="J302" i="15" a="1"/>
  <c r="J1221" i="15" a="1"/>
  <c r="D968" i="15" a="1"/>
  <c r="J1154" i="15" a="1"/>
  <c r="D102" i="15" a="1"/>
  <c r="D967" i="15" a="1"/>
  <c r="D305" i="15" a="1"/>
  <c r="D129" i="15" a="1"/>
  <c r="J456" i="15" a="1"/>
  <c r="D72" i="15" a="1"/>
  <c r="D141" i="15" a="1"/>
  <c r="D1080" i="15" a="1"/>
  <c r="J128" i="15" a="1"/>
  <c r="D630" i="15" a="1"/>
  <c r="D1083" i="15" a="1"/>
  <c r="D288" i="15" a="1"/>
  <c r="D1246" i="15" a="1"/>
  <c r="D1094" i="15" a="1"/>
  <c r="D1092" i="15" a="1"/>
  <c r="D970" i="15" a="1"/>
  <c r="D852" i="15" a="1"/>
  <c r="J1002" i="15" a="1"/>
  <c r="D1271" i="15" a="1"/>
  <c r="D642" i="15" a="1"/>
  <c r="J348" i="15" a="1"/>
  <c r="G18" i="54" l="1"/>
  <c r="G85" i="54"/>
  <c r="G80" i="45"/>
  <c r="D41" i="16"/>
  <c r="G46" i="54"/>
  <c r="D47" i="16"/>
  <c r="G52" i="54"/>
  <c r="G31" i="54"/>
  <c r="G56" i="54"/>
  <c r="G21" i="54"/>
  <c r="G59" i="54"/>
  <c r="G26" i="54"/>
  <c r="G82" i="54"/>
  <c r="G60" i="54"/>
  <c r="G6" i="54"/>
  <c r="G14" i="54"/>
  <c r="G16" i="54"/>
  <c r="G15" i="54"/>
  <c r="G69" i="54"/>
  <c r="G20" i="54"/>
  <c r="G40" i="54"/>
  <c r="G49" i="54"/>
  <c r="G44" i="54"/>
  <c r="G72" i="54"/>
  <c r="G27" i="54"/>
  <c r="G75" i="54"/>
  <c r="G83" i="54"/>
  <c r="G62" i="54"/>
  <c r="G54" i="54"/>
  <c r="G39" i="54"/>
  <c r="G30" i="54"/>
  <c r="G28" i="54"/>
  <c r="G23" i="54"/>
  <c r="G5" i="54"/>
  <c r="G58" i="54"/>
  <c r="D40" i="16"/>
  <c r="G45" i="54"/>
  <c r="G38" i="54"/>
  <c r="D72" i="16"/>
  <c r="G81" i="45"/>
  <c r="D45" i="16"/>
  <c r="G50" i="54"/>
  <c r="D32" i="16"/>
  <c r="G34" i="54"/>
  <c r="G41" i="54"/>
  <c r="G68" i="54"/>
  <c r="G12" i="54"/>
  <c r="G32" i="54"/>
  <c r="G48" i="54"/>
  <c r="G11" i="54"/>
  <c r="G76" i="54"/>
  <c r="D46" i="16"/>
  <c r="G51" i="54"/>
  <c r="G8" i="54"/>
  <c r="G84" i="54"/>
  <c r="G29" i="54"/>
  <c r="G61" i="54"/>
  <c r="G33" i="54"/>
  <c r="G22" i="54"/>
  <c r="G74" i="54"/>
  <c r="G71" i="54"/>
  <c r="D42" i="16"/>
  <c r="G47" i="54"/>
  <c r="G42" i="54"/>
  <c r="G19" i="54"/>
  <c r="G17" i="54"/>
  <c r="G13" i="54"/>
  <c r="G10" i="54"/>
  <c r="G9" i="54"/>
  <c r="G7" i="54"/>
  <c r="G25" i="54"/>
  <c r="G24" i="54"/>
  <c r="J700" i="15"/>
  <c r="J713" i="15"/>
  <c r="J702" i="15"/>
  <c r="J715" i="15"/>
  <c r="J716" i="15"/>
  <c r="J705" i="15"/>
  <c r="J718" i="15"/>
  <c r="J756" i="15"/>
  <c r="J695" i="15"/>
  <c r="J707" i="15"/>
  <c r="J719" i="15"/>
  <c r="J762" i="15"/>
  <c r="J764" i="15"/>
  <c r="J766" i="15"/>
  <c r="J706" i="15"/>
  <c r="J757" i="15"/>
  <c r="J696" i="15"/>
  <c r="J708" i="15"/>
  <c r="J720" i="15"/>
  <c r="J761" i="15"/>
  <c r="J763" i="15"/>
  <c r="J765" i="15"/>
  <c r="J694" i="15"/>
  <c r="J758" i="15"/>
  <c r="J697" i="15"/>
  <c r="J709" i="15"/>
  <c r="J721" i="15"/>
  <c r="J712" i="15"/>
  <c r="J714" i="15"/>
  <c r="J704" i="15"/>
  <c r="J755" i="15"/>
  <c r="J759" i="15"/>
  <c r="J698" i="15"/>
  <c r="J710" i="15"/>
  <c r="J722" i="15"/>
  <c r="J701" i="15"/>
  <c r="J703" i="15"/>
  <c r="J717" i="15"/>
  <c r="J760" i="15"/>
  <c r="J699" i="15"/>
  <c r="J711" i="15"/>
  <c r="J723" i="15"/>
  <c r="D338" i="22"/>
  <c r="D326" i="22"/>
  <c r="D314" i="22"/>
  <c r="D337" i="22"/>
  <c r="D325" i="22"/>
  <c r="D313" i="22"/>
  <c r="D336" i="22"/>
  <c r="D324" i="22"/>
  <c r="D335" i="22"/>
  <c r="D323" i="22"/>
  <c r="D334" i="22"/>
  <c r="D322" i="22"/>
  <c r="D333" i="22"/>
  <c r="D321" i="22"/>
  <c r="D332" i="22"/>
  <c r="D320" i="22"/>
  <c r="D331" i="22"/>
  <c r="D319" i="22"/>
  <c r="D330" i="22"/>
  <c r="D318" i="22"/>
  <c r="D341" i="22"/>
  <c r="D329" i="22"/>
  <c r="D317" i="22"/>
  <c r="D340" i="22"/>
  <c r="D328" i="22"/>
  <c r="D316" i="22"/>
  <c r="D339" i="22"/>
  <c r="D327" i="22"/>
  <c r="D315" i="22"/>
  <c r="AD285" i="22"/>
  <c r="AD295" i="22"/>
  <c r="AD294" i="22"/>
  <c r="AD293" i="22"/>
  <c r="AD292" i="22"/>
  <c r="AD291" i="22"/>
  <c r="AD290" i="22"/>
  <c r="AD289" i="22"/>
  <c r="AD288" i="22"/>
  <c r="AD287" i="22"/>
  <c r="AD286" i="22"/>
  <c r="AD242" i="22"/>
  <c r="D279" i="22"/>
  <c r="D70" i="16"/>
  <c r="D39" i="16"/>
  <c r="D69" i="16"/>
  <c r="D67" i="16"/>
  <c r="D278" i="22"/>
  <c r="D68" i="16"/>
  <c r="D62" i="16"/>
  <c r="AD241" i="22"/>
  <c r="Q278" i="22"/>
  <c r="D304" i="22"/>
  <c r="D71" i="16"/>
  <c r="D65" i="16"/>
  <c r="D50" i="16"/>
  <c r="D48" i="16"/>
  <c r="D54" i="16"/>
  <c r="D35" i="16"/>
  <c r="D16" i="16"/>
  <c r="AD138" i="22"/>
  <c r="AD145" i="22"/>
  <c r="D52" i="16"/>
  <c r="D63" i="16"/>
  <c r="D58" i="16"/>
  <c r="D44" i="16"/>
  <c r="D33" i="16"/>
  <c r="D29" i="16"/>
  <c r="D9" i="16"/>
  <c r="D4" i="16"/>
  <c r="Q57" i="22"/>
  <c r="AD58" i="22"/>
  <c r="AD135" i="22"/>
  <c r="D282" i="22"/>
  <c r="D66" i="16"/>
  <c r="D56" i="16"/>
  <c r="D34" i="16"/>
  <c r="D28" i="16"/>
  <c r="D27" i="16"/>
  <c r="D26" i="16"/>
  <c r="D18" i="16"/>
  <c r="D12" i="16"/>
  <c r="D6" i="16"/>
  <c r="D84" i="22"/>
  <c r="Q85" i="22"/>
  <c r="AD247" i="22"/>
  <c r="D51" i="16"/>
  <c r="D49" i="16"/>
  <c r="D60" i="16"/>
  <c r="D55" i="16"/>
  <c r="D53" i="16"/>
  <c r="D43" i="16"/>
  <c r="D36" i="16"/>
  <c r="D21" i="16"/>
  <c r="D19" i="16"/>
  <c r="D14" i="16"/>
  <c r="D3" i="16"/>
  <c r="AD42" i="22"/>
  <c r="AD66" i="22"/>
  <c r="Q107" i="22"/>
  <c r="AD122" i="22"/>
  <c r="AD127" i="22"/>
  <c r="D64" i="16"/>
  <c r="D61" i="16"/>
  <c r="D59" i="16"/>
  <c r="D57" i="16"/>
  <c r="D38" i="16"/>
  <c r="D37" i="16"/>
  <c r="D31" i="16"/>
  <c r="D25" i="16"/>
  <c r="D298" i="22"/>
  <c r="D30" i="16"/>
  <c r="D24" i="16"/>
  <c r="D23" i="16"/>
  <c r="D22" i="16"/>
  <c r="D20" i="16"/>
  <c r="D17" i="16"/>
  <c r="D15" i="16"/>
  <c r="D13" i="16"/>
  <c r="D11" i="16"/>
  <c r="D10" i="16"/>
  <c r="D8" i="16"/>
  <c r="D7" i="16"/>
  <c r="D5" i="16"/>
  <c r="Q91" i="22"/>
  <c r="Q97" i="22"/>
  <c r="AD131" i="22"/>
  <c r="AD253" i="22"/>
  <c r="D285" i="22"/>
  <c r="D295" i="22"/>
  <c r="D307" i="22"/>
  <c r="AD106" i="22"/>
  <c r="Q47" i="22"/>
  <c r="AD204" i="22"/>
  <c r="AD245" i="22"/>
  <c r="Q279" i="22"/>
  <c r="D291" i="22"/>
  <c r="D294" i="22"/>
  <c r="D297" i="22"/>
  <c r="D300" i="22"/>
  <c r="D306" i="22"/>
  <c r="AD86" i="22"/>
  <c r="AD44" i="22"/>
  <c r="AD68" i="22"/>
  <c r="Q83" i="22"/>
  <c r="D97" i="22"/>
  <c r="AD137" i="22"/>
  <c r="AD144" i="22"/>
  <c r="AD147" i="22"/>
  <c r="D281" i="22"/>
  <c r="D284" i="22"/>
  <c r="AD102" i="22"/>
  <c r="AD56" i="22"/>
  <c r="D93" i="22"/>
  <c r="Q103" i="22"/>
  <c r="D109" i="22"/>
  <c r="AD124" i="22"/>
  <c r="AD125" i="22"/>
  <c r="AD129" i="22"/>
  <c r="AD132" i="22"/>
  <c r="AD133" i="22"/>
  <c r="AD136" i="22"/>
  <c r="AD140" i="22"/>
  <c r="D293" i="22"/>
  <c r="D299" i="22"/>
  <c r="D302" i="22"/>
  <c r="AD94" i="22"/>
  <c r="AD46" i="22"/>
  <c r="D91" i="22"/>
  <c r="D92" i="22"/>
  <c r="Q95" i="22"/>
  <c r="AD123" i="22"/>
  <c r="AD146" i="22"/>
  <c r="AD243" i="22"/>
  <c r="D280" i="22"/>
  <c r="D283" i="22"/>
  <c r="D286" i="22"/>
  <c r="D289" i="22"/>
  <c r="AD48" i="22"/>
  <c r="Q61" i="22"/>
  <c r="AD62" i="22"/>
  <c r="AD72" i="22"/>
  <c r="D83" i="22"/>
  <c r="AD84" i="22"/>
  <c r="Q87" i="22"/>
  <c r="Q89" i="22"/>
  <c r="D99" i="22"/>
  <c r="AD100" i="22"/>
  <c r="Q101" i="22"/>
  <c r="D111" i="22"/>
  <c r="AD112" i="22"/>
  <c r="AD188" i="22"/>
  <c r="AD180" i="22"/>
  <c r="AD160" i="22"/>
  <c r="AD184" i="22"/>
  <c r="AD176" i="22"/>
  <c r="AD170" i="22"/>
  <c r="AD169" i="22"/>
  <c r="AD167" i="22"/>
  <c r="AD166" i="22"/>
  <c r="AD172" i="22"/>
  <c r="AD168" i="22"/>
  <c r="AD165" i="22"/>
  <c r="AD164" i="22"/>
  <c r="AD163" i="22"/>
  <c r="AD162" i="22"/>
  <c r="AD161" i="22"/>
  <c r="AD186" i="22"/>
  <c r="AD178" i="22"/>
  <c r="AD182" i="22"/>
  <c r="AD208" i="22"/>
  <c r="AD224" i="22"/>
  <c r="Q51" i="22"/>
  <c r="Q55" i="22"/>
  <c r="Q65" i="22"/>
  <c r="Q45" i="22"/>
  <c r="Q53" i="22"/>
  <c r="AD70" i="22"/>
  <c r="D85" i="22"/>
  <c r="D86" i="22"/>
  <c r="AD88" i="22"/>
  <c r="AD90" i="22"/>
  <c r="D95" i="22"/>
  <c r="AD96" i="22"/>
  <c r="D107" i="22"/>
  <c r="AD108" i="22"/>
  <c r="Q109" i="22"/>
  <c r="AD50" i="22"/>
  <c r="AD60" i="22"/>
  <c r="AD76" i="22"/>
  <c r="D90" i="22"/>
  <c r="AD98" i="22"/>
  <c r="Q99" i="22"/>
  <c r="D101" i="22"/>
  <c r="Q111" i="22"/>
  <c r="D113" i="22"/>
  <c r="D115" i="22"/>
  <c r="AD190" i="22"/>
  <c r="AD202" i="22"/>
  <c r="AD52" i="22"/>
  <c r="AD54" i="22"/>
  <c r="AD64" i="22"/>
  <c r="D87" i="22"/>
  <c r="D88" i="22"/>
  <c r="D89" i="22"/>
  <c r="AD92" i="22"/>
  <c r="Q93" i="22"/>
  <c r="D103" i="22"/>
  <c r="AD104" i="22"/>
  <c r="Q105" i="22"/>
  <c r="AD235" i="22"/>
  <c r="AD231" i="22"/>
  <c r="AD220" i="22"/>
  <c r="AD214" i="22"/>
  <c r="AD209" i="22"/>
  <c r="AD207" i="22"/>
  <c r="AD206" i="22"/>
  <c r="AD205" i="22"/>
  <c r="AD203" i="22"/>
  <c r="AD228" i="22"/>
  <c r="AD225" i="22"/>
  <c r="AD222" i="22"/>
  <c r="AD221" i="22"/>
  <c r="AD216" i="22"/>
  <c r="AD215" i="22"/>
  <c r="AD211" i="22"/>
  <c r="AD232" i="22"/>
  <c r="AD217" i="22"/>
  <c r="AD229" i="22"/>
  <c r="AD226" i="22"/>
  <c r="AD223" i="22"/>
  <c r="AD218" i="22"/>
  <c r="AD212" i="22"/>
  <c r="AD233" i="22"/>
  <c r="AD230" i="22"/>
  <c r="AD219" i="22"/>
  <c r="AD213" i="22"/>
  <c r="AD210" i="22"/>
  <c r="AD227" i="22"/>
  <c r="AD126" i="22"/>
  <c r="AD128" i="22"/>
  <c r="AD130" i="22"/>
  <c r="AD251" i="22"/>
  <c r="Q281" i="22"/>
  <c r="AD283" i="22"/>
  <c r="D287" i="22"/>
  <c r="D288" i="22"/>
  <c r="D292" i="22"/>
  <c r="D296" i="22"/>
  <c r="D301" i="22"/>
  <c r="D305" i="22"/>
  <c r="AD279" i="22"/>
  <c r="Q287" i="22"/>
  <c r="AD134" i="22"/>
  <c r="AD139" i="22"/>
  <c r="AD141" i="22"/>
  <c r="AD142" i="22"/>
  <c r="AD143" i="22"/>
  <c r="AD249" i="22"/>
  <c r="D290" i="22"/>
  <c r="L156" i="22"/>
  <c r="Y343" i="22"/>
  <c r="O313" i="22"/>
  <c r="Y274" i="22"/>
  <c r="O241" i="22"/>
  <c r="L79" i="22"/>
  <c r="AL156" i="22"/>
  <c r="AL79" i="22"/>
  <c r="L274" i="22"/>
  <c r="AL118" i="22"/>
  <c r="L343" i="22"/>
  <c r="AL274" i="22"/>
  <c r="Y237" i="22"/>
  <c r="L237" i="22"/>
  <c r="AL237" i="22"/>
  <c r="AL198" i="22"/>
  <c r="L198" i="22"/>
  <c r="AD77" i="22"/>
  <c r="AD75" i="22"/>
  <c r="AD73" i="22"/>
  <c r="AD71" i="22"/>
  <c r="AD69" i="22"/>
  <c r="AD67" i="22"/>
  <c r="AD65" i="22"/>
  <c r="AD63" i="22"/>
  <c r="AD61" i="22"/>
  <c r="AD59" i="22"/>
  <c r="AD57" i="22"/>
  <c r="AD55" i="22"/>
  <c r="AD53" i="22"/>
  <c r="AD51" i="22"/>
  <c r="AD49" i="22"/>
  <c r="AD47" i="22"/>
  <c r="AD45" i="22"/>
  <c r="AD43" i="22"/>
  <c r="B43" i="22"/>
  <c r="Q43" i="22"/>
  <c r="D46" i="22"/>
  <c r="Q49" i="22"/>
  <c r="D53" i="22"/>
  <c r="D57" i="22"/>
  <c r="D61" i="22"/>
  <c r="D65" i="22"/>
  <c r="D69" i="22"/>
  <c r="D73" i="22"/>
  <c r="D43" i="22"/>
  <c r="D49" i="22"/>
  <c r="Q59" i="22"/>
  <c r="Q63" i="22"/>
  <c r="Q67" i="22"/>
  <c r="D42" i="22"/>
  <c r="D48" i="22"/>
  <c r="G55" i="45"/>
  <c r="D45" i="22"/>
  <c r="D51" i="22"/>
  <c r="D55" i="22"/>
  <c r="D59" i="22"/>
  <c r="D63" i="22"/>
  <c r="D67" i="22"/>
  <c r="D71" i="22"/>
  <c r="Y118" i="22"/>
  <c r="D74" i="22"/>
  <c r="D72" i="22"/>
  <c r="D70" i="22"/>
  <c r="D68" i="22"/>
  <c r="D66" i="22"/>
  <c r="D64" i="22"/>
  <c r="D62" i="22"/>
  <c r="D60" i="22"/>
  <c r="D58" i="22"/>
  <c r="D56" i="22"/>
  <c r="D54" i="22"/>
  <c r="D52" i="22"/>
  <c r="D44" i="22"/>
  <c r="D50" i="22"/>
  <c r="Q68" i="22"/>
  <c r="Q66" i="22"/>
  <c r="Q64" i="22"/>
  <c r="Q62" i="22"/>
  <c r="Q60" i="22"/>
  <c r="Q58" i="22"/>
  <c r="Q56" i="22"/>
  <c r="Q54" i="22"/>
  <c r="Q52" i="22"/>
  <c r="Q50" i="22"/>
  <c r="Q48" i="22"/>
  <c r="Q46" i="22"/>
  <c r="Q44" i="22"/>
  <c r="Q42" i="22"/>
  <c r="Y79" i="22"/>
  <c r="D47" i="22"/>
  <c r="L118" i="22"/>
  <c r="Q84" i="22"/>
  <c r="Q86" i="22"/>
  <c r="Q88" i="22"/>
  <c r="Q90" i="22"/>
  <c r="Q92" i="22"/>
  <c r="Q94" i="22"/>
  <c r="Q96" i="22"/>
  <c r="Q98" i="22"/>
  <c r="Q100" i="22"/>
  <c r="Q102" i="22"/>
  <c r="Q104" i="22"/>
  <c r="Q106" i="22"/>
  <c r="Q108" i="22"/>
  <c r="Q110" i="22"/>
  <c r="Q112" i="22"/>
  <c r="Q114" i="22"/>
  <c r="D124" i="22"/>
  <c r="Q124" i="22"/>
  <c r="D125" i="22"/>
  <c r="D136" i="22"/>
  <c r="Q136" i="22"/>
  <c r="D137" i="22"/>
  <c r="D148" i="22"/>
  <c r="Q148" i="22"/>
  <c r="Q152" i="22"/>
  <c r="Y156" i="22"/>
  <c r="D153" i="22"/>
  <c r="D126" i="22"/>
  <c r="Q126" i="22"/>
  <c r="D127" i="22"/>
  <c r="D138" i="22"/>
  <c r="Q138" i="22"/>
  <c r="D139" i="22"/>
  <c r="D150" i="22"/>
  <c r="D151" i="22"/>
  <c r="D152" i="22"/>
  <c r="Y198" i="22"/>
  <c r="Q153" i="22"/>
  <c r="Q151" i="22"/>
  <c r="Q149" i="22"/>
  <c r="Q147" i="22"/>
  <c r="Q145" i="22"/>
  <c r="Q143" i="22"/>
  <c r="Q141" i="22"/>
  <c r="Q139" i="22"/>
  <c r="Q137" i="22"/>
  <c r="Q135" i="22"/>
  <c r="Q133" i="22"/>
  <c r="Q131" i="22"/>
  <c r="Q129" i="22"/>
  <c r="Q127" i="22"/>
  <c r="Q125" i="22"/>
  <c r="Q123" i="22"/>
  <c r="D128" i="22"/>
  <c r="Q128" i="22"/>
  <c r="D129" i="22"/>
  <c r="D140" i="22"/>
  <c r="Q140" i="22"/>
  <c r="D141" i="22"/>
  <c r="Q154" i="22"/>
  <c r="D186" i="22"/>
  <c r="D184" i="22"/>
  <c r="D182" i="22"/>
  <c r="D180" i="22"/>
  <c r="D178" i="22"/>
  <c r="D176" i="22"/>
  <c r="D174" i="22"/>
  <c r="D172" i="22"/>
  <c r="D170" i="22"/>
  <c r="D168" i="22"/>
  <c r="D166" i="22"/>
  <c r="D164" i="22"/>
  <c r="D162" i="22"/>
  <c r="D160" i="22"/>
  <c r="D187" i="22"/>
  <c r="D185" i="22"/>
  <c r="D183" i="22"/>
  <c r="D181" i="22"/>
  <c r="D179" i="22"/>
  <c r="D177" i="22"/>
  <c r="D175" i="22"/>
  <c r="D173" i="22"/>
  <c r="D171" i="22"/>
  <c r="D161" i="22"/>
  <c r="D165" i="22"/>
  <c r="D169" i="22"/>
  <c r="Q113" i="22"/>
  <c r="D130" i="22"/>
  <c r="Q130" i="22"/>
  <c r="D131" i="22"/>
  <c r="D142" i="22"/>
  <c r="Q142" i="22"/>
  <c r="D143" i="22"/>
  <c r="D154" i="22"/>
  <c r="Q193" i="22"/>
  <c r="Q191" i="22"/>
  <c r="Q189" i="22"/>
  <c r="Q187" i="22"/>
  <c r="Q185" i="22"/>
  <c r="Q183" i="22"/>
  <c r="Q181" i="22"/>
  <c r="Q179" i="22"/>
  <c r="Q177" i="22"/>
  <c r="Q175" i="22"/>
  <c r="Q173" i="22"/>
  <c r="Q171" i="22"/>
  <c r="Q169" i="22"/>
  <c r="Q167" i="22"/>
  <c r="Q165" i="22"/>
  <c r="Q163" i="22"/>
  <c r="Q161" i="22"/>
  <c r="Q194" i="22"/>
  <c r="Q192" i="22"/>
  <c r="Q190" i="22"/>
  <c r="Q188" i="22"/>
  <c r="Q186" i="22"/>
  <c r="Q184" i="22"/>
  <c r="Q182" i="22"/>
  <c r="Q180" i="22"/>
  <c r="Q178" i="22"/>
  <c r="Q176" i="22"/>
  <c r="Q174" i="22"/>
  <c r="Q172" i="22"/>
  <c r="Q170" i="22"/>
  <c r="Q168" i="22"/>
  <c r="Q166" i="22"/>
  <c r="Q164" i="22"/>
  <c r="Q162" i="22"/>
  <c r="Q160" i="22"/>
  <c r="AD83" i="22"/>
  <c r="AD85" i="22"/>
  <c r="AD87" i="22"/>
  <c r="AD89" i="22"/>
  <c r="AD91" i="22"/>
  <c r="AD93" i="22"/>
  <c r="AD95" i="22"/>
  <c r="AD97" i="22"/>
  <c r="AD99" i="22"/>
  <c r="AD101" i="22"/>
  <c r="AD103" i="22"/>
  <c r="AD105" i="22"/>
  <c r="AD107" i="22"/>
  <c r="AD109" i="22"/>
  <c r="AD111" i="22"/>
  <c r="B122" i="22"/>
  <c r="AB122" i="22"/>
  <c r="D132" i="22"/>
  <c r="Q132" i="22"/>
  <c r="D133" i="22"/>
  <c r="D144" i="22"/>
  <c r="Q144" i="22"/>
  <c r="D145" i="22"/>
  <c r="D94" i="22"/>
  <c r="D96" i="22"/>
  <c r="D98" i="22"/>
  <c r="D100" i="22"/>
  <c r="D102" i="22"/>
  <c r="D104" i="22"/>
  <c r="D106" i="22"/>
  <c r="D108" i="22"/>
  <c r="D110" i="22"/>
  <c r="D112" i="22"/>
  <c r="D114" i="22"/>
  <c r="D116" i="22"/>
  <c r="D122" i="22"/>
  <c r="Q122" i="22"/>
  <c r="D123" i="22"/>
  <c r="D134" i="22"/>
  <c r="Q134" i="22"/>
  <c r="D135" i="22"/>
  <c r="D146" i="22"/>
  <c r="Q146" i="22"/>
  <c r="D147" i="22"/>
  <c r="B160" i="22"/>
  <c r="D163" i="22"/>
  <c r="D167" i="22"/>
  <c r="Q203" i="22"/>
  <c r="Q205" i="22"/>
  <c r="Q207" i="22"/>
  <c r="Q209" i="22"/>
  <c r="Q211" i="22"/>
  <c r="Q213" i="22"/>
  <c r="Q215" i="22"/>
  <c r="Q217" i="22"/>
  <c r="Q219" i="22"/>
  <c r="Q221" i="22"/>
  <c r="Q223" i="22"/>
  <c r="Q225" i="22"/>
  <c r="Q227" i="22"/>
  <c r="Q229" i="22"/>
  <c r="Q241" i="22"/>
  <c r="Q243" i="22"/>
  <c r="Q245" i="22"/>
  <c r="Q247" i="22"/>
  <c r="Q249" i="22"/>
  <c r="Q251" i="22"/>
  <c r="Q253" i="22"/>
  <c r="Q255" i="22"/>
  <c r="Q257" i="22"/>
  <c r="Q265" i="22"/>
  <c r="AD265" i="22"/>
  <c r="D266" i="22"/>
  <c r="Q266" i="22"/>
  <c r="D267" i="22"/>
  <c r="AD284" i="22"/>
  <c r="AD282" i="22"/>
  <c r="AD280" i="22"/>
  <c r="AD278" i="22"/>
  <c r="L309" i="22"/>
  <c r="Y309" i="22"/>
  <c r="AD281" i="22"/>
  <c r="Q289" i="22"/>
  <c r="AD192" i="22"/>
  <c r="AD194" i="22"/>
  <c r="AD196" i="22"/>
  <c r="AD255" i="22"/>
  <c r="AD257" i="22"/>
  <c r="Q267" i="22"/>
  <c r="AD267" i="22"/>
  <c r="D268" i="22"/>
  <c r="Q268" i="22"/>
  <c r="D269" i="22"/>
  <c r="D202" i="22"/>
  <c r="D204" i="22"/>
  <c r="D206" i="22"/>
  <c r="D208" i="22"/>
  <c r="D210" i="22"/>
  <c r="D212" i="22"/>
  <c r="D214" i="22"/>
  <c r="D216" i="22"/>
  <c r="D218" i="22"/>
  <c r="D220" i="22"/>
  <c r="D222" i="22"/>
  <c r="D224" i="22"/>
  <c r="D226" i="22"/>
  <c r="D228" i="22"/>
  <c r="D242" i="22"/>
  <c r="D244" i="22"/>
  <c r="D246" i="22"/>
  <c r="D248" i="22"/>
  <c r="D250" i="22"/>
  <c r="D252" i="22"/>
  <c r="D254" i="22"/>
  <c r="D256" i="22"/>
  <c r="D258" i="22"/>
  <c r="Q258" i="22"/>
  <c r="D259" i="22"/>
  <c r="D270" i="22"/>
  <c r="D271" i="22"/>
  <c r="Q202" i="22"/>
  <c r="Q204" i="22"/>
  <c r="Q206" i="22"/>
  <c r="Q208" i="22"/>
  <c r="Q210" i="22"/>
  <c r="Q212" i="22"/>
  <c r="Q214" i="22"/>
  <c r="Q216" i="22"/>
  <c r="Q218" i="22"/>
  <c r="Q220" i="22"/>
  <c r="Q222" i="22"/>
  <c r="Q224" i="22"/>
  <c r="Q226" i="22"/>
  <c r="Q228" i="22"/>
  <c r="Q230" i="22"/>
  <c r="AD270" i="22"/>
  <c r="AD268" i="22"/>
  <c r="AD266" i="22"/>
  <c r="AD264" i="22"/>
  <c r="AD262" i="22"/>
  <c r="AD260" i="22"/>
  <c r="AD258" i="22"/>
  <c r="Q242" i="22"/>
  <c r="Q244" i="22"/>
  <c r="Q246" i="22"/>
  <c r="Q248" i="22"/>
  <c r="Q250" i="22"/>
  <c r="Q252" i="22"/>
  <c r="Q254" i="22"/>
  <c r="Q256" i="22"/>
  <c r="Q259" i="22"/>
  <c r="AD259" i="22"/>
  <c r="D260" i="22"/>
  <c r="Q260" i="22"/>
  <c r="D261" i="22"/>
  <c r="D272" i="22"/>
  <c r="Q283" i="22"/>
  <c r="AD171" i="22"/>
  <c r="AD173" i="22"/>
  <c r="AD175" i="22"/>
  <c r="AD177" i="22"/>
  <c r="AD179" i="22"/>
  <c r="AD181" i="22"/>
  <c r="AD183" i="22"/>
  <c r="AD185" i="22"/>
  <c r="AD187" i="22"/>
  <c r="AD189" i="22"/>
  <c r="AD191" i="22"/>
  <c r="AD193" i="22"/>
  <c r="AD195" i="22"/>
  <c r="AD244" i="22"/>
  <c r="AD246" i="22"/>
  <c r="AD248" i="22"/>
  <c r="AD250" i="22"/>
  <c r="AD252" i="22"/>
  <c r="AD254" i="22"/>
  <c r="AD256" i="22"/>
  <c r="Q261" i="22"/>
  <c r="AD261" i="22"/>
  <c r="D262" i="22"/>
  <c r="Q262" i="22"/>
  <c r="D263" i="22"/>
  <c r="D203" i="22"/>
  <c r="D205" i="22"/>
  <c r="D207" i="22"/>
  <c r="D209" i="22"/>
  <c r="D211" i="22"/>
  <c r="D213" i="22"/>
  <c r="D215" i="22"/>
  <c r="D217" i="22"/>
  <c r="D219" i="22"/>
  <c r="D221" i="22"/>
  <c r="D223" i="22"/>
  <c r="D225" i="22"/>
  <c r="D227" i="22"/>
  <c r="D241" i="22"/>
  <c r="D243" i="22"/>
  <c r="D245" i="22"/>
  <c r="D247" i="22"/>
  <c r="D249" i="22"/>
  <c r="D251" i="22"/>
  <c r="D253" i="22"/>
  <c r="D255" i="22"/>
  <c r="D257" i="22"/>
  <c r="Q263" i="22"/>
  <c r="AD263" i="22"/>
  <c r="D264" i="22"/>
  <c r="Q264" i="22"/>
  <c r="D265" i="22"/>
  <c r="Q288" i="22"/>
  <c r="Q286" i="22"/>
  <c r="Q284" i="22"/>
  <c r="Q282" i="22"/>
  <c r="Q280" i="22"/>
  <c r="Q285" i="22"/>
  <c r="Q313" i="22"/>
  <c r="Q315" i="22"/>
  <c r="Q317" i="22"/>
  <c r="Q319" i="22"/>
  <c r="Q314" i="22"/>
  <c r="Q316" i="22"/>
  <c r="Q318" i="22"/>
  <c r="J1199" i="15"/>
  <c r="J1097" i="15"/>
  <c r="J1061" i="15"/>
  <c r="J982" i="15"/>
  <c r="J941" i="15"/>
  <c r="J858" i="15"/>
  <c r="J776" i="15"/>
  <c r="J735" i="15"/>
  <c r="J614" i="15"/>
  <c r="J452" i="15"/>
  <c r="J369" i="15"/>
  <c r="J326" i="15"/>
  <c r="J282" i="15"/>
  <c r="J182" i="15"/>
  <c r="J133" i="15"/>
  <c r="J84" i="15"/>
  <c r="J34" i="15"/>
  <c r="D1323" i="15"/>
  <c r="D1253" i="15"/>
  <c r="D1180" i="15"/>
  <c r="D1106" i="15"/>
  <c r="D775" i="15"/>
  <c r="D678" i="15"/>
  <c r="D563" i="15"/>
  <c r="D409" i="15"/>
  <c r="J1294" i="15"/>
  <c r="J1259" i="15"/>
  <c r="J1191" i="15"/>
  <c r="J1157" i="15"/>
  <c r="J1088" i="15"/>
  <c r="J1012" i="15"/>
  <c r="J931" i="15"/>
  <c r="J847" i="15"/>
  <c r="J806" i="15"/>
  <c r="J522" i="15"/>
  <c r="J440" i="15"/>
  <c r="J400" i="15"/>
  <c r="J360" i="15"/>
  <c r="J315" i="15"/>
  <c r="J269" i="15"/>
  <c r="J219" i="15"/>
  <c r="D1161" i="15"/>
  <c r="D1010" i="15"/>
  <c r="D842" i="15"/>
  <c r="D378" i="15"/>
  <c r="D223" i="15"/>
  <c r="D41" i="15"/>
  <c r="J1328" i="15"/>
  <c r="J1052" i="15"/>
  <c r="J970" i="15"/>
  <c r="J888" i="15"/>
  <c r="J725" i="15"/>
  <c r="J643" i="15"/>
  <c r="J603" i="15"/>
  <c r="J521" i="15"/>
  <c r="J481" i="15"/>
  <c r="J399" i="15"/>
  <c r="J268" i="15"/>
  <c r="J169" i="15"/>
  <c r="J119" i="15"/>
  <c r="J69" i="15"/>
  <c r="J20" i="15"/>
  <c r="D1305" i="15"/>
  <c r="D1231" i="15"/>
  <c r="D1085" i="15"/>
  <c r="D1006" i="15"/>
  <c r="D926" i="15"/>
  <c r="D511" i="15"/>
  <c r="D355" i="15"/>
  <c r="D222" i="15"/>
  <c r="J1080" i="15"/>
  <c r="J1043" i="15"/>
  <c r="J1003" i="15"/>
  <c r="J920" i="15"/>
  <c r="J635" i="15"/>
  <c r="J595" i="15"/>
  <c r="J472" i="15"/>
  <c r="J391" i="15"/>
  <c r="J305" i="15"/>
  <c r="J59" i="15"/>
  <c r="J8" i="15"/>
  <c r="D1230" i="15"/>
  <c r="D1159" i="15"/>
  <c r="D1003" i="15"/>
  <c r="D836" i="15"/>
  <c r="D744" i="15"/>
  <c r="D652" i="15"/>
  <c r="D510" i="15"/>
  <c r="D196" i="15"/>
  <c r="J1320" i="15"/>
  <c r="J1251" i="15"/>
  <c r="J1217" i="15"/>
  <c r="J1148" i="15"/>
  <c r="J1114" i="15"/>
  <c r="J1002" i="15"/>
  <c r="J961" i="15"/>
  <c r="J838" i="15"/>
  <c r="J797" i="15"/>
  <c r="J676" i="15"/>
  <c r="J593" i="15"/>
  <c r="J553" i="15"/>
  <c r="J512" i="15"/>
  <c r="J471" i="15"/>
  <c r="J431" i="15"/>
  <c r="J390" i="15"/>
  <c r="J349" i="15"/>
  <c r="J303" i="15"/>
  <c r="J256" i="15"/>
  <c r="J107" i="15"/>
  <c r="D1288" i="15"/>
  <c r="D1217" i="15"/>
  <c r="D1145" i="15"/>
  <c r="D1067" i="15"/>
  <c r="D988" i="15"/>
  <c r="D906" i="15"/>
  <c r="D726" i="15"/>
  <c r="D633" i="15"/>
  <c r="D486" i="15"/>
  <c r="D4" i="15"/>
  <c r="J1284" i="15"/>
  <c r="J1182" i="15"/>
  <c r="J1113" i="15"/>
  <c r="J1079" i="15"/>
  <c r="J1042" i="15"/>
  <c r="J918" i="15"/>
  <c r="J877" i="15"/>
  <c r="J634" i="15"/>
  <c r="J552" i="15"/>
  <c r="J389" i="15"/>
  <c r="J157" i="15"/>
  <c r="J58" i="15"/>
  <c r="D903" i="15"/>
  <c r="D816" i="15"/>
  <c r="D329" i="15"/>
  <c r="J1277" i="15"/>
  <c r="J1174" i="15"/>
  <c r="J1140" i="15"/>
  <c r="J952" i="15"/>
  <c r="J910" i="15"/>
  <c r="J869" i="15"/>
  <c r="J667" i="15"/>
  <c r="J625" i="15"/>
  <c r="J584" i="15"/>
  <c r="J462" i="15"/>
  <c r="J340" i="15"/>
  <c r="J294" i="15"/>
  <c r="J196" i="15"/>
  <c r="J97" i="15"/>
  <c r="D1144" i="15"/>
  <c r="D1061" i="15"/>
  <c r="D987" i="15"/>
  <c r="D724" i="15"/>
  <c r="D166" i="15"/>
  <c r="J1311" i="15"/>
  <c r="J1209" i="15"/>
  <c r="J1071" i="15"/>
  <c r="J1033" i="15"/>
  <c r="J991" i="15"/>
  <c r="J950" i="15"/>
  <c r="J868" i="15"/>
  <c r="J827" i="15"/>
  <c r="J787" i="15"/>
  <c r="J542" i="15"/>
  <c r="J503" i="15"/>
  <c r="J420" i="15"/>
  <c r="J379" i="15"/>
  <c r="J339" i="15"/>
  <c r="J244" i="15"/>
  <c r="J193" i="15"/>
  <c r="J145" i="15"/>
  <c r="J47" i="15"/>
  <c r="D1047" i="15"/>
  <c r="D606" i="15"/>
  <c r="D300" i="15"/>
  <c r="D139" i="15"/>
  <c r="J1276" i="15"/>
  <c r="J1242" i="15"/>
  <c r="J1173" i="15"/>
  <c r="J1139" i="15"/>
  <c r="J909" i="15"/>
  <c r="J867" i="15"/>
  <c r="J785" i="15"/>
  <c r="J745" i="15"/>
  <c r="J664" i="15"/>
  <c r="J624" i="15"/>
  <c r="J583" i="15"/>
  <c r="J461" i="15"/>
  <c r="J292" i="15"/>
  <c r="J192" i="15"/>
  <c r="J144" i="15"/>
  <c r="J95" i="15"/>
  <c r="D1269" i="15"/>
  <c r="D1197" i="15"/>
  <c r="D1124" i="15"/>
  <c r="D968" i="15"/>
  <c r="D881" i="15"/>
  <c r="D795" i="15"/>
  <c r="D582" i="15"/>
  <c r="J1269" i="15"/>
  <c r="J1235" i="15"/>
  <c r="J1200" i="15"/>
  <c r="J1166" i="15"/>
  <c r="J1132" i="15"/>
  <c r="J1023" i="15"/>
  <c r="J899" i="15"/>
  <c r="J818" i="15"/>
  <c r="J737" i="15"/>
  <c r="J575" i="15"/>
  <c r="J533" i="15"/>
  <c r="J411" i="15"/>
  <c r="J370" i="15"/>
  <c r="J329" i="15"/>
  <c r="J231" i="15"/>
  <c r="D1044" i="15"/>
  <c r="D967" i="15"/>
  <c r="D880" i="15"/>
  <c r="D699" i="15"/>
  <c r="D431" i="15"/>
  <c r="D276" i="15"/>
  <c r="D105" i="15"/>
  <c r="J1268" i="15"/>
  <c r="J1233" i="15"/>
  <c r="J1131" i="15"/>
  <c r="J1021" i="15"/>
  <c r="J940" i="15"/>
  <c r="J775" i="15"/>
  <c r="J734" i="15"/>
  <c r="J654" i="15"/>
  <c r="J573" i="15"/>
  <c r="J532" i="15"/>
  <c r="J491" i="15"/>
  <c r="J450" i="15"/>
  <c r="J230" i="15"/>
  <c r="J131" i="15"/>
  <c r="J81" i="15"/>
  <c r="J33" i="15"/>
  <c r="D1179" i="15"/>
  <c r="D1105" i="15"/>
  <c r="D948" i="15"/>
  <c r="D859" i="15"/>
  <c r="D771" i="15"/>
  <c r="D408" i="15"/>
  <c r="D252" i="15"/>
  <c r="D79" i="15"/>
  <c r="J746" i="15"/>
  <c r="J1329" i="15"/>
  <c r="J1295" i="15"/>
  <c r="J1226" i="15"/>
  <c r="J1124" i="15"/>
  <c r="J1053" i="15"/>
  <c r="J1013" i="15"/>
  <c r="J971" i="15"/>
  <c r="J848" i="15"/>
  <c r="J808" i="15"/>
  <c r="J767" i="15"/>
  <c r="J726" i="15"/>
  <c r="J686" i="15"/>
  <c r="J645" i="15"/>
  <c r="J605" i="15"/>
  <c r="J564" i="15"/>
  <c r="J442" i="15"/>
  <c r="J316" i="15"/>
  <c r="J220" i="15"/>
  <c r="J170" i="15"/>
  <c r="J72" i="15"/>
  <c r="J23" i="15"/>
  <c r="D1322" i="15"/>
  <c r="D1250" i="15"/>
  <c r="D1176" i="15"/>
  <c r="D1104" i="15"/>
  <c r="D945" i="15"/>
  <c r="D675" i="15"/>
  <c r="D536" i="15"/>
  <c r="D379" i="15"/>
  <c r="D75" i="15"/>
  <c r="J1301" i="15"/>
  <c r="J1224" i="15"/>
  <c r="J1198" i="15"/>
  <c r="J1156" i="15"/>
  <c r="J1095" i="15"/>
  <c r="J1031" i="15"/>
  <c r="J1010" i="15"/>
  <c r="J990" i="15"/>
  <c r="J949" i="15"/>
  <c r="J906" i="15"/>
  <c r="J856" i="15"/>
  <c r="J826" i="15"/>
  <c r="J805" i="15"/>
  <c r="J674" i="15"/>
  <c r="J633" i="15"/>
  <c r="J562" i="15"/>
  <c r="J470" i="15"/>
  <c r="J419" i="15"/>
  <c r="J378" i="15"/>
  <c r="J335" i="15"/>
  <c r="J291" i="15"/>
  <c r="J241" i="15"/>
  <c r="J56" i="15"/>
  <c r="D1247" i="15"/>
  <c r="D1138" i="15"/>
  <c r="D856" i="15"/>
  <c r="D553" i="15"/>
  <c r="J1241" i="15"/>
  <c r="J1215" i="15"/>
  <c r="J1128" i="15"/>
  <c r="J1086" i="15"/>
  <c r="J1040" i="15"/>
  <c r="J896" i="15"/>
  <c r="J804" i="15"/>
  <c r="J744" i="15"/>
  <c r="J683" i="15"/>
  <c r="J642" i="15"/>
  <c r="J602" i="15"/>
  <c r="J550" i="15"/>
  <c r="J459" i="15"/>
  <c r="J141" i="15"/>
  <c r="D1300" i="15"/>
  <c r="D1158" i="15"/>
  <c r="D1060" i="15"/>
  <c r="D942" i="15"/>
  <c r="D809" i="15"/>
  <c r="D717" i="15"/>
  <c r="D529" i="15"/>
  <c r="D297" i="15"/>
  <c r="J1257" i="15"/>
  <c r="J1197" i="15"/>
  <c r="J1154" i="15"/>
  <c r="J1102" i="15"/>
  <c r="J1049" i="15"/>
  <c r="J968" i="15"/>
  <c r="J925" i="15"/>
  <c r="J875" i="15"/>
  <c r="J845" i="15"/>
  <c r="J813" i="15"/>
  <c r="J671" i="15"/>
  <c r="J570" i="15"/>
  <c r="J478" i="15"/>
  <c r="J447" i="15"/>
  <c r="J418" i="15"/>
  <c r="J311" i="15"/>
  <c r="J239" i="15"/>
  <c r="J117" i="15"/>
  <c r="J30" i="15"/>
  <c r="D1318" i="15"/>
  <c r="D1281" i="15"/>
  <c r="D1244" i="15"/>
  <c r="D1189" i="15"/>
  <c r="D1099" i="15"/>
  <c r="D1059" i="15"/>
  <c r="D1016" i="15"/>
  <c r="D982" i="15"/>
  <c r="D894" i="15"/>
  <c r="D855" i="15"/>
  <c r="D828" i="15"/>
  <c r="D789" i="15"/>
  <c r="D764" i="15"/>
  <c r="D622" i="15"/>
  <c r="D550" i="15"/>
  <c r="D423" i="15"/>
  <c r="D345" i="15"/>
  <c r="D318" i="15"/>
  <c r="D290" i="15"/>
  <c r="D240" i="15"/>
  <c r="D155" i="15"/>
  <c r="D31" i="15"/>
  <c r="J1316" i="15"/>
  <c r="J1290" i="15"/>
  <c r="J1274" i="15"/>
  <c r="J1230" i="15"/>
  <c r="J1179" i="15"/>
  <c r="J1127" i="15"/>
  <c r="J1076" i="15"/>
  <c r="J1018" i="15"/>
  <c r="J997" i="15"/>
  <c r="J895" i="15"/>
  <c r="J833" i="15"/>
  <c r="J803" i="15"/>
  <c r="J732" i="15"/>
  <c r="J682" i="15"/>
  <c r="J650" i="15"/>
  <c r="J631" i="15"/>
  <c r="J569" i="15"/>
  <c r="J539" i="15"/>
  <c r="J498" i="15"/>
  <c r="J477" i="15"/>
  <c r="J436" i="15"/>
  <c r="J406" i="15"/>
  <c r="J375" i="15"/>
  <c r="J344" i="15"/>
  <c r="J333" i="15"/>
  <c r="J251" i="15"/>
  <c r="J200" i="15"/>
  <c r="J177" i="15"/>
  <c r="J127" i="15"/>
  <c r="J89" i="15"/>
  <c r="J66" i="15"/>
  <c r="J54" i="15"/>
  <c r="J16" i="15"/>
  <c r="D1243" i="15"/>
  <c r="D1207" i="15"/>
  <c r="D1188" i="15"/>
  <c r="D1171" i="15"/>
  <c r="D1154" i="15"/>
  <c r="D1136" i="15"/>
  <c r="D1116" i="15"/>
  <c r="D1015" i="15"/>
  <c r="D1000" i="15"/>
  <c r="D977" i="15"/>
  <c r="D958" i="15"/>
  <c r="D941" i="15"/>
  <c r="D872" i="15"/>
  <c r="D850" i="15"/>
  <c r="D808" i="15"/>
  <c r="D785" i="15"/>
  <c r="D759" i="15"/>
  <c r="D714" i="15"/>
  <c r="D668" i="15"/>
  <c r="D644" i="15"/>
  <c r="D617" i="15"/>
  <c r="D596" i="15"/>
  <c r="D571" i="15"/>
  <c r="D523" i="15"/>
  <c r="D469" i="15"/>
  <c r="D447" i="15"/>
  <c r="D265" i="15"/>
  <c r="D212" i="15"/>
  <c r="D124" i="15"/>
  <c r="D28" i="15"/>
  <c r="J538" i="15"/>
  <c r="J455" i="15"/>
  <c r="J414" i="15"/>
  <c r="J374" i="15"/>
  <c r="J321" i="15"/>
  <c r="J298" i="15"/>
  <c r="J174" i="15"/>
  <c r="J161" i="15"/>
  <c r="J126" i="15"/>
  <c r="J99" i="15"/>
  <c r="J88" i="15"/>
  <c r="J75" i="15"/>
  <c r="J51" i="15"/>
  <c r="D1279" i="15"/>
  <c r="D1240" i="15"/>
  <c r="D1204" i="15"/>
  <c r="D1187" i="15"/>
  <c r="D1169" i="15"/>
  <c r="D1150" i="15"/>
  <c r="D1073" i="15"/>
  <c r="D1057" i="15"/>
  <c r="D1014" i="15"/>
  <c r="D975" i="15"/>
  <c r="D957" i="15"/>
  <c r="D936" i="15"/>
  <c r="D910" i="15"/>
  <c r="D871" i="15"/>
  <c r="D845" i="15"/>
  <c r="D779" i="15"/>
  <c r="D758" i="15"/>
  <c r="D736" i="15"/>
  <c r="D708" i="15"/>
  <c r="D687" i="15"/>
  <c r="D636" i="15"/>
  <c r="D616" i="15"/>
  <c r="D565" i="15"/>
  <c r="D545" i="15"/>
  <c r="D522" i="15"/>
  <c r="D414" i="15"/>
  <c r="D390" i="15"/>
  <c r="D313" i="15"/>
  <c r="D258" i="15"/>
  <c r="D211" i="15"/>
  <c r="D176" i="15"/>
  <c r="D149" i="15"/>
  <c r="D118" i="15"/>
  <c r="D25" i="15"/>
  <c r="J1314" i="15"/>
  <c r="J1305" i="15"/>
  <c r="J1271" i="15"/>
  <c r="J1254" i="15"/>
  <c r="J1245" i="15"/>
  <c r="J1211" i="15"/>
  <c r="J1203" i="15"/>
  <c r="J1151" i="15"/>
  <c r="J1143" i="15"/>
  <c r="J1108" i="15"/>
  <c r="J1100" i="15"/>
  <c r="J1046" i="15"/>
  <c r="J1035" i="15"/>
  <c r="J1026" i="15"/>
  <c r="J1016" i="15"/>
  <c r="J975" i="15"/>
  <c r="J964" i="15"/>
  <c r="J954" i="15"/>
  <c r="J943" i="15"/>
  <c r="J933" i="15"/>
  <c r="J923" i="15"/>
  <c r="J912" i="15"/>
  <c r="J902" i="15"/>
  <c r="J882" i="15"/>
  <c r="J872" i="15"/>
  <c r="J862" i="15"/>
  <c r="J851" i="15"/>
  <c r="J840" i="15"/>
  <c r="J831" i="15"/>
  <c r="J820" i="15"/>
  <c r="J801" i="15"/>
  <c r="J790" i="15"/>
  <c r="J780" i="15"/>
  <c r="J749" i="15"/>
  <c r="J689" i="15"/>
  <c r="J678" i="15"/>
  <c r="J627" i="15"/>
  <c r="J607" i="15"/>
  <c r="J597" i="15"/>
  <c r="J588" i="15"/>
  <c r="J536" i="15"/>
  <c r="J526" i="15"/>
  <c r="J505" i="15"/>
  <c r="J496" i="15"/>
  <c r="J485" i="15"/>
  <c r="J464" i="15"/>
  <c r="J445" i="15"/>
  <c r="J434" i="15"/>
  <c r="J425" i="15"/>
  <c r="J403" i="15"/>
  <c r="J383" i="15"/>
  <c r="J362" i="15"/>
  <c r="J353" i="15"/>
  <c r="J308" i="15"/>
  <c r="J297" i="15"/>
  <c r="J284" i="15"/>
  <c r="J248" i="15"/>
  <c r="J236" i="15"/>
  <c r="J211" i="15"/>
  <c r="J187" i="15"/>
  <c r="J150" i="15"/>
  <c r="J137" i="15"/>
  <c r="J87" i="15"/>
  <c r="J12" i="15"/>
  <c r="D1309" i="15"/>
  <c r="D1293" i="15"/>
  <c r="D1273" i="15"/>
  <c r="D1257" i="15"/>
  <c r="D1221" i="15"/>
  <c r="D1132" i="15"/>
  <c r="D1091" i="15"/>
  <c r="D1071" i="15"/>
  <c r="D1051" i="15"/>
  <c r="D993" i="15"/>
  <c r="D973" i="15"/>
  <c r="D932" i="15"/>
  <c r="D890" i="15"/>
  <c r="D824" i="15"/>
  <c r="D729" i="15"/>
  <c r="D661" i="15"/>
  <c r="D590" i="15"/>
  <c r="D493" i="15"/>
  <c r="D467" i="15"/>
  <c r="D440" i="15"/>
  <c r="D362" i="15"/>
  <c r="D334" i="15"/>
  <c r="D254" i="15"/>
  <c r="D231" i="15"/>
  <c r="D148" i="15"/>
  <c r="D116" i="15"/>
  <c r="D82" i="15"/>
  <c r="D19" i="15"/>
  <c r="D632" i="15"/>
  <c r="D581" i="15"/>
  <c r="D556" i="15"/>
  <c r="D509" i="15"/>
  <c r="D454" i="15"/>
  <c r="D352" i="15"/>
  <c r="D298" i="15"/>
  <c r="D273" i="15"/>
  <c r="D251" i="15"/>
  <c r="D220" i="15"/>
  <c r="D195" i="15"/>
  <c r="D131" i="15"/>
  <c r="D104" i="15"/>
  <c r="D38" i="15"/>
  <c r="J1318" i="15"/>
  <c r="J1292" i="15"/>
  <c r="J1258" i="15"/>
  <c r="J1250" i="15"/>
  <c r="J1206" i="15"/>
  <c r="J1190" i="15"/>
  <c r="J1164" i="15"/>
  <c r="J1104" i="15"/>
  <c r="J1060" i="15"/>
  <c r="J1041" i="15"/>
  <c r="J1020" i="15"/>
  <c r="J1000" i="15"/>
  <c r="J969" i="15"/>
  <c r="J939" i="15"/>
  <c r="J897" i="15"/>
  <c r="J876" i="15"/>
  <c r="J866" i="15"/>
  <c r="J846" i="15"/>
  <c r="J837" i="15"/>
  <c r="J816" i="15"/>
  <c r="J795" i="15"/>
  <c r="J754" i="15"/>
  <c r="J592" i="15"/>
  <c r="J571" i="15"/>
  <c r="J531" i="15"/>
  <c r="J511" i="15"/>
  <c r="J460" i="15"/>
  <c r="J439" i="15"/>
  <c r="J428" i="15"/>
  <c r="J409" i="15"/>
  <c r="J368" i="15"/>
  <c r="J357" i="15"/>
  <c r="J324" i="15"/>
  <c r="J314" i="15"/>
  <c r="J278" i="15"/>
  <c r="J254" i="15"/>
  <c r="J217" i="15"/>
  <c r="J106" i="15"/>
  <c r="J43" i="15"/>
  <c r="D1321" i="15"/>
  <c r="D1282" i="15"/>
  <c r="D1211" i="15"/>
  <c r="D1043" i="15"/>
  <c r="D921" i="15"/>
  <c r="D898" i="15"/>
  <c r="D674" i="15"/>
  <c r="D649" i="15"/>
  <c r="D624" i="15"/>
  <c r="D530" i="15"/>
  <c r="D478" i="15"/>
  <c r="D430" i="15"/>
  <c r="D375" i="15"/>
  <c r="D320" i="15"/>
  <c r="D129" i="15"/>
  <c r="D3" i="15"/>
  <c r="J1283" i="15"/>
  <c r="J1232" i="15"/>
  <c r="J1172" i="15"/>
  <c r="J1146" i="15"/>
  <c r="J1138" i="15"/>
  <c r="J1120" i="15"/>
  <c r="J1068" i="15"/>
  <c r="J989" i="15"/>
  <c r="J978" i="15"/>
  <c r="J928" i="15"/>
  <c r="J825" i="15"/>
  <c r="J794" i="15"/>
  <c r="J724" i="15"/>
  <c r="J653" i="15"/>
  <c r="J632" i="15"/>
  <c r="J591" i="15"/>
  <c r="J540" i="15"/>
  <c r="J520" i="15"/>
  <c r="J490" i="15"/>
  <c r="J479" i="15"/>
  <c r="J377" i="15"/>
  <c r="J356" i="15"/>
  <c r="J277" i="15"/>
  <c r="J264" i="15"/>
  <c r="J216" i="15"/>
  <c r="J191" i="15"/>
  <c r="J153" i="15"/>
  <c r="J128" i="15"/>
  <c r="J105" i="15"/>
  <c r="J93" i="15"/>
  <c r="J67" i="15"/>
  <c r="D1229" i="15"/>
  <c r="D1193" i="15"/>
  <c r="D1175" i="15"/>
  <c r="D1080" i="15"/>
  <c r="D1002" i="15"/>
  <c r="D920" i="15"/>
  <c r="D791" i="15"/>
  <c r="D741" i="15"/>
  <c r="D673" i="15"/>
  <c r="D601" i="15"/>
  <c r="D552" i="15"/>
  <c r="D503" i="15"/>
  <c r="D268" i="15"/>
  <c r="D215" i="15"/>
  <c r="D160" i="15"/>
  <c r="D99" i="15"/>
  <c r="D65" i="15"/>
  <c r="J1300" i="15"/>
  <c r="J1205" i="15"/>
  <c r="J1137" i="15"/>
  <c r="J1094" i="15"/>
  <c r="J1059" i="15"/>
  <c r="J1028" i="15"/>
  <c r="J1009" i="15"/>
  <c r="J948" i="15"/>
  <c r="J905" i="15"/>
  <c r="J865" i="15"/>
  <c r="J834" i="15"/>
  <c r="J773" i="15"/>
  <c r="J742" i="15"/>
  <c r="J652" i="15"/>
  <c r="J621" i="15"/>
  <c r="J590" i="15"/>
  <c r="J549" i="15"/>
  <c r="J519" i="15"/>
  <c r="J468" i="15"/>
  <c r="J438" i="15"/>
  <c r="J407" i="15"/>
  <c r="J334" i="15"/>
  <c r="J301" i="15"/>
  <c r="J202" i="15"/>
  <c r="J178" i="15"/>
  <c r="J91" i="15"/>
  <c r="J55" i="15"/>
  <c r="J42" i="15"/>
  <c r="D1264" i="15"/>
  <c r="D1210" i="15"/>
  <c r="D1039" i="15"/>
  <c r="D959" i="15"/>
  <c r="D873" i="15"/>
  <c r="D647" i="15"/>
  <c r="D476" i="15"/>
  <c r="J1222" i="15"/>
  <c r="J1187" i="15"/>
  <c r="J1119" i="15"/>
  <c r="J1067" i="15"/>
  <c r="J977" i="15"/>
  <c r="J812" i="15"/>
  <c r="J792" i="15"/>
  <c r="J691" i="15"/>
  <c r="J641" i="15"/>
  <c r="J599" i="15"/>
  <c r="J559" i="15"/>
  <c r="J417" i="15"/>
  <c r="J396" i="15"/>
  <c r="J263" i="15"/>
  <c r="J190" i="15"/>
  <c r="J140" i="15"/>
  <c r="J28" i="15"/>
  <c r="J1307" i="15"/>
  <c r="J1298" i="15"/>
  <c r="J1272" i="15"/>
  <c r="J1264" i="15"/>
  <c r="J1256" i="15"/>
  <c r="J1246" i="15"/>
  <c r="J1238" i="15"/>
  <c r="J1212" i="15"/>
  <c r="J1204" i="15"/>
  <c r="J1196" i="15"/>
  <c r="J1170" i="15"/>
  <c r="J1161" i="15"/>
  <c r="J1152" i="15"/>
  <c r="J1144" i="15"/>
  <c r="J1110" i="15"/>
  <c r="J1101" i="15"/>
  <c r="J1047" i="15"/>
  <c r="J1027" i="15"/>
  <c r="J1017" i="15"/>
  <c r="J1007" i="15"/>
  <c r="J967" i="15"/>
  <c r="J956" i="15"/>
  <c r="J945" i="15"/>
  <c r="J935" i="15"/>
  <c r="J924" i="15"/>
  <c r="J904" i="15"/>
  <c r="J894" i="15"/>
  <c r="J883" i="15"/>
  <c r="J863" i="15"/>
  <c r="J853" i="15"/>
  <c r="J844" i="15"/>
  <c r="J832" i="15"/>
  <c r="J781" i="15"/>
  <c r="J771" i="15"/>
  <c r="J741" i="15"/>
  <c r="J731" i="15"/>
  <c r="J670" i="15"/>
  <c r="J619" i="15"/>
  <c r="J609" i="15"/>
  <c r="J589" i="15"/>
  <c r="J578" i="15"/>
  <c r="J548" i="15"/>
  <c r="J497" i="15"/>
  <c r="J486" i="15"/>
  <c r="J446" i="15"/>
  <c r="J435" i="15"/>
  <c r="J426" i="15"/>
  <c r="J416" i="15"/>
  <c r="J405" i="15"/>
  <c r="J364" i="15"/>
  <c r="J354" i="15"/>
  <c r="J322" i="15"/>
  <c r="J310" i="15"/>
  <c r="J287" i="15"/>
  <c r="J275" i="15"/>
  <c r="J238" i="15"/>
  <c r="J212" i="15"/>
  <c r="J189" i="15"/>
  <c r="J176" i="15"/>
  <c r="J164" i="15"/>
  <c r="J151" i="15"/>
  <c r="J138" i="15"/>
  <c r="J114" i="15"/>
  <c r="J102" i="15"/>
  <c r="J78" i="15"/>
  <c r="J27" i="15"/>
  <c r="J14" i="15"/>
  <c r="D1314" i="15"/>
  <c r="D1295" i="15"/>
  <c r="D1280" i="15"/>
  <c r="D1260" i="15"/>
  <c r="D1226" i="15"/>
  <c r="D1151" i="15"/>
  <c r="D1115" i="15"/>
  <c r="D1094" i="15"/>
  <c r="D1077" i="15"/>
  <c r="D1058" i="15"/>
  <c r="D937" i="15"/>
  <c r="D916" i="15"/>
  <c r="D893" i="15"/>
  <c r="D848" i="15"/>
  <c r="D827" i="15"/>
  <c r="D780" i="15"/>
  <c r="D666" i="15"/>
  <c r="D643" i="15"/>
  <c r="D595" i="15"/>
  <c r="D497" i="15"/>
  <c r="D468" i="15"/>
  <c r="D419" i="15"/>
  <c r="D391" i="15"/>
  <c r="D369" i="15"/>
  <c r="D343" i="15"/>
  <c r="D314" i="15"/>
  <c r="D288" i="15"/>
  <c r="D261" i="15"/>
  <c r="D234" i="15"/>
  <c r="D179" i="15"/>
  <c r="D152" i="15"/>
  <c r="D88" i="15"/>
  <c r="D56" i="15"/>
  <c r="J1323" i="15"/>
  <c r="J1289" i="15"/>
  <c r="J1229" i="15"/>
  <c r="J1178" i="15"/>
  <c r="J1160" i="15"/>
  <c r="J1126" i="15"/>
  <c r="J1084" i="15"/>
  <c r="J1036" i="15"/>
  <c r="J996" i="15"/>
  <c r="J976" i="15"/>
  <c r="J873" i="15"/>
  <c r="J770" i="15"/>
  <c r="J751" i="15"/>
  <c r="J679" i="15"/>
  <c r="J660" i="15"/>
  <c r="J640" i="15"/>
  <c r="J598" i="15"/>
  <c r="J557" i="15"/>
  <c r="J527" i="15"/>
  <c r="J476" i="15"/>
  <c r="J393" i="15"/>
  <c r="J331" i="15"/>
  <c r="J261" i="15"/>
  <c r="J199" i="15"/>
  <c r="J113" i="15"/>
  <c r="J39" i="15"/>
  <c r="J1330" i="15"/>
  <c r="J1322" i="15"/>
  <c r="J1296" i="15"/>
  <c r="J1288" i="15"/>
  <c r="J1270" i="15"/>
  <c r="J1262" i="15"/>
  <c r="J1236" i="15"/>
  <c r="J1228" i="15"/>
  <c r="J1193" i="15"/>
  <c r="J1185" i="15"/>
  <c r="J1176" i="15"/>
  <c r="J1167" i="15"/>
  <c r="J1133" i="15"/>
  <c r="J1125" i="15"/>
  <c r="J1091" i="15"/>
  <c r="J1073" i="15"/>
  <c r="J1054" i="15"/>
  <c r="J1025" i="15"/>
  <c r="J1014" i="15"/>
  <c r="J1004" i="15"/>
  <c r="J995" i="15"/>
  <c r="J984" i="15"/>
  <c r="J974" i="15"/>
  <c r="J953" i="15"/>
  <c r="J891" i="15"/>
  <c r="J860" i="15"/>
  <c r="J830" i="15"/>
  <c r="J810" i="15"/>
  <c r="J738" i="15"/>
  <c r="J727" i="15"/>
  <c r="J668" i="15"/>
  <c r="J657" i="15"/>
  <c r="J648" i="15"/>
  <c r="J636" i="15"/>
  <c r="J617" i="15"/>
  <c r="J606" i="15"/>
  <c r="J585" i="15"/>
  <c r="J576" i="15"/>
  <c r="J566" i="15"/>
  <c r="J556" i="15"/>
  <c r="J546" i="15"/>
  <c r="J514" i="15"/>
  <c r="J474" i="15"/>
  <c r="J454" i="15"/>
  <c r="J424" i="15"/>
  <c r="J392" i="15"/>
  <c r="J341" i="15"/>
  <c r="J330" i="15"/>
  <c r="J318" i="15"/>
  <c r="J295" i="15"/>
  <c r="J271" i="15"/>
  <c r="J259" i="15"/>
  <c r="J246" i="15"/>
  <c r="J235" i="15"/>
  <c r="J222" i="15"/>
  <c r="J198" i="15"/>
  <c r="J160" i="15"/>
  <c r="J148" i="15"/>
  <c r="J123" i="15"/>
  <c r="J98" i="15"/>
  <c r="J74" i="15"/>
  <c r="J36" i="15"/>
  <c r="J25" i="15"/>
  <c r="J11" i="15"/>
  <c r="D1329" i="15"/>
  <c r="D1238" i="15"/>
  <c r="D1219" i="15"/>
  <c r="D1201" i="15"/>
  <c r="D1167" i="15"/>
  <c r="D1146" i="15"/>
  <c r="D1129" i="15"/>
  <c r="D1090" i="15"/>
  <c r="D1031" i="15"/>
  <c r="D1013" i="15"/>
  <c r="D992" i="15"/>
  <c r="D956" i="15"/>
  <c r="D930" i="15"/>
  <c r="D909" i="15"/>
  <c r="D865" i="15"/>
  <c r="D843" i="15"/>
  <c r="D799" i="15"/>
  <c r="D778" i="15"/>
  <c r="D728" i="15"/>
  <c r="D706" i="15"/>
  <c r="D686" i="15"/>
  <c r="D659" i="15"/>
  <c r="D635" i="15"/>
  <c r="D615" i="15"/>
  <c r="D564" i="15"/>
  <c r="D540" i="15"/>
  <c r="D437" i="15"/>
  <c r="D410" i="15"/>
  <c r="D389" i="15"/>
  <c r="D358" i="15"/>
  <c r="D309" i="15"/>
  <c r="D283" i="15"/>
  <c r="D198" i="15"/>
  <c r="D175" i="15"/>
  <c r="D145" i="15"/>
  <c r="D115" i="15"/>
  <c r="D52" i="15"/>
  <c r="J302" i="15"/>
  <c r="J267" i="15"/>
  <c r="J180" i="15"/>
  <c r="D1301" i="15"/>
  <c r="D834" i="15"/>
  <c r="D602" i="15"/>
  <c r="J1317" i="15"/>
  <c r="J1275" i="15"/>
  <c r="J1223" i="15"/>
  <c r="J1180" i="15"/>
  <c r="J1112" i="15"/>
  <c r="J1078" i="15"/>
  <c r="J959" i="15"/>
  <c r="J835" i="15"/>
  <c r="J784" i="15"/>
  <c r="J733" i="15"/>
  <c r="J662" i="15"/>
  <c r="J622" i="15"/>
  <c r="J560" i="15"/>
  <c r="J499" i="15"/>
  <c r="J448" i="15"/>
  <c r="J388" i="15"/>
  <c r="J229" i="15"/>
  <c r="J118" i="15"/>
  <c r="D1266" i="15"/>
  <c r="D1117" i="15"/>
  <c r="D1022" i="15"/>
  <c r="D960" i="15"/>
  <c r="D766" i="15"/>
  <c r="D694" i="15"/>
  <c r="D623" i="15"/>
  <c r="D477" i="15"/>
  <c r="D346" i="15"/>
  <c r="D189" i="15"/>
  <c r="D33" i="15"/>
  <c r="J1308" i="15"/>
  <c r="J1265" i="15"/>
  <c r="J1163" i="15"/>
  <c r="J1039" i="15"/>
  <c r="J998" i="15"/>
  <c r="J957" i="15"/>
  <c r="J916" i="15"/>
  <c r="J884" i="15"/>
  <c r="J855" i="15"/>
  <c r="J824" i="15"/>
  <c r="J753" i="15"/>
  <c r="J692" i="15"/>
  <c r="J611" i="15"/>
  <c r="J581" i="15"/>
  <c r="J529" i="15"/>
  <c r="J489" i="15"/>
  <c r="J457" i="15"/>
  <c r="J427" i="15"/>
  <c r="J386" i="15"/>
  <c r="J346" i="15"/>
  <c r="J323" i="15"/>
  <c r="J166" i="15"/>
  <c r="J79" i="15"/>
  <c r="J17" i="15"/>
  <c r="D1298" i="15"/>
  <c r="D1078" i="15"/>
  <c r="D575" i="15"/>
  <c r="J1324" i="15"/>
  <c r="J1282" i="15"/>
  <c r="J1248" i="15"/>
  <c r="J1085" i="15"/>
  <c r="J1038" i="15"/>
  <c r="J988" i="15"/>
  <c r="J823" i="15"/>
  <c r="J752" i="15"/>
  <c r="J661" i="15"/>
  <c r="J620" i="15"/>
  <c r="J507" i="15"/>
  <c r="J365" i="15"/>
  <c r="J41" i="15"/>
  <c r="J1331" i="15"/>
  <c r="J1281" i="15"/>
  <c r="J1220" i="15"/>
  <c r="J1186" i="15"/>
  <c r="J1134" i="15"/>
  <c r="J1118" i="15"/>
  <c r="J1092" i="15"/>
  <c r="J1055" i="15"/>
  <c r="J1005" i="15"/>
  <c r="J985" i="15"/>
  <c r="J966" i="15"/>
  <c r="J892" i="15"/>
  <c r="J811" i="15"/>
  <c r="J740" i="15"/>
  <c r="J690" i="15"/>
  <c r="J669" i="15"/>
  <c r="J649" i="15"/>
  <c r="J618" i="15"/>
  <c r="J577" i="15"/>
  <c r="J568" i="15"/>
  <c r="J547" i="15"/>
  <c r="J517" i="15"/>
  <c r="J342" i="15"/>
  <c r="J309" i="15"/>
  <c r="J223" i="15"/>
  <c r="J65" i="15"/>
  <c r="J1313" i="15"/>
  <c r="J1304" i="15"/>
  <c r="J1252" i="15"/>
  <c r="J1244" i="15"/>
  <c r="J1218" i="15"/>
  <c r="J1210" i="15"/>
  <c r="J1202" i="15"/>
  <c r="J1184" i="15"/>
  <c r="J1158" i="15"/>
  <c r="J1150" i="15"/>
  <c r="J1115" i="15"/>
  <c r="J1107" i="15"/>
  <c r="J1089" i="15"/>
  <c r="J1072" i="15"/>
  <c r="J1062" i="15"/>
  <c r="J1034" i="15"/>
  <c r="J993" i="15"/>
  <c r="J983" i="15"/>
  <c r="J962" i="15"/>
  <c r="J942" i="15"/>
  <c r="J932" i="15"/>
  <c r="J921" i="15"/>
  <c r="J901" i="15"/>
  <c r="J890" i="15"/>
  <c r="J881" i="15"/>
  <c r="J859" i="15"/>
  <c r="J849" i="15"/>
  <c r="J839" i="15"/>
  <c r="J819" i="15"/>
  <c r="J798" i="15"/>
  <c r="J788" i="15"/>
  <c r="J778" i="15"/>
  <c r="J768" i="15"/>
  <c r="J747" i="15"/>
  <c r="J688" i="15"/>
  <c r="J677" i="15"/>
  <c r="J596" i="15"/>
  <c r="J555" i="15"/>
  <c r="J524" i="15"/>
  <c r="J513" i="15"/>
  <c r="J504" i="15"/>
  <c r="J493" i="15"/>
  <c r="J483" i="15"/>
  <c r="J463" i="15"/>
  <c r="J453" i="15"/>
  <c r="J433" i="15"/>
  <c r="J421" i="15"/>
  <c r="J412" i="15"/>
  <c r="J402" i="15"/>
  <c r="J382" i="15"/>
  <c r="J361" i="15"/>
  <c r="J350" i="15"/>
  <c r="J317" i="15"/>
  <c r="J283" i="15"/>
  <c r="J270" i="15"/>
  <c r="J232" i="15"/>
  <c r="J209" i="15"/>
  <c r="J184" i="15"/>
  <c r="J172" i="15"/>
  <c r="J159" i="15"/>
  <c r="J146" i="15"/>
  <c r="J110" i="15"/>
  <c r="J86" i="15"/>
  <c r="J60" i="15"/>
  <c r="J48" i="15"/>
  <c r="D1324" i="15"/>
  <c r="D1308" i="15"/>
  <c r="D1290" i="15"/>
  <c r="D1237" i="15"/>
  <c r="D1185" i="15"/>
  <c r="D1128" i="15"/>
  <c r="D1089" i="15"/>
  <c r="D1069" i="15"/>
  <c r="D1049" i="15"/>
  <c r="D1029" i="15"/>
  <c r="D929" i="15"/>
  <c r="D885" i="15"/>
  <c r="D823" i="15"/>
  <c r="D796" i="15"/>
  <c r="D753" i="15"/>
  <c r="D727" i="15"/>
  <c r="D703" i="15"/>
  <c r="D685" i="15"/>
  <c r="D657" i="15"/>
  <c r="D613" i="15"/>
  <c r="D539" i="15"/>
  <c r="D513" i="15"/>
  <c r="D488" i="15"/>
  <c r="D332" i="15"/>
  <c r="D307" i="15"/>
  <c r="D253" i="15"/>
  <c r="D173" i="15"/>
  <c r="D143" i="15"/>
  <c r="D80" i="15"/>
  <c r="D49" i="15"/>
  <c r="D14" i="15"/>
  <c r="D1331" i="15"/>
  <c r="D1303" i="15"/>
  <c r="D1262" i="15"/>
  <c r="D1249" i="15"/>
  <c r="D1222" i="15"/>
  <c r="D1196" i="15"/>
  <c r="D1181" i="15"/>
  <c r="D1155" i="15"/>
  <c r="D1082" i="15"/>
  <c r="D1068" i="15"/>
  <c r="D995" i="15"/>
  <c r="D950" i="15"/>
  <c r="D919" i="15"/>
  <c r="D902" i="15"/>
  <c r="D870" i="15"/>
  <c r="D819" i="15"/>
  <c r="D805" i="15"/>
  <c r="D787" i="15"/>
  <c r="D751" i="15"/>
  <c r="D734" i="15"/>
  <c r="D716" i="15"/>
  <c r="D665" i="15"/>
  <c r="D628" i="15"/>
  <c r="D610" i="15"/>
  <c r="D593" i="15"/>
  <c r="D574" i="15"/>
  <c r="D501" i="15"/>
  <c r="D482" i="15"/>
  <c r="D464" i="15"/>
  <c r="D445" i="15"/>
  <c r="D402" i="15"/>
  <c r="D363" i="15"/>
  <c r="D324" i="15"/>
  <c r="D287" i="15"/>
  <c r="D267" i="15"/>
  <c r="D229" i="15"/>
  <c r="D165" i="15"/>
  <c r="D140" i="15"/>
  <c r="D117" i="15"/>
  <c r="D21" i="15"/>
  <c r="J288" i="15"/>
  <c r="J258" i="15"/>
  <c r="J237" i="15"/>
  <c r="J228" i="15"/>
  <c r="J206" i="15"/>
  <c r="J197" i="15"/>
  <c r="J185" i="15"/>
  <c r="J165" i="15"/>
  <c r="J154" i="15"/>
  <c r="J134" i="15"/>
  <c r="J125" i="15"/>
  <c r="J104" i="15"/>
  <c r="J94" i="15"/>
  <c r="J62" i="15"/>
  <c r="J52" i="15"/>
  <c r="J32" i="15"/>
  <c r="J9" i="15"/>
  <c r="D1315" i="15"/>
  <c r="D1289" i="15"/>
  <c r="D1274" i="15"/>
  <c r="D1261" i="15"/>
  <c r="D1236" i="15"/>
  <c r="D1209" i="15"/>
  <c r="D1195" i="15"/>
  <c r="D1168" i="15"/>
  <c r="D1125" i="15"/>
  <c r="D1113" i="15"/>
  <c r="D1081" i="15"/>
  <c r="D1053" i="15"/>
  <c r="D1038" i="15"/>
  <c r="D1023" i="15"/>
  <c r="D980" i="15"/>
  <c r="D949" i="15"/>
  <c r="D933" i="15"/>
  <c r="D917" i="15"/>
  <c r="D900" i="15"/>
  <c r="D883" i="15"/>
  <c r="D835" i="15"/>
  <c r="D804" i="15"/>
  <c r="D767" i="15"/>
  <c r="D750" i="15"/>
  <c r="D715" i="15"/>
  <c r="D698" i="15"/>
  <c r="D645" i="15"/>
  <c r="D608" i="15"/>
  <c r="D554" i="15"/>
  <c r="D521" i="15"/>
  <c r="D479" i="15"/>
  <c r="D463" i="15"/>
  <c r="D422" i="15"/>
  <c r="D381" i="15"/>
  <c r="D344" i="15"/>
  <c r="D301" i="15"/>
  <c r="D244" i="15"/>
  <c r="D207" i="15"/>
  <c r="D183" i="15"/>
  <c r="D164" i="15"/>
  <c r="D95" i="15"/>
  <c r="D67" i="15"/>
  <c r="D45" i="15"/>
  <c r="J1326" i="15"/>
  <c r="J1310" i="15"/>
  <c r="J1302" i="15"/>
  <c r="J1287" i="15"/>
  <c r="J1278" i="15"/>
  <c r="J1263" i="15"/>
  <c r="J1239" i="15"/>
  <c r="J1216" i="15"/>
  <c r="J1192" i="15"/>
  <c r="J1169" i="15"/>
  <c r="J1145" i="15"/>
  <c r="J1130" i="15"/>
  <c r="J1121" i="15"/>
  <c r="J1106" i="15"/>
  <c r="J1098" i="15"/>
  <c r="J1082" i="15"/>
  <c r="J1074" i="15"/>
  <c r="J1066" i="15"/>
  <c r="J1058" i="15"/>
  <c r="J1048" i="15"/>
  <c r="J1011" i="15"/>
  <c r="J992" i="15"/>
  <c r="J946" i="15"/>
  <c r="J936" i="15"/>
  <c r="J917" i="15"/>
  <c r="J908" i="15"/>
  <c r="J898" i="15"/>
  <c r="J889" i="15"/>
  <c r="J880" i="15"/>
  <c r="J870" i="15"/>
  <c r="J852" i="15"/>
  <c r="J796" i="15"/>
  <c r="J777" i="15"/>
  <c r="J739" i="15"/>
  <c r="J684" i="15"/>
  <c r="J675" i="15"/>
  <c r="J656" i="15"/>
  <c r="J628" i="15"/>
  <c r="J610" i="15"/>
  <c r="J582" i="15"/>
  <c r="J563" i="15"/>
  <c r="J545" i="15"/>
  <c r="J534" i="15"/>
  <c r="J525" i="15"/>
  <c r="J506" i="15"/>
  <c r="J488" i="15"/>
  <c r="J441" i="15"/>
  <c r="J432" i="15"/>
  <c r="J413" i="15"/>
  <c r="J404" i="15"/>
  <c r="J395" i="15"/>
  <c r="J385" i="15"/>
  <c r="J376" i="15"/>
  <c r="J367" i="15"/>
  <c r="J348" i="15"/>
  <c r="J307" i="15"/>
  <c r="J285" i="15"/>
  <c r="J276" i="15"/>
  <c r="J255" i="15"/>
  <c r="J245" i="15"/>
  <c r="J224" i="15"/>
  <c r="J213" i="15"/>
  <c r="J204" i="15"/>
  <c r="J183" i="15"/>
  <c r="J173" i="15"/>
  <c r="J152" i="15"/>
  <c r="J143" i="15"/>
  <c r="J121" i="15"/>
  <c r="J112" i="15"/>
  <c r="J101" i="15"/>
  <c r="J80" i="15"/>
  <c r="J71" i="15"/>
  <c r="J49" i="15"/>
  <c r="J40" i="15"/>
  <c r="J19" i="15"/>
  <c r="J7" i="15"/>
  <c r="D1325" i="15"/>
  <c r="D1312" i="15"/>
  <c r="D1283" i="15"/>
  <c r="D1272" i="15"/>
  <c r="D1246" i="15"/>
  <c r="D1218" i="15"/>
  <c r="D1192" i="15"/>
  <c r="D1164" i="15"/>
  <c r="D1137" i="15"/>
  <c r="D1123" i="15"/>
  <c r="D1107" i="15"/>
  <c r="D1093" i="15"/>
  <c r="D1066" i="15"/>
  <c r="D1035" i="15"/>
  <c r="D1021" i="15"/>
  <c r="D1004" i="15"/>
  <c r="D946" i="15"/>
  <c r="D911" i="15"/>
  <c r="D897" i="15"/>
  <c r="D864" i="15"/>
  <c r="D797" i="15"/>
  <c r="D745" i="15"/>
  <c r="D604" i="15"/>
  <c r="D587" i="15"/>
  <c r="D532" i="15"/>
  <c r="D514" i="15"/>
  <c r="D455" i="15"/>
  <c r="D436" i="15"/>
  <c r="D376" i="15"/>
  <c r="D319" i="15"/>
  <c r="D280" i="15"/>
  <c r="D221" i="15"/>
  <c r="D106" i="15"/>
  <c r="D64" i="15"/>
  <c r="D16" i="15"/>
  <c r="D206" i="15"/>
  <c r="D187" i="15"/>
  <c r="D167" i="15"/>
  <c r="D151" i="15"/>
  <c r="D53" i="15"/>
  <c r="D13" i="15"/>
  <c r="J1065" i="15"/>
  <c r="J1056" i="15"/>
  <c r="J1024" i="15"/>
  <c r="J981" i="15"/>
  <c r="J963" i="15"/>
  <c r="J955" i="15"/>
  <c r="J938" i="15"/>
  <c r="J929" i="15"/>
  <c r="J919" i="15"/>
  <c r="J911" i="15"/>
  <c r="J903" i="15"/>
  <c r="J885" i="15"/>
  <c r="J842" i="15"/>
  <c r="J817" i="15"/>
  <c r="J809" i="15"/>
  <c r="J799" i="15"/>
  <c r="J791" i="15"/>
  <c r="J783" i="15"/>
  <c r="J774" i="15"/>
  <c r="J748" i="15"/>
  <c r="J681" i="15"/>
  <c r="J663" i="15"/>
  <c r="J655" i="15"/>
  <c r="J647" i="15"/>
  <c r="J638" i="15"/>
  <c r="J629" i="15"/>
  <c r="J612" i="15"/>
  <c r="J604" i="15"/>
  <c r="J586" i="15"/>
  <c r="J561" i="15"/>
  <c r="J543" i="15"/>
  <c r="J535" i="15"/>
  <c r="J518" i="15"/>
  <c r="J510" i="15"/>
  <c r="J500" i="15"/>
  <c r="J492" i="15"/>
  <c r="J484" i="15"/>
  <c r="J475" i="15"/>
  <c r="J467" i="15"/>
  <c r="J449" i="15"/>
  <c r="J398" i="15"/>
  <c r="J381" i="15"/>
  <c r="J372" i="15"/>
  <c r="J363" i="15"/>
  <c r="J355" i="15"/>
  <c r="J347" i="15"/>
  <c r="J337" i="15"/>
  <c r="J327" i="15"/>
  <c r="J300" i="15"/>
  <c r="J290" i="15"/>
  <c r="J262" i="15"/>
  <c r="J252" i="15"/>
  <c r="J243" i="15"/>
  <c r="J215" i="15"/>
  <c r="J205" i="15"/>
  <c r="J167" i="15"/>
  <c r="J158" i="15"/>
  <c r="J130" i="15"/>
  <c r="J120" i="15"/>
  <c r="J111" i="15"/>
  <c r="J82" i="15"/>
  <c r="J73" i="15"/>
  <c r="J35" i="15"/>
  <c r="J26" i="15"/>
  <c r="D1278" i="15"/>
  <c r="D1252" i="15"/>
  <c r="D1239" i="15"/>
  <c r="D1228" i="15"/>
  <c r="D1215" i="15"/>
  <c r="D1202" i="15"/>
  <c r="D1178" i="15"/>
  <c r="D1166" i="15"/>
  <c r="D1127" i="15"/>
  <c r="D1114" i="15"/>
  <c r="D1100" i="15"/>
  <c r="D1088" i="15"/>
  <c r="D1034" i="15"/>
  <c r="D979" i="15"/>
  <c r="D966" i="15"/>
  <c r="D953" i="15"/>
  <c r="D908" i="15"/>
  <c r="D862" i="15"/>
  <c r="D817" i="15"/>
  <c r="D803" i="15"/>
  <c r="D786" i="15"/>
  <c r="D770" i="15"/>
  <c r="D755" i="15"/>
  <c r="D737" i="15"/>
  <c r="D689" i="15"/>
  <c r="D658" i="15"/>
  <c r="D607" i="15"/>
  <c r="D561" i="15"/>
  <c r="D542" i="15"/>
  <c r="D524" i="15"/>
  <c r="D491" i="15"/>
  <c r="D420" i="15"/>
  <c r="D401" i="15"/>
  <c r="D384" i="15"/>
  <c r="D365" i="15"/>
  <c r="D311" i="15"/>
  <c r="D275" i="15"/>
  <c r="D241" i="15"/>
  <c r="D186" i="15"/>
  <c r="D130" i="15"/>
  <c r="D113" i="15"/>
  <c r="D89" i="15"/>
  <c r="D69" i="15"/>
  <c r="D32" i="15"/>
  <c r="J6" i="15"/>
  <c r="D1326" i="15"/>
  <c r="D1307" i="15"/>
  <c r="D1296" i="15"/>
  <c r="D1287" i="15"/>
  <c r="D1275" i="15"/>
  <c r="D1194" i="15"/>
  <c r="D1183" i="15"/>
  <c r="D1162" i="15"/>
  <c r="D1152" i="15"/>
  <c r="D1143" i="15"/>
  <c r="D1120" i="15"/>
  <c r="D1108" i="15"/>
  <c r="D1098" i="15"/>
  <c r="D1086" i="15"/>
  <c r="D1075" i="15"/>
  <c r="D1042" i="15"/>
  <c r="D1030" i="15"/>
  <c r="D1020" i="15"/>
  <c r="D1007" i="15"/>
  <c r="D996" i="15"/>
  <c r="D985" i="15"/>
  <c r="D964" i="15"/>
  <c r="D951" i="15"/>
  <c r="D940" i="15"/>
  <c r="D928" i="15"/>
  <c r="D913" i="15"/>
  <c r="D889" i="15"/>
  <c r="D851" i="15"/>
  <c r="D838" i="15"/>
  <c r="D826" i="15"/>
  <c r="D815" i="15"/>
  <c r="D801" i="15"/>
  <c r="D777" i="15"/>
  <c r="D760" i="15"/>
  <c r="D749" i="15"/>
  <c r="D707" i="15"/>
  <c r="D667" i="15"/>
  <c r="D656" i="15"/>
  <c r="D642" i="15"/>
  <c r="D626" i="15"/>
  <c r="D585" i="15"/>
  <c r="D573" i="15"/>
  <c r="D531" i="15"/>
  <c r="D502" i="15"/>
  <c r="D475" i="15"/>
  <c r="D457" i="15"/>
  <c r="D444" i="15"/>
  <c r="D412" i="15"/>
  <c r="D367" i="15"/>
  <c r="D353" i="15"/>
  <c r="D323" i="15"/>
  <c r="D308" i="15"/>
  <c r="D296" i="15"/>
  <c r="D264" i="15"/>
  <c r="D233" i="15"/>
  <c r="D205" i="15"/>
  <c r="D188" i="15"/>
  <c r="D174" i="15"/>
  <c r="D127" i="15"/>
  <c r="D77" i="15"/>
  <c r="D63" i="15"/>
  <c r="D12" i="15"/>
  <c r="D1316" i="15"/>
  <c r="D1265" i="15"/>
  <c r="D1254" i="15"/>
  <c r="D1235" i="15"/>
  <c r="D1223" i="15"/>
  <c r="D1214" i="15"/>
  <c r="D1203" i="15"/>
  <c r="D1172" i="15"/>
  <c r="D1131" i="15"/>
  <c r="D1097" i="15"/>
  <c r="D1062" i="15"/>
  <c r="D1052" i="15"/>
  <c r="D984" i="15"/>
  <c r="D974" i="15"/>
  <c r="D938" i="15"/>
  <c r="D912" i="15"/>
  <c r="D901" i="15"/>
  <c r="D888" i="15"/>
  <c r="D874" i="15"/>
  <c r="D863" i="15"/>
  <c r="D800" i="15"/>
  <c r="D788" i="15"/>
  <c r="D746" i="15"/>
  <c r="D719" i="15"/>
  <c r="D693" i="15"/>
  <c r="D679" i="15"/>
  <c r="D653" i="15"/>
  <c r="D639" i="15"/>
  <c r="D625" i="15"/>
  <c r="D614" i="15"/>
  <c r="D597" i="15"/>
  <c r="D572" i="15"/>
  <c r="D544" i="15"/>
  <c r="D515" i="15"/>
  <c r="D487" i="15"/>
  <c r="D441" i="15"/>
  <c r="D425" i="15"/>
  <c r="D398" i="15"/>
  <c r="D366" i="15"/>
  <c r="D336" i="15"/>
  <c r="D277" i="15"/>
  <c r="D245" i="15"/>
  <c r="D218" i="15"/>
  <c r="D202" i="15"/>
  <c r="D157" i="15"/>
  <c r="D92" i="15"/>
  <c r="D57" i="15"/>
  <c r="D44" i="15"/>
  <c r="D27" i="15"/>
  <c r="D6" i="15"/>
  <c r="D944" i="15"/>
  <c r="D935" i="15"/>
  <c r="D924" i="15"/>
  <c r="D896" i="15"/>
  <c r="D887" i="15"/>
  <c r="D878" i="15"/>
  <c r="D869" i="15"/>
  <c r="D858" i="15"/>
  <c r="D841" i="15"/>
  <c r="D831" i="15"/>
  <c r="D822" i="15"/>
  <c r="D812" i="15"/>
  <c r="D743" i="15"/>
  <c r="D723" i="15"/>
  <c r="D712" i="15"/>
  <c r="D701" i="15"/>
  <c r="D682" i="15"/>
  <c r="D600" i="15"/>
  <c r="D589" i="15"/>
  <c r="D580" i="15"/>
  <c r="D570" i="15"/>
  <c r="D558" i="15"/>
  <c r="D549" i="15"/>
  <c r="D538" i="15"/>
  <c r="D518" i="15"/>
  <c r="D507" i="15"/>
  <c r="D495" i="15"/>
  <c r="D484" i="15"/>
  <c r="D474" i="15"/>
  <c r="D462" i="15"/>
  <c r="D451" i="15"/>
  <c r="D439" i="15"/>
  <c r="D429" i="15"/>
  <c r="D417" i="15"/>
  <c r="D407" i="15"/>
  <c r="D394" i="15"/>
  <c r="D383" i="15"/>
  <c r="D373" i="15"/>
  <c r="D351" i="15"/>
  <c r="D338" i="15"/>
  <c r="D327" i="15"/>
  <c r="D316" i="15"/>
  <c r="D305" i="15"/>
  <c r="D295" i="15"/>
  <c r="D272" i="15"/>
  <c r="D260" i="15"/>
  <c r="D250" i="15"/>
  <c r="D238" i="15"/>
  <c r="D226" i="15"/>
  <c r="D204" i="15"/>
  <c r="D194" i="15"/>
  <c r="D182" i="15"/>
  <c r="D170" i="15"/>
  <c r="D159" i="15"/>
  <c r="D135" i="15"/>
  <c r="D98" i="15"/>
  <c r="D87" i="15"/>
  <c r="D74" i="15"/>
  <c r="D62" i="15"/>
  <c r="D37" i="15"/>
  <c r="J1319" i="15"/>
  <c r="J1306" i="15"/>
  <c r="J1293" i="15"/>
  <c r="J1280" i="15"/>
  <c r="J1260" i="15"/>
  <c r="J1247" i="15"/>
  <c r="J1234" i="15"/>
  <c r="J1221" i="15"/>
  <c r="J1208" i="15"/>
  <c r="J1188" i="15"/>
  <c r="J1175" i="15"/>
  <c r="J1162" i="15"/>
  <c r="J1149" i="15"/>
  <c r="J1136" i="15"/>
  <c r="J1116" i="15"/>
  <c r="J1103" i="15"/>
  <c r="J1090" i="15"/>
  <c r="J1077" i="15"/>
  <c r="J1064" i="15"/>
  <c r="J1044" i="15"/>
  <c r="J1037" i="15"/>
  <c r="J1030" i="15"/>
  <c r="J987" i="15"/>
  <c r="J980" i="15"/>
  <c r="J951" i="15"/>
  <c r="J944" i="15"/>
  <c r="J937" i="15"/>
  <c r="J930" i="15"/>
  <c r="J922" i="15"/>
  <c r="J915" i="15"/>
  <c r="J893" i="15"/>
  <c r="J886" i="15"/>
  <c r="J879" i="15"/>
  <c r="J836" i="15"/>
  <c r="J829" i="15"/>
  <c r="J822" i="15"/>
  <c r="J800" i="15"/>
  <c r="J793" i="15"/>
  <c r="J786" i="15"/>
  <c r="J779" i="15"/>
  <c r="J772" i="15"/>
  <c r="J736" i="15"/>
  <c r="J729" i="15"/>
  <c r="J687" i="15"/>
  <c r="J680" i="15"/>
  <c r="J673" i="15"/>
  <c r="J666" i="15"/>
  <c r="J651" i="15"/>
  <c r="J644" i="15"/>
  <c r="J637" i="15"/>
  <c r="J630" i="15"/>
  <c r="J623" i="15"/>
  <c r="J616" i="15"/>
  <c r="J580" i="15"/>
  <c r="J537" i="15"/>
  <c r="J530" i="15"/>
  <c r="J523" i="15"/>
  <c r="J516" i="15"/>
  <c r="J509" i="15"/>
  <c r="J501" i="15"/>
  <c r="J494" i="15"/>
  <c r="J487" i="15"/>
  <c r="J480" i="15"/>
  <c r="J473" i="15"/>
  <c r="J466" i="15"/>
  <c r="J387" i="15"/>
  <c r="J380" i="15"/>
  <c r="J373" i="15"/>
  <c r="J366" i="15"/>
  <c r="J359" i="15"/>
  <c r="J352" i="15"/>
  <c r="J336" i="15"/>
  <c r="J313" i="15"/>
  <c r="J289" i="15"/>
  <c r="J274" i="15"/>
  <c r="J265" i="15"/>
  <c r="J250" i="15"/>
  <c r="J242" i="15"/>
  <c r="J226" i="15"/>
  <c r="J218" i="15"/>
  <c r="J203" i="15"/>
  <c r="J195" i="15"/>
  <c r="J179" i="15"/>
  <c r="J171" i="15"/>
  <c r="J156" i="15"/>
  <c r="J147" i="15"/>
  <c r="J132" i="15"/>
  <c r="J108" i="15"/>
  <c r="J85" i="15"/>
  <c r="J61" i="15"/>
  <c r="J46" i="15"/>
  <c r="J38" i="15"/>
  <c r="J22" i="15"/>
  <c r="J13" i="15"/>
  <c r="D1319" i="15"/>
  <c r="D1311" i="15"/>
  <c r="D1302" i="15"/>
  <c r="D1294" i="15"/>
  <c r="D1286" i="15"/>
  <c r="D1276" i="15"/>
  <c r="D1268" i="15"/>
  <c r="D1251" i="15"/>
  <c r="D1200" i="15"/>
  <c r="D1182" i="15"/>
  <c r="D1174" i="15"/>
  <c r="D1165" i="15"/>
  <c r="D1157" i="15"/>
  <c r="D1148" i="15"/>
  <c r="D1139" i="15"/>
  <c r="D1121" i="15"/>
  <c r="D1084" i="15"/>
  <c r="D1074" i="15"/>
  <c r="D1055" i="15"/>
  <c r="D1046" i="15"/>
  <c r="D1028" i="15"/>
  <c r="D1008" i="15"/>
  <c r="D981" i="15"/>
  <c r="D972" i="15"/>
  <c r="D961" i="15"/>
  <c r="D943" i="15"/>
  <c r="D914" i="15"/>
  <c r="D867" i="15"/>
  <c r="D849" i="15"/>
  <c r="D840" i="15"/>
  <c r="D802" i="15"/>
  <c r="D793" i="15"/>
  <c r="D784" i="15"/>
  <c r="D772" i="15"/>
  <c r="D763" i="15"/>
  <c r="D752" i="15"/>
  <c r="D721" i="15"/>
  <c r="D671" i="15"/>
  <c r="D660" i="15"/>
  <c r="D640" i="15"/>
  <c r="D630" i="15"/>
  <c r="D609" i="15"/>
  <c r="D547" i="15"/>
  <c r="D528" i="15"/>
  <c r="D516" i="15"/>
  <c r="D506" i="15"/>
  <c r="D438" i="15"/>
  <c r="D393" i="15"/>
  <c r="D371" i="15"/>
  <c r="D360" i="15"/>
  <c r="D347" i="15"/>
  <c r="D281" i="15"/>
  <c r="D236" i="15"/>
  <c r="D214" i="15"/>
  <c r="D203" i="15"/>
  <c r="D180" i="15"/>
  <c r="D168" i="15"/>
  <c r="D147" i="15"/>
  <c r="D109" i="15"/>
  <c r="D47" i="15"/>
  <c r="D35" i="15"/>
  <c r="D10" i="15"/>
  <c r="J1325" i="15"/>
  <c r="J1312" i="15"/>
  <c r="J1299" i="15"/>
  <c r="J1286" i="15"/>
  <c r="J1266" i="15"/>
  <c r="J1253" i="15"/>
  <c r="J1240" i="15"/>
  <c r="J1227" i="15"/>
  <c r="J1214" i="15"/>
  <c r="J1194" i="15"/>
  <c r="J1181" i="15"/>
  <c r="J1168" i="15"/>
  <c r="J1155" i="15"/>
  <c r="J1142" i="15"/>
  <c r="J1122" i="15"/>
  <c r="J1109" i="15"/>
  <c r="J1096" i="15"/>
  <c r="J1083" i="15"/>
  <c r="J1070" i="15"/>
  <c r="J1050" i="15"/>
  <c r="J1029" i="15"/>
  <c r="J1022" i="15"/>
  <c r="J1015" i="15"/>
  <c r="J1008" i="15"/>
  <c r="J1001" i="15"/>
  <c r="J994" i="15"/>
  <c r="J979" i="15"/>
  <c r="J972" i="15"/>
  <c r="J965" i="15"/>
  <c r="J958" i="15"/>
  <c r="J914" i="15"/>
  <c r="J907" i="15"/>
  <c r="J878" i="15"/>
  <c r="J871" i="15"/>
  <c r="J864" i="15"/>
  <c r="J857" i="15"/>
  <c r="J850" i="15"/>
  <c r="J843" i="15"/>
  <c r="J821" i="15"/>
  <c r="J814" i="15"/>
  <c r="J807" i="15"/>
  <c r="J750" i="15"/>
  <c r="J728" i="15"/>
  <c r="J693" i="15"/>
  <c r="J665" i="15"/>
  <c r="J658" i="15"/>
  <c r="J615" i="15"/>
  <c r="J608" i="15"/>
  <c r="J601" i="15"/>
  <c r="J594" i="15"/>
  <c r="J579" i="15"/>
  <c r="J572" i="15"/>
  <c r="J565" i="15"/>
  <c r="J558" i="15"/>
  <c r="J551" i="15"/>
  <c r="J544" i="15"/>
  <c r="J508" i="15"/>
  <c r="J465" i="15"/>
  <c r="J458" i="15"/>
  <c r="J451" i="15"/>
  <c r="J444" i="15"/>
  <c r="J437" i="15"/>
  <c r="J429" i="15"/>
  <c r="J422" i="15"/>
  <c r="J415" i="15"/>
  <c r="J408" i="15"/>
  <c r="J401" i="15"/>
  <c r="J394" i="15"/>
  <c r="J343" i="15"/>
  <c r="J328" i="15"/>
  <c r="J320" i="15"/>
  <c r="J304" i="15"/>
  <c r="J296" i="15"/>
  <c r="J281" i="15"/>
  <c r="J272" i="15"/>
  <c r="J257" i="15"/>
  <c r="J249" i="15"/>
  <c r="J233" i="15"/>
  <c r="J225" i="15"/>
  <c r="J210" i="15"/>
  <c r="J186" i="15"/>
  <c r="J163" i="15"/>
  <c r="J139" i="15"/>
  <c r="J124" i="15"/>
  <c r="J115" i="15"/>
  <c r="J100" i="15"/>
  <c r="J92" i="15"/>
  <c r="J76" i="15"/>
  <c r="J68" i="15"/>
  <c r="J53" i="15"/>
  <c r="J45" i="15"/>
  <c r="J29" i="15"/>
  <c r="J21" i="15"/>
  <c r="J4" i="15"/>
  <c r="D1328" i="15"/>
  <c r="D1310" i="15"/>
  <c r="D1285" i="15"/>
  <c r="D1267" i="15"/>
  <c r="D1259" i="15"/>
  <c r="D1242" i="15"/>
  <c r="D1233" i="15"/>
  <c r="D1224" i="15"/>
  <c r="D1216" i="15"/>
  <c r="D1208" i="15"/>
  <c r="D1190" i="15"/>
  <c r="D1147" i="15"/>
  <c r="D1130" i="15"/>
  <c r="D1111" i="15"/>
  <c r="D1101" i="15"/>
  <c r="D1092" i="15"/>
  <c r="D1065" i="15"/>
  <c r="D1054" i="15"/>
  <c r="D1045" i="15"/>
  <c r="D1036" i="15"/>
  <c r="D1027" i="15"/>
  <c r="D1018" i="15"/>
  <c r="D999" i="15"/>
  <c r="D989" i="15"/>
  <c r="D971" i="15"/>
  <c r="D934" i="15"/>
  <c r="D923" i="15"/>
  <c r="D904" i="15"/>
  <c r="D895" i="15"/>
  <c r="D886" i="15"/>
  <c r="D877" i="15"/>
  <c r="D857" i="15"/>
  <c r="D830" i="15"/>
  <c r="D810" i="15"/>
  <c r="D792" i="15"/>
  <c r="D762" i="15"/>
  <c r="D742" i="15"/>
  <c r="D731" i="15"/>
  <c r="D720" i="15"/>
  <c r="D710" i="15"/>
  <c r="D700" i="15"/>
  <c r="D692" i="15"/>
  <c r="D681" i="15"/>
  <c r="D670" i="15"/>
  <c r="D650" i="15"/>
  <c r="D599" i="15"/>
  <c r="D588" i="15"/>
  <c r="D567" i="15"/>
  <c r="D557" i="15"/>
  <c r="D537" i="15"/>
  <c r="D494" i="15"/>
  <c r="D483" i="15"/>
  <c r="D460" i="15"/>
  <c r="D448" i="15"/>
  <c r="D416" i="15"/>
  <c r="D404" i="15"/>
  <c r="D382" i="15"/>
  <c r="D370" i="15"/>
  <c r="D337" i="15"/>
  <c r="D326" i="15"/>
  <c r="D304" i="15"/>
  <c r="D291" i="15"/>
  <c r="D259" i="15"/>
  <c r="D248" i="15"/>
  <c r="D225" i="15"/>
  <c r="D213" i="15"/>
  <c r="D191" i="15"/>
  <c r="D134" i="15"/>
  <c r="D121" i="15"/>
  <c r="D107" i="15"/>
  <c r="D97" i="15"/>
  <c r="D83" i="15"/>
  <c r="D73" i="15"/>
  <c r="D58" i="15"/>
  <c r="D46" i="15"/>
  <c r="D22" i="15"/>
  <c r="J345" i="15"/>
  <c r="J332" i="15"/>
  <c r="J319" i="15"/>
  <c r="J306" i="15"/>
  <c r="J293" i="15"/>
  <c r="J280" i="15"/>
  <c r="J273" i="15"/>
  <c r="J260" i="15"/>
  <c r="J247" i="15"/>
  <c r="J234" i="15"/>
  <c r="J221" i="15"/>
  <c r="J208" i="15"/>
  <c r="J201" i="15"/>
  <c r="J188" i="15"/>
  <c r="J175" i="15"/>
  <c r="J162" i="15"/>
  <c r="J149" i="15"/>
  <c r="J136" i="15"/>
  <c r="J129" i="15"/>
  <c r="J116" i="15"/>
  <c r="J103" i="15"/>
  <c r="J90" i="15"/>
  <c r="J77" i="15"/>
  <c r="J64" i="15"/>
  <c r="J57" i="15"/>
  <c r="J44" i="15"/>
  <c r="J31" i="15"/>
  <c r="J18" i="15"/>
  <c r="J10" i="15"/>
  <c r="J3" i="15"/>
  <c r="D1327" i="15"/>
  <c r="D1320" i="15"/>
  <c r="D1313" i="15"/>
  <c r="D1306" i="15"/>
  <c r="D1299" i="15"/>
  <c r="D1292" i="15"/>
  <c r="D1277" i="15"/>
  <c r="D1270" i="15"/>
  <c r="D1263" i="15"/>
  <c r="D1256" i="15"/>
  <c r="D1213" i="15"/>
  <c r="D1206" i="15"/>
  <c r="D1177" i="15"/>
  <c r="D1170" i="15"/>
  <c r="D1163" i="15"/>
  <c r="D1156" i="15"/>
  <c r="D1149" i="15"/>
  <c r="D1142" i="15"/>
  <c r="D1134" i="15"/>
  <c r="D1103" i="15"/>
  <c r="D1095" i="15"/>
  <c r="D1087" i="15"/>
  <c r="D1072" i="15"/>
  <c r="D1056" i="15"/>
  <c r="D1041" i="15"/>
  <c r="D1025" i="15"/>
  <c r="D1017" i="15"/>
  <c r="D1009" i="15"/>
  <c r="D994" i="15"/>
  <c r="D963" i="15"/>
  <c r="D955" i="15"/>
  <c r="D947" i="15"/>
  <c r="D931" i="15"/>
  <c r="D915" i="15"/>
  <c r="D884" i="15"/>
  <c r="D876" i="15"/>
  <c r="D852" i="15"/>
  <c r="D837" i="15"/>
  <c r="D814" i="15"/>
  <c r="D806" i="15"/>
  <c r="D798" i="15"/>
  <c r="D782" i="15"/>
  <c r="D773" i="15"/>
  <c r="D765" i="15"/>
  <c r="D757" i="15"/>
  <c r="D739" i="15"/>
  <c r="D696" i="15"/>
  <c r="D672" i="15"/>
  <c r="D654" i="15"/>
  <c r="D646" i="15"/>
  <c r="D637" i="15"/>
  <c r="D629" i="15"/>
  <c r="D621" i="15"/>
  <c r="D611" i="15"/>
  <c r="D603" i="15"/>
  <c r="D578" i="15"/>
  <c r="D535" i="15"/>
  <c r="D517" i="15"/>
  <c r="D500" i="15"/>
  <c r="D490" i="15"/>
  <c r="D480" i="15"/>
  <c r="D471" i="15"/>
  <c r="D453" i="15"/>
  <c r="D424" i="15"/>
  <c r="D397" i="15"/>
  <c r="D377" i="15"/>
  <c r="D359" i="15"/>
  <c r="D331" i="15"/>
  <c r="D322" i="15"/>
  <c r="D312" i="15"/>
  <c r="D293" i="15"/>
  <c r="D284" i="15"/>
  <c r="D266" i="15"/>
  <c r="D257" i="15"/>
  <c r="D246" i="15"/>
  <c r="D228" i="15"/>
  <c r="D219" i="15"/>
  <c r="D200" i="15"/>
  <c r="D190" i="15"/>
  <c r="D163" i="15"/>
  <c r="D153" i="15"/>
  <c r="D133" i="15"/>
  <c r="D123" i="15"/>
  <c r="D101" i="15"/>
  <c r="D71" i="15"/>
  <c r="D50" i="15"/>
  <c r="D40" i="15"/>
  <c r="D20" i="15"/>
  <c r="D9" i="15"/>
  <c r="J1327" i="15"/>
  <c r="J1321" i="15"/>
  <c r="J1315" i="15"/>
  <c r="J1309" i="15"/>
  <c r="J1303" i="15"/>
  <c r="J1297" i="15"/>
  <c r="J1291" i="15"/>
  <c r="J1285" i="15"/>
  <c r="J1279" i="15"/>
  <c r="J1273" i="15"/>
  <c r="J1267" i="15"/>
  <c r="J1261" i="15"/>
  <c r="J1255" i="15"/>
  <c r="J1249" i="15"/>
  <c r="J1243" i="15"/>
  <c r="J1237" i="15"/>
  <c r="J1231" i="15"/>
  <c r="J1225" i="15"/>
  <c r="J1219" i="15"/>
  <c r="J1213" i="15"/>
  <c r="J1207" i="15"/>
  <c r="J1201" i="15"/>
  <c r="J1195" i="15"/>
  <c r="J1189" i="15"/>
  <c r="J1183" i="15"/>
  <c r="J1177" i="15"/>
  <c r="J1171" i="15"/>
  <c r="J1165" i="15"/>
  <c r="J1159" i="15"/>
  <c r="J1153" i="15"/>
  <c r="J1147" i="15"/>
  <c r="J1141" i="15"/>
  <c r="J1135" i="15"/>
  <c r="J1129" i="15"/>
  <c r="J1123" i="15"/>
  <c r="J1117" i="15"/>
  <c r="J1111" i="15"/>
  <c r="J1105" i="15"/>
  <c r="J1099" i="15"/>
  <c r="J1093" i="15"/>
  <c r="J1087" i="15"/>
  <c r="J1081" i="15"/>
  <c r="J1075" i="15"/>
  <c r="J1069" i="15"/>
  <c r="J1063" i="15"/>
  <c r="J1057" i="15"/>
  <c r="J1051" i="15"/>
  <c r="J1045" i="15"/>
  <c r="J1032" i="15"/>
  <c r="J1019" i="15"/>
  <c r="J1006" i="15"/>
  <c r="J999" i="15"/>
  <c r="J986" i="15"/>
  <c r="J973" i="15"/>
  <c r="J960" i="15"/>
  <c r="J947" i="15"/>
  <c r="J934" i="15"/>
  <c r="J926" i="15"/>
  <c r="J913" i="15"/>
  <c r="J900" i="15"/>
  <c r="J887" i="15"/>
  <c r="J874" i="15"/>
  <c r="J861" i="15"/>
  <c r="J854" i="15"/>
  <c r="J841" i="15"/>
  <c r="J828" i="15"/>
  <c r="J815" i="15"/>
  <c r="J802" i="15"/>
  <c r="J789" i="15"/>
  <c r="J782" i="15"/>
  <c r="J769" i="15"/>
  <c r="J743" i="15"/>
  <c r="J730" i="15"/>
  <c r="J685" i="15"/>
  <c r="J672" i="15"/>
  <c r="J659" i="15"/>
  <c r="J646" i="15"/>
  <c r="J639" i="15"/>
  <c r="J626" i="15"/>
  <c r="J613" i="15"/>
  <c r="J600" i="15"/>
  <c r="J587" i="15"/>
  <c r="J574" i="15"/>
  <c r="J567" i="15"/>
  <c r="J554" i="15"/>
  <c r="J541" i="15"/>
  <c r="J528" i="15"/>
  <c r="J515" i="15"/>
  <c r="J502" i="15"/>
  <c r="J495" i="15"/>
  <c r="J482" i="15"/>
  <c r="J469" i="15"/>
  <c r="J456" i="15"/>
  <c r="J443" i="15"/>
  <c r="J430" i="15"/>
  <c r="J423" i="15"/>
  <c r="J410" i="15"/>
  <c r="J397" i="15"/>
  <c r="J384" i="15"/>
  <c r="J371" i="15"/>
  <c r="J358" i="15"/>
  <c r="J351" i="15"/>
  <c r="J338" i="15"/>
  <c r="J325" i="15"/>
  <c r="J312" i="15"/>
  <c r="J299" i="15"/>
  <c r="J286" i="15"/>
  <c r="J279" i="15"/>
  <c r="J266" i="15"/>
  <c r="J253" i="15"/>
  <c r="J240" i="15"/>
  <c r="J227" i="15"/>
  <c r="J214" i="15"/>
  <c r="J207" i="15"/>
  <c r="J194" i="15"/>
  <c r="J181" i="15"/>
  <c r="J168" i="15"/>
  <c r="J155" i="15"/>
  <c r="J142" i="15"/>
  <c r="J135" i="15"/>
  <c r="J122" i="15"/>
  <c r="J109" i="15"/>
  <c r="J96" i="15"/>
  <c r="J83" i="15"/>
  <c r="J70" i="15"/>
  <c r="J63" i="15"/>
  <c r="J50" i="15"/>
  <c r="J37" i="15"/>
  <c r="J24" i="15"/>
  <c r="D1291" i="15"/>
  <c r="D1255" i="15"/>
  <c r="D1248" i="15"/>
  <c r="D1241" i="15"/>
  <c r="D1234" i="15"/>
  <c r="D1227" i="15"/>
  <c r="D1220" i="15"/>
  <c r="D1205" i="15"/>
  <c r="D1198" i="15"/>
  <c r="D1191" i="15"/>
  <c r="D1184" i="15"/>
  <c r="D1141" i="15"/>
  <c r="D1118" i="15"/>
  <c r="D1110" i="15"/>
  <c r="D1102" i="15"/>
  <c r="D1079" i="15"/>
  <c r="D1064" i="15"/>
  <c r="D1048" i="15"/>
  <c r="D1040" i="15"/>
  <c r="D1032" i="15"/>
  <c r="D1001" i="15"/>
  <c r="D986" i="15"/>
  <c r="D970" i="15"/>
  <c r="D954" i="15"/>
  <c r="D922" i="15"/>
  <c r="D907" i="15"/>
  <c r="D899" i="15"/>
  <c r="D891" i="15"/>
  <c r="D860" i="15"/>
  <c r="D844" i="15"/>
  <c r="D829" i="15"/>
  <c r="D821" i="15"/>
  <c r="D813" i="15"/>
  <c r="D790" i="15"/>
  <c r="D756" i="15"/>
  <c r="D738" i="15"/>
  <c r="D730" i="15"/>
  <c r="D713" i="15"/>
  <c r="D705" i="15"/>
  <c r="D695" i="15"/>
  <c r="D688" i="15"/>
  <c r="D680" i="15"/>
  <c r="D663" i="15"/>
  <c r="D594" i="15"/>
  <c r="D586" i="15"/>
  <c r="D577" i="15"/>
  <c r="D568" i="15"/>
  <c r="D560" i="15"/>
  <c r="D551" i="15"/>
  <c r="D543" i="15"/>
  <c r="D525" i="15"/>
  <c r="D508" i="15"/>
  <c r="D499" i="15"/>
  <c r="D470" i="15"/>
  <c r="D461" i="15"/>
  <c r="D452" i="15"/>
  <c r="D443" i="15"/>
  <c r="D432" i="15"/>
  <c r="D415" i="15"/>
  <c r="D405" i="15"/>
  <c r="D396" i="15"/>
  <c r="D386" i="15"/>
  <c r="D368" i="15"/>
  <c r="D350" i="15"/>
  <c r="D339" i="15"/>
  <c r="D330" i="15"/>
  <c r="D321" i="15"/>
  <c r="D303" i="15"/>
  <c r="D274" i="15"/>
  <c r="D237" i="15"/>
  <c r="D227" i="15"/>
  <c r="D209" i="15"/>
  <c r="D199" i="15"/>
  <c r="D181" i="15"/>
  <c r="D172" i="15"/>
  <c r="D162" i="15"/>
  <c r="D142" i="15"/>
  <c r="D122" i="15"/>
  <c r="D112" i="15"/>
  <c r="D100" i="15"/>
  <c r="D91" i="15"/>
  <c r="D81" i="15"/>
  <c r="D61" i="15"/>
  <c r="D29" i="15"/>
  <c r="D783" i="15"/>
  <c r="D776" i="15"/>
  <c r="D769" i="15"/>
  <c r="D754" i="15"/>
  <c r="D747" i="15"/>
  <c r="D740" i="15"/>
  <c r="D733" i="15"/>
  <c r="D691" i="15"/>
  <c r="D684" i="15"/>
  <c r="D655" i="15"/>
  <c r="D648" i="15"/>
  <c r="D641" i="15"/>
  <c r="D634" i="15"/>
  <c r="D627" i="15"/>
  <c r="D620" i="15"/>
  <c r="D598" i="15"/>
  <c r="D591" i="15"/>
  <c r="D584" i="15"/>
  <c r="D541" i="15"/>
  <c r="D534" i="15"/>
  <c r="D527" i="15"/>
  <c r="D504" i="15"/>
  <c r="D489" i="15"/>
  <c r="D466" i="15"/>
  <c r="D458" i="15"/>
  <c r="D450" i="15"/>
  <c r="D427" i="15"/>
  <c r="D411" i="15"/>
  <c r="D388" i="15"/>
  <c r="D380" i="15"/>
  <c r="D372" i="15"/>
  <c r="D357" i="15"/>
  <c r="D349" i="15"/>
  <c r="D333" i="15"/>
  <c r="D310" i="15"/>
  <c r="D294" i="15"/>
  <c r="D279" i="15"/>
  <c r="D263" i="15"/>
  <c r="D255" i="15"/>
  <c r="D232" i="15"/>
  <c r="D216" i="15"/>
  <c r="D201" i="15"/>
  <c r="D177" i="15"/>
  <c r="D154" i="15"/>
  <c r="D146" i="15"/>
  <c r="D137" i="15"/>
  <c r="D43" i="15"/>
  <c r="D34" i="15"/>
  <c r="D26" i="15"/>
  <c r="D17" i="15"/>
  <c r="D8" i="15"/>
  <c r="J5" i="15"/>
  <c r="D1330" i="15"/>
  <c r="D1317" i="15"/>
  <c r="D1304" i="15"/>
  <c r="D1297" i="15"/>
  <c r="D1284" i="15"/>
  <c r="D1271" i="15"/>
  <c r="D1258" i="15"/>
  <c r="D1245" i="15"/>
  <c r="D1232" i="15"/>
  <c r="D1225" i="15"/>
  <c r="D1212" i="15"/>
  <c r="D1199" i="15"/>
  <c r="D1186" i="15"/>
  <c r="D1173" i="15"/>
  <c r="D1160" i="15"/>
  <c r="D1153" i="15"/>
  <c r="D1140" i="15"/>
  <c r="D1133" i="15"/>
  <c r="D1126" i="15"/>
  <c r="D1119" i="15"/>
  <c r="D1112" i="15"/>
  <c r="D1076" i="15"/>
  <c r="D1033" i="15"/>
  <c r="D1026" i="15"/>
  <c r="D1019" i="15"/>
  <c r="D1012" i="15"/>
  <c r="D1005" i="15"/>
  <c r="D997" i="15"/>
  <c r="D990" i="15"/>
  <c r="D983" i="15"/>
  <c r="D976" i="15"/>
  <c r="D969" i="15"/>
  <c r="D962" i="15"/>
  <c r="D882" i="15"/>
  <c r="D875" i="15"/>
  <c r="D868" i="15"/>
  <c r="D861" i="15"/>
  <c r="D854" i="15"/>
  <c r="D847" i="15"/>
  <c r="D839" i="15"/>
  <c r="D832" i="15"/>
  <c r="D825" i="15"/>
  <c r="D818" i="15"/>
  <c r="D811" i="15"/>
  <c r="D768" i="15"/>
  <c r="D732" i="15"/>
  <c r="D725" i="15"/>
  <c r="D718" i="15"/>
  <c r="D711" i="15"/>
  <c r="D704" i="15"/>
  <c r="D697" i="15"/>
  <c r="D683" i="15"/>
  <c r="D676" i="15"/>
  <c r="D669" i="15"/>
  <c r="D662" i="15"/>
  <c r="D619" i="15"/>
  <c r="D612" i="15"/>
  <c r="D583" i="15"/>
  <c r="D576" i="15"/>
  <c r="D569" i="15"/>
  <c r="D562" i="15"/>
  <c r="D555" i="15"/>
  <c r="D548" i="15"/>
  <c r="D526" i="15"/>
  <c r="D519" i="15"/>
  <c r="D512" i="15"/>
  <c r="D496" i="15"/>
  <c r="D481" i="15"/>
  <c r="D473" i="15"/>
  <c r="D465" i="15"/>
  <c r="D434" i="15"/>
  <c r="D418" i="15"/>
  <c r="D403" i="15"/>
  <c r="D395" i="15"/>
  <c r="D364" i="15"/>
  <c r="D356" i="15"/>
  <c r="D348" i="15"/>
  <c r="D340" i="15"/>
  <c r="D325" i="15"/>
  <c r="D317" i="15"/>
  <c r="D286" i="15"/>
  <c r="D270" i="15"/>
  <c r="D262" i="15"/>
  <c r="D247" i="15"/>
  <c r="D239" i="15"/>
  <c r="D224" i="15"/>
  <c r="D208" i="15"/>
  <c r="D193" i="15"/>
  <c r="D169" i="15"/>
  <c r="D161" i="15"/>
  <c r="D136" i="15"/>
  <c r="D128" i="15"/>
  <c r="D119" i="15"/>
  <c r="D111" i="15"/>
  <c r="D103" i="15"/>
  <c r="D93" i="15"/>
  <c r="D85" i="15"/>
  <c r="D76" i="15"/>
  <c r="D68" i="15"/>
  <c r="D59" i="15"/>
  <c r="D51" i="15"/>
  <c r="D1135" i="15"/>
  <c r="D1122" i="15"/>
  <c r="D1109" i="15"/>
  <c r="D1096" i="15"/>
  <c r="D1083" i="15"/>
  <c r="D1070" i="15"/>
  <c r="D1063" i="15"/>
  <c r="D1050" i="15"/>
  <c r="D1037" i="15"/>
  <c r="D1024" i="15"/>
  <c r="D1011" i="15"/>
  <c r="D998" i="15"/>
  <c r="D991" i="15"/>
  <c r="D978" i="15"/>
  <c r="D965" i="15"/>
  <c r="D952" i="15"/>
  <c r="D939" i="15"/>
  <c r="D925" i="15"/>
  <c r="D918" i="15"/>
  <c r="D905" i="15"/>
  <c r="D892" i="15"/>
  <c r="D879" i="15"/>
  <c r="D866" i="15"/>
  <c r="D853" i="15"/>
  <c r="D846" i="15"/>
  <c r="D833" i="15"/>
  <c r="D820" i="15"/>
  <c r="D807" i="15"/>
  <c r="D794" i="15"/>
  <c r="D781" i="15"/>
  <c r="D774" i="15"/>
  <c r="D761" i="15"/>
  <c r="D748" i="15"/>
  <c r="D735" i="15"/>
  <c r="D722" i="15"/>
  <c r="D709" i="15"/>
  <c r="D702" i="15"/>
  <c r="D690" i="15"/>
  <c r="D677" i="15"/>
  <c r="D664" i="15"/>
  <c r="D651" i="15"/>
  <c r="D638" i="15"/>
  <c r="D631" i="15"/>
  <c r="D618" i="15"/>
  <c r="D605" i="15"/>
  <c r="D592" i="15"/>
  <c r="D579" i="15"/>
  <c r="D566" i="15"/>
  <c r="D559" i="15"/>
  <c r="D546" i="15"/>
  <c r="D533" i="15"/>
  <c r="D520" i="15"/>
  <c r="D492" i="15"/>
  <c r="D456" i="15"/>
  <c r="D449" i="15"/>
  <c r="D442" i="15"/>
  <c r="D435" i="15"/>
  <c r="D428" i="15"/>
  <c r="D421" i="15"/>
  <c r="D406" i="15"/>
  <c r="D399" i="15"/>
  <c r="D392" i="15"/>
  <c r="D385" i="15"/>
  <c r="D342" i="15"/>
  <c r="D335" i="15"/>
  <c r="D306" i="15"/>
  <c r="D299" i="15"/>
  <c r="D292" i="15"/>
  <c r="D285" i="15"/>
  <c r="D278" i="15"/>
  <c r="D271" i="15"/>
  <c r="D249" i="15"/>
  <c r="D242" i="15"/>
  <c r="D235" i="15"/>
  <c r="D192" i="15"/>
  <c r="D185" i="15"/>
  <c r="D178" i="15"/>
  <c r="D156" i="15"/>
  <c r="D141" i="15"/>
  <c r="D125" i="15"/>
  <c r="D110" i="15"/>
  <c r="D94" i="15"/>
  <c r="D86" i="15"/>
  <c r="D70" i="15"/>
  <c r="D55" i="15"/>
  <c r="D39" i="15"/>
  <c r="D23" i="15"/>
  <c r="D7" i="15"/>
  <c r="D505" i="15"/>
  <c r="D498" i="15"/>
  <c r="D485" i="15"/>
  <c r="D472" i="15"/>
  <c r="D459" i="15"/>
  <c r="D446" i="15"/>
  <c r="D433" i="15"/>
  <c r="D426" i="15"/>
  <c r="D413" i="15"/>
  <c r="D400" i="15"/>
  <c r="D387" i="15"/>
  <c r="D374" i="15"/>
  <c r="D361" i="15"/>
  <c r="D354" i="15"/>
  <c r="D341" i="15"/>
  <c r="D328" i="15"/>
  <c r="D315" i="15"/>
  <c r="D302" i="15"/>
  <c r="D289" i="15"/>
  <c r="D282" i="15"/>
  <c r="D269" i="15"/>
  <c r="D256" i="15"/>
  <c r="D243" i="15"/>
  <c r="D230" i="15"/>
  <c r="D217" i="15"/>
  <c r="D210" i="15"/>
  <c r="D197" i="15"/>
  <c r="D184" i="15"/>
  <c r="D171" i="15"/>
  <c r="D158" i="15"/>
  <c r="D150" i="15"/>
  <c r="D144" i="15"/>
  <c r="D138" i="15"/>
  <c r="D132" i="15"/>
  <c r="D126" i="15"/>
  <c r="D120" i="15"/>
  <c r="D114" i="15"/>
  <c r="D108" i="15"/>
  <c r="D102" i="15"/>
  <c r="D96" i="15"/>
  <c r="D90" i="15"/>
  <c r="D84" i="15"/>
  <c r="D78" i="15"/>
  <c r="D72" i="15"/>
  <c r="D66" i="15"/>
  <c r="D60" i="15"/>
  <c r="D54" i="15"/>
  <c r="D48" i="15"/>
  <c r="D42" i="15"/>
  <c r="D36" i="15"/>
  <c r="D30" i="15"/>
  <c r="D24" i="15"/>
  <c r="D18" i="15"/>
  <c r="D11" i="15"/>
  <c r="D5" i="15"/>
  <c r="C74" i="45"/>
  <c r="G74" i="45" s="1"/>
  <c r="C75" i="45"/>
  <c r="G75" i="45" s="1"/>
  <c r="C77" i="45"/>
  <c r="G77" i="45" s="1"/>
  <c r="C72" i="45" l="1"/>
  <c r="G72" i="45" s="1"/>
  <c r="C73" i="45"/>
  <c r="G73" i="45" s="1"/>
  <c r="C76" i="45"/>
  <c r="G76" i="45" s="1"/>
  <c r="C78" i="45"/>
  <c r="G78" i="45" s="1"/>
  <c r="C79" i="45"/>
  <c r="G79" i="45" s="1"/>
  <c r="H46" i="18" l="1"/>
  <c r="G46" i="18"/>
  <c r="F46" i="18"/>
  <c r="H54" i="18"/>
  <c r="G54" i="18"/>
  <c r="F54" i="18"/>
  <c r="H52" i="18"/>
  <c r="G52" i="18"/>
  <c r="F52" i="18"/>
  <c r="H44" i="18"/>
  <c r="G44" i="18"/>
  <c r="F44" i="18"/>
  <c r="H38" i="18"/>
  <c r="G38" i="18"/>
  <c r="F38" i="18"/>
  <c r="H36" i="18"/>
  <c r="G36" i="18"/>
  <c r="F36" i="18"/>
  <c r="H30" i="18"/>
  <c r="G30" i="18"/>
  <c r="F30" i="18"/>
  <c r="H28" i="18"/>
  <c r="G28" i="18"/>
  <c r="F28" i="18"/>
  <c r="H20" i="18"/>
  <c r="F22" i="18"/>
  <c r="G22" i="18"/>
  <c r="H22" i="18"/>
  <c r="H14" i="18"/>
  <c r="G14" i="18"/>
  <c r="G20" i="18"/>
  <c r="F20" i="18"/>
  <c r="G12" i="18"/>
  <c r="H12" i="18"/>
  <c r="F12" i="18"/>
  <c r="F14" i="18"/>
  <c r="C10" i="18"/>
  <c r="C11" i="18"/>
  <c r="C7" i="18"/>
  <c r="B4" i="56" s="1"/>
  <c r="C41" i="18"/>
  <c r="C40" i="18"/>
  <c r="C39" i="18"/>
  <c r="L5" i="56" s="1"/>
  <c r="C36" i="18"/>
  <c r="C35" i="18"/>
  <c r="C34" i="18"/>
  <c r="L4" i="56" s="1"/>
  <c r="C31" i="18"/>
  <c r="C30" i="18"/>
  <c r="C29" i="18"/>
  <c r="L3" i="56" s="1"/>
  <c r="C24" i="18"/>
  <c r="C23" i="18"/>
  <c r="C22" i="18"/>
  <c r="B5" i="56" s="1"/>
  <c r="C21" i="18"/>
  <c r="L8" i="56" s="1"/>
  <c r="C20" i="18"/>
  <c r="B7" i="56" s="1"/>
  <c r="C19" i="18"/>
  <c r="B6" i="56" s="1"/>
  <c r="C5" i="18"/>
  <c r="J53" i="18"/>
  <c r="J51" i="18"/>
  <c r="J45" i="18"/>
  <c r="J43" i="18"/>
  <c r="J37" i="18"/>
  <c r="J35" i="18"/>
  <c r="J29" i="18"/>
  <c r="J27" i="18"/>
  <c r="J21" i="18"/>
  <c r="J19" i="18"/>
  <c r="J13" i="18"/>
  <c r="J11" i="18"/>
  <c r="F73" i="31"/>
  <c r="F67" i="31"/>
  <c r="F61" i="31"/>
  <c r="F55" i="31"/>
  <c r="F49" i="31"/>
  <c r="F43" i="31"/>
  <c r="I2" i="15"/>
  <c r="D2" i="16" l="1"/>
  <c r="G4" i="54"/>
  <c r="E3" i="56"/>
  <c r="G3" i="56"/>
  <c r="I3" i="56"/>
  <c r="AB3" i="22"/>
  <c r="O3" i="22"/>
  <c r="Q16" i="22" s="1"/>
  <c r="B3" i="22"/>
  <c r="Q34" i="22" l="1"/>
  <c r="Q33" i="22"/>
  <c r="Q32" i="22"/>
  <c r="Q31" i="22"/>
  <c r="Q30" i="22"/>
  <c r="Q29" i="22"/>
  <c r="Q28" i="22"/>
  <c r="Q27" i="22"/>
  <c r="Q26" i="22"/>
  <c r="Q25" i="22"/>
  <c r="Q24" i="22"/>
  <c r="Q23" i="22"/>
  <c r="Q22" i="22"/>
  <c r="Q21" i="22"/>
  <c r="Q20" i="22"/>
  <c r="Q19" i="22"/>
  <c r="Q18" i="22"/>
  <c r="Q17" i="22"/>
  <c r="Q15" i="22"/>
  <c r="Q14" i="22"/>
  <c r="Q13" i="22"/>
  <c r="Q12" i="22"/>
  <c r="Q11" i="22"/>
  <c r="Q10" i="22"/>
  <c r="Q9" i="22"/>
  <c r="Q8" i="22"/>
  <c r="Q7" i="22"/>
  <c r="Q6" i="22"/>
  <c r="Q5" i="22"/>
  <c r="Q35" i="22"/>
  <c r="Q36" i="22"/>
  <c r="AD30" i="22"/>
  <c r="AD29" i="22"/>
  <c r="AD28" i="22"/>
  <c r="AD27" i="22"/>
  <c r="AD26" i="22"/>
  <c r="AD25" i="22"/>
  <c r="AD24" i="22"/>
  <c r="AD23" i="22"/>
  <c r="AD22" i="22"/>
  <c r="AD21" i="22"/>
  <c r="AD20" i="22"/>
  <c r="AD19" i="22"/>
  <c r="AD18" i="22"/>
  <c r="AD17" i="22"/>
  <c r="AD16" i="22"/>
  <c r="AD15" i="22"/>
  <c r="AD14" i="22"/>
  <c r="AD13" i="22"/>
  <c r="AD12" i="22"/>
  <c r="AD11" i="22"/>
  <c r="AD10" i="22"/>
  <c r="AD9" i="22"/>
  <c r="AD8" i="22"/>
  <c r="AD7" i="22"/>
  <c r="AD6" i="22"/>
  <c r="AD5" i="22"/>
  <c r="D29" i="22"/>
  <c r="D28" i="22"/>
  <c r="D27" i="22"/>
  <c r="D26" i="22"/>
  <c r="D25" i="22"/>
  <c r="D24" i="22"/>
  <c r="D23" i="22"/>
  <c r="D22" i="22"/>
  <c r="D21" i="22"/>
  <c r="D20" i="22"/>
  <c r="D19" i="22"/>
  <c r="D18" i="22"/>
  <c r="D17" i="22"/>
  <c r="D16" i="22"/>
  <c r="D15" i="22"/>
  <c r="D14" i="22"/>
  <c r="D13" i="22"/>
  <c r="D12" i="22"/>
  <c r="D11" i="22"/>
  <c r="D10" i="22"/>
  <c r="D9" i="22"/>
  <c r="D8" i="22"/>
  <c r="D7" i="22"/>
  <c r="D6" i="22"/>
  <c r="D5" i="22"/>
  <c r="J24" i="41" l="1"/>
  <c r="H24" i="41"/>
  <c r="F24" i="41"/>
  <c r="D24" i="41"/>
  <c r="F61" i="56"/>
  <c r="J22" i="56"/>
  <c r="J39" i="56"/>
  <c r="J61" i="56"/>
  <c r="J53" i="56"/>
  <c r="J38" i="56"/>
  <c r="J13" i="56"/>
  <c r="J76" i="56"/>
  <c r="J56" i="56"/>
  <c r="J73" i="56"/>
  <c r="J30" i="56"/>
  <c r="J74" i="56"/>
  <c r="F24" i="56"/>
  <c r="H45" i="56"/>
  <c r="D67" i="56"/>
  <c r="F19" i="56"/>
  <c r="H40" i="56"/>
  <c r="D62" i="56"/>
  <c r="F14" i="56"/>
  <c r="F38" i="56"/>
  <c r="H59" i="56"/>
  <c r="H26" i="56"/>
  <c r="D28" i="56"/>
  <c r="F49" i="56"/>
  <c r="H70" i="56"/>
  <c r="D23" i="56"/>
  <c r="F44" i="56"/>
  <c r="H65" i="56"/>
  <c r="D18" i="56"/>
  <c r="F39" i="56"/>
  <c r="H60" i="56"/>
  <c r="D13" i="56"/>
  <c r="F34" i="56"/>
  <c r="H55" i="56"/>
  <c r="H34" i="56"/>
  <c r="D56" i="56"/>
  <c r="J60" i="56"/>
  <c r="J57" i="56"/>
  <c r="J51" i="56"/>
  <c r="J54" i="56"/>
  <c r="J45" i="56"/>
  <c r="J36" i="56"/>
  <c r="J12" i="56"/>
  <c r="J63" i="56"/>
  <c r="J24" i="56"/>
  <c r="J67" i="56"/>
  <c r="J68" i="56"/>
  <c r="D27" i="56"/>
  <c r="F48" i="56"/>
  <c r="H69" i="56"/>
  <c r="D22" i="56"/>
  <c r="F43" i="56"/>
  <c r="H64" i="56"/>
  <c r="D17" i="56"/>
  <c r="D41" i="56"/>
  <c r="F62" i="56"/>
  <c r="H19" i="56"/>
  <c r="H30" i="56"/>
  <c r="D52" i="56"/>
  <c r="F73" i="56"/>
  <c r="H25" i="56"/>
  <c r="D47" i="56"/>
  <c r="F68" i="56"/>
  <c r="H20" i="56"/>
  <c r="D42" i="56"/>
  <c r="F63" i="56"/>
  <c r="H15" i="56"/>
  <c r="D37" i="56"/>
  <c r="F58" i="56"/>
  <c r="F37" i="56"/>
  <c r="H58" i="56"/>
  <c r="J43" i="56"/>
  <c r="J37" i="56"/>
  <c r="J34" i="56"/>
  <c r="J18" i="56"/>
  <c r="H29" i="56"/>
  <c r="D51" i="56"/>
  <c r="H24" i="56"/>
  <c r="D46" i="56"/>
  <c r="F67" i="56"/>
  <c r="F22" i="56"/>
  <c r="H43" i="56"/>
  <c r="D65" i="56"/>
  <c r="D12" i="56"/>
  <c r="F33" i="56"/>
  <c r="H54" i="56"/>
  <c r="D76" i="56"/>
  <c r="F28" i="56"/>
  <c r="H49" i="56"/>
  <c r="D71" i="56"/>
  <c r="F23" i="56"/>
  <c r="H44" i="56"/>
  <c r="D66" i="56"/>
  <c r="F18" i="56"/>
  <c r="H39" i="56"/>
  <c r="D61" i="56"/>
  <c r="D40" i="56"/>
  <c r="F21" i="41"/>
  <c r="H37" i="41"/>
  <c r="D11" i="41"/>
  <c r="J66" i="56"/>
  <c r="J71" i="56"/>
  <c r="J28" i="56"/>
  <c r="J41" i="56"/>
  <c r="D24" i="56"/>
  <c r="F72" i="56"/>
  <c r="J26" i="56"/>
  <c r="J58" i="56"/>
  <c r="J33" i="56"/>
  <c r="J11" i="56"/>
  <c r="J35" i="56"/>
  <c r="J20" i="56"/>
  <c r="J48" i="56"/>
  <c r="J16" i="56"/>
  <c r="D11" i="56"/>
  <c r="F32" i="56"/>
  <c r="H53" i="56"/>
  <c r="D75" i="56"/>
  <c r="F27" i="56"/>
  <c r="H48" i="56"/>
  <c r="D70" i="56"/>
  <c r="D25" i="56"/>
  <c r="F46" i="56"/>
  <c r="H67" i="56"/>
  <c r="H14" i="56"/>
  <c r="D36" i="56"/>
  <c r="F57" i="56"/>
  <c r="D16" i="56"/>
  <c r="D31" i="56"/>
  <c r="F52" i="56"/>
  <c r="H73" i="56"/>
  <c r="D26" i="56"/>
  <c r="F47" i="56"/>
  <c r="H68" i="56"/>
  <c r="D21" i="56"/>
  <c r="F42" i="56"/>
  <c r="H63" i="56"/>
  <c r="H42" i="56"/>
  <c r="D64" i="56"/>
  <c r="J15" i="56"/>
  <c r="J70" i="56"/>
  <c r="J50" i="56"/>
  <c r="J25" i="56"/>
  <c r="J23" i="56"/>
  <c r="J27" i="56"/>
  <c r="J55" i="56"/>
  <c r="J31" i="56"/>
  <c r="H13" i="56"/>
  <c r="D35" i="56"/>
  <c r="F56" i="56"/>
  <c r="D32" i="56"/>
  <c r="D30" i="56"/>
  <c r="F51" i="56"/>
  <c r="H72" i="56"/>
  <c r="H27" i="56"/>
  <c r="D49" i="56"/>
  <c r="F70" i="56"/>
  <c r="F17" i="56"/>
  <c r="H38" i="56"/>
  <c r="D60" i="56"/>
  <c r="F12" i="56"/>
  <c r="H33" i="56"/>
  <c r="D55" i="56"/>
  <c r="F76" i="56"/>
  <c r="H28" i="56"/>
  <c r="D50" i="56"/>
  <c r="F71" i="56"/>
  <c r="H23" i="56"/>
  <c r="D45" i="56"/>
  <c r="F66" i="56"/>
  <c r="F45" i="56"/>
  <c r="H66" i="56"/>
  <c r="J65" i="56"/>
  <c r="J42" i="56"/>
  <c r="J17" i="56"/>
  <c r="J59" i="56"/>
  <c r="J75" i="56"/>
  <c r="J40" i="56"/>
  <c r="F16" i="56"/>
  <c r="H37" i="56"/>
  <c r="D59" i="56"/>
  <c r="F11" i="56"/>
  <c r="H32" i="56"/>
  <c r="D54" i="56"/>
  <c r="F75" i="56"/>
  <c r="F30" i="56"/>
  <c r="H51" i="56"/>
  <c r="D73" i="56"/>
  <c r="D20" i="56"/>
  <c r="F41" i="56"/>
  <c r="H62" i="56"/>
  <c r="D15" i="56"/>
  <c r="F36" i="56"/>
  <c r="H57" i="56"/>
  <c r="H18" i="56"/>
  <c r="F31" i="56"/>
  <c r="H52" i="56"/>
  <c r="D74" i="56"/>
  <c r="F26" i="56"/>
  <c r="H47" i="56"/>
  <c r="D69" i="56"/>
  <c r="D48" i="56"/>
  <c r="F69" i="56"/>
  <c r="J14" i="56"/>
  <c r="J32" i="56"/>
  <c r="J52" i="56"/>
  <c r="D19" i="56"/>
  <c r="H61" i="56"/>
  <c r="D14" i="56"/>
  <c r="F35" i="56"/>
  <c r="H56" i="56"/>
  <c r="F29" i="56"/>
  <c r="D33" i="56"/>
  <c r="F54" i="56"/>
  <c r="H75" i="56"/>
  <c r="H22" i="56"/>
  <c r="D44" i="56"/>
  <c r="F65" i="56"/>
  <c r="H17" i="56"/>
  <c r="D39" i="56"/>
  <c r="F60" i="56"/>
  <c r="H12" i="56"/>
  <c r="D34" i="56"/>
  <c r="F55" i="56"/>
  <c r="H76" i="56"/>
  <c r="D29" i="56"/>
  <c r="F50" i="56"/>
  <c r="H71" i="56"/>
  <c r="H50" i="56"/>
  <c r="D72" i="56"/>
  <c r="J29" i="56"/>
  <c r="J69" i="56"/>
  <c r="J47" i="56"/>
  <c r="F40" i="56"/>
  <c r="J46" i="56"/>
  <c r="J21" i="56"/>
  <c r="J44" i="56"/>
  <c r="J64" i="56"/>
  <c r="J49" i="56"/>
  <c r="J72" i="56"/>
  <c r="J19" i="56"/>
  <c r="J62" i="56"/>
  <c r="H21" i="56"/>
  <c r="D43" i="56"/>
  <c r="F64" i="56"/>
  <c r="H16" i="56"/>
  <c r="D38" i="56"/>
  <c r="F59" i="56"/>
  <c r="H11" i="56"/>
  <c r="H35" i="56"/>
  <c r="D57" i="56"/>
  <c r="F13" i="56"/>
  <c r="F25" i="56"/>
  <c r="H46" i="56"/>
  <c r="D68" i="56"/>
  <c r="F20" i="56"/>
  <c r="H41" i="56"/>
  <c r="D63" i="56"/>
  <c r="F15" i="56"/>
  <c r="H36" i="56"/>
  <c r="D58" i="56"/>
  <c r="F21" i="56"/>
  <c r="H31" i="56"/>
  <c r="D53" i="56"/>
  <c r="F74" i="56"/>
  <c r="F53" i="56"/>
  <c r="H74" i="56"/>
  <c r="J60" i="19"/>
  <c r="J57" i="19"/>
  <c r="J54" i="19"/>
  <c r="J51" i="19"/>
  <c r="J48" i="19"/>
  <c r="J45" i="19"/>
  <c r="J42" i="19"/>
  <c r="J39" i="19"/>
  <c r="J36" i="19"/>
  <c r="H60" i="19"/>
  <c r="H57" i="19"/>
  <c r="H54" i="19"/>
  <c r="H51" i="19"/>
  <c r="H48" i="19"/>
  <c r="H45" i="19"/>
  <c r="H42" i="19"/>
  <c r="H39" i="19"/>
  <c r="H36" i="19"/>
  <c r="H33" i="19"/>
  <c r="H30" i="19"/>
  <c r="H27" i="19"/>
  <c r="H24" i="19"/>
  <c r="H21" i="19"/>
  <c r="H18" i="19"/>
  <c r="H15" i="19"/>
  <c r="H12" i="19"/>
  <c r="H318" i="36"/>
  <c r="H315" i="36"/>
  <c r="H312" i="36"/>
  <c r="H309" i="36"/>
  <c r="H306" i="36"/>
  <c r="H303" i="36"/>
  <c r="H300" i="36"/>
  <c r="H297" i="36"/>
  <c r="H294" i="36"/>
  <c r="H291" i="36"/>
  <c r="H288" i="36"/>
  <c r="H285" i="36"/>
  <c r="H282" i="36"/>
  <c r="H279" i="36"/>
  <c r="H276" i="36"/>
  <c r="H273" i="36"/>
  <c r="H270" i="36"/>
  <c r="H267" i="36"/>
  <c r="H264" i="36"/>
  <c r="H261" i="36"/>
  <c r="H258" i="36"/>
  <c r="H255" i="36"/>
  <c r="H252" i="36"/>
  <c r="H249" i="36"/>
  <c r="H246" i="36"/>
  <c r="H243" i="36"/>
  <c r="H240" i="36"/>
  <c r="H237" i="36"/>
  <c r="H234" i="36"/>
  <c r="H231" i="36"/>
  <c r="H228" i="36"/>
  <c r="H225" i="36"/>
  <c r="H222" i="36"/>
  <c r="H219" i="36"/>
  <c r="H216" i="36"/>
  <c r="H213" i="36"/>
  <c r="H210" i="36"/>
  <c r="H207" i="36"/>
  <c r="H204" i="36"/>
  <c r="H201" i="36"/>
  <c r="H159" i="35"/>
  <c r="H156" i="35"/>
  <c r="H153" i="35"/>
  <c r="H150" i="35"/>
  <c r="H147" i="35"/>
  <c r="H144" i="35"/>
  <c r="H141" i="35"/>
  <c r="H138" i="35"/>
  <c r="H135" i="35"/>
  <c r="H132" i="35"/>
  <c r="H129" i="35"/>
  <c r="H126" i="35"/>
  <c r="H123" i="35"/>
  <c r="H120" i="35"/>
  <c r="H117" i="35"/>
  <c r="H114" i="35"/>
  <c r="H111" i="35"/>
  <c r="H108" i="35"/>
  <c r="H105" i="35"/>
  <c r="H102" i="35"/>
  <c r="H99" i="35"/>
  <c r="H96" i="35"/>
  <c r="H93" i="35"/>
  <c r="H90" i="35"/>
  <c r="H87" i="35"/>
  <c r="H84" i="35"/>
  <c r="H81" i="35"/>
  <c r="H78" i="35"/>
  <c r="F60" i="19"/>
  <c r="J56" i="19"/>
  <c r="F53" i="19"/>
  <c r="J49" i="19"/>
  <c r="F46" i="19"/>
  <c r="F42" i="19"/>
  <c r="J38" i="19"/>
  <c r="F35" i="19"/>
  <c r="D32" i="19"/>
  <c r="J28" i="19"/>
  <c r="H25" i="19"/>
  <c r="F22" i="19"/>
  <c r="D19" i="19"/>
  <c r="J15" i="19"/>
  <c r="F12" i="19"/>
  <c r="D318" i="36"/>
  <c r="J314" i="36"/>
  <c r="H311" i="36"/>
  <c r="F308" i="36"/>
  <c r="D305" i="36"/>
  <c r="J301" i="36"/>
  <c r="H298" i="36"/>
  <c r="F295" i="36"/>
  <c r="D292" i="36"/>
  <c r="J288" i="36"/>
  <c r="F285" i="36"/>
  <c r="D282" i="36"/>
  <c r="J278" i="36"/>
  <c r="H275" i="36"/>
  <c r="F272" i="36"/>
  <c r="D269" i="36"/>
  <c r="J265" i="36"/>
  <c r="H262" i="36"/>
  <c r="F259" i="36"/>
  <c r="D256" i="36"/>
  <c r="J252" i="36"/>
  <c r="F249" i="36"/>
  <c r="D246" i="36"/>
  <c r="J242" i="36"/>
  <c r="H239" i="36"/>
  <c r="F236" i="36"/>
  <c r="D233" i="36"/>
  <c r="J229" i="36"/>
  <c r="H226" i="36"/>
  <c r="F223" i="36"/>
  <c r="D220" i="36"/>
  <c r="J216" i="36"/>
  <c r="F213" i="36"/>
  <c r="D210" i="36"/>
  <c r="J206" i="36"/>
  <c r="H203" i="36"/>
  <c r="F200" i="36"/>
  <c r="D158" i="35"/>
  <c r="J154" i="35"/>
  <c r="H151" i="35"/>
  <c r="F148" i="35"/>
  <c r="D145" i="35"/>
  <c r="J141" i="35"/>
  <c r="F138" i="35"/>
  <c r="D135" i="35"/>
  <c r="J131" i="35"/>
  <c r="H128" i="35"/>
  <c r="F125" i="35"/>
  <c r="D122" i="35"/>
  <c r="J118" i="35"/>
  <c r="H115" i="35"/>
  <c r="F112" i="35"/>
  <c r="D109" i="35"/>
  <c r="J105" i="35"/>
  <c r="F102" i="35"/>
  <c r="D99" i="35"/>
  <c r="J95" i="35"/>
  <c r="H92" i="35"/>
  <c r="F89" i="35"/>
  <c r="D86" i="35"/>
  <c r="J82" i="35"/>
  <c r="H79" i="35"/>
  <c r="F76" i="35"/>
  <c r="F73" i="35"/>
  <c r="F70" i="35"/>
  <c r="F68" i="34"/>
  <c r="F65" i="34"/>
  <c r="F62" i="34"/>
  <c r="F59" i="34"/>
  <c r="F56" i="34"/>
  <c r="D60" i="19"/>
  <c r="H56" i="19"/>
  <c r="D53" i="19"/>
  <c r="H49" i="19"/>
  <c r="D46" i="19"/>
  <c r="D42" i="19"/>
  <c r="H38" i="19"/>
  <c r="D35" i="19"/>
  <c r="J31" i="19"/>
  <c r="H28" i="19"/>
  <c r="F25" i="19"/>
  <c r="D22" i="19"/>
  <c r="J18" i="19"/>
  <c r="F15" i="19"/>
  <c r="D12" i="19"/>
  <c r="J317" i="36"/>
  <c r="H314" i="36"/>
  <c r="F311" i="36"/>
  <c r="D308" i="36"/>
  <c r="J304" i="36"/>
  <c r="H301" i="36"/>
  <c r="F298" i="36"/>
  <c r="D295" i="36"/>
  <c r="J291" i="36"/>
  <c r="F288" i="36"/>
  <c r="D285" i="36"/>
  <c r="J281" i="36"/>
  <c r="H278" i="36"/>
  <c r="F275" i="36"/>
  <c r="D272" i="36"/>
  <c r="J268" i="36"/>
  <c r="H265" i="36"/>
  <c r="F262" i="36"/>
  <c r="D259" i="36"/>
  <c r="J255" i="36"/>
  <c r="F252" i="36"/>
  <c r="D249" i="36"/>
  <c r="J245" i="36"/>
  <c r="H242" i="36"/>
  <c r="F239" i="36"/>
  <c r="D236" i="36"/>
  <c r="J232" i="36"/>
  <c r="H229" i="36"/>
  <c r="F226" i="36"/>
  <c r="D223" i="36"/>
  <c r="J219" i="36"/>
  <c r="F216" i="36"/>
  <c r="D213" i="36"/>
  <c r="J209" i="36"/>
  <c r="H206" i="36"/>
  <c r="F203" i="36"/>
  <c r="D200" i="36"/>
  <c r="J157" i="35"/>
  <c r="H154" i="35"/>
  <c r="F151" i="35"/>
  <c r="D148" i="35"/>
  <c r="J144" i="35"/>
  <c r="F141" i="35"/>
  <c r="D138" i="35"/>
  <c r="J134" i="35"/>
  <c r="H131" i="35"/>
  <c r="F128" i="35"/>
  <c r="D125" i="35"/>
  <c r="J121" i="35"/>
  <c r="H118" i="35"/>
  <c r="F115" i="35"/>
  <c r="D112" i="35"/>
  <c r="J108" i="35"/>
  <c r="F105" i="35"/>
  <c r="D102" i="35"/>
  <c r="J98" i="35"/>
  <c r="H95" i="35"/>
  <c r="F92" i="35"/>
  <c r="D89" i="35"/>
  <c r="J85" i="35"/>
  <c r="H82" i="35"/>
  <c r="F79" i="35"/>
  <c r="D76" i="35"/>
  <c r="D73" i="35"/>
  <c r="D70" i="35"/>
  <c r="D68" i="34"/>
  <c r="D65" i="34"/>
  <c r="D62" i="34"/>
  <c r="D59" i="34"/>
  <c r="D56" i="34"/>
  <c r="D53" i="34"/>
  <c r="D50" i="34"/>
  <c r="D47" i="34"/>
  <c r="D44" i="34"/>
  <c r="D41" i="34"/>
  <c r="D38" i="34"/>
  <c r="D35" i="34"/>
  <c r="D32" i="34"/>
  <c r="D29" i="34"/>
  <c r="D26" i="34"/>
  <c r="D23" i="34"/>
  <c r="D20" i="34"/>
  <c r="D66" i="35"/>
  <c r="D63" i="35"/>
  <c r="D60" i="35"/>
  <c r="D57" i="35"/>
  <c r="D54" i="35"/>
  <c r="D51" i="35"/>
  <c r="D48" i="35"/>
  <c r="D45" i="35"/>
  <c r="D42" i="35"/>
  <c r="D39" i="35"/>
  <c r="D36" i="35"/>
  <c r="D197" i="36"/>
  <c r="D194" i="36"/>
  <c r="D191" i="36"/>
  <c r="D188" i="36"/>
  <c r="D185" i="36"/>
  <c r="D182" i="36"/>
  <c r="D179" i="36"/>
  <c r="D176" i="36"/>
  <c r="D26" i="33"/>
  <c r="D23" i="33"/>
  <c r="D20" i="33"/>
  <c r="D34" i="35"/>
  <c r="D31" i="35"/>
  <c r="D28" i="35"/>
  <c r="D25" i="35"/>
  <c r="D22" i="35"/>
  <c r="D19" i="35"/>
  <c r="D16" i="35"/>
  <c r="D13" i="35"/>
  <c r="D173" i="36"/>
  <c r="D170" i="36"/>
  <c r="D167" i="36"/>
  <c r="D164" i="36"/>
  <c r="D161" i="36"/>
  <c r="D158" i="36"/>
  <c r="D155" i="36"/>
  <c r="J59" i="19"/>
  <c r="J55" i="19"/>
  <c r="F51" i="19"/>
  <c r="F47" i="19"/>
  <c r="F43" i="19"/>
  <c r="F38" i="19"/>
  <c r="F34" i="19"/>
  <c r="F30" i="19"/>
  <c r="H26" i="19"/>
  <c r="J22" i="19"/>
  <c r="F18" i="19"/>
  <c r="H14" i="19"/>
  <c r="J319" i="36"/>
  <c r="D316" i="36"/>
  <c r="D312" i="36"/>
  <c r="J307" i="36"/>
  <c r="D304" i="36"/>
  <c r="D300" i="36"/>
  <c r="F296" i="36"/>
  <c r="H292" i="36"/>
  <c r="D288" i="36"/>
  <c r="F284" i="36"/>
  <c r="H280" i="36"/>
  <c r="J276" i="36"/>
  <c r="J272" i="36"/>
  <c r="H268" i="36"/>
  <c r="J264" i="36"/>
  <c r="J260" i="36"/>
  <c r="D257" i="36"/>
  <c r="F253" i="36"/>
  <c r="J248" i="36"/>
  <c r="D245" i="36"/>
  <c r="F241" i="36"/>
  <c r="F237" i="36"/>
  <c r="H233" i="36"/>
  <c r="F229" i="36"/>
  <c r="F225" i="36"/>
  <c r="H221" i="36"/>
  <c r="J217" i="36"/>
  <c r="D214" i="36"/>
  <c r="H209" i="36"/>
  <c r="J205" i="36"/>
  <c r="D202" i="36"/>
  <c r="D159" i="35"/>
  <c r="F155" i="35"/>
  <c r="D151" i="35"/>
  <c r="D147" i="35"/>
  <c r="F143" i="35"/>
  <c r="H139" i="35"/>
  <c r="J135" i="35"/>
  <c r="F131" i="35"/>
  <c r="H127" i="35"/>
  <c r="J123" i="35"/>
  <c r="J119" i="35"/>
  <c r="D116" i="35"/>
  <c r="J111" i="35"/>
  <c r="J107" i="35"/>
  <c r="D104" i="35"/>
  <c r="F100" i="35"/>
  <c r="F96" i="35"/>
  <c r="D92" i="35"/>
  <c r="F88" i="35"/>
  <c r="F84" i="35"/>
  <c r="H80" i="35"/>
  <c r="J76" i="35"/>
  <c r="J72" i="35"/>
  <c r="F69" i="35"/>
  <c r="J66" i="34"/>
  <c r="F63" i="34"/>
  <c r="J59" i="34"/>
  <c r="J55" i="34"/>
  <c r="H52" i="34"/>
  <c r="F49" i="34"/>
  <c r="D46" i="34"/>
  <c r="J42" i="34"/>
  <c r="H39" i="34"/>
  <c r="F36" i="34"/>
  <c r="D33" i="34"/>
  <c r="J29" i="34"/>
  <c r="H26" i="34"/>
  <c r="F23" i="34"/>
  <c r="J19" i="34"/>
  <c r="H65" i="35"/>
  <c r="F62" i="35"/>
  <c r="D59" i="35"/>
  <c r="J55" i="35"/>
  <c r="H52" i="35"/>
  <c r="F49" i="35"/>
  <c r="D46" i="35"/>
  <c r="J42" i="35"/>
  <c r="H39" i="35"/>
  <c r="F36" i="35"/>
  <c r="J196" i="36"/>
  <c r="H193" i="36"/>
  <c r="F190" i="36"/>
  <c r="D187" i="36"/>
  <c r="J183" i="36"/>
  <c r="H180" i="36"/>
  <c r="F177" i="36"/>
  <c r="D174" i="36"/>
  <c r="J23" i="33"/>
  <c r="H20" i="33"/>
  <c r="F34" i="35"/>
  <c r="J30" i="35"/>
  <c r="H27" i="35"/>
  <c r="F24" i="35"/>
  <c r="D21" i="35"/>
  <c r="J17" i="35"/>
  <c r="H14" i="35"/>
  <c r="F11" i="35"/>
  <c r="D171" i="36"/>
  <c r="J167" i="36"/>
  <c r="H164" i="36"/>
  <c r="F161" i="36"/>
  <c r="J157" i="36"/>
  <c r="H154" i="36"/>
  <c r="H151" i="36"/>
  <c r="H148" i="36"/>
  <c r="H145" i="36"/>
  <c r="H142" i="36"/>
  <c r="H139" i="36"/>
  <c r="H136" i="36"/>
  <c r="H133" i="36"/>
  <c r="H130" i="36"/>
  <c r="H127" i="36"/>
  <c r="H124" i="36"/>
  <c r="H121" i="36"/>
  <c r="H118" i="36"/>
  <c r="H115" i="36"/>
  <c r="H112" i="36"/>
  <c r="H109" i="36"/>
  <c r="H106" i="36"/>
  <c r="H103" i="36"/>
  <c r="H100" i="36"/>
  <c r="H97" i="36"/>
  <c r="H94" i="36"/>
  <c r="H91" i="36"/>
  <c r="H88" i="36"/>
  <c r="H85" i="36"/>
  <c r="H82" i="36"/>
  <c r="H79" i="36"/>
  <c r="H76" i="36"/>
  <c r="H73" i="36"/>
  <c r="H70" i="36"/>
  <c r="H67" i="36"/>
  <c r="H64" i="36"/>
  <c r="H61" i="36"/>
  <c r="H58" i="36"/>
  <c r="H55" i="36"/>
  <c r="H52" i="36"/>
  <c r="H49" i="36"/>
  <c r="H46" i="36"/>
  <c r="H43" i="36"/>
  <c r="H40" i="36"/>
  <c r="H37" i="36"/>
  <c r="H34" i="36"/>
  <c r="H31" i="36"/>
  <c r="H28" i="36"/>
  <c r="H25" i="36"/>
  <c r="H22" i="36"/>
  <c r="H19" i="36"/>
  <c r="H16" i="36"/>
  <c r="H13" i="36"/>
  <c r="H18" i="34"/>
  <c r="H15" i="34"/>
  <c r="H12" i="34"/>
  <c r="H755" i="41"/>
  <c r="H752" i="41"/>
  <c r="H749" i="41"/>
  <c r="H746" i="41"/>
  <c r="H59" i="19"/>
  <c r="H55" i="19"/>
  <c r="D51" i="19"/>
  <c r="D47" i="19"/>
  <c r="D43" i="19"/>
  <c r="D38" i="19"/>
  <c r="D34" i="19"/>
  <c r="D30" i="19"/>
  <c r="F26" i="19"/>
  <c r="H22" i="19"/>
  <c r="D18" i="19"/>
  <c r="F14" i="19"/>
  <c r="H319" i="36"/>
  <c r="J315" i="36"/>
  <c r="J311" i="36"/>
  <c r="H307" i="36"/>
  <c r="J303" i="36"/>
  <c r="J299" i="36"/>
  <c r="D296" i="36"/>
  <c r="F292" i="36"/>
  <c r="J287" i="36"/>
  <c r="D284" i="36"/>
  <c r="F280" i="36"/>
  <c r="F276" i="36"/>
  <c r="H272" i="36"/>
  <c r="F268" i="36"/>
  <c r="F264" i="36"/>
  <c r="H260" i="36"/>
  <c r="J256" i="36"/>
  <c r="D253" i="36"/>
  <c r="H248" i="36"/>
  <c r="J244" i="36"/>
  <c r="D241" i="36"/>
  <c r="D237" i="36"/>
  <c r="F233" i="36"/>
  <c r="D229" i="36"/>
  <c r="D225" i="36"/>
  <c r="F221" i="36"/>
  <c r="H217" i="36"/>
  <c r="J213" i="36"/>
  <c r="F209" i="36"/>
  <c r="H205" i="36"/>
  <c r="J201" i="36"/>
  <c r="J158" i="35"/>
  <c r="D155" i="35"/>
  <c r="J150" i="35"/>
  <c r="J146" i="35"/>
  <c r="D143" i="35"/>
  <c r="F139" i="35"/>
  <c r="F135" i="35"/>
  <c r="D131" i="35"/>
  <c r="F127" i="35"/>
  <c r="F123" i="35"/>
  <c r="H119" i="35"/>
  <c r="J115" i="35"/>
  <c r="F111" i="35"/>
  <c r="H107" i="35"/>
  <c r="J103" i="35"/>
  <c r="D100" i="35"/>
  <c r="D96" i="35"/>
  <c r="J91" i="35"/>
  <c r="D88" i="35"/>
  <c r="D84" i="35"/>
  <c r="F80" i="35"/>
  <c r="H76" i="35"/>
  <c r="H72" i="35"/>
  <c r="D69" i="35"/>
  <c r="H66" i="34"/>
  <c r="D63" i="34"/>
  <c r="H59" i="34"/>
  <c r="H55" i="34"/>
  <c r="F52" i="34"/>
  <c r="D49" i="34"/>
  <c r="J45" i="34"/>
  <c r="H42" i="34"/>
  <c r="F39" i="34"/>
  <c r="D36" i="34"/>
  <c r="J32" i="34"/>
  <c r="H29" i="34"/>
  <c r="F26" i="34"/>
  <c r="J22" i="34"/>
  <c r="H19" i="34"/>
  <c r="F65" i="35"/>
  <c r="D62" i="35"/>
  <c r="J58" i="35"/>
  <c r="H55" i="35"/>
  <c r="F52" i="35"/>
  <c r="D49" i="35"/>
  <c r="J45" i="35"/>
  <c r="H42" i="35"/>
  <c r="F39" i="35"/>
  <c r="J199" i="36"/>
  <c r="H196" i="36"/>
  <c r="F193" i="36"/>
  <c r="D190" i="36"/>
  <c r="J186" i="36"/>
  <c r="H183" i="36"/>
  <c r="F180" i="36"/>
  <c r="D177" i="36"/>
  <c r="J26" i="33"/>
  <c r="H23" i="33"/>
  <c r="F20" i="33"/>
  <c r="J33" i="35"/>
  <c r="H30" i="35"/>
  <c r="F27" i="35"/>
  <c r="D24" i="35"/>
  <c r="J20" i="35"/>
  <c r="H17" i="35"/>
  <c r="F14" i="35"/>
  <c r="D11" i="35"/>
  <c r="J170" i="36"/>
  <c r="H167" i="36"/>
  <c r="F164" i="36"/>
  <c r="J160" i="36"/>
  <c r="H157" i="36"/>
  <c r="F154" i="36"/>
  <c r="F151" i="36"/>
  <c r="F148" i="36"/>
  <c r="F145" i="36"/>
  <c r="F142" i="36"/>
  <c r="F139" i="36"/>
  <c r="F136" i="36"/>
  <c r="F133" i="36"/>
  <c r="F130" i="36"/>
  <c r="F127" i="36"/>
  <c r="F124" i="36"/>
  <c r="F121" i="36"/>
  <c r="F118" i="36"/>
  <c r="F115" i="36"/>
  <c r="F112" i="36"/>
  <c r="F109" i="36"/>
  <c r="F106" i="36"/>
  <c r="F103" i="36"/>
  <c r="F100" i="36"/>
  <c r="F97" i="36"/>
  <c r="F94" i="36"/>
  <c r="F91" i="36"/>
  <c r="F88" i="36"/>
  <c r="F85" i="36"/>
  <c r="F82" i="36"/>
  <c r="F79" i="36"/>
  <c r="F76" i="36"/>
  <c r="F73" i="36"/>
  <c r="F70" i="36"/>
  <c r="F67" i="36"/>
  <c r="F64" i="36"/>
  <c r="F61" i="36"/>
  <c r="F58" i="36"/>
  <c r="F55" i="36"/>
  <c r="F52" i="36"/>
  <c r="F49" i="36"/>
  <c r="F46" i="36"/>
  <c r="F43" i="36"/>
  <c r="F40" i="36"/>
  <c r="F37" i="36"/>
  <c r="F34" i="36"/>
  <c r="F31" i="36"/>
  <c r="F28" i="36"/>
  <c r="F25" i="36"/>
  <c r="F22" i="36"/>
  <c r="F19" i="36"/>
  <c r="F16" i="36"/>
  <c r="F13" i="36"/>
  <c r="F59" i="19"/>
  <c r="F54" i="19"/>
  <c r="F49" i="19"/>
  <c r="F44" i="19"/>
  <c r="F39" i="19"/>
  <c r="J33" i="19"/>
  <c r="F29" i="19"/>
  <c r="F24" i="19"/>
  <c r="D20" i="19"/>
  <c r="D15" i="19"/>
  <c r="F319" i="36"/>
  <c r="F314" i="36"/>
  <c r="D310" i="36"/>
  <c r="H305" i="36"/>
  <c r="J300" i="36"/>
  <c r="J295" i="36"/>
  <c r="J290" i="36"/>
  <c r="H286" i="36"/>
  <c r="H281" i="36"/>
  <c r="F277" i="36"/>
  <c r="J271" i="36"/>
  <c r="F267" i="36"/>
  <c r="D263" i="36"/>
  <c r="D258" i="36"/>
  <c r="J253" i="36"/>
  <c r="F248" i="36"/>
  <c r="D244" i="36"/>
  <c r="D239" i="36"/>
  <c r="J234" i="36"/>
  <c r="F230" i="36"/>
  <c r="J224" i="36"/>
  <c r="H220" i="36"/>
  <c r="H215" i="36"/>
  <c r="F211" i="36"/>
  <c r="F206" i="36"/>
  <c r="F201" i="36"/>
  <c r="H157" i="35"/>
  <c r="D153" i="35"/>
  <c r="J148" i="35"/>
  <c r="J143" i="35"/>
  <c r="D139" i="35"/>
  <c r="D134" i="35"/>
  <c r="J129" i="35"/>
  <c r="J124" i="35"/>
  <c r="F120" i="35"/>
  <c r="D115" i="35"/>
  <c r="H110" i="35"/>
  <c r="F106" i="35"/>
  <c r="F101" i="35"/>
  <c r="D97" i="35"/>
  <c r="H91" i="35"/>
  <c r="D87" i="35"/>
  <c r="F82" i="35"/>
  <c r="J77" i="35"/>
  <c r="J73" i="35"/>
  <c r="J68" i="35"/>
  <c r="J65" i="34"/>
  <c r="F61" i="34"/>
  <c r="F57" i="34"/>
  <c r="F53" i="34"/>
  <c r="J48" i="34"/>
  <c r="D45" i="34"/>
  <c r="F41" i="34"/>
  <c r="F37" i="34"/>
  <c r="H33" i="34"/>
  <c r="F29" i="34"/>
  <c r="F25" i="34"/>
  <c r="H21" i="34"/>
  <c r="J66" i="35"/>
  <c r="J62" i="35"/>
  <c r="H58" i="35"/>
  <c r="J54" i="35"/>
  <c r="J50" i="35"/>
  <c r="D47" i="35"/>
  <c r="F43" i="35"/>
  <c r="J38" i="35"/>
  <c r="D199" i="36"/>
  <c r="F195" i="36"/>
  <c r="H191" i="36"/>
  <c r="H187" i="36"/>
  <c r="F183" i="36"/>
  <c r="H179" i="36"/>
  <c r="H175" i="36"/>
  <c r="J24" i="33"/>
  <c r="D21" i="33"/>
  <c r="H33" i="35"/>
  <c r="J29" i="35"/>
  <c r="D26" i="35"/>
  <c r="F22" i="35"/>
  <c r="F18" i="35"/>
  <c r="D14" i="35"/>
  <c r="F173" i="36"/>
  <c r="F169" i="36"/>
  <c r="H165" i="36"/>
  <c r="J161" i="36"/>
  <c r="F157" i="36"/>
  <c r="H153" i="36"/>
  <c r="D150" i="36"/>
  <c r="H146" i="36"/>
  <c r="D143" i="36"/>
  <c r="D139" i="36"/>
  <c r="H135" i="36"/>
  <c r="D132" i="36"/>
  <c r="H128" i="36"/>
  <c r="D125" i="36"/>
  <c r="D121" i="36"/>
  <c r="H117" i="36"/>
  <c r="D114" i="36"/>
  <c r="H110" i="36"/>
  <c r="D107" i="36"/>
  <c r="D103" i="36"/>
  <c r="H99" i="36"/>
  <c r="D96" i="36"/>
  <c r="H92" i="36"/>
  <c r="D89" i="36"/>
  <c r="D85" i="36"/>
  <c r="H81" i="36"/>
  <c r="D59" i="19"/>
  <c r="D54" i="19"/>
  <c r="D49" i="19"/>
  <c r="D44" i="19"/>
  <c r="D39" i="19"/>
  <c r="F33" i="19"/>
  <c r="D29" i="19"/>
  <c r="D24" i="19"/>
  <c r="J19" i="19"/>
  <c r="J14" i="19"/>
  <c r="D319" i="36"/>
  <c r="D314" i="36"/>
  <c r="J309" i="36"/>
  <c r="F305" i="36"/>
  <c r="F300" i="36"/>
  <c r="H295" i="36"/>
  <c r="H290" i="36"/>
  <c r="F286" i="36"/>
  <c r="F281" i="36"/>
  <c r="D277" i="36"/>
  <c r="H271" i="36"/>
  <c r="D267" i="36"/>
  <c r="J262" i="36"/>
  <c r="J257" i="36"/>
  <c r="H253" i="36"/>
  <c r="D248" i="36"/>
  <c r="J243" i="36"/>
  <c r="J238" i="36"/>
  <c r="F234" i="36"/>
  <c r="D230" i="36"/>
  <c r="H224" i="36"/>
  <c r="F220" i="36"/>
  <c r="F215" i="36"/>
  <c r="D211" i="36"/>
  <c r="D206" i="36"/>
  <c r="D201" i="36"/>
  <c r="F157" i="35"/>
  <c r="J152" i="35"/>
  <c r="H148" i="35"/>
  <c r="H143" i="35"/>
  <c r="J138" i="35"/>
  <c r="J133" i="35"/>
  <c r="F129" i="35"/>
  <c r="H124" i="35"/>
  <c r="D120" i="35"/>
  <c r="J114" i="35"/>
  <c r="F110" i="35"/>
  <c r="D106" i="35"/>
  <c r="D101" i="35"/>
  <c r="J96" i="35"/>
  <c r="F91" i="35"/>
  <c r="J86" i="35"/>
  <c r="D82" i="35"/>
  <c r="H77" i="35"/>
  <c r="H73" i="35"/>
  <c r="H68" i="35"/>
  <c r="H65" i="34"/>
  <c r="D61" i="34"/>
  <c r="D57" i="34"/>
  <c r="J52" i="34"/>
  <c r="H48" i="34"/>
  <c r="J44" i="34"/>
  <c r="J40" i="34"/>
  <c r="D37" i="34"/>
  <c r="F33" i="34"/>
  <c r="J28" i="34"/>
  <c r="D25" i="34"/>
  <c r="F21" i="34"/>
  <c r="H66" i="35"/>
  <c r="H62" i="35"/>
  <c r="F58" i="35"/>
  <c r="H54" i="35"/>
  <c r="H50" i="35"/>
  <c r="J46" i="35"/>
  <c r="D43" i="35"/>
  <c r="H38" i="35"/>
  <c r="J198" i="36"/>
  <c r="D195" i="36"/>
  <c r="F191" i="36"/>
  <c r="F187" i="36"/>
  <c r="D183" i="36"/>
  <c r="F179" i="36"/>
  <c r="F175" i="36"/>
  <c r="H24" i="33"/>
  <c r="J20" i="33"/>
  <c r="F33" i="35"/>
  <c r="H29" i="35"/>
  <c r="J25" i="35"/>
  <c r="J21" i="35"/>
  <c r="D18" i="35"/>
  <c r="J13" i="35"/>
  <c r="J172" i="36"/>
  <c r="D169" i="36"/>
  <c r="F165" i="36"/>
  <c r="H161" i="36"/>
  <c r="D157" i="36"/>
  <c r="F153" i="36"/>
  <c r="J149" i="36"/>
  <c r="F146" i="36"/>
  <c r="J142" i="36"/>
  <c r="J138" i="36"/>
  <c r="F135" i="36"/>
  <c r="J131" i="36"/>
  <c r="F128" i="36"/>
  <c r="J124" i="36"/>
  <c r="J120" i="36"/>
  <c r="F117" i="36"/>
  <c r="J113" i="36"/>
  <c r="F110" i="36"/>
  <c r="J106" i="36"/>
  <c r="J102" i="36"/>
  <c r="F99" i="36"/>
  <c r="J95" i="36"/>
  <c r="F92" i="36"/>
  <c r="J88" i="36"/>
  <c r="J84" i="36"/>
  <c r="F81" i="36"/>
  <c r="J77" i="36"/>
  <c r="F74" i="36"/>
  <c r="J70" i="36"/>
  <c r="J66" i="36"/>
  <c r="F63" i="36"/>
  <c r="J59" i="36"/>
  <c r="F56" i="36"/>
  <c r="J52" i="36"/>
  <c r="J48" i="36"/>
  <c r="F45" i="36"/>
  <c r="J41" i="36"/>
  <c r="F38" i="36"/>
  <c r="J34" i="36"/>
  <c r="J30" i="36"/>
  <c r="F27" i="36"/>
  <c r="J23" i="36"/>
  <c r="F20" i="36"/>
  <c r="J16" i="36"/>
  <c r="J12" i="36"/>
  <c r="H17" i="34"/>
  <c r="F14" i="34"/>
  <c r="D11" i="34"/>
  <c r="J753" i="41"/>
  <c r="H750" i="41"/>
  <c r="F747" i="41"/>
  <c r="D744" i="41"/>
  <c r="D741" i="41"/>
  <c r="D738" i="41"/>
  <c r="D735" i="41"/>
  <c r="D732" i="41"/>
  <c r="D729" i="41"/>
  <c r="D726" i="41"/>
  <c r="D723" i="41"/>
  <c r="D720" i="41"/>
  <c r="D717" i="41"/>
  <c r="D714" i="41"/>
  <c r="D711" i="41"/>
  <c r="D708" i="41"/>
  <c r="D705" i="41"/>
  <c r="D702" i="41"/>
  <c r="D16" i="33"/>
  <c r="D13" i="33"/>
  <c r="D699" i="41"/>
  <c r="D696" i="41"/>
  <c r="D693" i="41"/>
  <c r="D690" i="41"/>
  <c r="D687" i="41"/>
  <c r="D684" i="41"/>
  <c r="D681" i="41"/>
  <c r="D678" i="41"/>
  <c r="D675" i="41"/>
  <c r="D672" i="41"/>
  <c r="J58" i="19"/>
  <c r="J52" i="19"/>
  <c r="J46" i="19"/>
  <c r="J40" i="19"/>
  <c r="J34" i="19"/>
  <c r="F28" i="19"/>
  <c r="F23" i="19"/>
  <c r="F17" i="19"/>
  <c r="J11" i="19"/>
  <c r="F315" i="36"/>
  <c r="F309" i="36"/>
  <c r="F303" i="36"/>
  <c r="D298" i="36"/>
  <c r="D293" i="36"/>
  <c r="D287" i="36"/>
  <c r="D281" i="36"/>
  <c r="D275" i="36"/>
  <c r="D270" i="36"/>
  <c r="D264" i="36"/>
  <c r="J258" i="36"/>
  <c r="D252" i="36"/>
  <c r="F247" i="36"/>
  <c r="J241" i="36"/>
  <c r="J235" i="36"/>
  <c r="J230" i="36"/>
  <c r="F224" i="36"/>
  <c r="J218" i="36"/>
  <c r="J212" i="36"/>
  <c r="D208" i="36"/>
  <c r="H202" i="36"/>
  <c r="D157" i="35"/>
  <c r="D152" i="35"/>
  <c r="D146" i="35"/>
  <c r="H140" i="35"/>
  <c r="H134" i="35"/>
  <c r="D129" i="35"/>
  <c r="D123" i="35"/>
  <c r="J117" i="35"/>
  <c r="J112" i="35"/>
  <c r="J106" i="35"/>
  <c r="J100" i="35"/>
  <c r="J94" i="35"/>
  <c r="J89" i="35"/>
  <c r="J83" i="35"/>
  <c r="F78" i="35"/>
  <c r="F72" i="35"/>
  <c r="J68" i="34"/>
  <c r="J63" i="34"/>
  <c r="F58" i="34"/>
  <c r="J53" i="34"/>
  <c r="F48" i="34"/>
  <c r="J43" i="34"/>
  <c r="D39" i="34"/>
  <c r="H34" i="34"/>
  <c r="F30" i="34"/>
  <c r="J24" i="34"/>
  <c r="H20" i="34"/>
  <c r="H64" i="35"/>
  <c r="F60" i="35"/>
  <c r="F55" i="35"/>
  <c r="F50" i="35"/>
  <c r="H45" i="35"/>
  <c r="D41" i="35"/>
  <c r="J36" i="35"/>
  <c r="J195" i="36"/>
  <c r="J190" i="36"/>
  <c r="D186" i="36"/>
  <c r="H181" i="36"/>
  <c r="J176" i="36"/>
  <c r="F25" i="33"/>
  <c r="J19" i="33"/>
  <c r="H32" i="35"/>
  <c r="F28" i="35"/>
  <c r="F23" i="35"/>
  <c r="J18" i="35"/>
  <c r="H13" i="35"/>
  <c r="D172" i="36"/>
  <c r="F167" i="36"/>
  <c r="J162" i="36"/>
  <c r="H158" i="36"/>
  <c r="D153" i="36"/>
  <c r="D149" i="36"/>
  <c r="H144" i="36"/>
  <c r="H140" i="36"/>
  <c r="D136" i="36"/>
  <c r="H131" i="36"/>
  <c r="D127" i="36"/>
  <c r="D123" i="36"/>
  <c r="D119" i="36"/>
  <c r="H114" i="36"/>
  <c r="D110" i="36"/>
  <c r="H105" i="36"/>
  <c r="H101" i="36"/>
  <c r="D97" i="36"/>
  <c r="D93" i="36"/>
  <c r="D88" i="36"/>
  <c r="D84" i="36"/>
  <c r="D80" i="36"/>
  <c r="J75" i="36"/>
  <c r="D72" i="36"/>
  <c r="F68" i="36"/>
  <c r="D64" i="36"/>
  <c r="F60" i="36"/>
  <c r="H56" i="36"/>
  <c r="D52" i="36"/>
  <c r="F48" i="36"/>
  <c r="H44" i="36"/>
  <c r="J40" i="36"/>
  <c r="H36" i="36"/>
  <c r="J32" i="36"/>
  <c r="D29" i="36"/>
  <c r="J24" i="36"/>
  <c r="D21" i="36"/>
  <c r="F17" i="36"/>
  <c r="D13" i="36"/>
  <c r="F17" i="34"/>
  <c r="J13" i="34"/>
  <c r="F756" i="41"/>
  <c r="J752" i="41"/>
  <c r="D749" i="41"/>
  <c r="H745" i="41"/>
  <c r="F742" i="41"/>
  <c r="D739" i="41"/>
  <c r="J735" i="41"/>
  <c r="H732" i="41"/>
  <c r="F729" i="41"/>
  <c r="J725" i="41"/>
  <c r="H722" i="41"/>
  <c r="F719" i="41"/>
  <c r="D716" i="41"/>
  <c r="H709" i="41"/>
  <c r="F706" i="41"/>
  <c r="D703" i="41"/>
  <c r="J16" i="33"/>
  <c r="H13" i="33"/>
  <c r="J698" i="41"/>
  <c r="H695" i="41"/>
  <c r="F692" i="41"/>
  <c r="D689" i="41"/>
  <c r="J685" i="41"/>
  <c r="H682" i="41"/>
  <c r="F679" i="41"/>
  <c r="D676" i="41"/>
  <c r="J672" i="41"/>
  <c r="H669" i="41"/>
  <c r="H666" i="41"/>
  <c r="H663" i="41"/>
  <c r="H660" i="41"/>
  <c r="H657" i="41"/>
  <c r="H654" i="41"/>
  <c r="H651" i="41"/>
  <c r="H648" i="41"/>
  <c r="H645" i="41"/>
  <c r="H642" i="41"/>
  <c r="H639" i="41"/>
  <c r="H636" i="41"/>
  <c r="H633" i="41"/>
  <c r="H630" i="41"/>
  <c r="H627" i="41"/>
  <c r="H624" i="41"/>
  <c r="H621" i="41"/>
  <c r="H618" i="41"/>
  <c r="H615" i="41"/>
  <c r="H612" i="41"/>
  <c r="H609" i="41"/>
  <c r="H606" i="41"/>
  <c r="H603" i="41"/>
  <c r="H600" i="41"/>
  <c r="H597" i="41"/>
  <c r="H594" i="41"/>
  <c r="H591" i="41"/>
  <c r="H588" i="41"/>
  <c r="H585" i="41"/>
  <c r="H582" i="41"/>
  <c r="H579" i="41"/>
  <c r="H576" i="41"/>
  <c r="H573" i="41"/>
  <c r="H570" i="41"/>
  <c r="H567" i="41"/>
  <c r="H564" i="41"/>
  <c r="H561" i="41"/>
  <c r="H558" i="41"/>
  <c r="H555" i="41"/>
  <c r="H552" i="41"/>
  <c r="H549" i="41"/>
  <c r="H546" i="41"/>
  <c r="H543" i="41"/>
  <c r="H540" i="41"/>
  <c r="H537" i="41"/>
  <c r="H534" i="41"/>
  <c r="H531" i="41"/>
  <c r="H528" i="41"/>
  <c r="H525" i="41"/>
  <c r="H522" i="41"/>
  <c r="H519" i="41"/>
  <c r="H516" i="41"/>
  <c r="H513" i="41"/>
  <c r="H510" i="41"/>
  <c r="H507" i="41"/>
  <c r="H504" i="41"/>
  <c r="H501" i="41"/>
  <c r="H498" i="41"/>
  <c r="H495" i="41"/>
  <c r="H492" i="41"/>
  <c r="H489" i="41"/>
  <c r="H486" i="41"/>
  <c r="H483" i="41"/>
  <c r="H480" i="41"/>
  <c r="H477" i="41"/>
  <c r="H474" i="41"/>
  <c r="H471" i="41"/>
  <c r="H468" i="41"/>
  <c r="H465" i="41"/>
  <c r="H462" i="41"/>
  <c r="H459" i="41"/>
  <c r="H456" i="41"/>
  <c r="H453" i="41"/>
  <c r="H450" i="41"/>
  <c r="H447" i="41"/>
  <c r="H444" i="41"/>
  <c r="H441" i="41"/>
  <c r="H438" i="41"/>
  <c r="H435" i="41"/>
  <c r="H432" i="41"/>
  <c r="H429" i="41"/>
  <c r="H426" i="41"/>
  <c r="H423" i="41"/>
  <c r="H420" i="41"/>
  <c r="H417" i="41"/>
  <c r="H414" i="41"/>
  <c r="H411" i="41"/>
  <c r="H408" i="41"/>
  <c r="H405" i="41"/>
  <c r="H402" i="41"/>
  <c r="H399" i="41"/>
  <c r="H396" i="41"/>
  <c r="H393" i="41"/>
  <c r="H390" i="41"/>
  <c r="H387" i="41"/>
  <c r="H384" i="41"/>
  <c r="H381" i="41"/>
  <c r="H378" i="41"/>
  <c r="H375" i="41"/>
  <c r="H372" i="41"/>
  <c r="H369" i="41"/>
  <c r="H366" i="41"/>
  <c r="H363" i="41"/>
  <c r="H360" i="41"/>
  <c r="H357" i="41"/>
  <c r="H354" i="41"/>
  <c r="H351" i="41"/>
  <c r="H348" i="41"/>
  <c r="H345" i="41"/>
  <c r="H342" i="41"/>
  <c r="H339" i="41"/>
  <c r="H336" i="41"/>
  <c r="H333" i="41"/>
  <c r="H330" i="41"/>
  <c r="H327" i="41"/>
  <c r="H324" i="41"/>
  <c r="H321" i="41"/>
  <c r="H318" i="41"/>
  <c r="H315" i="41"/>
  <c r="H312" i="41"/>
  <c r="H309" i="41"/>
  <c r="H306" i="41"/>
  <c r="H303" i="41"/>
  <c r="H300" i="41"/>
  <c r="H297" i="41"/>
  <c r="H294" i="41"/>
  <c r="H291" i="41"/>
  <c r="H288" i="41"/>
  <c r="H285" i="41"/>
  <c r="H282" i="41"/>
  <c r="H279" i="41"/>
  <c r="H276" i="41"/>
  <c r="H273" i="41"/>
  <c r="H270" i="41"/>
  <c r="H267" i="41"/>
  <c r="H264" i="41"/>
  <c r="H261" i="41"/>
  <c r="H258" i="41"/>
  <c r="H255" i="41"/>
  <c r="H252" i="41"/>
  <c r="H249" i="41"/>
  <c r="H246" i="41"/>
  <c r="H243" i="41"/>
  <c r="H240" i="41"/>
  <c r="H237" i="41"/>
  <c r="H234" i="41"/>
  <c r="H231" i="41"/>
  <c r="H228" i="41"/>
  <c r="H225" i="41"/>
  <c r="H222" i="41"/>
  <c r="H219" i="41"/>
  <c r="H216" i="41"/>
  <c r="H213" i="41"/>
  <c r="H210" i="41"/>
  <c r="H207" i="41"/>
  <c r="H204" i="41"/>
  <c r="H201" i="41"/>
  <c r="H198" i="41"/>
  <c r="H195" i="41"/>
  <c r="H192" i="41"/>
  <c r="H189" i="41"/>
  <c r="H186" i="41"/>
  <c r="H183" i="41"/>
  <c r="H180" i="41"/>
  <c r="H177" i="41"/>
  <c r="H174" i="41"/>
  <c r="H171" i="41"/>
  <c r="H168" i="41"/>
  <c r="H58" i="19"/>
  <c r="H52" i="19"/>
  <c r="H46" i="19"/>
  <c r="H40" i="19"/>
  <c r="H34" i="19"/>
  <c r="D28" i="19"/>
  <c r="D23" i="19"/>
  <c r="D17" i="19"/>
  <c r="H11" i="19"/>
  <c r="D315" i="36"/>
  <c r="D309" i="36"/>
  <c r="D303" i="36"/>
  <c r="J297" i="36"/>
  <c r="J292" i="36"/>
  <c r="J286" i="36"/>
  <c r="J280" i="36"/>
  <c r="J274" i="36"/>
  <c r="J269" i="36"/>
  <c r="J263" i="36"/>
  <c r="F258" i="36"/>
  <c r="J251" i="36"/>
  <c r="D247" i="36"/>
  <c r="H241" i="36"/>
  <c r="H235" i="36"/>
  <c r="H230" i="36"/>
  <c r="D224" i="36"/>
  <c r="H218" i="36"/>
  <c r="H212" i="36"/>
  <c r="J207" i="36"/>
  <c r="F202" i="36"/>
  <c r="J156" i="35"/>
  <c r="J151" i="35"/>
  <c r="J145" i="35"/>
  <c r="F140" i="35"/>
  <c r="F134" i="35"/>
  <c r="J128" i="35"/>
  <c r="J122" i="35"/>
  <c r="F117" i="35"/>
  <c r="H112" i="35"/>
  <c r="H106" i="35"/>
  <c r="H100" i="35"/>
  <c r="H94" i="35"/>
  <c r="H89" i="35"/>
  <c r="H83" i="35"/>
  <c r="D78" i="35"/>
  <c r="D72" i="35"/>
  <c r="H68" i="34"/>
  <c r="H63" i="34"/>
  <c r="D58" i="34"/>
  <c r="H53" i="34"/>
  <c r="D48" i="34"/>
  <c r="H43" i="34"/>
  <c r="J38" i="34"/>
  <c r="F34" i="34"/>
  <c r="D30" i="34"/>
  <c r="H24" i="34"/>
  <c r="F20" i="34"/>
  <c r="F64" i="35"/>
  <c r="J59" i="35"/>
  <c r="D55" i="35"/>
  <c r="D50" i="35"/>
  <c r="F45" i="35"/>
  <c r="J40" i="35"/>
  <c r="H36" i="35"/>
  <c r="H195" i="36"/>
  <c r="H190" i="36"/>
  <c r="J185" i="36"/>
  <c r="F181" i="36"/>
  <c r="H176" i="36"/>
  <c r="D25" i="33"/>
  <c r="H19" i="33"/>
  <c r="F32" i="35"/>
  <c r="J27" i="35"/>
  <c r="D23" i="35"/>
  <c r="H18" i="35"/>
  <c r="F13" i="35"/>
  <c r="J171" i="36"/>
  <c r="J166" i="36"/>
  <c r="H162" i="36"/>
  <c r="F158" i="36"/>
  <c r="J152" i="36"/>
  <c r="J148" i="36"/>
  <c r="F144" i="36"/>
  <c r="F140" i="36"/>
  <c r="J135" i="36"/>
  <c r="F131" i="36"/>
  <c r="J126" i="36"/>
  <c r="J122" i="36"/>
  <c r="J118" i="36"/>
  <c r="F114" i="36"/>
  <c r="J109" i="36"/>
  <c r="F105" i="36"/>
  <c r="F101" i="36"/>
  <c r="J96" i="36"/>
  <c r="J92" i="36"/>
  <c r="J87" i="36"/>
  <c r="J83" i="36"/>
  <c r="J79" i="36"/>
  <c r="H75" i="36"/>
  <c r="J71" i="36"/>
  <c r="D68" i="36"/>
  <c r="J63" i="36"/>
  <c r="D60" i="36"/>
  <c r="D56" i="36"/>
  <c r="J51" i="36"/>
  <c r="D48" i="36"/>
  <c r="F44" i="36"/>
  <c r="D40" i="36"/>
  <c r="F36" i="36"/>
  <c r="H32" i="36"/>
  <c r="J28" i="36"/>
  <c r="H24" i="36"/>
  <c r="J20" i="36"/>
  <c r="D17" i="36"/>
  <c r="H12" i="36"/>
  <c r="D17" i="34"/>
  <c r="H13" i="34"/>
  <c r="D756" i="41"/>
  <c r="F752" i="41"/>
  <c r="J748" i="41"/>
  <c r="F745" i="41"/>
  <c r="D742" i="41"/>
  <c r="J738" i="41"/>
  <c r="H735" i="41"/>
  <c r="F732" i="41"/>
  <c r="J728" i="41"/>
  <c r="H725" i="41"/>
  <c r="F722" i="41"/>
  <c r="D719" i="41"/>
  <c r="H712" i="41"/>
  <c r="F709" i="41"/>
  <c r="D706" i="41"/>
  <c r="H16" i="33"/>
  <c r="F13" i="33"/>
  <c r="J701" i="41"/>
  <c r="H698" i="41"/>
  <c r="F695" i="41"/>
  <c r="D692" i="41"/>
  <c r="J688" i="41"/>
  <c r="H685" i="41"/>
  <c r="F682" i="41"/>
  <c r="D679" i="41"/>
  <c r="J675" i="41"/>
  <c r="H672" i="41"/>
  <c r="F669" i="41"/>
  <c r="F666" i="41"/>
  <c r="F663" i="41"/>
  <c r="F660" i="41"/>
  <c r="F657" i="41"/>
  <c r="F654" i="41"/>
  <c r="F651" i="41"/>
  <c r="F648" i="41"/>
  <c r="F645" i="41"/>
  <c r="F642" i="41"/>
  <c r="F639" i="41"/>
  <c r="F636" i="41"/>
  <c r="F633" i="41"/>
  <c r="F630" i="41"/>
  <c r="F627" i="41"/>
  <c r="F624" i="41"/>
  <c r="F621" i="41"/>
  <c r="F618" i="41"/>
  <c r="F615" i="41"/>
  <c r="F612" i="41"/>
  <c r="F609" i="41"/>
  <c r="F606" i="41"/>
  <c r="F603" i="41"/>
  <c r="F600" i="41"/>
  <c r="F597" i="41"/>
  <c r="F594" i="41"/>
  <c r="F591" i="41"/>
  <c r="F588" i="41"/>
  <c r="F585" i="41"/>
  <c r="F582" i="41"/>
  <c r="F579" i="41"/>
  <c r="F576" i="41"/>
  <c r="F573" i="41"/>
  <c r="F570" i="41"/>
  <c r="F567" i="41"/>
  <c r="F564" i="41"/>
  <c r="F561" i="41"/>
  <c r="F558" i="41"/>
  <c r="F555" i="41"/>
  <c r="F552" i="41"/>
  <c r="F549" i="41"/>
  <c r="F546" i="41"/>
  <c r="F543" i="41"/>
  <c r="F540" i="41"/>
  <c r="F537" i="41"/>
  <c r="F534" i="41"/>
  <c r="F531" i="41"/>
  <c r="F528" i="41"/>
  <c r="F525" i="41"/>
  <c r="F522" i="41"/>
  <c r="F519" i="41"/>
  <c r="F516" i="41"/>
  <c r="F513" i="41"/>
  <c r="F510" i="41"/>
  <c r="F507" i="41"/>
  <c r="F504" i="41"/>
  <c r="F501" i="41"/>
  <c r="F498" i="41"/>
  <c r="F495" i="41"/>
  <c r="F492" i="41"/>
  <c r="F489" i="41"/>
  <c r="F486" i="41"/>
  <c r="F483" i="41"/>
  <c r="F480" i="41"/>
  <c r="F477" i="41"/>
  <c r="F474" i="41"/>
  <c r="F471" i="41"/>
  <c r="F468" i="41"/>
  <c r="F465" i="41"/>
  <c r="F462" i="41"/>
  <c r="F459" i="41"/>
  <c r="F456" i="41"/>
  <c r="F453" i="41"/>
  <c r="F450" i="41"/>
  <c r="F447" i="41"/>
  <c r="F444" i="41"/>
  <c r="F441" i="41"/>
  <c r="F438" i="41"/>
  <c r="F435" i="41"/>
  <c r="F432" i="41"/>
  <c r="F429" i="41"/>
  <c r="F426" i="41"/>
  <c r="F423" i="41"/>
  <c r="F420" i="41"/>
  <c r="F417" i="41"/>
  <c r="F414" i="41"/>
  <c r="F411" i="41"/>
  <c r="F408" i="41"/>
  <c r="F405" i="41"/>
  <c r="F402" i="41"/>
  <c r="F399" i="41"/>
  <c r="F396" i="41"/>
  <c r="F393" i="41"/>
  <c r="F390" i="41"/>
  <c r="F387" i="41"/>
  <c r="F384" i="41"/>
  <c r="F381" i="41"/>
  <c r="F378" i="41"/>
  <c r="F375" i="41"/>
  <c r="F372" i="41"/>
  <c r="F369" i="41"/>
  <c r="F366" i="41"/>
  <c r="F363" i="41"/>
  <c r="F360" i="41"/>
  <c r="F357" i="41"/>
  <c r="F354" i="41"/>
  <c r="F351" i="41"/>
  <c r="F348" i="41"/>
  <c r="F345" i="41"/>
  <c r="F342" i="41"/>
  <c r="F339" i="41"/>
  <c r="F336" i="41"/>
  <c r="F333" i="41"/>
  <c r="F330" i="41"/>
  <c r="F327" i="41"/>
  <c r="F324" i="41"/>
  <c r="F321" i="41"/>
  <c r="F318" i="41"/>
  <c r="F315" i="41"/>
  <c r="F312" i="41"/>
  <c r="F309" i="41"/>
  <c r="F306" i="41"/>
  <c r="F303" i="41"/>
  <c r="F300" i="41"/>
  <c r="F297" i="41"/>
  <c r="F294" i="41"/>
  <c r="F291" i="41"/>
  <c r="F288" i="41"/>
  <c r="F285" i="41"/>
  <c r="F282" i="41"/>
  <c r="F279" i="41"/>
  <c r="F276" i="41"/>
  <c r="F273" i="41"/>
  <c r="F270" i="41"/>
  <c r="F267" i="41"/>
  <c r="F264" i="41"/>
  <c r="F261" i="41"/>
  <c r="F258" i="41"/>
  <c r="F255" i="41"/>
  <c r="F252" i="41"/>
  <c r="F249" i="41"/>
  <c r="F246" i="41"/>
  <c r="F243" i="41"/>
  <c r="F240" i="41"/>
  <c r="F237" i="41"/>
  <c r="F234" i="41"/>
  <c r="F231" i="41"/>
  <c r="F228" i="41"/>
  <c r="F225" i="41"/>
  <c r="F222" i="41"/>
  <c r="F219" i="41"/>
  <c r="F216" i="41"/>
  <c r="F213" i="41"/>
  <c r="F210" i="41"/>
  <c r="F207" i="41"/>
  <c r="F204" i="41"/>
  <c r="F201" i="41"/>
  <c r="F198" i="41"/>
  <c r="F195" i="41"/>
  <c r="F192" i="41"/>
  <c r="F189" i="41"/>
  <c r="F186" i="41"/>
  <c r="F183" i="41"/>
  <c r="F180" i="41"/>
  <c r="F177" i="41"/>
  <c r="F174" i="41"/>
  <c r="F171" i="41"/>
  <c r="F168" i="41"/>
  <c r="F165" i="41"/>
  <c r="F162" i="41"/>
  <c r="F159" i="41"/>
  <c r="F156" i="41"/>
  <c r="F153" i="41"/>
  <c r="F150" i="41"/>
  <c r="F147" i="41"/>
  <c r="F144" i="41"/>
  <c r="F141" i="41"/>
  <c r="F138" i="41"/>
  <c r="F135" i="41"/>
  <c r="F132" i="41"/>
  <c r="F129" i="41"/>
  <c r="F126" i="41"/>
  <c r="F123" i="41"/>
  <c r="F120" i="41"/>
  <c r="F117" i="41"/>
  <c r="F114" i="41"/>
  <c r="F111" i="41"/>
  <c r="F108" i="41"/>
  <c r="F105" i="41"/>
  <c r="F102" i="41"/>
  <c r="F99" i="41"/>
  <c r="F96" i="41"/>
  <c r="F93" i="41"/>
  <c r="F90" i="41"/>
  <c r="F87" i="41"/>
  <c r="F58" i="19"/>
  <c r="J50" i="19"/>
  <c r="J43" i="19"/>
  <c r="F36" i="19"/>
  <c r="J29" i="19"/>
  <c r="J21" i="19"/>
  <c r="F16" i="19"/>
  <c r="H317" i="36"/>
  <c r="D311" i="36"/>
  <c r="H304" i="36"/>
  <c r="F297" i="36"/>
  <c r="F290" i="36"/>
  <c r="J283" i="36"/>
  <c r="J277" i="36"/>
  <c r="J270" i="36"/>
  <c r="H263" i="36"/>
  <c r="H256" i="36"/>
  <c r="H250" i="36"/>
  <c r="F243" i="36"/>
  <c r="J236" i="36"/>
  <c r="J228" i="36"/>
  <c r="J222" i="36"/>
  <c r="D216" i="36"/>
  <c r="D209" i="36"/>
  <c r="D203" i="36"/>
  <c r="F156" i="35"/>
  <c r="J149" i="35"/>
  <c r="J142" i="35"/>
  <c r="J136" i="35"/>
  <c r="F130" i="35"/>
  <c r="H122" i="35"/>
  <c r="H116" i="35"/>
  <c r="H109" i="35"/>
  <c r="D103" i="35"/>
  <c r="F95" i="35"/>
  <c r="J88" i="35"/>
  <c r="J81" i="35"/>
  <c r="F75" i="35"/>
  <c r="J69" i="35"/>
  <c r="F64" i="34"/>
  <c r="J57" i="34"/>
  <c r="H51" i="34"/>
  <c r="H46" i="34"/>
  <c r="H40" i="34"/>
  <c r="F35" i="34"/>
  <c r="H28" i="34"/>
  <c r="J23" i="34"/>
  <c r="F67" i="35"/>
  <c r="F61" i="35"/>
  <c r="F56" i="35"/>
  <c r="J49" i="35"/>
  <c r="F44" i="35"/>
  <c r="F38" i="35"/>
  <c r="H197" i="36"/>
  <c r="D192" i="36"/>
  <c r="H185" i="36"/>
  <c r="D180" i="36"/>
  <c r="H174" i="36"/>
  <c r="D22" i="33"/>
  <c r="D33" i="35"/>
  <c r="D27" i="35"/>
  <c r="H21" i="35"/>
  <c r="F16" i="35"/>
  <c r="J173" i="36"/>
  <c r="F168" i="36"/>
  <c r="F162" i="36"/>
  <c r="F156" i="36"/>
  <c r="D151" i="36"/>
  <c r="D146" i="36"/>
  <c r="D141" i="36"/>
  <c r="D135" i="36"/>
  <c r="D130" i="36"/>
  <c r="H125" i="36"/>
  <c r="D120" i="36"/>
  <c r="D115" i="36"/>
  <c r="D109" i="36"/>
  <c r="H104" i="36"/>
  <c r="D99" i="36"/>
  <c r="D94" i="36"/>
  <c r="H89" i="36"/>
  <c r="H83" i="36"/>
  <c r="H78" i="36"/>
  <c r="D74" i="36"/>
  <c r="F69" i="36"/>
  <c r="D65" i="36"/>
  <c r="H59" i="36"/>
  <c r="J54" i="36"/>
  <c r="H50" i="36"/>
  <c r="J45" i="36"/>
  <c r="F41" i="36"/>
  <c r="D36" i="36"/>
  <c r="J31" i="36"/>
  <c r="J26" i="36"/>
  <c r="D22" i="36"/>
  <c r="J17" i="36"/>
  <c r="F12" i="36"/>
  <c r="F16" i="34"/>
  <c r="D12" i="34"/>
  <c r="D754" i="41"/>
  <c r="J749" i="41"/>
  <c r="D745" i="41"/>
  <c r="F741" i="41"/>
  <c r="F737" i="41"/>
  <c r="H733" i="41"/>
  <c r="J729" i="41"/>
  <c r="F725" i="41"/>
  <c r="H721" i="41"/>
  <c r="D710" i="41"/>
  <c r="J18" i="33"/>
  <c r="D15" i="33"/>
  <c r="F11" i="33"/>
  <c r="H699" i="41"/>
  <c r="D695" i="41"/>
  <c r="F691" i="41"/>
  <c r="H687" i="41"/>
  <c r="H683" i="41"/>
  <c r="J679" i="41"/>
  <c r="H675" i="41"/>
  <c r="H671" i="41"/>
  <c r="D668" i="41"/>
  <c r="H664" i="41"/>
  <c r="D661" i="41"/>
  <c r="D657" i="41"/>
  <c r="H653" i="41"/>
  <c r="D650" i="41"/>
  <c r="H646" i="41"/>
  <c r="D643" i="41"/>
  <c r="D639" i="41"/>
  <c r="H635" i="41"/>
  <c r="D632" i="41"/>
  <c r="H628" i="41"/>
  <c r="D625" i="41"/>
  <c r="D621" i="41"/>
  <c r="H617" i="41"/>
  <c r="D614" i="41"/>
  <c r="H610" i="41"/>
  <c r="D607" i="41"/>
  <c r="D603" i="41"/>
  <c r="H599" i="41"/>
  <c r="D596" i="41"/>
  <c r="H592" i="41"/>
  <c r="D589" i="41"/>
  <c r="D585" i="41"/>
  <c r="H581" i="41"/>
  <c r="D578" i="41"/>
  <c r="H574" i="41"/>
  <c r="D571" i="41"/>
  <c r="D567" i="41"/>
  <c r="H563" i="41"/>
  <c r="D560" i="41"/>
  <c r="H556" i="41"/>
  <c r="D553" i="41"/>
  <c r="D549" i="41"/>
  <c r="H545" i="41"/>
  <c r="D542" i="41"/>
  <c r="H538" i="41"/>
  <c r="D535" i="41"/>
  <c r="D531" i="41"/>
  <c r="H527" i="41"/>
  <c r="D524" i="41"/>
  <c r="H520" i="41"/>
  <c r="D517" i="41"/>
  <c r="D513" i="41"/>
  <c r="H509" i="41"/>
  <c r="D506" i="41"/>
  <c r="H502" i="41"/>
  <c r="D499" i="41"/>
  <c r="D495" i="41"/>
  <c r="H491" i="41"/>
  <c r="D488" i="41"/>
  <c r="H484" i="41"/>
  <c r="D481" i="41"/>
  <c r="D477" i="41"/>
  <c r="H473" i="41"/>
  <c r="D470" i="41"/>
  <c r="H466" i="41"/>
  <c r="D463" i="41"/>
  <c r="D459" i="41"/>
  <c r="H455" i="41"/>
  <c r="D452" i="41"/>
  <c r="H448" i="41"/>
  <c r="D445" i="41"/>
  <c r="D441" i="41"/>
  <c r="H437" i="41"/>
  <c r="D434" i="41"/>
  <c r="H430" i="41"/>
  <c r="D427" i="41"/>
  <c r="D423" i="41"/>
  <c r="H419" i="41"/>
  <c r="D416" i="41"/>
  <c r="H412" i="41"/>
  <c r="D409" i="41"/>
  <c r="D405" i="41"/>
  <c r="H401" i="41"/>
  <c r="D398" i="41"/>
  <c r="H394" i="41"/>
  <c r="D391" i="41"/>
  <c r="D387" i="41"/>
  <c r="H383" i="41"/>
  <c r="D380" i="41"/>
  <c r="H376" i="41"/>
  <c r="D373" i="41"/>
  <c r="D369" i="41"/>
  <c r="H365" i="41"/>
  <c r="D362" i="41"/>
  <c r="H358" i="41"/>
  <c r="D355" i="41"/>
  <c r="D351" i="41"/>
  <c r="H347" i="41"/>
  <c r="D344" i="41"/>
  <c r="H340" i="41"/>
  <c r="D337" i="41"/>
  <c r="D333" i="41"/>
  <c r="H329" i="41"/>
  <c r="D326" i="41"/>
  <c r="H322" i="41"/>
  <c r="D319" i="41"/>
  <c r="D315" i="41"/>
  <c r="H311" i="41"/>
  <c r="D308" i="41"/>
  <c r="H304" i="41"/>
  <c r="D301" i="41"/>
  <c r="D297" i="41"/>
  <c r="H293" i="41"/>
  <c r="D290" i="41"/>
  <c r="H286" i="41"/>
  <c r="D283" i="41"/>
  <c r="D279" i="41"/>
  <c r="H275" i="41"/>
  <c r="D272" i="41"/>
  <c r="H268" i="41"/>
  <c r="D265" i="41"/>
  <c r="D261" i="41"/>
  <c r="H257" i="41"/>
  <c r="D254" i="41"/>
  <c r="H250" i="41"/>
  <c r="D247" i="41"/>
  <c r="D243" i="41"/>
  <c r="H239" i="41"/>
  <c r="D236" i="41"/>
  <c r="H232" i="41"/>
  <c r="D229" i="41"/>
  <c r="D225" i="41"/>
  <c r="H221" i="41"/>
  <c r="D218" i="41"/>
  <c r="H214" i="41"/>
  <c r="D211" i="41"/>
  <c r="D207" i="41"/>
  <c r="H203" i="41"/>
  <c r="D200" i="41"/>
  <c r="H196" i="41"/>
  <c r="D193" i="41"/>
  <c r="D189" i="41"/>
  <c r="H185" i="41"/>
  <c r="D182" i="41"/>
  <c r="H178" i="41"/>
  <c r="D175" i="41"/>
  <c r="D171" i="41"/>
  <c r="H167" i="41"/>
  <c r="F164" i="41"/>
  <c r="D161" i="41"/>
  <c r="J157" i="41"/>
  <c r="H154" i="41"/>
  <c r="F151" i="41"/>
  <c r="D148" i="41"/>
  <c r="J144" i="41"/>
  <c r="H141" i="41"/>
  <c r="D138" i="41"/>
  <c r="J134" i="41"/>
  <c r="H131" i="41"/>
  <c r="F128" i="41"/>
  <c r="D125" i="41"/>
  <c r="J121" i="41"/>
  <c r="H118" i="41"/>
  <c r="F115" i="41"/>
  <c r="D112" i="41"/>
  <c r="J108" i="41"/>
  <c r="H105" i="41"/>
  <c r="D102" i="41"/>
  <c r="J98" i="41"/>
  <c r="H95" i="41"/>
  <c r="F92" i="41"/>
  <c r="D89" i="41"/>
  <c r="J85" i="41"/>
  <c r="J82" i="41"/>
  <c r="J79" i="41"/>
  <c r="J76" i="41"/>
  <c r="J73" i="41"/>
  <c r="J70" i="41"/>
  <c r="J67" i="41"/>
  <c r="J64" i="41"/>
  <c r="J61" i="41"/>
  <c r="J58" i="41"/>
  <c r="J55" i="41"/>
  <c r="J52" i="41"/>
  <c r="J49" i="41"/>
  <c r="J46" i="41"/>
  <c r="J43" i="41"/>
  <c r="J40" i="41"/>
  <c r="J34" i="41"/>
  <c r="J31" i="41"/>
  <c r="J28" i="41"/>
  <c r="J25" i="41"/>
  <c r="J18" i="41"/>
  <c r="J15" i="41"/>
  <c r="J12" i="41"/>
  <c r="F50" i="19"/>
  <c r="J35" i="19"/>
  <c r="D14" i="19"/>
  <c r="H310" i="36"/>
  <c r="J296" i="36"/>
  <c r="F283" i="36"/>
  <c r="H269" i="36"/>
  <c r="D262" i="36"/>
  <c r="D250" i="36"/>
  <c r="F235" i="36"/>
  <c r="D222" i="36"/>
  <c r="H208" i="36"/>
  <c r="J155" i="35"/>
  <c r="F142" i="35"/>
  <c r="D128" i="35"/>
  <c r="F114" i="35"/>
  <c r="J101" i="35"/>
  <c r="J87" i="35"/>
  <c r="D81" i="35"/>
  <c r="F68" i="35"/>
  <c r="J56" i="34"/>
  <c r="H45" i="34"/>
  <c r="D28" i="34"/>
  <c r="F66" i="35"/>
  <c r="F54" i="35"/>
  <c r="J43" i="35"/>
  <c r="F196" i="36"/>
  <c r="J184" i="36"/>
  <c r="H26" i="33"/>
  <c r="D32" i="35"/>
  <c r="D58" i="19"/>
  <c r="H50" i="19"/>
  <c r="H43" i="19"/>
  <c r="D36" i="19"/>
  <c r="H29" i="19"/>
  <c r="F21" i="19"/>
  <c r="D16" i="19"/>
  <c r="F317" i="36"/>
  <c r="J310" i="36"/>
  <c r="F304" i="36"/>
  <c r="D297" i="36"/>
  <c r="D290" i="36"/>
  <c r="H283" i="36"/>
  <c r="H277" i="36"/>
  <c r="F270" i="36"/>
  <c r="F263" i="36"/>
  <c r="F256" i="36"/>
  <c r="F250" i="36"/>
  <c r="D243" i="36"/>
  <c r="H236" i="36"/>
  <c r="F228" i="36"/>
  <c r="F222" i="36"/>
  <c r="J215" i="36"/>
  <c r="J208" i="36"/>
  <c r="J202" i="36"/>
  <c r="D156" i="35"/>
  <c r="H149" i="35"/>
  <c r="H142" i="35"/>
  <c r="H136" i="35"/>
  <c r="D130" i="35"/>
  <c r="F122" i="35"/>
  <c r="F116" i="35"/>
  <c r="F109" i="35"/>
  <c r="J102" i="35"/>
  <c r="D95" i="35"/>
  <c r="H88" i="35"/>
  <c r="F81" i="35"/>
  <c r="D75" i="35"/>
  <c r="H69" i="35"/>
  <c r="D64" i="34"/>
  <c r="H57" i="34"/>
  <c r="F51" i="34"/>
  <c r="F46" i="34"/>
  <c r="F40" i="34"/>
  <c r="J34" i="34"/>
  <c r="F28" i="34"/>
  <c r="H23" i="34"/>
  <c r="D67" i="35"/>
  <c r="D61" i="35"/>
  <c r="D56" i="35"/>
  <c r="H49" i="35"/>
  <c r="D44" i="35"/>
  <c r="D38" i="35"/>
  <c r="F197" i="36"/>
  <c r="J191" i="36"/>
  <c r="F185" i="36"/>
  <c r="J179" i="36"/>
  <c r="F174" i="36"/>
  <c r="J21" i="33"/>
  <c r="J32" i="35"/>
  <c r="J26" i="35"/>
  <c r="F21" i="35"/>
  <c r="J15" i="35"/>
  <c r="H173" i="36"/>
  <c r="D168" i="36"/>
  <c r="D162" i="36"/>
  <c r="D156" i="36"/>
  <c r="J150" i="36"/>
  <c r="J145" i="36"/>
  <c r="J140" i="36"/>
  <c r="J134" i="36"/>
  <c r="J129" i="36"/>
  <c r="F125" i="36"/>
  <c r="J119" i="36"/>
  <c r="J114" i="36"/>
  <c r="J108" i="36"/>
  <c r="F104" i="36"/>
  <c r="J98" i="36"/>
  <c r="J93" i="36"/>
  <c r="F89" i="36"/>
  <c r="F83" i="36"/>
  <c r="F78" i="36"/>
  <c r="J73" i="36"/>
  <c r="D69" i="36"/>
  <c r="J64" i="36"/>
  <c r="F59" i="36"/>
  <c r="H54" i="36"/>
  <c r="F50" i="36"/>
  <c r="H45" i="36"/>
  <c r="D41" i="36"/>
  <c r="J35" i="36"/>
  <c r="D31" i="36"/>
  <c r="H26" i="36"/>
  <c r="J21" i="36"/>
  <c r="H17" i="36"/>
  <c r="D12" i="36"/>
  <c r="D16" i="34"/>
  <c r="J11" i="34"/>
  <c r="H753" i="41"/>
  <c r="F749" i="41"/>
  <c r="J744" i="41"/>
  <c r="J740" i="41"/>
  <c r="D737" i="41"/>
  <c r="F733" i="41"/>
  <c r="H729" i="41"/>
  <c r="D725" i="41"/>
  <c r="F721" i="41"/>
  <c r="H717" i="41"/>
  <c r="H713" i="41"/>
  <c r="H705" i="41"/>
  <c r="H18" i="33"/>
  <c r="J14" i="33"/>
  <c r="D11" i="33"/>
  <c r="F699" i="41"/>
  <c r="J694" i="41"/>
  <c r="D691" i="41"/>
  <c r="F687" i="41"/>
  <c r="F683" i="41"/>
  <c r="H679" i="41"/>
  <c r="F675" i="41"/>
  <c r="F671" i="41"/>
  <c r="J667" i="41"/>
  <c r="F664" i="41"/>
  <c r="J660" i="41"/>
  <c r="J656" i="41"/>
  <c r="F653" i="41"/>
  <c r="J649" i="41"/>
  <c r="F646" i="41"/>
  <c r="J642" i="41"/>
  <c r="J638" i="41"/>
  <c r="F635" i="41"/>
  <c r="J631" i="41"/>
  <c r="F628" i="41"/>
  <c r="J624" i="41"/>
  <c r="J620" i="41"/>
  <c r="F617" i="41"/>
  <c r="J613" i="41"/>
  <c r="F610" i="41"/>
  <c r="J606" i="41"/>
  <c r="J602" i="41"/>
  <c r="F599" i="41"/>
  <c r="J595" i="41"/>
  <c r="F592" i="41"/>
  <c r="J588" i="41"/>
  <c r="J584" i="41"/>
  <c r="F581" i="41"/>
  <c r="J577" i="41"/>
  <c r="F574" i="41"/>
  <c r="J570" i="41"/>
  <c r="J566" i="41"/>
  <c r="F563" i="41"/>
  <c r="J559" i="41"/>
  <c r="F556" i="41"/>
  <c r="J552" i="41"/>
  <c r="J548" i="41"/>
  <c r="F545" i="41"/>
  <c r="J541" i="41"/>
  <c r="F538" i="41"/>
  <c r="J534" i="41"/>
  <c r="J530" i="41"/>
  <c r="F527" i="41"/>
  <c r="J523" i="41"/>
  <c r="F520" i="41"/>
  <c r="J516" i="41"/>
  <c r="J512" i="41"/>
  <c r="F509" i="41"/>
  <c r="J505" i="41"/>
  <c r="F502" i="41"/>
  <c r="J498" i="41"/>
  <c r="J494" i="41"/>
  <c r="F491" i="41"/>
  <c r="J487" i="41"/>
  <c r="F484" i="41"/>
  <c r="J480" i="41"/>
  <c r="J476" i="41"/>
  <c r="F473" i="41"/>
  <c r="J469" i="41"/>
  <c r="F466" i="41"/>
  <c r="J462" i="41"/>
  <c r="J458" i="41"/>
  <c r="F455" i="41"/>
  <c r="J451" i="41"/>
  <c r="F448" i="41"/>
  <c r="J444" i="41"/>
  <c r="J440" i="41"/>
  <c r="F437" i="41"/>
  <c r="J433" i="41"/>
  <c r="F430" i="41"/>
  <c r="J426" i="41"/>
  <c r="J422" i="41"/>
  <c r="F419" i="41"/>
  <c r="J415" i="41"/>
  <c r="F412" i="41"/>
  <c r="J408" i="41"/>
  <c r="J404" i="41"/>
  <c r="F401" i="41"/>
  <c r="J397" i="41"/>
  <c r="F394" i="41"/>
  <c r="J390" i="41"/>
  <c r="J386" i="41"/>
  <c r="F383" i="41"/>
  <c r="J379" i="41"/>
  <c r="F376" i="41"/>
  <c r="J372" i="41"/>
  <c r="J368" i="41"/>
  <c r="F365" i="41"/>
  <c r="J361" i="41"/>
  <c r="F358" i="41"/>
  <c r="J354" i="41"/>
  <c r="J350" i="41"/>
  <c r="F347" i="41"/>
  <c r="J343" i="41"/>
  <c r="F340" i="41"/>
  <c r="J336" i="41"/>
  <c r="J332" i="41"/>
  <c r="F329" i="41"/>
  <c r="J325" i="41"/>
  <c r="F322" i="41"/>
  <c r="J318" i="41"/>
  <c r="J314" i="41"/>
  <c r="F311" i="41"/>
  <c r="J307" i="41"/>
  <c r="F304" i="41"/>
  <c r="J300" i="41"/>
  <c r="J296" i="41"/>
  <c r="F293" i="41"/>
  <c r="J289" i="41"/>
  <c r="F286" i="41"/>
  <c r="J282" i="41"/>
  <c r="J278" i="41"/>
  <c r="F275" i="41"/>
  <c r="J271" i="41"/>
  <c r="F268" i="41"/>
  <c r="J264" i="41"/>
  <c r="J260" i="41"/>
  <c r="F257" i="41"/>
  <c r="J253" i="41"/>
  <c r="F250" i="41"/>
  <c r="J246" i="41"/>
  <c r="J242" i="41"/>
  <c r="F239" i="41"/>
  <c r="J235" i="41"/>
  <c r="F232" i="41"/>
  <c r="J228" i="41"/>
  <c r="J224" i="41"/>
  <c r="F221" i="41"/>
  <c r="J217" i="41"/>
  <c r="F214" i="41"/>
  <c r="J210" i="41"/>
  <c r="J206" i="41"/>
  <c r="F203" i="41"/>
  <c r="J199" i="41"/>
  <c r="F196" i="41"/>
  <c r="J192" i="41"/>
  <c r="J188" i="41"/>
  <c r="F185" i="41"/>
  <c r="J181" i="41"/>
  <c r="F178" i="41"/>
  <c r="J174" i="41"/>
  <c r="J170" i="41"/>
  <c r="F167" i="41"/>
  <c r="D164" i="41"/>
  <c r="J160" i="41"/>
  <c r="H157" i="41"/>
  <c r="F154" i="41"/>
  <c r="D151" i="41"/>
  <c r="J147" i="41"/>
  <c r="H144" i="41"/>
  <c r="D141" i="41"/>
  <c r="J137" i="41"/>
  <c r="H134" i="41"/>
  <c r="F131" i="41"/>
  <c r="D128" i="41"/>
  <c r="J124" i="41"/>
  <c r="H121" i="41"/>
  <c r="F118" i="41"/>
  <c r="D115" i="41"/>
  <c r="J111" i="41"/>
  <c r="H108" i="41"/>
  <c r="D105" i="41"/>
  <c r="J101" i="41"/>
  <c r="H98" i="41"/>
  <c r="F95" i="41"/>
  <c r="D92" i="41"/>
  <c r="J88" i="41"/>
  <c r="H85" i="41"/>
  <c r="H82" i="41"/>
  <c r="H79" i="41"/>
  <c r="H76" i="41"/>
  <c r="H73" i="41"/>
  <c r="H70" i="41"/>
  <c r="H67" i="41"/>
  <c r="H64" i="41"/>
  <c r="H61" i="41"/>
  <c r="H58" i="41"/>
  <c r="H55" i="41"/>
  <c r="H52" i="41"/>
  <c r="H49" i="41"/>
  <c r="H46" i="41"/>
  <c r="H43" i="41"/>
  <c r="H40" i="41"/>
  <c r="H34" i="41"/>
  <c r="H31" i="41"/>
  <c r="H28" i="41"/>
  <c r="H25" i="41"/>
  <c r="H21" i="41"/>
  <c r="H18" i="41"/>
  <c r="H15" i="41"/>
  <c r="H12" i="41"/>
  <c r="F57" i="19"/>
  <c r="J41" i="19"/>
  <c r="J27" i="19"/>
  <c r="D21" i="19"/>
  <c r="D317" i="36"/>
  <c r="J302" i="36"/>
  <c r="J289" i="36"/>
  <c r="D276" i="36"/>
  <c r="F255" i="36"/>
  <c r="F242" i="36"/>
  <c r="D228" i="36"/>
  <c r="D215" i="36"/>
  <c r="J200" i="36"/>
  <c r="F149" i="35"/>
  <c r="F136" i="35"/>
  <c r="H121" i="35"/>
  <c r="F108" i="35"/>
  <c r="F94" i="35"/>
  <c r="J74" i="35"/>
  <c r="J62" i="34"/>
  <c r="D51" i="34"/>
  <c r="D40" i="34"/>
  <c r="D34" i="34"/>
  <c r="H22" i="34"/>
  <c r="J60" i="35"/>
  <c r="J48" i="35"/>
  <c r="J37" i="35"/>
  <c r="J189" i="36"/>
  <c r="J178" i="36"/>
  <c r="H21" i="33"/>
  <c r="H26" i="35"/>
  <c r="D57" i="19"/>
  <c r="J47" i="19"/>
  <c r="H37" i="19"/>
  <c r="F27" i="19"/>
  <c r="H19" i="19"/>
  <c r="D11" i="19"/>
  <c r="F310" i="36"/>
  <c r="F301" i="36"/>
  <c r="F293" i="36"/>
  <c r="D283" i="36"/>
  <c r="D274" i="36"/>
  <c r="D266" i="36"/>
  <c r="D255" i="36"/>
  <c r="J246" i="36"/>
  <c r="F238" i="36"/>
  <c r="J227" i="36"/>
  <c r="F219" i="36"/>
  <c r="H211" i="36"/>
  <c r="H200" i="36"/>
  <c r="J153" i="35"/>
  <c r="F145" i="35"/>
  <c r="D136" i="35"/>
  <c r="F126" i="35"/>
  <c r="D118" i="35"/>
  <c r="D108" i="35"/>
  <c r="H98" i="35"/>
  <c r="J90" i="35"/>
  <c r="J80" i="35"/>
  <c r="J71" i="35"/>
  <c r="D66" i="34"/>
  <c r="H56" i="34"/>
  <c r="J49" i="34"/>
  <c r="D42" i="34"/>
  <c r="J33" i="34"/>
  <c r="D27" i="34"/>
  <c r="D19" i="34"/>
  <c r="H60" i="35"/>
  <c r="D53" i="35"/>
  <c r="F46" i="35"/>
  <c r="H37" i="35"/>
  <c r="F194" i="36"/>
  <c r="J187" i="36"/>
  <c r="H178" i="36"/>
  <c r="F24" i="33"/>
  <c r="D35" i="35"/>
  <c r="F26" i="35"/>
  <c r="J19" i="35"/>
  <c r="H12" i="35"/>
  <c r="H169" i="36"/>
  <c r="D163" i="36"/>
  <c r="H155" i="36"/>
  <c r="F149" i="36"/>
  <c r="F143" i="36"/>
  <c r="F137" i="36"/>
  <c r="J130" i="36"/>
  <c r="J123" i="36"/>
  <c r="J117" i="36"/>
  <c r="J111" i="36"/>
  <c r="J105" i="36"/>
  <c r="J99" i="36"/>
  <c r="F93" i="36"/>
  <c r="J86" i="36"/>
  <c r="J80" i="36"/>
  <c r="D75" i="36"/>
  <c r="H69" i="36"/>
  <c r="D63" i="36"/>
  <c r="J57" i="36"/>
  <c r="D53" i="36"/>
  <c r="D47" i="36"/>
  <c r="H41" i="36"/>
  <c r="F35" i="36"/>
  <c r="J29" i="36"/>
  <c r="D24" i="36"/>
  <c r="H18" i="36"/>
  <c r="J13" i="36"/>
  <c r="F15" i="34"/>
  <c r="H756" i="41"/>
  <c r="F751" i="41"/>
  <c r="F746" i="41"/>
  <c r="H741" i="41"/>
  <c r="H736" i="41"/>
  <c r="H731" i="41"/>
  <c r="F727" i="41"/>
  <c r="J722" i="41"/>
  <c r="D718" i="41"/>
  <c r="D713" i="41"/>
  <c r="F708" i="41"/>
  <c r="J15" i="33"/>
  <c r="H11" i="33"/>
  <c r="D698" i="41"/>
  <c r="J693" i="41"/>
  <c r="F689" i="41"/>
  <c r="H684" i="41"/>
  <c r="D680" i="41"/>
  <c r="H674" i="41"/>
  <c r="F670" i="41"/>
  <c r="J665" i="41"/>
  <c r="J661" i="41"/>
  <c r="J657" i="41"/>
  <c r="J652" i="41"/>
  <c r="J648" i="41"/>
  <c r="F644" i="41"/>
  <c r="F640" i="41"/>
  <c r="J635" i="41"/>
  <c r="F631" i="41"/>
  <c r="J626" i="41"/>
  <c r="J622" i="41"/>
  <c r="J618" i="41"/>
  <c r="F614" i="41"/>
  <c r="J609" i="41"/>
  <c r="F605" i="41"/>
  <c r="F601" i="41"/>
  <c r="J596" i="41"/>
  <c r="J592" i="41"/>
  <c r="J587" i="41"/>
  <c r="J583" i="41"/>
  <c r="J579" i="41"/>
  <c r="F575" i="41"/>
  <c r="F571" i="41"/>
  <c r="F566" i="41"/>
  <c r="F562" i="41"/>
  <c r="J557" i="41"/>
  <c r="J553" i="41"/>
  <c r="J549" i="41"/>
  <c r="J544" i="41"/>
  <c r="J540" i="41"/>
  <c r="F536" i="41"/>
  <c r="F532" i="41"/>
  <c r="J527" i="41"/>
  <c r="F523" i="41"/>
  <c r="J518" i="41"/>
  <c r="J514" i="41"/>
  <c r="J510" i="41"/>
  <c r="F506" i="41"/>
  <c r="J501" i="41"/>
  <c r="F497" i="41"/>
  <c r="F493" i="41"/>
  <c r="J488" i="41"/>
  <c r="J484" i="41"/>
  <c r="J479" i="41"/>
  <c r="J475" i="41"/>
  <c r="J471" i="41"/>
  <c r="F467" i="41"/>
  <c r="F463" i="41"/>
  <c r="F458" i="41"/>
  <c r="F454" i="41"/>
  <c r="J449" i="41"/>
  <c r="J445" i="41"/>
  <c r="J441" i="41"/>
  <c r="J436" i="41"/>
  <c r="J432" i="41"/>
  <c r="F428" i="41"/>
  <c r="F424" i="41"/>
  <c r="J419" i="41"/>
  <c r="F415" i="41"/>
  <c r="J410" i="41"/>
  <c r="J406" i="41"/>
  <c r="J402" i="41"/>
  <c r="F398" i="41"/>
  <c r="J393" i="41"/>
  <c r="F389" i="41"/>
  <c r="F385" i="41"/>
  <c r="J380" i="41"/>
  <c r="J376" i="41"/>
  <c r="J371" i="41"/>
  <c r="J367" i="41"/>
  <c r="J363" i="41"/>
  <c r="F359" i="41"/>
  <c r="F355" i="41"/>
  <c r="F350" i="41"/>
  <c r="F346" i="41"/>
  <c r="J341" i="41"/>
  <c r="J337" i="41"/>
  <c r="J333" i="41"/>
  <c r="J328" i="41"/>
  <c r="J324" i="41"/>
  <c r="F320" i="41"/>
  <c r="F316" i="41"/>
  <c r="J311" i="41"/>
  <c r="F307" i="41"/>
  <c r="J302" i="41"/>
  <c r="J298" i="41"/>
  <c r="J294" i="41"/>
  <c r="F290" i="41"/>
  <c r="J285" i="41"/>
  <c r="F281" i="41"/>
  <c r="F277" i="41"/>
  <c r="J272" i="41"/>
  <c r="J268" i="41"/>
  <c r="J263" i="41"/>
  <c r="J259" i="41"/>
  <c r="J255" i="41"/>
  <c r="F251" i="41"/>
  <c r="F247" i="41"/>
  <c r="F242" i="41"/>
  <c r="F238" i="41"/>
  <c r="J233" i="41"/>
  <c r="J229" i="41"/>
  <c r="J225" i="41"/>
  <c r="J220" i="41"/>
  <c r="J216" i="41"/>
  <c r="F212" i="41"/>
  <c r="F208" i="41"/>
  <c r="J203" i="41"/>
  <c r="F199" i="41"/>
  <c r="J194" i="41"/>
  <c r="J190" i="41"/>
  <c r="J186" i="41"/>
  <c r="F182" i="41"/>
  <c r="J177" i="41"/>
  <c r="F173" i="41"/>
  <c r="F169" i="41"/>
  <c r="D165" i="41"/>
  <c r="F161" i="41"/>
  <c r="D157" i="41"/>
  <c r="D153" i="41"/>
  <c r="F149" i="41"/>
  <c r="H145" i="41"/>
  <c r="J141" i="41"/>
  <c r="F137" i="41"/>
  <c r="H133" i="41"/>
  <c r="J129" i="41"/>
  <c r="J125" i="41"/>
  <c r="D122" i="41"/>
  <c r="J117" i="41"/>
  <c r="J113" i="41"/>
  <c r="D110" i="41"/>
  <c r="F106" i="41"/>
  <c r="H102" i="41"/>
  <c r="D98" i="41"/>
  <c r="F94" i="41"/>
  <c r="H90" i="41"/>
  <c r="H86" i="41"/>
  <c r="D83" i="41"/>
  <c r="D79" i="41"/>
  <c r="H75" i="41"/>
  <c r="D72" i="41"/>
  <c r="H68" i="41"/>
  <c r="D65" i="41"/>
  <c r="D61" i="41"/>
  <c r="H57" i="41"/>
  <c r="D54" i="41"/>
  <c r="H50" i="41"/>
  <c r="D47" i="41"/>
  <c r="D43" i="41"/>
  <c r="H39" i="41"/>
  <c r="D36" i="41"/>
  <c r="H32" i="41"/>
  <c r="D29" i="41"/>
  <c r="D25" i="41"/>
  <c r="H20" i="41"/>
  <c r="D17" i="41"/>
  <c r="H13" i="41"/>
  <c r="D52" i="35"/>
  <c r="F98" i="36"/>
  <c r="F80" i="36"/>
  <c r="H68" i="36"/>
  <c r="F57" i="36"/>
  <c r="D46" i="36"/>
  <c r="D34" i="36"/>
  <c r="F29" i="36"/>
  <c r="D18" i="36"/>
  <c r="J14" i="34"/>
  <c r="J750" i="41"/>
  <c r="F740" i="41"/>
  <c r="D731" i="41"/>
  <c r="J721" i="41"/>
  <c r="D712" i="41"/>
  <c r="H707" i="41"/>
  <c r="F15" i="33"/>
  <c r="H697" i="41"/>
  <c r="F688" i="41"/>
  <c r="H678" i="41"/>
  <c r="D674" i="41"/>
  <c r="F665" i="41"/>
  <c r="F656" i="41"/>
  <c r="J647" i="41"/>
  <c r="J639" i="41"/>
  <c r="J630" i="41"/>
  <c r="F626" i="41"/>
  <c r="J617" i="41"/>
  <c r="J608" i="41"/>
  <c r="J600" i="41"/>
  <c r="J591" i="41"/>
  <c r="J578" i="41"/>
  <c r="J569" i="41"/>
  <c r="J561" i="41"/>
  <c r="F553" i="41"/>
  <c r="F544" i="41"/>
  <c r="J535" i="41"/>
  <c r="J526" i="41"/>
  <c r="F518" i="41"/>
  <c r="J509" i="41"/>
  <c r="J500" i="41"/>
  <c r="J492" i="41"/>
  <c r="J483" i="41"/>
  <c r="F475" i="41"/>
  <c r="J466" i="41"/>
  <c r="J457" i="41"/>
  <c r="F449" i="41"/>
  <c r="F440" i="41"/>
  <c r="J431" i="41"/>
  <c r="J423" i="41"/>
  <c r="J414" i="41"/>
  <c r="F406" i="41"/>
  <c r="F397" i="41"/>
  <c r="J392" i="41"/>
  <c r="J384" i="41"/>
  <c r="J375" i="41"/>
  <c r="F367" i="41"/>
  <c r="J358" i="41"/>
  <c r="J349" i="41"/>
  <c r="F337" i="41"/>
  <c r="F328" i="41"/>
  <c r="J319" i="41"/>
  <c r="J310" i="41"/>
  <c r="J306" i="41"/>
  <c r="F298" i="41"/>
  <c r="F289" i="41"/>
  <c r="J280" i="41"/>
  <c r="F272" i="41"/>
  <c r="J267" i="41"/>
  <c r="F259" i="41"/>
  <c r="J250" i="41"/>
  <c r="J241" i="41"/>
  <c r="F233" i="41"/>
  <c r="F224" i="41"/>
  <c r="J215" i="41"/>
  <c r="J211" i="41"/>
  <c r="J202" i="41"/>
  <c r="J185" i="41"/>
  <c r="J176" i="41"/>
  <c r="J168" i="41"/>
  <c r="F160" i="41"/>
  <c r="H152" i="41"/>
  <c r="J148" i="41"/>
  <c r="H140" i="41"/>
  <c r="D133" i="41"/>
  <c r="D129" i="41"/>
  <c r="D121" i="41"/>
  <c r="H109" i="41"/>
  <c r="F101" i="41"/>
  <c r="H97" i="41"/>
  <c r="J89" i="41"/>
  <c r="D82" i="41"/>
  <c r="H78" i="41"/>
  <c r="H71" i="41"/>
  <c r="D64" i="41"/>
  <c r="D57" i="41"/>
  <c r="H53" i="41"/>
  <c r="D46" i="41"/>
  <c r="D39" i="41"/>
  <c r="H35" i="41"/>
  <c r="D28" i="41"/>
  <c r="D20" i="41"/>
  <c r="H16" i="41"/>
  <c r="F55" i="19"/>
  <c r="J316" i="36"/>
  <c r="F299" i="36"/>
  <c r="D280" i="36"/>
  <c r="J261" i="36"/>
  <c r="F245" i="36"/>
  <c r="D227" i="36"/>
  <c r="F208" i="36"/>
  <c r="F152" i="35"/>
  <c r="H125" i="35"/>
  <c r="D105" i="35"/>
  <c r="F87" i="35"/>
  <c r="D79" i="35"/>
  <c r="H62" i="34"/>
  <c r="H47" i="34"/>
  <c r="J31" i="34"/>
  <c r="H25" i="34"/>
  <c r="D58" i="35"/>
  <c r="H43" i="35"/>
  <c r="H199" i="36"/>
  <c r="H184" i="36"/>
  <c r="J22" i="33"/>
  <c r="J24" i="35"/>
  <c r="J11" i="35"/>
  <c r="D160" i="36"/>
  <c r="H147" i="36"/>
  <c r="H134" i="36"/>
  <c r="H122" i="36"/>
  <c r="H116" i="36"/>
  <c r="D104" i="36"/>
  <c r="D91" i="36"/>
  <c r="D79" i="36"/>
  <c r="J67" i="36"/>
  <c r="D57" i="36"/>
  <c r="D45" i="36"/>
  <c r="J33" i="36"/>
  <c r="D23" i="36"/>
  <c r="F11" i="36"/>
  <c r="D755" i="41"/>
  <c r="H744" i="41"/>
  <c r="D740" i="41"/>
  <c r="J730" i="41"/>
  <c r="D721" i="41"/>
  <c r="H702" i="41"/>
  <c r="H701" i="41"/>
  <c r="J692" i="41"/>
  <c r="D683" i="41"/>
  <c r="J673" i="41"/>
  <c r="D665" i="41"/>
  <c r="D656" i="41"/>
  <c r="H647" i="41"/>
  <c r="H638" i="41"/>
  <c r="D630" i="41"/>
  <c r="D622" i="41"/>
  <c r="D613" i="41"/>
  <c r="H604" i="41"/>
  <c r="H595" i="41"/>
  <c r="D587" i="41"/>
  <c r="D583" i="41"/>
  <c r="D574" i="41"/>
  <c r="H565" i="41"/>
  <c r="D557" i="41"/>
  <c r="D548" i="41"/>
  <c r="H539" i="41"/>
  <c r="H530" i="41"/>
  <c r="D522" i="41"/>
  <c r="D514" i="41"/>
  <c r="D505" i="41"/>
  <c r="H496" i="41"/>
  <c r="H487" i="41"/>
  <c r="D479" i="41"/>
  <c r="H470" i="41"/>
  <c r="D466" i="41"/>
  <c r="D453" i="41"/>
  <c r="D444" i="41"/>
  <c r="D436" i="41"/>
  <c r="H427" i="41"/>
  <c r="H418" i="41"/>
  <c r="D410" i="41"/>
  <c r="D406" i="41"/>
  <c r="D397" i="41"/>
  <c r="H388" i="41"/>
  <c r="H379" i="41"/>
  <c r="D371" i="41"/>
  <c r="H362" i="41"/>
  <c r="D358" i="41"/>
  <c r="H349" i="41"/>
  <c r="D341" i="41"/>
  <c r="D332" i="41"/>
  <c r="H323" i="41"/>
  <c r="H314" i="41"/>
  <c r="H310" i="41"/>
  <c r="D302" i="41"/>
  <c r="D293" i="41"/>
  <c r="H284" i="41"/>
  <c r="D276" i="41"/>
  <c r="D267" i="41"/>
  <c r="D259" i="41"/>
  <c r="D250" i="41"/>
  <c r="H241" i="41"/>
  <c r="D237" i="41"/>
  <c r="D233" i="41"/>
  <c r="D228" i="41"/>
  <c r="D220" i="41"/>
  <c r="H215" i="41"/>
  <c r="H206" i="41"/>
  <c r="H202" i="41"/>
  <c r="D194" i="41"/>
  <c r="D185" i="41"/>
  <c r="H176" i="41"/>
  <c r="D168" i="41"/>
  <c r="J163" i="41"/>
  <c r="D156" i="41"/>
  <c r="H148" i="41"/>
  <c r="F140" i="41"/>
  <c r="J132" i="41"/>
  <c r="H124" i="41"/>
  <c r="J116" i="41"/>
  <c r="D113" i="41"/>
  <c r="J104" i="41"/>
  <c r="F97" i="41"/>
  <c r="H89" i="41"/>
  <c r="J81" i="41"/>
  <c r="J74" i="41"/>
  <c r="F67" i="41"/>
  <c r="F60" i="41"/>
  <c r="F53" i="41"/>
  <c r="F49" i="41"/>
  <c r="F42" i="41"/>
  <c r="F35" i="41"/>
  <c r="J27" i="41"/>
  <c r="J19" i="41"/>
  <c r="F12" i="41"/>
  <c r="D55" i="19"/>
  <c r="D33" i="19"/>
  <c r="J25" i="19"/>
  <c r="H316" i="36"/>
  <c r="D299" i="36"/>
  <c r="J279" i="36"/>
  <c r="F261" i="36"/>
  <c r="H244" i="36"/>
  <c r="J226" i="36"/>
  <c r="F207" i="36"/>
  <c r="F150" i="35"/>
  <c r="F124" i="35"/>
  <c r="J104" i="35"/>
  <c r="H86" i="35"/>
  <c r="J70" i="35"/>
  <c r="H54" i="34"/>
  <c r="F47" i="34"/>
  <c r="H31" i="34"/>
  <c r="D65" i="35"/>
  <c r="H51" i="35"/>
  <c r="F199" i="36"/>
  <c r="F184" i="36"/>
  <c r="H177" i="36"/>
  <c r="H31" i="35"/>
  <c r="D17" i="35"/>
  <c r="F166" i="36"/>
  <c r="J153" i="36"/>
  <c r="F141" i="36"/>
  <c r="J128" i="36"/>
  <c r="F116" i="36"/>
  <c r="J103" i="36"/>
  <c r="J90" i="36"/>
  <c r="J78" i="36"/>
  <c r="D67" i="36"/>
  <c r="D62" i="36"/>
  <c r="J50" i="36"/>
  <c r="D39" i="36"/>
  <c r="H33" i="36"/>
  <c r="J22" i="36"/>
  <c r="D11" i="36"/>
  <c r="J754" i="41"/>
  <c r="F744" i="41"/>
  <c r="J739" i="41"/>
  <c r="H730" i="41"/>
  <c r="J720" i="41"/>
  <c r="D707" i="41"/>
  <c r="F14" i="33"/>
  <c r="D697" i="41"/>
  <c r="J687" i="41"/>
  <c r="J677" i="41"/>
  <c r="J668" i="41"/>
  <c r="J659" i="41"/>
  <c r="J651" i="41"/>
  <c r="F643" i="41"/>
  <c r="F634" i="41"/>
  <c r="J625" i="41"/>
  <c r="J616" i="41"/>
  <c r="J612" i="41"/>
  <c r="F604" i="41"/>
  <c r="F595" i="41"/>
  <c r="J586" i="41"/>
  <c r="F578" i="41"/>
  <c r="F569" i="41"/>
  <c r="J560" i="41"/>
  <c r="J551" i="41"/>
  <c r="J547" i="41"/>
  <c r="F539" i="41"/>
  <c r="F530" i="41"/>
  <c r="J521" i="41"/>
  <c r="J513" i="41"/>
  <c r="J504" i="41"/>
  <c r="F496" i="41"/>
  <c r="F487" i="41"/>
  <c r="J478" i="41"/>
  <c r="F470" i="41"/>
  <c r="J465" i="41"/>
  <c r="F457" i="41"/>
  <c r="J448" i="41"/>
  <c r="J439" i="41"/>
  <c r="J435" i="41"/>
  <c r="F427" i="41"/>
  <c r="F418" i="41"/>
  <c r="J409" i="41"/>
  <c r="J400" i="41"/>
  <c r="F392" i="41"/>
  <c r="J383" i="41"/>
  <c r="J374" i="41"/>
  <c r="J366" i="41"/>
  <c r="J357" i="41"/>
  <c r="F349" i="41"/>
  <c r="J340" i="41"/>
  <c r="J331" i="41"/>
  <c r="F323" i="41"/>
  <c r="F314" i="41"/>
  <c r="F310" i="41"/>
  <c r="J301" i="41"/>
  <c r="J292" i="41"/>
  <c r="F284" i="41"/>
  <c r="J275" i="41"/>
  <c r="J266" i="41"/>
  <c r="J258" i="41"/>
  <c r="J249" i="41"/>
  <c r="F241" i="41"/>
  <c r="J232" i="41"/>
  <c r="J223" i="41"/>
  <c r="F211" i="41"/>
  <c r="F202" i="41"/>
  <c r="J193" i="41"/>
  <c r="J184" i="41"/>
  <c r="F176" i="41"/>
  <c r="J167" i="41"/>
  <c r="J159" i="41"/>
  <c r="D152" i="41"/>
  <c r="J143" i="41"/>
  <c r="F136" i="41"/>
  <c r="H128" i="41"/>
  <c r="H120" i="41"/>
  <c r="J112" i="41"/>
  <c r="H104" i="41"/>
  <c r="D97" i="41"/>
  <c r="F89" i="41"/>
  <c r="H81" i="41"/>
  <c r="H74" i="41"/>
  <c r="D71" i="41"/>
  <c r="H63" i="41"/>
  <c r="H56" i="41"/>
  <c r="D53" i="41"/>
  <c r="H45" i="41"/>
  <c r="D35" i="41"/>
  <c r="H27" i="41"/>
  <c r="H19" i="41"/>
  <c r="J53" i="19"/>
  <c r="J32" i="19"/>
  <c r="D25" i="19"/>
  <c r="F316" i="36"/>
  <c r="J298" i="36"/>
  <c r="F279" i="36"/>
  <c r="D271" i="36"/>
  <c r="H251" i="36"/>
  <c r="J233" i="36"/>
  <c r="D217" i="36"/>
  <c r="D207" i="36"/>
  <c r="D150" i="35"/>
  <c r="F132" i="35"/>
  <c r="D124" i="35"/>
  <c r="H104" i="35"/>
  <c r="F86" i="35"/>
  <c r="H70" i="35"/>
  <c r="F54" i="34"/>
  <c r="F38" i="34"/>
  <c r="D24" i="34"/>
  <c r="H57" i="35"/>
  <c r="J41" i="35"/>
  <c r="F192" i="36"/>
  <c r="F176" i="36"/>
  <c r="F22" i="33"/>
  <c r="J23" i="35"/>
  <c r="H172" i="36"/>
  <c r="H159" i="36"/>
  <c r="D147" i="36"/>
  <c r="D134" i="36"/>
  <c r="D122" i="36"/>
  <c r="H108" i="36"/>
  <c r="H96" i="36"/>
  <c r="H84" i="36"/>
  <c r="H72" i="36"/>
  <c r="J61" i="36"/>
  <c r="D50" i="36"/>
  <c r="J38" i="36"/>
  <c r="H27" i="36"/>
  <c r="H15" i="36"/>
  <c r="F56" i="19"/>
  <c r="H47" i="19"/>
  <c r="F37" i="19"/>
  <c r="D27" i="19"/>
  <c r="F19" i="19"/>
  <c r="J318" i="36"/>
  <c r="J308" i="36"/>
  <c r="D301" i="36"/>
  <c r="F291" i="36"/>
  <c r="J282" i="36"/>
  <c r="J273" i="36"/>
  <c r="F265" i="36"/>
  <c r="J254" i="36"/>
  <c r="F246" i="36"/>
  <c r="D238" i="36"/>
  <c r="H227" i="36"/>
  <c r="D219" i="36"/>
  <c r="J210" i="36"/>
  <c r="J160" i="35"/>
  <c r="F153" i="35"/>
  <c r="F144" i="35"/>
  <c r="H133" i="35"/>
  <c r="D126" i="35"/>
  <c r="D117" i="35"/>
  <c r="F107" i="35"/>
  <c r="F98" i="35"/>
  <c r="F90" i="35"/>
  <c r="D80" i="35"/>
  <c r="H71" i="35"/>
  <c r="J64" i="34"/>
  <c r="F55" i="34"/>
  <c r="H49" i="34"/>
  <c r="J41" i="34"/>
  <c r="H32" i="34"/>
  <c r="J26" i="34"/>
  <c r="J67" i="35"/>
  <c r="H59" i="35"/>
  <c r="J52" i="35"/>
  <c r="J44" i="35"/>
  <c r="F37" i="35"/>
  <c r="J193" i="36"/>
  <c r="H186" i="36"/>
  <c r="F178" i="36"/>
  <c r="D24" i="33"/>
  <c r="J34" i="35"/>
  <c r="H25" i="35"/>
  <c r="H19" i="35"/>
  <c r="F12" i="35"/>
  <c r="J168" i="36"/>
  <c r="H160" i="36"/>
  <c r="F155" i="36"/>
  <c r="D148" i="36"/>
  <c r="D142" i="36"/>
  <c r="D137" i="36"/>
  <c r="H129" i="36"/>
  <c r="H123" i="36"/>
  <c r="D117" i="36"/>
  <c r="H111" i="36"/>
  <c r="D105" i="36"/>
  <c r="H98" i="36"/>
  <c r="D92" i="36"/>
  <c r="H86" i="36"/>
  <c r="H80" i="36"/>
  <c r="J74" i="36"/>
  <c r="J68" i="36"/>
  <c r="J62" i="36"/>
  <c r="H57" i="36"/>
  <c r="H51" i="36"/>
  <c r="J46" i="36"/>
  <c r="J39" i="36"/>
  <c r="D35" i="36"/>
  <c r="H29" i="36"/>
  <c r="H23" i="36"/>
  <c r="F18" i="36"/>
  <c r="J11" i="36"/>
  <c r="D15" i="34"/>
  <c r="J755" i="41"/>
  <c r="D751" i="41"/>
  <c r="D746" i="41"/>
  <c r="H740" i="41"/>
  <c r="F736" i="41"/>
  <c r="F731" i="41"/>
  <c r="D727" i="41"/>
  <c r="D722" i="41"/>
  <c r="F717" i="41"/>
  <c r="F712" i="41"/>
  <c r="H703" i="41"/>
  <c r="H15" i="33"/>
  <c r="J697" i="41"/>
  <c r="H693" i="41"/>
  <c r="H688" i="41"/>
  <c r="F684" i="41"/>
  <c r="J678" i="41"/>
  <c r="F674" i="41"/>
  <c r="D670" i="41"/>
  <c r="H665" i="41"/>
  <c r="H661" i="41"/>
  <c r="H656" i="41"/>
  <c r="H652" i="41"/>
  <c r="D648" i="41"/>
  <c r="D644" i="41"/>
  <c r="D640" i="41"/>
  <c r="D635" i="41"/>
  <c r="D631" i="41"/>
  <c r="H626" i="41"/>
  <c r="H622" i="41"/>
  <c r="D618" i="41"/>
  <c r="H613" i="41"/>
  <c r="D609" i="41"/>
  <c r="D605" i="41"/>
  <c r="D601" i="41"/>
  <c r="H596" i="41"/>
  <c r="D592" i="41"/>
  <c r="H587" i="41"/>
  <c r="H583" i="41"/>
  <c r="D579" i="41"/>
  <c r="D575" i="41"/>
  <c r="D570" i="41"/>
  <c r="D566" i="41"/>
  <c r="D562" i="41"/>
  <c r="H557" i="41"/>
  <c r="H553" i="41"/>
  <c r="H548" i="41"/>
  <c r="H544" i="41"/>
  <c r="D540" i="41"/>
  <c r="D536" i="41"/>
  <c r="D532" i="41"/>
  <c r="D527" i="41"/>
  <c r="D523" i="41"/>
  <c r="H518" i="41"/>
  <c r="H514" i="41"/>
  <c r="D510" i="41"/>
  <c r="H505" i="41"/>
  <c r="D501" i="41"/>
  <c r="D497" i="41"/>
  <c r="D493" i="41"/>
  <c r="H488" i="41"/>
  <c r="D484" i="41"/>
  <c r="H479" i="41"/>
  <c r="H475" i="41"/>
  <c r="D471" i="41"/>
  <c r="D467" i="41"/>
  <c r="D462" i="41"/>
  <c r="D458" i="41"/>
  <c r="D454" i="41"/>
  <c r="H449" i="41"/>
  <c r="H445" i="41"/>
  <c r="H440" i="41"/>
  <c r="H436" i="41"/>
  <c r="D432" i="41"/>
  <c r="D428" i="41"/>
  <c r="D424" i="41"/>
  <c r="D419" i="41"/>
  <c r="D415" i="41"/>
  <c r="H410" i="41"/>
  <c r="H406" i="41"/>
  <c r="D402" i="41"/>
  <c r="H397" i="41"/>
  <c r="D393" i="41"/>
  <c r="D389" i="41"/>
  <c r="D385" i="41"/>
  <c r="H380" i="41"/>
  <c r="D376" i="41"/>
  <c r="H371" i="41"/>
  <c r="H367" i="41"/>
  <c r="D363" i="41"/>
  <c r="D359" i="41"/>
  <c r="D354" i="41"/>
  <c r="D350" i="41"/>
  <c r="D346" i="41"/>
  <c r="H341" i="41"/>
  <c r="H337" i="41"/>
  <c r="H332" i="41"/>
  <c r="H328" i="41"/>
  <c r="D324" i="41"/>
  <c r="D320" i="41"/>
  <c r="D316" i="41"/>
  <c r="D311" i="41"/>
  <c r="D307" i="41"/>
  <c r="H302" i="41"/>
  <c r="H298" i="41"/>
  <c r="D294" i="41"/>
  <c r="H289" i="41"/>
  <c r="D285" i="41"/>
  <c r="D281" i="41"/>
  <c r="D277" i="41"/>
  <c r="H272" i="41"/>
  <c r="D268" i="41"/>
  <c r="H263" i="41"/>
  <c r="H259" i="41"/>
  <c r="D255" i="41"/>
  <c r="D251" i="41"/>
  <c r="D246" i="41"/>
  <c r="D242" i="41"/>
  <c r="D238" i="41"/>
  <c r="H233" i="41"/>
  <c r="H229" i="41"/>
  <c r="H224" i="41"/>
  <c r="H220" i="41"/>
  <c r="D216" i="41"/>
  <c r="D212" i="41"/>
  <c r="D208" i="41"/>
  <c r="D203" i="41"/>
  <c r="D199" i="41"/>
  <c r="H194" i="41"/>
  <c r="H190" i="41"/>
  <c r="D186" i="41"/>
  <c r="H181" i="41"/>
  <c r="D177" i="41"/>
  <c r="D173" i="41"/>
  <c r="D169" i="41"/>
  <c r="J164" i="41"/>
  <c r="H160" i="41"/>
  <c r="J156" i="41"/>
  <c r="J152" i="41"/>
  <c r="D149" i="41"/>
  <c r="F145" i="41"/>
  <c r="J140" i="41"/>
  <c r="D137" i="41"/>
  <c r="F133" i="41"/>
  <c r="H129" i="41"/>
  <c r="H125" i="41"/>
  <c r="F121" i="41"/>
  <c r="H117" i="41"/>
  <c r="H113" i="41"/>
  <c r="J109" i="41"/>
  <c r="D106" i="41"/>
  <c r="H101" i="41"/>
  <c r="J97" i="41"/>
  <c r="D94" i="41"/>
  <c r="D90" i="41"/>
  <c r="F86" i="41"/>
  <c r="F82" i="41"/>
  <c r="J78" i="41"/>
  <c r="F75" i="41"/>
  <c r="J71" i="41"/>
  <c r="F68" i="41"/>
  <c r="F64" i="41"/>
  <c r="J60" i="41"/>
  <c r="F57" i="41"/>
  <c r="J53" i="41"/>
  <c r="F50" i="41"/>
  <c r="F46" i="41"/>
  <c r="J42" i="41"/>
  <c r="F39" i="41"/>
  <c r="J35" i="41"/>
  <c r="F32" i="41"/>
  <c r="F28" i="41"/>
  <c r="J23" i="41"/>
  <c r="F20" i="41"/>
  <c r="J16" i="41"/>
  <c r="F13" i="41"/>
  <c r="D56" i="19"/>
  <c r="F45" i="19"/>
  <c r="D37" i="19"/>
  <c r="J26" i="19"/>
  <c r="J17" i="19"/>
  <c r="F318" i="36"/>
  <c r="H308" i="36"/>
  <c r="H299" i="36"/>
  <c r="D291" i="36"/>
  <c r="F282" i="36"/>
  <c r="F273" i="36"/>
  <c r="D265" i="36"/>
  <c r="H254" i="36"/>
  <c r="H245" i="36"/>
  <c r="J237" i="36"/>
  <c r="F227" i="36"/>
  <c r="F218" i="36"/>
  <c r="F210" i="36"/>
  <c r="H160" i="35"/>
  <c r="H152" i="35"/>
  <c r="D144" i="35"/>
  <c r="F133" i="35"/>
  <c r="J125" i="35"/>
  <c r="J116" i="35"/>
  <c r="D107" i="35"/>
  <c r="D98" i="35"/>
  <c r="D90" i="35"/>
  <c r="J79" i="35"/>
  <c r="F71" i="35"/>
  <c r="H64" i="34"/>
  <c r="D55" i="34"/>
  <c r="J47" i="34"/>
  <c r="H41" i="34"/>
  <c r="F32" i="34"/>
  <c r="J25" i="34"/>
  <c r="H67" i="35"/>
  <c r="F59" i="35"/>
  <c r="H44" i="35"/>
  <c r="D37" i="35"/>
  <c r="D193" i="36"/>
  <c r="F186" i="36"/>
  <c r="D178" i="36"/>
  <c r="F23" i="33"/>
  <c r="H34" i="35"/>
  <c r="F25" i="35"/>
  <c r="F19" i="35"/>
  <c r="D12" i="35"/>
  <c r="H168" i="36"/>
  <c r="F160" i="36"/>
  <c r="J154" i="36"/>
  <c r="J147" i="36"/>
  <c r="J141" i="36"/>
  <c r="J136" i="36"/>
  <c r="F129" i="36"/>
  <c r="F123" i="36"/>
  <c r="J116" i="36"/>
  <c r="F111" i="36"/>
  <c r="J104" i="36"/>
  <c r="J91" i="36"/>
  <c r="F86" i="36"/>
  <c r="H74" i="36"/>
  <c r="H62" i="36"/>
  <c r="F51" i="36"/>
  <c r="H39" i="36"/>
  <c r="F23" i="36"/>
  <c r="H11" i="36"/>
  <c r="F755" i="41"/>
  <c r="J745" i="41"/>
  <c r="D736" i="41"/>
  <c r="J726" i="41"/>
  <c r="F703" i="41"/>
  <c r="F693" i="41"/>
  <c r="J683" i="41"/>
  <c r="J669" i="41"/>
  <c r="F661" i="41"/>
  <c r="F652" i="41"/>
  <c r="J643" i="41"/>
  <c r="J634" i="41"/>
  <c r="F622" i="41"/>
  <c r="F613" i="41"/>
  <c r="J604" i="41"/>
  <c r="F596" i="41"/>
  <c r="F587" i="41"/>
  <c r="F583" i="41"/>
  <c r="J574" i="41"/>
  <c r="J565" i="41"/>
  <c r="F557" i="41"/>
  <c r="F548" i="41"/>
  <c r="J539" i="41"/>
  <c r="J531" i="41"/>
  <c r="J522" i="41"/>
  <c r="F514" i="41"/>
  <c r="F505" i="41"/>
  <c r="J496" i="41"/>
  <c r="F488" i="41"/>
  <c r="F479" i="41"/>
  <c r="J470" i="41"/>
  <c r="J461" i="41"/>
  <c r="J453" i="41"/>
  <c r="F445" i="41"/>
  <c r="F436" i="41"/>
  <c r="J427" i="41"/>
  <c r="J418" i="41"/>
  <c r="F410" i="41"/>
  <c r="J401" i="41"/>
  <c r="J388" i="41"/>
  <c r="F380" i="41"/>
  <c r="F371" i="41"/>
  <c r="J362" i="41"/>
  <c r="J353" i="41"/>
  <c r="J345" i="41"/>
  <c r="F341" i="41"/>
  <c r="F332" i="41"/>
  <c r="J323" i="41"/>
  <c r="J315" i="41"/>
  <c r="F302" i="41"/>
  <c r="J293" i="41"/>
  <c r="J284" i="41"/>
  <c r="J276" i="41"/>
  <c r="F263" i="41"/>
  <c r="J254" i="41"/>
  <c r="J245" i="41"/>
  <c r="J237" i="41"/>
  <c r="F229" i="41"/>
  <c r="F220" i="41"/>
  <c r="J207" i="41"/>
  <c r="J198" i="41"/>
  <c r="F194" i="41"/>
  <c r="F190" i="41"/>
  <c r="F181" i="41"/>
  <c r="J172" i="41"/>
  <c r="H164" i="41"/>
  <c r="H156" i="41"/>
  <c r="D145" i="41"/>
  <c r="J136" i="41"/>
  <c r="F125" i="41"/>
  <c r="D117" i="41"/>
  <c r="F113" i="41"/>
  <c r="J105" i="41"/>
  <c r="J93" i="41"/>
  <c r="D86" i="41"/>
  <c r="D75" i="41"/>
  <c r="D68" i="41"/>
  <c r="H60" i="41"/>
  <c r="D50" i="41"/>
  <c r="H42" i="41"/>
  <c r="D32" i="41"/>
  <c r="H23" i="41"/>
  <c r="D13" i="41"/>
  <c r="D45" i="19"/>
  <c r="H35" i="19"/>
  <c r="D26" i="19"/>
  <c r="H17" i="19"/>
  <c r="F307" i="36"/>
  <c r="H289" i="36"/>
  <c r="D273" i="36"/>
  <c r="F254" i="36"/>
  <c r="D235" i="36"/>
  <c r="D218" i="36"/>
  <c r="F160" i="35"/>
  <c r="D142" i="35"/>
  <c r="D133" i="35"/>
  <c r="D114" i="35"/>
  <c r="J97" i="35"/>
  <c r="D71" i="35"/>
  <c r="J54" i="34"/>
  <c r="J39" i="34"/>
  <c r="J65" i="35"/>
  <c r="J51" i="35"/>
  <c r="J192" i="36"/>
  <c r="J177" i="36"/>
  <c r="J31" i="35"/>
  <c r="F17" i="35"/>
  <c r="H166" i="36"/>
  <c r="D154" i="36"/>
  <c r="H141" i="36"/>
  <c r="D129" i="36"/>
  <c r="D111" i="36"/>
  <c r="D98" i="36"/>
  <c r="D86" i="36"/>
  <c r="D73" i="36"/>
  <c r="F62" i="36"/>
  <c r="D51" i="36"/>
  <c r="F39" i="36"/>
  <c r="D28" i="36"/>
  <c r="D16" i="36"/>
  <c r="H14" i="34"/>
  <c r="F750" i="41"/>
  <c r="F735" i="41"/>
  <c r="H726" i="41"/>
  <c r="H716" i="41"/>
  <c r="F707" i="41"/>
  <c r="H14" i="33"/>
  <c r="F697" i="41"/>
  <c r="D688" i="41"/>
  <c r="F678" i="41"/>
  <c r="D669" i="41"/>
  <c r="D660" i="41"/>
  <c r="D652" i="41"/>
  <c r="H643" i="41"/>
  <c r="H634" i="41"/>
  <c r="D626" i="41"/>
  <c r="D617" i="41"/>
  <c r="H608" i="41"/>
  <c r="D600" i="41"/>
  <c r="D591" i="41"/>
  <c r="H578" i="41"/>
  <c r="H569" i="41"/>
  <c r="D561" i="41"/>
  <c r="D552" i="41"/>
  <c r="D544" i="41"/>
  <c r="H535" i="41"/>
  <c r="H526" i="41"/>
  <c r="D518" i="41"/>
  <c r="D509" i="41"/>
  <c r="H500" i="41"/>
  <c r="D492" i="41"/>
  <c r="D483" i="41"/>
  <c r="D475" i="41"/>
  <c r="H461" i="41"/>
  <c r="H457" i="41"/>
  <c r="D449" i="41"/>
  <c r="D440" i="41"/>
  <c r="H431" i="41"/>
  <c r="H422" i="41"/>
  <c r="D414" i="41"/>
  <c r="D401" i="41"/>
  <c r="H392" i="41"/>
  <c r="D384" i="41"/>
  <c r="D375" i="41"/>
  <c r="D367" i="41"/>
  <c r="H353" i="41"/>
  <c r="D345" i="41"/>
  <c r="D336" i="41"/>
  <c r="D328" i="41"/>
  <c r="H319" i="41"/>
  <c r="D306" i="41"/>
  <c r="D298" i="41"/>
  <c r="D289" i="41"/>
  <c r="H280" i="41"/>
  <c r="H271" i="41"/>
  <c r="D263" i="41"/>
  <c r="H254" i="41"/>
  <c r="H245" i="41"/>
  <c r="D224" i="41"/>
  <c r="H211" i="41"/>
  <c r="D198" i="41"/>
  <c r="D190" i="41"/>
  <c r="D181" i="41"/>
  <c r="H172" i="41"/>
  <c r="D160" i="41"/>
  <c r="F152" i="41"/>
  <c r="D144" i="41"/>
  <c r="H136" i="41"/>
  <c r="J128" i="41"/>
  <c r="J120" i="41"/>
  <c r="F109" i="41"/>
  <c r="D101" i="41"/>
  <c r="H93" i="41"/>
  <c r="F85" i="41"/>
  <c r="F78" i="41"/>
  <c r="F71" i="41"/>
  <c r="J63" i="41"/>
  <c r="J56" i="41"/>
  <c r="J45" i="41"/>
  <c r="J38" i="41"/>
  <c r="F31" i="41"/>
  <c r="F23" i="41"/>
  <c r="F16" i="41"/>
  <c r="J44" i="19"/>
  <c r="J16" i="19"/>
  <c r="D307" i="36"/>
  <c r="F289" i="36"/>
  <c r="F271" i="36"/>
  <c r="D254" i="36"/>
  <c r="D234" i="36"/>
  <c r="F217" i="36"/>
  <c r="D160" i="35"/>
  <c r="D141" i="35"/>
  <c r="J132" i="35"/>
  <c r="J113" i="35"/>
  <c r="H97" i="35"/>
  <c r="J78" i="35"/>
  <c r="J61" i="34"/>
  <c r="H38" i="34"/>
  <c r="F24" i="34"/>
  <c r="J57" i="35"/>
  <c r="F42" i="35"/>
  <c r="H192" i="36"/>
  <c r="H22" i="33"/>
  <c r="H24" i="35"/>
  <c r="H11" i="35"/>
  <c r="J159" i="36"/>
  <c r="F147" i="36"/>
  <c r="F134" i="36"/>
  <c r="F122" i="36"/>
  <c r="J110" i="36"/>
  <c r="J97" i="36"/>
  <c r="J85" i="36"/>
  <c r="J72" i="36"/>
  <c r="J56" i="36"/>
  <c r="J44" i="36"/>
  <c r="J27" i="36"/>
  <c r="J15" i="36"/>
  <c r="D14" i="34"/>
  <c r="D750" i="41"/>
  <c r="J734" i="41"/>
  <c r="F726" i="41"/>
  <c r="F716" i="41"/>
  <c r="H711" i="41"/>
  <c r="F702" i="41"/>
  <c r="F701" i="41"/>
  <c r="H692" i="41"/>
  <c r="J682" i="41"/>
  <c r="H673" i="41"/>
  <c r="J664" i="41"/>
  <c r="J655" i="41"/>
  <c r="F647" i="41"/>
  <c r="F638" i="41"/>
  <c r="J629" i="41"/>
  <c r="J621" i="41"/>
  <c r="F608" i="41"/>
  <c r="J599" i="41"/>
  <c r="J590" i="41"/>
  <c r="J582" i="41"/>
  <c r="J573" i="41"/>
  <c r="F565" i="41"/>
  <c r="J556" i="41"/>
  <c r="J543" i="41"/>
  <c r="F535" i="41"/>
  <c r="F526" i="41"/>
  <c r="J517" i="41"/>
  <c r="J508" i="41"/>
  <c r="F500" i="41"/>
  <c r="J491" i="41"/>
  <c r="J482" i="41"/>
  <c r="J474" i="41"/>
  <c r="F461" i="41"/>
  <c r="J452" i="41"/>
  <c r="J443" i="41"/>
  <c r="F431" i="41"/>
  <c r="F422" i="41"/>
  <c r="J413" i="41"/>
  <c r="J405" i="41"/>
  <c r="J396" i="41"/>
  <c r="F388" i="41"/>
  <c r="F379" i="41"/>
  <c r="J370" i="41"/>
  <c r="F362" i="41"/>
  <c r="F353" i="41"/>
  <c r="J344" i="41"/>
  <c r="J335" i="41"/>
  <c r="J327" i="41"/>
  <c r="F319" i="41"/>
  <c r="J305" i="41"/>
  <c r="J297" i="41"/>
  <c r="J288" i="41"/>
  <c r="F280" i="41"/>
  <c r="F271" i="41"/>
  <c r="J262" i="41"/>
  <c r="F254" i="41"/>
  <c r="F245" i="41"/>
  <c r="J236" i="41"/>
  <c r="J227" i="41"/>
  <c r="J219" i="41"/>
  <c r="F215" i="41"/>
  <c r="F206" i="41"/>
  <c r="J197" i="41"/>
  <c r="J189" i="41"/>
  <c r="J180" i="41"/>
  <c r="F172" i="41"/>
  <c r="H163" i="41"/>
  <c r="J155" i="41"/>
  <c r="F148" i="41"/>
  <c r="D140" i="41"/>
  <c r="H132" i="41"/>
  <c r="F124" i="41"/>
  <c r="H116" i="41"/>
  <c r="D109" i="41"/>
  <c r="J100" i="41"/>
  <c r="D93" i="41"/>
  <c r="D85" i="41"/>
  <c r="D78" i="41"/>
  <c r="D67" i="41"/>
  <c r="D60" i="41"/>
  <c r="D49" i="41"/>
  <c r="D42" i="41"/>
  <c r="H38" i="41"/>
  <c r="D31" i="41"/>
  <c r="D23" i="41"/>
  <c r="D16" i="41"/>
  <c r="D12" i="41"/>
  <c r="H44" i="19"/>
  <c r="H16" i="19"/>
  <c r="J306" i="36"/>
  <c r="D289" i="36"/>
  <c r="D261" i="36"/>
  <c r="F244" i="36"/>
  <c r="D226" i="36"/>
  <c r="J159" i="35"/>
  <c r="J140" i="35"/>
  <c r="H113" i="35"/>
  <c r="F97" i="35"/>
  <c r="F77" i="35"/>
  <c r="H61" i="34"/>
  <c r="J46" i="34"/>
  <c r="F31" i="34"/>
  <c r="J64" i="35"/>
  <c r="F51" i="35"/>
  <c r="H198" i="36"/>
  <c r="D184" i="36"/>
  <c r="F31" i="35"/>
  <c r="J16" i="35"/>
  <c r="D166" i="36"/>
  <c r="H152" i="36"/>
  <c r="D140" i="36"/>
  <c r="D128" i="36"/>
  <c r="D116" i="36"/>
  <c r="H102" i="36"/>
  <c r="H90" i="36"/>
  <c r="D78" i="36"/>
  <c r="H66" i="36"/>
  <c r="J55" i="36"/>
  <c r="D44" i="36"/>
  <c r="F33" i="36"/>
  <c r="H21" i="36"/>
  <c r="H53" i="19"/>
  <c r="H32" i="19"/>
  <c r="J13" i="19"/>
  <c r="F306" i="36"/>
  <c r="H287" i="36"/>
  <c r="F269" i="36"/>
  <c r="F251" i="36"/>
  <c r="H232" i="36"/>
  <c r="J214" i="36"/>
  <c r="F159" i="35"/>
  <c r="D140" i="35"/>
  <c r="F121" i="35"/>
  <c r="F104" i="35"/>
  <c r="H85" i="35"/>
  <c r="D68" i="35"/>
  <c r="D54" i="34"/>
  <c r="J37" i="34"/>
  <c r="F22" i="34"/>
  <c r="F57" i="35"/>
  <c r="H41" i="35"/>
  <c r="H189" i="36"/>
  <c r="J175" i="36"/>
  <c r="F30" i="35"/>
  <c r="H16" i="35"/>
  <c r="J165" i="36"/>
  <c r="F152" i="36"/>
  <c r="J139" i="36"/>
  <c r="J127" i="36"/>
  <c r="J115" i="36"/>
  <c r="F102" i="36"/>
  <c r="F90" i="36"/>
  <c r="H77" i="36"/>
  <c r="F66" i="36"/>
  <c r="D55" i="36"/>
  <c r="J43" i="36"/>
  <c r="D33" i="36"/>
  <c r="F21" i="36"/>
  <c r="J18" i="34"/>
  <c r="F11" i="34"/>
  <c r="J747" i="41"/>
  <c r="F739" i="41"/>
  <c r="J731" i="41"/>
  <c r="J723" i="41"/>
  <c r="D715" i="41"/>
  <c r="D17" i="33"/>
  <c r="F700" i="41"/>
  <c r="H691" i="41"/>
  <c r="J684" i="41"/>
  <c r="H676" i="41"/>
  <c r="H667" i="41"/>
  <c r="H659" i="41"/>
  <c r="J653" i="41"/>
  <c r="J645" i="41"/>
  <c r="J637" i="41"/>
  <c r="H631" i="41"/>
  <c r="H623" i="41"/>
  <c r="D616" i="41"/>
  <c r="D608" i="41"/>
  <c r="J601" i="41"/>
  <c r="J593" i="41"/>
  <c r="F586" i="41"/>
  <c r="D580" i="41"/>
  <c r="D572" i="41"/>
  <c r="D564" i="41"/>
  <c r="D556" i="41"/>
  <c r="F550" i="41"/>
  <c r="F542" i="41"/>
  <c r="J533" i="41"/>
  <c r="D528" i="41"/>
  <c r="D520" i="41"/>
  <c r="D512" i="41"/>
  <c r="D504" i="41"/>
  <c r="J497" i="41"/>
  <c r="F490" i="41"/>
  <c r="F482" i="41"/>
  <c r="D476" i="41"/>
  <c r="D468" i="41"/>
  <c r="H460" i="41"/>
  <c r="H452" i="41"/>
  <c r="F446" i="41"/>
  <c r="J438" i="41"/>
  <c r="J430" i="41"/>
  <c r="H424" i="41"/>
  <c r="H416" i="41"/>
  <c r="D408" i="41"/>
  <c r="H400" i="41"/>
  <c r="J394" i="41"/>
  <c r="F386" i="41"/>
  <c r="J378" i="41"/>
  <c r="D372" i="41"/>
  <c r="H364" i="41"/>
  <c r="H356" i="41"/>
  <c r="D349" i="41"/>
  <c r="J342" i="41"/>
  <c r="J334" i="41"/>
  <c r="J326" i="41"/>
  <c r="H320" i="41"/>
  <c r="D313" i="41"/>
  <c r="D305" i="41"/>
  <c r="H296" i="41"/>
  <c r="J290" i="41"/>
  <c r="F283" i="41"/>
  <c r="J274" i="41"/>
  <c r="D269" i="41"/>
  <c r="H260" i="41"/>
  <c r="D253" i="41"/>
  <c r="D245" i="41"/>
  <c r="J238" i="41"/>
  <c r="J230" i="41"/>
  <c r="F223" i="41"/>
  <c r="D217" i="41"/>
  <c r="D209" i="41"/>
  <c r="D201" i="41"/>
  <c r="H193" i="41"/>
  <c r="F187" i="41"/>
  <c r="F179" i="41"/>
  <c r="J171" i="41"/>
  <c r="H165" i="41"/>
  <c r="F158" i="41"/>
  <c r="J150" i="41"/>
  <c r="H143" i="41"/>
  <c r="H138" i="41"/>
  <c r="J130" i="41"/>
  <c r="J123" i="41"/>
  <c r="D118" i="41"/>
  <c r="J110" i="41"/>
  <c r="J103" i="41"/>
  <c r="J96" i="41"/>
  <c r="D91" i="41"/>
  <c r="D84" i="41"/>
  <c r="H77" i="41"/>
  <c r="F72" i="41"/>
  <c r="J65" i="41"/>
  <c r="F59" i="41"/>
  <c r="F52" i="41"/>
  <c r="H47" i="41"/>
  <c r="D41" i="41"/>
  <c r="D34" i="41"/>
  <c r="F29" i="41"/>
  <c r="J14" i="41"/>
  <c r="H31" i="19"/>
  <c r="D20" i="36"/>
  <c r="F723" i="41"/>
  <c r="D14" i="33"/>
  <c r="J681" i="41"/>
  <c r="D667" i="41"/>
  <c r="D651" i="41"/>
  <c r="F637" i="41"/>
  <c r="D623" i="41"/>
  <c r="H607" i="41"/>
  <c r="F593" i="41"/>
  <c r="F577" i="41"/>
  <c r="D563" i="41"/>
  <c r="F541" i="41"/>
  <c r="J525" i="41"/>
  <c r="H511" i="41"/>
  <c r="D496" i="41"/>
  <c r="J481" i="41"/>
  <c r="H467" i="41"/>
  <c r="H451" i="41"/>
  <c r="J437" i="41"/>
  <c r="J421" i="41"/>
  <c r="D400" i="41"/>
  <c r="J385" i="41"/>
  <c r="F370" i="41"/>
  <c r="D356" i="41"/>
  <c r="D340" i="41"/>
  <c r="J317" i="41"/>
  <c r="D304" i="41"/>
  <c r="D288" i="41"/>
  <c r="F274" i="41"/>
  <c r="D260" i="41"/>
  <c r="H244" i="41"/>
  <c r="F230" i="41"/>
  <c r="J214" i="41"/>
  <c r="H200" i="41"/>
  <c r="H184" i="41"/>
  <c r="F170" i="41"/>
  <c r="F157" i="41"/>
  <c r="D143" i="41"/>
  <c r="D123" i="41"/>
  <c r="F110" i="41"/>
  <c r="D96" i="41"/>
  <c r="H83" i="41"/>
  <c r="D70" i="41"/>
  <c r="J51" i="41"/>
  <c r="D40" i="41"/>
  <c r="D27" i="41"/>
  <c r="F14" i="41"/>
  <c r="F31" i="19"/>
  <c r="D13" i="19"/>
  <c r="H302" i="36"/>
  <c r="J285" i="36"/>
  <c r="J266" i="36"/>
  <c r="J249" i="36"/>
  <c r="J231" i="36"/>
  <c r="F212" i="36"/>
  <c r="H137" i="35"/>
  <c r="H101" i="35"/>
  <c r="F67" i="34"/>
  <c r="H36" i="34"/>
  <c r="J53" i="35"/>
  <c r="F26" i="33"/>
  <c r="D15" i="35"/>
  <c r="H150" i="36"/>
  <c r="D126" i="36"/>
  <c r="D101" i="36"/>
  <c r="J76" i="36"/>
  <c r="J53" i="36"/>
  <c r="J19" i="36"/>
  <c r="F754" i="41"/>
  <c r="J737" i="41"/>
  <c r="H720" i="41"/>
  <c r="F698" i="41"/>
  <c r="H681" i="41"/>
  <c r="F673" i="41"/>
  <c r="J658" i="41"/>
  <c r="H644" i="41"/>
  <c r="D629" i="41"/>
  <c r="J614" i="41"/>
  <c r="D593" i="41"/>
  <c r="D577" i="41"/>
  <c r="J562" i="41"/>
  <c r="F547" i="41"/>
  <c r="D533" i="41"/>
  <c r="H517" i="41"/>
  <c r="J495" i="41"/>
  <c r="H481" i="41"/>
  <c r="J459" i="41"/>
  <c r="F443" i="41"/>
  <c r="D429" i="41"/>
  <c r="H413" i="41"/>
  <c r="J399" i="41"/>
  <c r="H385" i="41"/>
  <c r="D370" i="41"/>
  <c r="J355" i="41"/>
  <c r="J339" i="41"/>
  <c r="H325" i="41"/>
  <c r="J303" i="41"/>
  <c r="J287" i="41"/>
  <c r="D274" i="41"/>
  <c r="J251" i="41"/>
  <c r="F236" i="41"/>
  <c r="D222" i="41"/>
  <c r="D206" i="41"/>
  <c r="J191" i="41"/>
  <c r="D178" i="41"/>
  <c r="J162" i="41"/>
  <c r="J149" i="41"/>
  <c r="D130" i="41"/>
  <c r="J115" i="41"/>
  <c r="D103" i="41"/>
  <c r="F88" i="41"/>
  <c r="F76" i="41"/>
  <c r="F63" i="41"/>
  <c r="H51" i="41"/>
  <c r="J39" i="41"/>
  <c r="F19" i="41"/>
  <c r="F48" i="19"/>
  <c r="J12" i="19"/>
  <c r="F302" i="36"/>
  <c r="J284" i="36"/>
  <c r="H266" i="36"/>
  <c r="J247" i="36"/>
  <c r="D212" i="36"/>
  <c r="F137" i="35"/>
  <c r="J99" i="35"/>
  <c r="D67" i="34"/>
  <c r="J20" i="34"/>
  <c r="D40" i="35"/>
  <c r="J25" i="33"/>
  <c r="J14" i="35"/>
  <c r="F150" i="36"/>
  <c r="J125" i="36"/>
  <c r="F87" i="36"/>
  <c r="F65" i="36"/>
  <c r="F30" i="36"/>
  <c r="J16" i="34"/>
  <c r="J743" i="41"/>
  <c r="F720" i="41"/>
  <c r="H704" i="41"/>
  <c r="J696" i="41"/>
  <c r="F681" i="41"/>
  <c r="D666" i="41"/>
  <c r="H650" i="41"/>
  <c r="J636" i="41"/>
  <c r="F620" i="41"/>
  <c r="D606" i="41"/>
  <c r="H590" i="41"/>
  <c r="J576" i="41"/>
  <c r="H554" i="41"/>
  <c r="D539" i="41"/>
  <c r="J524" i="41"/>
  <c r="D511" i="41"/>
  <c r="H494" i="41"/>
  <c r="F481" i="41"/>
  <c r="J464" i="41"/>
  <c r="D451" i="41"/>
  <c r="D435" i="41"/>
  <c r="F421" i="41"/>
  <c r="D407" i="41"/>
  <c r="H391" i="41"/>
  <c r="J369" i="41"/>
  <c r="H355" i="41"/>
  <c r="D339" i="41"/>
  <c r="F317" i="41"/>
  <c r="H295" i="41"/>
  <c r="D280" i="41"/>
  <c r="J265" i="41"/>
  <c r="H251" i="41"/>
  <c r="H235" i="41"/>
  <c r="J221" i="41"/>
  <c r="J205" i="41"/>
  <c r="H191" i="41"/>
  <c r="D176" i="41"/>
  <c r="H162" i="41"/>
  <c r="H149" i="41"/>
  <c r="H135" i="41"/>
  <c r="H122" i="41"/>
  <c r="J107" i="41"/>
  <c r="D95" i="41"/>
  <c r="F81" i="41"/>
  <c r="H69" i="41"/>
  <c r="J57" i="41"/>
  <c r="J44" i="41"/>
  <c r="D33" i="41"/>
  <c r="D19" i="41"/>
  <c r="D48" i="19"/>
  <c r="F11" i="19"/>
  <c r="D302" i="36"/>
  <c r="H284" i="36"/>
  <c r="F266" i="36"/>
  <c r="D231" i="36"/>
  <c r="D154" i="35"/>
  <c r="F118" i="35"/>
  <c r="D83" i="35"/>
  <c r="F50" i="34"/>
  <c r="F19" i="34"/>
  <c r="J39" i="35"/>
  <c r="H25" i="33"/>
  <c r="J12" i="35"/>
  <c r="H149" i="36"/>
  <c r="D112" i="36"/>
  <c r="D87" i="36"/>
  <c r="H63" i="36"/>
  <c r="D30" i="36"/>
  <c r="H16" i="34"/>
  <c r="H743" i="41"/>
  <c r="D728" i="41"/>
  <c r="F711" i="41"/>
  <c r="H12" i="33"/>
  <c r="J680" i="41"/>
  <c r="D664" i="41"/>
  <c r="J641" i="41"/>
  <c r="D628" i="41"/>
  <c r="D612" i="41"/>
  <c r="F598" i="41"/>
  <c r="D584" i="41"/>
  <c r="H560" i="41"/>
  <c r="J546" i="41"/>
  <c r="H532" i="41"/>
  <c r="D516" i="41"/>
  <c r="J502" i="41"/>
  <c r="D480" i="41"/>
  <c r="H464" i="41"/>
  <c r="J450" i="41"/>
  <c r="J434" i="41"/>
  <c r="D413" i="41"/>
  <c r="J398" i="41"/>
  <c r="J382" i="41"/>
  <c r="H368" i="41"/>
  <c r="D353" i="41"/>
  <c r="J338" i="41"/>
  <c r="D325" i="41"/>
  <c r="D309" i="41"/>
  <c r="F295" i="41"/>
  <c r="J279" i="41"/>
  <c r="D257" i="41"/>
  <c r="J243" i="41"/>
  <c r="F227" i="41"/>
  <c r="D213" i="41"/>
  <c r="H197" i="41"/>
  <c r="J183" i="41"/>
  <c r="H169" i="41"/>
  <c r="D155" i="41"/>
  <c r="F142" i="41"/>
  <c r="H127" i="41"/>
  <c r="J114" i="41"/>
  <c r="H100" i="41"/>
  <c r="J87" i="41"/>
  <c r="F69" i="41"/>
  <c r="F56" i="41"/>
  <c r="H44" i="41"/>
  <c r="J32" i="41"/>
  <c r="F18" i="41"/>
  <c r="H41" i="19"/>
  <c r="J313" i="36"/>
  <c r="H296" i="36"/>
  <c r="D279" i="36"/>
  <c r="F260" i="36"/>
  <c r="J225" i="36"/>
  <c r="D149" i="35"/>
  <c r="F113" i="35"/>
  <c r="J60" i="34"/>
  <c r="D31" i="34"/>
  <c r="H48" i="35"/>
  <c r="J182" i="36"/>
  <c r="H23" i="35"/>
  <c r="F159" i="36"/>
  <c r="J133" i="36"/>
  <c r="F108" i="36"/>
  <c r="F84" i="36"/>
  <c r="J49" i="36"/>
  <c r="D27" i="36"/>
  <c r="J15" i="34"/>
  <c r="H734" i="41"/>
  <c r="H719" i="41"/>
  <c r="D704" i="41"/>
  <c r="F696" i="41"/>
  <c r="H680" i="41"/>
  <c r="J663" i="41"/>
  <c r="H641" i="41"/>
  <c r="J627" i="41"/>
  <c r="J611" i="41"/>
  <c r="D598" i="41"/>
  <c r="J575" i="41"/>
  <c r="F560" i="41"/>
  <c r="D546" i="41"/>
  <c r="D530" i="41"/>
  <c r="J515" i="41"/>
  <c r="D494" i="41"/>
  <c r="H478" i="41"/>
  <c r="F464" i="41"/>
  <c r="D450" i="41"/>
  <c r="H434" i="41"/>
  <c r="J420" i="41"/>
  <c r="F404" i="41"/>
  <c r="D390" i="41"/>
  <c r="H374" i="41"/>
  <c r="J352" i="41"/>
  <c r="H338" i="41"/>
  <c r="D323" i="41"/>
  <c r="J308" i="41"/>
  <c r="D295" i="41"/>
  <c r="H278" i="41"/>
  <c r="F265" i="41"/>
  <c r="J248" i="41"/>
  <c r="D235" i="41"/>
  <c r="J212" i="41"/>
  <c r="F197" i="41"/>
  <c r="D183" i="41"/>
  <c r="D167" i="41"/>
  <c r="J154" i="41"/>
  <c r="D142" i="41"/>
  <c r="F127" i="41"/>
  <c r="F107" i="41"/>
  <c r="F100" i="41"/>
  <c r="H87" i="41"/>
  <c r="F74" i="41"/>
  <c r="H62" i="41"/>
  <c r="J50" i="41"/>
  <c r="F37" i="41"/>
  <c r="D26" i="41"/>
  <c r="H11" i="41"/>
  <c r="F41" i="19"/>
  <c r="J23" i="19"/>
  <c r="H313" i="36"/>
  <c r="J294" i="36"/>
  <c r="F278" i="36"/>
  <c r="D260" i="36"/>
  <c r="J240" i="36"/>
  <c r="J223" i="36"/>
  <c r="J147" i="35"/>
  <c r="J130" i="35"/>
  <c r="D113" i="35"/>
  <c r="J93" i="35"/>
  <c r="J75" i="35"/>
  <c r="H60" i="34"/>
  <c r="H44" i="34"/>
  <c r="J30" i="34"/>
  <c r="J63" i="35"/>
  <c r="F48" i="35"/>
  <c r="D198" i="36"/>
  <c r="H182" i="36"/>
  <c r="F19" i="33"/>
  <c r="J22" i="35"/>
  <c r="H171" i="36"/>
  <c r="D159" i="36"/>
  <c r="D145" i="36"/>
  <c r="D133" i="36"/>
  <c r="H120" i="36"/>
  <c r="H95" i="36"/>
  <c r="H71" i="36"/>
  <c r="D49" i="36"/>
  <c r="F26" i="36"/>
  <c r="F13" i="34"/>
  <c r="D743" i="41"/>
  <c r="H727" i="41"/>
  <c r="H710" i="41"/>
  <c r="D12" i="33"/>
  <c r="H686" i="41"/>
  <c r="D671" i="41"/>
  <c r="H655" i="41"/>
  <c r="F641" i="41"/>
  <c r="D627" i="41"/>
  <c r="H611" i="41"/>
  <c r="J597" i="41"/>
  <c r="J581" i="41"/>
  <c r="D568" i="41"/>
  <c r="H551" i="41"/>
  <c r="J537" i="41"/>
  <c r="H523" i="41"/>
  <c r="D508" i="41"/>
  <c r="J493" i="41"/>
  <c r="F478" i="41"/>
  <c r="D464" i="41"/>
  <c r="D448" i="41"/>
  <c r="F434" i="41"/>
  <c r="D420" i="41"/>
  <c r="D404" i="41"/>
  <c r="J389" i="41"/>
  <c r="F374" i="41"/>
  <c r="D360" i="41"/>
  <c r="H344" i="41"/>
  <c r="J330" i="41"/>
  <c r="H308" i="41"/>
  <c r="H292" i="41"/>
  <c r="F278" i="41"/>
  <c r="D264" i="41"/>
  <c r="H248" i="41"/>
  <c r="D241" i="41"/>
  <c r="J226" i="41"/>
  <c r="H212" i="41"/>
  <c r="D197" i="41"/>
  <c r="J182" i="41"/>
  <c r="H161" i="41"/>
  <c r="J146" i="41"/>
  <c r="D134" i="41"/>
  <c r="J119" i="41"/>
  <c r="D107" i="41"/>
  <c r="J92" i="41"/>
  <c r="D74" i="41"/>
  <c r="F62" i="41"/>
  <c r="J48" i="41"/>
  <c r="D37" i="41"/>
  <c r="F25" i="41"/>
  <c r="F11" i="41"/>
  <c r="H23" i="19"/>
  <c r="J259" i="36"/>
  <c r="J204" i="36"/>
  <c r="H130" i="35"/>
  <c r="F93" i="35"/>
  <c r="F60" i="34"/>
  <c r="H30" i="34"/>
  <c r="J47" i="35"/>
  <c r="F182" i="36"/>
  <c r="H22" i="35"/>
  <c r="J158" i="36"/>
  <c r="J132" i="36"/>
  <c r="J107" i="36"/>
  <c r="J82" i="36"/>
  <c r="H48" i="36"/>
  <c r="D26" i="36"/>
  <c r="D13" i="34"/>
  <c r="J742" i="41"/>
  <c r="J724" i="41"/>
  <c r="D18" i="33"/>
  <c r="H694" i="41"/>
  <c r="H677" i="41"/>
  <c r="J662" i="41"/>
  <c r="D649" i="41"/>
  <c r="D633" i="41"/>
  <c r="F619" i="41"/>
  <c r="J603" i="41"/>
  <c r="D581" i="41"/>
  <c r="J567" i="41"/>
  <c r="F551" i="41"/>
  <c r="D537" i="41"/>
  <c r="H521" i="41"/>
  <c r="J507" i="41"/>
  <c r="H493" i="41"/>
  <c r="D478" i="41"/>
  <c r="J463" i="41"/>
  <c r="J447" i="41"/>
  <c r="H433" i="41"/>
  <c r="D418" i="41"/>
  <c r="J403" i="41"/>
  <c r="H389" i="41"/>
  <c r="D374" i="41"/>
  <c r="J359" i="41"/>
  <c r="F344" i="41"/>
  <c r="D322" i="41"/>
  <c r="F308" i="41"/>
  <c r="F292" i="41"/>
  <c r="D278" i="41"/>
  <c r="D270" i="41"/>
  <c r="F256" i="41"/>
  <c r="J240" i="41"/>
  <c r="H226" i="41"/>
  <c r="D210" i="41"/>
  <c r="J196" i="41"/>
  <c r="H182" i="41"/>
  <c r="H166" i="41"/>
  <c r="J153" i="41"/>
  <c r="H139" i="41"/>
  <c r="J126" i="41"/>
  <c r="J106" i="41"/>
  <c r="H92" i="41"/>
  <c r="F80" i="41"/>
  <c r="J66" i="41"/>
  <c r="D55" i="41"/>
  <c r="H17" i="41"/>
  <c r="J91" i="41"/>
  <c r="H66" i="41"/>
  <c r="J54" i="41"/>
  <c r="H36" i="41"/>
  <c r="H22" i="41"/>
  <c r="D40" i="19"/>
  <c r="H20" i="19"/>
  <c r="J312" i="36"/>
  <c r="J293" i="36"/>
  <c r="H274" i="36"/>
  <c r="H257" i="36"/>
  <c r="J239" i="36"/>
  <c r="D221" i="36"/>
  <c r="D204" i="36"/>
  <c r="F146" i="35"/>
  <c r="D127" i="35"/>
  <c r="D110" i="35"/>
  <c r="J92" i="35"/>
  <c r="F74" i="35"/>
  <c r="J58" i="34"/>
  <c r="D43" i="34"/>
  <c r="H27" i="34"/>
  <c r="J61" i="35"/>
  <c r="F47" i="35"/>
  <c r="J194" i="36"/>
  <c r="D181" i="36"/>
  <c r="H35" i="35"/>
  <c r="F20" i="35"/>
  <c r="F170" i="36"/>
  <c r="H156" i="36"/>
  <c r="J143" i="36"/>
  <c r="F132" i="36"/>
  <c r="F119" i="36"/>
  <c r="F107" i="36"/>
  <c r="J94" i="36"/>
  <c r="J81" i="36"/>
  <c r="D70" i="36"/>
  <c r="J58" i="36"/>
  <c r="H47" i="36"/>
  <c r="J36" i="36"/>
  <c r="D25" i="36"/>
  <c r="F14" i="36"/>
  <c r="F12" i="34"/>
  <c r="F748" i="41"/>
  <c r="J741" i="41"/>
  <c r="D733" i="41"/>
  <c r="F724" i="41"/>
  <c r="H715" i="41"/>
  <c r="H17" i="33"/>
  <c r="J700" i="41"/>
  <c r="D694" i="41"/>
  <c r="F685" i="41"/>
  <c r="D677" i="41"/>
  <c r="H668" i="41"/>
  <c r="F662" i="41"/>
  <c r="J654" i="41"/>
  <c r="J646" i="41"/>
  <c r="H640" i="41"/>
  <c r="H632" i="41"/>
  <c r="D624" i="41"/>
  <c r="H616" i="41"/>
  <c r="J610" i="41"/>
  <c r="F602" i="41"/>
  <c r="J594" i="41"/>
  <c r="D588" i="41"/>
  <c r="F52" i="19"/>
  <c r="F32" i="19"/>
  <c r="H13" i="19"/>
  <c r="D306" i="36"/>
  <c r="F287" i="36"/>
  <c r="D268" i="36"/>
  <c r="D251" i="36"/>
  <c r="F232" i="36"/>
  <c r="H214" i="36"/>
  <c r="H158" i="35"/>
  <c r="J139" i="35"/>
  <c r="D121" i="35"/>
  <c r="H103" i="35"/>
  <c r="F85" i="35"/>
  <c r="J67" i="34"/>
  <c r="D52" i="34"/>
  <c r="H37" i="34"/>
  <c r="D22" i="34"/>
  <c r="J56" i="35"/>
  <c r="F41" i="35"/>
  <c r="F189" i="36"/>
  <c r="D175" i="36"/>
  <c r="D30" i="35"/>
  <c r="H15" i="35"/>
  <c r="D165" i="36"/>
  <c r="D152" i="36"/>
  <c r="H138" i="36"/>
  <c r="H126" i="36"/>
  <c r="H113" i="36"/>
  <c r="D102" i="36"/>
  <c r="D90" i="36"/>
  <c r="F77" i="36"/>
  <c r="D66" i="36"/>
  <c r="F54" i="36"/>
  <c r="D43" i="36"/>
  <c r="F32" i="36"/>
  <c r="H20" i="36"/>
  <c r="F18" i="34"/>
  <c r="J756" i="41"/>
  <c r="H747" i="41"/>
  <c r="H738" i="41"/>
  <c r="F730" i="41"/>
  <c r="H723" i="41"/>
  <c r="H706" i="41"/>
  <c r="F16" i="33"/>
  <c r="D700" i="41"/>
  <c r="J690" i="41"/>
  <c r="D682" i="41"/>
  <c r="F676" i="41"/>
  <c r="F667" i="41"/>
  <c r="F659" i="41"/>
  <c r="D653" i="41"/>
  <c r="D645" i="41"/>
  <c r="H637" i="41"/>
  <c r="H629" i="41"/>
  <c r="F623" i="41"/>
  <c r="J615" i="41"/>
  <c r="J607" i="41"/>
  <c r="H601" i="41"/>
  <c r="H593" i="41"/>
  <c r="D586" i="41"/>
  <c r="H577" i="41"/>
  <c r="J571" i="41"/>
  <c r="J563" i="41"/>
  <c r="J555" i="41"/>
  <c r="D550" i="41"/>
  <c r="H541" i="41"/>
  <c r="H533" i="41"/>
  <c r="D526" i="41"/>
  <c r="J519" i="41"/>
  <c r="J511" i="41"/>
  <c r="J503" i="41"/>
  <c r="H497" i="41"/>
  <c r="D490" i="41"/>
  <c r="D482" i="41"/>
  <c r="D474" i="41"/>
  <c r="J467" i="41"/>
  <c r="F460" i="41"/>
  <c r="F452" i="41"/>
  <c r="D446" i="41"/>
  <c r="D438" i="41"/>
  <c r="D430" i="41"/>
  <c r="D422" i="41"/>
  <c r="F416" i="41"/>
  <c r="J407" i="41"/>
  <c r="F400" i="41"/>
  <c r="D394" i="41"/>
  <c r="D386" i="41"/>
  <c r="D378" i="41"/>
  <c r="H370" i="41"/>
  <c r="F364" i="41"/>
  <c r="F356" i="41"/>
  <c r="J348" i="41"/>
  <c r="D342" i="41"/>
  <c r="H334" i="41"/>
  <c r="H326" i="41"/>
  <c r="D318" i="41"/>
  <c r="J312" i="41"/>
  <c r="J304" i="41"/>
  <c r="F296" i="41"/>
  <c r="H290" i="41"/>
  <c r="D282" i="41"/>
  <c r="H274" i="41"/>
  <c r="H266" i="41"/>
  <c r="F260" i="41"/>
  <c r="J252" i="41"/>
  <c r="J244" i="41"/>
  <c r="H238" i="41"/>
  <c r="H230" i="41"/>
  <c r="D223" i="41"/>
  <c r="D215" i="41"/>
  <c r="J208" i="41"/>
  <c r="J200" i="41"/>
  <c r="F193" i="41"/>
  <c r="D187" i="41"/>
  <c r="D179" i="41"/>
  <c r="H170" i="41"/>
  <c r="F163" i="41"/>
  <c r="D158" i="41"/>
  <c r="H150" i="41"/>
  <c r="F143" i="41"/>
  <c r="H137" i="41"/>
  <c r="H130" i="41"/>
  <c r="H123" i="41"/>
  <c r="F116" i="41"/>
  <c r="H110" i="41"/>
  <c r="H103" i="41"/>
  <c r="H96" i="41"/>
  <c r="J90" i="41"/>
  <c r="J83" i="41"/>
  <c r="F77" i="41"/>
  <c r="F70" i="41"/>
  <c r="H65" i="41"/>
  <c r="D59" i="41"/>
  <c r="D52" i="41"/>
  <c r="F47" i="41"/>
  <c r="F40" i="41"/>
  <c r="J33" i="41"/>
  <c r="F27" i="41"/>
  <c r="D21" i="41"/>
  <c r="H14" i="41"/>
  <c r="D52" i="19"/>
  <c r="F13" i="19"/>
  <c r="J305" i="36"/>
  <c r="D286" i="36"/>
  <c r="J267" i="36"/>
  <c r="J250" i="36"/>
  <c r="D232" i="36"/>
  <c r="F214" i="36"/>
  <c r="F158" i="35"/>
  <c r="J137" i="35"/>
  <c r="J120" i="35"/>
  <c r="F103" i="35"/>
  <c r="D85" i="35"/>
  <c r="H67" i="34"/>
  <c r="J51" i="34"/>
  <c r="J36" i="34"/>
  <c r="J21" i="34"/>
  <c r="H56" i="35"/>
  <c r="H40" i="35"/>
  <c r="D189" i="36"/>
  <c r="J174" i="36"/>
  <c r="F29" i="35"/>
  <c r="F15" i="35"/>
  <c r="J164" i="36"/>
  <c r="J151" i="36"/>
  <c r="F138" i="36"/>
  <c r="F126" i="36"/>
  <c r="F113" i="36"/>
  <c r="J101" i="36"/>
  <c r="J89" i="36"/>
  <c r="D77" i="36"/>
  <c r="J65" i="36"/>
  <c r="D54" i="36"/>
  <c r="J42" i="36"/>
  <c r="D32" i="36"/>
  <c r="D18" i="34"/>
  <c r="H754" i="41"/>
  <c r="D747" i="41"/>
  <c r="F738" i="41"/>
  <c r="D730" i="41"/>
  <c r="H714" i="41"/>
  <c r="F705" i="41"/>
  <c r="J699" i="41"/>
  <c r="H690" i="41"/>
  <c r="J674" i="41"/>
  <c r="D659" i="41"/>
  <c r="J644" i="41"/>
  <c r="F629" i="41"/>
  <c r="D615" i="41"/>
  <c r="D599" i="41"/>
  <c r="J585" i="41"/>
  <c r="H571" i="41"/>
  <c r="D555" i="41"/>
  <c r="H547" i="41"/>
  <c r="F533" i="41"/>
  <c r="D519" i="41"/>
  <c r="H503" i="41"/>
  <c r="J489" i="41"/>
  <c r="J473" i="41"/>
  <c r="D460" i="41"/>
  <c r="H443" i="41"/>
  <c r="J429" i="41"/>
  <c r="H415" i="41"/>
  <c r="H407" i="41"/>
  <c r="D392" i="41"/>
  <c r="J377" i="41"/>
  <c r="D364" i="41"/>
  <c r="D348" i="41"/>
  <c r="F334" i="41"/>
  <c r="F326" i="41"/>
  <c r="D312" i="41"/>
  <c r="D296" i="41"/>
  <c r="J281" i="41"/>
  <c r="F266" i="41"/>
  <c r="D252" i="41"/>
  <c r="H236" i="41"/>
  <c r="J222" i="41"/>
  <c r="H208" i="41"/>
  <c r="D192" i="41"/>
  <c r="J178" i="41"/>
  <c r="D163" i="41"/>
  <c r="D150" i="41"/>
  <c r="D136" i="41"/>
  <c r="F130" i="41"/>
  <c r="D116" i="41"/>
  <c r="F103" i="41"/>
  <c r="H88" i="41"/>
  <c r="D77" i="41"/>
  <c r="F65" i="41"/>
  <c r="F58" i="41"/>
  <c r="F45" i="41"/>
  <c r="H33" i="41"/>
  <c r="J20" i="41"/>
  <c r="D50" i="19"/>
  <c r="H155" i="35"/>
  <c r="F119" i="35"/>
  <c r="J84" i="35"/>
  <c r="J50" i="34"/>
  <c r="D21" i="34"/>
  <c r="F40" i="35"/>
  <c r="J188" i="36"/>
  <c r="D29" i="35"/>
  <c r="J163" i="36"/>
  <c r="D138" i="36"/>
  <c r="D113" i="36"/>
  <c r="H87" i="36"/>
  <c r="H65" i="36"/>
  <c r="H42" i="36"/>
  <c r="H30" i="36"/>
  <c r="J17" i="34"/>
  <c r="J746" i="41"/>
  <c r="H728" i="41"/>
  <c r="F714" i="41"/>
  <c r="J13" i="33"/>
  <c r="F690" i="41"/>
  <c r="J666" i="41"/>
  <c r="J650" i="41"/>
  <c r="D637" i="41"/>
  <c r="H620" i="41"/>
  <c r="F607" i="41"/>
  <c r="J598" i="41"/>
  <c r="H584" i="41"/>
  <c r="D569" i="41"/>
  <c r="J554" i="41"/>
  <c r="D541" i="41"/>
  <c r="D525" i="41"/>
  <c r="F511" i="41"/>
  <c r="F503" i="41"/>
  <c r="D489" i="41"/>
  <c r="D473" i="41"/>
  <c r="D465" i="41"/>
  <c r="F451" i="41"/>
  <c r="D437" i="41"/>
  <c r="H421" i="41"/>
  <c r="F407" i="41"/>
  <c r="J391" i="41"/>
  <c r="H377" i="41"/>
  <c r="H361" i="41"/>
  <c r="J347" i="41"/>
  <c r="D334" i="41"/>
  <c r="H317" i="41"/>
  <c r="D310" i="41"/>
  <c r="J295" i="41"/>
  <c r="H281" i="41"/>
  <c r="D266" i="41"/>
  <c r="D258" i="41"/>
  <c r="F244" i="41"/>
  <c r="D230" i="41"/>
  <c r="D214" i="41"/>
  <c r="F200" i="41"/>
  <c r="F184" i="41"/>
  <c r="D170" i="41"/>
  <c r="H155" i="41"/>
  <c r="J142" i="41"/>
  <c r="J135" i="41"/>
  <c r="J122" i="41"/>
  <c r="D108" i="41"/>
  <c r="J95" i="41"/>
  <c r="F83" i="41"/>
  <c r="J69" i="41"/>
  <c r="D58" i="41"/>
  <c r="D45" i="41"/>
  <c r="F33" i="41"/>
  <c r="J26" i="41"/>
  <c r="D14" i="41"/>
  <c r="D31" i="19"/>
  <c r="F231" i="36"/>
  <c r="F154" i="35"/>
  <c r="D119" i="35"/>
  <c r="F83" i="35"/>
  <c r="H50" i="34"/>
  <c r="J35" i="34"/>
  <c r="H53" i="35"/>
  <c r="H188" i="36"/>
  <c r="J28" i="35"/>
  <c r="H163" i="36"/>
  <c r="J137" i="36"/>
  <c r="J112" i="36"/>
  <c r="J100" i="36"/>
  <c r="D76" i="36"/>
  <c r="H53" i="36"/>
  <c r="F42" i="36"/>
  <c r="D19" i="36"/>
  <c r="F753" i="41"/>
  <c r="H737" i="41"/>
  <c r="F728" i="41"/>
  <c r="F713" i="41"/>
  <c r="J12" i="33"/>
  <c r="J689" i="41"/>
  <c r="D673" i="41"/>
  <c r="H658" i="41"/>
  <c r="D642" i="41"/>
  <c r="J628" i="41"/>
  <c r="H614" i="41"/>
  <c r="H598" i="41"/>
  <c r="F584" i="41"/>
  <c r="J568" i="41"/>
  <c r="H562" i="41"/>
  <c r="D547" i="41"/>
  <c r="J532" i="41"/>
  <c r="F517" i="41"/>
  <c r="D503" i="41"/>
  <c r="D487" i="41"/>
  <c r="J472" i="41"/>
  <c r="H458" i="41"/>
  <c r="D443" i="41"/>
  <c r="J428" i="41"/>
  <c r="F413" i="41"/>
  <c r="D399" i="41"/>
  <c r="D383" i="41"/>
  <c r="F377" i="41"/>
  <c r="F361" i="41"/>
  <c r="D347" i="41"/>
  <c r="H331" i="41"/>
  <c r="F325" i="41"/>
  <c r="J309" i="41"/>
  <c r="D303" i="41"/>
  <c r="H287" i="41"/>
  <c r="J273" i="41"/>
  <c r="J257" i="41"/>
  <c r="D244" i="41"/>
  <c r="H227" i="41"/>
  <c r="J213" i="41"/>
  <c r="H199" i="41"/>
  <c r="D184" i="41"/>
  <c r="J169" i="41"/>
  <c r="F155" i="41"/>
  <c r="H142" i="41"/>
  <c r="J127" i="41"/>
  <c r="H115" i="41"/>
  <c r="J102" i="41"/>
  <c r="D88" i="41"/>
  <c r="D76" i="41"/>
  <c r="D63" i="41"/>
  <c r="F51" i="41"/>
  <c r="F38" i="41"/>
  <c r="H26" i="41"/>
  <c r="J13" i="41"/>
  <c r="J30" i="19"/>
  <c r="H247" i="36"/>
  <c r="J211" i="36"/>
  <c r="D137" i="35"/>
  <c r="F99" i="35"/>
  <c r="F66" i="34"/>
  <c r="H35" i="34"/>
  <c r="F53" i="35"/>
  <c r="F188" i="36"/>
  <c r="H28" i="35"/>
  <c r="F163" i="36"/>
  <c r="H137" i="36"/>
  <c r="D124" i="36"/>
  <c r="D100" i="36"/>
  <c r="F75" i="36"/>
  <c r="F53" i="36"/>
  <c r="D42" i="36"/>
  <c r="J18" i="36"/>
  <c r="D753" i="41"/>
  <c r="J736" i="41"/>
  <c r="F704" i="41"/>
  <c r="H696" i="41"/>
  <c r="H689" i="41"/>
  <c r="F672" i="41"/>
  <c r="F658" i="41"/>
  <c r="F650" i="41"/>
  <c r="D636" i="41"/>
  <c r="D620" i="41"/>
  <c r="J605" i="41"/>
  <c r="F590" i="41"/>
  <c r="D576" i="41"/>
  <c r="H568" i="41"/>
  <c r="F554" i="41"/>
  <c r="J538" i="41"/>
  <c r="H524" i="41"/>
  <c r="H508" i="41"/>
  <c r="F494" i="41"/>
  <c r="J486" i="41"/>
  <c r="H472" i="41"/>
  <c r="D457" i="41"/>
  <c r="J442" i="41"/>
  <c r="H428" i="41"/>
  <c r="D421" i="41"/>
  <c r="H404" i="41"/>
  <c r="F391" i="41"/>
  <c r="D377" i="41"/>
  <c r="D361" i="41"/>
  <c r="J346" i="41"/>
  <c r="F331" i="41"/>
  <c r="D317" i="41"/>
  <c r="H301" i="41"/>
  <c r="F287" i="41"/>
  <c r="D273" i="41"/>
  <c r="H265" i="41"/>
  <c r="D249" i="41"/>
  <c r="F235" i="41"/>
  <c r="D221" i="41"/>
  <c r="H205" i="41"/>
  <c r="F191" i="41"/>
  <c r="J175" i="41"/>
  <c r="D162" i="41"/>
  <c r="H147" i="41"/>
  <c r="D135" i="41"/>
  <c r="F122" i="41"/>
  <c r="H107" i="41"/>
  <c r="J94" i="41"/>
  <c r="D81" i="41"/>
  <c r="J75" i="41"/>
  <c r="J62" i="41"/>
  <c r="D51" i="41"/>
  <c r="D38" i="41"/>
  <c r="F26" i="41"/>
  <c r="J24" i="19"/>
  <c r="D242" i="36"/>
  <c r="F205" i="36"/>
  <c r="D132" i="35"/>
  <c r="D94" i="35"/>
  <c r="D77" i="35"/>
  <c r="F45" i="34"/>
  <c r="D64" i="35"/>
  <c r="F198" i="36"/>
  <c r="F21" i="33"/>
  <c r="F172" i="36"/>
  <c r="J146" i="36"/>
  <c r="J121" i="36"/>
  <c r="F96" i="36"/>
  <c r="F72" i="36"/>
  <c r="D61" i="36"/>
  <c r="H38" i="36"/>
  <c r="F15" i="36"/>
  <c r="D752" i="41"/>
  <c r="F743" i="41"/>
  <c r="J727" i="41"/>
  <c r="F12" i="33"/>
  <c r="J686" i="41"/>
  <c r="J671" i="41"/>
  <c r="D658" i="41"/>
  <c r="H649" i="41"/>
  <c r="D634" i="41"/>
  <c r="J619" i="41"/>
  <c r="H605" i="41"/>
  <c r="D590" i="41"/>
  <c r="D582" i="41"/>
  <c r="F568" i="41"/>
  <c r="D554" i="41"/>
  <c r="D538" i="41"/>
  <c r="F524" i="41"/>
  <c r="F508" i="41"/>
  <c r="D502" i="41"/>
  <c r="D486" i="41"/>
  <c r="F472" i="41"/>
  <c r="J456" i="41"/>
  <c r="H442" i="41"/>
  <c r="D426" i="41"/>
  <c r="J412" i="41"/>
  <c r="H398" i="41"/>
  <c r="H382" i="41"/>
  <c r="F368" i="41"/>
  <c r="J360" i="41"/>
  <c r="H346" i="41"/>
  <c r="D331" i="41"/>
  <c r="J316" i="41"/>
  <c r="F301" i="41"/>
  <c r="D287" i="41"/>
  <c r="D271" i="41"/>
  <c r="J256" i="41"/>
  <c r="H242" i="41"/>
  <c r="D227" i="41"/>
  <c r="D219" i="41"/>
  <c r="F205" i="41"/>
  <c r="D191" i="41"/>
  <c r="H175" i="41"/>
  <c r="J161" i="41"/>
  <c r="D147" i="41"/>
  <c r="F134" i="41"/>
  <c r="D120" i="41"/>
  <c r="H114" i="41"/>
  <c r="H94" i="41"/>
  <c r="J80" i="41"/>
  <c r="D69" i="41"/>
  <c r="D56" i="41"/>
  <c r="F44" i="41"/>
  <c r="J30" i="41"/>
  <c r="D18" i="41"/>
  <c r="D205" i="36"/>
  <c r="D108" i="36"/>
  <c r="D83" i="36"/>
  <c r="J60" i="36"/>
  <c r="D38" i="36"/>
  <c r="D15" i="36"/>
  <c r="J751" i="41"/>
  <c r="F734" i="41"/>
  <c r="F18" i="33"/>
  <c r="J695" i="41"/>
  <c r="F680" i="41"/>
  <c r="D663" i="41"/>
  <c r="F649" i="41"/>
  <c r="J633" i="41"/>
  <c r="H619" i="41"/>
  <c r="D604" i="41"/>
  <c r="J589" i="41"/>
  <c r="H575" i="41"/>
  <c r="H559" i="41"/>
  <c r="J545" i="41"/>
  <c r="J529" i="41"/>
  <c r="H515" i="41"/>
  <c r="D500" i="41"/>
  <c r="J485" i="41"/>
  <c r="D472" i="41"/>
  <c r="D456" i="41"/>
  <c r="F442" i="41"/>
  <c r="J425" i="41"/>
  <c r="D412" i="41"/>
  <c r="D396" i="41"/>
  <c r="F382" i="41"/>
  <c r="D368" i="41"/>
  <c r="H352" i="41"/>
  <c r="F338" i="41"/>
  <c r="J322" i="41"/>
  <c r="H316" i="41"/>
  <c r="D300" i="41"/>
  <c r="J286" i="41"/>
  <c r="J270" i="41"/>
  <c r="H256" i="41"/>
  <c r="J234" i="41"/>
  <c r="J218" i="41"/>
  <c r="D205" i="41"/>
  <c r="H188" i="41"/>
  <c r="F175" i="41"/>
  <c r="J166" i="41"/>
  <c r="D154" i="41"/>
  <c r="J139" i="41"/>
  <c r="D127" i="41"/>
  <c r="D114" i="41"/>
  <c r="D100" i="41"/>
  <c r="D87" i="41"/>
  <c r="H80" i="41"/>
  <c r="J68" i="41"/>
  <c r="F55" i="41"/>
  <c r="D44" i="41"/>
  <c r="H30" i="41"/>
  <c r="J17" i="41"/>
  <c r="D41" i="19"/>
  <c r="F313" i="36"/>
  <c r="F294" i="36"/>
  <c r="D278" i="36"/>
  <c r="F240" i="36"/>
  <c r="H223" i="36"/>
  <c r="F147" i="35"/>
  <c r="D111" i="35"/>
  <c r="H75" i="35"/>
  <c r="F44" i="34"/>
  <c r="H63" i="35"/>
  <c r="J197" i="36"/>
  <c r="D19" i="33"/>
  <c r="F171" i="36"/>
  <c r="J144" i="36"/>
  <c r="F120" i="36"/>
  <c r="F95" i="36"/>
  <c r="F71" i="36"/>
  <c r="H60" i="36"/>
  <c r="J37" i="36"/>
  <c r="J14" i="36"/>
  <c r="H751" i="41"/>
  <c r="D734" i="41"/>
  <c r="H718" i="41"/>
  <c r="F710" i="41"/>
  <c r="J11" i="33"/>
  <c r="F686" i="41"/>
  <c r="J670" i="41"/>
  <c r="F655" i="41"/>
  <c r="D641" i="41"/>
  <c r="H625" i="41"/>
  <c r="F611" i="41"/>
  <c r="D597" i="41"/>
  <c r="H589" i="41"/>
  <c r="D573" i="41"/>
  <c r="F559" i="41"/>
  <c r="D545" i="41"/>
  <c r="H529" i="41"/>
  <c r="F515" i="41"/>
  <c r="J499" i="41"/>
  <c r="H485" i="41"/>
  <c r="H469" i="41"/>
  <c r="J455" i="41"/>
  <c r="D442" i="41"/>
  <c r="H425" i="41"/>
  <c r="J411" i="41"/>
  <c r="J395" i="41"/>
  <c r="D382" i="41"/>
  <c r="D366" i="41"/>
  <c r="F352" i="41"/>
  <c r="D338" i="41"/>
  <c r="D330" i="41"/>
  <c r="D314" i="41"/>
  <c r="J299" i="41"/>
  <c r="D286" i="41"/>
  <c r="H262" i="41"/>
  <c r="F248" i="41"/>
  <c r="D234" i="41"/>
  <c r="H218" i="41"/>
  <c r="J204" i="41"/>
  <c r="F188" i="41"/>
  <c r="D174" i="41"/>
  <c r="H159" i="41"/>
  <c r="H146" i="41"/>
  <c r="J133" i="41"/>
  <c r="H119" i="41"/>
  <c r="H112" i="41"/>
  <c r="J99" i="41"/>
  <c r="J86" i="41"/>
  <c r="F73" i="41"/>
  <c r="D62" i="41"/>
  <c r="H48" i="41"/>
  <c r="F43" i="41"/>
  <c r="F30" i="41"/>
  <c r="J22" i="41"/>
  <c r="F40" i="19"/>
  <c r="J20" i="19"/>
  <c r="D313" i="36"/>
  <c r="D294" i="36"/>
  <c r="J275" i="36"/>
  <c r="H259" i="36"/>
  <c r="D240" i="36"/>
  <c r="J221" i="36"/>
  <c r="F204" i="36"/>
  <c r="H146" i="35"/>
  <c r="J127" i="35"/>
  <c r="J110" i="35"/>
  <c r="D93" i="35"/>
  <c r="H74" i="35"/>
  <c r="D60" i="34"/>
  <c r="F43" i="34"/>
  <c r="J27" i="34"/>
  <c r="F63" i="35"/>
  <c r="H47" i="35"/>
  <c r="D196" i="36"/>
  <c r="J181" i="36"/>
  <c r="J35" i="35"/>
  <c r="H20" i="35"/>
  <c r="H170" i="36"/>
  <c r="J156" i="36"/>
  <c r="D144" i="36"/>
  <c r="H132" i="36"/>
  <c r="H119" i="36"/>
  <c r="H107" i="36"/>
  <c r="D95" i="36"/>
  <c r="D82" i="36"/>
  <c r="D71" i="36"/>
  <c r="D59" i="36"/>
  <c r="J47" i="36"/>
  <c r="D37" i="36"/>
  <c r="J25" i="36"/>
  <c r="H14" i="36"/>
  <c r="J12" i="34"/>
  <c r="H748" i="41"/>
  <c r="H742" i="41"/>
  <c r="J733" i="41"/>
  <c r="H724" i="41"/>
  <c r="F718" i="41"/>
  <c r="D709" i="41"/>
  <c r="J17" i="33"/>
  <c r="D701" i="41"/>
  <c r="F694" i="41"/>
  <c r="D686" i="41"/>
  <c r="F677" i="41"/>
  <c r="H670" i="41"/>
  <c r="H662" i="41"/>
  <c r="D655" i="41"/>
  <c r="D647" i="41"/>
  <c r="J640" i="41"/>
  <c r="J632" i="41"/>
  <c r="F625" i="41"/>
  <c r="D619" i="41"/>
  <c r="D611" i="41"/>
  <c r="H602" i="41"/>
  <c r="D595" i="41"/>
  <c r="F589" i="41"/>
  <c r="J580" i="41"/>
  <c r="J572" i="41"/>
  <c r="H566" i="41"/>
  <c r="D559" i="41"/>
  <c r="D551" i="41"/>
  <c r="D543" i="41"/>
  <c r="J536" i="41"/>
  <c r="F529" i="41"/>
  <c r="F521" i="41"/>
  <c r="D515" i="41"/>
  <c r="D507" i="41"/>
  <c r="H499" i="41"/>
  <c r="D491" i="41"/>
  <c r="F485" i="41"/>
  <c r="J477" i="41"/>
  <c r="F469" i="41"/>
  <c r="H463" i="41"/>
  <c r="D455" i="41"/>
  <c r="D447" i="41"/>
  <c r="H439" i="41"/>
  <c r="F433" i="41"/>
  <c r="F425" i="41"/>
  <c r="J417" i="41"/>
  <c r="D411" i="41"/>
  <c r="H403" i="41"/>
  <c r="H395" i="41"/>
  <c r="D388" i="41"/>
  <c r="J381" i="41"/>
  <c r="J373" i="41"/>
  <c r="J365" i="41"/>
  <c r="H359" i="41"/>
  <c r="D352" i="41"/>
  <c r="H343" i="41"/>
  <c r="H335" i="41"/>
  <c r="J329" i="41"/>
  <c r="J321" i="41"/>
  <c r="J313" i="41"/>
  <c r="H307" i="41"/>
  <c r="H299" i="41"/>
  <c r="D292" i="41"/>
  <c r="D284" i="41"/>
  <c r="J277" i="41"/>
  <c r="J269" i="41"/>
  <c r="F262" i="41"/>
  <c r="D256" i="41"/>
  <c r="D248" i="41"/>
  <c r="D240" i="41"/>
  <c r="D232" i="41"/>
  <c r="F226" i="41"/>
  <c r="F218" i="41"/>
  <c r="J209" i="41"/>
  <c r="D204" i="41"/>
  <c r="D196" i="41"/>
  <c r="D188" i="41"/>
  <c r="D180" i="41"/>
  <c r="J173" i="41"/>
  <c r="F166" i="41"/>
  <c r="D159" i="41"/>
  <c r="H153" i="41"/>
  <c r="F146" i="41"/>
  <c r="F139" i="41"/>
  <c r="D132" i="41"/>
  <c r="H126" i="41"/>
  <c r="F119" i="41"/>
  <c r="F112" i="41"/>
  <c r="H106" i="41"/>
  <c r="H99" i="41"/>
  <c r="J84" i="41"/>
  <c r="D80" i="41"/>
  <c r="D73" i="41"/>
  <c r="F61" i="41"/>
  <c r="F48" i="41"/>
  <c r="J41" i="41"/>
  <c r="D30" i="41"/>
  <c r="F17" i="41"/>
  <c r="J37" i="19"/>
  <c r="D91" i="35"/>
  <c r="J155" i="36"/>
  <c r="D14" i="36"/>
  <c r="J676" i="41"/>
  <c r="H586" i="41"/>
  <c r="H542" i="41"/>
  <c r="D498" i="41"/>
  <c r="H454" i="41"/>
  <c r="F409" i="41"/>
  <c r="J364" i="41"/>
  <c r="J320" i="41"/>
  <c r="D275" i="41"/>
  <c r="D231" i="41"/>
  <c r="H187" i="41"/>
  <c r="J145" i="41"/>
  <c r="D104" i="41"/>
  <c r="D66" i="41"/>
  <c r="H29" i="41"/>
  <c r="H482" i="41"/>
  <c r="H350" i="41"/>
  <c r="J261" i="41"/>
  <c r="D172" i="41"/>
  <c r="D131" i="41"/>
  <c r="F54" i="41"/>
  <c r="D15" i="41"/>
  <c r="F257" i="36"/>
  <c r="D638" i="41"/>
  <c r="H476" i="41"/>
  <c r="J387" i="41"/>
  <c r="F343" i="41"/>
  <c r="F299" i="41"/>
  <c r="H253" i="41"/>
  <c r="H209" i="41"/>
  <c r="D166" i="41"/>
  <c r="D126" i="41"/>
  <c r="H84" i="41"/>
  <c r="D48" i="41"/>
  <c r="H238" i="36"/>
  <c r="H46" i="35"/>
  <c r="D81" i="36"/>
  <c r="F715" i="41"/>
  <c r="F632" i="41"/>
  <c r="J564" i="41"/>
  <c r="J520" i="41"/>
  <c r="F476" i="41"/>
  <c r="D431" i="41"/>
  <c r="H386" i="41"/>
  <c r="D343" i="41"/>
  <c r="D299" i="41"/>
  <c r="F253" i="41"/>
  <c r="F209" i="41"/>
  <c r="J165" i="41"/>
  <c r="D124" i="41"/>
  <c r="F84" i="41"/>
  <c r="J47" i="41"/>
  <c r="J220" i="36"/>
  <c r="H194" i="36"/>
  <c r="J69" i="36"/>
  <c r="H708" i="41"/>
  <c r="J623" i="41"/>
  <c r="J558" i="41"/>
  <c r="H512" i="41"/>
  <c r="D469" i="41"/>
  <c r="D425" i="41"/>
  <c r="D381" i="41"/>
  <c r="F335" i="41"/>
  <c r="J291" i="41"/>
  <c r="J247" i="41"/>
  <c r="D202" i="41"/>
  <c r="J158" i="41"/>
  <c r="D119" i="41"/>
  <c r="F79" i="41"/>
  <c r="H41" i="41"/>
  <c r="J203" i="36"/>
  <c r="J180" i="36"/>
  <c r="D58" i="36"/>
  <c r="F17" i="33"/>
  <c r="F616" i="41"/>
  <c r="D558" i="41"/>
  <c r="J468" i="41"/>
  <c r="J424" i="41"/>
  <c r="D335" i="41"/>
  <c r="H247" i="41"/>
  <c r="H158" i="41"/>
  <c r="J77" i="41"/>
  <c r="F35" i="35"/>
  <c r="F47" i="36"/>
  <c r="H700" i="41"/>
  <c r="J550" i="41"/>
  <c r="D461" i="41"/>
  <c r="H373" i="41"/>
  <c r="J283" i="41"/>
  <c r="J195" i="41"/>
  <c r="H111" i="41"/>
  <c r="F36" i="41"/>
  <c r="J126" i="35"/>
  <c r="J691" i="41"/>
  <c r="H550" i="41"/>
  <c r="J460" i="41"/>
  <c r="F373" i="41"/>
  <c r="H283" i="41"/>
  <c r="D195" i="41"/>
  <c r="D111" i="41"/>
  <c r="F34" i="41"/>
  <c r="J169" i="36"/>
  <c r="D685" i="41"/>
  <c r="J542" i="41"/>
  <c r="H409" i="41"/>
  <c r="D321" i="41"/>
  <c r="J231" i="41"/>
  <c r="D146" i="41"/>
  <c r="F66" i="41"/>
  <c r="F20" i="19"/>
  <c r="D74" i="35"/>
  <c r="H143" i="36"/>
  <c r="H11" i="34"/>
  <c r="F668" i="41"/>
  <c r="H580" i="41"/>
  <c r="H536" i="41"/>
  <c r="J490" i="41"/>
  <c r="J446" i="41"/>
  <c r="F403" i="41"/>
  <c r="D357" i="41"/>
  <c r="H313" i="41"/>
  <c r="H269" i="41"/>
  <c r="D226" i="41"/>
  <c r="J179" i="41"/>
  <c r="D139" i="41"/>
  <c r="D99" i="41"/>
  <c r="J59" i="41"/>
  <c r="F22" i="41"/>
  <c r="F312" i="36"/>
  <c r="H58" i="34"/>
  <c r="D131" i="36"/>
  <c r="D748" i="41"/>
  <c r="D662" i="41"/>
  <c r="F580" i="41"/>
  <c r="D534" i="41"/>
  <c r="H490" i="41"/>
  <c r="H446" i="41"/>
  <c r="D403" i="41"/>
  <c r="J356" i="41"/>
  <c r="F313" i="41"/>
  <c r="F269" i="41"/>
  <c r="H223" i="41"/>
  <c r="H179" i="41"/>
  <c r="J138" i="41"/>
  <c r="F98" i="41"/>
  <c r="H59" i="41"/>
  <c r="D22" i="41"/>
  <c r="H293" i="36"/>
  <c r="F42" i="34"/>
  <c r="D118" i="36"/>
  <c r="H739" i="41"/>
  <c r="D654" i="41"/>
  <c r="H572" i="41"/>
  <c r="D529" i="41"/>
  <c r="D485" i="41"/>
  <c r="F439" i="41"/>
  <c r="F395" i="41"/>
  <c r="J351" i="41"/>
  <c r="H305" i="41"/>
  <c r="D262" i="41"/>
  <c r="H217" i="41"/>
  <c r="H173" i="41"/>
  <c r="J131" i="41"/>
  <c r="H91" i="41"/>
  <c r="H54" i="41"/>
  <c r="F15" i="41"/>
  <c r="F274" i="36"/>
  <c r="F27" i="34"/>
  <c r="D106" i="36"/>
  <c r="J732" i="41"/>
  <c r="D646" i="41"/>
  <c r="F572" i="41"/>
  <c r="J528" i="41"/>
  <c r="D439" i="41"/>
  <c r="D395" i="41"/>
  <c r="F305" i="41"/>
  <c r="F217" i="41"/>
  <c r="F91" i="41"/>
  <c r="H61" i="35"/>
  <c r="H93" i="36"/>
  <c r="D724" i="41"/>
  <c r="D565" i="41"/>
  <c r="D521" i="41"/>
  <c r="D433" i="41"/>
  <c r="F512" i="41"/>
  <c r="D379" i="41"/>
  <c r="D291" i="41"/>
  <c r="J201" i="41"/>
  <c r="J118" i="41"/>
  <c r="F41" i="41"/>
  <c r="H145" i="35"/>
  <c r="D610" i="41"/>
  <c r="J506" i="41"/>
  <c r="D417" i="41"/>
  <c r="D329" i="41"/>
  <c r="J239" i="41"/>
  <c r="J151" i="41"/>
  <c r="J72" i="41"/>
  <c r="D20" i="35"/>
  <c r="H35" i="36"/>
  <c r="D602" i="41"/>
  <c r="H506" i="41"/>
  <c r="J416" i="41"/>
  <c r="D327" i="41"/>
  <c r="D239" i="41"/>
  <c r="H151" i="41"/>
  <c r="H72" i="41"/>
  <c r="J109" i="35"/>
  <c r="F24" i="36"/>
  <c r="D594" i="41"/>
  <c r="F499" i="41"/>
  <c r="J454" i="41"/>
  <c r="D365" i="41"/>
  <c r="H277" i="41"/>
  <c r="J187" i="41"/>
  <c r="F104" i="41"/>
  <c r="J29" i="41"/>
  <c r="AN361" i="46"/>
  <c r="AN360" i="46"/>
  <c r="AN359" i="46"/>
  <c r="AN358" i="46"/>
  <c r="AN357" i="46"/>
  <c r="AN356" i="46"/>
  <c r="AN355" i="46"/>
  <c r="AN354" i="46"/>
  <c r="AN353" i="46"/>
  <c r="AN352" i="46"/>
  <c r="AN351" i="46"/>
  <c r="AN350" i="46"/>
  <c r="AN349" i="46"/>
  <c r="AN348" i="46"/>
  <c r="AN347" i="46"/>
  <c r="AN346" i="46"/>
  <c r="AN345" i="46"/>
  <c r="AN344" i="46"/>
  <c r="AN343" i="46"/>
  <c r="AN342" i="46"/>
  <c r="AN341" i="46"/>
  <c r="AN340" i="46"/>
  <c r="AN339" i="46"/>
  <c r="AN338" i="46"/>
  <c r="AN337" i="46"/>
  <c r="AN336" i="46"/>
  <c r="AN335" i="46"/>
  <c r="AN334" i="46"/>
  <c r="AN333" i="46"/>
  <c r="AN332" i="46"/>
  <c r="AN331" i="46"/>
  <c r="AN330" i="46"/>
  <c r="AN329" i="46"/>
  <c r="AN328" i="46"/>
  <c r="AN327" i="46"/>
  <c r="AN326" i="46"/>
  <c r="AN325" i="46"/>
  <c r="AN324" i="46"/>
  <c r="AN323" i="46"/>
  <c r="AN322" i="46"/>
  <c r="AN321" i="46"/>
  <c r="AN320" i="46"/>
  <c r="AN319" i="46"/>
  <c r="AN318" i="46"/>
  <c r="AN317" i="46"/>
  <c r="AN316" i="46"/>
  <c r="AN315" i="46"/>
  <c r="AN314" i="46"/>
  <c r="AN313" i="46"/>
  <c r="AN312" i="46"/>
  <c r="AN311" i="46"/>
  <c r="AN310" i="46"/>
  <c r="AN309" i="46"/>
  <c r="AN308" i="46"/>
  <c r="AN307" i="46"/>
  <c r="AN306" i="46"/>
  <c r="AN305" i="46"/>
  <c r="AN304" i="46"/>
  <c r="AN303" i="46"/>
  <c r="AN302" i="46"/>
  <c r="AN301" i="46"/>
  <c r="AN300" i="46"/>
  <c r="AN299" i="46"/>
  <c r="AN298" i="46"/>
  <c r="AN297" i="46"/>
  <c r="AN296" i="46"/>
  <c r="AN295" i="46"/>
  <c r="AN294" i="46"/>
  <c r="AN293" i="46"/>
  <c r="AN292" i="46"/>
  <c r="AN291" i="46"/>
  <c r="AN290" i="46"/>
  <c r="AN289" i="46"/>
  <c r="AN288" i="46"/>
  <c r="AN287" i="46"/>
  <c r="AN286" i="46"/>
  <c r="AN285" i="46"/>
  <c r="AN284" i="46"/>
  <c r="AN283" i="46"/>
  <c r="AN282" i="46"/>
  <c r="AN281" i="46"/>
  <c r="AN280" i="46"/>
  <c r="AN279" i="46"/>
  <c r="AN278" i="46"/>
  <c r="AN277" i="46"/>
  <c r="AN276" i="46"/>
  <c r="AN275" i="46"/>
  <c r="AN274" i="46"/>
  <c r="AN273" i="46"/>
  <c r="AN272" i="46"/>
  <c r="AN271" i="46"/>
  <c r="AN270" i="46"/>
  <c r="AN269" i="46"/>
  <c r="AN268" i="46"/>
  <c r="AN267" i="46"/>
  <c r="AN266" i="46"/>
  <c r="AN265" i="46"/>
  <c r="AN264" i="46"/>
  <c r="AN263" i="46"/>
  <c r="AN262" i="46"/>
  <c r="AN261" i="46"/>
  <c r="AN260" i="46"/>
  <c r="AN259" i="46"/>
  <c r="AN258" i="46"/>
  <c r="AN257" i="46"/>
  <c r="AN256" i="46"/>
  <c r="AN255" i="46"/>
  <c r="AN254" i="46"/>
  <c r="AN253" i="46"/>
  <c r="AN252" i="46"/>
  <c r="AN251" i="46"/>
  <c r="AN250" i="46"/>
  <c r="AN249" i="46"/>
  <c r="AN248" i="46"/>
  <c r="AN247" i="46"/>
  <c r="AN246" i="46"/>
  <c r="AN245" i="46"/>
  <c r="AN244" i="46"/>
  <c r="AN243" i="46"/>
  <c r="AN242" i="46"/>
  <c r="AN241" i="46"/>
  <c r="AN240" i="46"/>
  <c r="AN239" i="46"/>
  <c r="AN238" i="46"/>
  <c r="AN237" i="46"/>
  <c r="AN236" i="46"/>
  <c r="AN235" i="46"/>
  <c r="AN234" i="46"/>
  <c r="AN233" i="46"/>
  <c r="AN232" i="46"/>
  <c r="AN231" i="46"/>
  <c r="AN230" i="46"/>
  <c r="AN229" i="46"/>
  <c r="AN228" i="46"/>
  <c r="AN227" i="46"/>
  <c r="AN226" i="46"/>
  <c r="AN225" i="46"/>
  <c r="AN224" i="46"/>
  <c r="C30" i="45"/>
  <c r="G30" i="45" s="1"/>
  <c r="C31" i="45"/>
  <c r="G31" i="45" s="1"/>
  <c r="R33" i="1"/>
  <c r="S33" i="1"/>
  <c r="Q32" i="1"/>
  <c r="Q31" i="1"/>
  <c r="Q30" i="1"/>
  <c r="Q29" i="1"/>
  <c r="Q28" i="1"/>
  <c r="Q27" i="1"/>
  <c r="Q26" i="1"/>
  <c r="Q25" i="1"/>
  <c r="Q24" i="1"/>
  <c r="Q23" i="1"/>
  <c r="Q22" i="1"/>
  <c r="Q21" i="1"/>
  <c r="Q20" i="1"/>
  <c r="Q19" i="1"/>
  <c r="Q18" i="1"/>
  <c r="Q17" i="1"/>
  <c r="Q16" i="1"/>
  <c r="Q15" i="1"/>
  <c r="Q14" i="1"/>
  <c r="Q13" i="1"/>
  <c r="Q12" i="1"/>
  <c r="Q11" i="1"/>
  <c r="Q10" i="1"/>
  <c r="Q9" i="1"/>
  <c r="Q8" i="1"/>
  <c r="Q7" i="1"/>
  <c r="C71" i="45"/>
  <c r="G71" i="45" s="1"/>
  <c r="C70" i="45"/>
  <c r="G70" i="45" s="1"/>
  <c r="C69" i="45"/>
  <c r="G69" i="45" s="1"/>
  <c r="C68" i="45"/>
  <c r="G68" i="45" s="1"/>
  <c r="C67" i="45"/>
  <c r="G67" i="45" s="1"/>
  <c r="C66" i="45"/>
  <c r="G66" i="45" s="1"/>
  <c r="C65" i="45"/>
  <c r="G65" i="45" s="1"/>
  <c r="C64" i="45"/>
  <c r="G64" i="45" s="1"/>
  <c r="C63" i="45"/>
  <c r="G63" i="45" s="1"/>
  <c r="C62" i="45"/>
  <c r="G62" i="45" s="1"/>
  <c r="C61" i="45"/>
  <c r="G61" i="45" s="1"/>
  <c r="C60" i="45"/>
  <c r="G60" i="45" s="1"/>
  <c r="C59" i="45"/>
  <c r="G59" i="45" s="1"/>
  <c r="C58" i="45"/>
  <c r="G58" i="45" s="1"/>
  <c r="C57" i="45"/>
  <c r="G57" i="45" s="1"/>
  <c r="C56" i="45"/>
  <c r="G56" i="45" s="1"/>
  <c r="C54" i="45"/>
  <c r="G54" i="45" s="1"/>
  <c r="C53" i="45"/>
  <c r="G53" i="45" s="1"/>
  <c r="C52" i="45"/>
  <c r="G52" i="45" s="1"/>
  <c r="C51" i="45"/>
  <c r="G51" i="45" s="1"/>
  <c r="C50" i="45"/>
  <c r="G50" i="45" s="1"/>
  <c r="C49" i="45"/>
  <c r="G49" i="45" s="1"/>
  <c r="C48" i="45"/>
  <c r="G48" i="45" s="1"/>
  <c r="C47" i="45"/>
  <c r="G47" i="45" s="1"/>
  <c r="C46" i="45"/>
  <c r="G46" i="45" s="1"/>
  <c r="C45" i="45"/>
  <c r="G45" i="45" s="1"/>
  <c r="C44" i="45"/>
  <c r="G44" i="45" s="1"/>
  <c r="C43" i="45"/>
  <c r="G43" i="45" s="1"/>
  <c r="C42" i="45"/>
  <c r="G42" i="45" s="1"/>
  <c r="C41" i="45"/>
  <c r="G41" i="45" s="1"/>
  <c r="C40" i="45"/>
  <c r="G40" i="45" s="1"/>
  <c r="C39" i="45"/>
  <c r="G39" i="45" s="1"/>
  <c r="C38" i="45"/>
  <c r="G38" i="45" s="1"/>
  <c r="C37" i="45"/>
  <c r="G37" i="45" s="1"/>
  <c r="C36" i="45"/>
  <c r="G36" i="45" s="1"/>
  <c r="C35" i="45"/>
  <c r="G35" i="45" s="1"/>
  <c r="C34" i="45"/>
  <c r="G34" i="45" s="1"/>
  <c r="C33" i="45"/>
  <c r="G33" i="45" s="1"/>
  <c r="C32" i="45"/>
  <c r="G32" i="45" s="1"/>
  <c r="C29" i="45"/>
  <c r="G29" i="45" s="1"/>
  <c r="C28" i="45"/>
  <c r="G28" i="45" s="1"/>
  <c r="C27" i="45"/>
  <c r="G27" i="45" s="1"/>
  <c r="C26" i="45"/>
  <c r="G26" i="45" s="1"/>
  <c r="C25" i="45"/>
  <c r="G25" i="45" s="1"/>
  <c r="C24" i="45"/>
  <c r="G24" i="45" s="1"/>
  <c r="C23" i="45"/>
  <c r="G23" i="45" s="1"/>
  <c r="C22" i="45"/>
  <c r="G22" i="45" s="1"/>
  <c r="C21" i="45"/>
  <c r="G21" i="45" s="1"/>
  <c r="C20" i="45"/>
  <c r="G20" i="45" s="1"/>
  <c r="C19" i="45"/>
  <c r="G19" i="45" s="1"/>
  <c r="C18" i="45"/>
  <c r="G18" i="45" s="1"/>
  <c r="C17" i="45"/>
  <c r="G17" i="45" s="1"/>
  <c r="C16" i="45"/>
  <c r="G16" i="45" s="1"/>
  <c r="C15" i="45"/>
  <c r="G15" i="45" s="1"/>
  <c r="C14" i="45"/>
  <c r="G14" i="45" s="1"/>
  <c r="C13" i="45"/>
  <c r="G13" i="45" s="1"/>
  <c r="C12" i="45"/>
  <c r="G12" i="45" s="1"/>
  <c r="C11" i="45"/>
  <c r="G11" i="45" s="1"/>
  <c r="C10" i="45"/>
  <c r="G10" i="45" s="1"/>
  <c r="C9" i="45"/>
  <c r="G9" i="45" s="1"/>
  <c r="C8" i="45"/>
  <c r="G8" i="45" s="1"/>
  <c r="C7" i="45"/>
  <c r="G7" i="45" s="1"/>
  <c r="C6" i="45"/>
  <c r="G6" i="45" s="1"/>
  <c r="C5" i="45"/>
  <c r="G5" i="45" s="1"/>
  <c r="C4" i="45"/>
  <c r="G4" i="45" s="1"/>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P226" i="46"/>
  <c r="AO226" i="46" s="1"/>
  <c r="A226" i="46"/>
  <c r="P225" i="46"/>
  <c r="AO225" i="46" s="1"/>
  <c r="A225" i="46"/>
  <c r="P224" i="46"/>
  <c r="AO224" i="46" s="1"/>
  <c r="A224" i="46"/>
  <c r="A223" i="46"/>
  <c r="A222" i="46"/>
  <c r="A221" i="46"/>
  <c r="A220" i="46"/>
  <c r="A219" i="46"/>
  <c r="A218" i="46"/>
  <c r="A217" i="46"/>
  <c r="A216" i="46"/>
  <c r="A215" i="46"/>
  <c r="A214" i="46"/>
  <c r="A213" i="46"/>
  <c r="A212" i="46"/>
  <c r="A211" i="46"/>
  <c r="A210" i="46"/>
  <c r="A209" i="46"/>
  <c r="A208" i="46"/>
  <c r="A207" i="46"/>
  <c r="A206" i="46"/>
  <c r="A205" i="46"/>
  <c r="A204" i="46"/>
  <c r="A203" i="46"/>
  <c r="A202" i="46"/>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5" i="46"/>
  <c r="P361" i="50"/>
  <c r="A361" i="50"/>
  <c r="P360" i="50"/>
  <c r="A360" i="50"/>
  <c r="P359" i="50"/>
  <c r="A359" i="50"/>
  <c r="P358" i="50"/>
  <c r="A358" i="50"/>
  <c r="P357" i="50"/>
  <c r="A357" i="50"/>
  <c r="P356" i="50"/>
  <c r="A356" i="50"/>
  <c r="P355" i="50"/>
  <c r="A355" i="50"/>
  <c r="P354" i="50"/>
  <c r="A354" i="50"/>
  <c r="P353" i="50"/>
  <c r="A353" i="50"/>
  <c r="P352" i="50"/>
  <c r="A352" i="50"/>
  <c r="P351" i="50"/>
  <c r="A351" i="50"/>
  <c r="P350" i="50"/>
  <c r="A350" i="50"/>
  <c r="P349" i="50"/>
  <c r="A349" i="50"/>
  <c r="P348" i="50"/>
  <c r="A348" i="50"/>
  <c r="P347" i="50"/>
  <c r="A347" i="50"/>
  <c r="P346" i="50"/>
  <c r="A346" i="50"/>
  <c r="P345" i="50"/>
  <c r="A345" i="50"/>
  <c r="P344" i="50"/>
  <c r="A344" i="50"/>
  <c r="P343" i="50"/>
  <c r="A343" i="50"/>
  <c r="P342" i="50"/>
  <c r="A342" i="50"/>
  <c r="P341" i="50"/>
  <c r="A341" i="50"/>
  <c r="P340" i="50"/>
  <c r="A340" i="50"/>
  <c r="P339" i="50"/>
  <c r="A339" i="50"/>
  <c r="P338" i="50"/>
  <c r="A338" i="50"/>
  <c r="P337" i="50"/>
  <c r="A337" i="50"/>
  <c r="P336" i="50"/>
  <c r="A336" i="50"/>
  <c r="P335" i="50"/>
  <c r="A335" i="50"/>
  <c r="P334" i="50"/>
  <c r="A334" i="50"/>
  <c r="P333" i="50"/>
  <c r="A333" i="50"/>
  <c r="P332" i="50"/>
  <c r="A332" i="50"/>
  <c r="P331" i="50"/>
  <c r="A331" i="50"/>
  <c r="P330" i="50"/>
  <c r="A330" i="50"/>
  <c r="P329" i="50"/>
  <c r="A329" i="50"/>
  <c r="P328" i="50"/>
  <c r="A328" i="50"/>
  <c r="P327" i="50"/>
  <c r="A327" i="50"/>
  <c r="P326" i="50"/>
  <c r="A326" i="50"/>
  <c r="P325" i="50"/>
  <c r="A325" i="50"/>
  <c r="P324" i="50"/>
  <c r="A324" i="50"/>
  <c r="P323" i="50"/>
  <c r="A323" i="50"/>
  <c r="P322" i="50"/>
  <c r="A322" i="50"/>
  <c r="P321" i="50"/>
  <c r="A321" i="50"/>
  <c r="P320" i="50"/>
  <c r="A320" i="50"/>
  <c r="P319" i="50"/>
  <c r="A319" i="50"/>
  <c r="P318" i="50"/>
  <c r="A318" i="50"/>
  <c r="P317" i="50"/>
  <c r="A317" i="50"/>
  <c r="P316" i="50"/>
  <c r="A316" i="50"/>
  <c r="P315" i="50"/>
  <c r="A315" i="50"/>
  <c r="P314" i="50"/>
  <c r="A314" i="50"/>
  <c r="P313" i="50"/>
  <c r="A313" i="50"/>
  <c r="P312" i="50"/>
  <c r="A312" i="50"/>
  <c r="P311" i="50"/>
  <c r="A311" i="50"/>
  <c r="P310" i="50"/>
  <c r="A310" i="50"/>
  <c r="P309" i="50"/>
  <c r="A309" i="50"/>
  <c r="P308" i="50"/>
  <c r="A308" i="50"/>
  <c r="P307" i="50"/>
  <c r="A307" i="50"/>
  <c r="P306" i="50"/>
  <c r="A306" i="50"/>
  <c r="P305" i="50"/>
  <c r="A305" i="50"/>
  <c r="P304" i="50"/>
  <c r="A304" i="50"/>
  <c r="P303" i="50"/>
  <c r="A303" i="50"/>
  <c r="P302" i="50"/>
  <c r="A302" i="50"/>
  <c r="P301" i="50"/>
  <c r="A301" i="50"/>
  <c r="P300" i="50"/>
  <c r="A300" i="50"/>
  <c r="P299" i="50"/>
  <c r="A299" i="50"/>
  <c r="P298" i="50"/>
  <c r="A298" i="50"/>
  <c r="P297" i="50"/>
  <c r="A297" i="50"/>
  <c r="P296" i="50"/>
  <c r="A296" i="50"/>
  <c r="P295" i="50"/>
  <c r="A295" i="50"/>
  <c r="P294" i="50"/>
  <c r="A294" i="50"/>
  <c r="P293" i="50"/>
  <c r="A293" i="50"/>
  <c r="P292" i="50"/>
  <c r="A292" i="50"/>
  <c r="P291" i="50"/>
  <c r="A291" i="50"/>
  <c r="P290" i="50"/>
  <c r="A290" i="50"/>
  <c r="P289" i="50"/>
  <c r="A289" i="50"/>
  <c r="P288" i="50"/>
  <c r="A288" i="50"/>
  <c r="P287" i="50"/>
  <c r="A287" i="50"/>
  <c r="P286" i="50"/>
  <c r="A286" i="50"/>
  <c r="P285" i="50"/>
  <c r="A285" i="50"/>
  <c r="P284" i="50"/>
  <c r="A284" i="50"/>
  <c r="P283" i="50"/>
  <c r="A283" i="50"/>
  <c r="P282" i="50"/>
  <c r="A282" i="50"/>
  <c r="P281" i="50"/>
  <c r="A281" i="50"/>
  <c r="P280" i="50"/>
  <c r="A280" i="50"/>
  <c r="P279" i="50"/>
  <c r="A279" i="50"/>
  <c r="P278" i="50"/>
  <c r="A278" i="50"/>
  <c r="P277" i="50"/>
  <c r="A277" i="50"/>
  <c r="P276" i="50"/>
  <c r="A276" i="50"/>
  <c r="P275" i="50"/>
  <c r="A275" i="50"/>
  <c r="P274" i="50"/>
  <c r="A274" i="50"/>
  <c r="P273" i="50"/>
  <c r="A273" i="50"/>
  <c r="P272" i="50"/>
  <c r="A272" i="50"/>
  <c r="P271" i="50"/>
  <c r="A271" i="50"/>
  <c r="P270" i="50"/>
  <c r="A270" i="50"/>
  <c r="P269" i="50"/>
  <c r="A269" i="50"/>
  <c r="P268" i="50"/>
  <c r="A268" i="50"/>
  <c r="P267" i="50"/>
  <c r="A267" i="50"/>
  <c r="P266" i="50"/>
  <c r="A266" i="50"/>
  <c r="P265" i="50"/>
  <c r="A265" i="50"/>
  <c r="P264" i="50"/>
  <c r="A264" i="50"/>
  <c r="P263" i="50"/>
  <c r="A263" i="50"/>
  <c r="P262" i="50"/>
  <c r="A262" i="50"/>
  <c r="P261" i="50"/>
  <c r="A261" i="50"/>
  <c r="P260" i="50"/>
  <c r="A260" i="50"/>
  <c r="P259" i="50"/>
  <c r="A259" i="50"/>
  <c r="P258" i="50"/>
  <c r="A258" i="50"/>
  <c r="P257" i="50"/>
  <c r="A257" i="50"/>
  <c r="P256" i="50"/>
  <c r="A256" i="50"/>
  <c r="P255" i="50"/>
  <c r="A255" i="50"/>
  <c r="P254" i="50"/>
  <c r="A254" i="50"/>
  <c r="P253" i="50"/>
  <c r="A253" i="50"/>
  <c r="P252" i="50"/>
  <c r="A252" i="50"/>
  <c r="P251" i="50"/>
  <c r="A251" i="50"/>
  <c r="P250" i="50"/>
  <c r="A250" i="50"/>
  <c r="P249" i="50"/>
  <c r="A249" i="50"/>
  <c r="P248" i="50"/>
  <c r="A248" i="50"/>
  <c r="P247" i="50"/>
  <c r="A247" i="50"/>
  <c r="P246" i="50"/>
  <c r="A246" i="50"/>
  <c r="P245" i="50"/>
  <c r="A245" i="50"/>
  <c r="P244" i="50"/>
  <c r="A244" i="50"/>
  <c r="P243" i="50"/>
  <c r="A243" i="50"/>
  <c r="P242" i="50"/>
  <c r="A242" i="50"/>
  <c r="P241" i="50"/>
  <c r="A241" i="50"/>
  <c r="P240" i="50"/>
  <c r="A240" i="50"/>
  <c r="P239" i="50"/>
  <c r="A239" i="50"/>
  <c r="P238" i="50"/>
  <c r="A238" i="50"/>
  <c r="P237" i="50"/>
  <c r="A237" i="50"/>
  <c r="P236" i="50"/>
  <c r="A236" i="50"/>
  <c r="P235" i="50"/>
  <c r="A235" i="50"/>
  <c r="P234" i="50"/>
  <c r="A234" i="50"/>
  <c r="P233" i="50"/>
  <c r="A233" i="50"/>
  <c r="P232" i="50"/>
  <c r="A232" i="50"/>
  <c r="P231" i="50"/>
  <c r="A231" i="50"/>
  <c r="P230" i="50"/>
  <c r="A230" i="50"/>
  <c r="P229" i="50"/>
  <c r="A229" i="50"/>
  <c r="P228" i="50"/>
  <c r="A228" i="50"/>
  <c r="P227" i="50"/>
  <c r="A227" i="50"/>
  <c r="A361" i="46"/>
  <c r="A360" i="46"/>
  <c r="A359" i="46"/>
  <c r="A358" i="46"/>
  <c r="A357" i="46"/>
  <c r="A356" i="46"/>
  <c r="A355" i="46"/>
  <c r="A354" i="46"/>
  <c r="A353" i="46"/>
  <c r="A352" i="46"/>
  <c r="A351" i="46"/>
  <c r="A350" i="46"/>
  <c r="A349" i="46"/>
  <c r="A348" i="46"/>
  <c r="A347" i="46"/>
  <c r="A346" i="46"/>
  <c r="A345" i="46"/>
  <c r="A344" i="46"/>
  <c r="A343" i="46"/>
  <c r="A342" i="46"/>
  <c r="A341" i="46"/>
  <c r="A340" i="46"/>
  <c r="A339" i="46"/>
  <c r="A338" i="46"/>
  <c r="A337" i="46"/>
  <c r="A336" i="46"/>
  <c r="A335" i="46"/>
  <c r="A334" i="46"/>
  <c r="A333" i="46"/>
  <c r="A332" i="46"/>
  <c r="A331" i="46"/>
  <c r="A330" i="46"/>
  <c r="A329" i="46"/>
  <c r="A328" i="46"/>
  <c r="A327" i="46"/>
  <c r="A326" i="46"/>
  <c r="A325" i="46"/>
  <c r="A324" i="46"/>
  <c r="A323" i="46"/>
  <c r="A322" i="46"/>
  <c r="A321" i="46"/>
  <c r="A320" i="46"/>
  <c r="A319" i="46"/>
  <c r="A318" i="46"/>
  <c r="A317" i="46"/>
  <c r="A316" i="46"/>
  <c r="A315" i="46"/>
  <c r="A314" i="46"/>
  <c r="A313" i="46"/>
  <c r="A312" i="46"/>
  <c r="A311" i="46"/>
  <c r="A310" i="46"/>
  <c r="A309" i="46"/>
  <c r="A308" i="46"/>
  <c r="A307" i="46"/>
  <c r="A306" i="46"/>
  <c r="A305" i="46"/>
  <c r="A304" i="46"/>
  <c r="A303" i="46"/>
  <c r="A302" i="46"/>
  <c r="A301" i="46"/>
  <c r="A300" i="46"/>
  <c r="A299" i="46"/>
  <c r="A298" i="46"/>
  <c r="A297" i="46"/>
  <c r="A296" i="46"/>
  <c r="A295" i="46"/>
  <c r="A294" i="46"/>
  <c r="A293" i="46"/>
  <c r="A292" i="46"/>
  <c r="A291" i="46"/>
  <c r="A290" i="46"/>
  <c r="A289" i="46"/>
  <c r="A288" i="46"/>
  <c r="A287" i="46"/>
  <c r="A286" i="46"/>
  <c r="A285" i="46"/>
  <c r="A284" i="46"/>
  <c r="A283" i="46"/>
  <c r="A282" i="46"/>
  <c r="A281" i="46"/>
  <c r="A280" i="46"/>
  <c r="A279" i="46"/>
  <c r="A278" i="46"/>
  <c r="A277" i="46"/>
  <c r="A276" i="46"/>
  <c r="A275" i="46"/>
  <c r="A274" i="46"/>
  <c r="A273" i="46"/>
  <c r="A272" i="46"/>
  <c r="A271" i="46"/>
  <c r="A270" i="46"/>
  <c r="A269" i="46"/>
  <c r="A268" i="46"/>
  <c r="A267" i="46"/>
  <c r="A266" i="46"/>
  <c r="A265" i="46"/>
  <c r="A264" i="46"/>
  <c r="A263" i="46"/>
  <c r="A262" i="46"/>
  <c r="A261" i="46"/>
  <c r="A260" i="46"/>
  <c r="A259" i="46"/>
  <c r="A258" i="46"/>
  <c r="A257" i="46"/>
  <c r="A256" i="46"/>
  <c r="A255" i="46"/>
  <c r="A254" i="46"/>
  <c r="A253" i="46"/>
  <c r="A252" i="46"/>
  <c r="A251" i="46"/>
  <c r="A250" i="46"/>
  <c r="A249" i="46"/>
  <c r="A248" i="46"/>
  <c r="A247" i="46"/>
  <c r="A246" i="46"/>
  <c r="A245" i="46"/>
  <c r="A244" i="46"/>
  <c r="A243" i="46"/>
  <c r="A242" i="46"/>
  <c r="A241" i="46"/>
  <c r="A240" i="46"/>
  <c r="A239" i="46"/>
  <c r="A238" i="46"/>
  <c r="A237" i="46"/>
  <c r="A236" i="46"/>
  <c r="A235" i="46"/>
  <c r="A234" i="46"/>
  <c r="A233" i="46"/>
  <c r="A232" i="46"/>
  <c r="A231" i="46"/>
  <c r="A230" i="46"/>
  <c r="A229" i="46"/>
  <c r="A228" i="46"/>
  <c r="A227" i="46"/>
  <c r="G5" i="56" l="1"/>
  <c r="D78" i="31" s="1"/>
  <c r="E5" i="56"/>
  <c r="C78" i="31" s="1"/>
  <c r="I5" i="56"/>
  <c r="E78" i="31" s="1"/>
  <c r="E5" i="33"/>
  <c r="G5" i="33"/>
  <c r="G5" i="19"/>
  <c r="E5" i="19"/>
  <c r="E5" i="34"/>
  <c r="AP224" i="46"/>
  <c r="AP226" i="46"/>
  <c r="AP225" i="46"/>
  <c r="Q33" i="1"/>
  <c r="G154" i="27"/>
  <c r="G145" i="27"/>
  <c r="G157" i="27"/>
  <c r="G155" i="27"/>
  <c r="G144" i="27"/>
  <c r="G146" i="27"/>
  <c r="G147" i="27"/>
  <c r="G159" i="27"/>
  <c r="G148" i="27"/>
  <c r="G160" i="27"/>
  <c r="G149" i="27"/>
  <c r="G161" i="27"/>
  <c r="G166" i="27"/>
  <c r="G143" i="27"/>
  <c r="G156" i="27"/>
  <c r="G158" i="27"/>
  <c r="G150" i="27"/>
  <c r="G162" i="27"/>
  <c r="G167" i="27"/>
  <c r="G151" i="27"/>
  <c r="G163" i="27"/>
  <c r="G142" i="27"/>
  <c r="G152" i="27"/>
  <c r="G164" i="27"/>
  <c r="G141" i="27"/>
  <c r="G153" i="27"/>
  <c r="G165" i="27"/>
  <c r="F78" i="31" l="1"/>
  <c r="P361" i="46"/>
  <c r="AO361" i="46" s="1"/>
  <c r="AP361" i="46" s="1"/>
  <c r="P360" i="46"/>
  <c r="AO360" i="46" s="1"/>
  <c r="AP360" i="46" s="1"/>
  <c r="P359" i="46"/>
  <c r="AO359" i="46" s="1"/>
  <c r="AP359" i="46" s="1"/>
  <c r="P358" i="46"/>
  <c r="AO358" i="46" s="1"/>
  <c r="AP358" i="46" s="1"/>
  <c r="P357" i="46"/>
  <c r="AO357" i="46" s="1"/>
  <c r="AP357" i="46" s="1"/>
  <c r="P356" i="46"/>
  <c r="AO356" i="46" s="1"/>
  <c r="AP356" i="46" s="1"/>
  <c r="P334" i="46"/>
  <c r="AO334" i="46" s="1"/>
  <c r="AP334" i="46" s="1"/>
  <c r="P333" i="46"/>
  <c r="AO333" i="46" s="1"/>
  <c r="AP333" i="46" s="1"/>
  <c r="P332" i="46"/>
  <c r="AO332" i="46" s="1"/>
  <c r="AP332" i="46" s="1"/>
  <c r="P331" i="46"/>
  <c r="AO331" i="46" s="1"/>
  <c r="AP331" i="46" s="1"/>
  <c r="P330" i="46"/>
  <c r="AO330" i="46" s="1"/>
  <c r="AP330" i="46" s="1"/>
  <c r="P329" i="46"/>
  <c r="AO329" i="46" s="1"/>
  <c r="AP329" i="46" s="1"/>
  <c r="P307" i="46"/>
  <c r="AO307" i="46" s="1"/>
  <c r="AP307" i="46" s="1"/>
  <c r="P306" i="46"/>
  <c r="AO306" i="46" s="1"/>
  <c r="AP306" i="46" s="1"/>
  <c r="P305" i="46"/>
  <c r="AO305" i="46" s="1"/>
  <c r="AP305" i="46" s="1"/>
  <c r="P304" i="46"/>
  <c r="AO304" i="46" s="1"/>
  <c r="AP304" i="46" s="1"/>
  <c r="P303" i="46"/>
  <c r="AO303" i="46" s="1"/>
  <c r="AP303" i="46" s="1"/>
  <c r="P302" i="46"/>
  <c r="AO302" i="46" s="1"/>
  <c r="AP302" i="46" s="1"/>
  <c r="P280" i="46"/>
  <c r="AO280" i="46" s="1"/>
  <c r="AP280" i="46" s="1"/>
  <c r="P279" i="46"/>
  <c r="AO279" i="46" s="1"/>
  <c r="AP279" i="46" s="1"/>
  <c r="P278" i="46"/>
  <c r="AO278" i="46" s="1"/>
  <c r="AP278" i="46" s="1"/>
  <c r="P277" i="46"/>
  <c r="AO277" i="46" s="1"/>
  <c r="AP277" i="46" s="1"/>
  <c r="P276" i="46"/>
  <c r="AO276" i="46" s="1"/>
  <c r="AP276" i="46" s="1"/>
  <c r="P275" i="46"/>
  <c r="AO275" i="46" s="1"/>
  <c r="AP275" i="46" s="1"/>
  <c r="P253" i="46"/>
  <c r="AO253" i="46" s="1"/>
  <c r="AP253" i="46" s="1"/>
  <c r="P252" i="46"/>
  <c r="AO252" i="46" s="1"/>
  <c r="AP252" i="46" s="1"/>
  <c r="P251" i="46"/>
  <c r="AO251" i="46" s="1"/>
  <c r="AP251" i="46" s="1"/>
  <c r="P250" i="46"/>
  <c r="AO250" i="46" s="1"/>
  <c r="AP250" i="46" s="1"/>
  <c r="P249" i="46"/>
  <c r="AO249" i="46" s="1"/>
  <c r="AP249" i="46" s="1"/>
  <c r="P248" i="46"/>
  <c r="AO248" i="46" s="1"/>
  <c r="AP248" i="46" s="1"/>
  <c r="P355" i="46"/>
  <c r="AO355" i="46" s="1"/>
  <c r="AP355" i="46" s="1"/>
  <c r="P354" i="46"/>
  <c r="AO354" i="46" s="1"/>
  <c r="AP354" i="46" s="1"/>
  <c r="P353" i="46"/>
  <c r="AO353" i="46" s="1"/>
  <c r="AP353" i="46" s="1"/>
  <c r="P352" i="46"/>
  <c r="AO352" i="46" s="1"/>
  <c r="AP352" i="46" s="1"/>
  <c r="P351" i="46"/>
  <c r="AO351" i="46" s="1"/>
  <c r="AP351" i="46" s="1"/>
  <c r="P350" i="46"/>
  <c r="AO350" i="46" s="1"/>
  <c r="AP350" i="46" s="1"/>
  <c r="P349" i="46"/>
  <c r="AO349" i="46" s="1"/>
  <c r="AP349" i="46" s="1"/>
  <c r="P348" i="46"/>
  <c r="AO348" i="46" s="1"/>
  <c r="AP348" i="46" s="1"/>
  <c r="P347" i="46"/>
  <c r="AO347" i="46" s="1"/>
  <c r="AP347" i="46" s="1"/>
  <c r="P346" i="46"/>
  <c r="AO346" i="46" s="1"/>
  <c r="AP346" i="46" s="1"/>
  <c r="P345" i="46"/>
  <c r="AO345" i="46" s="1"/>
  <c r="AP345" i="46" s="1"/>
  <c r="P344" i="46"/>
  <c r="AO344" i="46" s="1"/>
  <c r="AP344" i="46" s="1"/>
  <c r="P343" i="46"/>
  <c r="AO343" i="46" s="1"/>
  <c r="AP343" i="46" s="1"/>
  <c r="P342" i="46"/>
  <c r="AO342" i="46" s="1"/>
  <c r="AP342" i="46" s="1"/>
  <c r="P341" i="46"/>
  <c r="AO341" i="46" s="1"/>
  <c r="AP341" i="46" s="1"/>
  <c r="P340" i="46"/>
  <c r="AO340" i="46" s="1"/>
  <c r="AP340" i="46" s="1"/>
  <c r="P339" i="46"/>
  <c r="AO339" i="46" s="1"/>
  <c r="AP339" i="46" s="1"/>
  <c r="P338" i="46"/>
  <c r="AO338" i="46" s="1"/>
  <c r="AP338" i="46" s="1"/>
  <c r="P337" i="46"/>
  <c r="AO337" i="46" s="1"/>
  <c r="AP337" i="46" s="1"/>
  <c r="P336" i="46"/>
  <c r="AO336" i="46" s="1"/>
  <c r="AP336" i="46" s="1"/>
  <c r="P335" i="46"/>
  <c r="AO335" i="46" s="1"/>
  <c r="AP335" i="46" s="1"/>
  <c r="P328" i="46"/>
  <c r="AO328" i="46" s="1"/>
  <c r="AP328" i="46" s="1"/>
  <c r="P327" i="46"/>
  <c r="AO327" i="46" s="1"/>
  <c r="AP327" i="46" s="1"/>
  <c r="P326" i="46"/>
  <c r="AO326" i="46" s="1"/>
  <c r="AP326" i="46" s="1"/>
  <c r="P325" i="46"/>
  <c r="AO325" i="46" s="1"/>
  <c r="AP325" i="46" s="1"/>
  <c r="P324" i="46"/>
  <c r="AO324" i="46" s="1"/>
  <c r="AP324" i="46" s="1"/>
  <c r="P323" i="46"/>
  <c r="AO323" i="46" s="1"/>
  <c r="AP323" i="46" s="1"/>
  <c r="P322" i="46"/>
  <c r="AO322" i="46" s="1"/>
  <c r="AP322" i="46" s="1"/>
  <c r="P321" i="46"/>
  <c r="AO321" i="46" s="1"/>
  <c r="AP321" i="46" s="1"/>
  <c r="P320" i="46"/>
  <c r="AO320" i="46" s="1"/>
  <c r="AP320" i="46" s="1"/>
  <c r="P319" i="46"/>
  <c r="AO319" i="46" s="1"/>
  <c r="AP319" i="46" s="1"/>
  <c r="P318" i="46"/>
  <c r="AO318" i="46" s="1"/>
  <c r="AP318" i="46" s="1"/>
  <c r="P317" i="46"/>
  <c r="AO317" i="46" s="1"/>
  <c r="AP317" i="46" s="1"/>
  <c r="P316" i="46"/>
  <c r="AO316" i="46" s="1"/>
  <c r="AP316" i="46" s="1"/>
  <c r="P315" i="46"/>
  <c r="AO315" i="46" s="1"/>
  <c r="AP315" i="46" s="1"/>
  <c r="P314" i="46"/>
  <c r="AO314" i="46" s="1"/>
  <c r="AP314" i="46" s="1"/>
  <c r="P313" i="46"/>
  <c r="AO313" i="46" s="1"/>
  <c r="AP313" i="46" s="1"/>
  <c r="P312" i="46"/>
  <c r="AO312" i="46" s="1"/>
  <c r="AP312" i="46" s="1"/>
  <c r="P311" i="46"/>
  <c r="AO311" i="46" s="1"/>
  <c r="AP311" i="46" s="1"/>
  <c r="P310" i="46"/>
  <c r="AO310" i="46" s="1"/>
  <c r="AP310" i="46" s="1"/>
  <c r="P309" i="46"/>
  <c r="AO309" i="46" s="1"/>
  <c r="AP309" i="46" s="1"/>
  <c r="P308" i="46"/>
  <c r="AO308" i="46" s="1"/>
  <c r="AP308" i="46" s="1"/>
  <c r="P301" i="46"/>
  <c r="AO301" i="46" s="1"/>
  <c r="AP301" i="46" s="1"/>
  <c r="P300" i="46"/>
  <c r="AO300" i="46" s="1"/>
  <c r="AP300" i="46" s="1"/>
  <c r="P299" i="46"/>
  <c r="AO299" i="46" s="1"/>
  <c r="AP299" i="46" s="1"/>
  <c r="P298" i="46"/>
  <c r="AO298" i="46" s="1"/>
  <c r="AP298" i="46" s="1"/>
  <c r="P297" i="46"/>
  <c r="AO297" i="46" s="1"/>
  <c r="AP297" i="46" s="1"/>
  <c r="P296" i="46"/>
  <c r="AO296" i="46" s="1"/>
  <c r="AP296" i="46" s="1"/>
  <c r="P295" i="46"/>
  <c r="AO295" i="46" s="1"/>
  <c r="AP295" i="46" s="1"/>
  <c r="P294" i="46"/>
  <c r="AO294" i="46" s="1"/>
  <c r="AP294" i="46" s="1"/>
  <c r="P293" i="46"/>
  <c r="AO293" i="46" s="1"/>
  <c r="AP293" i="46" s="1"/>
  <c r="P292" i="46"/>
  <c r="AO292" i="46" s="1"/>
  <c r="AP292" i="46" s="1"/>
  <c r="P291" i="46"/>
  <c r="AO291" i="46" s="1"/>
  <c r="AP291" i="46" s="1"/>
  <c r="P290" i="46"/>
  <c r="AO290" i="46" s="1"/>
  <c r="AP290" i="46" s="1"/>
  <c r="P289" i="46"/>
  <c r="AO289" i="46" s="1"/>
  <c r="AP289" i="46" s="1"/>
  <c r="P288" i="46"/>
  <c r="AO288" i="46" s="1"/>
  <c r="AP288" i="46" s="1"/>
  <c r="P287" i="46"/>
  <c r="AO287" i="46" s="1"/>
  <c r="AP287" i="46" s="1"/>
  <c r="P286" i="46"/>
  <c r="AO286" i="46" s="1"/>
  <c r="AP286" i="46" s="1"/>
  <c r="P285" i="46"/>
  <c r="AO285" i="46" s="1"/>
  <c r="AP285" i="46" s="1"/>
  <c r="P284" i="46"/>
  <c r="AO284" i="46" s="1"/>
  <c r="AP284" i="46" s="1"/>
  <c r="P283" i="46"/>
  <c r="AO283" i="46" s="1"/>
  <c r="AP283" i="46" s="1"/>
  <c r="P282" i="46"/>
  <c r="AO282" i="46" s="1"/>
  <c r="AP282" i="46" s="1"/>
  <c r="P281" i="46"/>
  <c r="AO281" i="46" s="1"/>
  <c r="AP281" i="46" s="1"/>
  <c r="P274" i="46"/>
  <c r="AO274" i="46" s="1"/>
  <c r="AP274" i="46" s="1"/>
  <c r="P273" i="46"/>
  <c r="AO273" i="46" s="1"/>
  <c r="AP273" i="46" s="1"/>
  <c r="P272" i="46"/>
  <c r="AO272" i="46" s="1"/>
  <c r="AP272" i="46" s="1"/>
  <c r="P271" i="46"/>
  <c r="AO271" i="46" s="1"/>
  <c r="AP271" i="46" s="1"/>
  <c r="P270" i="46"/>
  <c r="AO270" i="46" s="1"/>
  <c r="AP270" i="46" s="1"/>
  <c r="P269" i="46"/>
  <c r="AO269" i="46" s="1"/>
  <c r="AP269" i="46" s="1"/>
  <c r="P268" i="46"/>
  <c r="AO268" i="46" s="1"/>
  <c r="AP268" i="46" s="1"/>
  <c r="P267" i="46"/>
  <c r="AO267" i="46" s="1"/>
  <c r="AP267" i="46" s="1"/>
  <c r="P266" i="46"/>
  <c r="AO266" i="46" s="1"/>
  <c r="AP266" i="46" s="1"/>
  <c r="P265" i="46"/>
  <c r="AO265" i="46" s="1"/>
  <c r="AP265" i="46" s="1"/>
  <c r="P264" i="46"/>
  <c r="AO264" i="46" s="1"/>
  <c r="AP264" i="46" s="1"/>
  <c r="P263" i="46"/>
  <c r="AO263" i="46" s="1"/>
  <c r="AP263" i="46" s="1"/>
  <c r="P262" i="46"/>
  <c r="AO262" i="46" s="1"/>
  <c r="AP262" i="46" s="1"/>
  <c r="P261" i="46"/>
  <c r="AO261" i="46" s="1"/>
  <c r="AP261" i="46" s="1"/>
  <c r="P260" i="46"/>
  <c r="AO260" i="46" s="1"/>
  <c r="AP260" i="46" s="1"/>
  <c r="P259" i="46"/>
  <c r="AO259" i="46" s="1"/>
  <c r="AP259" i="46" s="1"/>
  <c r="P258" i="46"/>
  <c r="AO258" i="46" s="1"/>
  <c r="AP258" i="46" s="1"/>
  <c r="P257" i="46"/>
  <c r="AO257" i="46" s="1"/>
  <c r="AP257" i="46" s="1"/>
  <c r="P256" i="46"/>
  <c r="AO256" i="46" s="1"/>
  <c r="AP256" i="46" s="1"/>
  <c r="P255" i="46"/>
  <c r="AO255" i="46" s="1"/>
  <c r="AP255" i="46" s="1"/>
  <c r="P254" i="46"/>
  <c r="AO254" i="46" s="1"/>
  <c r="AP254" i="46" s="1"/>
  <c r="G7" i="49"/>
  <c r="G8" i="49"/>
  <c r="G9" i="49"/>
  <c r="G52" i="49"/>
  <c r="G53" i="49"/>
  <c r="G54" i="49"/>
  <c r="G10" i="49"/>
  <c r="G11" i="49"/>
  <c r="G12" i="49"/>
  <c r="G55" i="49"/>
  <c r="G56" i="49"/>
  <c r="G57" i="49"/>
  <c r="G13" i="49"/>
  <c r="G14" i="49"/>
  <c r="G15" i="49"/>
  <c r="G58" i="49"/>
  <c r="G59" i="49"/>
  <c r="G60" i="49"/>
  <c r="G61" i="49"/>
  <c r="G62" i="49"/>
  <c r="G63" i="49"/>
  <c r="G16" i="49"/>
  <c r="G17" i="49"/>
  <c r="G18" i="49"/>
  <c r="G64" i="49"/>
  <c r="G65" i="49"/>
  <c r="G66" i="49"/>
  <c r="G19" i="49"/>
  <c r="G20" i="49"/>
  <c r="G21" i="49"/>
  <c r="G67" i="49"/>
  <c r="G68" i="49"/>
  <c r="G69" i="49"/>
  <c r="G22" i="49"/>
  <c r="G23" i="49"/>
  <c r="G24" i="49"/>
  <c r="G70" i="49"/>
  <c r="G71" i="49"/>
  <c r="G72" i="49"/>
  <c r="G73" i="49"/>
  <c r="G74" i="49"/>
  <c r="G75" i="49"/>
  <c r="G25" i="49"/>
  <c r="G26" i="49"/>
  <c r="G27" i="49"/>
  <c r="G76" i="49"/>
  <c r="G77" i="49"/>
  <c r="G78" i="49"/>
  <c r="G28" i="49"/>
  <c r="G29" i="49"/>
  <c r="G30" i="49"/>
  <c r="G79" i="49"/>
  <c r="G80" i="49"/>
  <c r="G81" i="49"/>
  <c r="G31" i="49"/>
  <c r="G32" i="49"/>
  <c r="G33" i="49"/>
  <c r="G82" i="49"/>
  <c r="G83" i="49"/>
  <c r="G84" i="49"/>
  <c r="G85" i="49"/>
  <c r="G86" i="49"/>
  <c r="G87" i="49"/>
  <c r="G34" i="49"/>
  <c r="G35" i="49"/>
  <c r="G36" i="49"/>
  <c r="G88" i="49"/>
  <c r="G89" i="49"/>
  <c r="G90" i="49"/>
  <c r="G37" i="49"/>
  <c r="G38" i="49"/>
  <c r="G39" i="49"/>
  <c r="G91" i="49"/>
  <c r="G92" i="49"/>
  <c r="G93" i="49"/>
  <c r="G40" i="49"/>
  <c r="G41" i="49"/>
  <c r="G42" i="49"/>
  <c r="G94" i="49"/>
  <c r="G95" i="49"/>
  <c r="G96" i="49"/>
  <c r="G97" i="49"/>
  <c r="G98" i="49"/>
  <c r="G99" i="49"/>
  <c r="G43" i="49"/>
  <c r="G44" i="49"/>
  <c r="G45" i="49"/>
  <c r="G100" i="49"/>
  <c r="G101" i="49"/>
  <c r="G102" i="49"/>
  <c r="G46" i="49"/>
  <c r="G47" i="49"/>
  <c r="G48" i="49"/>
  <c r="G103" i="49"/>
  <c r="G104" i="49"/>
  <c r="G105" i="49"/>
  <c r="G49" i="49"/>
  <c r="G50" i="49"/>
  <c r="G51" i="49"/>
  <c r="G106" i="49"/>
  <c r="G107" i="49"/>
  <c r="G108" i="49"/>
  <c r="G109" i="49"/>
  <c r="G110" i="49"/>
  <c r="G111" i="49"/>
  <c r="F109" i="48"/>
  <c r="F108" i="48"/>
  <c r="F107" i="48"/>
  <c r="F106"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7" i="48"/>
  <c r="F16" i="48"/>
  <c r="F15" i="48"/>
  <c r="F14" i="48"/>
  <c r="F13" i="48"/>
  <c r="F12" i="48"/>
  <c r="F11" i="48"/>
  <c r="F10" i="48"/>
  <c r="F9" i="48"/>
  <c r="F8" i="48"/>
  <c r="F7" i="48"/>
  <c r="F6" i="48"/>
  <c r="F5" i="48"/>
  <c r="P247" i="46"/>
  <c r="AO247" i="46" s="1"/>
  <c r="AP247" i="46" s="1"/>
  <c r="P246" i="46"/>
  <c r="AO246" i="46" s="1"/>
  <c r="AP246" i="46" s="1"/>
  <c r="P245" i="46"/>
  <c r="AO245" i="46" s="1"/>
  <c r="AP245" i="46" s="1"/>
  <c r="P244" i="46"/>
  <c r="AO244" i="46" s="1"/>
  <c r="AP244" i="46" s="1"/>
  <c r="P243" i="46"/>
  <c r="AO243" i="46" s="1"/>
  <c r="AP243" i="46" s="1"/>
  <c r="P242" i="46"/>
  <c r="AO242" i="46" s="1"/>
  <c r="AP242" i="46" s="1"/>
  <c r="P241" i="46"/>
  <c r="AO241" i="46" s="1"/>
  <c r="AP241" i="46" s="1"/>
  <c r="P240" i="46"/>
  <c r="AO240" i="46" s="1"/>
  <c r="AP240" i="46" s="1"/>
  <c r="P239" i="46"/>
  <c r="AO239" i="46" s="1"/>
  <c r="AP239" i="46" s="1"/>
  <c r="P238" i="46"/>
  <c r="AO238" i="46" s="1"/>
  <c r="AP238" i="46" s="1"/>
  <c r="P237" i="46"/>
  <c r="AO237" i="46" s="1"/>
  <c r="AP237" i="46" s="1"/>
  <c r="P236" i="46"/>
  <c r="AO236" i="46" s="1"/>
  <c r="AP236" i="46" s="1"/>
  <c r="P235" i="46"/>
  <c r="AO235" i="46" s="1"/>
  <c r="AP235" i="46" s="1"/>
  <c r="P234" i="46"/>
  <c r="AO234" i="46" s="1"/>
  <c r="AP234" i="46" s="1"/>
  <c r="P233" i="46"/>
  <c r="AO233" i="46" s="1"/>
  <c r="AP233" i="46" s="1"/>
  <c r="P232" i="46"/>
  <c r="AO232" i="46" s="1"/>
  <c r="AP232" i="46" s="1"/>
  <c r="P231" i="46"/>
  <c r="AO231" i="46" s="1"/>
  <c r="AP231" i="46" s="1"/>
  <c r="P230" i="46"/>
  <c r="AO230" i="46" s="1"/>
  <c r="AP230" i="46" s="1"/>
  <c r="P229" i="46"/>
  <c r="AO229" i="46" s="1"/>
  <c r="AP229" i="46" s="1"/>
  <c r="P228" i="46"/>
  <c r="AO228" i="46" s="1"/>
  <c r="AP228" i="46" s="1"/>
  <c r="P227" i="46"/>
  <c r="AO227" i="46" s="1"/>
  <c r="AP227" i="46" s="1"/>
  <c r="A1" i="36"/>
  <c r="A1" i="35"/>
  <c r="A1" i="34"/>
  <c r="A1" i="33"/>
  <c r="A2" i="33"/>
  <c r="A1" i="19"/>
  <c r="A1" i="41"/>
  <c r="E2" i="15" l="1"/>
  <c r="I7" i="41"/>
  <c r="G7" i="41"/>
  <c r="E7" i="41"/>
  <c r="B8" i="41"/>
  <c r="L8" i="19"/>
  <c r="I14" i="18"/>
  <c r="L8" i="41"/>
  <c r="B7" i="41"/>
  <c r="B6" i="41"/>
  <c r="L5" i="41"/>
  <c r="B5" i="41"/>
  <c r="L4" i="41"/>
  <c r="B4" i="41"/>
  <c r="L3" i="41"/>
  <c r="I3" i="41"/>
  <c r="G3" i="41"/>
  <c r="E3" i="41"/>
  <c r="B55" i="30" l="1"/>
  <c r="B54" i="30"/>
  <c r="C18" i="30"/>
  <c r="C17" i="30"/>
  <c r="AB37" i="22"/>
  <c r="O36" i="22"/>
  <c r="O37" i="22"/>
  <c r="B37" i="22"/>
  <c r="B8" i="36" l="1"/>
  <c r="B8" i="35"/>
  <c r="B8" i="34"/>
  <c r="B8" i="33"/>
  <c r="B8" i="19"/>
  <c r="I54" i="18" l="1"/>
  <c r="I46" i="18"/>
  <c r="I38" i="18"/>
  <c r="I30" i="18"/>
  <c r="I22" i="18"/>
  <c r="J12" i="30"/>
  <c r="I7" i="36"/>
  <c r="G7" i="36"/>
  <c r="E7" i="36"/>
  <c r="I7" i="35"/>
  <c r="G7" i="35"/>
  <c r="E7" i="35"/>
  <c r="I7" i="34"/>
  <c r="G7" i="34"/>
  <c r="E7" i="34"/>
  <c r="I7" i="33"/>
  <c r="G7" i="33"/>
  <c r="E7" i="33"/>
  <c r="I3" i="36"/>
  <c r="G3" i="36"/>
  <c r="E3" i="36"/>
  <c r="I3" i="35"/>
  <c r="G3" i="35"/>
  <c r="E3" i="35"/>
  <c r="I3" i="34"/>
  <c r="G3" i="34"/>
  <c r="E3" i="34"/>
  <c r="I3" i="33"/>
  <c r="G3" i="33"/>
  <c r="E3" i="33"/>
  <c r="I3" i="19"/>
  <c r="G3" i="19"/>
  <c r="E3" i="19"/>
  <c r="AB36" i="22" l="1"/>
  <c r="I7" i="19"/>
  <c r="G7" i="19"/>
  <c r="E7" i="19"/>
  <c r="L5" i="36"/>
  <c r="L4" i="36"/>
  <c r="L3" i="36"/>
  <c r="L5" i="35"/>
  <c r="L4" i="35"/>
  <c r="L3" i="35"/>
  <c r="L5" i="34"/>
  <c r="L4" i="34"/>
  <c r="L3" i="34"/>
  <c r="L5" i="33"/>
  <c r="L4" i="33"/>
  <c r="L3" i="33"/>
  <c r="L8" i="36"/>
  <c r="L8" i="35"/>
  <c r="L8" i="34"/>
  <c r="L8" i="33"/>
  <c r="L5" i="19"/>
  <c r="L4" i="19"/>
  <c r="L3" i="19"/>
  <c r="B7" i="36"/>
  <c r="B6" i="36"/>
  <c r="B5" i="36"/>
  <c r="B4" i="36"/>
  <c r="B7" i="35"/>
  <c r="B6" i="35"/>
  <c r="B5" i="35"/>
  <c r="B4" i="35"/>
  <c r="B7" i="34"/>
  <c r="B6" i="34"/>
  <c r="B5" i="34"/>
  <c r="B4" i="34"/>
  <c r="B7" i="33"/>
  <c r="B6" i="33"/>
  <c r="B5" i="33"/>
  <c r="B4" i="33"/>
  <c r="B5" i="19"/>
  <c r="B6" i="19"/>
  <c r="B7" i="19"/>
  <c r="B4" i="19"/>
  <c r="C15" i="30"/>
  <c r="B28" i="31"/>
  <c r="C16" i="30"/>
  <c r="C20" i="30"/>
  <c r="C19" i="30"/>
  <c r="F140" i="27"/>
  <c r="F139" i="27"/>
  <c r="G139" i="27" s="1"/>
  <c r="F138" i="27"/>
  <c r="G138" i="27" s="1"/>
  <c r="F137" i="27"/>
  <c r="G137" i="27" s="1"/>
  <c r="F136" i="27"/>
  <c r="G136" i="27" s="1"/>
  <c r="F135" i="27"/>
  <c r="G135" i="27" s="1"/>
  <c r="F134" i="27"/>
  <c r="G134" i="27" s="1"/>
  <c r="F133" i="27"/>
  <c r="G133" i="27" s="1"/>
  <c r="F132" i="27"/>
  <c r="G132" i="27" s="1"/>
  <c r="F131" i="27"/>
  <c r="G131" i="27" s="1"/>
  <c r="F130" i="27"/>
  <c r="G130" i="27" s="1"/>
  <c r="F129" i="27"/>
  <c r="G129" i="27" s="1"/>
  <c r="F128" i="27"/>
  <c r="G128" i="27" s="1"/>
  <c r="F127" i="27"/>
  <c r="G127" i="27" s="1"/>
  <c r="F126" i="27"/>
  <c r="G126" i="27" s="1"/>
  <c r="F125" i="27"/>
  <c r="G125" i="27" s="1"/>
  <c r="F124" i="27"/>
  <c r="G124" i="27" s="1"/>
  <c r="F123" i="27"/>
  <c r="G123" i="27" s="1"/>
  <c r="F122" i="27"/>
  <c r="G122" i="27" s="1"/>
  <c r="F121" i="27"/>
  <c r="G121" i="27" s="1"/>
  <c r="F120" i="27"/>
  <c r="G120" i="27" s="1"/>
  <c r="F119" i="27"/>
  <c r="G119" i="27" s="1"/>
  <c r="F118" i="27"/>
  <c r="G118" i="27" s="1"/>
  <c r="F117" i="27"/>
  <c r="G117" i="27" s="1"/>
  <c r="F116" i="27"/>
  <c r="G116" i="27" s="1"/>
  <c r="F115" i="27"/>
  <c r="G115" i="27" s="1"/>
  <c r="F114" i="27"/>
  <c r="G114" i="27" s="1"/>
  <c r="F113" i="27"/>
  <c r="G113" i="27" s="1"/>
  <c r="F112" i="27"/>
  <c r="G112" i="27" s="1"/>
  <c r="F111" i="27"/>
  <c r="G111" i="27" s="1"/>
  <c r="F110" i="27"/>
  <c r="G110" i="27" s="1"/>
  <c r="F109" i="27"/>
  <c r="G109" i="27" s="1"/>
  <c r="F108" i="27"/>
  <c r="G108" i="27" s="1"/>
  <c r="F107" i="27"/>
  <c r="G107" i="27" s="1"/>
  <c r="F106" i="27"/>
  <c r="G106" i="27" s="1"/>
  <c r="F105" i="27"/>
  <c r="G105" i="27" s="1"/>
  <c r="F104" i="27"/>
  <c r="G104" i="27" s="1"/>
  <c r="F103" i="27"/>
  <c r="G103" i="27" s="1"/>
  <c r="F102" i="27"/>
  <c r="G102" i="27" s="1"/>
  <c r="F101" i="27"/>
  <c r="G101" i="27" s="1"/>
  <c r="F100" i="27"/>
  <c r="G100" i="27" s="1"/>
  <c r="F99" i="27"/>
  <c r="G99" i="27" s="1"/>
  <c r="F98" i="27"/>
  <c r="G98" i="27" s="1"/>
  <c r="F97" i="27"/>
  <c r="G97" i="27" s="1"/>
  <c r="F96" i="27"/>
  <c r="G96" i="27" s="1"/>
  <c r="F95" i="27"/>
  <c r="G95" i="27" s="1"/>
  <c r="F94" i="27"/>
  <c r="G94" i="27" s="1"/>
  <c r="F93" i="27"/>
  <c r="G93" i="27" s="1"/>
  <c r="F92" i="27"/>
  <c r="G92" i="27" s="1"/>
  <c r="F91" i="27"/>
  <c r="G91" i="27" s="1"/>
  <c r="F90" i="27"/>
  <c r="G90" i="27" s="1"/>
  <c r="F89" i="27"/>
  <c r="G89" i="27" s="1"/>
  <c r="F88" i="27"/>
  <c r="G88" i="27" s="1"/>
  <c r="F87" i="27"/>
  <c r="G87" i="27" s="1"/>
  <c r="F86" i="27"/>
  <c r="G86" i="27" s="1"/>
  <c r="F85" i="27"/>
  <c r="G85" i="27" s="1"/>
  <c r="F84" i="27"/>
  <c r="G84" i="27" s="1"/>
  <c r="F83" i="27"/>
  <c r="G83" i="27" s="1"/>
  <c r="F82" i="27"/>
  <c r="G82" i="27" s="1"/>
  <c r="F81" i="27"/>
  <c r="G81" i="27" s="1"/>
  <c r="F80" i="27"/>
  <c r="G80" i="27" s="1"/>
  <c r="F79" i="27"/>
  <c r="G79" i="27" s="1"/>
  <c r="F78" i="27"/>
  <c r="G78" i="27" s="1"/>
  <c r="F77" i="27"/>
  <c r="G77" i="27" s="1"/>
  <c r="F76" i="27"/>
  <c r="G76" i="27" s="1"/>
  <c r="F75" i="27"/>
  <c r="G75" i="27" s="1"/>
  <c r="F74" i="27"/>
  <c r="G74" i="27" s="1"/>
  <c r="F73" i="27"/>
  <c r="G73" i="27" s="1"/>
  <c r="F72" i="27"/>
  <c r="G72" i="27" s="1"/>
  <c r="F71" i="27"/>
  <c r="G71" i="27" s="1"/>
  <c r="F70" i="27"/>
  <c r="G70" i="27" s="1"/>
  <c r="F69" i="27"/>
  <c r="G69" i="27" s="1"/>
  <c r="F68" i="27"/>
  <c r="G68" i="27" s="1"/>
  <c r="F67" i="27"/>
  <c r="G67" i="27" s="1"/>
  <c r="F66" i="27"/>
  <c r="G66" i="27" s="1"/>
  <c r="F65" i="27"/>
  <c r="G65" i="27" s="1"/>
  <c r="F64" i="27"/>
  <c r="G64" i="27" s="1"/>
  <c r="F63" i="27"/>
  <c r="G63" i="27" s="1"/>
  <c r="F62" i="27"/>
  <c r="G62" i="27" s="1"/>
  <c r="F61" i="27"/>
  <c r="G61" i="27" s="1"/>
  <c r="F60" i="27"/>
  <c r="G60" i="27" s="1"/>
  <c r="F59" i="27"/>
  <c r="G59" i="27" s="1"/>
  <c r="F58" i="27"/>
  <c r="G58" i="27" s="1"/>
  <c r="F57" i="27"/>
  <c r="G57" i="27" s="1"/>
  <c r="F56" i="27"/>
  <c r="G56" i="27" s="1"/>
  <c r="F55" i="27"/>
  <c r="G55" i="27" s="1"/>
  <c r="F54" i="27"/>
  <c r="G54" i="27" s="1"/>
  <c r="F53" i="27"/>
  <c r="G53" i="27" s="1"/>
  <c r="F52" i="27"/>
  <c r="G52" i="27" s="1"/>
  <c r="F51" i="27"/>
  <c r="G51" i="27" s="1"/>
  <c r="F50" i="27"/>
  <c r="G50" i="27" s="1"/>
  <c r="F49" i="27"/>
  <c r="G49" i="27" s="1"/>
  <c r="F48" i="27"/>
  <c r="G48" i="27" s="1"/>
  <c r="F47" i="27"/>
  <c r="G47" i="27" s="1"/>
  <c r="F46" i="27"/>
  <c r="G46" i="27" s="1"/>
  <c r="F45" i="27"/>
  <c r="G45" i="27" s="1"/>
  <c r="F44" i="27"/>
  <c r="G44" i="27" s="1"/>
  <c r="F43" i="27"/>
  <c r="G43" i="27" s="1"/>
  <c r="F42" i="27"/>
  <c r="G42" i="27" s="1"/>
  <c r="F41" i="27"/>
  <c r="G41" i="27" s="1"/>
  <c r="F40" i="27"/>
  <c r="G40" i="27" s="1"/>
  <c r="F39" i="27"/>
  <c r="G39" i="27" s="1"/>
  <c r="F38" i="27"/>
  <c r="G38" i="27" s="1"/>
  <c r="F37" i="27"/>
  <c r="G37" i="27" s="1"/>
  <c r="F36" i="27"/>
  <c r="G36" i="27" s="1"/>
  <c r="F35" i="27"/>
  <c r="G35" i="27" s="1"/>
  <c r="F34" i="27"/>
  <c r="G34" i="27" s="1"/>
  <c r="F33" i="27"/>
  <c r="G33" i="27" s="1"/>
  <c r="F32" i="27"/>
  <c r="G32" i="27" s="1"/>
  <c r="F31" i="27"/>
  <c r="G31" i="27" s="1"/>
  <c r="F30" i="27"/>
  <c r="G30" i="27" s="1"/>
  <c r="F29" i="27"/>
  <c r="G29" i="27" s="1"/>
  <c r="F28" i="27"/>
  <c r="G28" i="27" s="1"/>
  <c r="F27" i="27"/>
  <c r="G27" i="27" s="1"/>
  <c r="F26" i="27"/>
  <c r="G26" i="27" s="1"/>
  <c r="F25" i="27"/>
  <c r="G25" i="27" s="1"/>
  <c r="F24" i="27"/>
  <c r="G24" i="27" s="1"/>
  <c r="F23" i="27"/>
  <c r="G23" i="27" s="1"/>
  <c r="F22" i="27"/>
  <c r="G22" i="27" s="1"/>
  <c r="F21" i="27"/>
  <c r="G21" i="27" s="1"/>
  <c r="F20" i="27"/>
  <c r="G20" i="27" s="1"/>
  <c r="F19" i="27"/>
  <c r="G19" i="27" s="1"/>
  <c r="F18" i="27"/>
  <c r="G18" i="27" s="1"/>
  <c r="F17" i="27"/>
  <c r="G17" i="27" s="1"/>
  <c r="F16" i="27"/>
  <c r="G16" i="27" s="1"/>
  <c r="F15" i="27"/>
  <c r="G15" i="27" s="1"/>
  <c r="F14" i="27"/>
  <c r="G14" i="27" s="1"/>
  <c r="F13" i="27"/>
  <c r="G13" i="27" s="1"/>
  <c r="F12" i="27"/>
  <c r="G12" i="27" s="1"/>
  <c r="F11" i="27"/>
  <c r="G11" i="27" s="1"/>
  <c r="F10" i="27"/>
  <c r="G10" i="27" s="1"/>
  <c r="F9" i="27"/>
  <c r="G9" i="27" s="1"/>
  <c r="F8" i="27"/>
  <c r="G8" i="27" s="1"/>
  <c r="F7" i="27"/>
  <c r="G7" i="27" s="1"/>
  <c r="F6" i="27"/>
  <c r="G6" i="27" s="1"/>
  <c r="F5" i="27"/>
  <c r="G5" i="27" s="1"/>
  <c r="F4" i="27"/>
  <c r="G4" i="27" s="1"/>
  <c r="F3" i="27"/>
  <c r="G3" i="27" s="1"/>
  <c r="F2" i="27"/>
  <c r="G2" i="27" s="1"/>
  <c r="B36" i="22"/>
  <c r="B35" i="22"/>
  <c r="B34" i="22"/>
  <c r="B33" i="22"/>
  <c r="B32" i="22"/>
  <c r="AB35" i="22"/>
  <c r="AB34" i="22"/>
  <c r="AB33" i="22"/>
  <c r="AB32" i="22"/>
  <c r="AB31" i="22"/>
  <c r="G11" i="18" a="1"/>
  <c r="H11" i="18" a="1"/>
  <c r="F11" i="18" a="1"/>
  <c r="F27" i="18" a="1"/>
  <c r="F19" i="18" a="1"/>
  <c r="F11" i="18" l="1"/>
  <c r="G140" i="27"/>
  <c r="F27" i="18"/>
  <c r="E4" i="33" s="1"/>
  <c r="F19" i="18"/>
  <c r="E4" i="19" s="1"/>
  <c r="H11" i="18"/>
  <c r="G11" i="18"/>
  <c r="M3" i="30"/>
  <c r="C2" i="15"/>
  <c r="V342" i="55" l="1"/>
  <c r="X337" i="55"/>
  <c r="T335" i="55"/>
  <c r="V330" i="55"/>
  <c r="X325" i="55"/>
  <c r="T323" i="55"/>
  <c r="AG308" i="55"/>
  <c r="AK307" i="55"/>
  <c r="AG306" i="55"/>
  <c r="X305" i="55"/>
  <c r="V304" i="55"/>
  <c r="AI300" i="55"/>
  <c r="X298" i="55"/>
  <c r="V297" i="55"/>
  <c r="V294" i="55"/>
  <c r="AI272" i="55"/>
  <c r="AG271" i="55"/>
  <c r="T270" i="55"/>
  <c r="K236" i="55"/>
  <c r="I235" i="55"/>
  <c r="I234" i="55"/>
  <c r="G233" i="55"/>
  <c r="G229" i="55"/>
  <c r="K196" i="55"/>
  <c r="K195" i="55"/>
  <c r="I190" i="55"/>
  <c r="AK154" i="55"/>
  <c r="AI149" i="55"/>
  <c r="AG117" i="55"/>
  <c r="AK114" i="55"/>
  <c r="AI78" i="55"/>
  <c r="G77" i="55"/>
  <c r="V71" i="55"/>
  <c r="AI36" i="55"/>
  <c r="AG35" i="55"/>
  <c r="K32" i="55"/>
  <c r="I31" i="55"/>
  <c r="X306" i="55"/>
  <c r="AK236" i="55"/>
  <c r="G236" i="55"/>
  <c r="I197" i="55"/>
  <c r="G196" i="55"/>
  <c r="G195" i="55"/>
  <c r="K193" i="55"/>
  <c r="I188" i="55"/>
  <c r="X155" i="55"/>
  <c r="AK152" i="55"/>
  <c r="AI116" i="55"/>
  <c r="AI115" i="55"/>
  <c r="AG114" i="55"/>
  <c r="X74" i="55"/>
  <c r="V69" i="55"/>
  <c r="V37" i="55"/>
  <c r="I33" i="55"/>
  <c r="G32" i="55"/>
  <c r="V339" i="55"/>
  <c r="X334" i="55"/>
  <c r="T332" i="55"/>
  <c r="V327" i="55"/>
  <c r="X322" i="55"/>
  <c r="T320" i="55"/>
  <c r="X308" i="55"/>
  <c r="V306" i="55"/>
  <c r="AK302" i="55"/>
  <c r="AG301" i="55"/>
  <c r="X300" i="55"/>
  <c r="T299" i="55"/>
  <c r="T292" i="55"/>
  <c r="T273" i="55"/>
  <c r="X271" i="55"/>
  <c r="AI236" i="55"/>
  <c r="X231" i="55"/>
  <c r="K230" i="55"/>
  <c r="AK197" i="55"/>
  <c r="G197" i="55"/>
  <c r="I193" i="55"/>
  <c r="G188" i="55"/>
  <c r="V155" i="55"/>
  <c r="T342" i="55"/>
  <c r="V337" i="55"/>
  <c r="X332" i="55"/>
  <c r="T330" i="55"/>
  <c r="V325" i="55"/>
  <c r="X320" i="55"/>
  <c r="AI307" i="55"/>
  <c r="V305" i="55"/>
  <c r="T304" i="55"/>
  <c r="AK301" i="55"/>
  <c r="AG300" i="55"/>
  <c r="X299" i="55"/>
  <c r="V298" i="55"/>
  <c r="T297" i="55"/>
  <c r="T294" i="55"/>
  <c r="X292" i="55"/>
  <c r="X273" i="55"/>
  <c r="AG272" i="55"/>
  <c r="I236" i="55"/>
  <c r="G235" i="55"/>
  <c r="G234" i="55"/>
  <c r="K197" i="55"/>
  <c r="I196" i="55"/>
  <c r="I195" i="55"/>
  <c r="G190" i="55"/>
  <c r="K188" i="55"/>
  <c r="AI154" i="55"/>
  <c r="AG149" i="55"/>
  <c r="AK116" i="55"/>
  <c r="AK115" i="55"/>
  <c r="AI114" i="55"/>
  <c r="AG78" i="55"/>
  <c r="T71" i="55"/>
  <c r="X69" i="55"/>
  <c r="X37" i="55"/>
  <c r="AG36" i="55"/>
  <c r="K33" i="55"/>
  <c r="I32" i="55"/>
  <c r="G31" i="55"/>
  <c r="X339" i="55"/>
  <c r="T337" i="55"/>
  <c r="V332" i="55"/>
  <c r="X327" i="55"/>
  <c r="T325" i="55"/>
  <c r="V320" i="55"/>
  <c r="AG307" i="55"/>
  <c r="T305" i="55"/>
  <c r="AI301" i="55"/>
  <c r="V299" i="55"/>
  <c r="T298" i="55"/>
  <c r="V292" i="55"/>
  <c r="V273" i="55"/>
  <c r="AG154" i="55"/>
  <c r="T339" i="55"/>
  <c r="T336" i="55"/>
  <c r="V333" i="55"/>
  <c r="T327" i="55"/>
  <c r="T324" i="55"/>
  <c r="V321" i="55"/>
  <c r="T307" i="55"/>
  <c r="AI305" i="55"/>
  <c r="V301" i="55"/>
  <c r="AK299" i="55"/>
  <c r="AK296" i="55"/>
  <c r="V295" i="55"/>
  <c r="V293" i="55"/>
  <c r="T291" i="55"/>
  <c r="AG273" i="55"/>
  <c r="T271" i="55"/>
  <c r="V269" i="55"/>
  <c r="V236" i="55"/>
  <c r="K235" i="55"/>
  <c r="V232" i="55"/>
  <c r="V197" i="55"/>
  <c r="G117" i="55"/>
  <c r="K76" i="55"/>
  <c r="I75" i="55"/>
  <c r="V73" i="55"/>
  <c r="I36" i="55"/>
  <c r="AK33" i="55"/>
  <c r="T333" i="55"/>
  <c r="T321" i="55"/>
  <c r="V308" i="55"/>
  <c r="AG305" i="55"/>
  <c r="AI302" i="55"/>
  <c r="T301" i="55"/>
  <c r="AI299" i="55"/>
  <c r="AI296" i="55"/>
  <c r="T295" i="55"/>
  <c r="T293" i="55"/>
  <c r="X272" i="55"/>
  <c r="T269" i="55"/>
  <c r="T236" i="55"/>
  <c r="X233" i="55"/>
  <c r="T232" i="55"/>
  <c r="T197" i="55"/>
  <c r="K194" i="55"/>
  <c r="K192" i="55"/>
  <c r="T155" i="55"/>
  <c r="AK153" i="55"/>
  <c r="AK117" i="55"/>
  <c r="AG115" i="55"/>
  <c r="I76" i="55"/>
  <c r="G75" i="55"/>
  <c r="T73" i="55"/>
  <c r="X71" i="55"/>
  <c r="T69" i="55"/>
  <c r="G36" i="55"/>
  <c r="AI33" i="55"/>
  <c r="T233" i="55"/>
  <c r="K229" i="55"/>
  <c r="G194" i="55"/>
  <c r="G192" i="55"/>
  <c r="AI151" i="55"/>
  <c r="AG116" i="55"/>
  <c r="AI113" i="55"/>
  <c r="I78" i="55"/>
  <c r="I37" i="55"/>
  <c r="AI34" i="55"/>
  <c r="T341" i="55"/>
  <c r="V335" i="55"/>
  <c r="V326" i="55"/>
  <c r="V323" i="55"/>
  <c r="AK306" i="55"/>
  <c r="X302" i="55"/>
  <c r="AK297" i="55"/>
  <c r="X234" i="55"/>
  <c r="G231" i="55"/>
  <c r="X195" i="55"/>
  <c r="AK149" i="55"/>
  <c r="AG34" i="55"/>
  <c r="X116" i="55"/>
  <c r="X72" i="55"/>
  <c r="T117" i="55"/>
  <c r="V70" i="55"/>
  <c r="AK36" i="55"/>
  <c r="AG31" i="55"/>
  <c r="V303" i="55"/>
  <c r="T300" i="55"/>
  <c r="X297" i="55"/>
  <c r="X341" i="55"/>
  <c r="X329" i="55"/>
  <c r="T308" i="55"/>
  <c r="AG302" i="55"/>
  <c r="AG299" i="55"/>
  <c r="AG296" i="55"/>
  <c r="V272" i="55"/>
  <c r="V233" i="55"/>
  <c r="K231" i="55"/>
  <c r="I194" i="55"/>
  <c r="I192" i="55"/>
  <c r="AI153" i="55"/>
  <c r="AK151" i="55"/>
  <c r="AI117" i="55"/>
  <c r="AK113" i="55"/>
  <c r="K78" i="55"/>
  <c r="K77" i="55"/>
  <c r="G76" i="55"/>
  <c r="K37" i="55"/>
  <c r="AK34" i="55"/>
  <c r="AG33" i="55"/>
  <c r="X338" i="55"/>
  <c r="X335" i="55"/>
  <c r="V329" i="55"/>
  <c r="X326" i="55"/>
  <c r="X323" i="55"/>
  <c r="AK303" i="55"/>
  <c r="T272" i="55"/>
  <c r="K190" i="55"/>
  <c r="V338" i="55"/>
  <c r="T329" i="55"/>
  <c r="AI303" i="55"/>
  <c r="X296" i="55"/>
  <c r="I229" i="55"/>
  <c r="AG113" i="55"/>
  <c r="V117" i="55"/>
  <c r="AK78" i="55"/>
  <c r="X340" i="55"/>
  <c r="V72" i="55"/>
  <c r="V340" i="55"/>
  <c r="T331" i="55"/>
  <c r="V341" i="55"/>
  <c r="I231" i="55"/>
  <c r="AG153" i="55"/>
  <c r="I77" i="55"/>
  <c r="K232" i="55"/>
  <c r="K155" i="55"/>
  <c r="AG151" i="55"/>
  <c r="X115" i="55"/>
  <c r="G78" i="55"/>
  <c r="G37" i="55"/>
  <c r="AK35" i="55"/>
  <c r="X75" i="55"/>
  <c r="T74" i="55"/>
  <c r="X70" i="55"/>
  <c r="AI37" i="55"/>
  <c r="AI31" i="55"/>
  <c r="V334" i="55"/>
  <c r="V331" i="55"/>
  <c r="X328" i="55"/>
  <c r="G308" i="55"/>
  <c r="T306" i="55"/>
  <c r="AK304" i="55"/>
  <c r="X303" i="55"/>
  <c r="V300" i="55"/>
  <c r="AK298" i="55"/>
  <c r="G273" i="55"/>
  <c r="AK271" i="55"/>
  <c r="X235" i="55"/>
  <c r="AI197" i="55"/>
  <c r="V116" i="55"/>
  <c r="V75" i="55"/>
  <c r="AG37" i="55"/>
  <c r="T334" i="55"/>
  <c r="V328" i="55"/>
  <c r="T322" i="55"/>
  <c r="AI304" i="55"/>
  <c r="T338" i="55"/>
  <c r="T326" i="55"/>
  <c r="K308" i="55"/>
  <c r="AI306" i="55"/>
  <c r="AG303" i="55"/>
  <c r="V302" i="55"/>
  <c r="AK300" i="55"/>
  <c r="AI297" i="55"/>
  <c r="V296" i="55"/>
  <c r="K273" i="55"/>
  <c r="X270" i="55"/>
  <c r="V234" i="55"/>
  <c r="I232" i="55"/>
  <c r="V195" i="55"/>
  <c r="I155" i="55"/>
  <c r="X117" i="55"/>
  <c r="V115" i="55"/>
  <c r="V74" i="55"/>
  <c r="AK37" i="55"/>
  <c r="AI35" i="55"/>
  <c r="AK31" i="55"/>
  <c r="X331" i="55"/>
  <c r="I308" i="55"/>
  <c r="T302" i="55"/>
  <c r="AG297" i="55"/>
  <c r="T296" i="55"/>
  <c r="X294" i="55"/>
  <c r="I273" i="55"/>
  <c r="V270" i="55"/>
  <c r="T234" i="55"/>
  <c r="K233" i="55"/>
  <c r="G232" i="55"/>
  <c r="T195" i="55"/>
  <c r="G155" i="55"/>
  <c r="T115" i="55"/>
  <c r="G33" i="55"/>
  <c r="V322" i="55"/>
  <c r="I233" i="55"/>
  <c r="X196" i="55"/>
  <c r="X76" i="55"/>
  <c r="AI308" i="55"/>
  <c r="V291" i="55"/>
  <c r="AI271" i="55"/>
  <c r="X269" i="55"/>
  <c r="I230" i="55"/>
  <c r="AG152" i="55"/>
  <c r="V77" i="55"/>
  <c r="K34" i="55"/>
  <c r="X324" i="55"/>
  <c r="X307" i="55"/>
  <c r="AK272" i="55"/>
  <c r="T196" i="55"/>
  <c r="AK155" i="55"/>
  <c r="G35" i="55"/>
  <c r="V324" i="55"/>
  <c r="V76" i="55"/>
  <c r="AG197" i="55"/>
  <c r="G189" i="55"/>
  <c r="T328" i="55"/>
  <c r="G191" i="55"/>
  <c r="AI148" i="55"/>
  <c r="X336" i="55"/>
  <c r="X301" i="55"/>
  <c r="AI298" i="55"/>
  <c r="K234" i="55"/>
  <c r="G230" i="55"/>
  <c r="T77" i="55"/>
  <c r="X73" i="55"/>
  <c r="I34" i="55"/>
  <c r="T231" i="55"/>
  <c r="V336" i="55"/>
  <c r="X321" i="55"/>
  <c r="AG298" i="55"/>
  <c r="X293" i="55"/>
  <c r="T75" i="55"/>
  <c r="T37" i="55"/>
  <c r="G34" i="55"/>
  <c r="I189" i="55"/>
  <c r="AI155" i="55"/>
  <c r="I191" i="55"/>
  <c r="AG155" i="55"/>
  <c r="K31" i="55"/>
  <c r="X333" i="55"/>
  <c r="AG304" i="55"/>
  <c r="AK305" i="55"/>
  <c r="V271" i="55"/>
  <c r="X78" i="55"/>
  <c r="T70" i="55"/>
  <c r="T340" i="55"/>
  <c r="X330" i="55"/>
  <c r="T303" i="55"/>
  <c r="V235" i="55"/>
  <c r="V231" i="55"/>
  <c r="K117" i="55"/>
  <c r="V78" i="55"/>
  <c r="K35" i="55"/>
  <c r="X295" i="55"/>
  <c r="T235" i="55"/>
  <c r="V196" i="55"/>
  <c r="I117" i="55"/>
  <c r="T78" i="55"/>
  <c r="K75" i="55"/>
  <c r="I35" i="55"/>
  <c r="K189" i="55"/>
  <c r="T72" i="55"/>
  <c r="V307" i="55"/>
  <c r="AG236" i="55"/>
  <c r="K191" i="55"/>
  <c r="AK148" i="55"/>
  <c r="T76" i="55"/>
  <c r="AK150" i="55"/>
  <c r="AK32" i="55"/>
  <c r="AK273" i="55"/>
  <c r="X236" i="55"/>
  <c r="X232" i="55"/>
  <c r="G193" i="55"/>
  <c r="AI150" i="55"/>
  <c r="T116" i="55"/>
  <c r="K36" i="55"/>
  <c r="AK308" i="55"/>
  <c r="X304" i="55"/>
  <c r="X197" i="55"/>
  <c r="AI152" i="55"/>
  <c r="X77" i="55"/>
  <c r="AG32" i="55"/>
  <c r="AG148" i="55"/>
  <c r="AI32" i="55"/>
  <c r="X342" i="55"/>
  <c r="X291" i="55"/>
  <c r="AI273" i="55"/>
  <c r="AG150" i="55"/>
  <c r="V55" i="55"/>
  <c r="V59" i="55"/>
  <c r="V62" i="55"/>
  <c r="G104" i="55"/>
  <c r="V29" i="55"/>
  <c r="AG283" i="55"/>
  <c r="X113" i="55"/>
  <c r="AI102" i="55"/>
  <c r="V66" i="55"/>
  <c r="T129" i="55"/>
  <c r="T127" i="55"/>
  <c r="K84" i="55"/>
  <c r="T123" i="55"/>
  <c r="I109" i="55"/>
  <c r="I83" i="55"/>
  <c r="I126" i="55"/>
  <c r="G134" i="55"/>
  <c r="G172" i="55"/>
  <c r="AI189" i="55"/>
  <c r="T178" i="55"/>
  <c r="G141" i="55"/>
  <c r="K146" i="55"/>
  <c r="AI182" i="55"/>
  <c r="I185" i="55"/>
  <c r="X228" i="55"/>
  <c r="AG223" i="55"/>
  <c r="X210" i="55"/>
  <c r="V245" i="55"/>
  <c r="V278" i="55"/>
  <c r="I293" i="55"/>
  <c r="G292" i="55"/>
  <c r="X55" i="55"/>
  <c r="X59" i="55"/>
  <c r="AK136" i="55"/>
  <c r="K104" i="55"/>
  <c r="X42" i="55"/>
  <c r="T286" i="55"/>
  <c r="I84" i="55"/>
  <c r="AG182" i="55"/>
  <c r="I164" i="55"/>
  <c r="G116" i="55"/>
  <c r="AK5" i="55"/>
  <c r="I30" i="55"/>
  <c r="K92" i="55"/>
  <c r="V130" i="55"/>
  <c r="I88" i="55"/>
  <c r="AI128" i="55"/>
  <c r="G128" i="55"/>
  <c r="G90" i="55"/>
  <c r="V88" i="55"/>
  <c r="K138" i="55"/>
  <c r="K144" i="55"/>
  <c r="X182" i="55"/>
  <c r="AG136" i="55"/>
  <c r="G150" i="55"/>
  <c r="AG171" i="55"/>
  <c r="V162" i="55"/>
  <c r="I154" i="55"/>
  <c r="AG187" i="55"/>
  <c r="AG188" i="55"/>
  <c r="X205" i="55"/>
  <c r="AK222" i="55"/>
  <c r="AK241" i="55"/>
  <c r="AK230" i="55"/>
  <c r="AK207" i="55"/>
  <c r="AG252" i="55"/>
  <c r="I303" i="55"/>
  <c r="AI295" i="55"/>
  <c r="K298" i="55"/>
  <c r="I318" i="55"/>
  <c r="K314" i="55"/>
  <c r="I319" i="55"/>
  <c r="K30" i="55"/>
  <c r="K180" i="55"/>
  <c r="G165" i="55"/>
  <c r="AI126" i="55"/>
  <c r="V9" i="55"/>
  <c r="K116" i="55"/>
  <c r="X24" i="55"/>
  <c r="X17" i="55"/>
  <c r="K11" i="55"/>
  <c r="I11" i="55"/>
  <c r="I86" i="55"/>
  <c r="I102" i="55"/>
  <c r="I139" i="55"/>
  <c r="X130" i="55"/>
  <c r="AI129" i="55"/>
  <c r="AG142" i="55"/>
  <c r="AI136" i="55"/>
  <c r="AG124" i="55"/>
  <c r="V21" i="55"/>
  <c r="V20" i="55"/>
  <c r="X16" i="55"/>
  <c r="V36" i="55"/>
  <c r="T53" i="55"/>
  <c r="AG131" i="55"/>
  <c r="I128" i="55"/>
  <c r="I99" i="55"/>
  <c r="AI166" i="55"/>
  <c r="AK189" i="55"/>
  <c r="K173" i="55"/>
  <c r="K184" i="55"/>
  <c r="G177" i="55"/>
  <c r="G185" i="55"/>
  <c r="AI246" i="55"/>
  <c r="AG242" i="55"/>
  <c r="G293" i="55"/>
  <c r="I298" i="55"/>
  <c r="K320" i="55"/>
  <c r="G317" i="55"/>
  <c r="I105" i="55"/>
  <c r="G99" i="55"/>
  <c r="G135" i="55"/>
  <c r="AI187" i="55"/>
  <c r="V206" i="55"/>
  <c r="AG30" i="55"/>
  <c r="AI42" i="55"/>
  <c r="I104" i="55"/>
  <c r="I137" i="55"/>
  <c r="AG208" i="55"/>
  <c r="AI291" i="55"/>
  <c r="AK102" i="55"/>
  <c r="K127" i="55"/>
  <c r="K129" i="55"/>
  <c r="G152" i="55"/>
  <c r="T247" i="55"/>
  <c r="T245" i="55"/>
  <c r="V31" i="55"/>
  <c r="V14" i="55"/>
  <c r="X219" i="55"/>
  <c r="V22" i="55"/>
  <c r="G160" i="55"/>
  <c r="G92" i="55"/>
  <c r="AI142" i="55"/>
  <c r="X22" i="55"/>
  <c r="T16" i="55"/>
  <c r="T63" i="55"/>
  <c r="AK131" i="55"/>
  <c r="G102" i="55"/>
  <c r="K169" i="55"/>
  <c r="AG189" i="55"/>
  <c r="G142" i="55"/>
  <c r="I184" i="55"/>
  <c r="I177" i="55"/>
  <c r="AK186" i="55"/>
  <c r="T218" i="55"/>
  <c r="X216" i="55"/>
  <c r="AI192" i="55"/>
  <c r="AG246" i="55"/>
  <c r="T214" i="55"/>
  <c r="V251" i="55"/>
  <c r="I281" i="55"/>
  <c r="AK295" i="55"/>
  <c r="G298" i="55"/>
  <c r="G319" i="55"/>
  <c r="X62" i="55"/>
  <c r="X202" i="55"/>
  <c r="T14" i="55"/>
  <c r="G289" i="55"/>
  <c r="T24" i="55"/>
  <c r="K42" i="55"/>
  <c r="G30" i="55"/>
  <c r="X124" i="55"/>
  <c r="AI131" i="55"/>
  <c r="I87" i="55"/>
  <c r="V95" i="55"/>
  <c r="K112" i="55"/>
  <c r="K172" i="55"/>
  <c r="G173" i="55"/>
  <c r="I142" i="55"/>
  <c r="I141" i="55"/>
  <c r="AG167" i="55"/>
  <c r="V218" i="55"/>
  <c r="AI222" i="55"/>
  <c r="X261" i="55"/>
  <c r="X214" i="55"/>
  <c r="G281" i="55"/>
  <c r="X278" i="55"/>
  <c r="G302" i="55"/>
  <c r="X319" i="55"/>
  <c r="G324" i="55"/>
  <c r="T42" i="55"/>
  <c r="K128" i="55"/>
  <c r="K99" i="55"/>
  <c r="T182" i="55"/>
  <c r="V192" i="55"/>
  <c r="G144" i="55"/>
  <c r="AK221" i="55"/>
  <c r="V228" i="55"/>
  <c r="I205" i="55"/>
  <c r="G303" i="55"/>
  <c r="K296" i="55"/>
  <c r="T318" i="55"/>
  <c r="X8" i="55"/>
  <c r="AI50" i="55"/>
  <c r="G83" i="55"/>
  <c r="G146" i="55"/>
  <c r="AK188" i="55"/>
  <c r="AI221" i="55"/>
  <c r="AK283" i="55"/>
  <c r="I89" i="55"/>
  <c r="AI124" i="55"/>
  <c r="T192" i="55"/>
  <c r="G148" i="55"/>
  <c r="AI216" i="55"/>
  <c r="T210" i="55"/>
  <c r="K205" i="55"/>
  <c r="K285" i="55"/>
  <c r="V286" i="55"/>
  <c r="AK138" i="55"/>
  <c r="AG178" i="55"/>
  <c r="AG42" i="55"/>
  <c r="K46" i="55"/>
  <c r="V53" i="55"/>
  <c r="X92" i="55"/>
  <c r="X88" i="55"/>
  <c r="G129" i="55"/>
  <c r="I148" i="55"/>
  <c r="I187" i="55"/>
  <c r="V166" i="55"/>
  <c r="G145" i="55"/>
  <c r="K227" i="55"/>
  <c r="AG243" i="55"/>
  <c r="AK218" i="55"/>
  <c r="V210" i="55"/>
  <c r="X286" i="55"/>
  <c r="I339" i="55"/>
  <c r="I314" i="55"/>
  <c r="I315" i="55"/>
  <c r="AI138" i="55"/>
  <c r="AI30" i="55"/>
  <c r="AG129" i="55"/>
  <c r="V51" i="55"/>
  <c r="I106" i="55"/>
  <c r="G138" i="55"/>
  <c r="K153" i="55"/>
  <c r="X247" i="55"/>
  <c r="V216" i="55"/>
  <c r="AI223" i="55"/>
  <c r="G339" i="55"/>
  <c r="I317" i="55"/>
  <c r="X31" i="55"/>
  <c r="AK182" i="55"/>
  <c r="V113" i="55"/>
  <c r="G42" i="55"/>
  <c r="I92" i="55"/>
  <c r="X66" i="55"/>
  <c r="AK130" i="55"/>
  <c r="I90" i="55"/>
  <c r="I138" i="55"/>
  <c r="AK170" i="55"/>
  <c r="X162" i="55"/>
  <c r="AG221" i="55"/>
  <c r="AK223" i="55"/>
  <c r="AI256" i="55"/>
  <c r="K289" i="55"/>
  <c r="I316" i="55"/>
  <c r="T49" i="55"/>
  <c r="T130" i="55"/>
  <c r="G109" i="55"/>
  <c r="AI170" i="55"/>
  <c r="T216" i="55"/>
  <c r="X251" i="55"/>
  <c r="G147" i="55"/>
  <c r="X203" i="55"/>
  <c r="I302" i="55"/>
  <c r="V42" i="55"/>
  <c r="G87" i="55"/>
  <c r="X192" i="55"/>
  <c r="AK291" i="55"/>
  <c r="AK46" i="55"/>
  <c r="X12" i="55"/>
  <c r="V47" i="55"/>
  <c r="I160" i="55"/>
  <c r="AK228" i="55"/>
  <c r="I46" i="55"/>
  <c r="T88" i="55"/>
  <c r="V282" i="55"/>
  <c r="V214" i="55"/>
  <c r="G84" i="55"/>
  <c r="AK203" i="55"/>
  <c r="I116" i="55"/>
  <c r="I42" i="55"/>
  <c r="V17" i="55"/>
  <c r="AK30" i="55"/>
  <c r="AI46" i="55"/>
  <c r="I127" i="55"/>
  <c r="V127" i="55"/>
  <c r="K147" i="55"/>
  <c r="I180" i="55"/>
  <c r="I173" i="55"/>
  <c r="I153" i="55"/>
  <c r="AK142" i="55"/>
  <c r="G181" i="55"/>
  <c r="T205" i="55"/>
  <c r="V261" i="55"/>
  <c r="T203" i="55"/>
  <c r="T251" i="55"/>
  <c r="X245" i="55"/>
  <c r="K303" i="55"/>
  <c r="K302" i="55"/>
  <c r="V319" i="55"/>
  <c r="V32" i="55"/>
  <c r="K87" i="55"/>
  <c r="V92" i="55"/>
  <c r="K83" i="55"/>
  <c r="V123" i="55"/>
  <c r="AG138" i="55"/>
  <c r="V169" i="55"/>
  <c r="AK187" i="55"/>
  <c r="V227" i="55"/>
  <c r="T261" i="55"/>
  <c r="AI252" i="55"/>
  <c r="T319" i="55"/>
  <c r="V35" i="55"/>
  <c r="T124" i="55"/>
  <c r="G93" i="55"/>
  <c r="K126" i="55"/>
  <c r="V182" i="55"/>
  <c r="AK171" i="55"/>
  <c r="T227" i="55"/>
  <c r="T228" i="55"/>
  <c r="AK252" i="55"/>
  <c r="G296" i="55"/>
  <c r="T8" i="55"/>
  <c r="V124" i="55"/>
  <c r="G126" i="55"/>
  <c r="V247" i="55"/>
  <c r="AI207" i="55"/>
  <c r="K339" i="55"/>
  <c r="K141" i="55"/>
  <c r="X206" i="55"/>
  <c r="AG291" i="55"/>
  <c r="G180" i="55"/>
  <c r="I112" i="55"/>
  <c r="T113" i="55"/>
  <c r="V16" i="55"/>
  <c r="X129" i="55"/>
  <c r="T92" i="55"/>
  <c r="G106" i="55"/>
  <c r="I129" i="55"/>
  <c r="X166" i="55"/>
  <c r="G227" i="55"/>
  <c r="AI243" i="55"/>
  <c r="AG218" i="55"/>
  <c r="AK287" i="55"/>
  <c r="V219" i="55"/>
  <c r="AG46" i="55"/>
  <c r="V129" i="55"/>
  <c r="AI52" i="55"/>
  <c r="G86" i="55"/>
  <c r="I152" i="55"/>
  <c r="G153" i="55"/>
  <c r="I227" i="55"/>
  <c r="AK243" i="55"/>
  <c r="AG222" i="55"/>
  <c r="X215" i="55"/>
  <c r="AK290" i="55"/>
  <c r="K292" i="55"/>
  <c r="I324" i="55"/>
  <c r="T219" i="55"/>
  <c r="X9" i="55"/>
  <c r="X43" i="55"/>
  <c r="AI130" i="55"/>
  <c r="V178" i="55"/>
  <c r="AG102" i="55"/>
  <c r="K100" i="55"/>
  <c r="X178" i="55"/>
  <c r="G11" i="55"/>
  <c r="T162" i="55"/>
  <c r="I320" i="55"/>
  <c r="K318" i="55"/>
  <c r="K316" i="55"/>
  <c r="T31" i="55"/>
  <c r="X29" i="55"/>
  <c r="X181" i="55"/>
  <c r="V221" i="55"/>
  <c r="AI283" i="55"/>
  <c r="X127" i="55"/>
  <c r="AG175" i="55"/>
  <c r="V202" i="55"/>
  <c r="AG294" i="55"/>
  <c r="V43" i="55"/>
  <c r="AG130" i="55"/>
  <c r="I93" i="55"/>
  <c r="T169" i="55"/>
  <c r="AG241" i="55"/>
  <c r="K293" i="55"/>
  <c r="AK256" i="55"/>
  <c r="AK163" i="55"/>
  <c r="T55" i="55"/>
  <c r="AI175" i="55"/>
  <c r="AI228" i="55"/>
  <c r="AG290" i="55"/>
  <c r="T194" i="55"/>
  <c r="AI290" i="55"/>
  <c r="G46" i="55"/>
  <c r="AK124" i="55"/>
  <c r="AG50" i="55"/>
  <c r="V194" i="55"/>
  <c r="AK294" i="55"/>
  <c r="AG260" i="55"/>
  <c r="X241" i="55"/>
  <c r="AI178" i="55"/>
  <c r="T59" i="55"/>
  <c r="AI241" i="55"/>
  <c r="AG256" i="55"/>
  <c r="T241" i="55"/>
  <c r="X218" i="55"/>
  <c r="G149" i="55"/>
  <c r="I285" i="55"/>
  <c r="K342" i="55"/>
  <c r="X222" i="55"/>
  <c r="K181" i="55"/>
  <c r="AG204" i="55"/>
  <c r="I147" i="55"/>
  <c r="K86" i="55"/>
  <c r="AK42" i="55"/>
  <c r="G169" i="55"/>
  <c r="V24" i="55"/>
  <c r="I313" i="55"/>
  <c r="I123" i="55"/>
  <c r="T220" i="55"/>
  <c r="X20" i="55"/>
  <c r="I150" i="55"/>
  <c r="V58" i="55"/>
  <c r="AG5" i="55"/>
  <c r="K164" i="55"/>
  <c r="X50" i="55"/>
  <c r="K122" i="55"/>
  <c r="V10" i="55"/>
  <c r="AI164" i="55"/>
  <c r="I168" i="55"/>
  <c r="I135" i="55"/>
  <c r="AK76" i="55"/>
  <c r="AG125" i="55"/>
  <c r="V316" i="55"/>
  <c r="K125" i="55"/>
  <c r="T222" i="55"/>
  <c r="G176" i="55"/>
  <c r="G161" i="55"/>
  <c r="K278" i="55"/>
  <c r="I306" i="55"/>
  <c r="X280" i="55"/>
  <c r="X255" i="55"/>
  <c r="K222" i="55"/>
  <c r="I245" i="55"/>
  <c r="AI209" i="55"/>
  <c r="V170" i="55"/>
  <c r="K124" i="55"/>
  <c r="I113" i="55"/>
  <c r="AI74" i="55"/>
  <c r="V148" i="55"/>
  <c r="G27" i="55"/>
  <c r="K12" i="55"/>
  <c r="K63" i="55"/>
  <c r="I337" i="55"/>
  <c r="AI278" i="55"/>
  <c r="T257" i="55"/>
  <c r="G256" i="55"/>
  <c r="K221" i="55"/>
  <c r="AG220" i="55"/>
  <c r="G170" i="55"/>
  <c r="AI135" i="55"/>
  <c r="V108" i="55"/>
  <c r="T86" i="55"/>
  <c r="AG69" i="55"/>
  <c r="V151" i="55"/>
  <c r="AI24" i="55"/>
  <c r="AI26" i="55"/>
  <c r="G67" i="55"/>
  <c r="G330" i="55"/>
  <c r="G297" i="55"/>
  <c r="T213" i="55"/>
  <c r="X266" i="55"/>
  <c r="G266" i="55"/>
  <c r="G218" i="55"/>
  <c r="AK213" i="55"/>
  <c r="T191" i="55"/>
  <c r="AG86" i="55"/>
  <c r="AK103" i="55"/>
  <c r="K97" i="55"/>
  <c r="AI73" i="55"/>
  <c r="AK111" i="55"/>
  <c r="K22" i="55"/>
  <c r="I71" i="55"/>
  <c r="K338" i="55"/>
  <c r="K327" i="55"/>
  <c r="AK284" i="55"/>
  <c r="AK245" i="55"/>
  <c r="T267" i="55"/>
  <c r="I246" i="55"/>
  <c r="I211" i="55"/>
  <c r="AG232" i="55"/>
  <c r="X164" i="55"/>
  <c r="AK133" i="55"/>
  <c r="AG94" i="55"/>
  <c r="X144" i="55"/>
  <c r="K101" i="55"/>
  <c r="K6" i="55"/>
  <c r="K56" i="55"/>
  <c r="I283" i="55"/>
  <c r="X285" i="55"/>
  <c r="V263" i="55"/>
  <c r="I250" i="55"/>
  <c r="K251" i="55"/>
  <c r="K171" i="55"/>
  <c r="AI234" i="55"/>
  <c r="V168" i="55"/>
  <c r="T114" i="55"/>
  <c r="AG106" i="55"/>
  <c r="K107" i="55"/>
  <c r="AK58" i="55"/>
  <c r="X150" i="55"/>
  <c r="V60" i="55"/>
  <c r="G16" i="55"/>
  <c r="K60" i="55"/>
  <c r="V279" i="55"/>
  <c r="AK250" i="55"/>
  <c r="K215" i="55"/>
  <c r="K272" i="55"/>
  <c r="AK210" i="55"/>
  <c r="X185" i="55"/>
  <c r="AK123" i="55"/>
  <c r="AK100" i="55"/>
  <c r="X83" i="55"/>
  <c r="T152" i="55"/>
  <c r="X87" i="55"/>
  <c r="AG10" i="55"/>
  <c r="K64" i="55"/>
  <c r="AI285" i="55"/>
  <c r="AK265" i="55"/>
  <c r="X223" i="55"/>
  <c r="G209" i="55"/>
  <c r="K226" i="55"/>
  <c r="AK224" i="55"/>
  <c r="V176" i="55"/>
  <c r="AG54" i="55"/>
  <c r="AI57" i="55"/>
  <c r="AG137" i="55"/>
  <c r="K324" i="55"/>
  <c r="G184" i="55"/>
  <c r="X95" i="55"/>
  <c r="G143" i="55"/>
  <c r="AI163" i="55"/>
  <c r="V12" i="55"/>
  <c r="K145" i="55"/>
  <c r="V203" i="55"/>
  <c r="G139" i="55"/>
  <c r="G136" i="55"/>
  <c r="V28" i="55"/>
  <c r="X220" i="55"/>
  <c r="G315" i="55"/>
  <c r="G285" i="55"/>
  <c r="X217" i="55"/>
  <c r="AG8" i="55"/>
  <c r="AI179" i="55"/>
  <c r="AI8" i="55"/>
  <c r="T28" i="55"/>
  <c r="G164" i="55"/>
  <c r="V67" i="55"/>
  <c r="G122" i="55"/>
  <c r="X15" i="55"/>
  <c r="T58" i="55"/>
  <c r="V209" i="55"/>
  <c r="X19" i="55"/>
  <c r="G318" i="55"/>
  <c r="K90" i="55"/>
  <c r="T242" i="55"/>
  <c r="K148" i="55"/>
  <c r="G322" i="55"/>
  <c r="AK50" i="55"/>
  <c r="X174" i="55"/>
  <c r="X32" i="55"/>
  <c r="X34" i="55"/>
  <c r="X177" i="55"/>
  <c r="V242" i="55"/>
  <c r="T215" i="55"/>
  <c r="AI219" i="55"/>
  <c r="V19" i="55"/>
  <c r="AG128" i="55"/>
  <c r="X6" i="55"/>
  <c r="X28" i="55"/>
  <c r="I140" i="55"/>
  <c r="X67" i="55"/>
  <c r="AK141" i="55"/>
  <c r="V15" i="55"/>
  <c r="AG164" i="55"/>
  <c r="X7" i="55"/>
  <c r="T11" i="55"/>
  <c r="V318" i="55"/>
  <c r="V33" i="55"/>
  <c r="I322" i="55"/>
  <c r="I96" i="55"/>
  <c r="AI162" i="55"/>
  <c r="K137" i="55"/>
  <c r="X51" i="55"/>
  <c r="I325" i="55"/>
  <c r="K334" i="55"/>
  <c r="AK254" i="55"/>
  <c r="T264" i="55"/>
  <c r="K271" i="55"/>
  <c r="AG211" i="55"/>
  <c r="AK226" i="55"/>
  <c r="V183" i="55"/>
  <c r="T97" i="55"/>
  <c r="AK101" i="55"/>
  <c r="X142" i="55"/>
  <c r="AK92" i="55"/>
  <c r="AG18" i="55"/>
  <c r="K9" i="55"/>
  <c r="K29" i="55"/>
  <c r="K305" i="55"/>
  <c r="AI248" i="55"/>
  <c r="V265" i="55"/>
  <c r="G244" i="55"/>
  <c r="AG177" i="55"/>
  <c r="AI212" i="55"/>
  <c r="V161" i="55"/>
  <c r="AK122" i="55"/>
  <c r="AK110" i="55"/>
  <c r="AG59" i="55"/>
  <c r="V122" i="55"/>
  <c r="V103" i="55"/>
  <c r="I21" i="55"/>
  <c r="K45" i="55"/>
  <c r="AI7" i="55"/>
  <c r="I335" i="55"/>
  <c r="AI280" i="55"/>
  <c r="AI258" i="55"/>
  <c r="T266" i="55"/>
  <c r="I266" i="55"/>
  <c r="I218" i="55"/>
  <c r="AG213" i="55"/>
  <c r="I291" i="55"/>
  <c r="K152" i="55"/>
  <c r="K109" i="55"/>
  <c r="AK126" i="55"/>
  <c r="AK174" i="55"/>
  <c r="AI76" i="55"/>
  <c r="AG203" i="55"/>
  <c r="G112" i="55"/>
  <c r="I122" i="55"/>
  <c r="AI48" i="55"/>
  <c r="G314" i="55"/>
  <c r="K93" i="55"/>
  <c r="T206" i="55"/>
  <c r="K315" i="55"/>
  <c r="AG228" i="55"/>
  <c r="X227" i="55"/>
  <c r="T166" i="55"/>
  <c r="I108" i="55"/>
  <c r="AK196" i="55"/>
  <c r="AI167" i="55"/>
  <c r="AI174" i="55"/>
  <c r="AI44" i="55"/>
  <c r="AI196" i="55"/>
  <c r="AG71" i="55"/>
  <c r="AI208" i="55"/>
  <c r="X18" i="55"/>
  <c r="X44" i="55"/>
  <c r="AI204" i="55"/>
  <c r="X5" i="55"/>
  <c r="T13" i="55"/>
  <c r="V30" i="55"/>
  <c r="AK192" i="55"/>
  <c r="AK293" i="55"/>
  <c r="AK139" i="55"/>
  <c r="AI287" i="55"/>
  <c r="AG162" i="55"/>
  <c r="X35" i="55"/>
  <c r="V63" i="55"/>
  <c r="K325" i="55"/>
  <c r="G334" i="55"/>
  <c r="AG254" i="55"/>
  <c r="V264" i="55"/>
  <c r="G271" i="55"/>
  <c r="AI211" i="55"/>
  <c r="AG226" i="55"/>
  <c r="X183" i="55"/>
  <c r="V97" i="55"/>
  <c r="AI101" i="55"/>
  <c r="T142" i="55"/>
  <c r="AG92" i="55"/>
  <c r="AI18" i="55"/>
  <c r="G9" i="55"/>
  <c r="G29" i="55"/>
  <c r="G305" i="55"/>
  <c r="AG248" i="55"/>
  <c r="V230" i="55"/>
  <c r="K248" i="55"/>
  <c r="AK161" i="55"/>
  <c r="AG227" i="55"/>
  <c r="T187" i="55"/>
  <c r="X107" i="55"/>
  <c r="X112" i="55"/>
  <c r="T109" i="55"/>
  <c r="X135" i="55"/>
  <c r="X65" i="55"/>
  <c r="AK9" i="55"/>
  <c r="I54" i="55"/>
  <c r="G328" i="55"/>
  <c r="I299" i="55"/>
  <c r="AK282" i="55"/>
  <c r="AG255" i="55"/>
  <c r="T229" i="55"/>
  <c r="G254" i="55"/>
  <c r="K202" i="55"/>
  <c r="AI229" i="55"/>
  <c r="V160" i="55"/>
  <c r="AG93" i="55"/>
  <c r="AI87" i="55"/>
  <c r="AG85" i="55"/>
  <c r="V141" i="55"/>
  <c r="V90" i="55"/>
  <c r="G49" i="55"/>
  <c r="AG17" i="55"/>
  <c r="I307" i="55"/>
  <c r="G287" i="55"/>
  <c r="AI286" i="55"/>
  <c r="AI259" i="55"/>
  <c r="V226" i="55"/>
  <c r="I264" i="55"/>
  <c r="V8" i="55"/>
  <c r="G105" i="55"/>
  <c r="K142" i="55"/>
  <c r="AK216" i="55"/>
  <c r="T66" i="55"/>
  <c r="T62" i="55"/>
  <c r="T278" i="55"/>
  <c r="I146" i="55"/>
  <c r="AK242" i="55"/>
  <c r="AG230" i="55"/>
  <c r="I181" i="55"/>
  <c r="T19" i="55"/>
  <c r="I100" i="55"/>
  <c r="V49" i="55"/>
  <c r="V207" i="55"/>
  <c r="T15" i="55"/>
  <c r="T48" i="55"/>
  <c r="AG52" i="55"/>
  <c r="AG192" i="55"/>
  <c r="X36" i="55"/>
  <c r="G125" i="55"/>
  <c r="AK162" i="55"/>
  <c r="X221" i="55"/>
  <c r="K341" i="55"/>
  <c r="I334" i="55"/>
  <c r="AI247" i="55"/>
  <c r="I228" i="55"/>
  <c r="AK211" i="55"/>
  <c r="AG193" i="55"/>
  <c r="AG147" i="55"/>
  <c r="AG101" i="55"/>
  <c r="V154" i="55"/>
  <c r="T61" i="55"/>
  <c r="I9" i="55"/>
  <c r="AG20" i="55"/>
  <c r="AK279" i="55"/>
  <c r="T265" i="55"/>
  <c r="G249" i="55"/>
  <c r="AK220" i="55"/>
  <c r="T161" i="55"/>
  <c r="T94" i="55"/>
  <c r="X86" i="55"/>
  <c r="T122" i="55"/>
  <c r="AG14" i="55"/>
  <c r="AG26" i="55"/>
  <c r="AG7" i="55"/>
  <c r="K329" i="55"/>
  <c r="X213" i="55"/>
  <c r="X229" i="55"/>
  <c r="I265" i="55"/>
  <c r="AI190" i="55"/>
  <c r="V191" i="55"/>
  <c r="AI93" i="55"/>
  <c r="X105" i="55"/>
  <c r="AI47" i="55"/>
  <c r="V145" i="55"/>
  <c r="G22" i="55"/>
  <c r="AI17" i="55"/>
  <c r="I326" i="55"/>
  <c r="K290" i="55"/>
  <c r="T212" i="55"/>
  <c r="X267" i="55"/>
  <c r="G264" i="55"/>
  <c r="AK194" i="55"/>
  <c r="G166" i="55"/>
  <c r="T173" i="55"/>
  <c r="AI56" i="55"/>
  <c r="AK77" i="55"/>
  <c r="I111" i="55"/>
  <c r="I6" i="55"/>
  <c r="G56" i="55"/>
  <c r="K286" i="55"/>
  <c r="T211" i="55"/>
  <c r="X248" i="55"/>
  <c r="I262" i="55"/>
  <c r="G208" i="55"/>
  <c r="AK217" i="55"/>
  <c r="V167" i="55"/>
  <c r="K133" i="55"/>
  <c r="AI63" i="55"/>
  <c r="G107" i="55"/>
  <c r="AG58" i="55"/>
  <c r="AK108" i="55"/>
  <c r="I18" i="55"/>
  <c r="G58" i="55"/>
  <c r="K282" i="55"/>
  <c r="AK253" i="55"/>
  <c r="V250" i="55"/>
  <c r="K255" i="55"/>
  <c r="K206" i="55"/>
  <c r="G178" i="55"/>
  <c r="AI123" i="55"/>
  <c r="AG100" i="55"/>
  <c r="T93" i="55"/>
  <c r="X131" i="55"/>
  <c r="T64" i="55"/>
  <c r="I62" i="55"/>
  <c r="I288" i="55"/>
  <c r="AI264" i="55"/>
  <c r="T254" i="55"/>
  <c r="I216" i="55"/>
  <c r="K259" i="55"/>
  <c r="AI224" i="55"/>
  <c r="T176" i="55"/>
  <c r="X98" i="55"/>
  <c r="AI66" i="55"/>
  <c r="V106" i="55"/>
  <c r="G14" i="55"/>
  <c r="AI16" i="55"/>
  <c r="I68" i="55"/>
  <c r="V315" i="55"/>
  <c r="AG289" i="55"/>
  <c r="AI261" i="55"/>
  <c r="X258" i="55"/>
  <c r="K217" i="55"/>
  <c r="G263" i="55"/>
  <c r="AI225" i="55"/>
  <c r="X180" i="55"/>
  <c r="AG96" i="55"/>
  <c r="AG97" i="55"/>
  <c r="AI67" i="55"/>
  <c r="V149" i="55"/>
  <c r="AG105" i="55"/>
  <c r="AK27" i="55"/>
  <c r="AK22" i="55"/>
  <c r="K69" i="55"/>
  <c r="AI188" i="55"/>
  <c r="V34" i="55"/>
  <c r="AK208" i="55"/>
  <c r="X207" i="55"/>
  <c r="T26" i="55"/>
  <c r="K135" i="55"/>
  <c r="AK48" i="55"/>
  <c r="I125" i="55"/>
  <c r="AG127" i="55"/>
  <c r="T221" i="55"/>
  <c r="I278" i="55"/>
  <c r="AK267" i="55"/>
  <c r="I222" i="55"/>
  <c r="I179" i="55"/>
  <c r="AI172" i="55"/>
  <c r="K115" i="55"/>
  <c r="T134" i="55"/>
  <c r="K27" i="55"/>
  <c r="K50" i="55"/>
  <c r="AK278" i="55"/>
  <c r="T230" i="55"/>
  <c r="I249" i="55"/>
  <c r="AI220" i="55"/>
  <c r="X94" i="55"/>
  <c r="V86" i="55"/>
  <c r="T135" i="55"/>
  <c r="AK14" i="55"/>
  <c r="K328" i="55"/>
  <c r="I329" i="55"/>
  <c r="V213" i="55"/>
  <c r="AK246" i="55"/>
  <c r="V205" i="55"/>
  <c r="K103" i="55"/>
  <c r="T22" i="55"/>
  <c r="K102" i="55"/>
  <c r="AI171" i="55"/>
  <c r="AG207" i="55"/>
  <c r="T165" i="55"/>
  <c r="AG183" i="55"/>
  <c r="AG174" i="55"/>
  <c r="G154" i="55"/>
  <c r="AK204" i="55"/>
  <c r="T36" i="55"/>
  <c r="X313" i="55"/>
  <c r="I124" i="55"/>
  <c r="G294" i="55"/>
  <c r="X187" i="55"/>
  <c r="AK26" i="55"/>
  <c r="T7" i="55"/>
  <c r="K319" i="55"/>
  <c r="AK175" i="55"/>
  <c r="G108" i="55"/>
  <c r="AG186" i="55"/>
  <c r="T316" i="55"/>
  <c r="T23" i="55"/>
  <c r="T202" i="55"/>
  <c r="T174" i="55"/>
  <c r="G103" i="55"/>
  <c r="I145" i="55"/>
  <c r="V241" i="55"/>
  <c r="AK140" i="55"/>
  <c r="AK166" i="55"/>
  <c r="AG202" i="55"/>
  <c r="X204" i="55"/>
  <c r="V26" i="55"/>
  <c r="X11" i="55"/>
  <c r="AG48" i="55"/>
  <c r="G88" i="55"/>
  <c r="G96" i="55"/>
  <c r="AK127" i="55"/>
  <c r="X23" i="55"/>
  <c r="G278" i="55"/>
  <c r="V313" i="55"/>
  <c r="AI267" i="55"/>
  <c r="G222" i="55"/>
  <c r="K179" i="55"/>
  <c r="AG172" i="55"/>
  <c r="G124" i="55"/>
  <c r="G115" i="55"/>
  <c r="X134" i="55"/>
  <c r="I27" i="55"/>
  <c r="I50" i="55"/>
  <c r="K294" i="55"/>
  <c r="AG278" i="55"/>
  <c r="X230" i="55"/>
  <c r="K249" i="55"/>
  <c r="AK212" i="55"/>
  <c r="V187" i="55"/>
  <c r="V94" i="55"/>
  <c r="AK59" i="55"/>
  <c r="V135" i="55"/>
  <c r="AI14" i="55"/>
  <c r="G45" i="55"/>
  <c r="I328" i="55"/>
  <c r="G329" i="55"/>
  <c r="AK258" i="55"/>
  <c r="G204" i="55"/>
  <c r="G253" i="55"/>
  <c r="AI213" i="55"/>
  <c r="T160" i="55"/>
  <c r="AK64" i="55"/>
  <c r="K110" i="55"/>
  <c r="AK47" i="55"/>
  <c r="AG111" i="55"/>
  <c r="K49" i="55"/>
  <c r="G7" i="55"/>
  <c r="V284" i="55"/>
  <c r="G290" i="55"/>
  <c r="AG245" i="55"/>
  <c r="X226" i="55"/>
  <c r="I247" i="55"/>
  <c r="AG194" i="55"/>
  <c r="V163" i="55"/>
  <c r="AG143" i="55"/>
  <c r="AG56" i="55"/>
  <c r="V144" i="55"/>
  <c r="G101" i="55"/>
  <c r="I53" i="55"/>
  <c r="I26" i="55"/>
  <c r="G286" i="55"/>
  <c r="AG249" i="55"/>
  <c r="X246" i="55"/>
  <c r="G262" i="55"/>
  <c r="AK191" i="55"/>
  <c r="AI215" i="55"/>
  <c r="T167" i="55"/>
  <c r="X114" i="55"/>
  <c r="AI106" i="55"/>
  <c r="K94" i="55"/>
  <c r="V128" i="55"/>
  <c r="AG108" i="55"/>
  <c r="K5" i="55"/>
  <c r="G51" i="55"/>
  <c r="K154" i="55"/>
  <c r="X123" i="55"/>
  <c r="K106" i="55"/>
  <c r="T17" i="55"/>
  <c r="AK144" i="55"/>
  <c r="AK202" i="55"/>
  <c r="K177" i="55"/>
  <c r="X169" i="55"/>
  <c r="V220" i="55"/>
  <c r="K108" i="55"/>
  <c r="K105" i="55"/>
  <c r="X58" i="55"/>
  <c r="K89" i="55"/>
  <c r="AG166" i="55"/>
  <c r="AI202" i="55"/>
  <c r="V204" i="55"/>
  <c r="X26" i="55"/>
  <c r="V11" i="55"/>
  <c r="X243" i="55"/>
  <c r="K88" i="55"/>
  <c r="K96" i="55"/>
  <c r="AI127" i="55"/>
  <c r="V23" i="55"/>
  <c r="G325" i="55"/>
  <c r="T313" i="55"/>
  <c r="AG267" i="55"/>
  <c r="I271" i="55"/>
  <c r="G179" i="55"/>
  <c r="K185" i="55"/>
  <c r="AK178" i="55"/>
  <c r="K281" i="55"/>
  <c r="AK260" i="55"/>
  <c r="AK44" i="55"/>
  <c r="AI71" i="55"/>
  <c r="I165" i="55"/>
  <c r="AI218" i="55"/>
  <c r="V45" i="55"/>
  <c r="AK71" i="55"/>
  <c r="X209" i="55"/>
  <c r="T34" i="55"/>
  <c r="I149" i="55"/>
  <c r="AK137" i="55"/>
  <c r="AI141" i="55"/>
  <c r="T204" i="55"/>
  <c r="K168" i="55"/>
  <c r="X30" i="55"/>
  <c r="T243" i="55"/>
  <c r="X316" i="55"/>
  <c r="AG287" i="55"/>
  <c r="X47" i="55"/>
  <c r="I161" i="55"/>
  <c r="K280" i="55"/>
  <c r="AG292" i="55"/>
  <c r="V255" i="55"/>
  <c r="G243" i="55"/>
  <c r="G163" i="55"/>
  <c r="T170" i="55"/>
  <c r="AG83" i="55"/>
  <c r="AI65" i="55"/>
  <c r="X148" i="55"/>
  <c r="AK25" i="55"/>
  <c r="I70" i="55"/>
  <c r="K337" i="55"/>
  <c r="AG251" i="55"/>
  <c r="G223" i="55"/>
  <c r="I221" i="55"/>
  <c r="AK227" i="55"/>
  <c r="X186" i="55"/>
  <c r="T108" i="55"/>
  <c r="X109" i="55"/>
  <c r="V143" i="55"/>
  <c r="AG24" i="55"/>
  <c r="K54" i="55"/>
  <c r="I323" i="55"/>
  <c r="I297" i="55"/>
  <c r="AK255" i="55"/>
  <c r="I204" i="55"/>
  <c r="K253" i="55"/>
  <c r="AG229" i="55"/>
  <c r="T190" i="55"/>
  <c r="AI45" i="55"/>
  <c r="G110" i="55"/>
  <c r="AG73" i="55"/>
  <c r="T90" i="55"/>
  <c r="K43" i="55"/>
  <c r="K331" i="55"/>
  <c r="X284" i="55"/>
  <c r="AG284" i="55"/>
  <c r="AK259" i="55"/>
  <c r="K225" i="55"/>
  <c r="G257" i="55"/>
  <c r="AI214" i="55"/>
  <c r="T163" i="55"/>
  <c r="AI133" i="55"/>
  <c r="AI94" i="55"/>
  <c r="X137" i="55"/>
  <c r="AG89" i="55"/>
  <c r="K53" i="55"/>
  <c r="K13" i="55"/>
  <c r="V317" i="55"/>
  <c r="AI249" i="55"/>
  <c r="X225" i="55"/>
  <c r="I267" i="55"/>
  <c r="AG191" i="55"/>
  <c r="AK234" i="55"/>
  <c r="T168" i="55"/>
  <c r="AG99" i="55"/>
  <c r="AK90" i="55"/>
  <c r="G94" i="55"/>
  <c r="X146" i="55"/>
  <c r="T100" i="55"/>
  <c r="G5" i="55"/>
  <c r="K48" i="55"/>
  <c r="AG281" i="55"/>
  <c r="AI269" i="55"/>
  <c r="I215" i="55"/>
  <c r="I272" i="55"/>
  <c r="AI233" i="55"/>
  <c r="X171" i="55"/>
  <c r="G132" i="55"/>
  <c r="AK104" i="55"/>
  <c r="AK43" i="55"/>
  <c r="V125" i="55"/>
  <c r="K19" i="55"/>
  <c r="I52" i="55"/>
  <c r="G340" i="55"/>
  <c r="AI265" i="55"/>
  <c r="V223" i="55"/>
  <c r="K269" i="55"/>
  <c r="AG206" i="55"/>
  <c r="AK235" i="55"/>
  <c r="I131" i="55"/>
  <c r="G91" i="55"/>
  <c r="X139" i="55"/>
  <c r="AG95" i="55"/>
  <c r="AG15" i="55"/>
  <c r="I57" i="55"/>
  <c r="I23" i="55"/>
  <c r="K333" i="55"/>
  <c r="T287" i="55"/>
  <c r="AI266" i="55"/>
  <c r="T208" i="55"/>
  <c r="G260" i="55"/>
  <c r="AG181" i="55"/>
  <c r="AG195" i="55"/>
  <c r="AK146" i="55"/>
  <c r="V101" i="55"/>
  <c r="G114" i="55"/>
  <c r="AK51" i="55"/>
  <c r="T140" i="55"/>
  <c r="I95" i="55"/>
  <c r="AI11" i="55"/>
  <c r="G25" i="55"/>
  <c r="G59" i="55"/>
  <c r="V215" i="55"/>
  <c r="T282" i="55"/>
  <c r="AI294" i="55"/>
  <c r="AK129" i="55"/>
  <c r="AG141" i="55"/>
  <c r="AI230" i="55"/>
  <c r="K317" i="55"/>
  <c r="V165" i="55"/>
  <c r="K313" i="55"/>
  <c r="T45" i="55"/>
  <c r="AG144" i="55"/>
  <c r="K149" i="55"/>
  <c r="X27" i="55"/>
  <c r="G168" i="55"/>
  <c r="I134" i="55"/>
  <c r="X46" i="55"/>
  <c r="K176" i="55"/>
  <c r="G341" i="55"/>
  <c r="AI254" i="55"/>
  <c r="G270" i="55"/>
  <c r="AK172" i="55"/>
  <c r="V111" i="55"/>
  <c r="V134" i="55"/>
  <c r="AI12" i="55"/>
  <c r="I294" i="55"/>
  <c r="AI268" i="55"/>
  <c r="G221" i="55"/>
  <c r="K186" i="55"/>
  <c r="X108" i="55"/>
  <c r="AG72" i="55"/>
  <c r="AK24" i="55"/>
  <c r="I73" i="55"/>
  <c r="K297" i="55"/>
  <c r="V259" i="55"/>
  <c r="K265" i="55"/>
  <c r="AI184" i="55"/>
  <c r="AG134" i="55"/>
  <c r="T105" i="55"/>
  <c r="X141" i="55"/>
  <c r="G8" i="55"/>
  <c r="AK17" i="55"/>
  <c r="I327" i="55"/>
  <c r="V281" i="55"/>
  <c r="V267" i="55"/>
  <c r="K257" i="55"/>
  <c r="I182" i="55"/>
  <c r="V173" i="55"/>
  <c r="AK107" i="55"/>
  <c r="V147" i="55"/>
  <c r="I17" i="55"/>
  <c r="I13" i="55"/>
  <c r="AG288" i="55"/>
  <c r="T248" i="55"/>
  <c r="G267" i="55"/>
  <c r="K210" i="55"/>
  <c r="G162" i="55"/>
  <c r="AK99" i="55"/>
  <c r="AK53" i="55"/>
  <c r="AI58" i="55"/>
  <c r="V100" i="55"/>
  <c r="K16" i="55"/>
  <c r="G301" i="55"/>
  <c r="AG269" i="55"/>
  <c r="G215" i="55"/>
  <c r="AK185" i="55"/>
  <c r="AG231" i="55"/>
  <c r="T193" i="55"/>
  <c r="AI84" i="55"/>
  <c r="AI43" i="55"/>
  <c r="G98" i="55"/>
  <c r="I66" i="55"/>
  <c r="K288" i="55"/>
  <c r="AI257" i="55"/>
  <c r="G213" i="55"/>
  <c r="I258" i="55"/>
  <c r="K167" i="55"/>
  <c r="X176" i="55"/>
  <c r="T98" i="55"/>
  <c r="V132" i="55"/>
  <c r="T68" i="55"/>
  <c r="AI29" i="55"/>
  <c r="K68" i="55"/>
  <c r="I333" i="55"/>
  <c r="AK262" i="55"/>
  <c r="T253" i="55"/>
  <c r="I207" i="55"/>
  <c r="I263" i="55"/>
  <c r="AK195" i="55"/>
  <c r="I130" i="55"/>
  <c r="V85" i="55"/>
  <c r="AI88" i="55"/>
  <c r="X149" i="55"/>
  <c r="K95" i="55"/>
  <c r="AK28" i="55"/>
  <c r="AI13" i="55"/>
  <c r="X170" i="55"/>
  <c r="AK280" i="55"/>
  <c r="G265" i="55"/>
  <c r="AK86" i="55"/>
  <c r="V105" i="55"/>
  <c r="K8" i="55"/>
  <c r="K7" i="55"/>
  <c r="G327" i="55"/>
  <c r="T226" i="55"/>
  <c r="I257" i="55"/>
  <c r="K182" i="55"/>
  <c r="AK143" i="55"/>
  <c r="X147" i="55"/>
  <c r="G6" i="55"/>
  <c r="G13" i="55"/>
  <c r="V285" i="55"/>
  <c r="I251" i="55"/>
  <c r="G210" i="55"/>
  <c r="X167" i="55"/>
  <c r="AI99" i="55"/>
  <c r="T128" i="55"/>
  <c r="X54" i="55"/>
  <c r="I16" i="55"/>
  <c r="I282" i="55"/>
  <c r="K252" i="55"/>
  <c r="AG169" i="55"/>
  <c r="I178" i="55"/>
  <c r="AG123" i="55"/>
  <c r="AK62" i="55"/>
  <c r="V87" i="55"/>
  <c r="K66" i="55"/>
  <c r="AG257" i="55"/>
  <c r="K213" i="55"/>
  <c r="G258" i="55"/>
  <c r="AI145" i="55"/>
  <c r="K91" i="55"/>
  <c r="X132" i="55"/>
  <c r="AG29" i="55"/>
  <c r="G68" i="55"/>
  <c r="G333" i="55"/>
  <c r="X260" i="55"/>
  <c r="G207" i="55"/>
  <c r="AI195" i="55"/>
  <c r="K130" i="55"/>
  <c r="AG88" i="55"/>
  <c r="T149" i="55"/>
  <c r="AI28" i="55"/>
  <c r="K65" i="55"/>
  <c r="K336" i="55"/>
  <c r="V89" i="55"/>
  <c r="K58" i="55"/>
  <c r="G252" i="55"/>
  <c r="AI169" i="55"/>
  <c r="AG104" i="55"/>
  <c r="V64" i="55"/>
  <c r="I340" i="55"/>
  <c r="I259" i="55"/>
  <c r="AG224" i="55"/>
  <c r="AK75" i="55"/>
  <c r="AG16" i="55"/>
  <c r="G23" i="55"/>
  <c r="V260" i="55"/>
  <c r="AI181" i="55"/>
  <c r="K174" i="55"/>
  <c r="AG67" i="55"/>
  <c r="I85" i="55"/>
  <c r="K15" i="55"/>
  <c r="AK249" i="55"/>
  <c r="X279" i="55"/>
  <c r="K241" i="55"/>
  <c r="AI91" i="55"/>
  <c r="K52" i="55"/>
  <c r="AK285" i="55"/>
  <c r="AG235" i="55"/>
  <c r="X126" i="55"/>
  <c r="I14" i="55"/>
  <c r="K332" i="55"/>
  <c r="I260" i="55"/>
  <c r="AI165" i="55"/>
  <c r="T25" i="55"/>
  <c r="AG140" i="55"/>
  <c r="V217" i="55"/>
  <c r="T314" i="55"/>
  <c r="V174" i="55"/>
  <c r="AG126" i="55"/>
  <c r="T209" i="55"/>
  <c r="V25" i="55"/>
  <c r="T27" i="55"/>
  <c r="V7" i="55"/>
  <c r="X318" i="55"/>
  <c r="V46" i="55"/>
  <c r="I176" i="55"/>
  <c r="G280" i="55"/>
  <c r="AG247" i="55"/>
  <c r="K270" i="55"/>
  <c r="T111" i="55"/>
  <c r="T148" i="55"/>
  <c r="AG12" i="55"/>
  <c r="G337" i="55"/>
  <c r="X257" i="55"/>
  <c r="AK177" i="55"/>
  <c r="I170" i="55"/>
  <c r="AG110" i="55"/>
  <c r="AI69" i="55"/>
  <c r="K21" i="55"/>
  <c r="I67" i="55"/>
  <c r="X259" i="55"/>
  <c r="AG184" i="55"/>
  <c r="T141" i="55"/>
  <c r="T281" i="55"/>
  <c r="AI107" i="55"/>
  <c r="T246" i="55"/>
  <c r="T89" i="55"/>
  <c r="AK269" i="55"/>
  <c r="AG84" i="55"/>
  <c r="G288" i="55"/>
  <c r="G167" i="55"/>
  <c r="G20" i="55"/>
  <c r="AI262" i="55"/>
  <c r="K263" i="55"/>
  <c r="AI49" i="55"/>
  <c r="G95" i="55"/>
  <c r="V211" i="55"/>
  <c r="AI281" i="55"/>
  <c r="AG62" i="55"/>
  <c r="K203" i="55"/>
  <c r="T126" i="55"/>
  <c r="AI244" i="55"/>
  <c r="AK49" i="55"/>
  <c r="G65" i="55"/>
  <c r="V189" i="55"/>
  <c r="V152" i="55"/>
  <c r="G131" i="55"/>
  <c r="V258" i="55"/>
  <c r="T9" i="55"/>
  <c r="K150" i="55"/>
  <c r="AK167" i="55"/>
  <c r="T29" i="55"/>
  <c r="K139" i="55"/>
  <c r="AG216" i="55"/>
  <c r="AG76" i="55"/>
  <c r="T12" i="55"/>
  <c r="V27" i="55"/>
  <c r="X13" i="55"/>
  <c r="V243" i="55"/>
  <c r="I143" i="55"/>
  <c r="G137" i="55"/>
  <c r="I280" i="55"/>
  <c r="AK247" i="55"/>
  <c r="I270" i="55"/>
  <c r="T183" i="55"/>
  <c r="K113" i="55"/>
  <c r="AI92" i="55"/>
  <c r="G12" i="55"/>
  <c r="I305" i="55"/>
  <c r="V257" i="55"/>
  <c r="AI177" i="55"/>
  <c r="K170" i="55"/>
  <c r="AI110" i="55"/>
  <c r="AK69" i="55"/>
  <c r="G21" i="55"/>
  <c r="K67" i="55"/>
  <c r="AG280" i="55"/>
  <c r="T259" i="55"/>
  <c r="I253" i="55"/>
  <c r="AK184" i="55"/>
  <c r="AI86" i="55"/>
  <c r="I110" i="55"/>
  <c r="X136" i="55"/>
  <c r="I8" i="55"/>
  <c r="I7" i="55"/>
  <c r="I287" i="55"/>
  <c r="V212" i="55"/>
  <c r="G225" i="55"/>
  <c r="K211" i="55"/>
  <c r="G182" i="55"/>
  <c r="AI143" i="55"/>
  <c r="AG107" i="55"/>
  <c r="K111" i="55"/>
  <c r="G53" i="55"/>
  <c r="G336" i="55"/>
  <c r="T285" i="55"/>
  <c r="V246" i="55"/>
  <c r="G251" i="55"/>
  <c r="AI217" i="55"/>
  <c r="X168" i="55"/>
  <c r="X91" i="55"/>
  <c r="X89" i="55"/>
  <c r="X128" i="55"/>
  <c r="V54" i="55"/>
  <c r="I58" i="55"/>
  <c r="G282" i="55"/>
  <c r="AI250" i="55"/>
  <c r="I252" i="55"/>
  <c r="AK169" i="55"/>
  <c r="K178" i="55"/>
  <c r="K132" i="55"/>
  <c r="AI104" i="55"/>
  <c r="AI62" i="55"/>
  <c r="T87" i="55"/>
  <c r="G66" i="55"/>
  <c r="K340" i="55"/>
  <c r="AG265" i="55"/>
  <c r="I213" i="55"/>
  <c r="K258" i="55"/>
  <c r="I167" i="55"/>
  <c r="AK145" i="55"/>
  <c r="I91" i="55"/>
  <c r="T132" i="55"/>
  <c r="K20" i="55"/>
  <c r="AK16" i="55"/>
  <c r="K23" i="55"/>
  <c r="K284" i="55"/>
  <c r="AG262" i="55"/>
  <c r="T260" i="55"/>
  <c r="G217" i="55"/>
  <c r="AK181" i="55"/>
  <c r="I174" i="55"/>
  <c r="G130" i="55"/>
  <c r="AG49" i="55"/>
  <c r="AK67" i="55"/>
  <c r="X140" i="55"/>
  <c r="K85" i="55"/>
  <c r="AG28" i="55"/>
  <c r="I65" i="55"/>
  <c r="I166" i="55"/>
  <c r="T54" i="55"/>
  <c r="T185" i="55"/>
  <c r="X249" i="55"/>
  <c r="I20" i="55"/>
  <c r="I217" i="55"/>
  <c r="V140" i="55"/>
  <c r="AG63" i="55"/>
  <c r="V171" i="55"/>
  <c r="G203" i="55"/>
  <c r="G57" i="55"/>
  <c r="K160" i="55"/>
  <c r="I289" i="55"/>
  <c r="AG295" i="55"/>
  <c r="AG170" i="55"/>
  <c r="T177" i="55"/>
  <c r="I103" i="55"/>
  <c r="V181" i="55"/>
  <c r="AI137" i="55"/>
  <c r="T10" i="55"/>
  <c r="V13" i="55"/>
  <c r="AK125" i="55"/>
  <c r="K143" i="55"/>
  <c r="T35" i="55"/>
  <c r="K300" i="55"/>
  <c r="T255" i="55"/>
  <c r="G245" i="55"/>
  <c r="X184" i="55"/>
  <c r="G113" i="55"/>
  <c r="X84" i="55"/>
  <c r="I12" i="55"/>
  <c r="K304" i="55"/>
  <c r="X265" i="55"/>
  <c r="AG161" i="55"/>
  <c r="X161" i="55"/>
  <c r="T112" i="55"/>
  <c r="X122" i="55"/>
  <c r="AG9" i="55"/>
  <c r="AK7" i="55"/>
  <c r="AI282" i="55"/>
  <c r="V266" i="55"/>
  <c r="K218" i="55"/>
  <c r="AI168" i="55"/>
  <c r="AK93" i="55"/>
  <c r="I97" i="55"/>
  <c r="T136" i="55"/>
  <c r="I22" i="55"/>
  <c r="I331" i="55"/>
  <c r="K287" i="55"/>
  <c r="X212" i="55"/>
  <c r="I225" i="55"/>
  <c r="G211" i="55"/>
  <c r="AG133" i="55"/>
  <c r="X96" i="55"/>
  <c r="G111" i="55"/>
  <c r="I47" i="55"/>
  <c r="T225" i="55"/>
  <c r="G261" i="55"/>
  <c r="AG217" i="55"/>
  <c r="T189" i="55"/>
  <c r="T91" i="55"/>
  <c r="V146" i="55"/>
  <c r="AG250" i="55"/>
  <c r="I132" i="55"/>
  <c r="K62" i="55"/>
  <c r="AG145" i="55"/>
  <c r="I284" i="55"/>
  <c r="AK109" i="55"/>
  <c r="I261" i="55"/>
  <c r="AG112" i="55"/>
  <c r="G226" i="55"/>
  <c r="I10" i="55"/>
  <c r="I292" i="55"/>
  <c r="X14" i="55"/>
  <c r="AK128" i="55"/>
  <c r="AG219" i="55"/>
  <c r="G313" i="55"/>
  <c r="AI140" i="55"/>
  <c r="G140" i="55"/>
  <c r="T50" i="55"/>
  <c r="X10" i="55"/>
  <c r="K291" i="55"/>
  <c r="AI125" i="55"/>
  <c r="V6" i="55"/>
  <c r="T21" i="55"/>
  <c r="G300" i="55"/>
  <c r="X264" i="55"/>
  <c r="K245" i="55"/>
  <c r="V184" i="55"/>
  <c r="I115" i="55"/>
  <c r="T84" i="55"/>
  <c r="G50" i="55"/>
  <c r="I304" i="55"/>
  <c r="I223" i="55"/>
  <c r="AI161" i="55"/>
  <c r="T186" i="55"/>
  <c r="V112" i="55"/>
  <c r="T143" i="55"/>
  <c r="AI9" i="55"/>
  <c r="K323" i="55"/>
  <c r="AG282" i="55"/>
  <c r="V229" i="55"/>
  <c r="I202" i="55"/>
  <c r="AK168" i="55"/>
  <c r="AI64" i="55"/>
  <c r="G97" i="55"/>
  <c r="V136" i="55"/>
  <c r="I49" i="55"/>
  <c r="G331" i="55"/>
  <c r="K321" i="55"/>
  <c r="AI245" i="55"/>
  <c r="K212" i="55"/>
  <c r="AK173" i="55"/>
  <c r="K166" i="55"/>
  <c r="K151" i="55"/>
  <c r="T96" i="55"/>
  <c r="I101" i="55"/>
  <c r="G47" i="55"/>
  <c r="I336" i="55"/>
  <c r="X211" i="55"/>
  <c r="V225" i="55"/>
  <c r="K261" i="55"/>
  <c r="AG215" i="55"/>
  <c r="X189" i="55"/>
  <c r="V91" i="55"/>
  <c r="I107" i="55"/>
  <c r="T146" i="55"/>
  <c r="X60" i="55"/>
  <c r="I51" i="55"/>
  <c r="AK281" i="55"/>
  <c r="V252" i="55"/>
  <c r="G241" i="55"/>
  <c r="I206" i="55"/>
  <c r="V185" i="55"/>
  <c r="AK112" i="55"/>
  <c r="AK91" i="55"/>
  <c r="X152" i="55"/>
  <c r="X64" i="55"/>
  <c r="G62" i="55"/>
  <c r="AG285" i="55"/>
  <c r="V249" i="55"/>
  <c r="I203" i="55"/>
  <c r="G259" i="55"/>
  <c r="AI235" i="55"/>
  <c r="K131" i="55"/>
  <c r="AI75" i="55"/>
  <c r="V126" i="55"/>
  <c r="K14" i="55"/>
  <c r="K57" i="55"/>
  <c r="K10" i="55"/>
  <c r="G284" i="55"/>
  <c r="AG244" i="55"/>
  <c r="T258" i="55"/>
  <c r="K260" i="55"/>
  <c r="AK165" i="55"/>
  <c r="G174" i="55"/>
  <c r="AG109" i="55"/>
  <c r="AK97" i="55"/>
  <c r="AI51" i="55"/>
  <c r="X133" i="55"/>
  <c r="G85" i="55"/>
  <c r="G15" i="55"/>
  <c r="G69" i="55"/>
  <c r="T181" i="55"/>
  <c r="T207" i="55"/>
  <c r="X49" i="55"/>
  <c r="AI183" i="55"/>
  <c r="X165" i="55"/>
  <c r="AI203" i="55"/>
  <c r="G123" i="55"/>
  <c r="V50" i="55"/>
  <c r="AI160" i="55"/>
  <c r="G291" i="55"/>
  <c r="T33" i="55"/>
  <c r="K295" i="55"/>
  <c r="X21" i="55"/>
  <c r="I300" i="55"/>
  <c r="T262" i="55"/>
  <c r="K163" i="55"/>
  <c r="T184" i="55"/>
  <c r="AK65" i="55"/>
  <c r="V84" i="55"/>
  <c r="G70" i="55"/>
  <c r="G304" i="55"/>
  <c r="K223" i="55"/>
  <c r="K220" i="55"/>
  <c r="V186" i="55"/>
  <c r="X99" i="55"/>
  <c r="X143" i="55"/>
  <c r="AG6" i="55"/>
  <c r="G323" i="55"/>
  <c r="V288" i="55"/>
  <c r="K204" i="55"/>
  <c r="G202" i="55"/>
  <c r="AG168" i="55"/>
  <c r="AG64" i="55"/>
  <c r="AK85" i="55"/>
  <c r="T145" i="55"/>
  <c r="G43" i="55"/>
  <c r="I338" i="55"/>
  <c r="I321" i="55"/>
  <c r="AG259" i="55"/>
  <c r="I212" i="55"/>
  <c r="AI173" i="55"/>
  <c r="X163" i="55"/>
  <c r="I151" i="55"/>
  <c r="V96" i="55"/>
  <c r="AK89" i="55"/>
  <c r="K47" i="55"/>
  <c r="G283" i="55"/>
  <c r="K250" i="55"/>
  <c r="AK215" i="55"/>
  <c r="I94" i="55"/>
  <c r="T138" i="55"/>
  <c r="T60" i="55"/>
  <c r="K51" i="55"/>
  <c r="X252" i="55"/>
  <c r="G206" i="55"/>
  <c r="G24" i="55"/>
  <c r="T249" i="55"/>
  <c r="AG75" i="55"/>
  <c r="AK244" i="55"/>
  <c r="T20" i="55"/>
  <c r="G187" i="55"/>
  <c r="AK219" i="55"/>
  <c r="T32" i="55"/>
  <c r="AK160" i="55"/>
  <c r="X33" i="55"/>
  <c r="K161" i="55"/>
  <c r="X262" i="55"/>
  <c r="AK147" i="55"/>
  <c r="X61" i="55"/>
  <c r="AI279" i="55"/>
  <c r="G220" i="55"/>
  <c r="V99" i="55"/>
  <c r="AK6" i="55"/>
  <c r="T288" i="55"/>
  <c r="K175" i="55"/>
  <c r="AG45" i="55"/>
  <c r="X145" i="55"/>
  <c r="G338" i="55"/>
  <c r="T268" i="55"/>
  <c r="AG173" i="55"/>
  <c r="G151" i="55"/>
  <c r="AI89" i="55"/>
  <c r="K283" i="55"/>
  <c r="G250" i="55"/>
  <c r="AG234" i="55"/>
  <c r="AK63" i="55"/>
  <c r="V138" i="55"/>
  <c r="I48" i="55"/>
  <c r="T252" i="55"/>
  <c r="AI210" i="55"/>
  <c r="AI112" i="55"/>
  <c r="V131" i="55"/>
  <c r="G52" i="55"/>
  <c r="X256" i="55"/>
  <c r="I226" i="55"/>
  <c r="T110" i="55"/>
  <c r="X106" i="55"/>
  <c r="G61" i="55"/>
  <c r="I332" i="55"/>
  <c r="X208" i="55"/>
  <c r="AG165" i="55"/>
  <c r="AG146" i="55"/>
  <c r="V102" i="55"/>
  <c r="X153" i="55"/>
  <c r="I15" i="55"/>
  <c r="K72" i="55"/>
  <c r="V208" i="55"/>
  <c r="AI109" i="55"/>
  <c r="V153" i="55"/>
  <c r="V18" i="55"/>
  <c r="I224" i="55"/>
  <c r="V164" i="55"/>
  <c r="I44" i="55"/>
  <c r="AI132" i="55"/>
  <c r="X289" i="55"/>
  <c r="X172" i="55"/>
  <c r="V283" i="55"/>
  <c r="AG57" i="55"/>
  <c r="I279" i="55"/>
  <c r="T179" i="55"/>
  <c r="T57" i="55"/>
  <c r="I69" i="55"/>
  <c r="AI139" i="55"/>
  <c r="AI292" i="55"/>
  <c r="G63" i="55"/>
  <c r="AI122" i="55"/>
  <c r="X190" i="55"/>
  <c r="AI284" i="55"/>
  <c r="V188" i="55"/>
  <c r="AK263" i="55"/>
  <c r="AI191" i="55"/>
  <c r="AI98" i="55"/>
  <c r="G255" i="55"/>
  <c r="V172" i="55"/>
  <c r="G19" i="55"/>
  <c r="AG176" i="55"/>
  <c r="AK66" i="55"/>
  <c r="G279" i="55"/>
  <c r="AI97" i="55"/>
  <c r="AI70" i="55"/>
  <c r="AG27" i="55"/>
  <c r="G205" i="55"/>
  <c r="V314" i="55"/>
  <c r="AI226" i="55"/>
  <c r="V142" i="55"/>
  <c r="AG122" i="55"/>
  <c r="V190" i="55"/>
  <c r="K74" i="55"/>
  <c r="T137" i="55"/>
  <c r="I171" i="55"/>
  <c r="T289" i="55"/>
  <c r="X93" i="55"/>
  <c r="I209" i="55"/>
  <c r="AG66" i="55"/>
  <c r="AG266" i="55"/>
  <c r="T180" i="55"/>
  <c r="AI27" i="55"/>
  <c r="AK8" i="55"/>
  <c r="K140" i="55"/>
  <c r="X242" i="55"/>
  <c r="G100" i="55"/>
  <c r="AG160" i="55"/>
  <c r="AI293" i="55"/>
  <c r="T51" i="55"/>
  <c r="V262" i="55"/>
  <c r="AI147" i="55"/>
  <c r="V61" i="55"/>
  <c r="AG279" i="55"/>
  <c r="I220" i="55"/>
  <c r="T99" i="55"/>
  <c r="AI6" i="55"/>
  <c r="X288" i="55"/>
  <c r="I175" i="55"/>
  <c r="AK45" i="55"/>
  <c r="AI111" i="55"/>
  <c r="K307" i="55"/>
  <c r="X268" i="55"/>
  <c r="AI194" i="55"/>
  <c r="X104" i="55"/>
  <c r="V56" i="55"/>
  <c r="I286" i="55"/>
  <c r="K214" i="55"/>
  <c r="AI180" i="55"/>
  <c r="AK106" i="55"/>
  <c r="X138" i="55"/>
  <c r="G48" i="55"/>
  <c r="T250" i="55"/>
  <c r="AG210" i="55"/>
  <c r="AG55" i="55"/>
  <c r="T131" i="55"/>
  <c r="I64" i="55"/>
  <c r="V256" i="55"/>
  <c r="AK206" i="55"/>
  <c r="X110" i="55"/>
  <c r="T106" i="55"/>
  <c r="K61" i="55"/>
  <c r="G332" i="55"/>
  <c r="AK205" i="55"/>
  <c r="T102" i="55"/>
  <c r="AG22" i="55"/>
  <c r="T30" i="55"/>
  <c r="AI68" i="55"/>
  <c r="I208" i="55"/>
  <c r="I24" i="55"/>
  <c r="I242" i="55"/>
  <c r="V177" i="55"/>
  <c r="AK68" i="55"/>
  <c r="G44" i="55"/>
  <c r="V289" i="55"/>
  <c r="K209" i="55"/>
  <c r="X179" i="55"/>
  <c r="I296" i="55"/>
  <c r="T103" i="55"/>
  <c r="X188" i="55"/>
  <c r="AK19" i="55"/>
  <c r="V175" i="55"/>
  <c r="AG70" i="55"/>
  <c r="I144" i="55"/>
  <c r="I172" i="55"/>
  <c r="AI260" i="55"/>
  <c r="X25" i="55"/>
  <c r="AK164" i="55"/>
  <c r="AG293" i="55"/>
  <c r="X63" i="55"/>
  <c r="K228" i="55"/>
  <c r="X97" i="55"/>
  <c r="AK18" i="55"/>
  <c r="AK248" i="55"/>
  <c r="AG212" i="55"/>
  <c r="AI59" i="55"/>
  <c r="I45" i="55"/>
  <c r="AG258" i="55"/>
  <c r="G175" i="55"/>
  <c r="AI103" i="55"/>
  <c r="X90" i="55"/>
  <c r="G307" i="55"/>
  <c r="V268" i="55"/>
  <c r="AK214" i="55"/>
  <c r="T104" i="55"/>
  <c r="X56" i="55"/>
  <c r="X317" i="55"/>
  <c r="I214" i="55"/>
  <c r="AK180" i="55"/>
  <c r="AG90" i="55"/>
  <c r="T150" i="55"/>
  <c r="I60" i="55"/>
  <c r="X250" i="55"/>
  <c r="AK233" i="55"/>
  <c r="AK55" i="55"/>
  <c r="X125" i="55"/>
  <c r="G64" i="55"/>
  <c r="T256" i="55"/>
  <c r="AI206" i="55"/>
  <c r="V110" i="55"/>
  <c r="AK95" i="55"/>
  <c r="I61" i="55"/>
  <c r="AI289" i="55"/>
  <c r="G219" i="55"/>
  <c r="AI205" i="55"/>
  <c r="AK96" i="55"/>
  <c r="AK88" i="55"/>
  <c r="T153" i="55"/>
  <c r="AI22" i="55"/>
  <c r="AI5" i="55"/>
  <c r="K322" i="55"/>
  <c r="G228" i="55"/>
  <c r="AG25" i="55"/>
  <c r="AI227" i="55"/>
  <c r="G54" i="55"/>
  <c r="AK190" i="55"/>
  <c r="AG103" i="55"/>
  <c r="K326" i="55"/>
  <c r="X244" i="55"/>
  <c r="V104" i="55"/>
  <c r="T317" i="55"/>
  <c r="G214" i="55"/>
  <c r="AI90" i="55"/>
  <c r="G60" i="55"/>
  <c r="AG233" i="55"/>
  <c r="T125" i="55"/>
  <c r="X254" i="55"/>
  <c r="G183" i="55"/>
  <c r="AI95" i="55"/>
  <c r="AK289" i="55"/>
  <c r="AG205" i="55"/>
  <c r="AG51" i="55"/>
  <c r="K25" i="55"/>
  <c r="X283" i="55"/>
  <c r="AK261" i="55"/>
  <c r="AG61" i="55"/>
  <c r="T6" i="55"/>
  <c r="K246" i="55"/>
  <c r="I255" i="55"/>
  <c r="AI15" i="55"/>
  <c r="X52" i="55"/>
  <c r="X103" i="55"/>
  <c r="G246" i="55"/>
  <c r="AG132" i="55"/>
  <c r="T83" i="55"/>
  <c r="G28" i="55"/>
  <c r="I59" i="55"/>
  <c r="V52" i="55"/>
  <c r="K266" i="55"/>
  <c r="I56" i="55"/>
  <c r="T172" i="55"/>
  <c r="K279" i="55"/>
  <c r="K59" i="55"/>
  <c r="AG179" i="55"/>
  <c r="AK183" i="55"/>
  <c r="X282" i="55"/>
  <c r="T5" i="55"/>
  <c r="K136" i="55"/>
  <c r="AK83" i="55"/>
  <c r="AK251" i="55"/>
  <c r="V109" i="55"/>
  <c r="AI255" i="55"/>
  <c r="AK21" i="55"/>
  <c r="AG214" i="55"/>
  <c r="T56" i="55"/>
  <c r="AG180" i="55"/>
  <c r="V150" i="55"/>
  <c r="X224" i="55"/>
  <c r="AI55" i="55"/>
  <c r="AK23" i="55"/>
  <c r="AK54" i="55"/>
  <c r="K55" i="55"/>
  <c r="I219" i="55"/>
  <c r="AI96" i="55"/>
  <c r="AK105" i="55"/>
  <c r="AI176" i="55"/>
  <c r="G10" i="55"/>
  <c r="V179" i="55"/>
  <c r="AG13" i="55"/>
  <c r="K165" i="55"/>
  <c r="I74" i="55"/>
  <c r="AK98" i="55"/>
  <c r="G216" i="55"/>
  <c r="X85" i="55"/>
  <c r="T18" i="55"/>
  <c r="G224" i="55"/>
  <c r="T144" i="55"/>
  <c r="I5" i="55"/>
  <c r="T283" i="55"/>
  <c r="AK266" i="55"/>
  <c r="AG163" i="55"/>
  <c r="I244" i="55"/>
  <c r="AK286" i="55"/>
  <c r="G133" i="55"/>
  <c r="I19" i="55"/>
  <c r="K268" i="55"/>
  <c r="G89" i="55"/>
  <c r="G316" i="55"/>
  <c r="K187" i="55"/>
  <c r="T217" i="55"/>
  <c r="X48" i="55"/>
  <c r="AG139" i="55"/>
  <c r="I136" i="55"/>
  <c r="K243" i="55"/>
  <c r="AI83" i="55"/>
  <c r="AI25" i="55"/>
  <c r="AI251" i="55"/>
  <c r="I186" i="55"/>
  <c r="AI72" i="55"/>
  <c r="G73" i="55"/>
  <c r="AI270" i="55"/>
  <c r="AG190" i="55"/>
  <c r="AK87" i="55"/>
  <c r="AG21" i="55"/>
  <c r="G326" i="55"/>
  <c r="T244" i="55"/>
  <c r="AK232" i="55"/>
  <c r="AK56" i="55"/>
  <c r="G17" i="55"/>
  <c r="AK288" i="55"/>
  <c r="K262" i="55"/>
  <c r="I162" i="55"/>
  <c r="AI53" i="55"/>
  <c r="AI108" i="55"/>
  <c r="I301" i="55"/>
  <c r="T224" i="55"/>
  <c r="AK231" i="55"/>
  <c r="AI100" i="55"/>
  <c r="K98" i="55"/>
  <c r="AI23" i="55"/>
  <c r="V254" i="55"/>
  <c r="K183" i="55"/>
  <c r="AI54" i="55"/>
  <c r="V68" i="55"/>
  <c r="I55" i="55"/>
  <c r="X287" i="55"/>
  <c r="K219" i="55"/>
  <c r="AK225" i="55"/>
  <c r="T101" i="55"/>
  <c r="AI61" i="55"/>
  <c r="AI105" i="55"/>
  <c r="I25" i="55"/>
  <c r="K123" i="55"/>
  <c r="X45" i="55"/>
  <c r="T95" i="55"/>
  <c r="AI186" i="55"/>
  <c r="V48" i="55"/>
  <c r="T46" i="55"/>
  <c r="I341" i="55"/>
  <c r="I243" i="55"/>
  <c r="X111" i="55"/>
  <c r="AK12" i="55"/>
  <c r="AG268" i="55"/>
  <c r="G186" i="55"/>
  <c r="AK72" i="55"/>
  <c r="K73" i="55"/>
  <c r="AG270" i="55"/>
  <c r="AK229" i="55"/>
  <c r="AG87" i="55"/>
  <c r="AI21" i="55"/>
  <c r="T284" i="55"/>
  <c r="V244" i="55"/>
  <c r="AI232" i="55"/>
  <c r="AK94" i="55"/>
  <c r="K17" i="55"/>
  <c r="AI288" i="55"/>
  <c r="K267" i="55"/>
  <c r="K162" i="55"/>
  <c r="AG53" i="55"/>
  <c r="X100" i="55"/>
  <c r="K301" i="55"/>
  <c r="V224" i="55"/>
  <c r="AI231" i="55"/>
  <c r="AK84" i="55"/>
  <c r="I98" i="55"/>
  <c r="AG23" i="55"/>
  <c r="T223" i="55"/>
  <c r="I183" i="55"/>
  <c r="V98" i="55"/>
  <c r="X68" i="55"/>
  <c r="G55" i="55"/>
  <c r="V287" i="55"/>
  <c r="K207" i="55"/>
  <c r="AG225" i="55"/>
  <c r="X101" i="55"/>
  <c r="AK61" i="55"/>
  <c r="X57" i="55"/>
  <c r="AK13" i="55"/>
  <c r="T43" i="55"/>
  <c r="AG196" i="55"/>
  <c r="I169" i="55"/>
  <c r="T67" i="55"/>
  <c r="AK52" i="55"/>
  <c r="I295" i="55"/>
  <c r="K306" i="55"/>
  <c r="I163" i="55"/>
  <c r="AG65" i="55"/>
  <c r="K70" i="55"/>
  <c r="K256" i="55"/>
  <c r="AG135" i="55"/>
  <c r="T151" i="55"/>
  <c r="K330" i="55"/>
  <c r="K224" i="55"/>
  <c r="X191" i="55"/>
  <c r="AI85" i="55"/>
  <c r="I43" i="55"/>
  <c r="G321" i="55"/>
  <c r="G212" i="55"/>
  <c r="T164" i="55"/>
  <c r="AI77" i="55"/>
  <c r="K44" i="55"/>
  <c r="AG263" i="55"/>
  <c r="K208" i="55"/>
  <c r="AK132" i="55"/>
  <c r="AG98" i="55"/>
  <c r="K18" i="55"/>
  <c r="T279" i="55"/>
  <c r="I241" i="55"/>
  <c r="T171" i="55"/>
  <c r="AG91" i="55"/>
  <c r="K24" i="55"/>
  <c r="K216" i="55"/>
  <c r="AK57" i="55"/>
  <c r="AK15" i="55"/>
  <c r="G242" i="55"/>
  <c r="T85" i="55"/>
  <c r="V57" i="55"/>
  <c r="X194" i="55"/>
  <c r="G295" i="55"/>
  <c r="G306" i="55"/>
  <c r="AK209" i="55"/>
  <c r="AK74" i="55"/>
  <c r="I63" i="55"/>
  <c r="I256" i="55"/>
  <c r="AK135" i="55"/>
  <c r="X151" i="55"/>
  <c r="I330" i="55"/>
  <c r="X160" i="55"/>
  <c r="I290" i="55"/>
  <c r="AG77" i="55"/>
  <c r="AI263" i="55"/>
  <c r="G18" i="55"/>
  <c r="V83" i="55"/>
  <c r="AK176" i="55"/>
  <c r="AG261" i="55"/>
  <c r="AK70" i="55"/>
  <c r="AI242" i="55"/>
  <c r="X314" i="55"/>
  <c r="AG209" i="55"/>
  <c r="AG74" i="55"/>
  <c r="K244" i="55"/>
  <c r="K335" i="55"/>
  <c r="G74" i="55"/>
  <c r="K242" i="55"/>
  <c r="AG44" i="55"/>
  <c r="AK292" i="55"/>
  <c r="I29" i="55"/>
  <c r="G335" i="55"/>
  <c r="AG68" i="55"/>
  <c r="K264" i="55"/>
  <c r="X263" i="55"/>
  <c r="AI60" i="55"/>
  <c r="G272" i="55"/>
  <c r="AG264" i="55"/>
  <c r="K28" i="55"/>
  <c r="K114" i="55"/>
  <c r="X53" i="55"/>
  <c r="V280" i="55"/>
  <c r="V65" i="55"/>
  <c r="AG286" i="55"/>
  <c r="G171" i="55"/>
  <c r="X193" i="55"/>
  <c r="V139" i="55"/>
  <c r="I114" i="55"/>
  <c r="G320" i="55"/>
  <c r="T280" i="55"/>
  <c r="T65" i="55"/>
  <c r="X281" i="55"/>
  <c r="I210" i="55"/>
  <c r="V193" i="55"/>
  <c r="T139" i="55"/>
  <c r="X102" i="55"/>
  <c r="AI193" i="55"/>
  <c r="G299" i="55"/>
  <c r="I133" i="55"/>
  <c r="V93" i="55"/>
  <c r="I28" i="55"/>
  <c r="V133" i="55"/>
  <c r="V5" i="55"/>
  <c r="AK193" i="55"/>
  <c r="K299" i="55"/>
  <c r="G247" i="55"/>
  <c r="V114" i="55"/>
  <c r="AG43" i="55"/>
  <c r="T133" i="55"/>
  <c r="X315" i="55"/>
  <c r="AK179" i="55"/>
  <c r="K254" i="55"/>
  <c r="AG60" i="55"/>
  <c r="AK11" i="55"/>
  <c r="AK20" i="55"/>
  <c r="V137" i="55"/>
  <c r="AK264" i="55"/>
  <c r="V44" i="55"/>
  <c r="T147" i="55"/>
  <c r="AK257" i="55"/>
  <c r="V253" i="55"/>
  <c r="I248" i="55"/>
  <c r="AG47" i="55"/>
  <c r="I269" i="55"/>
  <c r="K134" i="55"/>
  <c r="G26" i="55"/>
  <c r="G268" i="55"/>
  <c r="T107" i="55"/>
  <c r="AI185" i="55"/>
  <c r="V180" i="55"/>
  <c r="G71" i="55"/>
  <c r="V248" i="55"/>
  <c r="X175" i="55"/>
  <c r="G127" i="55"/>
  <c r="K247" i="55"/>
  <c r="AK29" i="55"/>
  <c r="AK10" i="55"/>
  <c r="T154" i="55"/>
  <c r="T315" i="55"/>
  <c r="AK134" i="55"/>
  <c r="X253" i="55"/>
  <c r="AI134" i="55"/>
  <c r="G72" i="55"/>
  <c r="AG253" i="55"/>
  <c r="G248" i="55"/>
  <c r="G269" i="55"/>
  <c r="K71" i="55"/>
  <c r="T47" i="55"/>
  <c r="AI146" i="55"/>
  <c r="AI144" i="55"/>
  <c r="X154" i="55"/>
  <c r="I254" i="55"/>
  <c r="T188" i="55"/>
  <c r="AK60" i="55"/>
  <c r="AG11" i="55"/>
  <c r="X173" i="55"/>
  <c r="AI10" i="55"/>
  <c r="T44" i="55"/>
  <c r="AI19" i="55"/>
  <c r="I72" i="55"/>
  <c r="AI20" i="55"/>
  <c r="AG19" i="55"/>
  <c r="T52" i="55"/>
  <c r="K26" i="55"/>
  <c r="I268" i="55"/>
  <c r="AK73" i="55"/>
  <c r="AI253" i="55"/>
  <c r="V222" i="55"/>
  <c r="T263" i="55"/>
  <c r="T175" i="55"/>
  <c r="V107" i="55"/>
  <c r="AG185" i="55"/>
  <c r="AK268" i="55"/>
  <c r="AK270" i="55"/>
  <c r="G4" i="41"/>
  <c r="I4" i="41"/>
  <c r="E4" i="41"/>
  <c r="AG290" i="22"/>
  <c r="G339" i="22"/>
  <c r="G335" i="22"/>
  <c r="AG292" i="22"/>
  <c r="G331" i="22"/>
  <c r="I332" i="22"/>
  <c r="I331" i="22"/>
  <c r="AG294" i="22"/>
  <c r="G341" i="22"/>
  <c r="G333" i="22"/>
  <c r="G337" i="22"/>
  <c r="G338" i="22"/>
  <c r="AG291" i="22"/>
  <c r="I339" i="22"/>
  <c r="I335" i="22"/>
  <c r="G332" i="22"/>
  <c r="AG293" i="22"/>
  <c r="AG286" i="22"/>
  <c r="AG287" i="22"/>
  <c r="I337" i="22"/>
  <c r="I338" i="22"/>
  <c r="G336" i="22"/>
  <c r="G334" i="22"/>
  <c r="I336" i="22"/>
  <c r="I334" i="22"/>
  <c r="AG295" i="22"/>
  <c r="I341" i="22"/>
  <c r="I333" i="22"/>
  <c r="AG288" i="22"/>
  <c r="I340" i="22"/>
  <c r="AG289" i="22"/>
  <c r="G340" i="22"/>
  <c r="I296" i="22"/>
  <c r="K294" i="22"/>
  <c r="K290" i="22"/>
  <c r="I286" i="22"/>
  <c r="AK283" i="22"/>
  <c r="I280" i="22"/>
  <c r="G279" i="22"/>
  <c r="V278" i="22"/>
  <c r="I278" i="22"/>
  <c r="I285" i="22"/>
  <c r="AK234" i="22"/>
  <c r="AK232" i="22"/>
  <c r="AK230" i="22"/>
  <c r="AK228" i="22"/>
  <c r="AK226" i="22"/>
  <c r="AK224" i="22"/>
  <c r="AK222" i="22"/>
  <c r="AK220" i="22"/>
  <c r="AK218" i="22"/>
  <c r="AK216" i="22"/>
  <c r="AK214" i="22"/>
  <c r="AK212" i="22"/>
  <c r="AK210" i="22"/>
  <c r="AK208" i="22"/>
  <c r="AK206" i="22"/>
  <c r="AK204" i="22"/>
  <c r="AK202" i="22"/>
  <c r="I306" i="22"/>
  <c r="I304" i="22"/>
  <c r="I302" i="22"/>
  <c r="I299" i="22"/>
  <c r="K292" i="22"/>
  <c r="K288" i="22"/>
  <c r="G285" i="22"/>
  <c r="K282" i="22"/>
  <c r="AI242" i="22"/>
  <c r="AI234" i="22"/>
  <c r="AI232" i="22"/>
  <c r="AI230" i="22"/>
  <c r="AI228" i="22"/>
  <c r="AI226" i="22"/>
  <c r="AI224" i="22"/>
  <c r="AI222" i="22"/>
  <c r="AI220" i="22"/>
  <c r="AI218" i="22"/>
  <c r="AI216" i="22"/>
  <c r="AI214" i="22"/>
  <c r="AI212" i="22"/>
  <c r="AI210" i="22"/>
  <c r="AI208" i="22"/>
  <c r="AI206" i="22"/>
  <c r="AI204" i="22"/>
  <c r="AI202" i="22"/>
  <c r="AI169" i="22"/>
  <c r="AI165" i="22"/>
  <c r="AI161" i="22"/>
  <c r="AK167" i="22"/>
  <c r="AK163" i="22"/>
  <c r="AK154" i="22"/>
  <c r="AG151" i="22"/>
  <c r="AI150" i="22"/>
  <c r="AI149" i="22"/>
  <c r="AK148" i="22"/>
  <c r="AK147" i="22"/>
  <c r="AG139" i="22"/>
  <c r="AI138" i="22"/>
  <c r="AI137" i="22"/>
  <c r="AK136" i="22"/>
  <c r="AK135" i="22"/>
  <c r="AG127" i="22"/>
  <c r="AI126" i="22"/>
  <c r="AI125" i="22"/>
  <c r="AK124" i="22"/>
  <c r="AK123" i="22"/>
  <c r="AG117" i="22"/>
  <c r="AG116" i="22"/>
  <c r="AG114" i="22"/>
  <c r="AG112" i="22"/>
  <c r="AG110" i="22"/>
  <c r="AG108" i="22"/>
  <c r="AG106" i="22"/>
  <c r="AG104" i="22"/>
  <c r="AG102" i="22"/>
  <c r="AG100" i="22"/>
  <c r="AG98" i="22"/>
  <c r="AG96" i="22"/>
  <c r="AG94" i="22"/>
  <c r="AI167" i="22"/>
  <c r="AI166" i="22"/>
  <c r="AI163" i="22"/>
  <c r="AI162" i="22"/>
  <c r="AI154" i="22"/>
  <c r="AG149" i="22"/>
  <c r="AI148" i="22"/>
  <c r="AI147" i="22"/>
  <c r="AK146" i="22"/>
  <c r="AK145" i="22"/>
  <c r="AG137" i="22"/>
  <c r="AI136" i="22"/>
  <c r="AI135" i="22"/>
  <c r="AK134" i="22"/>
  <c r="AK133" i="22"/>
  <c r="AG125" i="22"/>
  <c r="AI124" i="22"/>
  <c r="AI123" i="22"/>
  <c r="AK122" i="22"/>
  <c r="AK152" i="22"/>
  <c r="AG147" i="22"/>
  <c r="AI146" i="22"/>
  <c r="AI145" i="22"/>
  <c r="AK144" i="22"/>
  <c r="AG135" i="22"/>
  <c r="AI134" i="22"/>
  <c r="AI133" i="22"/>
  <c r="AK132" i="22"/>
  <c r="AG123" i="22"/>
  <c r="AI122" i="22"/>
  <c r="G92" i="22"/>
  <c r="G90" i="22"/>
  <c r="G88" i="22"/>
  <c r="AK165" i="22"/>
  <c r="AK161" i="22"/>
  <c r="AI155" i="22"/>
  <c r="AG145" i="22"/>
  <c r="AI144" i="22"/>
  <c r="AG133" i="22"/>
  <c r="AI132" i="22"/>
  <c r="K92" i="22"/>
  <c r="K90" i="22"/>
  <c r="K88" i="22"/>
  <c r="I84" i="22"/>
  <c r="I92" i="22"/>
  <c r="I90" i="22"/>
  <c r="I88" i="22"/>
  <c r="K86" i="22"/>
  <c r="AG84" i="22"/>
  <c r="G84" i="22"/>
  <c r="AK48" i="22"/>
  <c r="X45" i="22"/>
  <c r="AK42" i="22"/>
  <c r="I86" i="22"/>
  <c r="AG90" i="22"/>
  <c r="AG88" i="22"/>
  <c r="AG86" i="22"/>
  <c r="G86" i="22"/>
  <c r="AK46" i="22"/>
  <c r="AG46" i="22"/>
  <c r="AG92" i="22"/>
  <c r="K84" i="22"/>
  <c r="AK50" i="22"/>
  <c r="AG54" i="22"/>
  <c r="AG62" i="22"/>
  <c r="AK88" i="22"/>
  <c r="AI42" i="22"/>
  <c r="AK52" i="22"/>
  <c r="G85" i="22"/>
  <c r="AK96" i="22"/>
  <c r="AK104" i="22"/>
  <c r="AK112" i="22"/>
  <c r="AK130" i="22"/>
  <c r="X83" i="22"/>
  <c r="T150" i="22"/>
  <c r="AI44" i="22"/>
  <c r="AG52" i="22"/>
  <c r="AG64" i="22"/>
  <c r="AG76" i="22"/>
  <c r="T87" i="22"/>
  <c r="T91" i="22"/>
  <c r="AK137" i="22"/>
  <c r="AI54" i="22"/>
  <c r="V61" i="22"/>
  <c r="AI66" i="22"/>
  <c r="AK74" i="22"/>
  <c r="T95" i="22"/>
  <c r="T103" i="22"/>
  <c r="T111" i="22"/>
  <c r="T47" i="22"/>
  <c r="X69" i="22"/>
  <c r="V85" i="22"/>
  <c r="K89" i="22"/>
  <c r="AK117" i="22"/>
  <c r="AG162" i="22"/>
  <c r="AK186" i="22"/>
  <c r="AG206" i="22"/>
  <c r="AK245" i="22"/>
  <c r="X101" i="22"/>
  <c r="AG138" i="22"/>
  <c r="AK151" i="22"/>
  <c r="AK184" i="22"/>
  <c r="AK207" i="22"/>
  <c r="AG182" i="22"/>
  <c r="AG232" i="22"/>
  <c r="I279" i="22"/>
  <c r="AK160" i="22"/>
  <c r="AK180" i="22"/>
  <c r="AK221" i="22"/>
  <c r="AG269" i="22"/>
  <c r="X278" i="22"/>
  <c r="AI94" i="22"/>
  <c r="AI98" i="22"/>
  <c r="AI102" i="22"/>
  <c r="AI106" i="22"/>
  <c r="AI110" i="22"/>
  <c r="AI114" i="22"/>
  <c r="AI140" i="22"/>
  <c r="AK150" i="22"/>
  <c r="AG155" i="22"/>
  <c r="AK169" i="22"/>
  <c r="AG190" i="22"/>
  <c r="AG234" i="22"/>
  <c r="I283" i="22"/>
  <c r="AI188" i="22"/>
  <c r="AK229" i="22"/>
  <c r="K302" i="22"/>
  <c r="V281" i="22"/>
  <c r="K289" i="22"/>
  <c r="K342" i="22"/>
  <c r="AG283" i="22"/>
  <c r="G297" i="22"/>
  <c r="AG236" i="22"/>
  <c r="G281" i="22"/>
  <c r="G287" i="22"/>
  <c r="K296" i="22"/>
  <c r="K317" i="22"/>
  <c r="AI203" i="22"/>
  <c r="AI215" i="22"/>
  <c r="AI227" i="22"/>
  <c r="K291" i="22"/>
  <c r="G301" i="22"/>
  <c r="G305" i="22"/>
  <c r="G308" i="22"/>
  <c r="G283" i="22"/>
  <c r="I295" i="22"/>
  <c r="G302" i="22"/>
  <c r="G315" i="22"/>
  <c r="I317" i="22"/>
  <c r="I323" i="22"/>
  <c r="I329" i="22"/>
  <c r="AG74" i="22"/>
  <c r="AG66" i="22"/>
  <c r="AK90" i="22"/>
  <c r="AI52" i="22"/>
  <c r="AK60" i="22"/>
  <c r="AK68" i="22"/>
  <c r="AK76" i="22"/>
  <c r="K85" i="22"/>
  <c r="T97" i="22"/>
  <c r="T105" i="22"/>
  <c r="AK84" i="22"/>
  <c r="AG131" i="22"/>
  <c r="X87" i="22"/>
  <c r="X91" i="22"/>
  <c r="AK142" i="22"/>
  <c r="V47" i="22"/>
  <c r="T57" i="22"/>
  <c r="AK62" i="22"/>
  <c r="T69" i="22"/>
  <c r="AI74" i="22"/>
  <c r="I97" i="22"/>
  <c r="I105" i="22"/>
  <c r="I113" i="22"/>
  <c r="AG50" i="22"/>
  <c r="K117" i="22"/>
  <c r="I87" i="22"/>
  <c r="I91" i="22"/>
  <c r="AK149" i="22"/>
  <c r="K97" i="22"/>
  <c r="K101" i="22"/>
  <c r="K105" i="22"/>
  <c r="K109" i="22"/>
  <c r="K113" i="22"/>
  <c r="AG124" i="22"/>
  <c r="AG136" i="22"/>
  <c r="AG148" i="22"/>
  <c r="AK166" i="22"/>
  <c r="AI186" i="22"/>
  <c r="AG212" i="22"/>
  <c r="AK279" i="22"/>
  <c r="X103" i="22"/>
  <c r="AG126" i="22"/>
  <c r="AG163" i="22"/>
  <c r="AI184" i="22"/>
  <c r="AK213" i="22"/>
  <c r="AG140" i="22"/>
  <c r="AK170" i="22"/>
  <c r="AG202" i="22"/>
  <c r="I291" i="22"/>
  <c r="AG142" i="22"/>
  <c r="AG160" i="22"/>
  <c r="AI180" i="22"/>
  <c r="AK227" i="22"/>
  <c r="AK241" i="22"/>
  <c r="AK285" i="22"/>
  <c r="J709" i="41" s="1"/>
  <c r="AI90" i="22"/>
  <c r="G95" i="22"/>
  <c r="G99" i="22"/>
  <c r="G103" i="22"/>
  <c r="G107" i="22"/>
  <c r="G111" i="22"/>
  <c r="G115" i="22"/>
  <c r="AG141" i="22"/>
  <c r="AI151" i="22"/>
  <c r="AK197" i="22"/>
  <c r="AK178" i="22"/>
  <c r="AG204" i="22"/>
  <c r="AK128" i="22"/>
  <c r="AK140" i="22"/>
  <c r="AG152" i="22"/>
  <c r="AI168" i="22"/>
  <c r="AG188" i="22"/>
  <c r="AK235" i="22"/>
  <c r="K304" i="22"/>
  <c r="X281" i="22"/>
  <c r="G289" i="22"/>
  <c r="AI283" i="22"/>
  <c r="I298" i="22"/>
  <c r="AG205" i="22"/>
  <c r="AG211" i="22"/>
  <c r="AG217" i="22"/>
  <c r="AG223" i="22"/>
  <c r="AG229" i="22"/>
  <c r="AG235" i="22"/>
  <c r="AG241" i="22"/>
  <c r="AG247" i="22"/>
  <c r="AG253" i="22"/>
  <c r="T281" i="22"/>
  <c r="T287" i="22"/>
  <c r="G296" i="22"/>
  <c r="K329" i="22"/>
  <c r="AI205" i="22"/>
  <c r="AI217" i="22"/>
  <c r="AI229" i="22"/>
  <c r="AI236" i="22"/>
  <c r="AI247" i="22"/>
  <c r="AI253" i="22"/>
  <c r="G291" i="22"/>
  <c r="K303" i="22"/>
  <c r="K307" i="22"/>
  <c r="K278" i="22"/>
  <c r="K285" i="22"/>
  <c r="K300" i="22"/>
  <c r="G304" i="22"/>
  <c r="G317" i="22"/>
  <c r="G323" i="22"/>
  <c r="G329" i="22"/>
  <c r="T78" i="22"/>
  <c r="AG70" i="22"/>
  <c r="I115" i="22"/>
  <c r="AI48" i="22"/>
  <c r="T55" i="22"/>
  <c r="AI60" i="22"/>
  <c r="AI68" i="22"/>
  <c r="AI76" i="22"/>
  <c r="T93" i="22"/>
  <c r="I99" i="22"/>
  <c r="I107" i="22"/>
  <c r="K149" i="22"/>
  <c r="V45" i="22"/>
  <c r="AI84" i="22"/>
  <c r="AI141" i="22"/>
  <c r="T45" i="22"/>
  <c r="AG56" i="22"/>
  <c r="AG68" i="22"/>
  <c r="I83" i="22"/>
  <c r="V87" i="22"/>
  <c r="V91" i="22"/>
  <c r="AI153" i="22"/>
  <c r="V57" i="22"/>
  <c r="AI62" i="22"/>
  <c r="V69" i="22"/>
  <c r="AK98" i="22"/>
  <c r="AK106" i="22"/>
  <c r="X53" i="22"/>
  <c r="I117" i="22"/>
  <c r="G87" i="22"/>
  <c r="G91" i="22"/>
  <c r="K93" i="22"/>
  <c r="V97" i="22"/>
  <c r="V101" i="22"/>
  <c r="V105" i="22"/>
  <c r="V109" i="22"/>
  <c r="AG166" i="22"/>
  <c r="AG186" i="22"/>
  <c r="AG218" i="22"/>
  <c r="I300" i="22"/>
  <c r="X105" i="22"/>
  <c r="AK143" i="22"/>
  <c r="AG154" i="22"/>
  <c r="AG167" i="22"/>
  <c r="AG184" i="22"/>
  <c r="AK219" i="22"/>
  <c r="AI170" i="22"/>
  <c r="AG208" i="22"/>
  <c r="I292" i="22"/>
  <c r="AK164" i="22"/>
  <c r="AG180" i="22"/>
  <c r="AK233" i="22"/>
  <c r="AK251" i="22"/>
  <c r="AK126" i="22"/>
  <c r="AG132" i="22"/>
  <c r="AI197" i="22"/>
  <c r="AI178" i="22"/>
  <c r="AG210" i="22"/>
  <c r="AK242" i="22"/>
  <c r="AI130" i="22"/>
  <c r="AI142" i="22"/>
  <c r="AG153" i="22"/>
  <c r="AK176" i="22"/>
  <c r="AK205" i="22"/>
  <c r="AK236" i="22"/>
  <c r="AG242" i="22"/>
  <c r="K306" i="22"/>
  <c r="G284" i="22"/>
  <c r="K293" i="22"/>
  <c r="I284" i="22"/>
  <c r="X342" i="22"/>
  <c r="T278" i="22"/>
  <c r="K283" i="22"/>
  <c r="I289" i="22"/>
  <c r="I297" i="22"/>
  <c r="AI207" i="22"/>
  <c r="AI219" i="22"/>
  <c r="AI231" i="22"/>
  <c r="AI241" i="22"/>
  <c r="I281" i="22"/>
  <c r="K295" i="22"/>
  <c r="I303" i="22"/>
  <c r="I307" i="22"/>
  <c r="K319" i="22"/>
  <c r="T279" i="22"/>
  <c r="G300" i="22"/>
  <c r="G306" i="22"/>
  <c r="I313" i="22"/>
  <c r="I319" i="22"/>
  <c r="I325" i="22"/>
  <c r="V78" i="22"/>
  <c r="X85" i="22"/>
  <c r="V55" i="22"/>
  <c r="T83" i="22"/>
  <c r="X93" i="22"/>
  <c r="AK100" i="22"/>
  <c r="AK108" i="22"/>
  <c r="I149" i="22"/>
  <c r="AI152" i="22"/>
  <c r="AG48" i="22"/>
  <c r="G83" i="22"/>
  <c r="T89" i="22"/>
  <c r="I93" i="22"/>
  <c r="T53" i="22"/>
  <c r="AK58" i="22"/>
  <c r="T65" i="22"/>
  <c r="AK70" i="22"/>
  <c r="T99" i="22"/>
  <c r="T107" i="22"/>
  <c r="AK127" i="22"/>
  <c r="AG44" i="22"/>
  <c r="X57" i="22"/>
  <c r="G117" i="22"/>
  <c r="K87" i="22"/>
  <c r="K91" i="22"/>
  <c r="K115" i="22"/>
  <c r="AK129" i="22"/>
  <c r="AK141" i="22"/>
  <c r="AK174" i="22"/>
  <c r="K236" i="22"/>
  <c r="AG224" i="22"/>
  <c r="X95" i="22"/>
  <c r="X107" i="22"/>
  <c r="AK131" i="22"/>
  <c r="AK172" i="22"/>
  <c r="AK225" i="22"/>
  <c r="AK247" i="22"/>
  <c r="AG128" i="22"/>
  <c r="AG170" i="22"/>
  <c r="AG214" i="22"/>
  <c r="AG130" i="22"/>
  <c r="AK153" i="22"/>
  <c r="AG164" i="22"/>
  <c r="AK203" i="22"/>
  <c r="V291" i="22"/>
  <c r="AI92" i="22"/>
  <c r="AI96" i="22"/>
  <c r="AI100" i="22"/>
  <c r="AI104" i="22"/>
  <c r="AI108" i="22"/>
  <c r="AI112" i="22"/>
  <c r="AI116" i="22"/>
  <c r="AI127" i="22"/>
  <c r="AG197" i="22"/>
  <c r="AG178" i="22"/>
  <c r="AG216" i="22"/>
  <c r="AK253" i="22"/>
  <c r="AI160" i="22"/>
  <c r="AI176" i="22"/>
  <c r="AK211" i="22"/>
  <c r="AK243" i="22"/>
  <c r="K323" i="22"/>
  <c r="K287" i="22"/>
  <c r="G293" i="22"/>
  <c r="K315" i="22"/>
  <c r="G290" i="22"/>
  <c r="V342" i="22"/>
  <c r="AG207" i="22"/>
  <c r="AG213" i="22"/>
  <c r="AG219" i="22"/>
  <c r="AG225" i="22"/>
  <c r="AG231" i="22"/>
  <c r="AG243" i="22"/>
  <c r="AG249" i="22"/>
  <c r="X279" i="22"/>
  <c r="I290" i="22"/>
  <c r="AI209" i="22"/>
  <c r="AI221" i="22"/>
  <c r="AI233" i="22"/>
  <c r="AI243" i="22"/>
  <c r="AI249" i="22"/>
  <c r="AG285" i="22"/>
  <c r="G295" i="22"/>
  <c r="G303" i="22"/>
  <c r="G307" i="22"/>
  <c r="K331" i="22"/>
  <c r="AG279" i="22"/>
  <c r="K286" i="22"/>
  <c r="K313" i="22"/>
  <c r="G319" i="22"/>
  <c r="G325" i="22"/>
  <c r="X78" i="22"/>
  <c r="X47" i="22"/>
  <c r="AK86" i="22"/>
  <c r="AI129" i="22"/>
  <c r="T51" i="22"/>
  <c r="AK56" i="22"/>
  <c r="AK64" i="22"/>
  <c r="AK72" i="22"/>
  <c r="V83" i="22"/>
  <c r="V93" i="22"/>
  <c r="T101" i="22"/>
  <c r="T109" i="22"/>
  <c r="G149" i="22"/>
  <c r="X51" i="22"/>
  <c r="V150" i="22"/>
  <c r="AI50" i="22"/>
  <c r="AG60" i="22"/>
  <c r="AG72" i="22"/>
  <c r="K83" i="22"/>
  <c r="X89" i="22"/>
  <c r="AK114" i="22"/>
  <c r="V53" i="22"/>
  <c r="AI58" i="22"/>
  <c r="V65" i="22"/>
  <c r="AI70" i="22"/>
  <c r="I101" i="22"/>
  <c r="I109" i="22"/>
  <c r="AG143" i="22"/>
  <c r="AI46" i="22"/>
  <c r="X61" i="22"/>
  <c r="I89" i="22"/>
  <c r="AK92" i="22"/>
  <c r="K95" i="22"/>
  <c r="K99" i="22"/>
  <c r="K103" i="22"/>
  <c r="K107" i="22"/>
  <c r="K111" i="22"/>
  <c r="AI131" i="22"/>
  <c r="AI143" i="22"/>
  <c r="AI174" i="22"/>
  <c r="I236" i="22"/>
  <c r="AG230" i="22"/>
  <c r="X97" i="22"/>
  <c r="X109" i="22"/>
  <c r="AG150" i="22"/>
  <c r="AI172" i="22"/>
  <c r="AK231" i="22"/>
  <c r="I288" i="22"/>
  <c r="AK182" i="22"/>
  <c r="AG220" i="22"/>
  <c r="AK168" i="22"/>
  <c r="AK209" i="22"/>
  <c r="AI269" i="22"/>
  <c r="X291" i="22"/>
  <c r="G93" i="22"/>
  <c r="G97" i="22"/>
  <c r="G101" i="22"/>
  <c r="G105" i="22"/>
  <c r="G109" i="22"/>
  <c r="G113" i="22"/>
  <c r="AI128" i="22"/>
  <c r="AK138" i="22"/>
  <c r="AG144" i="22"/>
  <c r="AG161" i="22"/>
  <c r="AK190" i="22"/>
  <c r="AG222" i="22"/>
  <c r="V279" i="22"/>
  <c r="AG176" i="22"/>
  <c r="AK217" i="22"/>
  <c r="AG169" i="22"/>
  <c r="K299" i="22"/>
  <c r="K335" i="22"/>
  <c r="V287" i="22"/>
  <c r="K298" i="22"/>
  <c r="K325" i="22"/>
  <c r="G294" i="22"/>
  <c r="T342" i="22"/>
  <c r="AI279" i="22"/>
  <c r="K284" i="22"/>
  <c r="I293" i="22"/>
  <c r="AI211" i="22"/>
  <c r="AI223" i="22"/>
  <c r="AI235" i="22"/>
  <c r="AI285" i="22"/>
  <c r="K301" i="22"/>
  <c r="K305" i="22"/>
  <c r="K308" i="22"/>
  <c r="K280" i="22"/>
  <c r="G288" i="22"/>
  <c r="K321" i="22"/>
  <c r="I315" i="22"/>
  <c r="I321" i="22"/>
  <c r="I327" i="22"/>
  <c r="AK44" i="22"/>
  <c r="AG58" i="22"/>
  <c r="AI86" i="22"/>
  <c r="AK139" i="22"/>
  <c r="V51" i="22"/>
  <c r="AI56" i="22"/>
  <c r="AI64" i="22"/>
  <c r="AI72" i="22"/>
  <c r="I85" i="22"/>
  <c r="I95" i="22"/>
  <c r="I103" i="22"/>
  <c r="I111" i="22"/>
  <c r="AK125" i="22"/>
  <c r="X55" i="22"/>
  <c r="X150" i="22"/>
  <c r="AG42" i="22"/>
  <c r="V89" i="22"/>
  <c r="AK54" i="22"/>
  <c r="T61" i="22"/>
  <c r="AK66" i="22"/>
  <c r="AK94" i="22"/>
  <c r="AK102" i="22"/>
  <c r="AK110" i="22"/>
  <c r="X65" i="22"/>
  <c r="T85" i="22"/>
  <c r="G89" i="22"/>
  <c r="AK116" i="22"/>
  <c r="V95" i="22"/>
  <c r="V99" i="22"/>
  <c r="V103" i="22"/>
  <c r="V107" i="22"/>
  <c r="V111" i="22"/>
  <c r="AK162" i="22"/>
  <c r="AG174" i="22"/>
  <c r="G236" i="22"/>
  <c r="X99" i="22"/>
  <c r="X111" i="22"/>
  <c r="AG172" i="22"/>
  <c r="AI182" i="22"/>
  <c r="AG226" i="22"/>
  <c r="AK249" i="22"/>
  <c r="AG168" i="22"/>
  <c r="AK215" i="22"/>
  <c r="AK269" i="22"/>
  <c r="T291" i="22"/>
  <c r="AI88" i="22"/>
  <c r="AI117" i="22"/>
  <c r="AG129" i="22"/>
  <c r="AI139" i="22"/>
  <c r="AK155" i="22"/>
  <c r="AG165" i="22"/>
  <c r="AI190" i="22"/>
  <c r="AG228" i="22"/>
  <c r="I282" i="22"/>
  <c r="AG122" i="22"/>
  <c r="AG134" i="22"/>
  <c r="AG146" i="22"/>
  <c r="AI164" i="22"/>
  <c r="AK188" i="22"/>
  <c r="AK223" i="22"/>
  <c r="K279" i="22"/>
  <c r="G299" i="22"/>
  <c r="K281" i="22"/>
  <c r="X287" i="22"/>
  <c r="G298" i="22"/>
  <c r="G278" i="22"/>
  <c r="K297" i="22"/>
  <c r="K327" i="22"/>
  <c r="AG203" i="22"/>
  <c r="AG209" i="22"/>
  <c r="AG215" i="22"/>
  <c r="AG221" i="22"/>
  <c r="AG227" i="22"/>
  <c r="AG233" i="22"/>
  <c r="AG245" i="22"/>
  <c r="AG251" i="22"/>
  <c r="G280" i="22"/>
  <c r="G286" i="22"/>
  <c r="I294" i="22"/>
  <c r="AI213" i="22"/>
  <c r="AI225" i="22"/>
  <c r="AI245" i="22"/>
  <c r="AI251" i="22"/>
  <c r="I287" i="22"/>
  <c r="I301" i="22"/>
  <c r="I305" i="22"/>
  <c r="I308" i="22"/>
  <c r="G282" i="22"/>
  <c r="G292" i="22"/>
  <c r="K333" i="22"/>
  <c r="G313" i="22"/>
  <c r="G321" i="22"/>
  <c r="G327" i="22"/>
  <c r="X338" i="22"/>
  <c r="X314" i="22"/>
  <c r="K328" i="22"/>
  <c r="K316" i="22"/>
  <c r="V339" i="22"/>
  <c r="V315" i="22"/>
  <c r="V297" i="22"/>
  <c r="V282" i="22"/>
  <c r="X306" i="22"/>
  <c r="AI263" i="22"/>
  <c r="K213" i="22"/>
  <c r="AI261" i="22"/>
  <c r="AK185" i="22"/>
  <c r="G272" i="22"/>
  <c r="AI260" i="22"/>
  <c r="X258" i="22"/>
  <c r="I212" i="22"/>
  <c r="AI294" i="22"/>
  <c r="X265" i="22"/>
  <c r="X215" i="22"/>
  <c r="K114" i="22"/>
  <c r="G145" i="22"/>
  <c r="AK113" i="22"/>
  <c r="AK105" i="22"/>
  <c r="AK97" i="22"/>
  <c r="V160" i="22"/>
  <c r="X184" i="22"/>
  <c r="T169" i="22"/>
  <c r="T193" i="22"/>
  <c r="I179" i="22"/>
  <c r="K162" i="22"/>
  <c r="K186" i="22"/>
  <c r="K140" i="22"/>
  <c r="X137" i="22"/>
  <c r="V155" i="22"/>
  <c r="V138" i="22"/>
  <c r="K148" i="22"/>
  <c r="K124" i="22"/>
  <c r="G47" i="22"/>
  <c r="X58" i="22"/>
  <c r="T73" i="22"/>
  <c r="K64" i="22"/>
  <c r="I75" i="22"/>
  <c r="I51" i="22"/>
  <c r="I53" i="22"/>
  <c r="AG57" i="22"/>
  <c r="AG78" i="22"/>
  <c r="X324" i="22"/>
  <c r="V337" i="22"/>
  <c r="V313" i="22"/>
  <c r="X296" i="22"/>
  <c r="K247" i="22"/>
  <c r="K223" i="22"/>
  <c r="AK250" i="22"/>
  <c r="AK195" i="22"/>
  <c r="AK171" i="22"/>
  <c r="X259" i="22"/>
  <c r="T244" i="22"/>
  <c r="T232" i="22"/>
  <c r="T220" i="22"/>
  <c r="T208" i="22"/>
  <c r="I271" i="22"/>
  <c r="I246" i="22"/>
  <c r="I222" i="22"/>
  <c r="X273" i="22"/>
  <c r="AK196" i="22"/>
  <c r="AI296" i="22"/>
  <c r="X257" i="22"/>
  <c r="X213" i="22"/>
  <c r="V134" i="22"/>
  <c r="K112" i="22"/>
  <c r="AI87" i="22"/>
  <c r="X174" i="22"/>
  <c r="T183" i="22"/>
  <c r="I154" i="22"/>
  <c r="T115" i="22"/>
  <c r="I181" i="22"/>
  <c r="K164" i="22"/>
  <c r="K188" i="22"/>
  <c r="K129" i="22"/>
  <c r="X139" i="22"/>
  <c r="I153" i="22"/>
  <c r="X116" i="22"/>
  <c r="X48" i="22"/>
  <c r="X72" i="22"/>
  <c r="K66" i="22"/>
  <c r="I73" i="22"/>
  <c r="AG47" i="22"/>
  <c r="AG71" i="22"/>
  <c r="X322" i="22"/>
  <c r="K332" i="22"/>
  <c r="K320" i="22"/>
  <c r="V323" i="22"/>
  <c r="V301" i="22"/>
  <c r="X286" i="22"/>
  <c r="K257" i="22"/>
  <c r="K233" i="22"/>
  <c r="K209" i="22"/>
  <c r="AK256" i="22"/>
  <c r="AK181" i="22"/>
  <c r="X271" i="22"/>
  <c r="AK264" i="22"/>
  <c r="X270" i="22"/>
  <c r="I244" i="22"/>
  <c r="I220" i="22"/>
  <c r="G273" i="22"/>
  <c r="AK194" i="22"/>
  <c r="AK286" i="22"/>
  <c r="AB286" i="22" s="1"/>
  <c r="AG305" i="22"/>
  <c r="K267" i="22"/>
  <c r="X243" i="22"/>
  <c r="X223" i="22"/>
  <c r="K146" i="22"/>
  <c r="K122" i="22"/>
  <c r="K98" i="22"/>
  <c r="G133" i="22"/>
  <c r="V164" i="22"/>
  <c r="X188" i="22"/>
  <c r="T173" i="22"/>
  <c r="I171" i="22"/>
  <c r="I195" i="22"/>
  <c r="K178" i="22"/>
  <c r="T154" i="22"/>
  <c r="X141" i="22"/>
  <c r="K150" i="22"/>
  <c r="X106" i="22"/>
  <c r="X98" i="22"/>
  <c r="X84" i="22"/>
  <c r="X62" i="22"/>
  <c r="K56" i="22"/>
  <c r="I59" i="22"/>
  <c r="T63" i="22"/>
  <c r="I69" i="22"/>
  <c r="AG49" i="22"/>
  <c r="AG73" i="22"/>
  <c r="V338" i="22"/>
  <c r="V314" i="22"/>
  <c r="I328" i="22"/>
  <c r="I316" i="22"/>
  <c r="T339" i="22"/>
  <c r="T315" i="22"/>
  <c r="X297" i="22"/>
  <c r="T282" i="22"/>
  <c r="V306" i="22"/>
  <c r="AK263" i="22"/>
  <c r="I213" i="22"/>
  <c r="AK261" i="22"/>
  <c r="AG185" i="22"/>
  <c r="I272" i="22"/>
  <c r="AG260" i="22"/>
  <c r="V258" i="22"/>
  <c r="G212" i="22"/>
  <c r="AK294" i="22"/>
  <c r="AI289" i="22"/>
  <c r="V265" i="22"/>
  <c r="V215" i="22"/>
  <c r="I114" i="22"/>
  <c r="K145" i="22"/>
  <c r="AI113" i="22"/>
  <c r="AI105" i="22"/>
  <c r="AI97" i="22"/>
  <c r="T160" i="22"/>
  <c r="V184" i="22"/>
  <c r="V169" i="22"/>
  <c r="X193" i="22"/>
  <c r="G179" i="22"/>
  <c r="I162" i="22"/>
  <c r="I186" i="22"/>
  <c r="I140" i="22"/>
  <c r="V137" i="22"/>
  <c r="X155" i="22"/>
  <c r="X138" i="22"/>
  <c r="I148" i="22"/>
  <c r="I124" i="22"/>
  <c r="K47" i="22"/>
  <c r="V58" i="22"/>
  <c r="V73" i="22"/>
  <c r="I64" i="22"/>
  <c r="G75" i="22"/>
  <c r="G51" i="22"/>
  <c r="G53" i="22"/>
  <c r="AK57" i="22"/>
  <c r="AK78" i="22"/>
  <c r="V324" i="22"/>
  <c r="T337" i="22"/>
  <c r="T313" i="22"/>
  <c r="V296" i="22"/>
  <c r="I247" i="22"/>
  <c r="I223" i="22"/>
  <c r="AI250" i="22"/>
  <c r="AI195" i="22"/>
  <c r="AG171" i="22"/>
  <c r="T259" i="22"/>
  <c r="X244" i="22"/>
  <c r="X232" i="22"/>
  <c r="X220" i="22"/>
  <c r="X208" i="22"/>
  <c r="G271" i="22"/>
  <c r="G246" i="22"/>
  <c r="G222" i="22"/>
  <c r="V273" i="22"/>
  <c r="AI196" i="22"/>
  <c r="AG296" i="22"/>
  <c r="AI291" i="22"/>
  <c r="V257" i="22"/>
  <c r="V213" i="22"/>
  <c r="X134" i="22"/>
  <c r="I112" i="22"/>
  <c r="AG87" i="22"/>
  <c r="V174" i="22"/>
  <c r="V183" i="22"/>
  <c r="K154" i="22"/>
  <c r="X115" i="22"/>
  <c r="G181" i="22"/>
  <c r="I164" i="22"/>
  <c r="I188" i="22"/>
  <c r="I129" i="22"/>
  <c r="V139" i="22"/>
  <c r="G153" i="22"/>
  <c r="V116" i="22"/>
  <c r="V48" i="22"/>
  <c r="V72" i="22"/>
  <c r="I66" i="22"/>
  <c r="G73" i="22"/>
  <c r="AK47" i="22"/>
  <c r="AI71" i="22"/>
  <c r="V322" i="22"/>
  <c r="I320" i="22"/>
  <c r="T323" i="22"/>
  <c r="T301" i="22"/>
  <c r="V286" i="22"/>
  <c r="I257" i="22"/>
  <c r="I233" i="22"/>
  <c r="I209" i="22"/>
  <c r="AI256" i="22"/>
  <c r="AG181" i="22"/>
  <c r="T271" i="22"/>
  <c r="AI264" i="22"/>
  <c r="V270" i="22"/>
  <c r="G244" i="22"/>
  <c r="G220" i="22"/>
  <c r="K273" i="22"/>
  <c r="AI194" i="22"/>
  <c r="AI286" i="22"/>
  <c r="AI305" i="22"/>
  <c r="I267" i="22"/>
  <c r="V243" i="22"/>
  <c r="V223" i="22"/>
  <c r="I146" i="22"/>
  <c r="I122" i="22"/>
  <c r="I98" i="22"/>
  <c r="K133" i="22"/>
  <c r="T164" i="22"/>
  <c r="V188" i="22"/>
  <c r="V173" i="22"/>
  <c r="G171" i="22"/>
  <c r="G195" i="22"/>
  <c r="I178" i="22"/>
  <c r="V154" i="22"/>
  <c r="V141" i="22"/>
  <c r="I150" i="22"/>
  <c r="V106" i="22"/>
  <c r="V98" i="22"/>
  <c r="V84" i="22"/>
  <c r="V62" i="22"/>
  <c r="I56" i="22"/>
  <c r="G59" i="22"/>
  <c r="V63" i="22"/>
  <c r="G69" i="22"/>
  <c r="AK49" i="22"/>
  <c r="AK73" i="22"/>
  <c r="T338" i="22"/>
  <c r="T314" i="22"/>
  <c r="G328" i="22"/>
  <c r="G316" i="22"/>
  <c r="X339" i="22"/>
  <c r="X315" i="22"/>
  <c r="T297" i="22"/>
  <c r="X282" i="22"/>
  <c r="T306" i="22"/>
  <c r="AG263" i="22"/>
  <c r="G213" i="22"/>
  <c r="AG261" i="22"/>
  <c r="AI185" i="22"/>
  <c r="K272" i="22"/>
  <c r="AK260" i="22"/>
  <c r="T258" i="22"/>
  <c r="K212" i="22"/>
  <c r="AK289" i="22"/>
  <c r="T265" i="22"/>
  <c r="T215" i="22"/>
  <c r="G114" i="22"/>
  <c r="I145" i="22"/>
  <c r="AG113" i="22"/>
  <c r="AG105" i="22"/>
  <c r="AG97" i="22"/>
  <c r="X160" i="22"/>
  <c r="T184" i="22"/>
  <c r="X169" i="22"/>
  <c r="V193" i="22"/>
  <c r="K179" i="22"/>
  <c r="G162" i="22"/>
  <c r="G186" i="22"/>
  <c r="G140" i="22"/>
  <c r="T137" i="22"/>
  <c r="T155" i="22"/>
  <c r="T138" i="22"/>
  <c r="G148" i="22"/>
  <c r="G124" i="22"/>
  <c r="I47" i="22"/>
  <c r="T58" i="22"/>
  <c r="X73" i="22"/>
  <c r="G64" i="22"/>
  <c r="K75" i="22"/>
  <c r="K51" i="22"/>
  <c r="K53" i="22"/>
  <c r="AI57" i="22"/>
  <c r="AI78" i="22"/>
  <c r="T324" i="22"/>
  <c r="X337" i="22"/>
  <c r="X313" i="22"/>
  <c r="T296" i="22"/>
  <c r="G247" i="22"/>
  <c r="G223" i="22"/>
  <c r="AG250" i="22"/>
  <c r="AG195" i="22"/>
  <c r="AI171" i="22"/>
  <c r="V259" i="22"/>
  <c r="V244" i="22"/>
  <c r="V232" i="22"/>
  <c r="V220" i="22"/>
  <c r="V208" i="22"/>
  <c r="K271" i="22"/>
  <c r="K246" i="22"/>
  <c r="K222" i="22"/>
  <c r="T273" i="22"/>
  <c r="AG196" i="22"/>
  <c r="AK296" i="22"/>
  <c r="AK291" i="22"/>
  <c r="T257" i="22"/>
  <c r="T213" i="22"/>
  <c r="T134" i="22"/>
  <c r="G112" i="22"/>
  <c r="AK87" i="22"/>
  <c r="T174" i="22"/>
  <c r="X183" i="22"/>
  <c r="G154" i="22"/>
  <c r="V115" i="22"/>
  <c r="K181" i="22"/>
  <c r="G164" i="22"/>
  <c r="G188" i="22"/>
  <c r="G129" i="22"/>
  <c r="T139" i="22"/>
  <c r="K153" i="22"/>
  <c r="T116" i="22"/>
  <c r="T48" i="22"/>
  <c r="T72" i="22"/>
  <c r="G66" i="22"/>
  <c r="K73" i="22"/>
  <c r="AI47" i="22"/>
  <c r="AK71" i="22"/>
  <c r="T322" i="22"/>
  <c r="G320" i="22"/>
  <c r="X323" i="22"/>
  <c r="X301" i="22"/>
  <c r="T286" i="22"/>
  <c r="G257" i="22"/>
  <c r="G233" i="22"/>
  <c r="G209" i="22"/>
  <c r="AG256" i="22"/>
  <c r="AI181" i="22"/>
  <c r="V271" i="22"/>
  <c r="AG264" i="22"/>
  <c r="T270" i="22"/>
  <c r="K244" i="22"/>
  <c r="K220" i="22"/>
  <c r="I273" i="22"/>
  <c r="AG194" i="22"/>
  <c r="AK305" i="22"/>
  <c r="G267" i="22"/>
  <c r="T243" i="22"/>
  <c r="T223" i="22"/>
  <c r="G146" i="22"/>
  <c r="G122" i="22"/>
  <c r="G98" i="22"/>
  <c r="I133" i="22"/>
  <c r="X164" i="22"/>
  <c r="T188" i="22"/>
  <c r="X173" i="22"/>
  <c r="K171" i="22"/>
  <c r="K195" i="22"/>
  <c r="G178" i="22"/>
  <c r="X154" i="22"/>
  <c r="T141" i="22"/>
  <c r="G150" i="22"/>
  <c r="T106" i="22"/>
  <c r="T98" i="22"/>
  <c r="X326" i="22"/>
  <c r="K334" i="22"/>
  <c r="K322" i="22"/>
  <c r="V327" i="22"/>
  <c r="X294" i="22"/>
  <c r="K249" i="22"/>
  <c r="K225" i="22"/>
  <c r="AK173" i="22"/>
  <c r="AI259" i="22"/>
  <c r="AI272" i="22"/>
  <c r="I248" i="22"/>
  <c r="I224" i="22"/>
  <c r="X268" i="22"/>
  <c r="AI282" i="22"/>
  <c r="AK306" i="22"/>
  <c r="AG301" i="22"/>
  <c r="X247" i="22"/>
  <c r="X227" i="22"/>
  <c r="X203" i="22"/>
  <c r="K102" i="22"/>
  <c r="AK109" i="22"/>
  <c r="AK101" i="22"/>
  <c r="AK93" i="22"/>
  <c r="X172" i="22"/>
  <c r="X196" i="22"/>
  <c r="T181" i="22"/>
  <c r="K142" i="22"/>
  <c r="I165" i="22"/>
  <c r="I191" i="22"/>
  <c r="K174" i="22"/>
  <c r="X125" i="22"/>
  <c r="X149" i="22"/>
  <c r="K151" i="22"/>
  <c r="K126" i="22"/>
  <c r="K136" i="22"/>
  <c r="X88" i="22"/>
  <c r="X46" i="22"/>
  <c r="X70" i="22"/>
  <c r="K52" i="22"/>
  <c r="K76" i="22"/>
  <c r="I63" i="22"/>
  <c r="I77" i="22"/>
  <c r="AG45" i="22"/>
  <c r="AG69" i="22"/>
  <c r="X336" i="22"/>
  <c r="V325" i="22"/>
  <c r="V299" i="22"/>
  <c r="X284" i="22"/>
  <c r="X263" i="22"/>
  <c r="K235" i="22"/>
  <c r="K211" i="22"/>
  <c r="X261" i="22"/>
  <c r="AK244" i="22"/>
  <c r="AK183" i="22"/>
  <c r="AI271" i="22"/>
  <c r="T250" i="22"/>
  <c r="AG262" i="22"/>
  <c r="T226" i="22"/>
  <c r="T214" i="22"/>
  <c r="T202" i="22"/>
  <c r="G258" i="22"/>
  <c r="I234" i="22"/>
  <c r="I210" i="22"/>
  <c r="G268" i="22"/>
  <c r="AK284" i="22"/>
  <c r="AG303" i="22"/>
  <c r="X245" i="22"/>
  <c r="X225" i="22"/>
  <c r="I163" i="22"/>
  <c r="V146" i="22"/>
  <c r="V122" i="22"/>
  <c r="K100" i="22"/>
  <c r="V162" i="22"/>
  <c r="X186" i="22"/>
  <c r="T171" i="22"/>
  <c r="T195" i="22"/>
  <c r="I131" i="22"/>
  <c r="I161" i="22"/>
  <c r="I193" i="22"/>
  <c r="K176" i="22"/>
  <c r="X127" i="22"/>
  <c r="X151" i="22"/>
  <c r="K138" i="22"/>
  <c r="X117" i="22"/>
  <c r="X86" i="22"/>
  <c r="X60" i="22"/>
  <c r="K54" i="22"/>
  <c r="V49" i="22"/>
  <c r="AG59" i="22"/>
  <c r="X334" i="22"/>
  <c r="K340" i="22"/>
  <c r="K326" i="22"/>
  <c r="K314" i="22"/>
  <c r="V335" i="22"/>
  <c r="X298" i="22"/>
  <c r="K245" i="22"/>
  <c r="K221" i="22"/>
  <c r="AK193" i="22"/>
  <c r="V283" i="22"/>
  <c r="T256" i="22"/>
  <c r="I256" i="22"/>
  <c r="I232" i="22"/>
  <c r="I208" i="22"/>
  <c r="AI267" i="22"/>
  <c r="V293" i="22"/>
  <c r="AI298" i="22"/>
  <c r="AG308" i="22"/>
  <c r="X255" i="22"/>
  <c r="X235" i="22"/>
  <c r="X211" i="22"/>
  <c r="K134" i="22"/>
  <c r="K110" i="22"/>
  <c r="V144" i="22"/>
  <c r="AG85" i="22"/>
  <c r="X176" i="22"/>
  <c r="T161" i="22"/>
  <c r="T185" i="22"/>
  <c r="T113" i="22"/>
  <c r="I183" i="22"/>
  <c r="K166" i="22"/>
  <c r="K190" i="22"/>
  <c r="X129" i="22"/>
  <c r="V153" i="22"/>
  <c r="X110" i="22"/>
  <c r="X102" i="22"/>
  <c r="X94" i="22"/>
  <c r="X50" i="22"/>
  <c r="X74" i="22"/>
  <c r="K68" i="22"/>
  <c r="I71" i="22"/>
  <c r="K48" i="22"/>
  <c r="T71" i="22"/>
  <c r="G49" i="22"/>
  <c r="K46" i="22"/>
  <c r="AG61" i="22"/>
  <c r="V326" i="22"/>
  <c r="I322" i="22"/>
  <c r="T327" i="22"/>
  <c r="V294" i="22"/>
  <c r="I249" i="22"/>
  <c r="I225" i="22"/>
  <c r="AG173" i="22"/>
  <c r="AG259" i="22"/>
  <c r="AG272" i="22"/>
  <c r="G248" i="22"/>
  <c r="G224" i="22"/>
  <c r="V268" i="22"/>
  <c r="AG282" i="22"/>
  <c r="AI306" i="22"/>
  <c r="AI301" i="22"/>
  <c r="V247" i="22"/>
  <c r="V227" i="22"/>
  <c r="V203" i="22"/>
  <c r="I102" i="22"/>
  <c r="AI109" i="22"/>
  <c r="AI101" i="22"/>
  <c r="AI93" i="22"/>
  <c r="V172" i="22"/>
  <c r="V196" i="22"/>
  <c r="V181" i="22"/>
  <c r="G142" i="22"/>
  <c r="K165" i="22"/>
  <c r="G191" i="22"/>
  <c r="I174" i="22"/>
  <c r="V125" i="22"/>
  <c r="V149" i="22"/>
  <c r="I151" i="22"/>
  <c r="I126" i="22"/>
  <c r="I136" i="22"/>
  <c r="V88" i="22"/>
  <c r="V46" i="22"/>
  <c r="V70" i="22"/>
  <c r="I52" i="22"/>
  <c r="I76" i="22"/>
  <c r="G63" i="22"/>
  <c r="G77" i="22"/>
  <c r="AK45" i="22"/>
  <c r="AK69" i="22"/>
  <c r="V336" i="22"/>
  <c r="T325" i="22"/>
  <c r="X299" i="22"/>
  <c r="V284" i="22"/>
  <c r="V263" i="22"/>
  <c r="I235" i="22"/>
  <c r="I211" i="22"/>
  <c r="V261" i="22"/>
  <c r="AI244" i="22"/>
  <c r="AG183" i="22"/>
  <c r="AG271" i="22"/>
  <c r="X250" i="22"/>
  <c r="AK262" i="22"/>
  <c r="X226" i="22"/>
  <c r="X214" i="22"/>
  <c r="X202" i="22"/>
  <c r="K258" i="22"/>
  <c r="G234" i="22"/>
  <c r="G210" i="22"/>
  <c r="K268" i="22"/>
  <c r="AI284" i="22"/>
  <c r="AI303" i="22"/>
  <c r="V245" i="22"/>
  <c r="V225" i="22"/>
  <c r="K163" i="22"/>
  <c r="X146" i="22"/>
  <c r="X122" i="22"/>
  <c r="I100" i="22"/>
  <c r="X162" i="22"/>
  <c r="V186" i="22"/>
  <c r="V171" i="22"/>
  <c r="X195" i="22"/>
  <c r="G131" i="22"/>
  <c r="K161" i="22"/>
  <c r="G193" i="22"/>
  <c r="I176" i="22"/>
  <c r="V127" i="22"/>
  <c r="V151" i="22"/>
  <c r="I138" i="22"/>
  <c r="V117" i="22"/>
  <c r="V86" i="22"/>
  <c r="V60" i="22"/>
  <c r="I54" i="22"/>
  <c r="X49" i="22"/>
  <c r="AI59" i="22"/>
  <c r="V334" i="22"/>
  <c r="I326" i="22"/>
  <c r="I314" i="22"/>
  <c r="T335" i="22"/>
  <c r="V298" i="22"/>
  <c r="I245" i="22"/>
  <c r="I221" i="22"/>
  <c r="AI193" i="22"/>
  <c r="X283" i="22"/>
  <c r="X256" i="22"/>
  <c r="G256" i="22"/>
  <c r="G232" i="22"/>
  <c r="G208" i="22"/>
  <c r="AK267" i="22"/>
  <c r="X293" i="22"/>
  <c r="AG298" i="22"/>
  <c r="AI293" i="22"/>
  <c r="AI308" i="22"/>
  <c r="V255" i="22"/>
  <c r="V235" i="22"/>
  <c r="V211" i="22"/>
  <c r="I134" i="22"/>
  <c r="I110" i="22"/>
  <c r="X144" i="22"/>
  <c r="AK85" i="22"/>
  <c r="V176" i="22"/>
  <c r="V161" i="22"/>
  <c r="V185" i="22"/>
  <c r="X113" i="22"/>
  <c r="G183" i="22"/>
  <c r="I166" i="22"/>
  <c r="I190" i="22"/>
  <c r="V129" i="22"/>
  <c r="T153" i="22"/>
  <c r="V110" i="22"/>
  <c r="V102" i="22"/>
  <c r="V94" i="22"/>
  <c r="T50" i="22"/>
  <c r="V74" i="22"/>
  <c r="I68" i="22"/>
  <c r="G71" i="22"/>
  <c r="I48" i="22"/>
  <c r="V71" i="22"/>
  <c r="K49" i="22"/>
  <c r="I46" i="22"/>
  <c r="AK61" i="22"/>
  <c r="T326" i="22"/>
  <c r="G322" i="22"/>
  <c r="X327" i="22"/>
  <c r="T294" i="22"/>
  <c r="G249" i="22"/>
  <c r="G225" i="22"/>
  <c r="AI173" i="22"/>
  <c r="AK259" i="22"/>
  <c r="AK272" i="22"/>
  <c r="K248" i="22"/>
  <c r="K224" i="22"/>
  <c r="T268" i="22"/>
  <c r="AK282" i="22"/>
  <c r="AG306" i="22"/>
  <c r="AK301" i="22"/>
  <c r="T247" i="22"/>
  <c r="T227" i="22"/>
  <c r="T203" i="22"/>
  <c r="G102" i="22"/>
  <c r="AG109" i="22"/>
  <c r="AG101" i="22"/>
  <c r="AG93" i="22"/>
  <c r="T172" i="22"/>
  <c r="T196" i="22"/>
  <c r="X181" i="22"/>
  <c r="I142" i="22"/>
  <c r="G165" i="22"/>
  <c r="K191" i="22"/>
  <c r="G174" i="22"/>
  <c r="T125" i="22"/>
  <c r="T149" i="22"/>
  <c r="G151" i="22"/>
  <c r="G126" i="22"/>
  <c r="G136" i="22"/>
  <c r="T88" i="22"/>
  <c r="T46" i="22"/>
  <c r="T70" i="22"/>
  <c r="G52" i="22"/>
  <c r="G76" i="22"/>
  <c r="K63" i="22"/>
  <c r="K77" i="22"/>
  <c r="AI45" i="22"/>
  <c r="AI69" i="22"/>
  <c r="T336" i="22"/>
  <c r="X325" i="22"/>
  <c r="T299" i="22"/>
  <c r="T284" i="22"/>
  <c r="T263" i="22"/>
  <c r="G235" i="22"/>
  <c r="G211" i="22"/>
  <c r="T261" i="22"/>
  <c r="AG244" i="22"/>
  <c r="AI183" i="22"/>
  <c r="AK271" i="22"/>
  <c r="V250" i="22"/>
  <c r="AI262" i="22"/>
  <c r="V226" i="22"/>
  <c r="V214" i="22"/>
  <c r="V202" i="22"/>
  <c r="I258" i="22"/>
  <c r="K234" i="22"/>
  <c r="K210" i="22"/>
  <c r="I268" i="22"/>
  <c r="AG284" i="22"/>
  <c r="AK303" i="22"/>
  <c r="T245" i="22"/>
  <c r="T225" i="22"/>
  <c r="G163" i="22"/>
  <c r="T146" i="22"/>
  <c r="T122" i="22"/>
  <c r="G100" i="22"/>
  <c r="T162" i="22"/>
  <c r="T186" i="22"/>
  <c r="X171" i="22"/>
  <c r="V195" i="22"/>
  <c r="K131" i="22"/>
  <c r="G161" i="22"/>
  <c r="K193" i="22"/>
  <c r="G176" i="22"/>
  <c r="T127" i="22"/>
  <c r="T151" i="22"/>
  <c r="G138" i="22"/>
  <c r="T117" i="22"/>
  <c r="T86" i="22"/>
  <c r="T60" i="22"/>
  <c r="G54" i="22"/>
  <c r="T49" i="22"/>
  <c r="AK59" i="22"/>
  <c r="T334" i="22"/>
  <c r="G326" i="22"/>
  <c r="G314" i="22"/>
  <c r="X335" i="22"/>
  <c r="T298" i="22"/>
  <c r="G245" i="22"/>
  <c r="G221" i="22"/>
  <c r="AG193" i="22"/>
  <c r="T283" i="22"/>
  <c r="V256" i="22"/>
  <c r="K256" i="22"/>
  <c r="K232" i="22"/>
  <c r="K208" i="22"/>
  <c r="AG267" i="22"/>
  <c r="T293" i="22"/>
  <c r="AK298" i="22"/>
  <c r="AK293" i="22"/>
  <c r="AK308" i="22"/>
  <c r="T255" i="22"/>
  <c r="T235" i="22"/>
  <c r="T211" i="22"/>
  <c r="G134" i="22"/>
  <c r="G110" i="22"/>
  <c r="T144" i="22"/>
  <c r="AI85" i="22"/>
  <c r="T176" i="22"/>
  <c r="X161" i="22"/>
  <c r="X185" i="22"/>
  <c r="V113" i="22"/>
  <c r="K183" i="22"/>
  <c r="G166" i="22"/>
  <c r="G190" i="22"/>
  <c r="T129" i="22"/>
  <c r="X153" i="22"/>
  <c r="T110" i="22"/>
  <c r="T102" i="22"/>
  <c r="T94" i="22"/>
  <c r="V50" i="22"/>
  <c r="T74" i="22"/>
  <c r="G68" i="22"/>
  <c r="K71" i="22"/>
  <c r="G48" i="22"/>
  <c r="X71" i="22"/>
  <c r="I49" i="22"/>
  <c r="G46" i="22"/>
  <c r="AI61" i="22"/>
  <c r="T84" i="22"/>
  <c r="X63" i="22"/>
  <c r="V332" i="22"/>
  <c r="T333" i="22"/>
  <c r="X285" i="22"/>
  <c r="V300" i="22"/>
  <c r="I265" i="22"/>
  <c r="I243" i="22"/>
  <c r="I219" i="22"/>
  <c r="I263" i="22"/>
  <c r="AI248" i="22"/>
  <c r="AG179" i="22"/>
  <c r="X254" i="22"/>
  <c r="X242" i="22"/>
  <c r="X230" i="22"/>
  <c r="X218" i="22"/>
  <c r="X206" i="22"/>
  <c r="G254" i="22"/>
  <c r="G230" i="22"/>
  <c r="G206" i="22"/>
  <c r="V267" i="22"/>
  <c r="X289" i="22"/>
  <c r="AG300" i="22"/>
  <c r="AI295" i="22"/>
  <c r="V253" i="22"/>
  <c r="V221" i="22"/>
  <c r="I96" i="22"/>
  <c r="I144" i="22"/>
  <c r="AI115" i="22"/>
  <c r="AI107" i="22"/>
  <c r="AI99" i="22"/>
  <c r="AG91" i="22"/>
  <c r="X166" i="22"/>
  <c r="V190" i="22"/>
  <c r="V175" i="22"/>
  <c r="X197" i="22"/>
  <c r="T130" i="22"/>
  <c r="G185" i="22"/>
  <c r="I168" i="22"/>
  <c r="I192" i="22"/>
  <c r="X128" i="22"/>
  <c r="T143" i="22"/>
  <c r="I127" i="22"/>
  <c r="V152" i="22"/>
  <c r="I125" i="22"/>
  <c r="V114" i="22"/>
  <c r="V64" i="22"/>
  <c r="V77" i="22"/>
  <c r="I58" i="22"/>
  <c r="G65" i="22"/>
  <c r="AI51" i="22"/>
  <c r="AI75" i="22"/>
  <c r="V330" i="22"/>
  <c r="I324" i="22"/>
  <c r="T331" i="22"/>
  <c r="T305" i="22"/>
  <c r="I253" i="22"/>
  <c r="I229" i="22"/>
  <c r="I205" i="22"/>
  <c r="X262" i="22"/>
  <c r="AG177" i="22"/>
  <c r="T260" i="22"/>
  <c r="AI273" i="22"/>
  <c r="G252" i="22"/>
  <c r="G228" i="22"/>
  <c r="G204" i="22"/>
  <c r="AI257" i="22"/>
  <c r="AI278" i="22"/>
  <c r="AI302" i="22"/>
  <c r="AI297" i="22"/>
  <c r="V251" i="22"/>
  <c r="V231" i="22"/>
  <c r="V207" i="22"/>
  <c r="I106" i="22"/>
  <c r="X132" i="22"/>
  <c r="V180" i="22"/>
  <c r="V165" i="22"/>
  <c r="V189" i="22"/>
  <c r="G130" i="22"/>
  <c r="G187" i="22"/>
  <c r="I170" i="22"/>
  <c r="I194" i="22"/>
  <c r="X133" i="22"/>
  <c r="I139" i="22"/>
  <c r="T92" i="22"/>
  <c r="V54" i="22"/>
  <c r="I72" i="22"/>
  <c r="G55" i="22"/>
  <c r="I42" i="22"/>
  <c r="G61" i="22"/>
  <c r="AK65" i="22"/>
  <c r="V340" i="22"/>
  <c r="V316" i="22"/>
  <c r="T341" i="22"/>
  <c r="T317" i="22"/>
  <c r="X295" i="22"/>
  <c r="V280" i="22"/>
  <c r="V304" i="22"/>
  <c r="K264" i="22"/>
  <c r="I215" i="22"/>
  <c r="AI252" i="22"/>
  <c r="AG187" i="22"/>
  <c r="T272" i="22"/>
  <c r="X252" i="22"/>
  <c r="AI258" i="22"/>
  <c r="X234" i="22"/>
  <c r="X222" i="22"/>
  <c r="X210" i="22"/>
  <c r="G259" i="22"/>
  <c r="G214" i="22"/>
  <c r="I269" i="22"/>
  <c r="AI281" i="22"/>
  <c r="AK292" i="22"/>
  <c r="AK265" i="22"/>
  <c r="V236" i="22"/>
  <c r="V217" i="22"/>
  <c r="K167" i="22"/>
  <c r="I135" i="22"/>
  <c r="I116" i="22"/>
  <c r="I132" i="22"/>
  <c r="V170" i="22"/>
  <c r="V194" i="22"/>
  <c r="V179" i="22"/>
  <c r="T142" i="22"/>
  <c r="K169" i="22"/>
  <c r="G189" i="22"/>
  <c r="I172" i="22"/>
  <c r="I196" i="22"/>
  <c r="V123" i="22"/>
  <c r="V147" i="22"/>
  <c r="X126" i="22"/>
  <c r="X148" i="22"/>
  <c r="X124" i="22"/>
  <c r="V112" i="22"/>
  <c r="V104" i="22"/>
  <c r="V96" i="22"/>
  <c r="T44" i="22"/>
  <c r="V68" i="22"/>
  <c r="K44" i="22"/>
  <c r="I74" i="22"/>
  <c r="V67" i="22"/>
  <c r="G78" i="22"/>
  <c r="AK43" i="22"/>
  <c r="AI67" i="22"/>
  <c r="T62" i="22"/>
  <c r="K69" i="22"/>
  <c r="T332" i="22"/>
  <c r="X333" i="22"/>
  <c r="T285" i="22"/>
  <c r="T300" i="22"/>
  <c r="G265" i="22"/>
  <c r="G243" i="22"/>
  <c r="G219" i="22"/>
  <c r="G263" i="22"/>
  <c r="AG248" i="22"/>
  <c r="AI179" i="22"/>
  <c r="V254" i="22"/>
  <c r="V242" i="22"/>
  <c r="V230" i="22"/>
  <c r="V218" i="22"/>
  <c r="V206" i="22"/>
  <c r="K254" i="22"/>
  <c r="K230" i="22"/>
  <c r="K206" i="22"/>
  <c r="T267" i="22"/>
  <c r="T289" i="22"/>
  <c r="AK300" i="22"/>
  <c r="AK295" i="22"/>
  <c r="T253" i="22"/>
  <c r="T221" i="22"/>
  <c r="G96" i="22"/>
  <c r="G144" i="22"/>
  <c r="AG115" i="22"/>
  <c r="AG107" i="22"/>
  <c r="AG99" i="22"/>
  <c r="AK91" i="22"/>
  <c r="T166" i="22"/>
  <c r="T190" i="22"/>
  <c r="X175" i="22"/>
  <c r="V197" i="22"/>
  <c r="X130" i="22"/>
  <c r="K185" i="22"/>
  <c r="G168" i="22"/>
  <c r="G192" i="22"/>
  <c r="T128" i="22"/>
  <c r="X143" i="22"/>
  <c r="G127" i="22"/>
  <c r="X152" i="22"/>
  <c r="G125" i="22"/>
  <c r="T114" i="22"/>
  <c r="T64" i="22"/>
  <c r="X77" i="22"/>
  <c r="G58" i="22"/>
  <c r="K65" i="22"/>
  <c r="AK51" i="22"/>
  <c r="AK75" i="22"/>
  <c r="T330" i="22"/>
  <c r="G324" i="22"/>
  <c r="X331" i="22"/>
  <c r="X305" i="22"/>
  <c r="G253" i="22"/>
  <c r="G229" i="22"/>
  <c r="G205" i="22"/>
  <c r="V262" i="22"/>
  <c r="AI177" i="22"/>
  <c r="X260" i="22"/>
  <c r="AG273" i="22"/>
  <c r="K252" i="22"/>
  <c r="K228" i="22"/>
  <c r="K204" i="22"/>
  <c r="AG257" i="22"/>
  <c r="AG278" i="22"/>
  <c r="AG302" i="22"/>
  <c r="AK297" i="22"/>
  <c r="T251" i="22"/>
  <c r="T231" i="22"/>
  <c r="T207" i="22"/>
  <c r="G106" i="22"/>
  <c r="T132" i="22"/>
  <c r="T180" i="22"/>
  <c r="X165" i="22"/>
  <c r="X189" i="22"/>
  <c r="I130" i="22"/>
  <c r="K187" i="22"/>
  <c r="G170" i="22"/>
  <c r="G194" i="22"/>
  <c r="V133" i="22"/>
  <c r="G139" i="22"/>
  <c r="V92" i="22"/>
  <c r="T54" i="22"/>
  <c r="G72" i="22"/>
  <c r="K55" i="22"/>
  <c r="G42" i="22"/>
  <c r="K61" i="22"/>
  <c r="AI65" i="22"/>
  <c r="T340" i="22"/>
  <c r="T316" i="22"/>
  <c r="X341" i="22"/>
  <c r="X317" i="22"/>
  <c r="T295" i="22"/>
  <c r="T280" i="22"/>
  <c r="T304" i="22"/>
  <c r="I264" i="22"/>
  <c r="G215" i="22"/>
  <c r="AG252" i="22"/>
  <c r="AI187" i="22"/>
  <c r="X272" i="22"/>
  <c r="V252" i="22"/>
  <c r="AG258" i="22"/>
  <c r="V234" i="22"/>
  <c r="V222" i="22"/>
  <c r="V210" i="22"/>
  <c r="K259" i="22"/>
  <c r="K214" i="22"/>
  <c r="G269" i="22"/>
  <c r="AK281" i="22"/>
  <c r="AG265" i="22"/>
  <c r="T236" i="22"/>
  <c r="T217" i="22"/>
  <c r="G167" i="22"/>
  <c r="G135" i="22"/>
  <c r="G116" i="22"/>
  <c r="G132" i="22"/>
  <c r="T170" i="22"/>
  <c r="T194" i="22"/>
  <c r="X179" i="22"/>
  <c r="X142" i="22"/>
  <c r="G169" i="22"/>
  <c r="K189" i="22"/>
  <c r="G172" i="22"/>
  <c r="G196" i="22"/>
  <c r="T123" i="22"/>
  <c r="T147" i="22"/>
  <c r="T126" i="22"/>
  <c r="T148" i="22"/>
  <c r="T124" i="22"/>
  <c r="T112" i="22"/>
  <c r="T104" i="22"/>
  <c r="T96" i="22"/>
  <c r="V44" i="22"/>
  <c r="T68" i="22"/>
  <c r="I44" i="22"/>
  <c r="G74" i="22"/>
  <c r="X67" i="22"/>
  <c r="K78" i="22"/>
  <c r="AI43" i="22"/>
  <c r="AK67" i="22"/>
  <c r="G56" i="22"/>
  <c r="AI49" i="22"/>
  <c r="X320" i="22"/>
  <c r="K338" i="22"/>
  <c r="V321" i="22"/>
  <c r="V303" i="22"/>
  <c r="X288" i="22"/>
  <c r="K255" i="22"/>
  <c r="K231" i="22"/>
  <c r="K207" i="22"/>
  <c r="AK254" i="22"/>
  <c r="AK191" i="22"/>
  <c r="G261" i="22"/>
  <c r="T248" i="22"/>
  <c r="AK266" i="22"/>
  <c r="T224" i="22"/>
  <c r="T212" i="22"/>
  <c r="G270" i="22"/>
  <c r="I242" i="22"/>
  <c r="I218" i="22"/>
  <c r="AK192" i="22"/>
  <c r="AI288" i="22"/>
  <c r="AG307" i="22"/>
  <c r="X266" i="22"/>
  <c r="X233" i="22"/>
  <c r="X209" i="22"/>
  <c r="K108" i="22"/>
  <c r="AK111" i="22"/>
  <c r="AK103" i="22"/>
  <c r="AK95" i="22"/>
  <c r="AG83" i="22"/>
  <c r="X178" i="22"/>
  <c r="T163" i="22"/>
  <c r="T187" i="22"/>
  <c r="I143" i="22"/>
  <c r="I173" i="22"/>
  <c r="K180" i="22"/>
  <c r="K141" i="22"/>
  <c r="V131" i="22"/>
  <c r="K137" i="22"/>
  <c r="X52" i="22"/>
  <c r="X76" i="22"/>
  <c r="G50" i="22"/>
  <c r="K70" i="22"/>
  <c r="V43" i="22"/>
  <c r="AG63" i="22"/>
  <c r="X318" i="22"/>
  <c r="K330" i="22"/>
  <c r="K318" i="22"/>
  <c r="V319" i="22"/>
  <c r="K339" i="22"/>
  <c r="V308" i="22"/>
  <c r="X302" i="22"/>
  <c r="X264" i="22"/>
  <c r="K241" i="22"/>
  <c r="K217" i="22"/>
  <c r="AK189" i="22"/>
  <c r="AK268" i="22"/>
  <c r="X269" i="22"/>
  <c r="I216" i="22"/>
  <c r="AI290" i="22"/>
  <c r="G266" i="22"/>
  <c r="X241" i="22"/>
  <c r="X219" i="22"/>
  <c r="K94" i="22"/>
  <c r="V168" i="22"/>
  <c r="X192" i="22"/>
  <c r="T177" i="22"/>
  <c r="I175" i="22"/>
  <c r="I197" i="22"/>
  <c r="K182" i="22"/>
  <c r="K128" i="22"/>
  <c r="T145" i="22"/>
  <c r="I152" i="22"/>
  <c r="X42" i="22"/>
  <c r="X66" i="22"/>
  <c r="K60" i="22"/>
  <c r="I67" i="22"/>
  <c r="G45" i="22"/>
  <c r="G43" i="22"/>
  <c r="AG53" i="22"/>
  <c r="AG77" i="22"/>
  <c r="X328" i="22"/>
  <c r="V329" i="22"/>
  <c r="K337" i="22"/>
  <c r="V307" i="22"/>
  <c r="X292" i="22"/>
  <c r="K251" i="22"/>
  <c r="K227" i="22"/>
  <c r="K203" i="22"/>
  <c r="G262" i="22"/>
  <c r="AK246" i="22"/>
  <c r="AK175" i="22"/>
  <c r="G260" i="22"/>
  <c r="T246" i="22"/>
  <c r="AK270" i="22"/>
  <c r="T228" i="22"/>
  <c r="T216" i="22"/>
  <c r="T204" i="22"/>
  <c r="I250" i="22"/>
  <c r="I226" i="22"/>
  <c r="I202" i="22"/>
  <c r="AK255" i="22"/>
  <c r="AK280" i="22"/>
  <c r="AK304" i="22"/>
  <c r="AG299" i="22"/>
  <c r="X249" i="22"/>
  <c r="X229" i="22"/>
  <c r="X205" i="22"/>
  <c r="K147" i="22"/>
  <c r="K123" i="22"/>
  <c r="K104" i="22"/>
  <c r="AI89" i="22"/>
  <c r="X182" i="22"/>
  <c r="T167" i="22"/>
  <c r="T191" i="22"/>
  <c r="I177" i="22"/>
  <c r="K160" i="22"/>
  <c r="K184" i="22"/>
  <c r="V140" i="22"/>
  <c r="X135" i="22"/>
  <c r="K155" i="22"/>
  <c r="V136" i="22"/>
  <c r="X108" i="22"/>
  <c r="X100" i="22"/>
  <c r="X90" i="22"/>
  <c r="X56" i="22"/>
  <c r="K62" i="22"/>
  <c r="T75" i="22"/>
  <c r="T59" i="22"/>
  <c r="I57" i="22"/>
  <c r="AG55" i="22"/>
  <c r="AI73" i="22"/>
  <c r="V320" i="22"/>
  <c r="T321" i="22"/>
  <c r="T303" i="22"/>
  <c r="V288" i="22"/>
  <c r="I255" i="22"/>
  <c r="I231" i="22"/>
  <c r="I207" i="22"/>
  <c r="AI254" i="22"/>
  <c r="AI191" i="22"/>
  <c r="K261" i="22"/>
  <c r="X248" i="22"/>
  <c r="AI266" i="22"/>
  <c r="X224" i="22"/>
  <c r="X212" i="22"/>
  <c r="K270" i="22"/>
  <c r="G242" i="22"/>
  <c r="G218" i="22"/>
  <c r="AI192" i="22"/>
  <c r="AK288" i="22"/>
  <c r="AI307" i="22"/>
  <c r="V266" i="22"/>
  <c r="V233" i="22"/>
  <c r="V209" i="22"/>
  <c r="I108" i="22"/>
  <c r="AI111" i="22"/>
  <c r="AI103" i="22"/>
  <c r="AI95" i="22"/>
  <c r="AI83" i="22"/>
  <c r="V178" i="22"/>
  <c r="V163" i="22"/>
  <c r="V187" i="22"/>
  <c r="G143" i="22"/>
  <c r="G173" i="22"/>
  <c r="I180" i="22"/>
  <c r="I141" i="22"/>
  <c r="T131" i="22"/>
  <c r="I137" i="22"/>
  <c r="V52" i="22"/>
  <c r="V76" i="22"/>
  <c r="K50" i="22"/>
  <c r="I70" i="22"/>
  <c r="X43" i="22"/>
  <c r="AI63" i="22"/>
  <c r="V318" i="22"/>
  <c r="I330" i="22"/>
  <c r="I318" i="22"/>
  <c r="T319" i="22"/>
  <c r="T308" i="22"/>
  <c r="V302" i="22"/>
  <c r="V264" i="22"/>
  <c r="I241" i="22"/>
  <c r="I217" i="22"/>
  <c r="AG189" i="22"/>
  <c r="AI268" i="22"/>
  <c r="V269" i="22"/>
  <c r="G216" i="22"/>
  <c r="AI287" i="22"/>
  <c r="AK290" i="22"/>
  <c r="K266" i="22"/>
  <c r="V241" i="22"/>
  <c r="V219" i="22"/>
  <c r="I94" i="22"/>
  <c r="T168" i="22"/>
  <c r="V192" i="22"/>
  <c r="V177" i="22"/>
  <c r="G175" i="22"/>
  <c r="G197" i="22"/>
  <c r="I182" i="22"/>
  <c r="I128" i="22"/>
  <c r="X145" i="22"/>
  <c r="K152" i="22"/>
  <c r="V42" i="22"/>
  <c r="V66" i="22"/>
  <c r="I60" i="22"/>
  <c r="G67" i="22"/>
  <c r="K45" i="22"/>
  <c r="K43" i="22"/>
  <c r="AK53" i="22"/>
  <c r="AK77" i="22"/>
  <c r="V328" i="22"/>
  <c r="T329" i="22"/>
  <c r="T307" i="22"/>
  <c r="V292" i="22"/>
  <c r="I251" i="22"/>
  <c r="I227" i="22"/>
  <c r="I203" i="22"/>
  <c r="K262" i="22"/>
  <c r="AI246" i="22"/>
  <c r="AG175" i="22"/>
  <c r="I260" i="22"/>
  <c r="X246" i="22"/>
  <c r="AI270" i="22"/>
  <c r="X228" i="22"/>
  <c r="X216" i="22"/>
  <c r="X204" i="22"/>
  <c r="G250" i="22"/>
  <c r="G226" i="22"/>
  <c r="G202" i="22"/>
  <c r="AI255" i="22"/>
  <c r="AI280" i="22"/>
  <c r="AI304" i="22"/>
  <c r="AI299" i="22"/>
  <c r="V249" i="22"/>
  <c r="V229" i="22"/>
  <c r="V205" i="22"/>
  <c r="I147" i="22"/>
  <c r="I123" i="22"/>
  <c r="I104" i="22"/>
  <c r="AG89" i="22"/>
  <c r="V182" i="22"/>
  <c r="V167" i="22"/>
  <c r="X191" i="22"/>
  <c r="G177" i="22"/>
  <c r="I160" i="22"/>
  <c r="I184" i="22"/>
  <c r="X140" i="22"/>
  <c r="V135" i="22"/>
  <c r="I155" i="22"/>
  <c r="X136" i="22"/>
  <c r="V108" i="22"/>
  <c r="V100" i="22"/>
  <c r="V90" i="22"/>
  <c r="V56" i="22"/>
  <c r="I62" i="22"/>
  <c r="V75" i="22"/>
  <c r="V59" i="22"/>
  <c r="G57" i="22"/>
  <c r="AI55" i="22"/>
  <c r="K59" i="22"/>
  <c r="T320" i="22"/>
  <c r="X321" i="22"/>
  <c r="X303" i="22"/>
  <c r="T288" i="22"/>
  <c r="G255" i="22"/>
  <c r="G231" i="22"/>
  <c r="G207" i="22"/>
  <c r="AG254" i="22"/>
  <c r="AG191" i="22"/>
  <c r="I261" i="22"/>
  <c r="V248" i="22"/>
  <c r="AG266" i="22"/>
  <c r="V224" i="22"/>
  <c r="V212" i="22"/>
  <c r="I270" i="22"/>
  <c r="K242" i="22"/>
  <c r="K218" i="22"/>
  <c r="AG192" i="22"/>
  <c r="AK307" i="22"/>
  <c r="T266" i="22"/>
  <c r="T233" i="22"/>
  <c r="T209" i="22"/>
  <c r="G108" i="22"/>
  <c r="AG111" i="22"/>
  <c r="AG103" i="22"/>
  <c r="AG95" i="22"/>
  <c r="AK83" i="22"/>
  <c r="T178" i="22"/>
  <c r="X163" i="22"/>
  <c r="X187" i="22"/>
  <c r="K143" i="22"/>
  <c r="K173" i="22"/>
  <c r="G180" i="22"/>
  <c r="G141" i="22"/>
  <c r="X131" i="22"/>
  <c r="G137" i="22"/>
  <c r="T52" i="22"/>
  <c r="T76" i="22"/>
  <c r="I50" i="22"/>
  <c r="G70" i="22"/>
  <c r="T43" i="22"/>
  <c r="AK63" i="22"/>
  <c r="T318" i="22"/>
  <c r="G330" i="22"/>
  <c r="G318" i="22"/>
  <c r="X319" i="22"/>
  <c r="X308" i="22"/>
  <c r="T302" i="22"/>
  <c r="T264" i="22"/>
  <c r="G241" i="22"/>
  <c r="G217" i="22"/>
  <c r="AI189" i="22"/>
  <c r="AG268" i="22"/>
  <c r="T269" i="22"/>
  <c r="K216" i="22"/>
  <c r="AK287" i="22"/>
  <c r="I266" i="22"/>
  <c r="T241" i="22"/>
  <c r="T219" i="22"/>
  <c r="G94" i="22"/>
  <c r="X168" i="22"/>
  <c r="T192" i="22"/>
  <c r="X177" i="22"/>
  <c r="K175" i="22"/>
  <c r="K197" i="22"/>
  <c r="G182" i="22"/>
  <c r="G128" i="22"/>
  <c r="V145" i="22"/>
  <c r="G152" i="22"/>
  <c r="T42" i="22"/>
  <c r="T66" i="22"/>
  <c r="G60" i="22"/>
  <c r="K67" i="22"/>
  <c r="I45" i="22"/>
  <c r="I43" i="22"/>
  <c r="AI53" i="22"/>
  <c r="AI77" i="22"/>
  <c r="T328" i="22"/>
  <c r="X329" i="22"/>
  <c r="X307" i="22"/>
  <c r="T292" i="22"/>
  <c r="G251" i="22"/>
  <c r="G227" i="22"/>
  <c r="G203" i="22"/>
  <c r="I262" i="22"/>
  <c r="AG246" i="22"/>
  <c r="AI175" i="22"/>
  <c r="K260" i="22"/>
  <c r="V246" i="22"/>
  <c r="AG270" i="22"/>
  <c r="V228" i="22"/>
  <c r="V216" i="22"/>
  <c r="V204" i="22"/>
  <c r="K250" i="22"/>
  <c r="K226" i="22"/>
  <c r="K202" i="22"/>
  <c r="AG255" i="22"/>
  <c r="AG280" i="22"/>
  <c r="AG304" i="22"/>
  <c r="AK299" i="22"/>
  <c r="T249" i="22"/>
  <c r="T229" i="22"/>
  <c r="T205" i="22"/>
  <c r="G147" i="22"/>
  <c r="G123" i="22"/>
  <c r="G104" i="22"/>
  <c r="AK89" i="22"/>
  <c r="T182" i="22"/>
  <c r="X167" i="22"/>
  <c r="V191" i="22"/>
  <c r="K177" i="22"/>
  <c r="G160" i="22"/>
  <c r="G184" i="22"/>
  <c r="T140" i="22"/>
  <c r="T135" i="22"/>
  <c r="G155" i="22"/>
  <c r="T136" i="22"/>
  <c r="T108" i="22"/>
  <c r="T100" i="22"/>
  <c r="T90" i="22"/>
  <c r="T56" i="22"/>
  <c r="G62" i="22"/>
  <c r="X75" i="22"/>
  <c r="X59" i="22"/>
  <c r="K57" i="22"/>
  <c r="AK55" i="22"/>
  <c r="X332" i="22"/>
  <c r="V333" i="22"/>
  <c r="K341" i="22"/>
  <c r="V285" i="22"/>
  <c r="X300" i="22"/>
  <c r="K265" i="22"/>
  <c r="K243" i="22"/>
  <c r="K219" i="22"/>
  <c r="K263" i="22"/>
  <c r="AK248" i="22"/>
  <c r="AK179" i="22"/>
  <c r="T254" i="22"/>
  <c r="T242" i="22"/>
  <c r="T230" i="22"/>
  <c r="T218" i="22"/>
  <c r="T206" i="22"/>
  <c r="I254" i="22"/>
  <c r="I230" i="22"/>
  <c r="I206" i="22"/>
  <c r="X267" i="22"/>
  <c r="V289" i="22"/>
  <c r="AI300" i="22"/>
  <c r="X253" i="22"/>
  <c r="X221" i="22"/>
  <c r="K96" i="22"/>
  <c r="K144" i="22"/>
  <c r="AK115" i="22"/>
  <c r="AK107" i="22"/>
  <c r="AK99" i="22"/>
  <c r="AI91" i="22"/>
  <c r="V166" i="22"/>
  <c r="X190" i="22"/>
  <c r="T175" i="22"/>
  <c r="T197" i="22"/>
  <c r="V130" i="22"/>
  <c r="I185" i="22"/>
  <c r="K168" i="22"/>
  <c r="K192" i="22"/>
  <c r="V128" i="22"/>
  <c r="V143" i="22"/>
  <c r="K127" i="22"/>
  <c r="T152" i="22"/>
  <c r="K125" i="22"/>
  <c r="X114" i="22"/>
  <c r="X64" i="22"/>
  <c r="T77" i="22"/>
  <c r="K58" i="22"/>
  <c r="I65" i="22"/>
  <c r="AG51" i="22"/>
  <c r="AG75" i="22"/>
  <c r="X330" i="22"/>
  <c r="K336" i="22"/>
  <c r="K324" i="22"/>
  <c r="V331" i="22"/>
  <c r="V305" i="22"/>
  <c r="K253" i="22"/>
  <c r="K229" i="22"/>
  <c r="K205" i="22"/>
  <c r="T262" i="22"/>
  <c r="AK177" i="22"/>
  <c r="V260" i="22"/>
  <c r="AK273" i="22"/>
  <c r="I252" i="22"/>
  <c r="I228" i="22"/>
  <c r="I204" i="22"/>
  <c r="AK257" i="22"/>
  <c r="AK278" i="22"/>
  <c r="AK302" i="22"/>
  <c r="AG297" i="22"/>
  <c r="X251" i="22"/>
  <c r="X231" i="22"/>
  <c r="X207" i="22"/>
  <c r="K106" i="22"/>
  <c r="V132" i="22"/>
  <c r="X180" i="22"/>
  <c r="T165" i="22"/>
  <c r="T189" i="22"/>
  <c r="K130" i="22"/>
  <c r="I187" i="22"/>
  <c r="K170" i="22"/>
  <c r="K194" i="22"/>
  <c r="T133" i="22"/>
  <c r="K139" i="22"/>
  <c r="X92" i="22"/>
  <c r="X54" i="22"/>
  <c r="K72" i="22"/>
  <c r="I55" i="22"/>
  <c r="K42" i="22"/>
  <c r="I61" i="22"/>
  <c r="AG65" i="22"/>
  <c r="X340" i="22"/>
  <c r="X316" i="22"/>
  <c r="V341" i="22"/>
  <c r="V317" i="22"/>
  <c r="V295" i="22"/>
  <c r="X280" i="22"/>
  <c r="X304" i="22"/>
  <c r="G264" i="22"/>
  <c r="K215" i="22"/>
  <c r="AK252" i="22"/>
  <c r="AK187" i="22"/>
  <c r="V272" i="22"/>
  <c r="T252" i="22"/>
  <c r="AK258" i="22"/>
  <c r="T234" i="22"/>
  <c r="T222" i="22"/>
  <c r="T210" i="22"/>
  <c r="I259" i="22"/>
  <c r="I214" i="22"/>
  <c r="K269" i="22"/>
  <c r="AG281" i="22"/>
  <c r="AI292" i="22"/>
  <c r="AI265" i="22"/>
  <c r="X236" i="22"/>
  <c r="X217" i="22"/>
  <c r="I167" i="22"/>
  <c r="K135" i="22"/>
  <c r="K116" i="22"/>
  <c r="K132" i="22"/>
  <c r="X170" i="22"/>
  <c r="X194" i="22"/>
  <c r="T179" i="22"/>
  <c r="V142" i="22"/>
  <c r="I169" i="22"/>
  <c r="I189" i="22"/>
  <c r="K172" i="22"/>
  <c r="K196" i="22"/>
  <c r="X123" i="22"/>
  <c r="X147" i="22"/>
  <c r="V126" i="22"/>
  <c r="V148" i="22"/>
  <c r="V124" i="22"/>
  <c r="X112" i="22"/>
  <c r="X104" i="22"/>
  <c r="X96" i="22"/>
  <c r="X44" i="22"/>
  <c r="X68" i="22"/>
  <c r="G44" i="22"/>
  <c r="K74" i="22"/>
  <c r="T67" i="22"/>
  <c r="I78" i="22"/>
  <c r="AG43" i="22"/>
  <c r="AG67" i="22"/>
  <c r="K11" i="22"/>
  <c r="K29" i="22"/>
  <c r="AK13" i="22"/>
  <c r="AK31" i="22"/>
  <c r="X10" i="22"/>
  <c r="K6" i="22"/>
  <c r="K18" i="22"/>
  <c r="K30" i="22"/>
  <c r="L30" i="22" s="1"/>
  <c r="AK14" i="22"/>
  <c r="AK26" i="22"/>
  <c r="X5" i="22"/>
  <c r="X17" i="22"/>
  <c r="X29" i="22"/>
  <c r="K7" i="22"/>
  <c r="K19" i="22"/>
  <c r="K31" i="22"/>
  <c r="AK15" i="22"/>
  <c r="AK27" i="22"/>
  <c r="AI37" i="22"/>
  <c r="X6" i="22"/>
  <c r="X18" i="22"/>
  <c r="X30" i="22"/>
  <c r="K14" i="22"/>
  <c r="K26" i="22"/>
  <c r="AK10" i="22"/>
  <c r="AK22" i="22"/>
  <c r="AK34" i="22"/>
  <c r="X13" i="22"/>
  <c r="X25" i="22"/>
  <c r="K27" i="22"/>
  <c r="AK11" i="22"/>
  <c r="AK23" i="22"/>
  <c r="AI36" i="22"/>
  <c r="X14" i="22"/>
  <c r="X26" i="22"/>
  <c r="K8" i="22"/>
  <c r="K10" i="22"/>
  <c r="K34" i="22"/>
  <c r="AK6" i="22"/>
  <c r="AK18" i="22"/>
  <c r="AK30" i="22"/>
  <c r="X9" i="22"/>
  <c r="X21" i="22"/>
  <c r="X33" i="22"/>
  <c r="I37" i="22"/>
  <c r="K28" i="22"/>
  <c r="K17" i="22"/>
  <c r="AK7" i="22"/>
  <c r="X16" i="22"/>
  <c r="X28" i="22"/>
  <c r="I11" i="22"/>
  <c r="I29" i="22"/>
  <c r="AI13" i="22"/>
  <c r="AI31" i="22"/>
  <c r="V10" i="22"/>
  <c r="I6" i="22"/>
  <c r="I18" i="22"/>
  <c r="I30" i="22"/>
  <c r="AI14" i="22"/>
  <c r="AI26" i="22"/>
  <c r="V5" i="22"/>
  <c r="V17" i="22"/>
  <c r="V29" i="22"/>
  <c r="I7" i="22"/>
  <c r="I19" i="22"/>
  <c r="I31" i="22"/>
  <c r="AI15" i="22"/>
  <c r="AI27" i="22"/>
  <c r="AK37" i="22"/>
  <c r="V6" i="22"/>
  <c r="V18" i="22"/>
  <c r="V30" i="22"/>
  <c r="I14" i="22"/>
  <c r="I26" i="22"/>
  <c r="AI10" i="22"/>
  <c r="AI22" i="22"/>
  <c r="AI34" i="22"/>
  <c r="V13" i="22"/>
  <c r="V25" i="22"/>
  <c r="I27" i="22"/>
  <c r="AI11" i="22"/>
  <c r="AI23" i="22"/>
  <c r="AK36" i="22"/>
  <c r="V14" i="22"/>
  <c r="V26" i="22"/>
  <c r="I8" i="22"/>
  <c r="I10" i="22"/>
  <c r="I34" i="22"/>
  <c r="AI6" i="22"/>
  <c r="AI18" i="22"/>
  <c r="AI30" i="22"/>
  <c r="V9" i="22"/>
  <c r="V21" i="22"/>
  <c r="V33" i="22"/>
  <c r="K37" i="22"/>
  <c r="I28" i="22"/>
  <c r="I17" i="22"/>
  <c r="AI7" i="22"/>
  <c r="V16" i="22"/>
  <c r="V28" i="22"/>
  <c r="G11" i="22"/>
  <c r="G29" i="22"/>
  <c r="AG13" i="22"/>
  <c r="AG31" i="22"/>
  <c r="T10" i="22"/>
  <c r="G6" i="22"/>
  <c r="G18" i="22"/>
  <c r="G30" i="22"/>
  <c r="AG14" i="22"/>
  <c r="AG26" i="22"/>
  <c r="T5" i="22"/>
  <c r="T17" i="22"/>
  <c r="T29" i="22"/>
  <c r="G7" i="22"/>
  <c r="G19" i="22"/>
  <c r="G31" i="22"/>
  <c r="AG15" i="22"/>
  <c r="AG27" i="22"/>
  <c r="AG37" i="22"/>
  <c r="T6" i="22"/>
  <c r="T18" i="22"/>
  <c r="T30" i="22"/>
  <c r="G14" i="22"/>
  <c r="G26" i="22"/>
  <c r="AG10" i="22"/>
  <c r="AG22" i="22"/>
  <c r="AG34" i="22"/>
  <c r="T13" i="22"/>
  <c r="T25" i="22"/>
  <c r="G27" i="22"/>
  <c r="AG11" i="22"/>
  <c r="AG23" i="22"/>
  <c r="AG36" i="22"/>
  <c r="T14" i="22"/>
  <c r="T26" i="22"/>
  <c r="G8" i="22"/>
  <c r="G10" i="22"/>
  <c r="G34" i="22"/>
  <c r="AG6" i="22"/>
  <c r="AG18" i="22"/>
  <c r="AG30" i="22"/>
  <c r="T9" i="22"/>
  <c r="T21" i="22"/>
  <c r="T33" i="22"/>
  <c r="G37" i="22"/>
  <c r="G28" i="22"/>
  <c r="G17" i="22"/>
  <c r="AG7" i="22"/>
  <c r="T16" i="22"/>
  <c r="T28" i="22"/>
  <c r="K23" i="22"/>
  <c r="AK25" i="22"/>
  <c r="I36" i="22"/>
  <c r="K12" i="22"/>
  <c r="K24" i="22"/>
  <c r="AK8" i="22"/>
  <c r="AK20" i="22"/>
  <c r="AK32" i="22"/>
  <c r="V37" i="22"/>
  <c r="X11" i="22"/>
  <c r="X23" i="22"/>
  <c r="K13" i="22"/>
  <c r="K25" i="22"/>
  <c r="AK9" i="22"/>
  <c r="AK21" i="22"/>
  <c r="AK33" i="22"/>
  <c r="V35" i="22"/>
  <c r="X12" i="22"/>
  <c r="X24" i="22"/>
  <c r="K20" i="22"/>
  <c r="K32" i="22"/>
  <c r="AK16" i="22"/>
  <c r="AK28" i="22"/>
  <c r="V36" i="22"/>
  <c r="X7" i="22"/>
  <c r="X19" i="22"/>
  <c r="X31" i="22"/>
  <c r="K21" i="22"/>
  <c r="K33" i="22"/>
  <c r="AK5" i="22"/>
  <c r="AK17" i="22"/>
  <c r="AK29" i="22"/>
  <c r="X8" i="22"/>
  <c r="X20" i="22"/>
  <c r="X32" i="22"/>
  <c r="K15" i="22"/>
  <c r="K22" i="22"/>
  <c r="AI35" i="22"/>
  <c r="AK12" i="22"/>
  <c r="AK24" i="22"/>
  <c r="X15" i="22"/>
  <c r="X27" i="22"/>
  <c r="K9" i="22"/>
  <c r="K16" i="22"/>
  <c r="K5" i="22"/>
  <c r="I35" i="22"/>
  <c r="AK19" i="22"/>
  <c r="X22" i="22"/>
  <c r="X34" i="22"/>
  <c r="I23" i="22"/>
  <c r="AI25" i="22"/>
  <c r="K36" i="22"/>
  <c r="I12" i="22"/>
  <c r="I24" i="22"/>
  <c r="AI8" i="22"/>
  <c r="AI20" i="22"/>
  <c r="AI32" i="22"/>
  <c r="X37" i="22"/>
  <c r="V11" i="22"/>
  <c r="V23" i="22"/>
  <c r="I13" i="22"/>
  <c r="I25" i="22"/>
  <c r="AI9" i="22"/>
  <c r="AI21" i="22"/>
  <c r="AI33" i="22"/>
  <c r="T35" i="22"/>
  <c r="V12" i="22"/>
  <c r="V24" i="22"/>
  <c r="I20" i="22"/>
  <c r="I32" i="22"/>
  <c r="AI16" i="22"/>
  <c r="AI28" i="22"/>
  <c r="X36" i="22"/>
  <c r="V7" i="22"/>
  <c r="V19" i="22"/>
  <c r="V31" i="22"/>
  <c r="I21" i="22"/>
  <c r="I33" i="22"/>
  <c r="AI5" i="22"/>
  <c r="AI17" i="22"/>
  <c r="AI29" i="22"/>
  <c r="V8" i="22"/>
  <c r="V20" i="22"/>
  <c r="V32" i="22"/>
  <c r="I15" i="22"/>
  <c r="L15" i="22" s="1"/>
  <c r="J21" i="41" s="1"/>
  <c r="G5" i="41" s="1"/>
  <c r="I22" i="22"/>
  <c r="AK35" i="22"/>
  <c r="AI12" i="22"/>
  <c r="AI24" i="22"/>
  <c r="V15" i="22"/>
  <c r="V27" i="22"/>
  <c r="I9" i="22"/>
  <c r="I16" i="22"/>
  <c r="I5" i="22"/>
  <c r="K35" i="22"/>
  <c r="AI19" i="22"/>
  <c r="V22" i="22"/>
  <c r="V34" i="22"/>
  <c r="G23" i="22"/>
  <c r="AG25" i="22"/>
  <c r="G36" i="22"/>
  <c r="G12" i="22"/>
  <c r="G24" i="22"/>
  <c r="AG8" i="22"/>
  <c r="AG20" i="22"/>
  <c r="AG32" i="22"/>
  <c r="T37" i="22"/>
  <c r="T11" i="22"/>
  <c r="T23" i="22"/>
  <c r="G13" i="22"/>
  <c r="G25" i="22"/>
  <c r="AG9" i="22"/>
  <c r="AG21" i="22"/>
  <c r="AG33" i="22"/>
  <c r="X35" i="22"/>
  <c r="T12" i="22"/>
  <c r="T24" i="22"/>
  <c r="G20" i="22"/>
  <c r="G32" i="22"/>
  <c r="AG16" i="22"/>
  <c r="AG28" i="22"/>
  <c r="T36" i="22"/>
  <c r="T7" i="22"/>
  <c r="T19" i="22"/>
  <c r="T31" i="22"/>
  <c r="G21" i="22"/>
  <c r="G33" i="22"/>
  <c r="AG5" i="22"/>
  <c r="AG17" i="22"/>
  <c r="AG29" i="22"/>
  <c r="T8" i="22"/>
  <c r="T20" i="22"/>
  <c r="T32" i="22"/>
  <c r="G15" i="22"/>
  <c r="G22" i="22"/>
  <c r="AG35" i="22"/>
  <c r="AG12" i="22"/>
  <c r="AG24" i="22"/>
  <c r="T15" i="22"/>
  <c r="T27" i="22"/>
  <c r="G9" i="22"/>
  <c r="G16" i="22"/>
  <c r="G5" i="22"/>
  <c r="J11" i="41" s="1"/>
  <c r="E5" i="41" s="1"/>
  <c r="G35" i="22"/>
  <c r="AG19" i="22"/>
  <c r="T22" i="22"/>
  <c r="T34" i="22"/>
  <c r="I28" i="30"/>
  <c r="J37" i="41" l="1"/>
  <c r="J36" i="41"/>
  <c r="AK309" i="55"/>
  <c r="K79" i="55"/>
  <c r="K198" i="55"/>
  <c r="I274" i="55"/>
  <c r="AK198" i="55"/>
  <c r="X38" i="55"/>
  <c r="AG274" i="55"/>
  <c r="V79" i="55"/>
  <c r="I118" i="55"/>
  <c r="X343" i="55"/>
  <c r="AK237" i="55"/>
  <c r="V38" i="55"/>
  <c r="G38" i="55"/>
  <c r="V198" i="55"/>
  <c r="AI309" i="55"/>
  <c r="T79" i="55"/>
  <c r="I38" i="55"/>
  <c r="V118" i="55"/>
  <c r="AG156" i="55"/>
  <c r="AI237" i="55"/>
  <c r="T198" i="55"/>
  <c r="I343" i="55"/>
  <c r="X237" i="55"/>
  <c r="AG198" i="55"/>
  <c r="K274" i="55"/>
  <c r="G274" i="55"/>
  <c r="AK274" i="55"/>
  <c r="AK118" i="55"/>
  <c r="AG237" i="55"/>
  <c r="K237" i="55"/>
  <c r="T274" i="55"/>
  <c r="G198" i="55"/>
  <c r="X79" i="55"/>
  <c r="T237" i="55"/>
  <c r="T343" i="55"/>
  <c r="V343" i="55"/>
  <c r="T156" i="55"/>
  <c r="AK79" i="55"/>
  <c r="AG309" i="55"/>
  <c r="AK38" i="55"/>
  <c r="AI156" i="55"/>
  <c r="K343" i="55"/>
  <c r="G79" i="55"/>
  <c r="V309" i="55"/>
  <c r="G118" i="55"/>
  <c r="X198" i="55"/>
  <c r="AI38" i="55"/>
  <c r="I237" i="55"/>
  <c r="T38" i="55"/>
  <c r="T309" i="55"/>
  <c r="K309" i="55"/>
  <c r="AI274" i="55"/>
  <c r="G343" i="55"/>
  <c r="V274" i="55"/>
  <c r="V237" i="55"/>
  <c r="AI79" i="55"/>
  <c r="AI198" i="55"/>
  <c r="AG118" i="55"/>
  <c r="I309" i="55"/>
  <c r="AK156" i="55"/>
  <c r="AG79" i="55"/>
  <c r="G237" i="55"/>
  <c r="K118" i="55"/>
  <c r="X156" i="55"/>
  <c r="V156" i="55"/>
  <c r="AI118" i="55"/>
  <c r="T118" i="55"/>
  <c r="G156" i="55"/>
  <c r="X118" i="55"/>
  <c r="K156" i="55"/>
  <c r="I198" i="55"/>
  <c r="X309" i="55"/>
  <c r="K38" i="55"/>
  <c r="G309" i="55"/>
  <c r="I156" i="55"/>
  <c r="AG38" i="55"/>
  <c r="X274" i="55"/>
  <c r="I79" i="55"/>
  <c r="AB289" i="22"/>
  <c r="J713" i="41"/>
  <c r="AB294" i="22"/>
  <c r="J718" i="41"/>
  <c r="AB290" i="22"/>
  <c r="J714" i="41"/>
  <c r="AB282" i="22"/>
  <c r="J706" i="41"/>
  <c r="AB287" i="22"/>
  <c r="J711" i="41"/>
  <c r="AB281" i="22"/>
  <c r="J705" i="41"/>
  <c r="AB292" i="22"/>
  <c r="J716" i="41"/>
  <c r="AB279" i="22"/>
  <c r="J703" i="41"/>
  <c r="AB278" i="22"/>
  <c r="J702" i="41"/>
  <c r="AB295" i="22"/>
  <c r="J719" i="41"/>
  <c r="AB284" i="22"/>
  <c r="J708" i="41"/>
  <c r="AB288" i="22"/>
  <c r="J712" i="41"/>
  <c r="AB280" i="22"/>
  <c r="J704" i="41"/>
  <c r="AB293" i="22"/>
  <c r="J717" i="41"/>
  <c r="AB291" i="22"/>
  <c r="J715" i="41"/>
  <c r="AB283" i="22"/>
  <c r="J707" i="41"/>
  <c r="AB285" i="22"/>
  <c r="AL309" i="22"/>
  <c r="J710" i="41"/>
  <c r="G198" i="22"/>
  <c r="V79" i="22"/>
  <c r="I274" i="22"/>
  <c r="AG118" i="22"/>
  <c r="I343" i="22"/>
  <c r="AI274" i="22"/>
  <c r="V309" i="22"/>
  <c r="K237" i="22"/>
  <c r="T274" i="22"/>
  <c r="I79" i="22"/>
  <c r="AI309" i="22"/>
  <c r="G156" i="22"/>
  <c r="X198" i="22"/>
  <c r="K156" i="22"/>
  <c r="V198" i="22"/>
  <c r="AG79" i="22"/>
  <c r="AI198" i="22"/>
  <c r="I118" i="22"/>
  <c r="X118" i="22"/>
  <c r="AK118" i="22"/>
  <c r="X79" i="22"/>
  <c r="K274" i="22"/>
  <c r="V156" i="22"/>
  <c r="G343" i="22"/>
  <c r="G309" i="22"/>
  <c r="AG156" i="22"/>
  <c r="V118" i="22"/>
  <c r="AG274" i="22"/>
  <c r="AK274" i="22"/>
  <c r="AK198" i="22"/>
  <c r="AK237" i="22"/>
  <c r="I198" i="22"/>
  <c r="G237" i="22"/>
  <c r="V274" i="22"/>
  <c r="T237" i="22"/>
  <c r="X343" i="22"/>
  <c r="I156" i="22"/>
  <c r="T198" i="22"/>
  <c r="V343" i="22"/>
  <c r="G118" i="22"/>
  <c r="T309" i="22"/>
  <c r="AG237" i="22"/>
  <c r="AI79" i="22"/>
  <c r="K79" i="22"/>
  <c r="AK309" i="22"/>
  <c r="T79" i="22"/>
  <c r="G274" i="22"/>
  <c r="AI118" i="22"/>
  <c r="T156" i="22"/>
  <c r="X156" i="22"/>
  <c r="K118" i="22"/>
  <c r="X309" i="22"/>
  <c r="AI156" i="22"/>
  <c r="AI237" i="22"/>
  <c r="K198" i="22"/>
  <c r="I237" i="22"/>
  <c r="X274" i="22"/>
  <c r="G79" i="22"/>
  <c r="AG309" i="22"/>
  <c r="V237" i="22"/>
  <c r="X237" i="22"/>
  <c r="T343" i="22"/>
  <c r="K343" i="22"/>
  <c r="T118" i="22"/>
  <c r="K309" i="22"/>
  <c r="AG198" i="22"/>
  <c r="AK79" i="22"/>
  <c r="AK156" i="22"/>
  <c r="I309" i="22"/>
  <c r="AB21" i="22"/>
  <c r="AB26" i="22"/>
  <c r="AB10" i="22"/>
  <c r="AB11" i="22"/>
  <c r="AB18" i="22"/>
  <c r="AB27" i="22"/>
  <c r="AB12" i="22"/>
  <c r="AB20" i="22"/>
  <c r="AB22" i="22"/>
  <c r="AB29" i="22"/>
  <c r="AB19" i="22"/>
  <c r="AB9" i="22"/>
  <c r="AB30" i="22"/>
  <c r="AB28" i="22"/>
  <c r="AB24" i="22"/>
  <c r="AB13" i="22"/>
  <c r="AB14" i="22"/>
  <c r="AB15" i="22"/>
  <c r="AB16" i="22"/>
  <c r="AB23" i="22"/>
  <c r="AL38" i="22"/>
  <c r="AB25" i="22"/>
  <c r="X38" i="22"/>
  <c r="V38" i="22"/>
  <c r="I38" i="22"/>
  <c r="AG38" i="22"/>
  <c r="AK38" i="22"/>
  <c r="AI38" i="22"/>
  <c r="K38" i="22"/>
  <c r="T38" i="22"/>
  <c r="L38" i="22"/>
  <c r="G38" i="22"/>
  <c r="B5" i="22"/>
  <c r="I24" i="30"/>
  <c r="I32" i="30"/>
  <c r="B14" i="22"/>
  <c r="I5" i="19" l="1"/>
  <c r="O9" i="22"/>
  <c r="O17" i="22"/>
  <c r="O34" i="22"/>
  <c r="O19" i="22"/>
  <c r="O18" i="22"/>
  <c r="O11" i="22"/>
  <c r="O25" i="22"/>
  <c r="O14" i="22"/>
  <c r="O22" i="22"/>
  <c r="O12" i="22"/>
  <c r="O33" i="22"/>
  <c r="O29" i="22"/>
  <c r="O31" i="22"/>
  <c r="O28" i="22"/>
  <c r="O23" i="22"/>
  <c r="O24" i="22"/>
  <c r="O32" i="22"/>
  <c r="O30" i="22"/>
  <c r="O27" i="22"/>
  <c r="Y38" i="22"/>
  <c r="O13" i="22"/>
  <c r="O10" i="22"/>
  <c r="O35" i="22"/>
  <c r="O15" i="22"/>
  <c r="O16" i="22"/>
  <c r="O26" i="22"/>
  <c r="AB17" i="22"/>
  <c r="O20" i="22"/>
  <c r="O21" i="22"/>
  <c r="B21" i="22"/>
  <c r="I5" i="33"/>
  <c r="I5" i="36"/>
  <c r="H61" i="18" s="1"/>
  <c r="H63" i="18" s="1"/>
  <c r="I5" i="34"/>
  <c r="B12" i="22"/>
  <c r="B9" i="22"/>
  <c r="B17" i="22"/>
  <c r="B11" i="22"/>
  <c r="B13" i="22"/>
  <c r="B29" i="22"/>
  <c r="B23" i="22"/>
  <c r="B24" i="22"/>
  <c r="B27" i="22"/>
  <c r="B10" i="22"/>
  <c r="B22" i="22"/>
  <c r="B26" i="22"/>
  <c r="B30" i="22"/>
  <c r="B19" i="22"/>
  <c r="B20" i="22"/>
  <c r="B31" i="22"/>
  <c r="B25" i="22"/>
  <c r="B8" i="22"/>
  <c r="B15" i="22"/>
  <c r="B16" i="22"/>
  <c r="B18" i="22"/>
  <c r="B6" i="22"/>
  <c r="B7" i="22"/>
  <c r="B28" i="22"/>
  <c r="O6" i="22"/>
  <c r="O7" i="22"/>
  <c r="O5" i="22"/>
  <c r="O8" i="22"/>
  <c r="AB5" i="22"/>
  <c r="AB7" i="22"/>
  <c r="AB8" i="22"/>
  <c r="AB6" i="22"/>
  <c r="D2" i="15" a="1"/>
  <c r="G43" i="18" a="1"/>
  <c r="H43" i="18" a="1"/>
  <c r="J2" i="15" a="1"/>
  <c r="G19" i="18" a="1"/>
  <c r="H27" i="18" a="1"/>
  <c r="F43" i="18" a="1"/>
  <c r="F51" i="18" a="1"/>
  <c r="H35" i="18" a="1"/>
  <c r="G27" i="18" a="1"/>
  <c r="G35" i="18" a="1"/>
  <c r="H51" i="18" a="1"/>
  <c r="F35" i="18" a="1"/>
  <c r="H19" i="18" a="1"/>
  <c r="G51" i="18" a="1"/>
  <c r="E5" i="35" l="1"/>
  <c r="F45" i="18" s="1"/>
  <c r="I5" i="35"/>
  <c r="H45" i="18" s="1"/>
  <c r="F37" i="18"/>
  <c r="C60" i="31"/>
  <c r="F29" i="18"/>
  <c r="F31" i="18" s="1"/>
  <c r="C54" i="31"/>
  <c r="H37" i="18"/>
  <c r="E60" i="31"/>
  <c r="H53" i="18"/>
  <c r="E72" i="31"/>
  <c r="H29" i="18"/>
  <c r="E54" i="31"/>
  <c r="G21" i="18"/>
  <c r="D48" i="31"/>
  <c r="H21" i="18"/>
  <c r="E48" i="31"/>
  <c r="G35" i="18"/>
  <c r="G4" i="34" s="1"/>
  <c r="F43" i="18"/>
  <c r="E4" i="35" s="1"/>
  <c r="G27" i="18"/>
  <c r="G4" i="33" s="1"/>
  <c r="F35" i="18"/>
  <c r="E4" i="34" s="1"/>
  <c r="G43" i="18"/>
  <c r="G4" i="35" s="1"/>
  <c r="F51" i="18"/>
  <c r="E4" i="36" s="1"/>
  <c r="H35" i="18"/>
  <c r="I4" i="34" s="1"/>
  <c r="H51" i="18"/>
  <c r="I4" i="36" s="1"/>
  <c r="J2" i="15"/>
  <c r="G51" i="18"/>
  <c r="G4" i="36" s="1"/>
  <c r="G19" i="18"/>
  <c r="G4" i="19" s="1"/>
  <c r="H43" i="18"/>
  <c r="I4" i="35" s="1"/>
  <c r="H27" i="18"/>
  <c r="I4" i="33" s="1"/>
  <c r="D2" i="15"/>
  <c r="H19" i="18"/>
  <c r="I4" i="19" s="1"/>
  <c r="I5" i="41"/>
  <c r="E42" i="31" s="1"/>
  <c r="E24" i="30"/>
  <c r="K24" i="30" s="1"/>
  <c r="E26" i="30"/>
  <c r="E5" i="36"/>
  <c r="F61" i="18" s="1"/>
  <c r="E38" i="30"/>
  <c r="E42" i="30"/>
  <c r="E34" i="30"/>
  <c r="E32" i="30"/>
  <c r="F63" i="18" l="1"/>
  <c r="E66" i="31"/>
  <c r="E36" i="31" s="1"/>
  <c r="C66" i="31"/>
  <c r="F21" i="18"/>
  <c r="F23" i="18" s="1"/>
  <c r="C48" i="31"/>
  <c r="F53" i="18"/>
  <c r="F55" i="18" s="1"/>
  <c r="C72" i="31"/>
  <c r="G13" i="18"/>
  <c r="D42" i="31"/>
  <c r="F13" i="18"/>
  <c r="C42" i="31"/>
  <c r="I30" i="30"/>
  <c r="H23" i="18"/>
  <c r="H31" i="18"/>
  <c r="H47" i="18"/>
  <c r="I29" i="30"/>
  <c r="G23" i="18"/>
  <c r="I46" i="30"/>
  <c r="H55" i="18"/>
  <c r="H39" i="18"/>
  <c r="I44" i="30"/>
  <c r="I41" i="30"/>
  <c r="I36" i="30"/>
  <c r="F39" i="18"/>
  <c r="F47" i="18"/>
  <c r="I25" i="30"/>
  <c r="I42" i="30"/>
  <c r="K42" i="30" s="1"/>
  <c r="I40" i="30"/>
  <c r="I34" i="30"/>
  <c r="K34" i="30" s="1"/>
  <c r="I38" i="30"/>
  <c r="K38" i="30" s="1"/>
  <c r="I33" i="30"/>
  <c r="I26" i="30"/>
  <c r="K26" i="30" s="1"/>
  <c r="I45" i="30"/>
  <c r="I37" i="30"/>
  <c r="H13" i="18"/>
  <c r="E46" i="30"/>
  <c r="E36" i="30"/>
  <c r="K32" i="30"/>
  <c r="E44" i="30"/>
  <c r="G5" i="35"/>
  <c r="G5" i="36"/>
  <c r="G61" i="18" s="1"/>
  <c r="G63" i="18" s="1"/>
  <c r="G5" i="34"/>
  <c r="H15" i="18" l="1"/>
  <c r="H7" i="18" s="1"/>
  <c r="H5" i="18"/>
  <c r="H6" i="18"/>
  <c r="F5" i="18"/>
  <c r="F6" i="18"/>
  <c r="I63" i="18"/>
  <c r="I61" i="18"/>
  <c r="K46" i="30"/>
  <c r="E37" i="31"/>
  <c r="K36" i="30"/>
  <c r="F15" i="18"/>
  <c r="F7" i="18" s="1"/>
  <c r="G15" i="18"/>
  <c r="G29" i="18"/>
  <c r="G31" i="18" s="1"/>
  <c r="D54" i="31"/>
  <c r="G37" i="18"/>
  <c r="G39" i="18" s="1"/>
  <c r="D60" i="31"/>
  <c r="F60" i="31" s="1"/>
  <c r="G53" i="18"/>
  <c r="G55" i="18" s="1"/>
  <c r="D72" i="31"/>
  <c r="F72" i="31" s="1"/>
  <c r="G45" i="18"/>
  <c r="G47" i="18" s="1"/>
  <c r="D66" i="31"/>
  <c r="F66" i="31" s="1"/>
  <c r="C37" i="31"/>
  <c r="F42" i="31"/>
  <c r="C36" i="31"/>
  <c r="F48" i="31"/>
  <c r="E40" i="30"/>
  <c r="K40" i="30" s="1"/>
  <c r="E28" i="30"/>
  <c r="K28" i="30" s="1"/>
  <c r="I13" i="18"/>
  <c r="K44" i="30"/>
  <c r="E45" i="30"/>
  <c r="K45" i="30" s="1"/>
  <c r="E41" i="30"/>
  <c r="E37" i="30"/>
  <c r="E25" i="30"/>
  <c r="E29" i="30"/>
  <c r="K29" i="30" s="1"/>
  <c r="G6" i="18" l="1"/>
  <c r="G5" i="18"/>
  <c r="I5" i="18" s="1"/>
  <c r="G7" i="18"/>
  <c r="I15" i="18"/>
  <c r="F54" i="31"/>
  <c r="D36" i="31"/>
  <c r="F36" i="31" s="1"/>
  <c r="C9" i="31" s="1"/>
  <c r="D37" i="31"/>
  <c r="F37" i="31" s="1"/>
  <c r="K25" i="30"/>
  <c r="B24" i="30"/>
  <c r="K37" i="30"/>
  <c r="B36" i="30"/>
  <c r="K41" i="30"/>
  <c r="B40" i="30"/>
  <c r="B44" i="30"/>
  <c r="E33" i="30"/>
  <c r="E30" i="30"/>
  <c r="K30" i="30" s="1"/>
  <c r="I31" i="18"/>
  <c r="I29" i="18"/>
  <c r="I39" i="18"/>
  <c r="I37" i="18"/>
  <c r="I47" i="18"/>
  <c r="I45" i="18"/>
  <c r="I55" i="18"/>
  <c r="I53" i="18"/>
  <c r="I21" i="18"/>
  <c r="K33" i="30" l="1"/>
  <c r="K47" i="30" s="1"/>
  <c r="K48" i="30" s="1"/>
  <c r="K49" i="30" s="1"/>
  <c r="C12" i="30" s="1"/>
  <c r="B32" i="30"/>
  <c r="B28" i="30"/>
  <c r="I6" i="18"/>
  <c r="I7" i="18" l="1"/>
  <c r="I23"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<sst xmlns="http://schemas.openxmlformats.org/spreadsheetml/2006/main" count="11756" uniqueCount="3386">
  <si>
    <t>古城町</t>
  </si>
  <si>
    <t>桜町</t>
  </si>
  <si>
    <t>尾ノ上４丁目</t>
  </si>
  <si>
    <t>エ リ ア</t>
    <phoneticPr fontId="3"/>
  </si>
  <si>
    <t>〒862-0967　熊本市南区流通団地2丁目15-3</t>
    <rPh sb="10" eb="13">
      <t>クマモトシ</t>
    </rPh>
    <rPh sb="13" eb="15">
      <t>ミナミク</t>
    </rPh>
    <rPh sb="15" eb="19">
      <t>リュウツウダンチ</t>
    </rPh>
    <rPh sb="20" eb="22">
      <t>チョウメ</t>
    </rPh>
    <phoneticPr fontId="2"/>
  </si>
  <si>
    <t>東子飼町1～8</t>
  </si>
  <si>
    <t>秋津レークタウン、秋津町秋田</t>
  </si>
  <si>
    <t>長嶺西１丁目</t>
  </si>
  <si>
    <t>長嶺西２丁目1～7・13～15</t>
  </si>
  <si>
    <t>長嶺西２丁目8～12・16～26</t>
  </si>
  <si>
    <t>保田窪５丁目</t>
  </si>
  <si>
    <t>長嶺東５丁目1～6</t>
  </si>
  <si>
    <t>帯山３丁目16～21・23～29</t>
  </si>
  <si>
    <t>長嶺南４丁目1～4、8～11</t>
  </si>
  <si>
    <t>尾ノ上２丁目1～18</t>
  </si>
  <si>
    <t>帯山９丁目</t>
  </si>
  <si>
    <t>尾ノ上２丁目19～29</t>
  </si>
  <si>
    <t>京塚本町48～68</t>
  </si>
  <si>
    <t>出町4～7</t>
  </si>
  <si>
    <t>楠５丁目</t>
  </si>
  <si>
    <t>野中３丁目、新土河原２丁目3・4・10・11</t>
  </si>
  <si>
    <t>楠６丁目</t>
  </si>
  <si>
    <t>日吉２丁目</t>
  </si>
  <si>
    <t>出仲間４丁目</t>
  </si>
  <si>
    <t>南高江７丁目</t>
  </si>
  <si>
    <t>薄場１丁目</t>
  </si>
  <si>
    <t>上ノ郷１丁目</t>
  </si>
  <si>
    <t>上ノ郷２丁目</t>
  </si>
  <si>
    <t>島町１丁目</t>
  </si>
  <si>
    <t>小山2丁目1～13</t>
  </si>
  <si>
    <t>川尻４丁目</t>
  </si>
  <si>
    <t>小山1丁目1～8</t>
  </si>
  <si>
    <t>八幡５丁目、６丁目</t>
  </si>
  <si>
    <t>菊陽町津久礼（上・下沖野）</t>
  </si>
  <si>
    <t>菊陽町津久礼（東ヶ丘団地）</t>
  </si>
  <si>
    <t>菊陽町津久礼（青葉台住宅団地）</t>
  </si>
  <si>
    <t>菊陽町津久礼（緑ヶ丘公園）</t>
  </si>
  <si>
    <t>菊陽町原水（南下原）</t>
  </si>
  <si>
    <t>菊陽町原水（緑陽台）</t>
  </si>
  <si>
    <t>一戸建</t>
  </si>
  <si>
    <t>集合住宅</t>
  </si>
  <si>
    <t>合計数</t>
    <rPh sb="0" eb="2">
      <t>ゴウケイ</t>
    </rPh>
    <phoneticPr fontId="3"/>
  </si>
  <si>
    <t>配布数</t>
    <rPh sb="0" eb="2">
      <t>ハイフ</t>
    </rPh>
    <rPh sb="2" eb="3">
      <t>スウ</t>
    </rPh>
    <phoneticPr fontId="3"/>
  </si>
  <si>
    <t>春日５丁目</t>
  </si>
  <si>
    <t>春日６丁目</t>
  </si>
  <si>
    <t>春日７丁目</t>
  </si>
  <si>
    <t>九品寺２丁目</t>
  </si>
  <si>
    <t>春日８丁目</t>
  </si>
  <si>
    <t>九品寺４丁目</t>
  </si>
  <si>
    <t>水道町</t>
  </si>
  <si>
    <t>新町３丁目</t>
  </si>
  <si>
    <t>千葉城町</t>
  </si>
  <si>
    <t>坪井１丁目</t>
  </si>
  <si>
    <t>坪井２丁目</t>
  </si>
  <si>
    <t>坪井３丁目</t>
  </si>
  <si>
    <t>坪井５丁目</t>
  </si>
  <si>
    <t>内坪井町</t>
  </si>
  <si>
    <t>二本木３丁目</t>
  </si>
  <si>
    <t>二本木４丁目</t>
  </si>
  <si>
    <t>二本木５丁目</t>
  </si>
  <si>
    <t>合計</t>
  </si>
  <si>
    <t>本荘４丁目</t>
  </si>
  <si>
    <t>本荘５丁目</t>
  </si>
  <si>
    <t>本荘６丁目</t>
  </si>
  <si>
    <t>大江３丁目</t>
  </si>
  <si>
    <t>大江５丁目</t>
  </si>
  <si>
    <t>大江６丁目</t>
  </si>
  <si>
    <t>帯山２丁目1～14</t>
  </si>
  <si>
    <t>白山２丁目</t>
  </si>
  <si>
    <t>白山３丁目</t>
  </si>
  <si>
    <t>岡田町</t>
  </si>
  <si>
    <t>菅原町</t>
  </si>
  <si>
    <t>本山４丁目</t>
  </si>
  <si>
    <t>渡鹿１丁目</t>
  </si>
  <si>
    <t>渡鹿２丁目</t>
  </si>
  <si>
    <t>渡鹿３丁目</t>
  </si>
  <si>
    <t>渡鹿４丁目</t>
  </si>
  <si>
    <t>渡鹿５丁目</t>
  </si>
  <si>
    <t>国府４丁目</t>
  </si>
  <si>
    <t>渡鹿７丁目</t>
  </si>
  <si>
    <t>平成３丁目</t>
  </si>
  <si>
    <t>新屋敷３丁目</t>
  </si>
  <si>
    <t>出水１丁目</t>
  </si>
  <si>
    <t>若葉１丁目</t>
  </si>
  <si>
    <t>出水２丁目</t>
  </si>
  <si>
    <t>若葉２丁目</t>
  </si>
  <si>
    <t>若葉３丁目</t>
  </si>
  <si>
    <t>若葉４丁目</t>
  </si>
  <si>
    <t>若葉６丁目</t>
  </si>
  <si>
    <t>健軍１丁目</t>
  </si>
  <si>
    <t>健軍２丁目</t>
  </si>
  <si>
    <t>花立２丁目</t>
  </si>
  <si>
    <t>花立４丁目</t>
  </si>
  <si>
    <t>新生２丁目</t>
  </si>
  <si>
    <t>桜木１丁目</t>
  </si>
  <si>
    <t>水源１丁目</t>
  </si>
  <si>
    <t>桜木２丁目</t>
  </si>
  <si>
    <t>水源２丁目</t>
  </si>
  <si>
    <t>桜木３丁目</t>
  </si>
  <si>
    <t>栄町</t>
  </si>
  <si>
    <t>南町</t>
  </si>
  <si>
    <t>東野２丁目</t>
  </si>
  <si>
    <t>東野３丁目</t>
  </si>
  <si>
    <t>湖東３丁目</t>
  </si>
  <si>
    <t>月出１丁目</t>
  </si>
  <si>
    <t>西原１丁目1～22</t>
  </si>
  <si>
    <t>月出２丁目</t>
  </si>
  <si>
    <t>西原２丁目1～24・32～35</t>
  </si>
  <si>
    <t>月出４丁目</t>
  </si>
  <si>
    <t>保田窪１丁目</t>
  </si>
  <si>
    <t>保田窪２丁目</t>
  </si>
  <si>
    <t>月出６丁目</t>
  </si>
  <si>
    <t>山ノ神２丁目</t>
  </si>
  <si>
    <t>新南部５丁目</t>
  </si>
  <si>
    <t>長嶺南５丁目</t>
  </si>
  <si>
    <t>尾ノ上３丁目</t>
  </si>
  <si>
    <t>錦ヶ丘</t>
  </si>
  <si>
    <t>黒髪１丁目</t>
  </si>
  <si>
    <t>池田４丁目</t>
  </si>
  <si>
    <t>池亀町</t>
  </si>
  <si>
    <t>黒髪７丁目</t>
  </si>
  <si>
    <t>子飼本町</t>
  </si>
  <si>
    <t>坪井４丁目</t>
  </si>
  <si>
    <t>八景水谷４丁目</t>
  </si>
  <si>
    <t>楠１丁目</t>
  </si>
  <si>
    <t>花園１丁目</t>
  </si>
  <si>
    <t>田崎本町</t>
  </si>
  <si>
    <t>楠２丁目</t>
  </si>
  <si>
    <t>花園２丁目</t>
  </si>
  <si>
    <t>楠７丁目</t>
  </si>
  <si>
    <t>花園４丁目</t>
  </si>
  <si>
    <t>楠８丁目</t>
  </si>
  <si>
    <t>武蔵ヶ丘６丁目</t>
  </si>
  <si>
    <t>島崎４丁目</t>
  </si>
  <si>
    <t>龍田９丁目</t>
  </si>
  <si>
    <t>横手５丁目</t>
  </si>
  <si>
    <t>戸坂町</t>
  </si>
  <si>
    <t>御領１丁目</t>
  </si>
  <si>
    <t>御領２丁目１～２６</t>
  </si>
  <si>
    <t>下南部２丁目</t>
  </si>
  <si>
    <t>川尻３丁目</t>
  </si>
  <si>
    <t>川尻６丁目</t>
  </si>
  <si>
    <t>八幡９丁目</t>
  </si>
  <si>
    <t>野田２丁目</t>
  </si>
  <si>
    <t>飲食店</t>
  </si>
  <si>
    <t>その他事業所</t>
  </si>
  <si>
    <t>事業所計</t>
  </si>
  <si>
    <t>合        計</t>
  </si>
  <si>
    <t>※　当部数資料は、当社配布可能部数資料となっております。</t>
    <rPh sb="2" eb="3">
      <t>トウ</t>
    </rPh>
    <rPh sb="3" eb="5">
      <t>ブスウ</t>
    </rPh>
    <rPh sb="5" eb="7">
      <t>シリョウ</t>
    </rPh>
    <rPh sb="9" eb="11">
      <t>トウシャ</t>
    </rPh>
    <rPh sb="11" eb="13">
      <t>ハイフ</t>
    </rPh>
    <rPh sb="13" eb="15">
      <t>カノウ</t>
    </rPh>
    <rPh sb="15" eb="17">
      <t>ブスウ</t>
    </rPh>
    <rPh sb="17" eb="19">
      <t>シリョウ</t>
    </rPh>
    <phoneticPr fontId="3"/>
  </si>
  <si>
    <t>上林町</t>
  </si>
  <si>
    <t>弥生町</t>
  </si>
  <si>
    <t>萩原町</t>
  </si>
  <si>
    <t>昭和町</t>
  </si>
  <si>
    <t>菊陽町下津久礼</t>
  </si>
  <si>
    <t>菊陽町上津久礼</t>
  </si>
  <si>
    <t>菊陽町久保田（役場側）</t>
  </si>
  <si>
    <t>菊陽町原水（上堀川・下堀川）</t>
  </si>
  <si>
    <t>菊陽町原水（馬場）</t>
  </si>
  <si>
    <t>菊陽町原水（新町）</t>
  </si>
  <si>
    <t>菊陽町原水（南方・中尾）</t>
  </si>
  <si>
    <t>菊陽町曲手</t>
  </si>
  <si>
    <t>菊陽町辛川</t>
  </si>
  <si>
    <t>菊陽町馬場楠</t>
  </si>
  <si>
    <t>菊陽町戸次</t>
  </si>
  <si>
    <t>菊陽町原水（柳水・古閑原）</t>
  </si>
  <si>
    <t>菊陽町辛川（道明）</t>
  </si>
  <si>
    <t>菊陽町沖野1・2・4丁目1～5</t>
  </si>
  <si>
    <t>黒石団地</t>
  </si>
  <si>
    <t>菊陽町花立3丁目、武蔵ヶ丘北2丁目8～27（にじの森）</t>
  </si>
  <si>
    <t>原万田、万田、宮内、宮内出目</t>
  </si>
  <si>
    <t>荒尾、東屋形</t>
  </si>
  <si>
    <t>緑ヶ丘、大平町、住吉町</t>
  </si>
  <si>
    <t>川登、増永</t>
  </si>
  <si>
    <t>ハイコムポスティング株式会社</t>
    <rPh sb="10" eb="14">
      <t>カブシキ</t>
    </rPh>
    <phoneticPr fontId="2"/>
  </si>
  <si>
    <t>配布物</t>
    <rPh sb="0" eb="2">
      <t>ハイフ</t>
    </rPh>
    <rPh sb="2" eb="3">
      <t>ブツ</t>
    </rPh>
    <phoneticPr fontId="2"/>
  </si>
  <si>
    <t>取込範囲</t>
    <rPh sb="0" eb="2">
      <t>トリコ</t>
    </rPh>
    <rPh sb="2" eb="4">
      <t>ハンイ</t>
    </rPh>
    <phoneticPr fontId="2"/>
  </si>
  <si>
    <t>No</t>
    <phoneticPr fontId="2"/>
  </si>
  <si>
    <t>地区</t>
    <rPh sb="0" eb="2">
      <t>チク</t>
    </rPh>
    <phoneticPr fontId="2"/>
  </si>
  <si>
    <t>エリア</t>
    <phoneticPr fontId="2"/>
  </si>
  <si>
    <t>A4T0</t>
  </si>
  <si>
    <t>A4T1</t>
  </si>
  <si>
    <t>A4T2</t>
  </si>
  <si>
    <t>B4T0</t>
  </si>
  <si>
    <t>B4T1</t>
  </si>
  <si>
    <t>B4T2</t>
  </si>
  <si>
    <t>A3T0</t>
  </si>
  <si>
    <t>A3T1</t>
  </si>
  <si>
    <t>A3T2</t>
  </si>
  <si>
    <t>B3T0</t>
  </si>
  <si>
    <t>B3T1</t>
  </si>
  <si>
    <t>B3T2</t>
  </si>
  <si>
    <t>A5T0</t>
  </si>
  <si>
    <t>A5T1</t>
  </si>
  <si>
    <t>A5T2</t>
  </si>
  <si>
    <t>B5T0</t>
  </si>
  <si>
    <t>B5T1</t>
  </si>
  <si>
    <t>B5T2</t>
  </si>
  <si>
    <t>A6T0</t>
  </si>
  <si>
    <t>A6T1</t>
  </si>
  <si>
    <t>A6T2</t>
  </si>
  <si>
    <t>B6T0</t>
  </si>
  <si>
    <t>B6T1</t>
  </si>
  <si>
    <t>B6T2</t>
  </si>
  <si>
    <t>CNO0</t>
  </si>
  <si>
    <t>CNO1</t>
  </si>
  <si>
    <t>CNO2</t>
  </si>
  <si>
    <t>Ｂ４チラシ</t>
  </si>
  <si>
    <t>Ａ３チラシ</t>
    <phoneticPr fontId="6"/>
  </si>
  <si>
    <t>Ｂ３チラシ</t>
  </si>
  <si>
    <t>Ａ５チラシ</t>
  </si>
  <si>
    <t>Ｂ５チラシ</t>
  </si>
  <si>
    <t>Ａ６チラシ</t>
  </si>
  <si>
    <t>Ｂ６チラシ</t>
  </si>
  <si>
    <t>全戸</t>
    <rPh sb="0" eb="2">
      <t>ゼンコ</t>
    </rPh>
    <phoneticPr fontId="6"/>
  </si>
  <si>
    <t>戸建て</t>
    <rPh sb="0" eb="2">
      <t>コダ</t>
    </rPh>
    <phoneticPr fontId="6"/>
  </si>
  <si>
    <t>集合</t>
    <rPh sb="0" eb="2">
      <t>シュウゴウ</t>
    </rPh>
    <phoneticPr fontId="6"/>
  </si>
  <si>
    <t>配布数</t>
    <rPh sb="0" eb="2">
      <t>ハイフ</t>
    </rPh>
    <rPh sb="2" eb="3">
      <t>スウ</t>
    </rPh>
    <phoneticPr fontId="6"/>
  </si>
  <si>
    <t>（戸）数</t>
    <phoneticPr fontId="6"/>
  </si>
  <si>
    <t>（集）数</t>
    <phoneticPr fontId="6"/>
  </si>
  <si>
    <t>（合）数</t>
    <phoneticPr fontId="6"/>
  </si>
  <si>
    <t>（戸）flg</t>
    <phoneticPr fontId="2"/>
  </si>
  <si>
    <t>（集）flg</t>
    <phoneticPr fontId="6"/>
  </si>
  <si>
    <t>（合）flg</t>
    <phoneticPr fontId="6"/>
  </si>
  <si>
    <t>【指定なし】</t>
  </si>
  <si>
    <t>飲食関係</t>
  </si>
  <si>
    <t>冠婚葬祭</t>
  </si>
  <si>
    <t>ハウスクリーニング</t>
  </si>
  <si>
    <t>リサイクル</t>
  </si>
  <si>
    <t>金融</t>
  </si>
  <si>
    <t>自動車</t>
  </si>
  <si>
    <t>遊技業</t>
  </si>
  <si>
    <t>家電量販店</t>
  </si>
  <si>
    <t>整骨院</t>
  </si>
  <si>
    <t>Ａ４チラシ</t>
    <phoneticPr fontId="6"/>
  </si>
  <si>
    <t>Ａ２チラシ</t>
    <phoneticPr fontId="6"/>
  </si>
  <si>
    <t>Ｂ２チラシ</t>
    <phoneticPr fontId="6"/>
  </si>
  <si>
    <t>A2T0</t>
    <phoneticPr fontId="6"/>
  </si>
  <si>
    <t>A2T1</t>
    <phoneticPr fontId="6"/>
  </si>
  <si>
    <t>A2T2</t>
    <phoneticPr fontId="6"/>
  </si>
  <si>
    <t>B2T0</t>
    <phoneticPr fontId="6"/>
  </si>
  <si>
    <t>B2T1</t>
    <phoneticPr fontId="6"/>
  </si>
  <si>
    <t>B2T2</t>
    <phoneticPr fontId="6"/>
  </si>
  <si>
    <t>単価</t>
    <rPh sb="0" eb="2">
      <t>タンカ</t>
    </rPh>
    <phoneticPr fontId="2"/>
  </si>
  <si>
    <t>TEL 096-370-3925　FAX 096-370-3964</t>
    <phoneticPr fontId="2"/>
  </si>
  <si>
    <t>単価</t>
    <rPh sb="0" eb="2">
      <t>タンカ</t>
    </rPh>
    <phoneticPr fontId="6"/>
  </si>
  <si>
    <t>商品コード</t>
    <rPh sb="0" eb="2">
      <t>ショウヒン</t>
    </rPh>
    <phoneticPr fontId="6"/>
  </si>
  <si>
    <t>ver</t>
    <phoneticPr fontId="6"/>
  </si>
  <si>
    <t>業種コード</t>
    <rPh sb="0" eb="2">
      <t>ギョウシュ</t>
    </rPh>
    <phoneticPr fontId="2"/>
  </si>
  <si>
    <t>出水３丁目4～6・7（1～49・80～）・11・12・13</t>
  </si>
  <si>
    <t>八反田１丁目</t>
  </si>
  <si>
    <t>益城町広崎384～520・905～955番</t>
  </si>
  <si>
    <t>陽光台</t>
  </si>
  <si>
    <t>次週も継続か否か</t>
    <phoneticPr fontId="6"/>
  </si>
  <si>
    <t>類似チラシの情報</t>
    <phoneticPr fontId="6"/>
  </si>
  <si>
    <t>継続</t>
    <rPh sb="0" eb="2">
      <t>ケイゾク</t>
    </rPh>
    <phoneticPr fontId="6"/>
  </si>
  <si>
    <t>単発</t>
    <rPh sb="0" eb="2">
      <t>タンパツ</t>
    </rPh>
    <phoneticPr fontId="6"/>
  </si>
  <si>
    <t>項目</t>
    <rPh sb="0" eb="2">
      <t>コウモク</t>
    </rPh>
    <phoneticPr fontId="6"/>
  </si>
  <si>
    <t>選択肢１</t>
    <rPh sb="0" eb="3">
      <t>センタクシ</t>
    </rPh>
    <phoneticPr fontId="6"/>
  </si>
  <si>
    <t>選択肢２</t>
    <rPh sb="0" eb="3">
      <t>センタクシ</t>
    </rPh>
    <phoneticPr fontId="6"/>
  </si>
  <si>
    <t>選択肢３</t>
    <rPh sb="0" eb="3">
      <t>センタクシ</t>
    </rPh>
    <phoneticPr fontId="6"/>
  </si>
  <si>
    <t>ああ</t>
    <phoneticPr fontId="6"/>
  </si>
  <si>
    <t>いい</t>
    <phoneticPr fontId="6"/>
  </si>
  <si>
    <t>注意事項</t>
    <rPh sb="0" eb="2">
      <t>チュウイ</t>
    </rPh>
    <rPh sb="2" eb="4">
      <t>ジコウ</t>
    </rPh>
    <phoneticPr fontId="6"/>
  </si>
  <si>
    <t>配布可能数</t>
    <rPh sb="2" eb="4">
      <t>カノウ</t>
    </rPh>
    <phoneticPr fontId="2"/>
  </si>
  <si>
    <t>配布カバー率</t>
    <rPh sb="0" eb="2">
      <t>ハイフ</t>
    </rPh>
    <rPh sb="5" eb="6">
      <t>リツ</t>
    </rPh>
    <phoneticPr fontId="2"/>
  </si>
  <si>
    <t>カバレッジエリア　　　　　　　　　　　　　　　　　　　　　　　　　　　　　　　　　　　　　　　　　　　　　　</t>
    <phoneticPr fontId="2"/>
  </si>
  <si>
    <t>請求済み</t>
    <rPh sb="0" eb="3">
      <t>セイキュウズ</t>
    </rPh>
    <phoneticPr fontId="6"/>
  </si>
  <si>
    <t xml:space="preserve">  配布エリアMAP／QRコードよりご確認下さい</t>
    <rPh sb="2" eb="4">
      <t>ハイフ</t>
    </rPh>
    <rPh sb="19" eb="21">
      <t>カクニン</t>
    </rPh>
    <rPh sb="21" eb="22">
      <t>クダ</t>
    </rPh>
    <phoneticPr fontId="2"/>
  </si>
  <si>
    <t>チラシ</t>
    <phoneticPr fontId="6"/>
  </si>
  <si>
    <t>リビング</t>
    <phoneticPr fontId="6"/>
  </si>
  <si>
    <t>スパイス</t>
    <phoneticPr fontId="6"/>
  </si>
  <si>
    <t>飛び込み</t>
    <rPh sb="0" eb="1">
      <t>ト</t>
    </rPh>
    <rPh sb="2" eb="3">
      <t>コ</t>
    </rPh>
    <phoneticPr fontId="6"/>
  </si>
  <si>
    <t>HP問合せ</t>
    <rPh sb="2" eb="4">
      <t>トイアワ</t>
    </rPh>
    <phoneticPr fontId="6"/>
  </si>
  <si>
    <t>TEL問合せ</t>
    <rPh sb="3" eb="5">
      <t>トイアワ</t>
    </rPh>
    <phoneticPr fontId="6"/>
  </si>
  <si>
    <t>紹介</t>
    <rPh sb="0" eb="2">
      <t>ショウカイ</t>
    </rPh>
    <phoneticPr fontId="6"/>
  </si>
  <si>
    <t>受注ﾁｬﾈﾙ</t>
    <rPh sb="0" eb="2">
      <t>ジュチュウ</t>
    </rPh>
    <phoneticPr fontId="2"/>
  </si>
  <si>
    <t>新規既存</t>
    <rPh sb="0" eb="2">
      <t>シンキ</t>
    </rPh>
    <rPh sb="2" eb="4">
      <t>キソン</t>
    </rPh>
    <phoneticPr fontId="2"/>
  </si>
  <si>
    <t>新規</t>
    <rPh sb="0" eb="2">
      <t>シンキ</t>
    </rPh>
    <phoneticPr fontId="6"/>
  </si>
  <si>
    <t>新規（代理店経由）</t>
    <rPh sb="0" eb="2">
      <t>シンキ</t>
    </rPh>
    <rPh sb="3" eb="6">
      <t>ダイリテン</t>
    </rPh>
    <rPh sb="6" eb="8">
      <t>ケイユ</t>
    </rPh>
    <phoneticPr fontId="6"/>
  </si>
  <si>
    <t>既存</t>
    <rPh sb="0" eb="2">
      <t>キソン</t>
    </rPh>
    <phoneticPr fontId="6"/>
  </si>
  <si>
    <t>京町本丁１-14、71～83・5-87～・６～10　　</t>
  </si>
  <si>
    <t>京町本丁1-22～43，70・2～4・5-12～50</t>
  </si>
  <si>
    <t>北千反畑町1～8、井川淵町3～5</t>
  </si>
  <si>
    <t>春日１・２丁目・3丁目15</t>
  </si>
  <si>
    <t>春日３丁目（3丁目15を除く）</t>
  </si>
  <si>
    <t>春日4丁目17～39、44・45</t>
  </si>
  <si>
    <t>春日4丁目2～16</t>
  </si>
  <si>
    <t>横手1丁目、2丁目1.2.4</t>
  </si>
  <si>
    <t>横手３丁目1・4～14</t>
  </si>
  <si>
    <t>横手３丁目2・3・15～27</t>
  </si>
  <si>
    <t>新町１丁目1～10</t>
  </si>
  <si>
    <t>新町２丁目・古城町</t>
  </si>
  <si>
    <t>新町4丁目2・4・7・9～11</t>
  </si>
  <si>
    <t>新町４丁目1・3・5・6・8</t>
  </si>
  <si>
    <t>島崎１丁目1～7</t>
  </si>
  <si>
    <t>島崎１丁目21～33</t>
  </si>
  <si>
    <t>島崎１丁目8～20</t>
  </si>
  <si>
    <t>二本木１・２丁目</t>
  </si>
  <si>
    <t>桜町・辛島町</t>
  </si>
  <si>
    <t>段山・古京町3-5</t>
  </si>
  <si>
    <t>紺屋町・河原町・魚屋町1丁目・古川町・鍛冶屋町</t>
  </si>
  <si>
    <t>細工町・板屋町・小沢町</t>
  </si>
  <si>
    <t>米屋1丁目・中唐人町・呉服町1丁目・魚屋3丁目 他</t>
  </si>
  <si>
    <t>船場・練兵・山崎・通町・紺屋今町・慶徳堀町</t>
  </si>
  <si>
    <t>米屋町2・3丁目・万町2丁目・呉服町3丁目・西阿弥陀寺・川端町・古桶屋町</t>
  </si>
  <si>
    <t>本荘１丁目･２丁目･３丁目</t>
  </si>
  <si>
    <t>南熊本１丁目・２丁目･３丁目</t>
  </si>
  <si>
    <t>琴平１丁目・南熊本４丁目</t>
  </si>
  <si>
    <t>琴平２丁目1～3・南熊本５丁目</t>
  </si>
  <si>
    <t>琴平２丁目3～11・春竹町488～506・本荘町</t>
  </si>
  <si>
    <t>琴平本町4～7</t>
  </si>
  <si>
    <t>春竹町・琴平本町8～13</t>
  </si>
  <si>
    <t>本荘町・本山町の一部・世安１丁目（旧6～8・10・16・22）</t>
  </si>
  <si>
    <t>本荘町721・726・744～747・本山町</t>
  </si>
  <si>
    <t>迎町1丁目・本山１丁目</t>
  </si>
  <si>
    <t>迎町２丁目・弥生町・琴平本町1～3</t>
  </si>
  <si>
    <t>本山２丁目・３丁目3～7</t>
  </si>
  <si>
    <t>本山３丁目1・2・本山町</t>
  </si>
  <si>
    <t>萩原町1～7</t>
  </si>
  <si>
    <t>萩原町8～17</t>
  </si>
  <si>
    <t>八王寺町1～6・10・11</t>
  </si>
  <si>
    <t>八王寺町7～9・12～15</t>
  </si>
  <si>
    <t>八王寺町16～32</t>
  </si>
  <si>
    <t>八王寺町33～52</t>
  </si>
  <si>
    <t>大江1丁目1～9・30～37</t>
  </si>
  <si>
    <t>大江１丁目10～19</t>
  </si>
  <si>
    <t>大江1丁目20～29</t>
  </si>
  <si>
    <t>大江2丁目1～7</t>
  </si>
  <si>
    <t>大江２丁目8～20</t>
  </si>
  <si>
    <t>大江４丁目1・2・9・15～21</t>
  </si>
  <si>
    <t>大江４丁目3～8・10～14</t>
  </si>
  <si>
    <t>白山1丁目・大江本町</t>
  </si>
  <si>
    <t>国府１丁目1～11</t>
  </si>
  <si>
    <t>国府１丁目12～23</t>
  </si>
  <si>
    <t>国府２丁目1～4</t>
  </si>
  <si>
    <t>国府２丁目5～17</t>
  </si>
  <si>
    <t>国府３丁目1～7・9</t>
  </si>
  <si>
    <t>国府３丁目8・10～14</t>
  </si>
  <si>
    <t>国府３丁目15～19・21・22</t>
  </si>
  <si>
    <t>国府３丁目20・23～28</t>
  </si>
  <si>
    <t>国府本町1～6</t>
  </si>
  <si>
    <t>国府本町7～12</t>
  </si>
  <si>
    <t>九品寺５丁目1～11</t>
  </si>
  <si>
    <t>九品寺６丁目・５丁目12～15</t>
  </si>
  <si>
    <t>新屋敷２丁目1～11</t>
  </si>
  <si>
    <t>新屋敷２丁目12～19</t>
  </si>
  <si>
    <t>新屋敷２丁目20～27</t>
  </si>
  <si>
    <t>水前寺３丁目1～15</t>
  </si>
  <si>
    <t>水前寺３丁目16～44</t>
  </si>
  <si>
    <t>水前寺４丁目1～18</t>
  </si>
  <si>
    <t>水前寺４丁目19～32</t>
  </si>
  <si>
    <t>水前寺４丁目33～50</t>
  </si>
  <si>
    <t>水前寺４丁目51～54・帯山１丁目37～44</t>
  </si>
  <si>
    <t>水前寺５丁目1～22</t>
  </si>
  <si>
    <t>水前寺５丁目23～29、上水前寺１丁目</t>
  </si>
  <si>
    <t>帯山１丁目1～26</t>
  </si>
  <si>
    <t>帯山１丁目27～36</t>
  </si>
  <si>
    <t>新大江１丁目1～6</t>
  </si>
  <si>
    <t>新大江１丁目7～27</t>
  </si>
  <si>
    <t>新大江２丁目1～8</t>
  </si>
  <si>
    <t>新大江２丁目9～20</t>
  </si>
  <si>
    <t>新大江３丁目6・7・9・13～20</t>
  </si>
  <si>
    <t>渡鹿６丁目1～7</t>
  </si>
  <si>
    <t>渡鹿６丁目8～14</t>
  </si>
  <si>
    <t>渡鹿８丁目1～3・10～13･渡鹿９丁目1</t>
  </si>
  <si>
    <t>渡鹿８丁目4～9・14～22・渡鹿９丁目2～4</t>
  </si>
  <si>
    <t>出水３丁目1～3・7（50～79）8～10</t>
  </si>
  <si>
    <t>出水４丁目1～18</t>
  </si>
  <si>
    <t>出水４丁目19～39</t>
  </si>
  <si>
    <t>出水５丁目1・2・7・8・14～18</t>
  </si>
  <si>
    <t>出水５丁目3～6・9～13</t>
  </si>
  <si>
    <t>出水６丁目1～8・22～27</t>
  </si>
  <si>
    <t>出水６丁目9～21</t>
  </si>
  <si>
    <t>出水６丁目28～35・40（1～31）</t>
  </si>
  <si>
    <t>出水６丁目36～43</t>
  </si>
  <si>
    <t>出水７丁目1～49</t>
  </si>
  <si>
    <t>出水７丁目50～82</t>
  </si>
  <si>
    <t>出水８丁目1～18</t>
  </si>
  <si>
    <t>出水7丁目85～95.8丁目9・19～44</t>
  </si>
  <si>
    <t>水前寺１丁目1～17</t>
  </si>
  <si>
    <t>水前寺１丁目18～33</t>
  </si>
  <si>
    <t>水前寺２丁目1～16</t>
  </si>
  <si>
    <t>水前寺２丁目17～27</t>
  </si>
  <si>
    <t>水前寺６丁目1～10</t>
  </si>
  <si>
    <t>水前寺６丁目11～51</t>
  </si>
  <si>
    <t>水前寺公園1～7</t>
  </si>
  <si>
    <t>水前寺公園16・17・21～28</t>
  </si>
  <si>
    <t>神水１丁目1～13・22～27・37・38</t>
  </si>
  <si>
    <t>神水1丁目14～21・28～36</t>
  </si>
  <si>
    <t>神水2丁目</t>
  </si>
  <si>
    <t>神水本町1・3～10・13</t>
  </si>
  <si>
    <t>神水本町2・11・12・15～27</t>
  </si>
  <si>
    <t>健軍４丁目5～7、12～15</t>
  </si>
  <si>
    <t>健軍４丁目8～11・16～19・24</t>
  </si>
  <si>
    <t>湖東１丁目・健軍４丁目1～4</t>
  </si>
  <si>
    <t>湖東２丁目・健軍５丁目</t>
  </si>
  <si>
    <t>水前寺公園8～15・18～20</t>
  </si>
  <si>
    <t>若葉５丁目1～9・11</t>
  </si>
  <si>
    <t>若葉５丁目10・12～19</t>
  </si>
  <si>
    <t>健軍３丁目1・2・7～14</t>
  </si>
  <si>
    <t>健軍３丁目17～27・32・33</t>
  </si>
  <si>
    <t>健軍３丁目28～31・39～52</t>
  </si>
  <si>
    <t>健軍本町1～10・17～26</t>
  </si>
  <si>
    <t>健軍本町11～16・35・36・健軍３丁目3～6</t>
  </si>
  <si>
    <t>健軍本町27～34・41～44・51～53</t>
  </si>
  <si>
    <t>健軍本町37～40・45～50・54・健軍３丁目15・16・34～38</t>
  </si>
  <si>
    <t>新生１丁目1～11・15・17～22</t>
  </si>
  <si>
    <t>新生１丁目12～14・16・23～44</t>
  </si>
  <si>
    <t>広木町1～21</t>
  </si>
  <si>
    <t>広木町22～33</t>
  </si>
  <si>
    <t>東野１丁目5～18</t>
  </si>
  <si>
    <t>東野4丁目1・2・5・6・9～13・秋津2丁目1～9・3丁目1～4</t>
  </si>
  <si>
    <t>東野４丁目3・14～16・秋津３丁目5～16</t>
  </si>
  <si>
    <t>秋津１丁目、２丁目10～17</t>
  </si>
  <si>
    <t>秋津新町・東野１丁目1～4・19</t>
  </si>
  <si>
    <t>秋津町秋田9～3298</t>
  </si>
  <si>
    <t>東町１丁目・４丁目1～5</t>
  </si>
  <si>
    <t>東町２丁目・３丁目1</t>
  </si>
  <si>
    <t>東町３丁目2・3・6－1～7・10</t>
  </si>
  <si>
    <t>東町３丁目4・5・6－8・6－18～24</t>
  </si>
  <si>
    <t>東町３丁目6－9～17・6－25～34・11～14</t>
  </si>
  <si>
    <t>東町４丁目8</t>
  </si>
  <si>
    <t>東町４丁目15・16・17</t>
  </si>
  <si>
    <t>東町４丁目6・7・9・10・11～14</t>
  </si>
  <si>
    <t>東本町1～15</t>
  </si>
  <si>
    <t>東本町16～21</t>
  </si>
  <si>
    <t>花立１丁目、昭和町16～22</t>
  </si>
  <si>
    <t>花立３丁目1～15</t>
  </si>
  <si>
    <t>花立３丁目16～42</t>
  </si>
  <si>
    <t>花立５丁目1～11</t>
  </si>
  <si>
    <t>花立５丁目12～14・６丁目1～11</t>
  </si>
  <si>
    <t>花立６丁目12～18</t>
  </si>
  <si>
    <t>桜木４丁目1～9・14</t>
  </si>
  <si>
    <t>桜木5・6丁目</t>
  </si>
  <si>
    <t>沼山津１丁目1～22</t>
  </si>
  <si>
    <t>沼山津１丁目23～25・２丁目13～17</t>
  </si>
  <si>
    <t>沼山津２丁目1～12</t>
  </si>
  <si>
    <t>沼山津３丁目1～10</t>
  </si>
  <si>
    <t>沼山津３丁目11～16</t>
  </si>
  <si>
    <t>沼山津４丁目1～5・11～20</t>
  </si>
  <si>
    <t>沼山津４丁目6～10・21～28</t>
  </si>
  <si>
    <t>昭和町1～15</t>
  </si>
  <si>
    <t>桜木４丁目10～13・15～19</t>
  </si>
  <si>
    <t>月出３･７丁目</t>
  </si>
  <si>
    <t>月出５丁目・小峯２丁目6～9</t>
  </si>
  <si>
    <t>月出8丁目1～3</t>
  </si>
  <si>
    <t>小峯１丁目1～5･３丁目2～</t>
  </si>
  <si>
    <t>小峯1丁目6.7、3丁目1、4丁目</t>
  </si>
  <si>
    <t>小峯２丁目1～5</t>
  </si>
  <si>
    <t>新外１･２丁目</t>
  </si>
  <si>
    <t>新外３丁目1～3・6・４丁目1・2・6・7</t>
  </si>
  <si>
    <t>新外３丁目4・5・４丁目3～5・8・山ノ内２・４丁目、山ノ内1丁目1～68、1～122</t>
  </si>
  <si>
    <t>山ノ内１･３丁目・新外3丁目7～9・７～９丁目</t>
  </si>
  <si>
    <t>山ノ神１丁目</t>
  </si>
  <si>
    <t>佐土原１丁目17～23・２･３丁目</t>
  </si>
  <si>
    <t>榎町1～3・佐土原１丁目1～16</t>
  </si>
  <si>
    <t>榎町16～24</t>
  </si>
  <si>
    <t>榎町4～15</t>
  </si>
  <si>
    <t>尾ノ上１丁目1～35</t>
  </si>
  <si>
    <t>尾ノ上１丁目36～48</t>
  </si>
  <si>
    <t>三郎２丁目・尾ノ上４丁目11-200番台</t>
  </si>
  <si>
    <t>東京塚町1～4・5(一部)・6～19</t>
  </si>
  <si>
    <t>東京塚町5・20・三郎１丁目</t>
  </si>
  <si>
    <t>西原２丁目25～31・西原３丁目1～5</t>
  </si>
  <si>
    <t>保田窪３丁目1～21</t>
  </si>
  <si>
    <t>保田窪3丁目22・23、保田窪4丁目1～8・17</t>
  </si>
  <si>
    <t>保田窪４丁目9～16・18・19</t>
  </si>
  <si>
    <t>保田窪本町1～5・15～20</t>
  </si>
  <si>
    <t>保田窪本町6～14</t>
  </si>
  <si>
    <t>新南部１丁目1～5・２丁目1～7</t>
  </si>
  <si>
    <t>新南部３丁目1～5・保田窪本町21～24</t>
  </si>
  <si>
    <t>新南部３丁目6～10</t>
  </si>
  <si>
    <t>新南部４丁目1～9・６丁目1～5</t>
  </si>
  <si>
    <t>帯山３丁目1～15・30～41・52</t>
  </si>
  <si>
    <t>帯山３丁目22・42～51・53～55</t>
  </si>
  <si>
    <t>帯山４丁目1～17</t>
  </si>
  <si>
    <t>帯山４丁目18～41</t>
  </si>
  <si>
    <t>帯山４丁目42～57</t>
  </si>
  <si>
    <t>帯山５丁目1～10・38～41</t>
  </si>
  <si>
    <t>帯山５丁目11～26</t>
  </si>
  <si>
    <t>帯山６丁目</t>
  </si>
  <si>
    <t>帯山７丁目1～7、14～15</t>
  </si>
  <si>
    <t>帯山７丁目8～13・19～23</t>
  </si>
  <si>
    <t>帯山7丁目16～18・８丁目</t>
  </si>
  <si>
    <t>京塚本町1～47</t>
  </si>
  <si>
    <t>上水前寺2丁目、上京塚町</t>
  </si>
  <si>
    <t>帯山５丁目27～37</t>
  </si>
  <si>
    <t>長嶺東１丁目1～3・長嶺西３丁目</t>
  </si>
  <si>
    <t>長嶺東1丁目8・9（八反田団地1棟～8棟）</t>
  </si>
  <si>
    <t>長嶺東２丁目1～13・16・17・長嶺南７丁目1～5・16</t>
  </si>
  <si>
    <t>長嶺東２丁目20・21・３丁目1～6・8</t>
  </si>
  <si>
    <t>長嶺東2丁目7・14・15・18・19・22～42・3丁目7・4丁目10・11</t>
  </si>
  <si>
    <t>長嶺東４丁目12～15・５丁目7～31</t>
  </si>
  <si>
    <t>長嶺東６丁目1～15</t>
  </si>
  <si>
    <t>長嶺東7・8丁目</t>
  </si>
  <si>
    <t>長嶺南１丁目1～3</t>
  </si>
  <si>
    <t>長嶺南１丁目4～7・２丁目4～7</t>
  </si>
  <si>
    <t>長嶺南2丁目1～3、8</t>
  </si>
  <si>
    <t>長嶺南３丁目1～3・7～9・10-1～4</t>
  </si>
  <si>
    <t>長嶺南３丁目4～6・10－5～10・４丁目5～7</t>
  </si>
  <si>
    <t>長嶺南４丁目12・13・６丁目1～4・11～20</t>
  </si>
  <si>
    <t>長嶺南６丁目5～10・21～25</t>
  </si>
  <si>
    <t>長嶺南７丁目6～15・17～24</t>
  </si>
  <si>
    <t>長嶺南8丁目1～15</t>
  </si>
  <si>
    <t>戸島1丁目</t>
  </si>
  <si>
    <t>戸島2・3・4丁目</t>
  </si>
  <si>
    <t>戸島5丁目1・2-1～51・10・11・12・17～</t>
  </si>
  <si>
    <t>戸島6丁目15～37</t>
  </si>
  <si>
    <t>戸島7丁目</t>
  </si>
  <si>
    <t>戸島本町1～10・戸島5丁目2-82～95</t>
  </si>
  <si>
    <t>戸島本町11～15・戸島6丁目1～14</t>
  </si>
  <si>
    <t>戸島西1丁目1～15・17・18・2丁目1・2・6丁目4</t>
  </si>
  <si>
    <t>戸島西1丁目19～23・28～35・5丁目1～7</t>
  </si>
  <si>
    <t>戸島西1丁目16・24～27・2丁目3～6・3丁目・4丁目</t>
  </si>
  <si>
    <t>戸島西5丁目8～・6丁目5～・7丁目</t>
  </si>
  <si>
    <t>黒髪２丁目1～22</t>
  </si>
  <si>
    <t>黒髪２丁目23～40</t>
  </si>
  <si>
    <t>黒髪３丁目1～10</t>
  </si>
  <si>
    <t>黒髪３丁目11～16</t>
  </si>
  <si>
    <t>黒髪４丁目1～10</t>
  </si>
  <si>
    <t>黒髪４丁目11～16</t>
  </si>
  <si>
    <t>黒髪５丁目1～3・5～16</t>
  </si>
  <si>
    <t>黒髪５丁目26～31・33～37</t>
  </si>
  <si>
    <t>黒髪５丁目4・17～25・32</t>
  </si>
  <si>
    <t>黒髪６丁目1～8・10・14・16・17</t>
  </si>
  <si>
    <t>黒髪６丁目13・15・18～31</t>
  </si>
  <si>
    <t>黒髪６丁目9・11～13</t>
  </si>
  <si>
    <t>室園町1・2・9～17</t>
  </si>
  <si>
    <t>室園町3～8・18・19・20</t>
  </si>
  <si>
    <t>室園町12・清水万石１丁目</t>
  </si>
  <si>
    <t>清水万石２丁目1～6・３丁目1～7・４丁目1</t>
  </si>
  <si>
    <t>清水万石４丁目10～12・５丁目2～17</t>
  </si>
  <si>
    <t>清水万石４丁目2～9・５丁目1</t>
  </si>
  <si>
    <t>坪井６丁目・黒髪町坪井</t>
  </si>
  <si>
    <t>薬園町1～6</t>
  </si>
  <si>
    <t>薬園町7～12</t>
  </si>
  <si>
    <t>池田１丁目1～14・19・20</t>
  </si>
  <si>
    <t>池田１丁目15～18・21～38</t>
  </si>
  <si>
    <t>池田２丁目1～14・32～43</t>
  </si>
  <si>
    <t>池田２丁目43-22・44～52・54～69</t>
  </si>
  <si>
    <t>池田３丁目1～10</t>
  </si>
  <si>
    <t>池田３丁目11～32</t>
  </si>
  <si>
    <t>池田３丁目33～57</t>
  </si>
  <si>
    <t>上熊本１丁目1～8・9（1～20）２丁目1～12</t>
  </si>
  <si>
    <t>上熊本１丁目9（40～43・65）・10・２丁目13～17</t>
  </si>
  <si>
    <t>上熊本３丁目（15・16-21を除く）</t>
  </si>
  <si>
    <t>上熊本３丁目15・16-21</t>
  </si>
  <si>
    <t>高平２丁目1～19</t>
  </si>
  <si>
    <t>高平２丁目20～25・３丁目12～17・19～44</t>
  </si>
  <si>
    <t>山室１丁目･２丁目・３丁目</t>
  </si>
  <si>
    <t>山室４丁目･５丁目･６丁目</t>
  </si>
  <si>
    <t>大窪１丁目･２丁目･３丁目・化血研側</t>
  </si>
  <si>
    <t>大窪４丁目･５丁目・大窪団地</t>
  </si>
  <si>
    <t>津浦町1～19</t>
  </si>
  <si>
    <t>津浦町20～31</t>
  </si>
  <si>
    <t>津浦町32～48、高平１丁目の一部、2～14、16の一部</t>
  </si>
  <si>
    <t>稗田町1～6・出町1～3</t>
  </si>
  <si>
    <t>打越町1～32</t>
  </si>
  <si>
    <t>打越町33～43</t>
  </si>
  <si>
    <t>池田２丁目15～31・53</t>
  </si>
  <si>
    <t>飛田1丁目2・3、2丁目7、3丁目、飛田町</t>
  </si>
  <si>
    <t>飛田1丁目1・4～17、2丁目1～6・8～12</t>
  </si>
  <si>
    <t>飛田4丁目</t>
  </si>
  <si>
    <t>清水本町1～12・13-(1・3・30～36)</t>
  </si>
  <si>
    <t>清水本町13-(7～25)・14～34</t>
  </si>
  <si>
    <t>清水亀井町1～6・21～47</t>
  </si>
  <si>
    <t>清水亀井町7～20・48～59</t>
  </si>
  <si>
    <t>清水新地７丁目３～９</t>
  </si>
  <si>
    <t>清水新地1丁目1～7</t>
  </si>
  <si>
    <t>清水新地2丁目1～19</t>
  </si>
  <si>
    <t>清水新地3丁目1～7</t>
  </si>
  <si>
    <t>清水新地4丁目1～7</t>
  </si>
  <si>
    <t>清水新地5丁目1～12・新地団地</t>
  </si>
  <si>
    <t>清水新地5丁目13～16・7丁目1・2</t>
  </si>
  <si>
    <t>清水新地6丁目1～9</t>
  </si>
  <si>
    <t>麻生田１丁目1～12・２丁目1～12・14</t>
  </si>
  <si>
    <t>麻生田3丁目1～17</t>
  </si>
  <si>
    <t>麻生田4丁目1～28</t>
  </si>
  <si>
    <t>麻生田5丁目1～35</t>
  </si>
  <si>
    <t>清水東町1～8</t>
  </si>
  <si>
    <t>清水東町9～11</t>
  </si>
  <si>
    <t>清水東町12～15</t>
  </si>
  <si>
    <t>兎谷１丁目1-1～131・1丁目2</t>
  </si>
  <si>
    <t>兎谷１丁目1・3・4、２丁目</t>
  </si>
  <si>
    <t>清水岩倉１丁目、２丁目1～6</t>
  </si>
  <si>
    <t>清水岩倉２丁目7～24</t>
  </si>
  <si>
    <t>楡木1丁目1～4、2丁目1～11</t>
  </si>
  <si>
    <t>楡木３丁目1～11・麻生田２丁目14～16</t>
  </si>
  <si>
    <t>楡木４丁目1～30</t>
  </si>
  <si>
    <t>楡木5丁目1～31</t>
  </si>
  <si>
    <t>八景水谷１丁目1～20</t>
  </si>
  <si>
    <t>八景水谷１丁目22～34</t>
  </si>
  <si>
    <t>八景水谷２丁目1～4・11</t>
  </si>
  <si>
    <t>八景水谷２丁目13～16</t>
  </si>
  <si>
    <t>八景水谷２丁目5～12</t>
  </si>
  <si>
    <t>八景水谷３丁目1～14</t>
  </si>
  <si>
    <t>清水岩倉3丁目・1丁目1～25、兎谷3丁目1～4・6</t>
  </si>
  <si>
    <t>楠３丁目･４丁目</t>
  </si>
  <si>
    <t>武蔵ヶ丘１丁目（1～8）･２丁目･３丁目1～10</t>
  </si>
  <si>
    <t>武蔵ヶ丘３丁目11～・４丁目・８丁目</t>
  </si>
  <si>
    <t>武蔵ヶ丘５丁目・１丁目9～</t>
  </si>
  <si>
    <t>武蔵ヶ丘７丁目･８丁目</t>
  </si>
  <si>
    <t>武蔵ヶ丘９丁目</t>
  </si>
  <si>
    <t>龍田陣内１丁目1～9・２丁目</t>
  </si>
  <si>
    <t>龍田陣内３丁目1～16・18・21～23・４丁目19～21</t>
  </si>
  <si>
    <t>龍田１・２丁目・陣内３・４丁目の一部</t>
  </si>
  <si>
    <t>龍田１丁目一部・陣内１丁目10～・4丁目</t>
  </si>
  <si>
    <t>龍田１丁目4・6～24</t>
  </si>
  <si>
    <t>龍田２丁目10～14・22～27・31～</t>
  </si>
  <si>
    <t>龍田６・７丁目1～6</t>
  </si>
  <si>
    <t>龍田２丁目28～30・４丁目･６丁目17</t>
  </si>
  <si>
    <t>龍田３丁目1～3・28～32</t>
  </si>
  <si>
    <t>龍田３丁目4～27</t>
  </si>
  <si>
    <t>龍田５丁目1～10･６丁目15・16</t>
  </si>
  <si>
    <t>龍田５丁目11・12・８丁目11～18</t>
  </si>
  <si>
    <t>龍田７丁目7～37</t>
  </si>
  <si>
    <t>龍田８丁目1～10・19～21</t>
  </si>
  <si>
    <t>龍田弓削１丁目1～11</t>
  </si>
  <si>
    <t>龍田弓削１丁目12～</t>
  </si>
  <si>
    <t>龍田弓削２丁目1～3、弓削１丁目1～7、11～18</t>
  </si>
  <si>
    <t>龍田弓削２丁目4～8・弓削１丁目8～10、６丁目1～6</t>
  </si>
  <si>
    <t>弓削６丁目7～28・31</t>
  </si>
  <si>
    <t>弓削４丁目9～18、５丁目、６丁目29・30</t>
  </si>
  <si>
    <t>弓削２丁目、3丁目、４丁目1～8</t>
  </si>
  <si>
    <t>花園３丁目1～6</t>
  </si>
  <si>
    <t>花園３丁目7～24</t>
  </si>
  <si>
    <t>花園５丁目1～14・23</t>
  </si>
  <si>
    <t>花園５丁目15～22・32～53</t>
  </si>
  <si>
    <t>花園５丁目24～31</t>
  </si>
  <si>
    <t>花園６丁目1～7・20・21</t>
  </si>
  <si>
    <t>花園６丁目10～13・42～44・７丁目6～15</t>
  </si>
  <si>
    <t>花園６丁目8・9・13～19・22～41・1080～1142</t>
  </si>
  <si>
    <t>花園７丁目1～5・16～27・65～71</t>
  </si>
  <si>
    <t>花園７丁目28～59</t>
  </si>
  <si>
    <t>花園７丁目60～64・72～84</t>
  </si>
  <si>
    <t>島崎２丁目1～12</t>
  </si>
  <si>
    <t>島崎２丁目13～27</t>
  </si>
  <si>
    <t>島崎２丁目28～37</t>
  </si>
  <si>
    <t>島崎３丁目1～12・21～24-46～58</t>
  </si>
  <si>
    <t>島崎３丁目12(一部)・13～20・24～34</t>
  </si>
  <si>
    <t>島崎５丁目1～5・8～20</t>
  </si>
  <si>
    <t>島崎５丁目21～25・29～31・39</t>
  </si>
  <si>
    <t>島崎５丁目6・7・32～47</t>
  </si>
  <si>
    <t>島崎６丁目1～5・7～9</t>
  </si>
  <si>
    <t>島崎６丁目6・10～26</t>
  </si>
  <si>
    <t>島崎７丁目1～4・6～10・21～26・39～41</t>
  </si>
  <si>
    <t>島崎７丁目11～20・27～38・42・43</t>
  </si>
  <si>
    <t>横手４丁目1～17</t>
  </si>
  <si>
    <t>横手４丁目18～28</t>
  </si>
  <si>
    <t>田崎１丁目・八島１丁目</t>
  </si>
  <si>
    <t>田崎３丁目・八島団地6～9</t>
  </si>
  <si>
    <t>田崎３丁目1～5</t>
  </si>
  <si>
    <t>田崎２丁目1～4</t>
  </si>
  <si>
    <t>八島町・八島２丁目・上代2丁目4</t>
  </si>
  <si>
    <t>上代２丁目・３丁目1～13</t>
  </si>
  <si>
    <t>上代１丁目5～7・12～22</t>
  </si>
  <si>
    <t>上代3丁目14～21</t>
  </si>
  <si>
    <t>上代7丁目1～19・8丁目1～6</t>
  </si>
  <si>
    <t>上代4丁目・7丁目20～29・10丁目9・10</t>
  </si>
  <si>
    <t>上代8丁・9丁目・大塘1丁目1～8（7～23）・高橋町1丁目1</t>
  </si>
  <si>
    <t>城山大塘2丁目・4丁目3・4.高橋町１丁目2～9</t>
  </si>
  <si>
    <t>上高橋1丁目、高橋町2丁目</t>
  </si>
  <si>
    <t>上高橋2丁目</t>
  </si>
  <si>
    <t>上代10丁目.城山大塘1丁目9～24.上代10丁目1～8・11・12</t>
  </si>
  <si>
    <t>城山大塘3丁目、4丁目1・2、5丁目、6丁目</t>
  </si>
  <si>
    <t>下代1丁目14～16、2丁目7～16、4丁目5～14</t>
  </si>
  <si>
    <t>下代1丁目1～13、2丁目1～6、4丁目1～4・15・16、5丁目</t>
  </si>
  <si>
    <t>上代5・6丁目、城山半田1丁目1・4・5・12、2丁目1～11・16～24</t>
  </si>
  <si>
    <t>城山半田1、2丁目の一部、3・4丁目、城山薬師1・2丁目の一部</t>
  </si>
  <si>
    <t>池上町1084～1386・2004～2476</t>
  </si>
  <si>
    <t>池上町1405～1920・上代1丁目1～4・8～11</t>
  </si>
  <si>
    <t>池上町28～778・谷尾崎町359～371</t>
  </si>
  <si>
    <t>谷尾崎町903～1296・1306～1368・1497～1541</t>
  </si>
  <si>
    <t>谷尾崎町1～898・1297～1305・1378～1415</t>
  </si>
  <si>
    <t>野中１丁目1～4・7・8、２丁目</t>
  </si>
  <si>
    <t>蓮台寺１丁目1～10・２丁目5～10</t>
  </si>
  <si>
    <t>蓮台寺１丁目11～14・２丁目1～4・３丁目</t>
  </si>
  <si>
    <t>蓮台寺４丁目2～10・野中１丁目5・6</t>
  </si>
  <si>
    <t>新土河原１丁目1・8・9・蓮台寺４丁目11～15･５丁目</t>
  </si>
  <si>
    <t>新土河原1丁目2～7・10～15・2丁目1・2・5～9・12</t>
  </si>
  <si>
    <t>江津3丁目1～15</t>
  </si>
  <si>
    <t>江津１丁目1～8-1～34・9-1～35・20・21-18・22～35</t>
  </si>
  <si>
    <t>江津１丁目8-35～51・9-36～62・10～19・21</t>
  </si>
  <si>
    <t>江津２丁目1～10・13・14・23</t>
  </si>
  <si>
    <t>江津２丁目15～22・28～37</t>
  </si>
  <si>
    <t>江津２丁目12・24～27</t>
  </si>
  <si>
    <t>下江津1丁目1～20</t>
  </si>
  <si>
    <t>下江津2丁目1～9、江津4丁目1～9</t>
  </si>
  <si>
    <t>下江津1丁目4・7丁目（セイラタウン）</t>
  </si>
  <si>
    <t>下江津6丁目、画図東1・2丁目、画図町上無田</t>
  </si>
  <si>
    <t>画図町下無田1～1882</t>
  </si>
  <si>
    <t>画図町重富（江津パークタウン・画図重富団地）</t>
  </si>
  <si>
    <t>画図町重富1～1014（一部除）・出水7丁目662～680・8丁目572</t>
  </si>
  <si>
    <t>田井島１丁目</t>
  </si>
  <si>
    <t>田井島２･３丁目・田迎町田井島</t>
  </si>
  <si>
    <t>良町１丁目</t>
  </si>
  <si>
    <t>良町２丁目</t>
  </si>
  <si>
    <t>良町３丁目</t>
  </si>
  <si>
    <t>良町４･５丁目16～25</t>
  </si>
  <si>
    <t>良町５丁目1～15</t>
  </si>
  <si>
    <t>御幸西１･３･４丁目・御幸西無田</t>
  </si>
  <si>
    <t>御幸笛田１丁目2～7・12～19</t>
  </si>
  <si>
    <t>御幸笛田1丁目1・8～11、2丁目1～4・8～14</t>
  </si>
  <si>
    <t>御幸笛田３丁目・御幸西２丁目</t>
  </si>
  <si>
    <t>御幸笛田４丁目</t>
  </si>
  <si>
    <t>御幸笛田５丁目</t>
  </si>
  <si>
    <t>御幸笛田６丁目</t>
  </si>
  <si>
    <t>御幸笛田７丁目</t>
  </si>
  <si>
    <t>御幸笛田８丁目・御幸木部１丁目</t>
  </si>
  <si>
    <t>御幸木部２･３丁目</t>
  </si>
  <si>
    <t>画図町所島6～1148</t>
  </si>
  <si>
    <t>下江津2丁目10～13、3丁目、8丁目（セイラタウン）</t>
  </si>
  <si>
    <t>御幸笛田2丁目5～7・15～21</t>
  </si>
  <si>
    <t>日吉１丁目・近見町2473～2481</t>
  </si>
  <si>
    <t>幸田１･２丁目</t>
  </si>
  <si>
    <t>十禅寺１･２丁目</t>
  </si>
  <si>
    <t>平成1丁目・十禅寺3・4丁目・江越1丁目20～29・平田2丁目3～5</t>
  </si>
  <si>
    <t>平成２丁目・江越１丁目1～19</t>
  </si>
  <si>
    <t>平田１丁目1～14・２丁目1・2・6～18・江越２丁目</t>
  </si>
  <si>
    <t>平田１丁目15・近見１丁目1～9</t>
  </si>
  <si>
    <t>平田１丁目16・近見１丁目10～17</t>
  </si>
  <si>
    <t>平田２丁目19～23・近見３丁目1～9・４丁目1～9</t>
  </si>
  <si>
    <t>近見２丁目1～13</t>
  </si>
  <si>
    <t>近見２丁目14～21</t>
  </si>
  <si>
    <t>近見３丁目10～16・４丁目10～18</t>
  </si>
  <si>
    <t>近見４丁目19・５丁目1～3・６丁目1～10</t>
  </si>
  <si>
    <t>近見５丁目4～8・６丁目11～23</t>
  </si>
  <si>
    <t>近見７丁目・南高江３丁目</t>
  </si>
  <si>
    <t>近見８･９丁目</t>
  </si>
  <si>
    <t>馬渡１･２丁目1・2・5～10・田迎１･２丁目1・6～12</t>
  </si>
  <si>
    <t>馬渡2丁目3・4、11～17田迎2丁目2～5、13～18出仲間1丁目1・4～7・9</t>
  </si>
  <si>
    <t>出仲間１丁目2～3・8・10～12、２･３丁目</t>
  </si>
  <si>
    <t>出仲間６･７丁目1・９丁目</t>
  </si>
  <si>
    <t>出仲間７丁目2～16、8丁目3～9</t>
  </si>
  <si>
    <t>田迎３･４丁目</t>
  </si>
  <si>
    <t>田迎５･６丁目</t>
  </si>
  <si>
    <t>南高江１丁目1～12</t>
  </si>
  <si>
    <t>南高江１丁目13～19</t>
  </si>
  <si>
    <t>南高江２丁目</t>
  </si>
  <si>
    <t>南高江４丁目（野越団地）</t>
  </si>
  <si>
    <t>南高江５･６丁目</t>
  </si>
  <si>
    <t>出仲間5丁目、8丁目1～2</t>
  </si>
  <si>
    <t>幾久富1866番台･永江団地</t>
  </si>
  <si>
    <t>幾久富1866・1874・1875番台・永江団地</t>
  </si>
  <si>
    <t>幾久富1866番・光の森4丁目5～10・13～18、5丁目1～9</t>
  </si>
  <si>
    <t>合志市幾久富1758・1875番台</t>
  </si>
  <si>
    <t>杉並台1・2丁目、沖野３丁目（一部）</t>
  </si>
  <si>
    <t>菊陽町杉並台団地・原水5900番台の一部・幾久富</t>
  </si>
  <si>
    <t>豊岡2000～2031・泉ヶ丘団地(合志)</t>
  </si>
  <si>
    <t>合志市豊岡2012番台・泉ヶ丘団地2000番台・幾久富1944</t>
  </si>
  <si>
    <t>合志市豊岡・すずかけ台団地2000番台</t>
  </si>
  <si>
    <t>合志市豊岡・すずかけ台団地2527番台</t>
  </si>
  <si>
    <t>合志市南群（幾久富）</t>
  </si>
  <si>
    <t>武蔵ヶ丘北1丁目・2丁目1～7・3丁目7～23・（旧津久礼3930）</t>
  </si>
  <si>
    <t>菊陽町花立１丁目</t>
  </si>
  <si>
    <t>菊陽町花立２丁目、向陽台</t>
  </si>
  <si>
    <t>合志市豊岡2052番台・泉ヶ丘団地</t>
  </si>
  <si>
    <t>合志市豊岡2217番台（そらのまち）・幾久冨</t>
  </si>
  <si>
    <t>合志市豊岡2000番台・泉ヶ丘団地（サンアベニュー）</t>
  </si>
  <si>
    <t>合志市豊岡・栄3793番台（西沖住宅）</t>
  </si>
  <si>
    <t>新山3丁目</t>
  </si>
  <si>
    <t>上南部１丁目1～20</t>
  </si>
  <si>
    <t>上南部2丁目1～12、御領8丁目1～3</t>
  </si>
  <si>
    <t>上南部2丁目13～23、御領8丁目4～6</t>
  </si>
  <si>
    <t>上南部3丁目1～3・5～23・34・4丁目1～15</t>
  </si>
  <si>
    <t>上南部3丁目4・6・23～33・35～37・御領8丁目7～13</t>
  </si>
  <si>
    <t>御領2丁目27・28、下南部3丁目13～17</t>
  </si>
  <si>
    <t>御領３丁目4～6・8～17</t>
  </si>
  <si>
    <t>御領3丁目1～3、4丁目1～4、5丁目1～13</t>
  </si>
  <si>
    <t>御領６丁目・７丁目</t>
  </si>
  <si>
    <t>八反田2丁目1～10</t>
  </si>
  <si>
    <t>八反田2丁目11～21</t>
  </si>
  <si>
    <t>八反田3丁目1、15～23</t>
  </si>
  <si>
    <t>八反田3丁目2～14</t>
  </si>
  <si>
    <t>下南部1丁目1～5・3丁目1～3</t>
  </si>
  <si>
    <t>下南部3丁目4～12</t>
  </si>
  <si>
    <t>神園1丁目1～10・2丁目10、石原2丁目1、2</t>
  </si>
  <si>
    <t>神園2丁目1～9・長嶺東9丁目</t>
  </si>
  <si>
    <t>石原1丁目1～12・石原町・吉原町・中江町の一部</t>
  </si>
  <si>
    <t>小山1丁目10～11・2丁目18～20、24、25の一部</t>
  </si>
  <si>
    <t>小山2丁目14～17、24の一部、26～30・4丁目3</t>
  </si>
  <si>
    <t>小山4丁目4～7・5丁目8～21、26～28</t>
  </si>
  <si>
    <t>小山4丁目8～10・5丁目23～25、29～32・6丁目5～25・7丁目1～10</t>
  </si>
  <si>
    <t>小山5丁目1～7、22・6丁目1～4</t>
  </si>
  <si>
    <t>薄場２丁目・３丁目</t>
  </si>
  <si>
    <t>野口１･２丁目</t>
  </si>
  <si>
    <t>野口３･４丁目</t>
  </si>
  <si>
    <t>白藤１丁目21～33・３丁目4（白藤団地５･６棟）</t>
  </si>
  <si>
    <t>白藤１丁目1～20・３丁目1・2・3・4（白藤団地）</t>
  </si>
  <si>
    <t>白藤４丁目</t>
  </si>
  <si>
    <t>白藤２丁目・合志１丁目</t>
  </si>
  <si>
    <t>合志２～４丁目</t>
  </si>
  <si>
    <t>島町２･３丁目</t>
  </si>
  <si>
    <t>島町４･５丁目</t>
  </si>
  <si>
    <t>鳶町１･２丁目</t>
  </si>
  <si>
    <t>刈草１～３丁目</t>
  </si>
  <si>
    <t>土河原町1～159.501～.600～.700～</t>
  </si>
  <si>
    <t>土河原町160～.200～.300～.400～524</t>
  </si>
  <si>
    <t>川尻１･２丁目</t>
  </si>
  <si>
    <t>八幡７丁目、８丁目、１０丁目</t>
  </si>
  <si>
    <t>八幡１１丁目・川尻５丁目</t>
  </si>
  <si>
    <t>野田１･３丁目</t>
  </si>
  <si>
    <t>元三１～５丁目</t>
  </si>
  <si>
    <t>荒尾１～３丁目</t>
  </si>
  <si>
    <t>益城町辻の城1～431</t>
  </si>
  <si>
    <t>菊陽町久保田（下原公民館側）</t>
  </si>
  <si>
    <t>菊陽町久保田（中代・上中代・出分）</t>
  </si>
  <si>
    <t>菊陽町光の森3・4丁目1～4・11・12・5丁目10～23</t>
  </si>
  <si>
    <t>菊陽町光の森6丁目、新山1・2丁目</t>
  </si>
  <si>
    <t>菊陽町光の森7丁目・津久礼の一部</t>
  </si>
  <si>
    <t>菊陽町津久礼（三里木）</t>
  </si>
  <si>
    <t>菊陽町津久礼</t>
  </si>
  <si>
    <t>菊陽町津久礼・原水の一部</t>
  </si>
  <si>
    <t>光の森1・2丁目</t>
  </si>
  <si>
    <t>榎本（市営新地団地裏）</t>
  </si>
  <si>
    <t>榎本・橋口橋</t>
  </si>
  <si>
    <t>須屋（旧ﾏﾙｼｮｸ須屋）付近</t>
  </si>
  <si>
    <t>西須屋団地</t>
  </si>
  <si>
    <t>宿の山ﾆｭｰﾀｳﾝ・妙泉寺</t>
  </si>
  <si>
    <t>ハローデイ菊南店</t>
  </si>
  <si>
    <t>上須屋</t>
  </si>
  <si>
    <t>西合志南小学校</t>
  </si>
  <si>
    <t>三ツ石駅</t>
  </si>
  <si>
    <t>須屋駅・市民ｾﾝﾀｰ</t>
  </si>
  <si>
    <t>小迫街区</t>
  </si>
  <si>
    <t>新開</t>
  </si>
  <si>
    <t>東須屋</t>
  </si>
  <si>
    <t>黒石駅・東小・南中</t>
  </si>
  <si>
    <t>黒石市民センター・黒石公園</t>
  </si>
  <si>
    <t>栄2127番台（温泉団地）</t>
  </si>
  <si>
    <t>御代志（御代志駅）</t>
  </si>
  <si>
    <t>御代志（大池）</t>
  </si>
  <si>
    <t>御代志（市民センター）</t>
  </si>
  <si>
    <t>野々島4300番台・御代志2091番台</t>
  </si>
  <si>
    <t>南陽</t>
  </si>
  <si>
    <t>天使園</t>
  </si>
  <si>
    <t>御代志1600番台</t>
  </si>
  <si>
    <t>野々島5000番台・御代志一部</t>
  </si>
  <si>
    <t>下江津1丁目21～24・5丁目（セイラタウン）</t>
  </si>
  <si>
    <t>長嶺東６丁目16～30</t>
  </si>
  <si>
    <t>長嶺東1丁目4～7</t>
  </si>
  <si>
    <t>長嶺東４丁目1～9</t>
  </si>
  <si>
    <t>秋丸</t>
  </si>
  <si>
    <t>岩崎</t>
  </si>
  <si>
    <t>永徳寺</t>
  </si>
  <si>
    <t>亀甲</t>
  </si>
  <si>
    <t>河崎</t>
  </si>
  <si>
    <t>高瀬</t>
  </si>
  <si>
    <t>中</t>
  </si>
  <si>
    <t>繁根木</t>
  </si>
  <si>
    <t>松木</t>
  </si>
  <si>
    <t>立願寺</t>
  </si>
  <si>
    <t>六田</t>
  </si>
  <si>
    <t>築地</t>
  </si>
  <si>
    <t>中尾</t>
  </si>
  <si>
    <t>山田</t>
  </si>
  <si>
    <t>小浜</t>
  </si>
  <si>
    <t>滑石</t>
  </si>
  <si>
    <t>大浜町</t>
  </si>
  <si>
    <t>小島</t>
  </si>
  <si>
    <t>小野尻</t>
  </si>
  <si>
    <t>川島</t>
  </si>
  <si>
    <t>北牟田</t>
  </si>
  <si>
    <t>千田川原</t>
  </si>
  <si>
    <t>伊倉北方</t>
  </si>
  <si>
    <t>伊倉南方</t>
  </si>
  <si>
    <t>片諏訪</t>
  </si>
  <si>
    <t>宮原</t>
  </si>
  <si>
    <t>横田</t>
  </si>
  <si>
    <t>青野</t>
  </si>
  <si>
    <t>大倉</t>
  </si>
  <si>
    <t>田崎</t>
  </si>
  <si>
    <t>寺田</t>
  </si>
  <si>
    <t>中坂門田</t>
  </si>
  <si>
    <t>南坂門田</t>
  </si>
  <si>
    <t>向津留</t>
  </si>
  <si>
    <t>北坂門田</t>
  </si>
  <si>
    <t>安楽寺</t>
  </si>
  <si>
    <t>下</t>
  </si>
  <si>
    <t>津留</t>
  </si>
  <si>
    <t>上小田</t>
  </si>
  <si>
    <t>川部田</t>
  </si>
  <si>
    <t>下小田</t>
  </si>
  <si>
    <t>山部田</t>
  </si>
  <si>
    <t>玉名</t>
  </si>
  <si>
    <t>両迫間</t>
  </si>
  <si>
    <t>青木</t>
  </si>
  <si>
    <t>月田</t>
  </si>
  <si>
    <t>箱谷</t>
  </si>
  <si>
    <t>溝上</t>
  </si>
  <si>
    <t>石貫</t>
  </si>
  <si>
    <t>富尾</t>
  </si>
  <si>
    <t>三ツ川</t>
  </si>
  <si>
    <t>岱明町野口</t>
  </si>
  <si>
    <t>岱明町中土</t>
  </si>
  <si>
    <t>岱明町大野下</t>
  </si>
  <si>
    <t>岱明町下前原</t>
  </si>
  <si>
    <t>岱明町山下</t>
  </si>
  <si>
    <t>岱明町高道</t>
  </si>
  <si>
    <t>岱明町浜田</t>
  </si>
  <si>
    <t>岱明町鍋</t>
  </si>
  <si>
    <t>岱明町下沖洲</t>
  </si>
  <si>
    <t>岱明町扇崎</t>
  </si>
  <si>
    <t>岱明町開田</t>
  </si>
  <si>
    <t>岱明町西照寺</t>
  </si>
  <si>
    <t>岱明町古閑</t>
  </si>
  <si>
    <t>岱明町上</t>
  </si>
  <si>
    <t>岱明町三崎</t>
  </si>
  <si>
    <t>岱明町庄山</t>
  </si>
  <si>
    <t>横島町横島</t>
  </si>
  <si>
    <t>横島町大園</t>
  </si>
  <si>
    <t>横島町共栄</t>
  </si>
  <si>
    <t>天水町小天</t>
  </si>
  <si>
    <t>天水町部田見</t>
  </si>
  <si>
    <t>天水町立花</t>
  </si>
  <si>
    <t>天水町尾田</t>
  </si>
  <si>
    <t>天水町竹崎</t>
  </si>
  <si>
    <t>天水町野部田</t>
  </si>
  <si>
    <t>三里町</t>
  </si>
  <si>
    <t>浪花町</t>
  </si>
  <si>
    <t>早米来町</t>
  </si>
  <si>
    <t>樋口町</t>
  </si>
  <si>
    <t>姫島町</t>
  </si>
  <si>
    <t>加納町</t>
  </si>
  <si>
    <t>高砂町</t>
  </si>
  <si>
    <t>三川町</t>
  </si>
  <si>
    <t>南船津町</t>
  </si>
  <si>
    <t>船津町</t>
  </si>
  <si>
    <t>上屋敷町</t>
  </si>
  <si>
    <t>汐屋町</t>
  </si>
  <si>
    <t>入船町</t>
  </si>
  <si>
    <t>白金町</t>
  </si>
  <si>
    <t>長田町</t>
  </si>
  <si>
    <t>若宮町</t>
  </si>
  <si>
    <t>八江町</t>
  </si>
  <si>
    <t>右京町</t>
  </si>
  <si>
    <t>田端町</t>
  </si>
  <si>
    <t>山下町</t>
  </si>
  <si>
    <t>延命寺町</t>
  </si>
  <si>
    <t>片平町</t>
  </si>
  <si>
    <t>諏訪町</t>
  </si>
  <si>
    <t>天領町</t>
  </si>
  <si>
    <t>千代町</t>
  </si>
  <si>
    <t>小浜町</t>
  </si>
  <si>
    <t>小川町</t>
  </si>
  <si>
    <t>馬込町</t>
  </si>
  <si>
    <t>沖田町</t>
  </si>
  <si>
    <t>神田町</t>
  </si>
  <si>
    <t>藤田町</t>
  </si>
  <si>
    <t>野添町</t>
  </si>
  <si>
    <t>一部町</t>
  </si>
  <si>
    <t>宮原町</t>
  </si>
  <si>
    <t>末広町</t>
  </si>
  <si>
    <t>駛馬町</t>
  </si>
  <si>
    <t>馬場町</t>
  </si>
  <si>
    <t>黄金町</t>
  </si>
  <si>
    <t>青葉町</t>
  </si>
  <si>
    <t>米生町</t>
  </si>
  <si>
    <t>笹原町</t>
  </si>
  <si>
    <t>大字勝立</t>
  </si>
  <si>
    <t>新勝立町</t>
  </si>
  <si>
    <t>天道町</t>
  </si>
  <si>
    <t>馬渡町</t>
  </si>
  <si>
    <t>上官町</t>
  </si>
  <si>
    <t>宮坂町</t>
  </si>
  <si>
    <t>七浦町</t>
  </si>
  <si>
    <t>花園町</t>
  </si>
  <si>
    <t>宮山町</t>
  </si>
  <si>
    <t>真道寺町</t>
  </si>
  <si>
    <t>不知火町</t>
  </si>
  <si>
    <t>浄真町</t>
  </si>
  <si>
    <t>宝坂町</t>
  </si>
  <si>
    <t>一浦町</t>
  </si>
  <si>
    <t>正山町</t>
  </si>
  <si>
    <t>原山町</t>
  </si>
  <si>
    <t>築町</t>
  </si>
  <si>
    <t>上町</t>
  </si>
  <si>
    <t>有明町</t>
  </si>
  <si>
    <t>常盤町</t>
  </si>
  <si>
    <t>松浦町</t>
  </si>
  <si>
    <t>笹林町</t>
  </si>
  <si>
    <t>左古町</t>
  </si>
  <si>
    <t>山上町</t>
  </si>
  <si>
    <t>一本町</t>
  </si>
  <si>
    <t>曙町</t>
  </si>
  <si>
    <t>出雲町</t>
  </si>
  <si>
    <t>谷町</t>
  </si>
  <si>
    <t>泉町</t>
  </si>
  <si>
    <t>旭町</t>
  </si>
  <si>
    <t>久保田町</t>
  </si>
  <si>
    <t>本町</t>
  </si>
  <si>
    <t>松原町</t>
  </si>
  <si>
    <t>西浜田町</t>
  </si>
  <si>
    <t>浜田町</t>
  </si>
  <si>
    <t>中友町</t>
  </si>
  <si>
    <t>住吉町</t>
  </si>
  <si>
    <t>中島町</t>
  </si>
  <si>
    <t>港町</t>
  </si>
  <si>
    <t>古町</t>
  </si>
  <si>
    <t>橋口町</t>
  </si>
  <si>
    <t>大正町</t>
  </si>
  <si>
    <t>新地町</t>
  </si>
  <si>
    <t>新栄町</t>
  </si>
  <si>
    <t>明治町</t>
  </si>
  <si>
    <t>北磯町</t>
  </si>
  <si>
    <t>中町</t>
  </si>
  <si>
    <t>健老町</t>
  </si>
  <si>
    <t>天神町</t>
  </si>
  <si>
    <t>浜町</t>
  </si>
  <si>
    <t>恵比須町</t>
  </si>
  <si>
    <t>城町</t>
  </si>
  <si>
    <t>大黒町</t>
  </si>
  <si>
    <t>椿黒町</t>
  </si>
  <si>
    <t>柿園町</t>
  </si>
  <si>
    <t>東新町</t>
  </si>
  <si>
    <t>長溝町</t>
  </si>
  <si>
    <t>八尻町</t>
  </si>
  <si>
    <t>日出町</t>
  </si>
  <si>
    <t>鳥塚町</t>
  </si>
  <si>
    <t>上白川町</t>
  </si>
  <si>
    <t>中白川町</t>
  </si>
  <si>
    <t>下白川町</t>
  </si>
  <si>
    <t>通町</t>
  </si>
  <si>
    <t>亀甲町</t>
  </si>
  <si>
    <t>八本町</t>
  </si>
  <si>
    <t>瓦町</t>
  </si>
  <si>
    <t>龍湖瀬町</t>
  </si>
  <si>
    <t>亀谷町</t>
  </si>
  <si>
    <t>平原町</t>
  </si>
  <si>
    <t>大字歴木</t>
  </si>
  <si>
    <t>大字今山</t>
  </si>
  <si>
    <t>大字三池</t>
  </si>
  <si>
    <t>大字新町</t>
  </si>
  <si>
    <t>大字白川</t>
  </si>
  <si>
    <t>大字草木</t>
  </si>
  <si>
    <t>大字田隈</t>
  </si>
  <si>
    <t>大字宮部</t>
  </si>
  <si>
    <t>大字久福木</t>
  </si>
  <si>
    <t>大字橘</t>
  </si>
  <si>
    <t>大字白銀</t>
  </si>
  <si>
    <t>大字吉野</t>
  </si>
  <si>
    <t>大字倉永</t>
  </si>
  <si>
    <t>大字甘木</t>
  </si>
  <si>
    <t>大字手鎌</t>
  </si>
  <si>
    <t>大字岬</t>
  </si>
  <si>
    <t>大字唐船</t>
  </si>
  <si>
    <t>原万田</t>
  </si>
  <si>
    <t>万田</t>
  </si>
  <si>
    <t>大島</t>
  </si>
  <si>
    <t>宮内出目</t>
  </si>
  <si>
    <t>宮内</t>
  </si>
  <si>
    <t>荒尾</t>
  </si>
  <si>
    <t>大平町</t>
  </si>
  <si>
    <t>日の出町</t>
  </si>
  <si>
    <t>四ツ山町</t>
  </si>
  <si>
    <t>西原町</t>
  </si>
  <si>
    <t>大島町</t>
  </si>
  <si>
    <t>平山</t>
  </si>
  <si>
    <t>本井手</t>
  </si>
  <si>
    <t>菰屋</t>
  </si>
  <si>
    <t>川登</t>
  </si>
  <si>
    <t>八幡台</t>
  </si>
  <si>
    <t>一部</t>
  </si>
  <si>
    <t>増永</t>
  </si>
  <si>
    <t>桜山町</t>
  </si>
  <si>
    <t>緑ヶ丘</t>
  </si>
  <si>
    <t>東屋形</t>
  </si>
  <si>
    <t>山鹿</t>
  </si>
  <si>
    <t>宗方</t>
  </si>
  <si>
    <t>新町</t>
  </si>
  <si>
    <t>中央通</t>
  </si>
  <si>
    <t>大橋通</t>
  </si>
  <si>
    <t>宗方通</t>
  </si>
  <si>
    <t>川端町</t>
  </si>
  <si>
    <t>鍋田</t>
  </si>
  <si>
    <t>熊入町</t>
  </si>
  <si>
    <t>石</t>
  </si>
  <si>
    <t>杉</t>
  </si>
  <si>
    <t>下吉田</t>
  </si>
  <si>
    <t>久原</t>
  </si>
  <si>
    <t>方保田</t>
  </si>
  <si>
    <t>古閑</t>
  </si>
  <si>
    <t>鹿校通</t>
  </si>
  <si>
    <t>鹿本町来民</t>
  </si>
  <si>
    <t>鹿本町御宇田</t>
  </si>
  <si>
    <t>鹿本町高橋</t>
  </si>
  <si>
    <t>鹿本町津袋</t>
  </si>
  <si>
    <t>鹿本町庄</t>
  </si>
  <si>
    <t>鹿本町石渕</t>
  </si>
  <si>
    <t>鹿本町下高橋</t>
  </si>
  <si>
    <t>鹿本町小嶋</t>
  </si>
  <si>
    <t>鹿本町小柳</t>
  </si>
  <si>
    <t>鹿本町下分田</t>
  </si>
  <si>
    <t>鹿本町中分田</t>
  </si>
  <si>
    <t>鹿本町分田</t>
  </si>
  <si>
    <t>鹿本町中川</t>
  </si>
  <si>
    <t>鹿本町中富</t>
  </si>
  <si>
    <t>鹿本町梶屋</t>
  </si>
  <si>
    <t>隈府</t>
  </si>
  <si>
    <t>亘</t>
  </si>
  <si>
    <t>片角</t>
  </si>
  <si>
    <t>袈裟尾</t>
  </si>
  <si>
    <t>玉祥寺</t>
  </si>
  <si>
    <t>下河原</t>
  </si>
  <si>
    <t>藤田</t>
  </si>
  <si>
    <t>木庭</t>
  </si>
  <si>
    <t>原</t>
  </si>
  <si>
    <t>四町分</t>
  </si>
  <si>
    <t>龍門</t>
  </si>
  <si>
    <t>雪野</t>
  </si>
  <si>
    <t>小木</t>
  </si>
  <si>
    <t>班蛇口</t>
  </si>
  <si>
    <t>西迫間</t>
  </si>
  <si>
    <t>市野瀬</t>
  </si>
  <si>
    <t>豊間</t>
  </si>
  <si>
    <t>大平</t>
  </si>
  <si>
    <t>重味</t>
  </si>
  <si>
    <t>深川</t>
  </si>
  <si>
    <t>村田</t>
  </si>
  <si>
    <t>長田</t>
  </si>
  <si>
    <t>野間口</t>
  </si>
  <si>
    <t>大琳寺</t>
  </si>
  <si>
    <t>北宮</t>
  </si>
  <si>
    <t>西寺</t>
  </si>
  <si>
    <t>出田</t>
  </si>
  <si>
    <t>広瀬</t>
  </si>
  <si>
    <t>木柑子</t>
  </si>
  <si>
    <t>今</t>
  </si>
  <si>
    <t>森北</t>
  </si>
  <si>
    <t>赤星</t>
  </si>
  <si>
    <t>稗方</t>
  </si>
  <si>
    <t>木野</t>
  </si>
  <si>
    <t>七城町山崎</t>
  </si>
  <si>
    <t>七城町水次</t>
  </si>
  <si>
    <t>七城町岡田</t>
  </si>
  <si>
    <t>七城町流川</t>
  </si>
  <si>
    <t>七城町辺田</t>
  </si>
  <si>
    <t>七城町荒牧</t>
  </si>
  <si>
    <t>七城町高田</t>
  </si>
  <si>
    <t>七城町台</t>
  </si>
  <si>
    <t>七城町瀬戸口</t>
  </si>
  <si>
    <t>七城町甲佐町</t>
  </si>
  <si>
    <t>七城町新古閑</t>
  </si>
  <si>
    <t>七城町清水</t>
  </si>
  <si>
    <t>七城町菰入</t>
  </si>
  <si>
    <t>七城町高島</t>
  </si>
  <si>
    <t>七城町加恵</t>
  </si>
  <si>
    <t>七城町砂田</t>
  </si>
  <si>
    <t>七城町亀尾</t>
  </si>
  <si>
    <t>七城町林原</t>
  </si>
  <si>
    <t>七城町蘇崎</t>
  </si>
  <si>
    <t>七城町小野崎</t>
  </si>
  <si>
    <t>旭志伊萩</t>
  </si>
  <si>
    <t>旭志小原</t>
  </si>
  <si>
    <t>旭志新明</t>
  </si>
  <si>
    <t>旭志伊坂</t>
  </si>
  <si>
    <t>旭志弁利</t>
  </si>
  <si>
    <t>旭志麓</t>
  </si>
  <si>
    <t>旭志川辺</t>
  </si>
  <si>
    <t>泗水町住吉</t>
  </si>
  <si>
    <t>泗水町富納</t>
  </si>
  <si>
    <t>泗水町永</t>
  </si>
  <si>
    <t>泗水町福本</t>
  </si>
  <si>
    <t>泗水町吉富</t>
  </si>
  <si>
    <t>泗水町豊水</t>
  </si>
  <si>
    <t>泗水町亀尾</t>
  </si>
  <si>
    <t>泗水町田島</t>
  </si>
  <si>
    <t>泗水町南田島</t>
  </si>
  <si>
    <t>吹田</t>
  </si>
  <si>
    <t>陣内</t>
  </si>
  <si>
    <t>杉水</t>
  </si>
  <si>
    <t>大津</t>
  </si>
  <si>
    <t>室</t>
  </si>
  <si>
    <t>新</t>
  </si>
  <si>
    <t>引水</t>
  </si>
  <si>
    <t>美咲野</t>
  </si>
  <si>
    <t>一の宮町</t>
  </si>
  <si>
    <t>小里</t>
  </si>
  <si>
    <t>内牧</t>
  </si>
  <si>
    <t>三久保</t>
  </si>
  <si>
    <t>西小園</t>
  </si>
  <si>
    <t>小倉</t>
  </si>
  <si>
    <t>今町</t>
  </si>
  <si>
    <t>小野田</t>
  </si>
  <si>
    <t>黒川</t>
  </si>
  <si>
    <t>蔵原</t>
  </si>
  <si>
    <t>役犬原</t>
  </si>
  <si>
    <t>竹原</t>
  </si>
  <si>
    <t>西町</t>
  </si>
  <si>
    <t>赤水</t>
  </si>
  <si>
    <t>石小路町</t>
  </si>
  <si>
    <t>船場町</t>
  </si>
  <si>
    <t>定府町</t>
  </si>
  <si>
    <t>新小路町</t>
  </si>
  <si>
    <t>門内町</t>
  </si>
  <si>
    <t>一里木町</t>
  </si>
  <si>
    <t>入地町</t>
  </si>
  <si>
    <t>南段原町</t>
  </si>
  <si>
    <t>高柳町</t>
  </si>
  <si>
    <t>北段原町</t>
  </si>
  <si>
    <t>浦田町</t>
  </si>
  <si>
    <t>築籠町</t>
  </si>
  <si>
    <t>新松原町</t>
  </si>
  <si>
    <t>城之浦町</t>
  </si>
  <si>
    <t>三拾町</t>
  </si>
  <si>
    <t>岩古曽町</t>
  </si>
  <si>
    <t>立岡町</t>
  </si>
  <si>
    <t>古保里町</t>
  </si>
  <si>
    <t>善道寺町</t>
  </si>
  <si>
    <t>境目町</t>
  </si>
  <si>
    <t>松山町</t>
  </si>
  <si>
    <t>神馬町</t>
  </si>
  <si>
    <t>神合町</t>
  </si>
  <si>
    <t>石橋町</t>
  </si>
  <si>
    <t>宮庄町</t>
  </si>
  <si>
    <t>椿原町</t>
  </si>
  <si>
    <t>出町</t>
  </si>
  <si>
    <t>鷹辻町</t>
  </si>
  <si>
    <t>袋町</t>
  </si>
  <si>
    <t>松江城町</t>
  </si>
  <si>
    <t>西松江城町</t>
  </si>
  <si>
    <t>北の丸町</t>
  </si>
  <si>
    <t>松江町</t>
  </si>
  <si>
    <t>松江本町</t>
  </si>
  <si>
    <t>横手町</t>
  </si>
  <si>
    <t>興国町</t>
  </si>
  <si>
    <t>横手新町</t>
  </si>
  <si>
    <t>蛇篭町</t>
  </si>
  <si>
    <t>八幡町</t>
  </si>
  <si>
    <t>塩屋町</t>
  </si>
  <si>
    <t>三楽町</t>
  </si>
  <si>
    <t>建馬町</t>
  </si>
  <si>
    <t>新開町</t>
  </si>
  <si>
    <t>新浜町</t>
  </si>
  <si>
    <t>築添町</t>
  </si>
  <si>
    <t>東片町</t>
  </si>
  <si>
    <t>上片町</t>
  </si>
  <si>
    <t>中片町</t>
  </si>
  <si>
    <t>西片町</t>
  </si>
  <si>
    <t>井上町</t>
  </si>
  <si>
    <t>竹原町</t>
  </si>
  <si>
    <t>島田町</t>
  </si>
  <si>
    <t>日置町</t>
  </si>
  <si>
    <t>上日置町</t>
  </si>
  <si>
    <t>福正町</t>
  </si>
  <si>
    <t>福正元町</t>
  </si>
  <si>
    <t>十条町</t>
  </si>
  <si>
    <t>清水町</t>
  </si>
  <si>
    <t>毘舎丸町</t>
  </si>
  <si>
    <t>横手本町</t>
  </si>
  <si>
    <t>大手町</t>
  </si>
  <si>
    <t>植柳上町</t>
  </si>
  <si>
    <t>植柳下町</t>
  </si>
  <si>
    <t>植柳元町</t>
  </si>
  <si>
    <t>大福寺町</t>
  </si>
  <si>
    <t>麦島東町</t>
  </si>
  <si>
    <t>麦島西町</t>
  </si>
  <si>
    <t>迎町</t>
  </si>
  <si>
    <t>栴檀町</t>
  </si>
  <si>
    <t>千反町</t>
  </si>
  <si>
    <t>中北町</t>
  </si>
  <si>
    <t>植柳新町</t>
  </si>
  <si>
    <t>松崎町</t>
  </si>
  <si>
    <t>永碇町</t>
  </si>
  <si>
    <t>高小原町</t>
  </si>
  <si>
    <t>井揚町</t>
  </si>
  <si>
    <t>沖町</t>
  </si>
  <si>
    <t>高島町</t>
  </si>
  <si>
    <t>大村町</t>
  </si>
  <si>
    <t>海士江町</t>
  </si>
  <si>
    <t>上野町</t>
  </si>
  <si>
    <t>古閑上町</t>
  </si>
  <si>
    <t>古閑中町</t>
  </si>
  <si>
    <t>古閑下町</t>
  </si>
  <si>
    <t>古閑浜町</t>
  </si>
  <si>
    <t>田中町</t>
  </si>
  <si>
    <t>田中東町</t>
  </si>
  <si>
    <t>田中西町</t>
  </si>
  <si>
    <t>田中北町</t>
  </si>
  <si>
    <t>豊原上町</t>
  </si>
  <si>
    <t>豊原中町</t>
  </si>
  <si>
    <t>豊原下町</t>
  </si>
  <si>
    <t>奈良木町</t>
  </si>
  <si>
    <t>本野町</t>
  </si>
  <si>
    <t>高下東町</t>
  </si>
  <si>
    <t>高下西町</t>
  </si>
  <si>
    <t>平山新町</t>
  </si>
  <si>
    <t>敷川内町</t>
  </si>
  <si>
    <t>揚町</t>
  </si>
  <si>
    <t>高植本町</t>
  </si>
  <si>
    <t>妙見町</t>
  </si>
  <si>
    <t>宮地町</t>
  </si>
  <si>
    <t>西宮町</t>
  </si>
  <si>
    <t>古麓町</t>
  </si>
  <si>
    <t>東町</t>
  </si>
  <si>
    <t>緑町</t>
  </si>
  <si>
    <t>若草町</t>
  </si>
  <si>
    <t>旭中央通</t>
  </si>
  <si>
    <t>錦町</t>
  </si>
  <si>
    <t>夕葉町</t>
  </si>
  <si>
    <t>坂本町西部</t>
  </si>
  <si>
    <t>千丁町太牟田</t>
  </si>
  <si>
    <t>千丁町吉王丸</t>
  </si>
  <si>
    <t>千丁町新牟田</t>
  </si>
  <si>
    <t>千丁町古閑出</t>
  </si>
  <si>
    <t>鏡町下有佐</t>
  </si>
  <si>
    <t>鏡町有佐</t>
  </si>
  <si>
    <t>鏡町中島</t>
  </si>
  <si>
    <t>鏡町下村</t>
  </si>
  <si>
    <t>鏡町上鏡</t>
  </si>
  <si>
    <t>鏡町鏡村</t>
  </si>
  <si>
    <t>鏡町内田</t>
  </si>
  <si>
    <t>鏡町鏡</t>
  </si>
  <si>
    <t>七日町</t>
  </si>
  <si>
    <t>五日町</t>
  </si>
  <si>
    <t>九日町</t>
  </si>
  <si>
    <t>二日町</t>
  </si>
  <si>
    <t>鍛冶屋町</t>
  </si>
  <si>
    <t>紺屋町</t>
  </si>
  <si>
    <t>土手町</t>
  </si>
  <si>
    <t>灰久保町</t>
  </si>
  <si>
    <t>老神町</t>
  </si>
  <si>
    <t>寺町</t>
  </si>
  <si>
    <t>田町</t>
  </si>
  <si>
    <t>麓町</t>
  </si>
  <si>
    <t>原城町</t>
  </si>
  <si>
    <t>上新町</t>
  </si>
  <si>
    <t>下新町</t>
  </si>
  <si>
    <t>北願成寺町</t>
  </si>
  <si>
    <t>南願成寺町</t>
  </si>
  <si>
    <t>南泉田町</t>
  </si>
  <si>
    <t>北泉田町</t>
  </si>
  <si>
    <t>鬼木町</t>
  </si>
  <si>
    <t>鶴田町</t>
  </si>
  <si>
    <t>駒井田町</t>
  </si>
  <si>
    <t>上青井町</t>
  </si>
  <si>
    <t>中青井町</t>
  </si>
  <si>
    <t>下青井町</t>
  </si>
  <si>
    <t>城本町</t>
  </si>
  <si>
    <t>瓦屋町</t>
  </si>
  <si>
    <t>合ノ原町</t>
  </si>
  <si>
    <t>西間下町</t>
  </si>
  <si>
    <t>西間上町</t>
  </si>
  <si>
    <t>東間下町</t>
  </si>
  <si>
    <t>東間上町</t>
  </si>
  <si>
    <t>蟹作町</t>
  </si>
  <si>
    <t>宝来町</t>
  </si>
  <si>
    <t>相良町</t>
  </si>
  <si>
    <t>上薩摩瀬町</t>
  </si>
  <si>
    <t>下薩摩瀬町</t>
  </si>
  <si>
    <t>下城本町</t>
  </si>
  <si>
    <t>下戸越町</t>
  </si>
  <si>
    <t>下林町</t>
  </si>
  <si>
    <t>温泉町</t>
  </si>
  <si>
    <t>中神町</t>
  </si>
  <si>
    <t>下原田町</t>
  </si>
  <si>
    <t>登立</t>
  </si>
  <si>
    <t>浄南町</t>
  </si>
  <si>
    <t>太田町</t>
  </si>
  <si>
    <t>南新町</t>
  </si>
  <si>
    <t>中央新町</t>
  </si>
  <si>
    <t>古川町</t>
  </si>
  <si>
    <t>川原町</t>
  </si>
  <si>
    <t>東浜町</t>
  </si>
  <si>
    <t>船之尾町</t>
  </si>
  <si>
    <t>城下町</t>
  </si>
  <si>
    <t>小松原町</t>
  </si>
  <si>
    <t>浜崎町</t>
  </si>
  <si>
    <t>今釜町</t>
  </si>
  <si>
    <t>今釜新町</t>
  </si>
  <si>
    <t>北浜町</t>
  </si>
  <si>
    <t>川原新町</t>
  </si>
  <si>
    <t>本渡町本渡</t>
  </si>
  <si>
    <t>丸尾町</t>
  </si>
  <si>
    <t>中村町</t>
  </si>
  <si>
    <t>北原町</t>
  </si>
  <si>
    <t>本渡町本戸馬場</t>
  </si>
  <si>
    <t>本渡町広瀬</t>
  </si>
  <si>
    <t>本渡町本泉</t>
  </si>
  <si>
    <t>亀場町食場</t>
  </si>
  <si>
    <t>亀場町亀川</t>
  </si>
  <si>
    <t>枦宇土町</t>
  </si>
  <si>
    <t>志柿町</t>
  </si>
  <si>
    <t>瀬戸町</t>
  </si>
  <si>
    <t>楠浦町</t>
  </si>
  <si>
    <t>佐伊津町</t>
  </si>
  <si>
    <t>牛深町</t>
  </si>
  <si>
    <t>魚貫町</t>
  </si>
  <si>
    <t>楠甫</t>
  </si>
  <si>
    <t>古城</t>
  </si>
  <si>
    <t>牧ノ内</t>
  </si>
  <si>
    <t>幸町</t>
  </si>
  <si>
    <t>洗切町</t>
  </si>
  <si>
    <t>丸島町</t>
  </si>
  <si>
    <t>梅戸町</t>
  </si>
  <si>
    <t>明神町</t>
  </si>
  <si>
    <t>祇園町</t>
  </si>
  <si>
    <t>大園町</t>
  </si>
  <si>
    <t>平町</t>
  </si>
  <si>
    <t>江南町</t>
  </si>
  <si>
    <t>古賀町</t>
  </si>
  <si>
    <t>塩浜町</t>
  </si>
  <si>
    <t>浜松町</t>
  </si>
  <si>
    <t>桜井町</t>
  </si>
  <si>
    <t>山手町</t>
  </si>
  <si>
    <t>多々良町</t>
  </si>
  <si>
    <t>百間町</t>
  </si>
  <si>
    <t>汐見町</t>
  </si>
  <si>
    <t>八ノ窪町</t>
  </si>
  <si>
    <t>浦上町</t>
  </si>
  <si>
    <t>白浜町</t>
  </si>
  <si>
    <t>桜ケ丘</t>
  </si>
  <si>
    <t>南福寺</t>
  </si>
  <si>
    <t>長野</t>
  </si>
  <si>
    <t>初野</t>
  </si>
  <si>
    <t>袋</t>
  </si>
  <si>
    <t>月浦</t>
  </si>
  <si>
    <t>202403-20240226-01</t>
    <phoneticPr fontId="6"/>
  </si>
  <si>
    <t>益城町馬水1～460番・安永1823</t>
  </si>
  <si>
    <t>鶴羽田1丁目</t>
  </si>
  <si>
    <t>鶴羽田2丁目、5丁目</t>
  </si>
  <si>
    <t>鶴羽田3丁目</t>
  </si>
  <si>
    <t>鶴羽田4丁目、鶴羽田町</t>
  </si>
  <si>
    <t>南関町</t>
  </si>
  <si>
    <t>和水町</t>
  </si>
  <si>
    <t>玉東町</t>
  </si>
  <si>
    <t>南小国町</t>
  </si>
  <si>
    <t>小国町</t>
  </si>
  <si>
    <t>高森町</t>
  </si>
  <si>
    <t>西原村</t>
  </si>
  <si>
    <t>南阿蘇村</t>
  </si>
  <si>
    <t>御船町</t>
  </si>
  <si>
    <t>甲佐町</t>
  </si>
  <si>
    <t>山都町</t>
  </si>
  <si>
    <t>美里町</t>
  </si>
  <si>
    <t>松橋町</t>
  </si>
  <si>
    <t>氷川町</t>
  </si>
  <si>
    <t>苓北町</t>
  </si>
  <si>
    <t>城東地区</t>
  </si>
  <si>
    <t>春日地区</t>
  </si>
  <si>
    <t>本荘地区</t>
  </si>
  <si>
    <t>大江地区</t>
  </si>
  <si>
    <t>渡鹿地区</t>
  </si>
  <si>
    <t>出水地区</t>
  </si>
  <si>
    <t>健軍地区</t>
  </si>
  <si>
    <t>東町地区</t>
  </si>
  <si>
    <t>尾ノ上地区</t>
  </si>
  <si>
    <t>帯山地区</t>
  </si>
  <si>
    <t>長嶺・戸島地区</t>
  </si>
  <si>
    <t>黒髪地区</t>
  </si>
  <si>
    <t>池田地区</t>
  </si>
  <si>
    <t>清水地区</t>
  </si>
  <si>
    <t>楠地区</t>
  </si>
  <si>
    <t>城山地区</t>
  </si>
  <si>
    <t>近見地区</t>
  </si>
  <si>
    <t>合志地区</t>
  </si>
  <si>
    <t>御領・小山地区</t>
  </si>
  <si>
    <t>薄場・川尻地区</t>
  </si>
  <si>
    <t>益城地区</t>
  </si>
  <si>
    <t>菊陽東地区</t>
  </si>
  <si>
    <t>合志須屋地区</t>
  </si>
  <si>
    <t>飛田・鶴羽田地区</t>
  </si>
  <si>
    <t>嘉島地区</t>
  </si>
  <si>
    <t>山鹿市</t>
  </si>
  <si>
    <t>七城町</t>
  </si>
  <si>
    <t>旭志</t>
  </si>
  <si>
    <t>泗水町</t>
  </si>
  <si>
    <t>阿蘇市</t>
  </si>
  <si>
    <t>上天草市</t>
  </si>
  <si>
    <t>葦北郡</t>
  </si>
  <si>
    <t>エリア名</t>
    <rPh sb="3" eb="4">
      <t>メイ</t>
    </rPh>
    <phoneticPr fontId="6"/>
  </si>
  <si>
    <t>単価区分</t>
    <rPh sb="0" eb="2">
      <t>タンカ</t>
    </rPh>
    <rPh sb="2" eb="4">
      <t>クブン</t>
    </rPh>
    <phoneticPr fontId="6"/>
  </si>
  <si>
    <t>配布形態区分</t>
    <rPh sb="0" eb="2">
      <t>ハイフ</t>
    </rPh>
    <rPh sb="2" eb="4">
      <t>ケイタイ</t>
    </rPh>
    <rPh sb="4" eb="6">
      <t>クブン</t>
    </rPh>
    <phoneticPr fontId="6"/>
  </si>
  <si>
    <t>配布形態名</t>
    <rPh sb="0" eb="4">
      <t>ハイフケイタイ</t>
    </rPh>
    <rPh sb="4" eb="5">
      <t>メイ</t>
    </rPh>
    <phoneticPr fontId="6"/>
  </si>
  <si>
    <t>注意書き</t>
    <rPh sb="0" eb="3">
      <t>チュウイガ</t>
    </rPh>
    <phoneticPr fontId="6"/>
  </si>
  <si>
    <t>配布品目</t>
    <phoneticPr fontId="6"/>
  </si>
  <si>
    <t>クライアント名</t>
    <phoneticPr fontId="2"/>
  </si>
  <si>
    <t>担当</t>
  </si>
  <si>
    <t>戸建て</t>
  </si>
  <si>
    <t>集合</t>
  </si>
  <si>
    <t>全戸</t>
    <phoneticPr fontId="6"/>
  </si>
  <si>
    <t>部数</t>
  </si>
  <si>
    <t>調整部数</t>
    <phoneticPr fontId="6"/>
  </si>
  <si>
    <t>入荷数</t>
  </si>
  <si>
    <t>注意事項1</t>
    <rPh sb="0" eb="2">
      <t>チュウイ</t>
    </rPh>
    <rPh sb="2" eb="4">
      <t>ジコウ</t>
    </rPh>
    <phoneticPr fontId="2"/>
  </si>
  <si>
    <t>注意事項2</t>
    <rPh sb="0" eb="2">
      <t>チュウイ</t>
    </rPh>
    <rPh sb="2" eb="4">
      <t>ジコウ</t>
    </rPh>
    <phoneticPr fontId="2"/>
  </si>
  <si>
    <t>注意事項3</t>
    <rPh sb="0" eb="2">
      <t>チュウイ</t>
    </rPh>
    <rPh sb="2" eb="4">
      <t>ジコウ</t>
    </rPh>
    <phoneticPr fontId="2"/>
  </si>
  <si>
    <t>戸建件数</t>
    <rPh sb="0" eb="2">
      <t>コダテ</t>
    </rPh>
    <rPh sb="2" eb="4">
      <t>ケンスウ</t>
    </rPh>
    <phoneticPr fontId="6"/>
  </si>
  <si>
    <t>集合住宅件数</t>
    <rPh sb="0" eb="4">
      <t>シュウゴウジュウタク</t>
    </rPh>
    <rPh sb="4" eb="6">
      <t>ケンスウ</t>
    </rPh>
    <phoneticPr fontId="6"/>
  </si>
  <si>
    <t>合計</t>
    <rPh sb="0" eb="2">
      <t>ゴウケイ</t>
    </rPh>
    <phoneticPr fontId="6"/>
  </si>
  <si>
    <t>補足</t>
    <rPh sb="0" eb="2">
      <t>ホソク</t>
    </rPh>
    <phoneticPr fontId="6"/>
  </si>
  <si>
    <t>御 見 積 書</t>
    <rPh sb="0" eb="1">
      <t>オ</t>
    </rPh>
    <rPh sb="2" eb="3">
      <t>ケン</t>
    </rPh>
    <rPh sb="4" eb="5">
      <t>セキ</t>
    </rPh>
    <rPh sb="6" eb="7">
      <t>ショ</t>
    </rPh>
    <phoneticPr fontId="11"/>
  </si>
  <si>
    <t>医療法人　朝日野会</t>
    <rPh sb="0" eb="4">
      <t>イリョウホウジン</t>
    </rPh>
    <rPh sb="5" eb="7">
      <t>アサヒ</t>
    </rPh>
    <rPh sb="7" eb="8">
      <t>ノ</t>
    </rPh>
    <rPh sb="8" eb="9">
      <t>カイ</t>
    </rPh>
    <phoneticPr fontId="12"/>
  </si>
  <si>
    <t>ハイコムポスティング株式会社</t>
    <rPh sb="10" eb="14">
      <t>カブシキカイシャ</t>
    </rPh>
    <phoneticPr fontId="11"/>
  </si>
  <si>
    <t>熊本市南区流通団地２丁目１５－３</t>
    <phoneticPr fontId="11"/>
  </si>
  <si>
    <t>TEL.096-370-3925  FAX.096-370-3964</t>
    <phoneticPr fontId="11"/>
  </si>
  <si>
    <t>担当</t>
    <rPh sb="0" eb="2">
      <t>タントウ</t>
    </rPh>
    <phoneticPr fontId="11"/>
  </si>
  <si>
    <t>印</t>
    <rPh sb="0" eb="1">
      <t>イン</t>
    </rPh>
    <phoneticPr fontId="11"/>
  </si>
  <si>
    <t>件名</t>
    <rPh sb="0" eb="2">
      <t>ケンメイ</t>
    </rPh>
    <phoneticPr fontId="11"/>
  </si>
  <si>
    <t>納品日</t>
    <rPh sb="0" eb="3">
      <t>ノウヒンビ</t>
    </rPh>
    <phoneticPr fontId="12"/>
  </si>
  <si>
    <t>配布（作業）期間</t>
    <rPh sb="0" eb="1">
      <t>クバ</t>
    </rPh>
    <rPh sb="1" eb="2">
      <t>ヌノ</t>
    </rPh>
    <rPh sb="3" eb="5">
      <t>サギョウ</t>
    </rPh>
    <rPh sb="6" eb="8">
      <t>キカン</t>
    </rPh>
    <phoneticPr fontId="11"/>
  </si>
  <si>
    <t>支払条件</t>
    <rPh sb="0" eb="2">
      <t>シハライ</t>
    </rPh>
    <rPh sb="2" eb="4">
      <t>ジョウケン</t>
    </rPh>
    <phoneticPr fontId="11"/>
  </si>
  <si>
    <t>見積有効期限</t>
    <rPh sb="0" eb="2">
      <t>ミツモリ</t>
    </rPh>
    <rPh sb="2" eb="4">
      <t>ユウコウ</t>
    </rPh>
    <rPh sb="4" eb="6">
      <t>キゲン</t>
    </rPh>
    <phoneticPr fontId="11"/>
  </si>
  <si>
    <t>備考</t>
    <rPh sb="0" eb="2">
      <t>ビコウ</t>
    </rPh>
    <phoneticPr fontId="12"/>
  </si>
  <si>
    <t>内容</t>
    <rPh sb="0" eb="2">
      <t>ナイヨウ</t>
    </rPh>
    <phoneticPr fontId="11"/>
  </si>
  <si>
    <t>数量</t>
    <rPh sb="0" eb="2">
      <t>スウリョウ</t>
    </rPh>
    <phoneticPr fontId="11"/>
  </si>
  <si>
    <t>単位</t>
    <rPh sb="0" eb="2">
      <t>タンイ</t>
    </rPh>
    <phoneticPr fontId="11"/>
  </si>
  <si>
    <t>金額（円）</t>
    <rPh sb="0" eb="2">
      <t>キンガク</t>
    </rPh>
    <rPh sb="3" eb="4">
      <t>エン</t>
    </rPh>
    <phoneticPr fontId="11"/>
  </si>
  <si>
    <t>摘要</t>
    <rPh sb="0" eb="2">
      <t>テキヨウ</t>
    </rPh>
    <phoneticPr fontId="11"/>
  </si>
  <si>
    <t>部</t>
    <rPh sb="0" eb="1">
      <t>ブ</t>
    </rPh>
    <phoneticPr fontId="12"/>
  </si>
  <si>
    <t>小計</t>
    <rPh sb="0" eb="2">
      <t>ショウケイ</t>
    </rPh>
    <phoneticPr fontId="11"/>
  </si>
  <si>
    <t>消費税</t>
    <rPh sb="0" eb="3">
      <t>ショウヒゼイ</t>
    </rPh>
    <phoneticPr fontId="11"/>
  </si>
  <si>
    <t>合計</t>
    <rPh sb="0" eb="2">
      <t>ゴウケイ</t>
    </rPh>
    <phoneticPr fontId="11"/>
  </si>
  <si>
    <t>【備考】</t>
    <rPh sb="1" eb="3">
      <t>ビコウ</t>
    </rPh>
    <phoneticPr fontId="11"/>
  </si>
  <si>
    <t>納品先：〒862-0967　熊本県熊本市南区流通団地2丁目15-3　ハイコムポスティング株式会社</t>
    <rPh sb="0" eb="2">
      <t>ノウヒン</t>
    </rPh>
    <rPh sb="2" eb="3">
      <t>サキ</t>
    </rPh>
    <rPh sb="14" eb="17">
      <t>クマモトケン</t>
    </rPh>
    <rPh sb="17" eb="20">
      <t>クマモトシ</t>
    </rPh>
    <rPh sb="20" eb="22">
      <t>ミナミク</t>
    </rPh>
    <rPh sb="22" eb="26">
      <t>リュウツウダンチ</t>
    </rPh>
    <rPh sb="27" eb="29">
      <t>チョウメ</t>
    </rPh>
    <rPh sb="44" eb="45">
      <t>カブ</t>
    </rPh>
    <rPh sb="45" eb="46">
      <t>シキ</t>
    </rPh>
    <rPh sb="46" eb="48">
      <t>ガイシャ</t>
    </rPh>
    <phoneticPr fontId="12"/>
  </si>
  <si>
    <t>土日祝が倉庫閉鎖しておりますので、ご注意くださいませ。</t>
    <rPh sb="0" eb="3">
      <t>ドニチシュク</t>
    </rPh>
    <rPh sb="4" eb="8">
      <t>ソウコヘイサ</t>
    </rPh>
    <rPh sb="18" eb="20">
      <t>チュウイ</t>
    </rPh>
    <phoneticPr fontId="12"/>
  </si>
  <si>
    <t>見積発行日</t>
    <rPh sb="0" eb="2">
      <t>ミツモリ</t>
    </rPh>
    <rPh sb="2" eb="5">
      <t>ハッコウビ</t>
    </rPh>
    <phoneticPr fontId="6"/>
  </si>
  <si>
    <t>商品名</t>
    <rPh sb="0" eb="3">
      <t>ショウヒンメイ</t>
    </rPh>
    <phoneticPr fontId="6"/>
  </si>
  <si>
    <t>一戸建て</t>
    <rPh sb="0" eb="3">
      <t>イッコダ</t>
    </rPh>
    <phoneticPr fontId="6"/>
  </si>
  <si>
    <t>地区名</t>
    <rPh sb="0" eb="3">
      <t>チクメイ</t>
    </rPh>
    <phoneticPr fontId="6"/>
  </si>
  <si>
    <t>コード</t>
    <phoneticPr fontId="6"/>
  </si>
  <si>
    <t>名称</t>
    <rPh sb="0" eb="2">
      <t>メイショウ</t>
    </rPh>
    <phoneticPr fontId="6"/>
  </si>
  <si>
    <t>戸建て</t>
    <phoneticPr fontId="6"/>
  </si>
  <si>
    <t>値引き</t>
    <rPh sb="0" eb="2">
      <t>ネビ</t>
    </rPh>
    <phoneticPr fontId="2"/>
  </si>
  <si>
    <t>集合</t>
    <phoneticPr fontId="6"/>
  </si>
  <si>
    <t>金額小計</t>
    <rPh sb="0" eb="2">
      <t>キンガク</t>
    </rPh>
    <rPh sb="2" eb="4">
      <t>ショウケイ</t>
    </rPh>
    <phoneticPr fontId="6"/>
  </si>
  <si>
    <t>金額計</t>
    <rPh sb="0" eb="2">
      <t>キンガク</t>
    </rPh>
    <rPh sb="2" eb="3">
      <t>ケイ</t>
    </rPh>
    <phoneticPr fontId="6"/>
  </si>
  <si>
    <t>　　合計金額（税込）</t>
    <rPh sb="2" eb="6">
      <t>ゴウケイキンガク</t>
    </rPh>
    <rPh sb="7" eb="9">
      <t>ゼイコ</t>
    </rPh>
    <phoneticPr fontId="6"/>
  </si>
  <si>
    <t>単価
（円）</t>
    <rPh sb="0" eb="2">
      <t>タンカ</t>
    </rPh>
    <rPh sb="4" eb="5">
      <t>エン</t>
    </rPh>
    <phoneticPr fontId="11"/>
  </si>
  <si>
    <t>営業入力フォーム</t>
    <rPh sb="0" eb="2">
      <t>エイギョウ</t>
    </rPh>
    <rPh sb="2" eb="4">
      <t>ニュウリョク</t>
    </rPh>
    <phoneticPr fontId="6"/>
  </si>
  <si>
    <t>下記の通り御見積申し上げます。</t>
    <phoneticPr fontId="6"/>
  </si>
  <si>
    <t>調整単価</t>
    <rPh sb="0" eb="2">
      <t>チョウセイ</t>
    </rPh>
    <rPh sb="2" eb="4">
      <t>タンカ</t>
    </rPh>
    <phoneticPr fontId="2"/>
  </si>
  <si>
    <t>総計</t>
    <rPh sb="0" eb="2">
      <t>ソウケイ</t>
    </rPh>
    <phoneticPr fontId="6"/>
  </si>
  <si>
    <t>データ有無</t>
    <rPh sb="3" eb="5">
      <t>ウム</t>
    </rPh>
    <phoneticPr fontId="6"/>
  </si>
  <si>
    <t>単価区分</t>
    <rPh sb="0" eb="4">
      <t>タンカクブン</t>
    </rPh>
    <phoneticPr fontId="6"/>
  </si>
  <si>
    <t>調整後部数</t>
    <rPh sb="2" eb="3">
      <t>ゴ</t>
    </rPh>
    <phoneticPr fontId="6"/>
  </si>
  <si>
    <t>サイズ・重量</t>
    <rPh sb="4" eb="6">
      <t>ジュウリョウ</t>
    </rPh>
    <phoneticPr fontId="11"/>
  </si>
  <si>
    <t>配布（作業）開始日</t>
    <rPh sb="0" eb="1">
      <t>クバ</t>
    </rPh>
    <rPh sb="1" eb="2">
      <t>ヌノ</t>
    </rPh>
    <rPh sb="3" eb="5">
      <t>サギョウ</t>
    </rPh>
    <rPh sb="6" eb="8">
      <t>カイシ</t>
    </rPh>
    <rPh sb="8" eb="9">
      <t>ビ</t>
    </rPh>
    <phoneticPr fontId="11"/>
  </si>
  <si>
    <t>配布（作業）終了日</t>
    <rPh sb="0" eb="1">
      <t>クバ</t>
    </rPh>
    <rPh sb="1" eb="2">
      <t>ヌノ</t>
    </rPh>
    <rPh sb="3" eb="5">
      <t>サギョウ</t>
    </rPh>
    <rPh sb="6" eb="9">
      <t>シュウリョウビ</t>
    </rPh>
    <phoneticPr fontId="11"/>
  </si>
  <si>
    <t>備考に各内容</t>
    <rPh sb="0" eb="2">
      <t>ビコウ</t>
    </rPh>
    <rPh sb="3" eb="6">
      <t>カクナイヨウ</t>
    </rPh>
    <phoneticPr fontId="6"/>
  </si>
  <si>
    <t>サイズ</t>
    <phoneticPr fontId="11"/>
  </si>
  <si>
    <t>配布（作業）終了日</t>
    <phoneticPr fontId="6"/>
  </si>
  <si>
    <t>配布（作業）開始日</t>
    <phoneticPr fontId="6"/>
  </si>
  <si>
    <t>お客様名</t>
    <phoneticPr fontId="6"/>
  </si>
  <si>
    <t>特記事項</t>
    <rPh sb="0" eb="2">
      <t>トッキ</t>
    </rPh>
    <rPh sb="2" eb="4">
      <t>ジコウ</t>
    </rPh>
    <phoneticPr fontId="11"/>
  </si>
  <si>
    <t>手入力版</t>
    <rPh sb="0" eb="4">
      <t>テニュウリョクバン</t>
    </rPh>
    <phoneticPr fontId="6"/>
  </si>
  <si>
    <t>部数</t>
    <rPh sb="0" eb="2">
      <t>ブスウ</t>
    </rPh>
    <phoneticPr fontId="6"/>
  </si>
  <si>
    <t>％部数</t>
    <rPh sb="1" eb="3">
      <t>ブスウ</t>
    </rPh>
    <phoneticPr fontId="6"/>
  </si>
  <si>
    <t>1.熊本市内（通常エリア）</t>
    <rPh sb="2" eb="4">
      <t>クマモト</t>
    </rPh>
    <rPh sb="4" eb="6">
      <t>シナイ</t>
    </rPh>
    <rPh sb="7" eb="9">
      <t>ツウジョウ</t>
    </rPh>
    <phoneticPr fontId="6"/>
  </si>
  <si>
    <t>2.熊本市内（通常エリア外／城南町・富合町・西区、南区の一部、旧北部町、植木町）</t>
    <phoneticPr fontId="6"/>
  </si>
  <si>
    <t>3.菊池郡（大津町）</t>
    <phoneticPr fontId="6"/>
  </si>
  <si>
    <t>4.宇城市・宇土市</t>
    <phoneticPr fontId="6"/>
  </si>
  <si>
    <t>5.八代市・菊池市・山鹿市・御船町・甲佐町・美里町・山都町</t>
    <phoneticPr fontId="6"/>
  </si>
  <si>
    <t>6.玉名郡市・荒尾市・阿蘇郡市・天草市・上天草市・人吉市・芦北町・大牟田市</t>
    <phoneticPr fontId="6"/>
  </si>
  <si>
    <t>1.熊本市内（通常エリア）</t>
    <phoneticPr fontId="6"/>
  </si>
  <si>
    <t>4.宇城市・宇土市</t>
    <rPh sb="8" eb="9">
      <t>シ</t>
    </rPh>
    <phoneticPr fontId="6"/>
  </si>
  <si>
    <t>5.八代市・菊池市・山鹿市・御船町・甲佐町・美里町・山都町</t>
    <rPh sb="28" eb="29">
      <t>チョウ</t>
    </rPh>
    <phoneticPr fontId="6"/>
  </si>
  <si>
    <t>№</t>
    <phoneticPr fontId="6"/>
  </si>
  <si>
    <t>ｴﾘｱ№</t>
    <phoneticPr fontId="6"/>
  </si>
  <si>
    <t>表示</t>
    <rPh sb="0" eb="2">
      <t>ヒョウジ</t>
    </rPh>
    <phoneticPr fontId="6"/>
  </si>
  <si>
    <t>数量</t>
    <rPh sb="0" eb="2">
      <t>スウリョウ</t>
    </rPh>
    <phoneticPr fontId="6"/>
  </si>
  <si>
    <t>配布先</t>
    <rPh sb="0" eb="2">
      <t>ハイフ</t>
    </rPh>
    <rPh sb="2" eb="3">
      <t>サキ</t>
    </rPh>
    <phoneticPr fontId="6"/>
  </si>
  <si>
    <t>戸建て・集合</t>
    <rPh sb="0" eb="2">
      <t>コダ</t>
    </rPh>
    <rPh sb="4" eb="6">
      <t>シュウゴウ</t>
    </rPh>
    <phoneticPr fontId="6"/>
  </si>
  <si>
    <t>手入力</t>
    <rPh sb="0" eb="3">
      <t>テニュウリョク</t>
    </rPh>
    <phoneticPr fontId="6"/>
  </si>
  <si>
    <t>規定数</t>
    <rPh sb="0" eb="3">
      <t>キテイスウ</t>
    </rPh>
    <phoneticPr fontId="6"/>
  </si>
  <si>
    <t>配布開始日</t>
    <rPh sb="0" eb="2">
      <t>ハイフ</t>
    </rPh>
    <rPh sb="2" eb="5">
      <t>カイシビ</t>
    </rPh>
    <phoneticPr fontId="6"/>
  </si>
  <si>
    <t>配布終了日</t>
    <rPh sb="0" eb="2">
      <t>ハイフ</t>
    </rPh>
    <rPh sb="2" eb="5">
      <t>シュウリョウビ</t>
    </rPh>
    <phoneticPr fontId="6"/>
  </si>
  <si>
    <t>京町１丁目1～10</t>
  </si>
  <si>
    <t>京町１丁目11～14</t>
  </si>
  <si>
    <t>京町２丁目1～7</t>
  </si>
  <si>
    <t>京町２丁目８～１４</t>
  </si>
  <si>
    <t>壺川１丁目</t>
  </si>
  <si>
    <t>壺川2丁目</t>
  </si>
  <si>
    <t>九品寺1丁目</t>
  </si>
  <si>
    <t>九品寺3丁目1～14</t>
  </si>
  <si>
    <t>九品寺３丁目15～17</t>
  </si>
  <si>
    <t>城東・上通・上林</t>
  </si>
  <si>
    <t>新屋敷1丁目</t>
  </si>
  <si>
    <t>南坪井町・草葉町</t>
  </si>
  <si>
    <t>妙体寺・西子飼町</t>
  </si>
  <si>
    <t>南千反畑町・井川淵町１～2</t>
  </si>
  <si>
    <t>安政町・中央街・下通・花畑・手取本町</t>
  </si>
  <si>
    <t>春日4丁目1・40～43、横手2丁目3</t>
  </si>
  <si>
    <t>二の丸、宮内、本丸</t>
  </si>
  <si>
    <t>横手2丁目5～15</t>
  </si>
  <si>
    <t>世安1・3丁目・世安町52-1～78-2（旧33～327・493～524・551～578）</t>
  </si>
  <si>
    <t>世安２丁目・世安町361-2～388-1・390～419（旧330～488・526～545）</t>
  </si>
  <si>
    <t>新大江２丁目21～28・３丁目1～5・8・10～12</t>
  </si>
  <si>
    <t>佐土原2丁目5～・3丁目4～</t>
  </si>
  <si>
    <t>高平１丁目1(一部)・15～39・16(一部),3丁目1～11・18</t>
  </si>
  <si>
    <t>田崎総合市場（事業所のみ）</t>
  </si>
  <si>
    <t>流通団地</t>
  </si>
  <si>
    <t>武蔵ヶ丘北3丁目1～6・幾久冨</t>
  </si>
  <si>
    <t>武蔵ヶ丘3丁目1～16</t>
  </si>
  <si>
    <t>武蔵ヶ丘3丁目20～25・34～43・50</t>
  </si>
  <si>
    <t>武蔵ヶ丘1丁目1～16・2丁目1～6・3丁目44～49</t>
  </si>
  <si>
    <t>武蔵ヶ丘2丁目7～17・3丁目17～19・26～33</t>
  </si>
  <si>
    <t>石原2・3丁目（エリア外）</t>
  </si>
  <si>
    <t>・益城町安永700番・宮園600番</t>
  </si>
  <si>
    <t>・益城町安永620・760～850～番</t>
  </si>
  <si>
    <t>益城町馬水600～1100番</t>
  </si>
  <si>
    <t>益城町馬水800番・安永500番</t>
  </si>
  <si>
    <t>・益城町馬水460～520・800番・安永550・800～850</t>
  </si>
  <si>
    <t>益城町宮園200～490番・寺迫・木山の一部</t>
  </si>
  <si>
    <t>・益城町宮園650～699・724～867</t>
  </si>
  <si>
    <t>益城町宮園480～538・安永430～480・690～726番</t>
  </si>
  <si>
    <t>益城町宮園540～590・700・木山276～388番</t>
  </si>
  <si>
    <t>・益城町宮園542～590番</t>
  </si>
  <si>
    <t>益城町寺迫46～1345番</t>
  </si>
  <si>
    <t>益城町古閑300～500番・広崎・福富の一部</t>
  </si>
  <si>
    <t>益城町古閑27～38・42～60・67～72</t>
  </si>
  <si>
    <t>益城町古閑1～26・39～42・広崎1689</t>
  </si>
  <si>
    <t>益城町安永377～600番</t>
  </si>
  <si>
    <t>・益城町惣領1471～1600番</t>
  </si>
  <si>
    <t>益城町広崎1111～1127・1137～1334・1445</t>
  </si>
  <si>
    <t>益城町広崎1021～1100番・1128～1136・1344～1424</t>
  </si>
  <si>
    <t>益城町広崎325～381・521～788番</t>
  </si>
  <si>
    <t>・益城町広崎792～870・874～904・957～1015番</t>
  </si>
  <si>
    <t>益城町惣領660～661・974～998・1210～1302の一部・福富660・661・664</t>
  </si>
  <si>
    <t>・益城町惣領1547～1644・1690・福富865～883・920-2</t>
  </si>
  <si>
    <t>益城町惣領558・994～1017の一部・福富540～906の一部</t>
  </si>
  <si>
    <t>・益城町惣領1420～1428・1435～1439・1441～1466</t>
  </si>
  <si>
    <t>益城町惣領1091～1485の一部</t>
  </si>
  <si>
    <t>益城町福富721～909までの一部・惣領807～909・1510～1544までの一部</t>
  </si>
  <si>
    <t>益城町辻の城432～501</t>
  </si>
  <si>
    <t>広崎（水道局）エリア外</t>
  </si>
  <si>
    <t>益城町安永団地</t>
  </si>
  <si>
    <t>益城町古閑</t>
  </si>
  <si>
    <t>益城町福原</t>
  </si>
  <si>
    <t>益城町小池</t>
  </si>
  <si>
    <t>益城町寺迫</t>
  </si>
  <si>
    <t>益城町木山</t>
  </si>
  <si>
    <t>益城町惣領</t>
  </si>
  <si>
    <t>益城町辻の城</t>
  </si>
  <si>
    <t>中原町</t>
  </si>
  <si>
    <t>松尾町近津</t>
  </si>
  <si>
    <t>松尾町平山</t>
  </si>
  <si>
    <t>松尾町１・２丁目　上・中・西松尾</t>
  </si>
  <si>
    <t>小島下町</t>
  </si>
  <si>
    <t>小島上町</t>
  </si>
  <si>
    <t>小島2～9丁目</t>
  </si>
  <si>
    <t>鹿帰瀬町</t>
  </si>
  <si>
    <t>平山町</t>
  </si>
  <si>
    <t>弓削町</t>
  </si>
  <si>
    <t>石原2・3丁目</t>
  </si>
  <si>
    <t>中江町</t>
  </si>
  <si>
    <t>吉原町</t>
  </si>
  <si>
    <t>小山区域外</t>
  </si>
  <si>
    <t>戸島町区域外</t>
  </si>
  <si>
    <t>花園区域外</t>
  </si>
  <si>
    <t>島崎区域外</t>
  </si>
  <si>
    <t>谷尾崎区域外</t>
  </si>
  <si>
    <t>池上区域外</t>
  </si>
  <si>
    <t>その他区域外</t>
  </si>
  <si>
    <t>中無田町</t>
  </si>
  <si>
    <t>護藤町</t>
  </si>
  <si>
    <t>会富町</t>
  </si>
  <si>
    <t>美登里町</t>
  </si>
  <si>
    <t>川口町</t>
  </si>
  <si>
    <t>海路口町</t>
  </si>
  <si>
    <t>奥古閑町</t>
  </si>
  <si>
    <t>銭塘町</t>
  </si>
  <si>
    <t>内田町</t>
  </si>
  <si>
    <t>八分字町</t>
  </si>
  <si>
    <t>孫代町</t>
  </si>
  <si>
    <t>砂原町</t>
  </si>
  <si>
    <t>無田口町</t>
  </si>
  <si>
    <t>浜口町</t>
  </si>
  <si>
    <t>並建町</t>
  </si>
  <si>
    <t>白石町</t>
  </si>
  <si>
    <t>畠口町</t>
  </si>
  <si>
    <t>沖新町</t>
  </si>
  <si>
    <t>新港</t>
  </si>
  <si>
    <t>河内町大多尾</t>
  </si>
  <si>
    <t>河内町東門寺</t>
  </si>
  <si>
    <t>河内町野出</t>
  </si>
  <si>
    <t>河内町岳</t>
  </si>
  <si>
    <t>河内町面木</t>
  </si>
  <si>
    <t>河内町河内</t>
  </si>
  <si>
    <t>河内町船津</t>
  </si>
  <si>
    <t>河内町白浜</t>
  </si>
  <si>
    <t>改寄町</t>
  </si>
  <si>
    <t>大鳥居町</t>
  </si>
  <si>
    <t>明徳町</t>
  </si>
  <si>
    <t>小糸山町</t>
  </si>
  <si>
    <t>楠野町</t>
  </si>
  <si>
    <t>梶尾町</t>
  </si>
  <si>
    <t>鶴羽田1・2・4・5丁目</t>
  </si>
  <si>
    <t>飛田1～4丁目</t>
  </si>
  <si>
    <t>四方寄町</t>
  </si>
  <si>
    <t>西梶尾町</t>
  </si>
  <si>
    <t>鹿子木町</t>
  </si>
  <si>
    <t>徳王1～2丁目</t>
  </si>
  <si>
    <t>下硯川1～2丁目</t>
  </si>
  <si>
    <t>硯川町</t>
  </si>
  <si>
    <t>北迫町</t>
  </si>
  <si>
    <t>太郎迫町</t>
  </si>
  <si>
    <t>和泉町</t>
  </si>
  <si>
    <t>釜尾町</t>
  </si>
  <si>
    <t>貢町</t>
  </si>
  <si>
    <t>立福寺町</t>
  </si>
  <si>
    <t>万楽寺町</t>
  </si>
  <si>
    <t>川口町【応援隊用】</t>
  </si>
  <si>
    <t>富合町清藤・南田尻・田尻・古閑・志々水</t>
  </si>
  <si>
    <t>富合町御船手・杉島・釈迦堂・上杉・大町・榎津・小岩瀬・国町・硴江・莎崎・菰江・新</t>
  </si>
  <si>
    <t>富合町廻江・木原・平原・西田尻</t>
  </si>
  <si>
    <t>富合町</t>
  </si>
  <si>
    <t>吉冨</t>
  </si>
  <si>
    <t>永・田島・南田島</t>
  </si>
  <si>
    <t>亀尾・住吉・豊水・富納・福本</t>
  </si>
  <si>
    <t>七城町全域</t>
  </si>
  <si>
    <t>大津町大津</t>
  </si>
  <si>
    <t>大津町室</t>
  </si>
  <si>
    <t>大津町陣内・町・下町・灰塚・新・岩坂・中島</t>
  </si>
  <si>
    <t>大津町・吹田団地・大林団地</t>
  </si>
  <si>
    <t>大津町杉水</t>
  </si>
  <si>
    <t>大津町矢護川・真木・古城・平川・高尾野</t>
  </si>
  <si>
    <t>大津町引水・美咲野</t>
  </si>
  <si>
    <t>大津町大林・瀬田・外牧・錦野・森・吹田・</t>
  </si>
  <si>
    <t>旭志町全域</t>
  </si>
  <si>
    <t>合志市上庄</t>
  </si>
  <si>
    <t>合志市竹迫</t>
  </si>
  <si>
    <t>合志市福原</t>
  </si>
  <si>
    <t>合志市栄</t>
  </si>
  <si>
    <t>合志市幾久富</t>
  </si>
  <si>
    <t>合志市豊岡</t>
  </si>
  <si>
    <t>合志市須屋1～99・500～700・3100番台</t>
  </si>
  <si>
    <t>合志市須屋1800～2100番台</t>
  </si>
  <si>
    <t>合志市須屋100・300・400・1000～1300番台</t>
  </si>
  <si>
    <t>合志市須屋200・1400・1500・3000番台</t>
  </si>
  <si>
    <t>合志市須屋1600・1700・2500・2900番台</t>
  </si>
  <si>
    <t>合志市須屋2300～2349・2400・2600・2700～2720・2750～2770番台</t>
  </si>
  <si>
    <t>合志市御代志</t>
  </si>
  <si>
    <t>合志市野々島</t>
  </si>
  <si>
    <t>合志市合生</t>
  </si>
  <si>
    <t>合志市上生</t>
  </si>
  <si>
    <t>合志市須屋2696・2730・2740・2780・2790・2800・3400～3900番台</t>
  </si>
  <si>
    <t>合志市須屋2350番台</t>
  </si>
  <si>
    <t>津久礼2100～（2268除く）光の森1～7・新山1～2丁目</t>
  </si>
  <si>
    <t>津久礼1～999</t>
  </si>
  <si>
    <t>菊陽町原水1100～1999</t>
  </si>
  <si>
    <t>菊陽町原水2000～</t>
  </si>
  <si>
    <t>津久礼1000～2099番（2268番含む）</t>
  </si>
  <si>
    <t>久保田・戸次・馬場楠・曲手・辛川</t>
  </si>
  <si>
    <t>鯰</t>
  </si>
  <si>
    <t>上島</t>
  </si>
  <si>
    <t>上・下六嘉、上・下仲間、犬渕</t>
  </si>
  <si>
    <t>隈府1～200・1300～1700番台、高野瀬・玉祥寺</t>
  </si>
  <si>
    <t>隈府400～700・900・1100～1200番台、大琳寺・袈裟尾</t>
  </si>
  <si>
    <t>隈府300・800・1000番台・片角・亘・北宮</t>
  </si>
  <si>
    <t>西寺・野間口・長田・木柑子・広瀬・村田</t>
  </si>
  <si>
    <t>木倉・辺田見・滝尾</t>
  </si>
  <si>
    <t>御船</t>
  </si>
  <si>
    <t>豊秋・陣・滝川</t>
  </si>
  <si>
    <t>高木・小坂</t>
  </si>
  <si>
    <t>隈庄</t>
  </si>
  <si>
    <t>坂野・碇・千町</t>
  </si>
  <si>
    <t>赤見・高・丹生宮・永</t>
  </si>
  <si>
    <t>宮地・下宮地・舞原・沈目</t>
  </si>
  <si>
    <t>陣内・鰐瀬・阿高・東阿高・塚原</t>
  </si>
  <si>
    <t>今吉野・藤山・六田・島田・出水・築地</t>
  </si>
  <si>
    <t>萩原町1.2・新町・緑町・若草町・花園町・旭中央通り・清水町・黄金町・弥生町・錦町・夕葉町・末広町</t>
  </si>
  <si>
    <t>本町・通町・袋町・松江城町・西松江城町・塩屋町・八幡町・蛇籠町</t>
  </si>
  <si>
    <t>松江町・大手町1.2・出町・昆舎丸町・興国町・松江本町・鷹辻町・北の丸町</t>
  </si>
  <si>
    <t>三楽町・松崎町・新地町・建馬町</t>
  </si>
  <si>
    <t>港町・高島町・築添町・新浜町・新開町・郡築1番町</t>
  </si>
  <si>
    <t>井揚町・高小原町・永碇町・沖町</t>
  </si>
  <si>
    <t>田中町・田中東．西．北町・横手町・横手新町・横手本町</t>
  </si>
  <si>
    <t>古閑上町・古閑中町・古閑下町</t>
  </si>
  <si>
    <t>海士江町・上野町・大村町</t>
  </si>
  <si>
    <t>日置町・竹原町・上日置町・十条町・福正町・福正元町</t>
  </si>
  <si>
    <t>長田町・中片町・西片町・井上町・島田町</t>
  </si>
  <si>
    <t>宮地町・東片町・上片町・妙見町・西宮町・古麓町</t>
  </si>
  <si>
    <t>麦島東町・麦島西町・迎町1.2・千反町1.2・植柳新町1.2</t>
  </si>
  <si>
    <t>古城町・栴壇町・中北町</t>
  </si>
  <si>
    <t>豊原上町・豊原中町・豊原下町・渡町・奈良木町</t>
  </si>
  <si>
    <t>高下東町・高下西町・本野町</t>
  </si>
  <si>
    <t>植柳上町・植柳元町</t>
  </si>
  <si>
    <t>大福寺町・平山新町・植柳下町</t>
  </si>
  <si>
    <t>日奈久</t>
  </si>
  <si>
    <t>郡築２番町～１２番町</t>
  </si>
  <si>
    <t>三拾町・松原町・築籠町・新松原町</t>
  </si>
  <si>
    <t>本町・門内町・一里木町・船場町・新町</t>
  </si>
  <si>
    <t>南段原町・新小路町・石小路町・旭町</t>
  </si>
  <si>
    <t>入地町・伊無田町・神馬町・定府町・古城町</t>
  </si>
  <si>
    <t>北段原町・高柳町・栄町・浦田町・城の浦町</t>
  </si>
  <si>
    <t>境目町・善導寺町</t>
  </si>
  <si>
    <t>走潟町・馬之瀬町・新開町</t>
  </si>
  <si>
    <t>花園町・岩古曽・古保里・立岡町</t>
  </si>
  <si>
    <t>神合町・宮庄・栗崎・石橋・椿原</t>
  </si>
  <si>
    <t>笹原・野鶴・恵塚</t>
  </si>
  <si>
    <t>住吉・網津・城塚</t>
  </si>
  <si>
    <t>網田町</t>
  </si>
  <si>
    <t>松橋町（松山）1300番台～</t>
  </si>
  <si>
    <t>松橋町（きらら）1～800台、900～1200番台</t>
  </si>
  <si>
    <t>曲野</t>
  </si>
  <si>
    <t>大野・久具</t>
  </si>
  <si>
    <t>両仲間</t>
  </si>
  <si>
    <t>豊福</t>
  </si>
  <si>
    <t>西下郷</t>
  </si>
  <si>
    <t>御領・古曽部・柏原</t>
  </si>
  <si>
    <t>高良</t>
  </si>
  <si>
    <t>エリア外（広報きくよう）</t>
  </si>
  <si>
    <t>池の本（浄化ｾﾝﾀｰ裏）1～137・443～475番台</t>
  </si>
  <si>
    <t>堀川・県営須屋団地 524～574・604～689番台</t>
  </si>
  <si>
    <t>みずき台 3,400～3,900番台</t>
  </si>
  <si>
    <t>竹迫・福原</t>
  </si>
  <si>
    <t>豊岡</t>
  </si>
  <si>
    <t>竹迫・福原・幾久冨</t>
  </si>
  <si>
    <t>上庄</t>
  </si>
  <si>
    <t>栄</t>
  </si>
  <si>
    <t>合生（アイオイ）</t>
  </si>
  <si>
    <t>御代志</t>
  </si>
  <si>
    <t>上生（ワブ）・野々島</t>
  </si>
  <si>
    <t>野々島</t>
  </si>
  <si>
    <t>須屋・野々島</t>
  </si>
  <si>
    <t>須屋</t>
  </si>
  <si>
    <t>栄・合生</t>
  </si>
  <si>
    <t>飛田1丁目2・3,2丁目7,3丁目、飛田町</t>
  </si>
  <si>
    <t>鯰（嘉島郵便局・鯰バス停側）</t>
  </si>
  <si>
    <t>鯰（鯰公民館側）</t>
  </si>
  <si>
    <t>上島（嘉島西小学校）</t>
  </si>
  <si>
    <t>上島（鯰の嘉島近隣公園周辺含む）</t>
  </si>
  <si>
    <t>上島（1500～1800.2600番台一部）</t>
  </si>
  <si>
    <t>上島（宮ノ前公園・上島公民館側）</t>
  </si>
  <si>
    <t>上仲間（鯰2620番台・上島2120～2130番台）</t>
  </si>
  <si>
    <t>上六嘉（100～400番台他・嘉島東ニュータウン）</t>
  </si>
  <si>
    <t>嘉島町鯰（鶴屋用）</t>
  </si>
  <si>
    <t>嘉島町上島（鶴屋用）</t>
  </si>
  <si>
    <t>嘉島町上島（JAF用）</t>
  </si>
  <si>
    <t>下仲間（鶴屋用）</t>
  </si>
  <si>
    <t>下六嘉（鶴屋用）</t>
  </si>
  <si>
    <t>色出</t>
  </si>
  <si>
    <t>伊知坊</t>
  </si>
  <si>
    <t>米塚</t>
  </si>
  <si>
    <t>田底</t>
  </si>
  <si>
    <t>正清</t>
  </si>
  <si>
    <t>今藤</t>
  </si>
  <si>
    <t>清水</t>
  </si>
  <si>
    <t>内</t>
  </si>
  <si>
    <t>舟島</t>
  </si>
  <si>
    <t>豊田</t>
  </si>
  <si>
    <t>平井</t>
  </si>
  <si>
    <t>小野</t>
  </si>
  <si>
    <t>広住</t>
  </si>
  <si>
    <t>岩野</t>
  </si>
  <si>
    <t>有泉</t>
  </si>
  <si>
    <t>石川</t>
  </si>
  <si>
    <t>大井</t>
  </si>
  <si>
    <t>味取</t>
  </si>
  <si>
    <t>岩野②</t>
  </si>
  <si>
    <t>滴水</t>
  </si>
  <si>
    <t>鐙田</t>
  </si>
  <si>
    <t>投刀塚</t>
  </si>
  <si>
    <t>植木</t>
  </si>
  <si>
    <t>舞尾</t>
  </si>
  <si>
    <t>一木</t>
  </si>
  <si>
    <t>鞍掛</t>
  </si>
  <si>
    <t>滴水②</t>
  </si>
  <si>
    <t>富応</t>
  </si>
  <si>
    <t>平原</t>
  </si>
  <si>
    <t>鈴麦</t>
  </si>
  <si>
    <t>後古閑</t>
  </si>
  <si>
    <t>轟</t>
  </si>
  <si>
    <t>山本</t>
  </si>
  <si>
    <t>那知</t>
  </si>
  <si>
    <t>上古閑</t>
  </si>
  <si>
    <t>木留</t>
  </si>
  <si>
    <t>辺田野</t>
  </si>
  <si>
    <t>円台寺</t>
  </si>
  <si>
    <t>大和</t>
  </si>
  <si>
    <t>荻迫</t>
  </si>
  <si>
    <t>平野</t>
  </si>
  <si>
    <t>下宮地</t>
  </si>
  <si>
    <t>宮地</t>
  </si>
  <si>
    <t>今吉野</t>
  </si>
  <si>
    <t>坂野</t>
  </si>
  <si>
    <t>出水</t>
  </si>
  <si>
    <t>赤見</t>
  </si>
  <si>
    <t>沈目</t>
  </si>
  <si>
    <t>碇</t>
  </si>
  <si>
    <t>島田</t>
  </si>
  <si>
    <t>東阿高</t>
  </si>
  <si>
    <t>舞原</t>
  </si>
  <si>
    <t>鰐瀬</t>
  </si>
  <si>
    <t>永</t>
  </si>
  <si>
    <t>阿高</t>
  </si>
  <si>
    <t>陳内</t>
  </si>
  <si>
    <t>高</t>
  </si>
  <si>
    <t>千町</t>
  </si>
  <si>
    <t>塚原</t>
  </si>
  <si>
    <t>丹生宮</t>
  </si>
  <si>
    <t>藤山</t>
  </si>
  <si>
    <t>さんさん1・2丁目</t>
  </si>
  <si>
    <t>清藤</t>
  </si>
  <si>
    <t>南田尻</t>
  </si>
  <si>
    <t>田尻</t>
  </si>
  <si>
    <t>志々水</t>
  </si>
  <si>
    <t>御船手</t>
  </si>
  <si>
    <t>杉島</t>
  </si>
  <si>
    <t>上杉</t>
  </si>
  <si>
    <t>釈迦堂</t>
  </si>
  <si>
    <t>大町</t>
  </si>
  <si>
    <t>榎津</t>
  </si>
  <si>
    <t>小岩瀬</t>
  </si>
  <si>
    <t>国町</t>
  </si>
  <si>
    <t>硴江</t>
  </si>
  <si>
    <t>莎崎</t>
  </si>
  <si>
    <t>菰江</t>
  </si>
  <si>
    <t>廻江</t>
  </si>
  <si>
    <t>木原</t>
  </si>
  <si>
    <t>西田尻</t>
  </si>
  <si>
    <t>四ツ山町、西原町、大正町、昭和町、日の出町、大島、大島町</t>
  </si>
  <si>
    <t>西1-2　二本木3（リビング）</t>
  </si>
  <si>
    <t>西1-5　二本木1・2（リビング）</t>
  </si>
  <si>
    <t>東13-7　健軍4（リビング）</t>
  </si>
  <si>
    <t>東13-10　湖東3（リビング）</t>
  </si>
  <si>
    <t>中央17-5　神水1（リビング）</t>
  </si>
  <si>
    <t>東11-1　若葉2（リビング）</t>
  </si>
  <si>
    <t>東11-2　若葉1（リビング）</t>
  </si>
  <si>
    <t>東5-5　尾ノ上4（リビング）</t>
  </si>
  <si>
    <t>東5-11　尾ノ上4（リビング）</t>
  </si>
  <si>
    <t>中央15-12　帯山3（リビング）</t>
  </si>
  <si>
    <t>東14-09　小山3・戸島4（リビング）</t>
  </si>
  <si>
    <t>南3-2①　御幸笛田2（リビング）</t>
  </si>
  <si>
    <t>南3-8　御幸木部1・2・3（リビング）</t>
  </si>
  <si>
    <t>南3-8　御幸笛田3・6、御幸西2（リビング）</t>
  </si>
  <si>
    <t>南3-2②　御幸笛田2（リビング）</t>
  </si>
  <si>
    <t>南4-6　近見3、近見6（一部）（リビング）</t>
  </si>
  <si>
    <t>南4-8　近見6（リビング）</t>
  </si>
  <si>
    <t>南4-13　近見6（リビング）</t>
  </si>
  <si>
    <t>南5-6　白藤1・3（白藤団地１～4・９～10棟）（リビング）</t>
  </si>
  <si>
    <t>南7-2　八幡5・6、川尻1・2（リビング）</t>
  </si>
  <si>
    <t>南7-4　元三町1・2（リビング）</t>
  </si>
  <si>
    <t>南7-12　八幡9、南高江7（リビング）</t>
  </si>
  <si>
    <t>南5-8　刈草町2・3（リビング）</t>
  </si>
  <si>
    <t>南8-8　土河原町、砂原町、八分字町（リビング）</t>
  </si>
  <si>
    <t>西4-7　高橋1、城山大塘２・３（リビング）</t>
  </si>
  <si>
    <t>西7-9　稗田町、出町（リビング）</t>
  </si>
  <si>
    <t>東区1-10　上南部3・4（リビング）</t>
  </si>
  <si>
    <t>南区1-2　田迎1・2（リビング）</t>
  </si>
  <si>
    <t>玉名①</t>
  </si>
  <si>
    <t>玉名②</t>
  </si>
  <si>
    <t>玉名③</t>
  </si>
  <si>
    <t>玉名④</t>
  </si>
  <si>
    <t>玉名⑤</t>
  </si>
  <si>
    <t>御船①</t>
  </si>
  <si>
    <t>御船②</t>
  </si>
  <si>
    <t>御船③</t>
  </si>
  <si>
    <t>御船④</t>
  </si>
  <si>
    <t>御船⑤</t>
  </si>
  <si>
    <t>大津①</t>
  </si>
  <si>
    <t>大津②</t>
  </si>
  <si>
    <t>大津③</t>
  </si>
  <si>
    <t>大津④</t>
  </si>
  <si>
    <t>大津⑤</t>
  </si>
  <si>
    <t>岱明町古閑雲雀丘</t>
  </si>
  <si>
    <t>下坂下</t>
  </si>
  <si>
    <t>関下</t>
  </si>
  <si>
    <t>関外目</t>
  </si>
  <si>
    <t>関村</t>
  </si>
  <si>
    <t>関町</t>
  </si>
  <si>
    <t>関東</t>
  </si>
  <si>
    <t>細永</t>
  </si>
  <si>
    <t>四ツ原</t>
  </si>
  <si>
    <t>小原</t>
  </si>
  <si>
    <t>上坂下</t>
  </si>
  <si>
    <t>相谷</t>
  </si>
  <si>
    <t>豊永</t>
  </si>
  <si>
    <t>下津原</t>
  </si>
  <si>
    <t>久井原</t>
  </si>
  <si>
    <t>原口</t>
  </si>
  <si>
    <t>江栗</t>
  </si>
  <si>
    <t>江田</t>
  </si>
  <si>
    <t>瀬川</t>
  </si>
  <si>
    <t>前原</t>
  </si>
  <si>
    <t>大屋</t>
  </si>
  <si>
    <t>長小田</t>
  </si>
  <si>
    <t>内田</t>
  </si>
  <si>
    <t>日平</t>
  </si>
  <si>
    <t>萩原</t>
  </si>
  <si>
    <t>用木</t>
  </si>
  <si>
    <t>蜻浦</t>
  </si>
  <si>
    <t>木葉</t>
  </si>
  <si>
    <t>七城町橋田</t>
  </si>
  <si>
    <t>旭志尾足</t>
  </si>
  <si>
    <t>町</t>
  </si>
  <si>
    <t>下町</t>
  </si>
  <si>
    <t>灰塚</t>
  </si>
  <si>
    <t>一の宮町手野</t>
  </si>
  <si>
    <t>一の宮町三野</t>
  </si>
  <si>
    <t>一の宮町北坂梨</t>
  </si>
  <si>
    <t>一の宮町中坂梨</t>
  </si>
  <si>
    <t>一の宮町坂梨</t>
  </si>
  <si>
    <t>一の宮町宮地</t>
  </si>
  <si>
    <t>一の宮町中通</t>
  </si>
  <si>
    <t>河陰</t>
  </si>
  <si>
    <t>河陽</t>
  </si>
  <si>
    <t>高木</t>
  </si>
  <si>
    <t>小坂</t>
  </si>
  <si>
    <t>陣</t>
  </si>
  <si>
    <t>滝川</t>
  </si>
  <si>
    <t>辺田見</t>
  </si>
  <si>
    <t>豊秋</t>
  </si>
  <si>
    <t>木倉</t>
  </si>
  <si>
    <t>滝尾</t>
  </si>
  <si>
    <t>塩出迫</t>
  </si>
  <si>
    <t>下山</t>
  </si>
  <si>
    <t>玉目</t>
  </si>
  <si>
    <t>上差尾</t>
  </si>
  <si>
    <t>神ノ前</t>
  </si>
  <si>
    <t>菅尾</t>
  </si>
  <si>
    <t>大野</t>
  </si>
  <si>
    <t>滝上</t>
  </si>
  <si>
    <t>長崎</t>
  </si>
  <si>
    <t>二瀬本</t>
  </si>
  <si>
    <t>二津留</t>
  </si>
  <si>
    <t>馬見原</t>
  </si>
  <si>
    <t>柏</t>
  </si>
  <si>
    <t>八木</t>
  </si>
  <si>
    <t>米迫</t>
  </si>
  <si>
    <t>柳</t>
  </si>
  <si>
    <t>柳井原</t>
  </si>
  <si>
    <t>伊勢</t>
  </si>
  <si>
    <t>大見口</t>
  </si>
  <si>
    <t>塩原</t>
  </si>
  <si>
    <t>白石</t>
  </si>
  <si>
    <t>高辻</t>
  </si>
  <si>
    <t>橘</t>
  </si>
  <si>
    <t>花上</t>
  </si>
  <si>
    <t>東竹原</t>
  </si>
  <si>
    <t>方ヶ野</t>
  </si>
  <si>
    <t>伊無田町</t>
  </si>
  <si>
    <t>栗崎町</t>
  </si>
  <si>
    <t>不知火町高良</t>
  </si>
  <si>
    <t>不知火町御領</t>
  </si>
  <si>
    <t>きらら</t>
  </si>
  <si>
    <t>浦川内</t>
  </si>
  <si>
    <t>久具</t>
  </si>
  <si>
    <t>古保山</t>
  </si>
  <si>
    <t>松橋</t>
  </si>
  <si>
    <t>松山</t>
  </si>
  <si>
    <t>河江</t>
  </si>
  <si>
    <t>江頭</t>
  </si>
  <si>
    <t>西北小川</t>
  </si>
  <si>
    <t>川尻</t>
  </si>
  <si>
    <t>東小川</t>
  </si>
  <si>
    <t>南小川</t>
  </si>
  <si>
    <t>南部田</t>
  </si>
  <si>
    <t>北部田</t>
  </si>
  <si>
    <t>河原</t>
  </si>
  <si>
    <t>吉本</t>
  </si>
  <si>
    <t>鹿野</t>
  </si>
  <si>
    <t>若洲</t>
  </si>
  <si>
    <t>早尾</t>
  </si>
  <si>
    <t>中島</t>
  </si>
  <si>
    <t>網道</t>
  </si>
  <si>
    <t>野津</t>
  </si>
  <si>
    <t>有佐</t>
  </si>
  <si>
    <t>栫</t>
  </si>
  <si>
    <t>本町1丁目</t>
  </si>
  <si>
    <t>本町2丁目</t>
  </si>
  <si>
    <t>本町3丁目</t>
  </si>
  <si>
    <t>本町4丁目</t>
  </si>
  <si>
    <t>願成寺町</t>
  </si>
  <si>
    <t>井ノ口町</t>
  </si>
  <si>
    <t>古仏頂町</t>
  </si>
  <si>
    <t>松島町合津 6,300番台～7,500番台</t>
  </si>
  <si>
    <t>二浦町亀浦</t>
  </si>
  <si>
    <t>五和町御領</t>
  </si>
  <si>
    <t>五和町鬼池</t>
  </si>
  <si>
    <t>天草町下田南</t>
  </si>
  <si>
    <t>天草町下田北</t>
  </si>
  <si>
    <t>坂瀬川</t>
  </si>
  <si>
    <t>志岐</t>
  </si>
  <si>
    <t>上津深江</t>
  </si>
  <si>
    <t>都呂々</t>
  </si>
  <si>
    <t>年柄</t>
  </si>
  <si>
    <t>白木尾</t>
  </si>
  <si>
    <t>富岡</t>
  </si>
  <si>
    <t>津奈木町</t>
  </si>
  <si>
    <t>津奈木町福浜</t>
  </si>
  <si>
    <t>芦北町</t>
  </si>
  <si>
    <t>芦北町白岩</t>
  </si>
  <si>
    <t>芦北町計石</t>
  </si>
  <si>
    <t>芦北町女島</t>
  </si>
  <si>
    <t>長野町</t>
  </si>
  <si>
    <t>湯出</t>
  </si>
  <si>
    <t>大迫</t>
  </si>
  <si>
    <t>ひばりヶ丘</t>
  </si>
  <si>
    <t>蕨野</t>
  </si>
  <si>
    <t>花園地区</t>
  </si>
  <si>
    <t>田迎・御幸地区</t>
  </si>
  <si>
    <t>熊本市エリア外</t>
  </si>
  <si>
    <t>熊本市旧飽託四町</t>
  </si>
  <si>
    <t>菊池市泗水町</t>
  </si>
  <si>
    <t>菊池市七城町</t>
  </si>
  <si>
    <t>菊池市旭志町</t>
  </si>
  <si>
    <t>合志市</t>
  </si>
  <si>
    <t>旧西合志町</t>
  </si>
  <si>
    <t>菊陽町</t>
  </si>
  <si>
    <t>嘉島町</t>
  </si>
  <si>
    <t>宇城市松橋町</t>
  </si>
  <si>
    <t>宇城市不知火町</t>
  </si>
  <si>
    <t>菊陽町地区</t>
  </si>
  <si>
    <t>合志地区（広報エリア外用）</t>
  </si>
  <si>
    <t>リビング西区02</t>
  </si>
  <si>
    <t>リビング東区06</t>
  </si>
  <si>
    <t>リビング東区07</t>
  </si>
  <si>
    <t>リビング東区09</t>
  </si>
  <si>
    <t>リビング中央区10</t>
  </si>
  <si>
    <t>リビング東区11</t>
  </si>
  <si>
    <t>リビング南区18</t>
  </si>
  <si>
    <t>リビング南区19</t>
  </si>
  <si>
    <t>リビング南区22</t>
  </si>
  <si>
    <t>リビング西区17</t>
  </si>
  <si>
    <t>リビング西区13</t>
  </si>
  <si>
    <t>リビング西区21</t>
  </si>
  <si>
    <t>リビング南区</t>
  </si>
  <si>
    <t>宇城市・宇土市</t>
    <phoneticPr fontId="6"/>
  </si>
  <si>
    <t>八代市・菊池市・山鹿市・御船町・甲佐町・美里町・山都町</t>
    <phoneticPr fontId="6"/>
  </si>
  <si>
    <t xml:space="preserve">玉名郡市・荒尾市・阿蘇郡市・天草市・上天草市・人吉市・芦北町・大牟田市 </t>
    <phoneticPr fontId="6"/>
  </si>
  <si>
    <t>熊本市内（通常エリア）</t>
    <phoneticPr fontId="6"/>
  </si>
  <si>
    <t>熊本市内（通常エリア外／城南町・富合町・西区、南区の一部、旧北部町、植木町）</t>
    <phoneticPr fontId="6"/>
  </si>
  <si>
    <t>菊池郡（大津町）</t>
    <phoneticPr fontId="6"/>
  </si>
  <si>
    <t>選択</t>
    <rPh sb="0" eb="2">
      <t>センタク</t>
    </rPh>
    <phoneticPr fontId="6"/>
  </si>
  <si>
    <t>配布地区名</t>
    <phoneticPr fontId="6"/>
  </si>
  <si>
    <t>●</t>
  </si>
  <si>
    <t>エリア表</t>
    <rPh sb="3" eb="4">
      <t>ヒョウ</t>
    </rPh>
    <phoneticPr fontId="6"/>
  </si>
  <si>
    <t>A1T0</t>
  </si>
  <si>
    <t>Ａ1チラシ</t>
  </si>
  <si>
    <t>Ａ１チラシ</t>
  </si>
  <si>
    <t>全戸配布</t>
  </si>
  <si>
    <t>A1T1</t>
  </si>
  <si>
    <t>A1チラシ一戸建て</t>
  </si>
  <si>
    <t>Ａ１イッコダテ</t>
  </si>
  <si>
    <t>一戸建配布</t>
  </si>
  <si>
    <t>A1T2</t>
  </si>
  <si>
    <t>A1チラシ集合住宅</t>
  </si>
  <si>
    <t>Ａ１シュウゴウジュウタク</t>
  </si>
  <si>
    <t>集合住宅配布</t>
  </si>
  <si>
    <t>A1T4</t>
  </si>
  <si>
    <t>A1チラシ全事業所</t>
  </si>
  <si>
    <t>Ａ１チラシゼンジギョウショ</t>
  </si>
  <si>
    <t>事業所配布</t>
  </si>
  <si>
    <t>A2T0</t>
  </si>
  <si>
    <t>Ａ２チラシ</t>
  </si>
  <si>
    <t>A2T1</t>
  </si>
  <si>
    <t>Ａ２チラシ一戸建て</t>
  </si>
  <si>
    <t>Ａ２イッコダテ</t>
  </si>
  <si>
    <t>A2T2</t>
  </si>
  <si>
    <t>Ａ２チラシ集合住宅</t>
  </si>
  <si>
    <t>Ａ２シュウゴウジュウタク</t>
  </si>
  <si>
    <t>A2T3</t>
  </si>
  <si>
    <t>A2建物指定</t>
  </si>
  <si>
    <t>エーツータテモノシテイ</t>
  </si>
  <si>
    <t>建物指定配布</t>
  </si>
  <si>
    <t>Ａ２</t>
  </si>
  <si>
    <t>A2T4</t>
  </si>
  <si>
    <t>A2チラシ事業所配布</t>
  </si>
  <si>
    <t>Ａ２ジギョウショハイフ</t>
  </si>
  <si>
    <t>Ａ３チラシ</t>
  </si>
  <si>
    <t>Ａ3チラシ一戸建て</t>
  </si>
  <si>
    <t>Ａ３イッコダテ</t>
  </si>
  <si>
    <t>Ａ3チラシ集合住宅</t>
  </si>
  <si>
    <t>Ａ３チラシシュウゴウジュウタク</t>
  </si>
  <si>
    <t>A3T3</t>
  </si>
  <si>
    <t>Ａ3チラシ集合指定</t>
  </si>
  <si>
    <t>Ａ３チラシシュウゴウシテイ</t>
  </si>
  <si>
    <t>集合住宅指定配布</t>
  </si>
  <si>
    <t>A3T4</t>
  </si>
  <si>
    <t>A3チラシ全事業所配布</t>
  </si>
  <si>
    <t>Ａ３チラシゼンジギョウショハイフ</t>
  </si>
  <si>
    <t>A3TZ</t>
  </si>
  <si>
    <t>Ａ3チラシ全戸・全事業所</t>
  </si>
  <si>
    <t>Ａ３ゼンコ・ゼンジギョウショ</t>
  </si>
  <si>
    <t>Ａ４チラシ</t>
  </si>
  <si>
    <t>Ａ４チラシ一戸建て</t>
  </si>
  <si>
    <t>Ａ４イッコダテ</t>
  </si>
  <si>
    <t>Ａ4チラシ集合住宅</t>
  </si>
  <si>
    <t>Ａ４チラシシュウゴウジュウタク</t>
  </si>
  <si>
    <t>A4T3</t>
  </si>
  <si>
    <t>A4チラシ集合住宅建物指定</t>
  </si>
  <si>
    <t>Ａ４シュウゴウジュウタクタテモノシテイ</t>
  </si>
  <si>
    <t>指定集合配布</t>
  </si>
  <si>
    <t>A4T4</t>
  </si>
  <si>
    <t>Ａ4チラシ全事業所</t>
  </si>
  <si>
    <t>Ａ４ゼンジギョウショ</t>
  </si>
  <si>
    <t>A4T5</t>
  </si>
  <si>
    <t>Ａ４チラシ飲食店</t>
  </si>
  <si>
    <t>Ａ４チラシインショクテン</t>
  </si>
  <si>
    <t>飲食店配布</t>
  </si>
  <si>
    <t>A4TA</t>
  </si>
  <si>
    <t>Ａ４チラシその他事業所</t>
  </si>
  <si>
    <t>Ａ４ソノタジギョウショ</t>
  </si>
  <si>
    <t>飲食店外事業所</t>
  </si>
  <si>
    <t>Ａ５</t>
  </si>
  <si>
    <t>A5チラシ一戸建て</t>
  </si>
  <si>
    <t>Ａ５イッコダテ</t>
  </si>
  <si>
    <t>A5チラシ集合住宅</t>
  </si>
  <si>
    <t>Ａ５シュウゴウジュウタク</t>
  </si>
  <si>
    <t>A5T4</t>
  </si>
  <si>
    <t>A5チラシ事業所配布</t>
  </si>
  <si>
    <t>Ａ５ジギョウショハイフ</t>
  </si>
  <si>
    <t>A5T5</t>
  </si>
  <si>
    <t>A5チラシ集合住宅建物指定</t>
  </si>
  <si>
    <t>A5</t>
  </si>
  <si>
    <t>Ａ６</t>
  </si>
  <si>
    <t>A6チラシ一戸建て</t>
  </si>
  <si>
    <t>Ａ６イッコダテ</t>
  </si>
  <si>
    <t>A6チラシ集合住宅</t>
  </si>
  <si>
    <t>Ａ６シュウゴウジュウタク</t>
  </si>
  <si>
    <t>A6T3</t>
  </si>
  <si>
    <t>A6チラシ事業所配布</t>
  </si>
  <si>
    <t>Ａ６ジギョウショハイフ</t>
  </si>
  <si>
    <t>B1T0</t>
  </si>
  <si>
    <t>Ｂ１チラシ</t>
  </si>
  <si>
    <t>Ｂ１</t>
  </si>
  <si>
    <t>B1T1</t>
  </si>
  <si>
    <t>B1チラシ一戸建て</t>
  </si>
  <si>
    <t>Ｂ１イッコダテ</t>
  </si>
  <si>
    <t>B1T2</t>
  </si>
  <si>
    <t>B1チラシ集合住宅</t>
  </si>
  <si>
    <t>Ｂ１シュウゴウジュウタク</t>
  </si>
  <si>
    <t>B2T0</t>
  </si>
  <si>
    <t>Ｂ２チラシ</t>
  </si>
  <si>
    <t>Ｂ２</t>
  </si>
  <si>
    <t>B2T1</t>
  </si>
  <si>
    <t>Ｂ２チラシ一戸建て</t>
  </si>
  <si>
    <t>Ｂ２イッコダテ</t>
  </si>
  <si>
    <t>B2T2</t>
  </si>
  <si>
    <t>Ｂ２チラシ集合住宅</t>
  </si>
  <si>
    <t>Ｂ２シュウゴウジュウタク</t>
  </si>
  <si>
    <t>B2T3</t>
  </si>
  <si>
    <t>Ｂ２チラシ集合住宅指定</t>
  </si>
  <si>
    <t>Ｂ２シュウゴウジュウタクシテイ</t>
  </si>
  <si>
    <t>B2T4</t>
  </si>
  <si>
    <t>Ｂ2チラシ全事業所</t>
  </si>
  <si>
    <t>Ｂ２ゼンジギョウショ</t>
  </si>
  <si>
    <t>B2T5</t>
  </si>
  <si>
    <t>Ｂ2チラシ(ﾎｰﾑｾﾝﾀｰ)</t>
  </si>
  <si>
    <t>Ｂニチラシ（ホームセンター）</t>
  </si>
  <si>
    <t>Ｂ３</t>
  </si>
  <si>
    <t>B３一戸建てチラシ</t>
  </si>
  <si>
    <t>Ｂ３イッコダテ</t>
  </si>
  <si>
    <t>Ｂ3チラシ集合住宅</t>
  </si>
  <si>
    <t>Ｂ３シュウゴウジュウタク</t>
  </si>
  <si>
    <t>B3T3</t>
  </si>
  <si>
    <t>B3チラシ集合指定</t>
  </si>
  <si>
    <t>Ｂ３シュウゴウシテイ</t>
  </si>
  <si>
    <t>B3T4</t>
  </si>
  <si>
    <t>Ｂ3チラシ事業所</t>
  </si>
  <si>
    <t>Ｂ３チラシジギョウショ</t>
  </si>
  <si>
    <t>B3T5</t>
  </si>
  <si>
    <t>Ｂ3チラシ（ﾎｰﾑｾﾝﾀｰ)</t>
  </si>
  <si>
    <t>Ｂ３（ホームセンター）</t>
  </si>
  <si>
    <t>Ｂ４</t>
  </si>
  <si>
    <t>Ｂ４チラシ一戸建て</t>
  </si>
  <si>
    <t>Ｂ４イッコダテ</t>
  </si>
  <si>
    <t>Ｂ４チラシ集合住宅</t>
  </si>
  <si>
    <t>Ｂ４シュウゴウジュウタク</t>
  </si>
  <si>
    <t>B4T3</t>
  </si>
  <si>
    <t>Ｂ４集合住宅指定</t>
  </si>
  <si>
    <t>Ｂ４シュウゴウジュウタクシテイ</t>
  </si>
  <si>
    <t>B4T4</t>
  </si>
  <si>
    <t>B4チラシ全事業所</t>
  </si>
  <si>
    <t>Ｂ４チラシゼンジギョウショ</t>
  </si>
  <si>
    <t>B4T5</t>
  </si>
  <si>
    <t>Ｂ４チラシ飲食店</t>
  </si>
  <si>
    <t>Ｂ４チラシインショクテン</t>
  </si>
  <si>
    <t>B4TA</t>
  </si>
  <si>
    <t>Ｂ4チラシその他事業所</t>
  </si>
  <si>
    <t>Ｂ４チラシソノタジギョウショ</t>
  </si>
  <si>
    <t>飲食店外事業所配布</t>
  </si>
  <si>
    <t>B4TB</t>
  </si>
  <si>
    <t>荒尾B４チラシ</t>
  </si>
  <si>
    <t>アラオＢ４チラシ</t>
  </si>
  <si>
    <t>B4TZ</t>
  </si>
  <si>
    <t>B4チラシ（％配布）</t>
  </si>
  <si>
    <t>Ｂ４（％ハイフ）</t>
  </si>
  <si>
    <t>割合配布</t>
  </si>
  <si>
    <t>Ｂ５</t>
  </si>
  <si>
    <t>Ｂ５チラシ一戸建て</t>
  </si>
  <si>
    <t>Ｂ５イッコダテ</t>
  </si>
  <si>
    <t>Ｂ5チラシ集合住宅</t>
  </si>
  <si>
    <t>Ｂ５シュウゴウジュウタク</t>
  </si>
  <si>
    <t>B5T3</t>
  </si>
  <si>
    <t>B5チラシ集合指定</t>
  </si>
  <si>
    <t>Ｂ５チラシシュウゴウシテイ</t>
  </si>
  <si>
    <t>B5T4</t>
  </si>
  <si>
    <t>Ｂ5チラシ全事業所</t>
  </si>
  <si>
    <t>Ｂ５ゼンジギョウショ</t>
  </si>
  <si>
    <t>B5T5</t>
  </si>
  <si>
    <t>差込チラシ</t>
  </si>
  <si>
    <t>サシコミチラシ</t>
  </si>
  <si>
    <t>折込チラシ</t>
  </si>
  <si>
    <t>B5TZ</t>
  </si>
  <si>
    <t>募集チラシ</t>
  </si>
  <si>
    <t>ボシュウ</t>
  </si>
  <si>
    <t>Ｂ６</t>
  </si>
  <si>
    <t>B6チラシ一戸建て</t>
  </si>
  <si>
    <t>Ｂ６イッコダテ</t>
  </si>
  <si>
    <t>B6チラシ集合住宅</t>
  </si>
  <si>
    <t>Ｂ６シュウゴウジュウタク</t>
  </si>
  <si>
    <t>BWT0</t>
  </si>
  <si>
    <t>市政だより/市内</t>
  </si>
  <si>
    <t>シセイダヨリシナイ</t>
  </si>
  <si>
    <t>タブロイド</t>
  </si>
  <si>
    <t>BWT1</t>
  </si>
  <si>
    <t>市政だより/郡部</t>
  </si>
  <si>
    <t>シセイダヨリグンブ</t>
  </si>
  <si>
    <t>BWT3</t>
  </si>
  <si>
    <t>Ｂ４チラシ（市政だより同時配布）</t>
  </si>
  <si>
    <t>シセイダヨリ（ドウジハイフ）</t>
  </si>
  <si>
    <t>BWT4</t>
  </si>
  <si>
    <t>広報きくよう</t>
  </si>
  <si>
    <t>コウホウキクヨウ</t>
  </si>
  <si>
    <t>全世帯配布</t>
  </si>
  <si>
    <t>冊子</t>
  </si>
  <si>
    <t>BWT5</t>
  </si>
  <si>
    <t>広報きくよう（差込）A</t>
  </si>
  <si>
    <t>コウホウキクヨウサシコミA</t>
  </si>
  <si>
    <t>CND0</t>
  </si>
  <si>
    <t>ＤＭカード</t>
  </si>
  <si>
    <t>カード</t>
  </si>
  <si>
    <t>宛名指定メッセージ</t>
  </si>
  <si>
    <t>CND1</t>
  </si>
  <si>
    <t>ＤＭカード郡部</t>
  </si>
  <si>
    <t>カードグンブ</t>
  </si>
  <si>
    <t>CND2</t>
  </si>
  <si>
    <t>ゆめタウンＤＭカード</t>
  </si>
  <si>
    <t>ユメタウンカード</t>
  </si>
  <si>
    <t>ＯＭＭカード</t>
  </si>
  <si>
    <t>ＯＭＭカード一戸建て</t>
  </si>
  <si>
    <t>カードイッコダテ</t>
  </si>
  <si>
    <t>ＯＭＭカード集合住宅</t>
  </si>
  <si>
    <t>カードシュウゴウジュウタク</t>
  </si>
  <si>
    <t>CWD0</t>
  </si>
  <si>
    <t>ＤＭカード大判</t>
  </si>
  <si>
    <t>カードオオバン</t>
  </si>
  <si>
    <t>指定ＤＭ</t>
  </si>
  <si>
    <t>カード大判</t>
  </si>
  <si>
    <t>CWO0</t>
  </si>
  <si>
    <t>ＯＭＭカード大判</t>
  </si>
  <si>
    <t>CWO1</t>
  </si>
  <si>
    <t>ＯＭＭカード大判一戸建て</t>
  </si>
  <si>
    <t>カードオオバンイッコダテ</t>
  </si>
  <si>
    <t>CWO2</t>
  </si>
  <si>
    <t>ＯＭＭカード大判集合住宅</t>
  </si>
  <si>
    <t>カードオオバンシュウゴウジュウタク</t>
  </si>
  <si>
    <t>D4T0</t>
  </si>
  <si>
    <t>T1D0</t>
  </si>
  <si>
    <t>ＤＭ定形25ｇ</t>
  </si>
  <si>
    <t>ＤＭテイケイニ５グラム</t>
  </si>
  <si>
    <t>定形</t>
  </si>
  <si>
    <t>T1D1</t>
  </si>
  <si>
    <t>ＤＭ定形25ｇ郡部</t>
  </si>
  <si>
    <t>テイケイ２５ｇグンブ</t>
  </si>
  <si>
    <t>T1O0</t>
  </si>
  <si>
    <t>ＯＭＭ定形25ｇ全戸</t>
  </si>
  <si>
    <t>ＯＭＭテイケイニ５グラムゼンコ</t>
  </si>
  <si>
    <t>T1O1</t>
  </si>
  <si>
    <t>ＯＭＭ定形25ｇ一戸建て</t>
  </si>
  <si>
    <t>テイケイ２５ｇイッコダテ</t>
  </si>
  <si>
    <t>T1O2</t>
  </si>
  <si>
    <t>ＯＭＭ定形25ｇ集合住宅</t>
  </si>
  <si>
    <t>ＯＭＭテイケイ２５グラムシュウゴウジュウタク</t>
  </si>
  <si>
    <t>T1O3</t>
  </si>
  <si>
    <t>ＯＭＭ定形集合住宅建物指定</t>
  </si>
  <si>
    <t>テイケイシュウゴウジュウタクタテモノシテイ</t>
  </si>
  <si>
    <t>T1O4</t>
  </si>
  <si>
    <t>ＯＭＭ事業所配布</t>
  </si>
  <si>
    <t>ジギョウショハイフ</t>
  </si>
  <si>
    <t>T1O5</t>
  </si>
  <si>
    <t>ＯＭＭ定形25ｇ飲食店</t>
  </si>
  <si>
    <t>ＯＭＭテイケイ２５グラムインショクテン</t>
  </si>
  <si>
    <t>T1O6</t>
  </si>
  <si>
    <t>OMM定型25ｇその他事業所</t>
  </si>
  <si>
    <t>ＯＭＭテイケイ２５グラムソノタジギョウショ</t>
  </si>
  <si>
    <t>飲食店以外事業所配布</t>
  </si>
  <si>
    <t>定型</t>
  </si>
  <si>
    <t>T2D0</t>
  </si>
  <si>
    <t>ＤＭ定形50ｇ</t>
  </si>
  <si>
    <t>ＤＭテイケイ５０グラム</t>
  </si>
  <si>
    <t>T2D1</t>
  </si>
  <si>
    <t>ＤＭ定形50ｇ郡部</t>
  </si>
  <si>
    <t>テイケイ５０ｇグンブ</t>
  </si>
  <si>
    <t>定形50ｇ</t>
  </si>
  <si>
    <t>T2O0</t>
  </si>
  <si>
    <t>ＯＭＭ定形50ｇ</t>
  </si>
  <si>
    <t>テイケイ５０ｇ</t>
  </si>
  <si>
    <t>T2O1</t>
  </si>
  <si>
    <t>ＯＭＭ定形50ｇ一戸建て</t>
  </si>
  <si>
    <t>テイケイ５０ｇイッコダテ</t>
  </si>
  <si>
    <t>T2O2</t>
  </si>
  <si>
    <t>ＯＭＭ定形50ｇ集合住宅</t>
  </si>
  <si>
    <t>テイケイ５０ｇシュウゴウジュウタク</t>
  </si>
  <si>
    <t>W1O0</t>
  </si>
  <si>
    <t>ＯＭＭ定形外50ｇ全戸</t>
  </si>
  <si>
    <t>ＯＭＭテイケイガイ５０グラムゼンコ</t>
  </si>
  <si>
    <t>定形外</t>
  </si>
  <si>
    <t>W1O1</t>
  </si>
  <si>
    <t>ＯＭＭ定形外50ｇ一戸建て</t>
  </si>
  <si>
    <t>ＯＭＭテイケイガイ５０グラムイッコダテ</t>
  </si>
  <si>
    <t>W1O2</t>
  </si>
  <si>
    <t>ＯＭＭ定形外50ｇ集合住宅</t>
  </si>
  <si>
    <t>テイケイガイ５０ｇシュウゴウジュウタク</t>
  </si>
  <si>
    <t>W1O4</t>
  </si>
  <si>
    <t>ＯＭＭ定形外50ｇ事業所</t>
  </si>
  <si>
    <t>ＯＭＭテイケイガイ５０グラムジギョウショ</t>
  </si>
  <si>
    <t>W1O5</t>
  </si>
  <si>
    <t>ＯＭＭ定形外50ｇ飲食店</t>
  </si>
  <si>
    <t>テイケイガイ５０ｇインショクテン</t>
  </si>
  <si>
    <t>W1OA</t>
  </si>
  <si>
    <t>ＯＭＭ定形外50ｇその他事業所</t>
  </si>
  <si>
    <t>ＯＭＭテイケイガイ５０グラムソノタジギョウショ</t>
  </si>
  <si>
    <t>W204</t>
  </si>
  <si>
    <t>OMM定形外100ｇ建物指定</t>
  </si>
  <si>
    <t>OMM</t>
  </si>
  <si>
    <t>W2D0</t>
  </si>
  <si>
    <t>ＤＭ定形外50ｇ</t>
  </si>
  <si>
    <t>テイケイガイ５０ｇ</t>
  </si>
  <si>
    <t>宛名指定ＤＭ</t>
  </si>
  <si>
    <t>W2D1</t>
  </si>
  <si>
    <t>ＤＭ定形外50ｇ郡部</t>
  </si>
  <si>
    <t>テイケイガイ５０ｇグンブ</t>
  </si>
  <si>
    <t>定形外50ｇ</t>
  </si>
  <si>
    <t>W2O0</t>
  </si>
  <si>
    <t>ＯＭＭ定形外100ｇ全戸</t>
  </si>
  <si>
    <t>ＯＭＭテイケイガイ１００グラムゼンコ</t>
  </si>
  <si>
    <t>W2O1</t>
  </si>
  <si>
    <t>ＯＭＭ定形外100ｇ一戸建て</t>
  </si>
  <si>
    <t>ＯＭＭテイケイガイ１００グラムイッコダテ</t>
  </si>
  <si>
    <t>W2O2</t>
  </si>
  <si>
    <t>ＯＭＭ定形外100ｇ集合</t>
  </si>
  <si>
    <t>ＯＭＭテイケイガイ１００グラムシュウゴウ</t>
  </si>
  <si>
    <t>W2O3</t>
  </si>
  <si>
    <t>ＯＭＭ定形外50ｇ建物指定</t>
  </si>
  <si>
    <t>テイケイガイ５０ｇタテモノシテイ</t>
  </si>
  <si>
    <t>W2O4</t>
  </si>
  <si>
    <t>ＯＭＭ定形外100g　全事業所</t>
  </si>
  <si>
    <t>ＯＭＭテイケイガイ　ゼンジギョウショ</t>
  </si>
  <si>
    <t>W2O5</t>
  </si>
  <si>
    <t>ＯＭＭ定形外100ｇ飲食店</t>
  </si>
  <si>
    <t>ＯＭＭテイケイガイ１００グラムインショクテン</t>
  </si>
  <si>
    <t>W3D0</t>
  </si>
  <si>
    <t>ＤＭ定形外100ｇ</t>
  </si>
  <si>
    <t>テイケイガイ１００ｇ</t>
  </si>
  <si>
    <t>W3D1</t>
  </si>
  <si>
    <t>ＤＭ定形外100ｇ郡部</t>
  </si>
  <si>
    <t>テイケイガイ１００ｇグンブ</t>
  </si>
  <si>
    <t>定形外100ｇ</t>
  </si>
  <si>
    <t>W3O0</t>
  </si>
  <si>
    <t>ＯＭＭ定形外200ｇ全戸</t>
  </si>
  <si>
    <t>テイケイソト２００ｇゼンコ</t>
  </si>
  <si>
    <t>W3O1</t>
  </si>
  <si>
    <t>ＯＭＭ定形外200ｇ一戸建</t>
  </si>
  <si>
    <t>テイケイガイ２００ｇイッコダテ</t>
  </si>
  <si>
    <t>W3O2</t>
  </si>
  <si>
    <t>ＯＭＭ定形外200ｇ集合住宅</t>
  </si>
  <si>
    <t>テイケイガイ２００ｇシュウゴウジュウタク</t>
  </si>
  <si>
    <t>W3O3</t>
  </si>
  <si>
    <t>DM定形外200ｇ</t>
  </si>
  <si>
    <t>テイケイガイ２００ｇ</t>
  </si>
  <si>
    <t>宛名指定DM</t>
  </si>
  <si>
    <t>W4DO</t>
  </si>
  <si>
    <t>アンド冊子</t>
  </si>
  <si>
    <t>アンドサッシ</t>
  </si>
  <si>
    <t>W4O0</t>
  </si>
  <si>
    <t>ＯＭＭ定形外300ｇ全戸</t>
  </si>
  <si>
    <t>テイケイガイ３００ｇゼンコ</t>
  </si>
  <si>
    <t>W4O1</t>
  </si>
  <si>
    <t>ＯＭＭ定形外300ｇ一戸建</t>
  </si>
  <si>
    <t>テイケイガイ３００ｇイッコダテ</t>
  </si>
  <si>
    <t>W4O2</t>
  </si>
  <si>
    <t>ＯＭＭ定形外300ｇ集合住宅</t>
  </si>
  <si>
    <t>テイケイガイ３００ｇシュウゴウジュウタク</t>
  </si>
  <si>
    <t>W4O4</t>
  </si>
  <si>
    <t>ＯＭＭ定形外300ｇ全事業所</t>
  </si>
  <si>
    <t>ＯＭＭテイケイガイ３００グラムゼンジギョウショ</t>
  </si>
  <si>
    <t>定形外300ｇ</t>
  </si>
  <si>
    <t>W5D0</t>
  </si>
  <si>
    <t>ＤＭ定形外300ｇ</t>
  </si>
  <si>
    <t>テイケイガイ３００ｇ</t>
  </si>
  <si>
    <t>W5D1</t>
  </si>
  <si>
    <t>ＤＭ定形外300ｇ郡部</t>
  </si>
  <si>
    <t>テイケイガイ３００ｇグンブ</t>
  </si>
  <si>
    <t>W5O0</t>
  </si>
  <si>
    <t>ｻｸﾗﾏﾁﾀﾌﾞﾛｲﾄﾞ</t>
  </si>
  <si>
    <t>サクラマチタブロイド</t>
  </si>
  <si>
    <t>W6D0</t>
  </si>
  <si>
    <t>ＤＭ定形外600ｇ</t>
  </si>
  <si>
    <t>ＤＭテイケイガイ６００ｇ</t>
  </si>
  <si>
    <t>定形外600ｇ</t>
  </si>
  <si>
    <t>W6O0</t>
  </si>
  <si>
    <t>ｻｸﾗﾏﾁﾀﾌﾞﾛｲﾄﾞ（出来高）</t>
  </si>
  <si>
    <t>サクラマチタブロイドデキダカ</t>
  </si>
  <si>
    <t>WGD0</t>
  </si>
  <si>
    <t>ＤＭ定形外1Ｋｇ</t>
  </si>
  <si>
    <t>ＤＭテイケイガイ１Ｋｇ</t>
  </si>
  <si>
    <t>定形外1Ｋｇ</t>
  </si>
  <si>
    <t>WZD0</t>
  </si>
  <si>
    <t>ＤＭ定形外1Ｋｇ以上</t>
  </si>
  <si>
    <t>テイケイガイ１Ｋｇイジョウ</t>
  </si>
  <si>
    <t>定形外1Ｋｇ以上</t>
  </si>
  <si>
    <t>WZD1</t>
  </si>
  <si>
    <t>JAF熊本分</t>
  </si>
  <si>
    <t>ＪＡＦクマモトブン</t>
  </si>
  <si>
    <t>熊本分</t>
  </si>
  <si>
    <t>WZD2</t>
  </si>
  <si>
    <t>JAF委託分</t>
  </si>
  <si>
    <t>ＪＡＦイタクブン</t>
  </si>
  <si>
    <t>委託分</t>
  </si>
  <si>
    <t>WZD3</t>
  </si>
  <si>
    <t>ＪＡＦ郡部Ａ</t>
  </si>
  <si>
    <t>ＪＡＦグンブＡ</t>
  </si>
  <si>
    <t>WZD4</t>
  </si>
  <si>
    <t>ＪＡＦ郡部Ｂ</t>
  </si>
  <si>
    <t>ＪＡＦグンブＢ</t>
  </si>
  <si>
    <t>WZD5</t>
  </si>
  <si>
    <t>JAF郡部C（八代）</t>
  </si>
  <si>
    <t>ＪＡＦグンブＣ（ヤツシロ）</t>
  </si>
  <si>
    <t>WZD6</t>
  </si>
  <si>
    <t>JAF荒尾</t>
  </si>
  <si>
    <t>ＪＡＦアラオ</t>
  </si>
  <si>
    <t>ZZDZ</t>
  </si>
  <si>
    <t>配布加工作業</t>
  </si>
  <si>
    <t>ハイフカコウサギョウ</t>
  </si>
  <si>
    <t>加工作業</t>
  </si>
  <si>
    <t>ZZSZ</t>
  </si>
  <si>
    <t>カコウサギョウ</t>
  </si>
  <si>
    <t>ZZZZ</t>
  </si>
  <si>
    <t>その他</t>
  </si>
  <si>
    <t>ソノタ</t>
  </si>
  <si>
    <t>ZZDM</t>
  </si>
  <si>
    <t>ＤＭ配布委託</t>
  </si>
  <si>
    <t>ＤＭイタク</t>
  </si>
  <si>
    <t>ＤＭ委託</t>
  </si>
  <si>
    <t>BWT6</t>
  </si>
  <si>
    <t>広報きくよう（差込）B</t>
  </si>
  <si>
    <t>こうほうきくようサシコミB</t>
  </si>
  <si>
    <t>A3/A4</t>
  </si>
  <si>
    <t>CM00</t>
  </si>
  <si>
    <t>マグネット</t>
  </si>
  <si>
    <t>CM01</t>
  </si>
  <si>
    <t>マグネット一戸建て</t>
  </si>
  <si>
    <t>マグネットイッコダテ</t>
  </si>
  <si>
    <t>一戸建て配布</t>
  </si>
  <si>
    <t>CM02</t>
  </si>
  <si>
    <t>マグネット集合住宅</t>
  </si>
  <si>
    <t>マグネットシュウゴウジュウタク</t>
  </si>
  <si>
    <t>WZD7</t>
  </si>
  <si>
    <t>阪急トラピックス</t>
  </si>
  <si>
    <t>ハンキュウ</t>
  </si>
  <si>
    <t>W6D1</t>
  </si>
  <si>
    <t>DM定形外800ｇ</t>
  </si>
  <si>
    <t>DMテイケイガイ800ｇ</t>
  </si>
  <si>
    <t>定形外800ｇ</t>
  </si>
  <si>
    <t>BWT7</t>
  </si>
  <si>
    <t>選挙啓発配布／市内</t>
  </si>
  <si>
    <t>センキョケイハツハイフシナイ</t>
  </si>
  <si>
    <t>B3</t>
  </si>
  <si>
    <t>BWT8</t>
  </si>
  <si>
    <t>選挙啓発配布／郡部</t>
  </si>
  <si>
    <t>センキョケイハツハイフグンブ</t>
  </si>
  <si>
    <t>BWT9</t>
  </si>
  <si>
    <t>選挙公報配布／市内</t>
  </si>
  <si>
    <t>センキョコウホウハイフ</t>
  </si>
  <si>
    <t>R1S</t>
  </si>
  <si>
    <t>リビング新聞（24P）</t>
  </si>
  <si>
    <t>リビングシンブン</t>
  </si>
  <si>
    <t>R2S</t>
  </si>
  <si>
    <t>リビング新聞（28P）</t>
  </si>
  <si>
    <t>R3S</t>
  </si>
  <si>
    <t>リビング新聞（32P）</t>
  </si>
  <si>
    <t>R4S</t>
  </si>
  <si>
    <t>リビング新聞（36P）</t>
  </si>
  <si>
    <t>R5S</t>
  </si>
  <si>
    <t>リビング新聞（40P）</t>
  </si>
  <si>
    <t>R6S</t>
  </si>
  <si>
    <t>リビング新聞（44P）</t>
  </si>
  <si>
    <t>R7S</t>
  </si>
  <si>
    <t>リビング新聞（48P）</t>
  </si>
  <si>
    <t>R1K</t>
  </si>
  <si>
    <t>R2K</t>
  </si>
  <si>
    <t>R3K</t>
  </si>
  <si>
    <t>R4K</t>
  </si>
  <si>
    <t>R5K</t>
  </si>
  <si>
    <t>R6K</t>
  </si>
  <si>
    <t>R7K</t>
  </si>
  <si>
    <t>BWU1</t>
  </si>
  <si>
    <t>同時配布一般チラシ</t>
  </si>
  <si>
    <t>ハイフギョウセイカンケイドウジイッパンチラシ</t>
  </si>
  <si>
    <t>A4</t>
  </si>
  <si>
    <t>CM03</t>
  </si>
  <si>
    <t>マグネット全事業所</t>
  </si>
  <si>
    <t>マグネットゼンジギョウショ</t>
  </si>
  <si>
    <t>全事業所配布</t>
  </si>
  <si>
    <t>BWU2</t>
  </si>
  <si>
    <t>B2市政同時配布（出来高）</t>
  </si>
  <si>
    <t>B2シセイドウジハイフデキダカ</t>
  </si>
  <si>
    <t>B2</t>
  </si>
  <si>
    <t>R8K</t>
  </si>
  <si>
    <t>リビング新聞（20P）</t>
  </si>
  <si>
    <t>R8S</t>
  </si>
  <si>
    <t>R9Z</t>
  </si>
  <si>
    <t>A4リビングチラシ</t>
  </si>
  <si>
    <t>A4リビングチラシング</t>
  </si>
  <si>
    <t>R9S</t>
  </si>
  <si>
    <t>A4リビングチラシ集合住宅</t>
  </si>
  <si>
    <t>A4リビングチラシシュウゴウ</t>
  </si>
  <si>
    <t>R9K</t>
  </si>
  <si>
    <t>A4リビングチラシ戸建住宅</t>
  </si>
  <si>
    <t>A4リビングチラシコダテ</t>
  </si>
  <si>
    <t>R91Z</t>
  </si>
  <si>
    <t>A3リビングチラシ</t>
  </si>
  <si>
    <t>Ａ3チラシ</t>
  </si>
  <si>
    <t>R91S</t>
  </si>
  <si>
    <t>A3リビングチラシ集合住宅</t>
  </si>
  <si>
    <t>R91K</t>
  </si>
  <si>
    <t>A3リビングチラシ戸建住宅</t>
  </si>
  <si>
    <t>RA9S</t>
  </si>
  <si>
    <t>A5リビングチラシ集合住宅</t>
  </si>
  <si>
    <t>A5リビングチラシ</t>
  </si>
  <si>
    <t>Ａ5チラシ</t>
  </si>
  <si>
    <t>RA9Z</t>
  </si>
  <si>
    <t>RA9K</t>
  </si>
  <si>
    <t>A5リビングチラシ戸建住宅</t>
  </si>
  <si>
    <t>RB9Z</t>
  </si>
  <si>
    <t>A6リビングチラシ</t>
  </si>
  <si>
    <t>Ａ6チラシ</t>
  </si>
  <si>
    <t>RB9S</t>
  </si>
  <si>
    <t>A6リビングチラシ集合住宅</t>
  </si>
  <si>
    <t>RB9K</t>
  </si>
  <si>
    <t>A6リビングチラシ戸建住宅</t>
  </si>
  <si>
    <t>RC9Z</t>
  </si>
  <si>
    <t>B3リビングチラシ</t>
  </si>
  <si>
    <t>RC9S</t>
  </si>
  <si>
    <t>B3リビングチラシ集合住宅</t>
  </si>
  <si>
    <t>RC9K</t>
  </si>
  <si>
    <t>B3リビングチラシ戸建住宅</t>
  </si>
  <si>
    <t>RD9Z</t>
  </si>
  <si>
    <t>B4リビングチラシ</t>
  </si>
  <si>
    <t>RD9S</t>
  </si>
  <si>
    <t>B4リビングチラシ集合住宅</t>
  </si>
  <si>
    <t>RD9K</t>
  </si>
  <si>
    <t>B4リビングチラシ戸建住宅</t>
  </si>
  <si>
    <t>RE9Z</t>
  </si>
  <si>
    <t>B5リビングチラシ</t>
  </si>
  <si>
    <t>Ｂ5チラシ</t>
  </si>
  <si>
    <t>RE9S</t>
  </si>
  <si>
    <t>B5リビングチラシ集合住宅</t>
  </si>
  <si>
    <t>RE9K</t>
  </si>
  <si>
    <t>B5リビングチラシ戸建住宅</t>
  </si>
  <si>
    <t>RF9Z</t>
  </si>
  <si>
    <t>B6リビングチラシ</t>
  </si>
  <si>
    <t>B6チラシ</t>
  </si>
  <si>
    <t>RF9S</t>
  </si>
  <si>
    <t>B6リビングチラシ集合住宅</t>
  </si>
  <si>
    <t>RF9K</t>
  </si>
  <si>
    <t>B6リビングチラシ戸建住宅</t>
  </si>
  <si>
    <t>RG9Z</t>
  </si>
  <si>
    <t>リビングマグネット</t>
  </si>
  <si>
    <t>RG9S</t>
  </si>
  <si>
    <t>リビングマグネット集合住宅</t>
  </si>
  <si>
    <t>RG9K</t>
  </si>
  <si>
    <t>リビングマグネット戸建住宅</t>
  </si>
  <si>
    <t>RH9Z</t>
  </si>
  <si>
    <t>A2リビングチラシ</t>
  </si>
  <si>
    <t>A2チラシ</t>
  </si>
  <si>
    <t>RH9S</t>
  </si>
  <si>
    <t>A2リビングチラシ戸建住宅</t>
  </si>
  <si>
    <t>RH9K</t>
  </si>
  <si>
    <t>A2リビングチラシ集合住宅</t>
  </si>
  <si>
    <t>RI9Z</t>
  </si>
  <si>
    <t>B2リビングチラシ</t>
  </si>
  <si>
    <t>B2チラシ</t>
  </si>
  <si>
    <t>RI9S</t>
  </si>
  <si>
    <t>B2リビングチラシ集合住宅</t>
  </si>
  <si>
    <t>RI9K</t>
  </si>
  <si>
    <t>B2リビングチラシ戸建住宅</t>
  </si>
  <si>
    <t>R9T</t>
  </si>
  <si>
    <t>リビングチラシ集合建物指定</t>
  </si>
  <si>
    <t>シュウゴウシテイタテモノシュウゴウ</t>
  </si>
  <si>
    <t>RJ9Z</t>
  </si>
  <si>
    <t>OMM定形外50ｇ全戸リビング</t>
  </si>
  <si>
    <t>テイケイガイゼンコリビン</t>
  </si>
  <si>
    <t>OMM定形外50ｇ</t>
  </si>
  <si>
    <t>WZD8</t>
  </si>
  <si>
    <t>B４チラシ（管0）</t>
  </si>
  <si>
    <t>B4</t>
  </si>
  <si>
    <t>R90I</t>
  </si>
  <si>
    <t>リビング新聞（特版）</t>
  </si>
  <si>
    <t>リビングトクバン</t>
  </si>
  <si>
    <t>RK9Z</t>
  </si>
  <si>
    <t>OMM定形25ｇ全戸リビング</t>
  </si>
  <si>
    <t>テイケイテイケイゼンコリビ</t>
  </si>
  <si>
    <t>OMM定形25ｇ</t>
  </si>
  <si>
    <t>BWU4</t>
  </si>
  <si>
    <t>選挙公報配布／郡部</t>
  </si>
  <si>
    <t>センキョコウホウグンブ</t>
  </si>
  <si>
    <t>RL9Z</t>
  </si>
  <si>
    <t>リビングチラシ（単独配布）</t>
  </si>
  <si>
    <t>タンドクハイフ</t>
  </si>
  <si>
    <t>小冊子</t>
  </si>
  <si>
    <t>WZD9</t>
  </si>
  <si>
    <t>A４チラシ（管0）</t>
  </si>
  <si>
    <t>A4チラシ</t>
  </si>
  <si>
    <t>XZD1</t>
  </si>
  <si>
    <t>広報こうし</t>
  </si>
  <si>
    <t>コウホウコウシ</t>
  </si>
  <si>
    <t>XZD2</t>
  </si>
  <si>
    <t>広報こうし（差込）A</t>
  </si>
  <si>
    <t>コウホウコウシサシコミコA</t>
  </si>
  <si>
    <t>XZD3</t>
  </si>
  <si>
    <t>広報こうし（差込）B</t>
  </si>
  <si>
    <t>コウホウコウシサシコミコB</t>
  </si>
  <si>
    <t>XZD4</t>
  </si>
  <si>
    <t>J:COMマガジン（簡易有料）</t>
  </si>
  <si>
    <t>J：COMマガジン</t>
  </si>
  <si>
    <t>無料</t>
  </si>
  <si>
    <t>XZD5</t>
  </si>
  <si>
    <t>J:COMマガジン（有料）</t>
  </si>
  <si>
    <t>J：COMマガジンユウユウリョウ</t>
  </si>
  <si>
    <t>有料</t>
  </si>
  <si>
    <t>WZE1</t>
  </si>
  <si>
    <t>B5チラシ（管0）</t>
  </si>
  <si>
    <t>B5</t>
  </si>
  <si>
    <t>B5チラシ</t>
  </si>
  <si>
    <t>WGC1</t>
  </si>
  <si>
    <t>鶴屋郡部ＤＭ定形外A</t>
  </si>
  <si>
    <t>ツルヤグンブ</t>
  </si>
  <si>
    <t>WGC2</t>
  </si>
  <si>
    <t>鶴屋郡部ＤＭ定形外B</t>
  </si>
  <si>
    <t>WZC1</t>
  </si>
  <si>
    <t>JAF郡部①</t>
  </si>
  <si>
    <t>ジャフグンブイチ</t>
  </si>
  <si>
    <t>WZC2</t>
  </si>
  <si>
    <t>JAF郡部②</t>
  </si>
  <si>
    <t>ジャフグンブニ</t>
  </si>
  <si>
    <t>WZC3</t>
  </si>
  <si>
    <t>JAF郡部③</t>
  </si>
  <si>
    <t>ジャフグンブサン</t>
  </si>
  <si>
    <t>WZE2</t>
  </si>
  <si>
    <t>A3チラシ（管0）</t>
  </si>
  <si>
    <t>A3</t>
  </si>
  <si>
    <t>A3チラシ</t>
  </si>
  <si>
    <t># id</t>
  </si>
  <si>
    <t>shouhin_cd</t>
  </si>
  <si>
    <t>shouhin_name</t>
  </si>
  <si>
    <t>shouhin_name_kana</t>
  </si>
  <si>
    <t>gyoumu_name</t>
  </si>
  <si>
    <t>sagyou_type</t>
  </si>
  <si>
    <t>kikaku</t>
  </si>
  <si>
    <t>haifu_keitai</t>
  </si>
  <si>
    <t>juchu_tanka</t>
  </si>
  <si>
    <t>leader_tanka</t>
  </si>
  <si>
    <t>haifuin_tanka_1</t>
  </si>
  <si>
    <t>haifuin_tanka_2</t>
  </si>
  <si>
    <t>haifuin_tanka_3</t>
  </si>
  <si>
    <t>itaku_tanka_1</t>
  </si>
  <si>
    <t>itaku_tanka_2</t>
  </si>
  <si>
    <t>itaku_tanka_3</t>
  </si>
  <si>
    <t>ikkai_gentei_keisan_taishou</t>
  </si>
  <si>
    <t>orikomi_umu</t>
  </si>
  <si>
    <t>soukatsuhyou_sort_order</t>
  </si>
  <si>
    <t>kanriryou_betsusantei</t>
  </si>
  <si>
    <t>leader_mochidashi_santei</t>
  </si>
  <si>
    <t>is_living</t>
  </si>
  <si>
    <t>jutaku_keitai_1</t>
  </si>
  <si>
    <t>jutaku_keitai_2</t>
  </si>
  <si>
    <t>jutaku_keitai_3</t>
  </si>
  <si>
    <t>jutaku_keitai_4</t>
  </si>
  <si>
    <t>jutaku_keitai_5</t>
  </si>
  <si>
    <t>jutaku_keitai_6</t>
  </si>
  <si>
    <t>jutaku_keitai_7</t>
  </si>
  <si>
    <t>jutaku_keitai_8</t>
  </si>
  <si>
    <t>jutaku_keitai_9</t>
  </si>
  <si>
    <t>jutaku_keitai_10</t>
  </si>
  <si>
    <t>created_at</t>
  </si>
  <si>
    <t>created_by</t>
  </si>
  <si>
    <t>updated_at</t>
  </si>
  <si>
    <t>updated_by</t>
  </si>
  <si>
    <t>対象</t>
    <rPh sb="0" eb="2">
      <t>タイショウ</t>
    </rPh>
    <phoneticPr fontId="6"/>
  </si>
  <si>
    <t>対象？</t>
    <rPh sb="0" eb="2">
      <t>タイショウ</t>
    </rPh>
    <phoneticPr fontId="6"/>
  </si>
  <si>
    <t>冊子</t>
    <phoneticPr fontId="6"/>
  </si>
  <si>
    <t>Ｂ４イッコダテ</t>
    <phoneticPr fontId="6"/>
  </si>
  <si>
    <t>Ｂ４シュウゴウジュウタク</t>
    <phoneticPr fontId="6"/>
  </si>
  <si>
    <t>サッシイッコダテ</t>
    <phoneticPr fontId="6"/>
  </si>
  <si>
    <t>サッシシュウゴウジュウタク</t>
    <phoneticPr fontId="6"/>
  </si>
  <si>
    <t>サッシ</t>
    <phoneticPr fontId="6"/>
  </si>
  <si>
    <t>Ｂ４チラシ一戸建て</t>
    <phoneticPr fontId="6"/>
  </si>
  <si>
    <t>冊子一戸建て</t>
    <phoneticPr fontId="6"/>
  </si>
  <si>
    <t>Ｂ４チラシ集合住宅</t>
    <phoneticPr fontId="6"/>
  </si>
  <si>
    <t>冊子集合住宅</t>
    <phoneticPr fontId="6"/>
  </si>
  <si>
    <t>サロゲートキー</t>
  </si>
  <si>
    <t>商品コード</t>
  </si>
  <si>
    <t>商品名</t>
  </si>
  <si>
    <t>フリガナ</t>
  </si>
  <si>
    <t>業務名</t>
  </si>
  <si>
    <t>作業区分</t>
  </si>
  <si>
    <t>規格</t>
  </si>
  <si>
    <t>配布形態</t>
  </si>
  <si>
    <t>受注単価</t>
  </si>
  <si>
    <t>リーダー単価</t>
  </si>
  <si>
    <t>配布員単価1</t>
  </si>
  <si>
    <t>配布員単価2</t>
  </si>
  <si>
    <t>配布員単価3</t>
  </si>
  <si>
    <t>委託業者単価1</t>
  </si>
  <si>
    <t>委託業者単価2</t>
  </si>
  <si>
    <t>委託業者単価3</t>
  </si>
  <si>
    <t>一回限定の時も単価×数量を算定する
※DMに使用</t>
  </si>
  <si>
    <t>折込作業の有無（0:無、1:有）</t>
  </si>
  <si>
    <t>総括表並び順（0:指定なし、10:集合住宅建物指定、20:DM）
※総括表・受渡確認書の並び順（指示時点で数が確定していないのを最後に並べたいから）</t>
  </si>
  <si>
    <t>出来高管理料・一回限定単価を別に算定する（市政だより・選挙公報などに使用）</t>
  </si>
  <si>
    <t>適用する出来高管理料・一回限定単価（0:０円、1:１を適用、2:２を適用）</t>
  </si>
  <si>
    <t>住宅形態指定1</t>
  </si>
  <si>
    <t>住宅形態指定2</t>
  </si>
  <si>
    <t>住宅形態指定3</t>
  </si>
  <si>
    <t>住宅形態指定4</t>
  </si>
  <si>
    <t>住宅形態指定5</t>
  </si>
  <si>
    <t>住宅形態指定6</t>
  </si>
  <si>
    <t>住宅形態指定7</t>
  </si>
  <si>
    <t>住宅形態指定8</t>
  </si>
  <si>
    <t>住宅形態指定9</t>
  </si>
  <si>
    <t>住宅形態指定10</t>
  </si>
  <si>
    <t>地区コード</t>
    <rPh sb="0" eb="2">
      <t>チク</t>
    </rPh>
    <phoneticPr fontId="6"/>
  </si>
  <si>
    <t>リビングフラグ</t>
    <phoneticPr fontId="6"/>
  </si>
  <si>
    <t>リーダー持ち出し</t>
    <rPh sb="4" eb="5">
      <t>モ</t>
    </rPh>
    <rPh sb="6" eb="7">
      <t>ダ</t>
    </rPh>
    <phoneticPr fontId="6"/>
  </si>
  <si>
    <t>kanriryou_gentei_tanka_type</t>
    <phoneticPr fontId="6"/>
  </si>
  <si>
    <t>SAS0</t>
    <phoneticPr fontId="6"/>
  </si>
  <si>
    <t>SAS1</t>
    <phoneticPr fontId="6"/>
  </si>
  <si>
    <t>SAS2</t>
    <phoneticPr fontId="6"/>
  </si>
  <si>
    <t>玉名市1</t>
    <phoneticPr fontId="6"/>
  </si>
  <si>
    <t>玉名市2</t>
    <phoneticPr fontId="6"/>
  </si>
  <si>
    <t>玉名市3</t>
    <phoneticPr fontId="6"/>
  </si>
  <si>
    <t>大牟田市1</t>
    <phoneticPr fontId="6"/>
  </si>
  <si>
    <t>大牟田市2</t>
    <phoneticPr fontId="6"/>
  </si>
  <si>
    <t>大牟田市3</t>
    <phoneticPr fontId="6"/>
  </si>
  <si>
    <t>大牟田市4</t>
    <phoneticPr fontId="6"/>
  </si>
  <si>
    <t>荒尾市2</t>
    <phoneticPr fontId="6"/>
  </si>
  <si>
    <t>菊池市2</t>
    <phoneticPr fontId="6"/>
  </si>
  <si>
    <t>大津町2</t>
    <phoneticPr fontId="6"/>
  </si>
  <si>
    <t>宇土市2</t>
    <phoneticPr fontId="6"/>
  </si>
  <si>
    <t>八代市2</t>
    <phoneticPr fontId="6"/>
  </si>
  <si>
    <t>八代市3</t>
    <phoneticPr fontId="6"/>
  </si>
  <si>
    <t>八代市4</t>
    <phoneticPr fontId="6"/>
  </si>
  <si>
    <t>八代市5</t>
    <phoneticPr fontId="6"/>
  </si>
  <si>
    <t>人吉市1</t>
    <phoneticPr fontId="6"/>
  </si>
  <si>
    <t>人吉市2</t>
    <phoneticPr fontId="6"/>
  </si>
  <si>
    <t>天草市1</t>
    <phoneticPr fontId="6"/>
  </si>
  <si>
    <t>天草市2</t>
    <phoneticPr fontId="6"/>
  </si>
  <si>
    <t>水俣市1</t>
    <phoneticPr fontId="6"/>
  </si>
  <si>
    <t>水俣市2</t>
    <phoneticPr fontId="6"/>
  </si>
  <si>
    <t>植木町7</t>
    <phoneticPr fontId="6"/>
  </si>
  <si>
    <t>植木町8</t>
    <phoneticPr fontId="6"/>
  </si>
  <si>
    <t>城南町3</t>
    <phoneticPr fontId="6"/>
  </si>
  <si>
    <t>城南町4</t>
    <phoneticPr fontId="6"/>
  </si>
  <si>
    <r>
      <t>01(城東)</t>
    </r>
    <r>
      <rPr>
        <sz val="11"/>
        <rFont val="游ゴシック"/>
        <family val="3"/>
        <charset val="128"/>
      </rPr>
      <t>地区</t>
    </r>
    <phoneticPr fontId="2"/>
  </si>
  <si>
    <r>
      <t>02(春日)</t>
    </r>
    <r>
      <rPr>
        <sz val="11"/>
        <rFont val="游ゴシック"/>
        <family val="3"/>
        <charset val="128"/>
      </rPr>
      <t>地区</t>
    </r>
    <phoneticPr fontId="2"/>
  </si>
  <si>
    <r>
      <t>03(本荘)</t>
    </r>
    <r>
      <rPr>
        <sz val="11"/>
        <rFont val="游ゴシック"/>
        <family val="3"/>
        <charset val="128"/>
      </rPr>
      <t>地区</t>
    </r>
    <phoneticPr fontId="2"/>
  </si>
  <si>
    <r>
      <t>04(大江)</t>
    </r>
    <r>
      <rPr>
        <sz val="11"/>
        <rFont val="游ゴシック"/>
        <family val="3"/>
        <charset val="128"/>
      </rPr>
      <t>地区</t>
    </r>
    <phoneticPr fontId="2"/>
  </si>
  <si>
    <r>
      <t>05(渡鹿)</t>
    </r>
    <r>
      <rPr>
        <sz val="11"/>
        <rFont val="游ゴシック"/>
        <family val="3"/>
        <charset val="128"/>
      </rPr>
      <t>地区</t>
    </r>
    <rPh sb="3" eb="4">
      <t>ワタ</t>
    </rPh>
    <rPh sb="4" eb="5">
      <t>シカ</t>
    </rPh>
    <phoneticPr fontId="3"/>
  </si>
  <si>
    <r>
      <t>06(出水)</t>
    </r>
    <r>
      <rPr>
        <sz val="11"/>
        <rFont val="游ゴシック"/>
        <family val="3"/>
        <charset val="128"/>
      </rPr>
      <t>地区</t>
    </r>
    <phoneticPr fontId="2"/>
  </si>
  <si>
    <r>
      <t>07(健軍)</t>
    </r>
    <r>
      <rPr>
        <sz val="11"/>
        <rFont val="游ゴシック"/>
        <family val="3"/>
        <charset val="128"/>
      </rPr>
      <t>地区</t>
    </r>
    <rPh sb="3" eb="5">
      <t>ケングン</t>
    </rPh>
    <phoneticPr fontId="3"/>
  </si>
  <si>
    <r>
      <t>08(東町)</t>
    </r>
    <r>
      <rPr>
        <sz val="11"/>
        <rFont val="游ゴシック"/>
        <family val="3"/>
        <charset val="128"/>
      </rPr>
      <t>地区</t>
    </r>
    <phoneticPr fontId="2"/>
  </si>
  <si>
    <r>
      <t>09(尾ノ上)</t>
    </r>
    <r>
      <rPr>
        <sz val="11"/>
        <rFont val="游ゴシック"/>
        <family val="3"/>
        <charset val="128"/>
      </rPr>
      <t>地区</t>
    </r>
    <rPh sb="3" eb="4">
      <t>オ</t>
    </rPh>
    <rPh sb="5" eb="6">
      <t>ウエ</t>
    </rPh>
    <phoneticPr fontId="3"/>
  </si>
  <si>
    <r>
      <t>10(帯山)</t>
    </r>
    <r>
      <rPr>
        <sz val="11"/>
        <rFont val="游ゴシック"/>
        <family val="3"/>
        <charset val="128"/>
      </rPr>
      <t>地区</t>
    </r>
    <rPh sb="3" eb="4">
      <t>オビ</t>
    </rPh>
    <rPh sb="4" eb="5">
      <t>ヤマ</t>
    </rPh>
    <phoneticPr fontId="3"/>
  </si>
  <si>
    <r>
      <t>11</t>
    </r>
    <r>
      <rPr>
        <sz val="11"/>
        <rFont val="游ゴシック"/>
        <family val="3"/>
        <charset val="128"/>
      </rPr>
      <t>(長嶺・戸島)地区</t>
    </r>
    <phoneticPr fontId="2"/>
  </si>
  <si>
    <r>
      <t>12(黒髪)</t>
    </r>
    <r>
      <rPr>
        <sz val="11"/>
        <rFont val="游ゴシック"/>
        <family val="3"/>
        <charset val="128"/>
      </rPr>
      <t>地区</t>
    </r>
    <phoneticPr fontId="2"/>
  </si>
  <si>
    <r>
      <t>13(池田)</t>
    </r>
    <r>
      <rPr>
        <sz val="11"/>
        <rFont val="游ゴシック"/>
        <family val="3"/>
        <charset val="128"/>
      </rPr>
      <t>地区</t>
    </r>
    <phoneticPr fontId="2"/>
  </si>
  <si>
    <r>
      <t>14(清水)</t>
    </r>
    <r>
      <rPr>
        <sz val="11"/>
        <rFont val="游ゴシック"/>
        <family val="3"/>
        <charset val="128"/>
      </rPr>
      <t>地区</t>
    </r>
    <phoneticPr fontId="2"/>
  </si>
  <si>
    <r>
      <t>15（楠）</t>
    </r>
    <r>
      <rPr>
        <sz val="11"/>
        <rFont val="游ゴシック"/>
        <family val="3"/>
        <charset val="128"/>
      </rPr>
      <t>地区</t>
    </r>
    <phoneticPr fontId="2"/>
  </si>
  <si>
    <r>
      <t>16</t>
    </r>
    <r>
      <rPr>
        <sz val="11"/>
        <rFont val="游ゴシック"/>
        <family val="3"/>
        <charset val="128"/>
      </rPr>
      <t>(花園・島崎)地区</t>
    </r>
    <phoneticPr fontId="2"/>
  </si>
  <si>
    <r>
      <t>17(城山)</t>
    </r>
    <r>
      <rPr>
        <sz val="11"/>
        <rFont val="游ゴシック"/>
        <family val="3"/>
        <charset val="128"/>
      </rPr>
      <t>地区</t>
    </r>
    <phoneticPr fontId="2"/>
  </si>
  <si>
    <r>
      <t>18</t>
    </r>
    <r>
      <rPr>
        <sz val="11"/>
        <rFont val="游ゴシック"/>
        <family val="3"/>
        <charset val="128"/>
      </rPr>
      <t>(御幸・嘉島)地区</t>
    </r>
    <rPh sb="6" eb="8">
      <t>カシマ</t>
    </rPh>
    <phoneticPr fontId="2"/>
  </si>
  <si>
    <r>
      <t>19(近見)</t>
    </r>
    <r>
      <rPr>
        <sz val="11"/>
        <rFont val="游ゴシック"/>
        <family val="3"/>
        <charset val="128"/>
      </rPr>
      <t>地区</t>
    </r>
  </si>
  <si>
    <r>
      <t>20(合志)</t>
    </r>
    <r>
      <rPr>
        <sz val="11"/>
        <rFont val="游ゴシック"/>
        <family val="3"/>
        <charset val="128"/>
      </rPr>
      <t>地区</t>
    </r>
    <phoneticPr fontId="3"/>
  </si>
  <si>
    <r>
      <t>21</t>
    </r>
    <r>
      <rPr>
        <sz val="11"/>
        <rFont val="游ゴシック"/>
        <family val="3"/>
        <charset val="128"/>
      </rPr>
      <t>(御領・小山)地区</t>
    </r>
    <phoneticPr fontId="3"/>
  </si>
  <si>
    <r>
      <t>22</t>
    </r>
    <r>
      <rPr>
        <sz val="11"/>
        <rFont val="游ゴシック"/>
        <family val="3"/>
        <charset val="128"/>
      </rPr>
      <t>(薄場・川尻)地区</t>
    </r>
    <phoneticPr fontId="3"/>
  </si>
  <si>
    <r>
      <t>23(益城)</t>
    </r>
    <r>
      <rPr>
        <sz val="11"/>
        <rFont val="游ゴシック"/>
        <family val="3"/>
        <charset val="128"/>
      </rPr>
      <t>地区</t>
    </r>
    <phoneticPr fontId="3"/>
  </si>
  <si>
    <r>
      <t>50(菊陽東)</t>
    </r>
    <r>
      <rPr>
        <sz val="11"/>
        <rFont val="游ゴシック"/>
        <family val="3"/>
        <charset val="128"/>
      </rPr>
      <t>地区</t>
    </r>
    <rPh sb="3" eb="5">
      <t>キクヨウ</t>
    </rPh>
    <rPh sb="5" eb="6">
      <t>ヒガシ</t>
    </rPh>
    <phoneticPr fontId="3"/>
  </si>
  <si>
    <r>
      <t>51(菊陽西)</t>
    </r>
    <r>
      <rPr>
        <sz val="11"/>
        <rFont val="游ゴシック"/>
        <family val="3"/>
        <charset val="128"/>
      </rPr>
      <t>地区</t>
    </r>
    <rPh sb="3" eb="5">
      <t>キクヨウ</t>
    </rPh>
    <rPh sb="5" eb="6">
      <t>ニシ</t>
    </rPh>
    <phoneticPr fontId="3"/>
  </si>
  <si>
    <r>
      <t>52(須屋)</t>
    </r>
    <r>
      <rPr>
        <sz val="11"/>
        <rFont val="游ゴシック"/>
        <family val="3"/>
        <charset val="128"/>
      </rPr>
      <t>地区</t>
    </r>
    <rPh sb="3" eb="5">
      <t>スヤ</t>
    </rPh>
    <phoneticPr fontId="3"/>
  </si>
  <si>
    <r>
      <t>54(飛田・鶴羽田)</t>
    </r>
    <r>
      <rPr>
        <sz val="11"/>
        <rFont val="游ゴシック"/>
        <family val="3"/>
        <charset val="128"/>
      </rPr>
      <t>地区</t>
    </r>
    <rPh sb="3" eb="5">
      <t>トビタ</t>
    </rPh>
    <rPh sb="6" eb="7">
      <t>ツル</t>
    </rPh>
    <rPh sb="7" eb="9">
      <t>ハタ</t>
    </rPh>
    <phoneticPr fontId="3"/>
  </si>
  <si>
    <r>
      <t>55(嘉島)</t>
    </r>
    <r>
      <rPr>
        <sz val="11"/>
        <rFont val="游ゴシック"/>
        <family val="3"/>
        <charset val="128"/>
      </rPr>
      <t>地区</t>
    </r>
    <rPh sb="3" eb="5">
      <t>カシマ</t>
    </rPh>
    <phoneticPr fontId="3"/>
  </si>
  <si>
    <t>軒並配布</t>
  </si>
  <si>
    <t>一戸建選別配布</t>
  </si>
  <si>
    <t>集合住宅選別配布</t>
  </si>
  <si>
    <t>A3</t>
    <phoneticPr fontId="6"/>
  </si>
  <si>
    <t>B3</t>
    <phoneticPr fontId="6"/>
  </si>
  <si>
    <t>A2</t>
    <phoneticPr fontId="6"/>
  </si>
  <si>
    <t>B2</t>
    <phoneticPr fontId="6"/>
  </si>
  <si>
    <t>列1</t>
  </si>
  <si>
    <t>列2</t>
  </si>
  <si>
    <t>列3</t>
  </si>
  <si>
    <t>列4</t>
  </si>
  <si>
    <t>列5</t>
  </si>
  <si>
    <t>列6</t>
  </si>
  <si>
    <t>列7</t>
  </si>
  <si>
    <t>列8</t>
  </si>
  <si>
    <t>配布員単価</t>
    <rPh sb="0" eb="2">
      <t>ハイフ</t>
    </rPh>
    <rPh sb="2" eb="3">
      <t>イン</t>
    </rPh>
    <rPh sb="3" eb="5">
      <t>タンカ</t>
    </rPh>
    <phoneticPr fontId="6"/>
  </si>
  <si>
    <t>受注単価</t>
    <rPh sb="0" eb="4">
      <t>ジュチュウタンカ</t>
    </rPh>
    <phoneticPr fontId="6"/>
  </si>
  <si>
    <t>SAS0</t>
  </si>
  <si>
    <t>SAS1</t>
  </si>
  <si>
    <t>SAS2</t>
  </si>
  <si>
    <t>冊子</t>
    <rPh sb="0" eb="2">
      <t>サッシ</t>
    </rPh>
    <phoneticPr fontId="6"/>
  </si>
  <si>
    <t>商品★</t>
    <rPh sb="0" eb="2">
      <t>ショウヒン</t>
    </rPh>
    <phoneticPr fontId="2"/>
  </si>
  <si>
    <t>注意事項★</t>
    <rPh sb="0" eb="4">
      <t>チュウイジコウ</t>
    </rPh>
    <phoneticPr fontId="6"/>
  </si>
  <si>
    <t>継続情報★</t>
    <rPh sb="0" eb="2">
      <t>ケイゾク</t>
    </rPh>
    <rPh sb="2" eb="4">
      <t>ジョウホウ</t>
    </rPh>
    <phoneticPr fontId="6"/>
  </si>
  <si>
    <t>保管・廃棄★</t>
    <rPh sb="0" eb="2">
      <t>ホカン</t>
    </rPh>
    <rPh sb="3" eb="5">
      <t>ハイキ</t>
    </rPh>
    <phoneticPr fontId="2"/>
  </si>
  <si>
    <t>請求済み★</t>
    <phoneticPr fontId="6"/>
  </si>
  <si>
    <t>新規既存★</t>
    <rPh sb="0" eb="2">
      <t>シンキ</t>
    </rPh>
    <rPh sb="2" eb="4">
      <t>キソン</t>
    </rPh>
    <phoneticPr fontId="2"/>
  </si>
  <si>
    <t>業種★</t>
    <rPh sb="0" eb="2">
      <t>ギョウシュ</t>
    </rPh>
    <phoneticPr fontId="2"/>
  </si>
  <si>
    <t>チャネル★</t>
    <phoneticPr fontId="6"/>
  </si>
  <si>
    <t>☆は受注処理に必要</t>
    <rPh sb="2" eb="6">
      <t>ジュチュウショリ</t>
    </rPh>
    <rPh sb="7" eb="9">
      <t>ヒツヨウ</t>
    </rPh>
    <phoneticPr fontId="6"/>
  </si>
  <si>
    <t>エリア区分</t>
    <rPh sb="3" eb="5">
      <t>クブン</t>
    </rPh>
    <phoneticPr fontId="6"/>
  </si>
  <si>
    <t>富合町1</t>
  </si>
  <si>
    <t>大津町1</t>
  </si>
  <si>
    <t>菊池市1</t>
  </si>
  <si>
    <t>城南町1</t>
  </si>
  <si>
    <t>八代市1</t>
  </si>
  <si>
    <t>宇土市1</t>
  </si>
  <si>
    <t>植木町1</t>
  </si>
  <si>
    <t>植木町2</t>
  </si>
  <si>
    <t>植木町3</t>
  </si>
  <si>
    <t>植木町4</t>
  </si>
  <si>
    <t>植木町5</t>
  </si>
  <si>
    <t>植木町6</t>
  </si>
  <si>
    <t>城南町2</t>
  </si>
  <si>
    <t>富合町2</t>
  </si>
  <si>
    <t>荒尾市1</t>
  </si>
  <si>
    <t>玉名市1</t>
  </si>
  <si>
    <t>玉名市2</t>
  </si>
  <si>
    <t>玉名市3</t>
  </si>
  <si>
    <t>大牟田市1</t>
  </si>
  <si>
    <t>大牟田市2</t>
  </si>
  <si>
    <t>大牟田市3</t>
  </si>
  <si>
    <t>大牟田市4</t>
  </si>
  <si>
    <t>荒尾市2</t>
  </si>
  <si>
    <t>菊池市2</t>
  </si>
  <si>
    <t>大津町2</t>
  </si>
  <si>
    <t>宇土市2</t>
  </si>
  <si>
    <t>八代市2</t>
  </si>
  <si>
    <t>八代市3</t>
  </si>
  <si>
    <t>八代市4</t>
  </si>
  <si>
    <t>八代市5</t>
  </si>
  <si>
    <t>人吉市1</t>
  </si>
  <si>
    <t>人吉市2</t>
  </si>
  <si>
    <t>天草市1</t>
  </si>
  <si>
    <t>天草市2</t>
  </si>
  <si>
    <t>水俣市1</t>
  </si>
  <si>
    <t>水俣市2</t>
  </si>
  <si>
    <t>植木町7</t>
  </si>
  <si>
    <t>植木町8</t>
  </si>
  <si>
    <t>城南町3</t>
  </si>
  <si>
    <t>城南町4</t>
  </si>
  <si>
    <t>富合町3</t>
  </si>
  <si>
    <t>大津町</t>
  </si>
  <si>
    <t>菊池市</t>
  </si>
  <si>
    <t>城南町</t>
  </si>
  <si>
    <t>八代市</t>
  </si>
  <si>
    <t>宇土市</t>
  </si>
  <si>
    <t>植木町</t>
  </si>
  <si>
    <t>荒尾市</t>
  </si>
  <si>
    <t>玉名市</t>
  </si>
  <si>
    <t>大牟田市</t>
  </si>
  <si>
    <t>人吉市</t>
  </si>
  <si>
    <t>天草市</t>
  </si>
  <si>
    <t>水俣市</t>
  </si>
  <si>
    <t>01(城東)地区</t>
  </si>
  <si>
    <t>02(春日)地区</t>
  </si>
  <si>
    <t>03(本荘)地区</t>
  </si>
  <si>
    <t>04(大江)地区</t>
  </si>
  <si>
    <t>06(出水)地区</t>
  </si>
  <si>
    <t>08(東町)地区</t>
  </si>
  <si>
    <t>11(長嶺・戸島)地区</t>
  </si>
  <si>
    <t>12(黒髪)地区</t>
  </si>
  <si>
    <t>13(池田)地区</t>
  </si>
  <si>
    <t>14(清水)地区</t>
  </si>
  <si>
    <t>15（楠）地区</t>
  </si>
  <si>
    <t>16(花園・島崎)地区</t>
  </si>
  <si>
    <t>17(城山)地区</t>
  </si>
  <si>
    <t>19(近見)地区</t>
  </si>
  <si>
    <t>20(合志)地区</t>
  </si>
  <si>
    <t>21(御領・小山)地区</t>
  </si>
  <si>
    <t>22(薄場・川尻)地区</t>
  </si>
  <si>
    <t>23(益城)地区</t>
  </si>
  <si>
    <t>飲食店</t>
    <rPh sb="0" eb="3">
      <t>インショクテン</t>
    </rPh>
    <phoneticPr fontId="6"/>
  </si>
  <si>
    <t>その他事業所</t>
    <rPh sb="2" eb="3">
      <t>タ</t>
    </rPh>
    <rPh sb="3" eb="6">
      <t>ジギョウショ</t>
    </rPh>
    <phoneticPr fontId="6"/>
  </si>
  <si>
    <t>事業所計</t>
    <rPh sb="0" eb="3">
      <t>ジギョウショ</t>
    </rPh>
    <rPh sb="3" eb="4">
      <t>ケイ</t>
    </rPh>
    <phoneticPr fontId="6"/>
  </si>
  <si>
    <t>エリア表選択</t>
    <rPh sb="3" eb="4">
      <t>ヒョウ</t>
    </rPh>
    <rPh sb="4" eb="6">
      <t>センタク</t>
    </rPh>
    <phoneticPr fontId="6"/>
  </si>
  <si>
    <t>入力エリア</t>
    <rPh sb="0" eb="2">
      <t>ニュウリョク</t>
    </rPh>
    <phoneticPr fontId="6"/>
  </si>
  <si>
    <t>配布したいエリアに「●」を選択してください。「一戸建」もしくは「集合住宅」を選んでください。両方選ぶ場合は「合計数」を選択ください。</t>
    <rPh sb="0" eb="2">
      <t>ハイフ</t>
    </rPh>
    <rPh sb="13" eb="15">
      <t>センタク</t>
    </rPh>
    <rPh sb="23" eb="26">
      <t>イッコダ</t>
    </rPh>
    <rPh sb="32" eb="34">
      <t>シュウゴウ</t>
    </rPh>
    <rPh sb="34" eb="36">
      <t>ジュウタク</t>
    </rPh>
    <rPh sb="38" eb="39">
      <t>エラ</t>
    </rPh>
    <rPh sb="46" eb="48">
      <t>リョウホウ</t>
    </rPh>
    <rPh sb="48" eb="49">
      <t>エラ</t>
    </rPh>
    <rPh sb="50" eb="52">
      <t>バアイ</t>
    </rPh>
    <rPh sb="54" eb="57">
      <t>ゴウケイスウ</t>
    </rPh>
    <rPh sb="59" eb="61">
      <t>センタク</t>
    </rPh>
    <phoneticPr fontId="6"/>
  </si>
  <si>
    <t>Ver.</t>
    <phoneticPr fontId="6"/>
  </si>
  <si>
    <t>ファイルメンテナンス</t>
    <phoneticPr fontId="6"/>
  </si>
  <si>
    <t>ファイル操作</t>
    <rPh sb="4" eb="6">
      <t>ソウサ</t>
    </rPh>
    <phoneticPr fontId="6"/>
  </si>
  <si>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VALUES('SAS0','1','冊子','サッシ','全戸配布','1','冊子','1','7','0','5.6','0','0','5.6','0','0','0','1','0','0','1','0','0','1','1','0','0','0','0','0','0','0','0','2024-08-01','1','2024-08-01','1');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</si>
  <si>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VALUES('SAS1','1','冊子一戸建て','サッシイッコダテ','一戸建配布','1','冊子','2','9','0','7.2','0','0','7.2','0','0','0','1','0','0','1','0','0','1','0','0','0','0','0','0','0','0','0','2024-08-01','1','2024-08-01','1');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</si>
  <si>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VALUES('SAS2','1','冊子集合住宅','サッシシュウゴウジュウタク','集合住宅配布','1','冊子','3','9','0','7.2','0','0','7.2','0','0','0','1','0','0','1','0','0','0','1','0','0','0','0','0','0','0','0','2024-08-01','1','2024-08-01','1');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</si>
  <si>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VALUES('A2T0','2','Ａ２チラシ','Ａ２チラシ','全戸配布','1','Ａ２チラシ','1','9','0','6.3','0','0','7.2','0','0','0','1','0','0','1','0','0','1','1','0','0','0','0','0','0','0','0','2024-08-01','1','2024-08-01','1');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</si>
  <si>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VALUES('A2T1','2','Ａ２チラシ一戸建て','Ａ２イッコダテ','一戸建配布','1','Ａ２チラシ','2','10.5','0','7.4','0','0','8.4','0','0','0','1','0','0','1','0','0','1','0','0','0','0','0','0','0','0','0','2024-08-01','1','2024-08-01','1');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</si>
  <si>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VALUES('A2T2','2','Ａ２チラシ集合住宅','Ａ２シュウゴウジュウタク','集合住宅配布','1','Ａ２チラシ','3','10','0','7','0','0','8','0','0','0','1','0','0','1','0','0','0','1','0','0','0','0','0','0','0','0','2024-08-01','1','2024-08-01','1');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</si>
  <si>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VALUES('A3T0','2','Ａ３チラシ','Ａ３チラシ','全戸配布','1','Ａ３チラシ','1','7','0','5','0','0','5.6','0','0','0','1','0','0','1','0','0','1','1','0','0','0','0','0','0','0','0','2024-08-01','1','2024-08-01','1');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</si>
  <si>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VALUES('A3T1','2','Ａ3チラシ一戸建て','Ａ３イッコダテ','一戸建配布','1','Ａ３チラシ','2','9','0','6.3','0','0','7.2','0','0','0','1','0','0','1','0','0','1','0','0','0','0','0','0','0','0','0','2024-08-01','1','2024-08-01','1');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</si>
  <si>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2','Ａ3チラシ集合住宅','Ａ３チラシシュウゴウジュウタク','集合住宅配布','1','Ａ３チラシ','3','8','0','5.6','0','0','6.4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</si>
  <si>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VALUES('A4T0','2','Ａ４チラシ','Ａ４チラシ','全戸配布','1','Ａ４チラシ','1','6','0','4.2','0','0','4.8','0','0','0','1','0','0','1','0','0','1','1','0','0','0','0','0','0','0','0','2024-08-01','1','2024-08-01','1');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</si>
  <si>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VALUES('A4T1','2','Ａ４チラシ一戸建て','Ａ４イッコダテ','一戸建配布','1','Ａ４チラシ','2','8','0','5.6','0','0','6.4','0','0','0','1','0','0','1','0','0','1','0','0','0','0','0','0','0','0','0','2024-08-01','1','2024-08-01','1');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</si>
  <si>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VALUES('A4T2','2','Ａ4チラシ集合住宅','Ａ４チラシシュウゴウジュウタク','集合住宅配布','1','Ａ４チラシ','3','7','0','5','0','0','5.6','0','0','0','1','0','0','1','0','0','0','1','0','0','0','0','0','0','0','0','2024-08-01','1','2024-08-01','1');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</si>
  <si>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VALUES('B2T0','2','Ｂ２チラシ','Ｂ２','全戸配布','1','Ｂ２チラシ','1','9','0','6.3','0','0','7.2','0','0','0','1','0','0','1','0','0','1','1','0','0','0','0','0','0','0','0','2024-08-01','1','2024-08-01','1');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</si>
  <si>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VALUES('B2T1','2','Ｂ２チラシ一戸建て','Ｂ２イッコダテ','一戸建配布','1','Ｂ２チラシ','2','10.5','0','7.4','0','0','8.4','0','0','0','1','0','0','1','0','0','1','0','0','0','0','0','0','0','0','0','2024-08-01','1','2024-08-01','1');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</si>
  <si>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VALUES('B2T2','2','Ｂ２チラシ集合住宅','Ｂ２シュウゴウジュウタク','集合住宅配布','1','Ｂ２チラシ','3','10','0','7','0','0','8','0','0','0','1','0','0','1','0','0','0','1','0','0','0','0','0','0','0','0','2024-08-01','1','2024-08-01','1');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</si>
  <si>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VALUES('B3T0','2','Ｂ３チラシ','Ｂ３','全戸配布','1','Ｂ３チラシ','1','7','0','5','0','0','5.6','0','0','0','1','0','0','1','0','0','1','1','0','0','0','0','0','0','0','0','2024-08-01','1','2024-08-01','1');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</si>
  <si>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VALUES('B3T1','2','B３一戸建てチラシ','Ｂ３イッコダテ','一戸建配布','1','Ｂ３チラシ','2','9','0','6.3','0','0','7.2','0','0','0','1','0','0','1','0','0','1','0','0','0','0','0','0','0','0','0','2024-08-01','1','2024-08-01','1');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</si>
  <si>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VALUES('B3T2','2','Ｂ3チラシ集合住宅','Ｂ３シュウゴウジュウタク','集合住宅配布','1','Ｂ３チラシ','3','8','0','5.6','0','0','6.4','0','0','0','1','0','0','1','0','0','0','1','0','0','0','0','0','0','0','0','2024-08-01','1','2024-08-01','1');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</si>
  <si>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VALUES('B4T0','2','Ｂ４チラシ','Ｂ４','全戸配布','1','Ｂ４チラシ','1','6.5','0','4.6','0','0','5.2','0','0','0','1','0','0','1','0','0','1','1','0','0','0','0','0','0','0','0','2024-08-01','1','2024-08-01','1');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</si>
  <si>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VALUES('B4T1','2','Ｂ４チラシ一戸建て','Ｂ４イッコダテ','一戸建配布','1','Ｂ４チラシ','2','8.5','0','6','0','0','6.8','0','0','0','1','0','0','1','0','0','1','0','0','0','0','0','0','0','0','0','2024-08-01','1','2024-08-01','1');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</si>
  <si>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VALUES('B4T2','2','Ｂ４チラシ集合住宅','Ｂ４シュウゴウジュウタク','集合住宅配布','1','Ｂ４チラシ','3','7.5','0','5.3','0','0','6','0','0','0','1','0','0','1','0','0','0','1','0','0','0','0','0','0','0','0','2024-08-01','1','2024-08-01','1');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</si>
  <si>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VALUES('SAS0','2','冊子','サッシ','全戸配布','1','冊子','1','9','0','5.3','0','0','7.2','0','0','0','1','0','0','1','0','0','1','1','0','0','0','0','0','0','0','0','2024-08-01','1','2024-08-01','1');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</si>
  <si>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VALUES('SAS1','2','冊子一戸建て','サッシイッコダテ','一戸建配布','1','冊子','2','10.5','0','6.3','0','0','8.4','0','0','0','1','0','0','1','0','0','1','0','0','0','0','0','0','0','0','0','2024-08-01','1','2024-08-01','1');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</si>
  <si>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VALUES('SAS2','2','冊子集合住宅','サッシシュウゴウジュウタク','集合住宅配布','1','冊子','3','9.5','0','7.4','0','0','7.6','0','0','0','1','0','0','1','0','0','0','1','0','0','0','0','0','0','0','0','2024-08-01','1','2024-08-01','1');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</si>
  <si>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VALUES('A5T0','2','Ａ５チラシ','Ａ５','全戸配布','1','Ａ５チラシ','1','6','0','4.2','0','0','4.8','0','0','0','1','0','0','1','0','0','1','1','0','0','0','0','0','0','0','0','2024-08-01','1','2024-08-01','1');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</si>
  <si>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VALUES('A5T1','2','A5チラシ一戸建て','Ａ５イッコダテ','一戸建配布','1','Ａ５チラシ','2','8','0','5.6','0','0','6.4','0','0','0','1','0','0','1','0','0','1','0','0','0','0','0','0','0','0','0','2024-08-01','1','2024-08-01','1');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</si>
  <si>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VALUES('A5T2','2','A5チラシ集合住宅','Ａ５シュウゴウジュウタク','集合住宅配布','1','Ａ５チラシ','3','7','0','5','0','0','5.6','0','0','0','1','0','0','1','0','0','0','1','0','0','0','0','0','0','0','0','2024-08-01','1','2024-08-01','1');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</si>
  <si>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VALUES('B5T0','2','Ｂ５チラシ','Ｂ５','全戸配布','1','Ｂ５チラシ','1','6.5','0','4.6','0','0','5.2','0','0','0','1','0','0','1','0','0','1','1','0','0','0','0','0','0','0','0','2024-08-01','1','2024-08-01','1');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</si>
  <si>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VALUES('B5T1','2','Ｂ５チラシ一戸建て','Ｂ５イッコダテ','一戸建配布','1','Ｂ５チラシ','2','8.5','0','6','0','0','6.8','0','0','0','1','0','0','1','0','0','1','0','0','0','0','0','0','0','0','0','2024-08-01','1','2024-08-01','1');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</si>
  <si>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VALUES('B5T2','2','Ｂ5チラシ集合住宅','Ｂ５シュウゴウジュウタク','集合住宅配布','1','Ｂ５チラシ','3','7.5','0','5.3','0','0','6','0','0','0','1','0','0','1','0','0','0','1','0','0','0','0','0','0','0','0','2024-08-01','1','2024-08-01','1');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</si>
  <si>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VALUES('A2T0','3','Ａ２チラシ','Ａ２チラシ','全戸配布','1','Ａ２チラシ','1','9.5','0','6.7','0','0','7.6','0','0','0','1','0','0','1','0','0','1','1','0','0','0','0','0','0','0','0','2024-08-01','1','2024-08-01','1');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</si>
  <si>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VALUES('A2T1','3','Ａ２チラシ一戸建て','Ａ２イッコダテ','一戸建配布','1','Ａ２チラシ','2','11.5','0','8','0','0','9.2','0','0','0','1','0','0','1','0','0','1','0','0','0','0','0','0','0','0','0','2024-08-01','1','2024-08-01','1');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</si>
  <si>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VALUES('A2T2','3','Ａ２チラシ集合住宅','Ａ２シュウゴウジュウタク','集合住宅配布','1','Ａ２チラシ','3','10.5','0','7.4','0','0','8.4','0','0','0','1','0','0','1','0','0','0','1','0','0','0','0','0','0','0','0','2024-08-01','1','2024-08-01','1');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</si>
  <si>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VALUES('A3T0','3','Ａ３チラシ','Ａ３チラシ','全戸配布','1','Ａ３チラシ','1','9','0','6.3','0','0','7.2','0','0','0','1','0','0','1','0','0','1','1','0','0','0','0','0','0','0','0','2024-08-01','1','2024-08-01','1');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</si>
  <si>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VALUES('A3T1','3','Ａ3チラシ一戸建て','Ａ３イッコダテ','一戸建配布','1','Ａ３チラシ','2','11','0','7.7','0','0','8.8','0','0','0','1','0','0','1','0','0','1','0','0','0','0','0','0','0','0','0','2024-08-01','1','2024-08-01','1');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</si>
  <si>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VALUES('A3T2','3','Ａ3チラシ集合住宅','Ａ３チラシシュウゴウジュウタク','集合住宅配布','1','Ａ３チラシ','3','10','0','7','0','0','8','0','0','0','1','0','0','1','0','0','0','1','0','0','0','0','0','0','0','0','2024-08-01','1','2024-08-01','1');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</si>
  <si>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VALUES('A4T0','3','Ａ４チラシ','Ａ４チラシ','全戸配布','1','Ａ４チラシ','1','8','0','5.6','0','0','6.4','0','0','0','1','0','0','1','0','0','1','1','0','0','0','0','0','0','0','0','2024-08-01','1','2024-08-01','1');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</si>
  <si>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VALUES('A4T1','3','Ａ４チラシ一戸建て','Ａ４イッコダテ','一戸建配布','1','Ａ４チラシ','2','10','0','7','0','0','8','0','0','0','1','0','0','1','0','0','1','0','0','0','0','0','0','0','0','0','2024-08-01','1','2024-08-01','1');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</si>
  <si>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3','Ａ4チラシ集合住宅','Ａ４チラシシュウゴウジュウタク','集合住宅配布','1','Ａ４チラシ','3','9','0','6.3','0','0','7.2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</si>
  <si>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VALUES('B2T0','3','Ｂ２チラシ','Ｂ２','全戸配布','1','Ｂ２チラシ','1','9.5','0','6.7','0','0','7.6','0','0','0','1','0','0','1','0','0','1','1','0','0','0','0','0','0','0','0','2024-08-01','1','2024-08-01','1');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</si>
  <si>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VALUES('B2T1','3','Ｂ２チラシ一戸建て','Ｂ２イッコダテ','一戸建配布','1','Ｂ２チラシ','2','11.5','0','8','0','0','9.2','0','0','0','1','0','0','1','0','0','1','0','0','0','0','0','0','0','0','0','2024-08-01','1','2024-08-01','1');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</si>
  <si>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VALUES('B2T2','3','Ｂ２チラシ集合住宅','Ｂ２シュウゴウジュウタク','集合住宅配布','1','Ｂ２チラシ','3','10.5','0','7.4','0','0','8.4','0','0','0','1','0','0','1','0','0','0','1','0','0','0','0','0','0','0','0','2024-08-01','1','2024-08-01','1');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</si>
  <si>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VALUES('B3T0','3','Ｂ３チラシ','Ｂ３','全戸配布','1','Ｂ３チラシ','1','9','0','6.3','0','0','7.2','0','0','0','1','0','0','1','0','0','1','1','0','0','0','0','0','0','0','0','2024-08-01','1','2024-08-01','1');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</si>
  <si>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VALUES('B3T1','3','B３一戸建てチラシ','Ｂ３イッコダテ','一戸建配布','1','Ｂ３チラシ','2','11','0','7.7','0','0','8.8','0','0','0','1','0','0','1','0','0','1','0','0','0','0','0','0','0','0','0','2024-08-01','1','2024-08-01','1');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</si>
  <si>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VALUES('B3T2','3','Ｂ3チラシ集合住宅','Ｂ３シュウゴウジュウタク','集合住宅配布','1','Ｂ３チラシ','3','10','0','7','0','0','8','0','0','0','1','0','0','1','0','0','0','1','0','0','0','0','0','0','0','0','2024-08-01','1','2024-08-01','1');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</si>
  <si>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VALUES('B4T0','3','Ｂ４チラシ','Ｂ４','全戸配布','1','Ｂ４チラシ','1','8.5','0','6','0','0','6.8','0','0','0','1','0','0','1','0','0','1','1','0','0','0','0','0','0','0','0','2024-08-01','1','2024-08-01','1');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</si>
  <si>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VALUES('B4T1','3','Ｂ４チラシ一戸建て','Ｂ４イッコダテ','一戸建配布','1','Ｂ４チラシ','2','10.5','0','7.4','0','0','8.4','0','0','0','1','0','0','1','0','0','1','0','0','0','0','0','0','0','0','0','2024-08-01','1','2024-08-01','1');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</si>
  <si>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VALUES('B4T2','3','Ｂ４チラシ集合住宅','Ｂ４シュウゴウジュウタク','集合住宅配布','1','Ｂ４チラシ','3','9.5','0','6.7','0','0','7.6','0','0','0','1','0','0','1','0','0','0','1','0','0','0','0','0','0','0','0','2024-08-01','1','2024-08-01','1');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</si>
  <si>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VALUES('SAS0','3','冊子','サッシ','全戸配布','1','冊子','1','10','0','7','0','0','8','0','0','0','1','0','0','1','0','0','1','1','0','0','0','0','0','0','0','0','2024-08-01','1','2024-08-01','1');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</si>
  <si>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VALUES('SAS1','3','冊子一戸建て','サッシイッコダテ','一戸建配布','1','冊子','2','11','0','7.7','0','0','8.8','0','0','0','1','0','0','1','0','0','1','0','0','0','0','0','0','0','0','0','2024-08-01','1','2024-08-01','1');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</si>
  <si>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VALUES('SAS2','3','冊子集合住宅','サッシシュウゴウジュウタク','集合住宅配布','1','冊子','3','11','0','7.7','0','0','8.8','0','0','0','1','0','0','1','0','0','0','1','0','0','0','0','0','0','0','0','2024-08-01','1','2024-08-01','1');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</si>
  <si>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VALUES('A5T0','3','Ａ５チラシ','Ａ５','全戸配布','1','Ａ５チラシ','1','8','0','5.6','0','0','6.4','0','0','0','1','0','0','1','0','0','1','1','0','0','0','0','0','0','0','0','2024-08-01','1','2024-08-01','1');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</si>
  <si>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VALUES('A5T1','3','A5チラシ一戸建て','Ａ５イッコダテ','一戸建配布','1','Ａ５チラシ','2','10','0','7','0','0','8','0','0','0','1','0','0','1','0','0','1','0','0','0','0','0','0','0','0','0','2024-08-01','1','2024-08-01','1');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</si>
  <si>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VALUES('A5T2','3','A5チラシ集合住宅','Ａ５シュウゴウジュウタク','集合住宅配布','1','Ａ５チラシ','3','9','0','6.3','0','0','7.2','0','0','0','1','0','0','1','0','0','0','1','0','0','0','0','0','0','0','0','2024-08-01','1','2024-08-01','1');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</si>
  <si>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VALUES('B5T0','3','Ｂ５チラシ','Ｂ５','全戸配布','1','Ｂ５チラシ','1','8.5','0','6','0','0','6.8','0','0','0','1','0','0','1','0','0','1','1','0','0','0','0','0','0','0','0','2024-08-01','1','2024-08-01','1');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</si>
  <si>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VALUES('B5T1','3','Ｂ５チラシ一戸建て','Ｂ５イッコダテ','一戸建配布','1','Ｂ５チラシ','2','10.5','0','7.4','0','0','8.4','0','0','0','1','0','0','1','0','0','1','0','0','0','0','0','0','0','0','0','2024-08-01','1','2024-08-01','1');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</si>
  <si>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VALUES('B5T2','3','Ｂ5チラシ集合住宅','Ｂ５シュウゴウジュウタク','集合住宅配布','1','Ｂ５チラシ','3','9.5','0','6.7','0','0','7.6','0','0','0','1','0','0','1','0','0','0','1','0','0','0','0','0','0','0','0','2024-08-01','1','2024-08-01','1');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</si>
  <si>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VALUES('A2T0','4','Ａ２チラシ','Ａ２チラシ','全戸配布','1','Ａ２チラシ','1','10.5','0','7.4','0','0','8.4','0','0','0','1','0','0','1','0','0','1','1','0','0','0','0','0','0','0','0','2024-08-01','1','2024-08-01','1');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</si>
  <si>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VALUES('A2T1','4','Ａ２チラシ一戸建て','Ａ２イッコダテ','一戸建配布','1','Ａ２チラシ','2','12','0','8.4','0','0','9.6','0','0','0','1','0','0','1','0','0','1','0','0','0','0','0','0','0','0','0','2024-08-01','1','2024-08-01','1');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</si>
  <si>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VALUES('A2T2','4','Ａ２チラシ集合住宅','Ａ２シュウゴウジュウタク','集合住宅配布','1','Ａ２チラシ','3','11.5','0','8','0','0','9.2','0','0','0','1','0','0','1','0','0','0','1','0','0','0','0','0','0','0','0','2024-08-01','1','2024-08-01','1');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</si>
  <si>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VALUES('A3T0','4','Ａ３チラシ','Ａ３チラシ','全戸配布','1','Ａ３チラシ','1','10','0','7','0','0','8','0','0','0','1','0','0','1','0','0','1','1','0','0','0','0','0','0','0','0','2024-08-01','1','2024-08-01','1');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</si>
  <si>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VALUES('A3T1','4','Ａ3チラシ一戸建て','Ａ３イッコダテ','一戸建配布','1','Ａ３チラシ','2','11.5','0','8','0','0','9.2','0','0','0','1','0','0','1','0','0','1','0','0','0','0','0','0','0','0','0','2024-08-01','1','2024-08-01','1');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</si>
  <si>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4','Ａ3チラシ集合住宅','Ａ３チラシシュウゴウジュウタク','集合住宅配布','1','Ａ３チラシ','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</si>
  <si>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VALUES('A4T0','4','Ａ４チラシ','Ａ４チラシ','全戸配布','1','Ａ４チラシ','1','9','0','6.3','0','0','7.2','0','0','0','1','0','0','1','0','0','1','1','0','0','0','0','0','0','0','0','2024-08-01','1','2024-08-01','1');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</si>
  <si>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VALUES('A4T1','4','Ａ４チラシ一戸建て','Ａ４イッコダテ','一戸建配布','1','Ａ４チラシ','2','10.5','0','7.4','0','0','8.4','0','0','0','1','0','0','1','0','0','1','0','0','0','0','0','0','0','0','0','2024-08-01','1','2024-08-01','1');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</si>
  <si>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VALUES('A4T2','4','Ａ4チラシ集合住宅','Ａ４チラシシュウゴウジュウタク','集合住宅配布','1','Ａ４チラシ','3','10','0','7','0','0','8','0','0','0','1','0','0','1','0','0','0','1','0','0','0','0','0','0','0','0','2024-08-01','1','2024-08-01','1');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</si>
  <si>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VALUES('B2T0','4','Ｂ２チラシ','Ｂ２','全戸配布','1','Ｂ２チラシ','1','10.5','0','7.4','0','0','8.4','0','0','0','1','0','0','1','0','0','1','1','0','0','0','0','0','0','0','0','2024-08-01','1','2024-08-01','1');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</si>
  <si>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VALUES('B2T1','4','Ｂ２チラシ一戸建て','Ｂ２イッコダテ','一戸建配布','1','Ｂ２チラシ','2','12','0','8.4','0','0','9.6','0','0','0','1','0','0','1','0','0','1','0','0','0','0','0','0','0','0','0','2024-08-01','1','2024-08-01','1');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</si>
  <si>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VALUES('B2T2','4','Ｂ２チラシ集合住宅','Ｂ２シュウゴウジュウタク','集合住宅配布','1','Ｂ２チラシ','3','11.5','0','8','0','0','9.2','0','0','0','1','0','0','1','0','0','0','1','0','0','0','0','0','0','0','0','2024-08-01','1','2024-08-01','1');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</si>
  <si>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VALUES('B3T0','4','Ｂ３チラシ','Ｂ３','全戸配布','1','Ｂ３チラシ','1','10','0','7','0','0','8','0','0','0','1','0','0','1','0','0','1','1','0','0','0','0','0','0','0','0','2024-08-01','1','2024-08-01','1');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</si>
  <si>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VALUES('B3T1','4','B３一戸建てチラシ','Ｂ３イッコダテ','一戸建配布','1','Ｂ３チラシ','2','11.5','0','8','0','0','9.2','0','0','0','1','0','0','1','0','0','1','0','0','0','0','0','0','0','0','0','2024-08-01','1','2024-08-01','1');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</si>
  <si>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VALUES('B3T2','4','Ｂ3チラシ集合住宅','Ｂ３シュウゴウジュウタク','集合住宅配布','1','Ｂ３チラシ','3','11','0','7.7','0','0','8.8','0','0','0','1','0','0','1','0','0','0','1','0','0','0','0','0','0','0','0','2024-08-01','1','2024-08-01','1');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</si>
  <si>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VALUES('B4T0','4','Ｂ４チラシ','Ｂ４','全戸配布','1','Ｂ４チラシ','1','9.5','0','6.7','0','0','7.6','0','0','0','1','0','0','1','0','0','1','1','0','0','0','0','0','0','0','0','2024-08-01','1','2024-08-01','1');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</si>
  <si>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VALUES('B4T1','4','Ｂ４チラシ一戸建て','Ｂ４イッコダテ','一戸建配布','1','Ｂ４チラシ','2','11','0','7.7','0','0','8.8','0','0','0','1','0','0','1','0','0','1','0','0','0','0','0','0','0','0','0','2024-08-01','1','2024-08-01','1');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</si>
  <si>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VALUES('B4T2','4','Ｂ４チラシ集合住宅','Ｂ４シュウゴウジュウタク','集合住宅配布','1','Ｂ４チラシ','3','10.5','0','7.4','0','0','8.4','0','0','0','1','0','0','1','0','0','0','1','0','0','0','0','0','0','0','0','2024-08-01','1','2024-08-01','1');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</si>
  <si>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VALUES('SAS0','4','冊子','サッシ','全戸配布','1','冊子','1','10','0','7','0','0','8','0','0','0','1','0','0','1','0','0','1','1','0','0','0','0','0','0','0','0','2024-08-01','1','2024-08-01','1');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</si>
  <si>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VALUES('SAS1','4','冊子一戸建て','サッシイッコダテ','一戸建配布','1','冊子','2','11','0','7.7','0','0','8.8','0','0','0','1','0','0','1','0','0','1','0','0','0','0','0','0','0','0','0','2024-08-01','1','2024-08-01','1');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</si>
  <si>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VALUES('SAS2','4','冊子集合住宅','サッシシュウゴウジュウタク','集合住宅配布','1','冊子','3','11','0','7.7','0','0','8.8','0','0','0','1','0','0','1','0','0','0','1','0','0','0','0','0','0','0','0','2024-08-01','1','2024-08-01','1');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</si>
  <si>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VALUES('A5T0','4','Ａ５チラシ','Ａ５','全戸配布','1','Ａ５チラシ','1','9','0','6.3','0','0','7.2','0','0','0','1','0','0','1','0','0','1','1','0','0','0','0','0','0','0','0','2024-08-01','1','2024-08-01','1');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</si>
  <si>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VALUES('A5T1','4','A5チラシ一戸建て','Ａ５イッコダテ','一戸建配布','1','Ａ５チラシ','2','10.5','0','7.4','0','0','8.4','0','0','0','1','0','0','1','0','0','1','0','0','0','0','0','0','0','0','0','2024-08-01','1','2024-08-01','1');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</si>
  <si>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VALUES('A5T2','4','A5チラシ集合住宅','Ａ５シュウゴウジュウタク','集合住宅配布','1','Ａ５チラシ','3','10','0','7','0','0','8','0','0','0','1','0','0','1','0','0','0','1','0','0','0','0','0','0','0','0','2024-08-01','1','2024-08-01','1');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</si>
  <si>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VALUES('B5T0','4','Ｂ５チラシ','Ｂ５','全戸配布','1','Ｂ５チラシ','1','9.5','0','6.7','0','0','7.6','0','0','0','1','0','0','1','0','0','1','1','0','0','0','0','0','0','0','0','2024-08-01','1','2024-08-01','1');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</si>
  <si>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VALUES('B5T1','4','Ｂ５チラシ一戸建て','Ｂ５イッコダテ','一戸建配布','1','Ｂ５チラシ','2','11','0','7.7','0','0','8.8','0','0','0','1','0','0','1','0','0','1','0','0','0','0','0','0','0','0','0','2024-08-01','1','2024-08-01','1');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</si>
  <si>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VALUES('B5T2','4','Ｂ5チラシ集合住宅','Ｂ５シュウゴウジュウタク','集合住宅配布','1','Ｂ５チラシ','3','10.5','0','7.4','0','0','8.4','0','0','0','1','0','0','1','0','0','0','1','0','0','0','0','0','0','0','0','2024-08-01','1','2024-08-01','1');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</si>
  <si>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VALUES('A2T0','5','Ａ２チラシ','Ａ２チラシ','全戸配布','1','Ａ２チラシ','1','16.5','0','10','0','0','13.2','0','0','0','1','0','0','1','0','0','1','1','0','0','0','0','0','0','0','0','2024-08-01','1','2024-08-01','1');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</si>
  <si>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VALUES('A2T1','5','Ａ２チラシ一戸建て','Ａ２イッコダテ','一戸建配布','1','Ａ２チラシ','2','18','0','10.8','0','0','14.4','0','0','0','1','0','0','1','0','0','1','0','0','0','0','0','0','0','0','0','2024-08-01','1','2024-08-01','1');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</si>
  <si>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VALUES('A2T2','5','Ａ２チラシ集合住宅','Ａ２シュウゴウジュウタク','集合住宅配布','1','Ａ２チラシ','3','17.5','0','10.5','0','0','14','0','0','0','1','0','0','1','0','0','0','1','0','0','0','0','0','0','0','0','2024-08-01','1','2024-08-01','1');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</si>
  <si>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VALUES('A3T0','5','Ａ３チラシ','Ａ３チラシ','全戸配布','1','Ａ３チラシ','1','16','0','9.6','0','0','12.8','0','0','0','1','0','0','1','0','0','1','1','0','0','0','0','0','0','0','0','2024-08-01','1','2024-08-01','1');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</si>
  <si>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VALUES('A3T1','5','Ａ3チラシ一戸建て','Ａ３イッコダテ','一戸建配布','1','Ａ３チラシ','2','17.5','0','10.5','0','0','14','0','0','0','1','0','0','1','0','0','1','0','0','0','0','0','0','0','0','0','2024-08-01','1','2024-08-01','1');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</si>
  <si>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5','Ａ3チラシ集合住宅','Ａ３チラシシュウゴウジュウタク','集合住宅配布','1','Ａ３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</si>
  <si>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VALUES('A4T0','5','Ａ４チラシ','Ａ４チラシ','全戸配布','1','Ａ４チラシ','1','15','0','9','0','0','12','0','0','0','1','0','0','1','0','0','1','1','0','0','0','0','0','0','0','0','2024-08-01','1','2024-08-01','1');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</si>
  <si>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VALUES('A4T1','5','Ａ４チラシ一戸建て','Ａ４イッコダテ','一戸建配布','1','Ａ４チラシ','2','16.5','0','10','0','0','13.2','0','0','0','1','0','0','1','0','0','1','0','0','0','0','0','0','0','0','0','2024-08-01','1','2024-08-01','1');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</si>
  <si>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5','Ａ4チラシ集合住宅','Ａ４チラシシュウゴウジュウタク','集合住宅配布','1','Ａ４チラシ','3','16','0','9.6','0','0','12.8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</si>
  <si>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VALUES('B2T0','5','Ｂ２チラシ','Ｂ２','全戸配布','1','Ｂ２チラシ','1','16.5','0','10','0','0','13.2','0','0','0','1','0','0','1','0','0','1','1','0','0','0','0','0','0','0','0','2024-08-01','1','2024-08-01','1');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</si>
  <si>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VALUES('B2T1','5','Ｂ２チラシ一戸建て','Ｂ２イッコダテ','一戸建配布','1','Ｂ２チラシ','2','18','0','10.8','0','0','14.4','0','0','0','1','0','0','1','0','0','1','0','0','0','0','0','0','0','0','0','2024-08-01','1','2024-08-01','1');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</si>
  <si>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VALUES('B2T2','5','Ｂ２チラシ集合住宅','Ｂ２シュウゴウジュウタク','集合住宅配布','1','Ｂ２チラシ','3','17.5','0','10.5','0','0','14','0','0','0','1','0','0','1','0','0','0','1','0','0','0','0','0','0','0','0','2024-08-01','1','2024-08-01','1');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</si>
  <si>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VALUES('B3T0','5','Ｂ３チラシ','Ｂ３','全戸配布','1','Ｂ３チラシ','1','16','0','9.6','0','0','12.8','0','0','0','1','0','0','1','0','0','1','1','0','0','0','0','0','0','0','0','2024-08-01','1','2024-08-01','1');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</si>
  <si>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VALUES('B3T1','5','B３一戸建てチラシ','Ｂ３イッコダテ','一戸建配布','1','Ｂ３チラシ','2','17.5','0','10.5','0','0','14','0','0','0','1','0','0','1','0','0','1','0','0','0','0','0','0','0','0','0','2024-08-01','1','2024-08-01','1');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</si>
  <si>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VALUES('B3T2','5','Ｂ3チラシ集合住宅','Ｂ３シュウゴウジュウタク','集合住宅配布','1','Ｂ３チラシ','3','17','0','10.2','0','0','13.6','0','0','0','1','0','0','1','0','0','0','1','0','0','0','0','0','0','0','0','2024-08-01','1','2024-08-01','1');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</si>
  <si>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VALUES('B4T0','5','Ｂ４チラシ','Ｂ４','全戸配布','1','Ｂ４チラシ','1','15.5','0','9.3','0','0','12.4','0','0','0','1','0','0','1','0','0','1','1','0','0','0','0','0','0','0','0','2024-08-01','1','2024-08-01','1');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</si>
  <si>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VALUES('B4T1','5','Ｂ４チラシ一戸建て','Ｂ４イッコダテ','一戸建配布','1','Ｂ４チラシ','2','17','0','10.2','0','0','13.6','0','0','0','1','0','0','1','0','0','1','0','0','0','0','0','0','0','0','0','2024-08-01','1','2024-08-01','1');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</si>
  <si>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VALUES('B4T2','5','Ｂ４チラシ集合住宅','Ｂ４シュウゴウジュウタク','集合住宅配布','1','Ｂ４チラシ','3','16.5','0','10','0','0','13.2','0','0','0','1','0','0','1','0','0','0','1','0','0','0','0','0','0','0','0','2024-08-01','1','2024-08-01','1');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</si>
  <si>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VALUES('SAS0','5','冊子','サッシ','全戸配布','1','冊子','1','18','0','10.8','0','0','14.4','0','0','0','1','0','0','1','0','0','1','1','0','0','0','0','0','0','0','0','2024-08-01','1','2024-08-01','1');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</si>
  <si>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VALUES('SAS1','5','冊子一戸建て','サッシイッコダテ','一戸建配布','1','冊子','2','19','0','11.4','0','0','15.2','0','0','0','1','0','0','1','0','0','1','0','0','0','0','0','0','0','0','0','2024-08-01','1','2024-08-01','1');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</si>
  <si>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VALUES('SAS2','5','冊子集合住宅','サッシシュウゴウジュウタク','集合住宅配布','1','冊子','3','19','0','11.4','0','0','15.2','0','0','0','1','0','0','1','0','0','0','1','0','0','0','0','0','0','0','0','2024-08-01','1','2024-08-01','1');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</si>
  <si>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VALUES('A5T0','5','Ａ５チラシ','Ａ５','全戸配布','1','Ａ５チラシ','1','15','0','9','0','0','12','0','0','0','1','0','0','1','0','0','1','1','0','0','0','0','0','0','0','0','2024-08-01','1','2024-08-01','1');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</si>
  <si>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VALUES('A5T1','5','A5チラシ一戸建て','Ａ５イッコダテ','一戸建配布','1','Ａ５チラシ','2','16.5','0','10','0','0','13.2','0','0','0','1','0','0','1','0','0','1','0','0','0','0','0','0','0','0','0','2024-08-01','1','2024-08-01','1');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</si>
  <si>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VALUES('A5T2','5','A5チラシ集合住宅','Ａ５シュウゴウジュウタク','集合住宅配布','1','Ａ５チラシ','3','16','0','9.6','0','0','12.8','0','0','0','1','0','0','1','0','0','0','1','0','0','0','0','0','0','0','0','2024-08-01','1','2024-08-01','1');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</si>
  <si>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VALUES('B5T0','5','Ｂ５チラシ','Ｂ５','全戸配布','1','Ｂ５チラシ','1','15.5','0','9.3','0','0','12.4','0','0','0','1','0','0','1','0','0','1','1','0','0','0','0','0','0','0','0','2024-08-01','1','2024-08-01','1');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</si>
  <si>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VALUES('B5T1','5','Ｂ５チラシ一戸建て','Ｂ５イッコダテ','一戸建配布','1','Ｂ５チラシ','2','17','0','10.2','0','0','13.6','0','0','0','1','0','0','1','0','0','1','0','0','0','0','0','0','0','0','0','2024-08-01','1','2024-08-01','1');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</si>
  <si>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VALUES('B5T2','5','Ｂ5チラシ集合住宅','Ｂ５シュウゴウジュウタク','集合住宅配布','1','Ｂ５チラシ','3','16.5','0','10','0','0','13.2','0','0','0','1','0','0','1','0','0','0','1','0','0','0','0','0','0','0','0','2024-08-01','1','2024-08-01','1');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</si>
  <si>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VALUES('A2T0','6','Ａ２チラシ','Ａ２チラシ','全戸配布','1','Ａ２チラシ','1','17.5','0','10.5','0','0','14','0','0','0','1','0','0','1','0','0','0','1','0','0','0','0','0','0','0','0','2024-08-01','1','2024-08-01','1');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</si>
  <si>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VALUES('A2T1','6','Ａ２チラシ一戸建て','Ａ２イッコダテ','一戸建配布','1','Ａ２チラシ','2','19','0','11.4','0','0','15.2','0','0','0','1','0','0','1','0','0','0','1','0','0','0','0','0','0','0','0','2024-08-01','1','2024-08-01','1');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</si>
  <si>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VALUES('A2T2','6','Ａ２チラシ集合住宅','Ａ２シュウゴウジュウタク','集合住宅配布','1','Ａ２チラシ','3','18.5','0','11','0','0','14.8','0','0','0','1','0','0','1','0','0','0','1','0','0','0','0','0','0','0','0','2024-08-01','1','2024-08-01','1');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</si>
  <si>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VALUES('A3T0','6','Ａ３チラシ','Ａ３チラシ','全戸配布','1','Ａ３チラシ','1','17','0','10.2','0','0','13.6','0','0','0','1','0','0','1','0','0','0','1','0','0','0','0','0','0','0','0','2024-08-01','1','2024-08-01','1');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</si>
  <si>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VALUES('A3T1','6','Ａ3チラシ一戸建て','Ａ３イッコダテ','一戸建配布','1','Ａ３チラシ','2','18.5','0','11','0','0','14.8','0','0','0','1','0','0','1','0','0','0','1','0','0','0','0','0','0','0','0','2024-08-01','1','2024-08-01','1');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</si>
  <si>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6','Ａ3チラシ集合住宅','Ａ３チラシシュウゴウジュウタク','集合住宅配布','1','Ａ３チラシ','3','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</si>
  <si>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VALUES('A4T0','6','Ａ４チラシ','Ａ４チラシ','全戸配布','1','Ａ４チラシ','1','16','0','9.6','0','0','12.8','0','0','0','1','0','0','1','0','0','0','1','0','0','0','0','0','0','0','0','2024-08-01','1','2024-08-01','1');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</si>
  <si>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VALUES('A4T1','6','Ａ４チラシ一戸建て','Ａ４イッコダテ','一戸建配布','1','Ａ４チラシ','2','17.5','0','10.5','0','0','14','0','0','0','1','0','0','1','0','0','0','1','0','0','0','0','0','0','0','0','2024-08-01','1','2024-08-01','1');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</si>
  <si>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6','Ａ4チラシ集合住宅','Ａ４チラシシュウゴウジュウタク','集合住宅配布','1','Ａ４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</si>
  <si>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VALUES('B2T0','6','Ｂ２チラシ','Ｂ２','全戸配布','1','Ｂ２チラシ','1','17.5','0','10.5','0','0','14','0','0','0','1','0','0','1','0','0','0','1','0','0','0','0','0','0','0','0','2024-08-01','1','2024-08-01','1');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</si>
  <si>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VALUES('B2T1','6','Ｂ２チラシ一戸建て','Ｂ２イッコダテ','一戸建配布','1','Ｂ２チラシ','2','19','0','11.4','0','0','15.2','0','0','0','1','0','0','1','0','0','0','1','0','0','0','0','0','0','0','0','2024-08-01','1','2024-08-01','1');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</si>
  <si>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VALUES('B2T2','6','Ｂ２チラシ集合住宅','Ｂ２シュウゴウジュウタク','集合住宅配布','1','Ｂ２チラシ','3','18.5','0','11','0','0','14.8','0','0','0','1','0','0','1','0','0','0','1','0','0','0','0','0','0','0','0','2024-08-01','1','2024-08-01','1');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</si>
  <si>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VALUES('B3T0','6','Ｂ３チラシ','Ｂ３','全戸配布','1','Ｂ３チラシ','1','17','0','10.2','0','0','13.6','0','0','0','1','0','0','1','0','0','0','1','0','0','0','0','0','0','0','0','2024-08-01','1','2024-08-01','1');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</si>
  <si>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VALUES('B3T1','6','B３一戸建てチラシ','Ｂ３イッコダテ','一戸建配布','1','Ｂ３チラシ','2','18.5','0','11','0','0','14.8','0','0','0','1','0','0','1','0','0','0','1','0','0','0','0','0','0','0','0','2024-08-01','1','2024-08-01','1');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</si>
  <si>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VALUES('B3T2','6','Ｂ3チラシ集合住宅','Ｂ３シュウゴウジュウタク','集合住宅配布','1','Ｂ３チラシ','3','18','0','10.8','0','0','14.4','0','0','0','1','0','0','1','0','0','0','1','0','0','0','0','0','0','0','0','2024-08-01','1','2024-08-01','1');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</si>
  <si>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VALUES('B4T0','6','Ｂ４チラシ','Ｂ４','全戸配布','1','Ｂ４チラシ','1','16.5','0','10','0','0','13.2','0','0','0','1','0','0','1','0','0','0','1','0','0','0','0','0','0','0','0','2024-08-01','1','2024-08-01','1');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</si>
  <si>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VALUES('B4T1','6','Ｂ４チラシ一戸建て','Ｂ４イッコダテ','一戸建配布','1','Ｂ４チラシ','2','18','0','10.8','0','0','14.4','0','0','0','1','0','0','1','0','0','0','1','0','0','0','0','0','0','0','0','2024-08-01','1','2024-08-01','1');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</si>
  <si>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VALUES('B4T2','6','Ｂ４チラシ集合住宅','Ｂ４シュウゴウジュウタク','集合住宅配布','1','Ｂ４チラシ','3','17.5','0','10.5','0','0','14','0','0','0','1','0','0','1','0','0','0','1','0','0','0','0','0','0','0','0','2024-08-01','1','2024-08-01','1');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</si>
  <si>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VALUES('SAS0','6','冊子','サッシ','全戸配布','1','冊子','1','18','0','10.8','0','0','14.4','0','0','0','1','0','0','1','0','0','0','1','0','0','0','0','0','0','0','0','2024-08-01','1','2024-08-01','1');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</si>
  <si>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VALUES('SAS1','6','冊子一戸建て','サッシイッコダテ','一戸建配布','1','冊子','2','19','0','11.4','0','0','15.2','0','0','0','1','0','0','1','0','0','0','1','0','0','0','0','0','0','0','0','2024-08-01','1','2024-08-01','1');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</si>
  <si>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VALUES('SAS2','6','冊子集合住宅','サッシシュウゴウジュウタク','集合住宅配布','1','冊子','3','19','0','11.4','0','0','15.2','0','0','0','1','0','0','1','0','0','0','1','0','0','0','0','0','0','0','0','2024-08-01','1','2024-08-01','1');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</si>
  <si>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VALUES('A5T0','6','Ａ５チラシ','Ａ５','全戸配布','1','Ａ５チラシ','1','16','0','9.6','0','0','12.8','0','0','0','1','0','0','1','0','0','1','1','0','0','0','0','0','0','0','0','2024-08-01','1','2024-08-01','1');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</si>
  <si>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VALUES('A5T1','6','A5チラシ一戸建て','Ａ５イッコダテ','一戸建配布','1','Ａ５チラシ','2','17.5','0','10.5','0','0','14','0','0','0','1','0','0','1','0','0','1','0','0','0','0','0','0','0','0','0','2024-08-01','1','2024-08-01','1');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</si>
  <si>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VALUES('A5T2','6','A5チラシ集合住宅','Ａ５シュウゴウジュウタク','集合住宅配布','1','Ａ５チラシ','3','17','0','10.2','0','0','13.6','0','0','0','1','0','0','1','0','0','0','1','0','0','0','0','0','0','0','0','2024-08-01','1','2024-08-01','1');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</si>
  <si>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VALUES('B5T0','6','Ｂ５チラシ','Ｂ５','全戸配布','1','Ｂ５チラシ','1','16.5','0','10','0','0','13.2','0','0','0','1','0','0','1','0','0','1','1','0','0','0','0','0','0','0','0','2024-08-01','1','2024-08-01','1');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</si>
  <si>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VALUES('B5T1','6','Ｂ５チラシ一戸建て','Ｂ５イッコダテ','一戸建配布','1','Ｂ５チラシ','2','18','0','10.8','0','0','14.4','0','0','0','1','0','0','1','0','0','1','0','0','0','0','0','0','0','0','0','2024-08-01','1','2024-08-01','1');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</si>
  <si>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VALUES('B5T2','6','Ｂ5チラシ集合住宅','Ｂ５シュウゴウジュウタク','集合住宅配布','1','Ｂ５チラシ','3','17.5','0','10.5','0','0','14','0','0','0','1','0','0','1','0','0','0','1','0','0','0','0','0','0','0','0','2024-08-01','1','2024-08-01','1');</t>
  </si>
  <si>
    <t>配布品目★</t>
    <phoneticPr fontId="6"/>
  </si>
  <si>
    <t>御船町2</t>
    <phoneticPr fontId="6"/>
  </si>
  <si>
    <t>配布数量</t>
    <rPh sb="0" eb="2">
      <t>ハイフ</t>
    </rPh>
    <rPh sb="2" eb="4">
      <t>スウリョウ</t>
    </rPh>
    <phoneticPr fontId="6"/>
  </si>
  <si>
    <t>配布部数</t>
    <rPh sb="0" eb="2">
      <t>ハイフ</t>
    </rPh>
    <rPh sb="2" eb="4">
      <t>ブスウ</t>
    </rPh>
    <phoneticPr fontId="11"/>
  </si>
  <si>
    <t>調整後部数</t>
    <phoneticPr fontId="6"/>
  </si>
  <si>
    <t>【当社使用欄】</t>
    <rPh sb="1" eb="3">
      <t>トウシャ</t>
    </rPh>
    <rPh sb="3" eb="5">
      <t>シヨウ</t>
    </rPh>
    <rPh sb="5" eb="6">
      <t>ラン</t>
    </rPh>
    <phoneticPr fontId="2"/>
  </si>
  <si>
    <t>サイズ・重量★</t>
    <rPh sb="4" eb="6">
      <t>ジュウリョウ</t>
    </rPh>
    <phoneticPr fontId="11"/>
  </si>
  <si>
    <t>担当</t>
    <rPh sb="0" eb="2">
      <t>タントウ</t>
    </rPh>
    <phoneticPr fontId="6"/>
  </si>
  <si>
    <t>新町3丁目6～10</t>
  </si>
  <si>
    <t>紺屋今町・山﨑町・船場町2丁目・3丁目</t>
  </si>
  <si>
    <t>水前寺1丁目3～10</t>
  </si>
  <si>
    <t>高平１丁目1(一部)・15～39・16(一部)</t>
  </si>
  <si>
    <t>龍田陣内2丁目14～29、32～42</t>
  </si>
  <si>
    <t>龍田７丁目20～22・28・31～37</t>
  </si>
  <si>
    <t>良町４丁目11～15、５丁目１６～２５</t>
  </si>
  <si>
    <t>武蔵ヶ丘北１丁目1～29</t>
  </si>
  <si>
    <t>武蔵ヶ丘北１丁目30～36、２丁目、３丁目７～２３</t>
  </si>
  <si>
    <t>小山5丁目23～25､29～32､6丁目5～25</t>
  </si>
  <si>
    <t>小山4丁目8～10､7丁目1～10</t>
  </si>
  <si>
    <t>みずき台 3</t>
  </si>
  <si>
    <t>飛田1丁目2・3</t>
  </si>
  <si>
    <t>上揚</t>
  </si>
  <si>
    <t>豊内</t>
  </si>
  <si>
    <t>岩下</t>
  </si>
  <si>
    <t>仁田子</t>
  </si>
  <si>
    <t>下横田</t>
  </si>
  <si>
    <t>田口</t>
  </si>
  <si>
    <t>府領</t>
  </si>
  <si>
    <t>早川</t>
  </si>
  <si>
    <t>糸田</t>
  </si>
  <si>
    <t>白旗</t>
  </si>
  <si>
    <t>芝原</t>
  </si>
  <si>
    <t>堅志田</t>
  </si>
  <si>
    <t>大沢水</t>
  </si>
  <si>
    <t>中小路</t>
  </si>
  <si>
    <t>馬場</t>
  </si>
  <si>
    <t>萱野</t>
  </si>
  <si>
    <t>土喰</t>
  </si>
  <si>
    <t>原町</t>
  </si>
  <si>
    <t>永富</t>
  </si>
  <si>
    <t>大窪</t>
  </si>
  <si>
    <t>大手町1丁目</t>
  </si>
  <si>
    <t>計石</t>
  </si>
  <si>
    <t>城東地区</t>
    <phoneticPr fontId="6"/>
  </si>
  <si>
    <t>春日地区</t>
    <phoneticPr fontId="6"/>
  </si>
  <si>
    <t>本荘地区</t>
    <phoneticPr fontId="6"/>
  </si>
  <si>
    <t>大江地区</t>
    <phoneticPr fontId="6"/>
  </si>
  <si>
    <t>渡鹿地区</t>
    <phoneticPr fontId="6"/>
  </si>
  <si>
    <t>出水地区</t>
    <phoneticPr fontId="6"/>
  </si>
  <si>
    <t>健軍地区</t>
    <phoneticPr fontId="6"/>
  </si>
  <si>
    <t>東町地区</t>
    <phoneticPr fontId="6"/>
  </si>
  <si>
    <t>尾ノ上地区</t>
    <phoneticPr fontId="6"/>
  </si>
  <si>
    <t>帯山地区</t>
    <phoneticPr fontId="6"/>
  </si>
  <si>
    <t>長嶺・戸島地区</t>
    <phoneticPr fontId="6"/>
  </si>
  <si>
    <t>黒髪地区</t>
    <phoneticPr fontId="6"/>
  </si>
  <si>
    <t>池田地区</t>
    <phoneticPr fontId="6"/>
  </si>
  <si>
    <t>清水地区</t>
    <phoneticPr fontId="6"/>
  </si>
  <si>
    <t>楠地区</t>
    <phoneticPr fontId="6"/>
  </si>
  <si>
    <t>花園地区</t>
    <phoneticPr fontId="6"/>
  </si>
  <si>
    <t>城山地区</t>
    <phoneticPr fontId="6"/>
  </si>
  <si>
    <t>田迎・御幸地区</t>
    <phoneticPr fontId="6"/>
  </si>
  <si>
    <t>近見地区</t>
    <phoneticPr fontId="6"/>
  </si>
  <si>
    <t>合志地区</t>
    <phoneticPr fontId="6"/>
  </si>
  <si>
    <t>御領・小山地区</t>
    <phoneticPr fontId="6"/>
  </si>
  <si>
    <t>薄場・川尻地区</t>
    <phoneticPr fontId="6"/>
  </si>
  <si>
    <t>益城地区</t>
    <phoneticPr fontId="6"/>
  </si>
  <si>
    <t>菊陽町地区</t>
    <phoneticPr fontId="6"/>
  </si>
  <si>
    <t>合志須屋地区</t>
    <phoneticPr fontId="6"/>
  </si>
  <si>
    <t>飛田・鶴羽田地区</t>
    <phoneticPr fontId="6"/>
  </si>
  <si>
    <t>熊本市旧飽託四町1</t>
    <phoneticPr fontId="6"/>
  </si>
  <si>
    <t>熊本市旧飽託四町2</t>
    <phoneticPr fontId="6"/>
  </si>
  <si>
    <t>熊本市旧飽託四町3</t>
    <phoneticPr fontId="6"/>
  </si>
  <si>
    <t>新町3丁目1～5</t>
    <phoneticPr fontId="29"/>
  </si>
  <si>
    <t>白山1丁目</t>
    <phoneticPr fontId="73"/>
  </si>
  <si>
    <t>大江本町</t>
    <phoneticPr fontId="73"/>
  </si>
  <si>
    <t>水前寺1丁目1～2、11～17</t>
    <phoneticPr fontId="73"/>
  </si>
  <si>
    <t>月出3丁目・4丁目1～3</t>
    <phoneticPr fontId="73"/>
  </si>
  <si>
    <t>月出4丁目4～8</t>
    <phoneticPr fontId="73"/>
  </si>
  <si>
    <t>月出7丁目・8丁目</t>
    <phoneticPr fontId="73"/>
  </si>
  <si>
    <t>坪井６丁目1～18・23・35</t>
    <phoneticPr fontId="73"/>
  </si>
  <si>
    <t>坪井６丁目21～22・24・26～38</t>
    <phoneticPr fontId="73"/>
  </si>
  <si>
    <t>高平1丁目17～29、3丁目1～11・18～19</t>
    <phoneticPr fontId="73"/>
  </si>
  <si>
    <t>龍田陣内1丁目1～9、2丁目1～13、30・31</t>
    <phoneticPr fontId="73"/>
  </si>
  <si>
    <t>龍田７丁目７～19・23～27・29～30</t>
    <phoneticPr fontId="73"/>
  </si>
  <si>
    <t>良町４丁目1～10</t>
    <phoneticPr fontId="73"/>
  </si>
  <si>
    <t>益城町安永700番宮園600番</t>
  </si>
  <si>
    <t>益城町安永620760～850～番</t>
  </si>
  <si>
    <t>益城町馬水460～520800番安永550800～850</t>
  </si>
  <si>
    <t>益城町宮園650～699724～867</t>
  </si>
  <si>
    <t>益城町宮園542～590番</t>
  </si>
  <si>
    <t>益城町惣領1471～1600番</t>
  </si>
  <si>
    <t>益城町広崎792～870874～904957～1015番</t>
  </si>
  <si>
    <t>益城町惣領1547～16441690福富865～883920-2</t>
  </si>
  <si>
    <t>益城町惣領1420～14281435～14391441～1466</t>
  </si>
  <si>
    <t>秋丸</t>
    <phoneticPr fontId="73"/>
  </si>
  <si>
    <t>岱明町</t>
    <phoneticPr fontId="73"/>
  </si>
  <si>
    <t>菊池南</t>
    <rPh sb="0" eb="2">
      <t>キクチ</t>
    </rPh>
    <rPh sb="2" eb="3">
      <t>ミナミ</t>
    </rPh>
    <phoneticPr fontId="73"/>
  </si>
  <si>
    <t>菊池北</t>
    <rPh sb="0" eb="2">
      <t>キクチ</t>
    </rPh>
    <rPh sb="2" eb="3">
      <t>キタ</t>
    </rPh>
    <phoneticPr fontId="73"/>
  </si>
  <si>
    <t>七城町</t>
    <rPh sb="0" eb="3">
      <t>シチジョウマチ</t>
    </rPh>
    <phoneticPr fontId="73"/>
  </si>
  <si>
    <t>旭志</t>
    <rPh sb="0" eb="2">
      <t>キョクシ</t>
    </rPh>
    <phoneticPr fontId="73"/>
  </si>
  <si>
    <t>泗水町</t>
    <rPh sb="0" eb="3">
      <t>シスイマチ</t>
    </rPh>
    <phoneticPr fontId="73"/>
  </si>
  <si>
    <t>赤馬場</t>
    <rPh sb="0" eb="1">
      <t>アカ</t>
    </rPh>
    <rPh sb="1" eb="3">
      <t>ババ</t>
    </rPh>
    <phoneticPr fontId="73"/>
  </si>
  <si>
    <t>高森</t>
    <phoneticPr fontId="73"/>
  </si>
  <si>
    <t>鳥子</t>
    <rPh sb="1" eb="2">
      <t>コ</t>
    </rPh>
    <phoneticPr fontId="73"/>
  </si>
  <si>
    <t>小森</t>
    <rPh sb="0" eb="2">
      <t>コモリ</t>
    </rPh>
    <phoneticPr fontId="73"/>
  </si>
  <si>
    <t>布田</t>
    <rPh sb="0" eb="2">
      <t>フタ</t>
    </rPh>
    <phoneticPr fontId="73"/>
  </si>
  <si>
    <t>下野</t>
    <rPh sb="0" eb="2">
      <t>シタノ</t>
    </rPh>
    <phoneticPr fontId="73"/>
  </si>
  <si>
    <t>立野</t>
    <rPh sb="0" eb="2">
      <t>タテノ</t>
    </rPh>
    <phoneticPr fontId="73"/>
  </si>
  <si>
    <t>吉田</t>
    <rPh sb="0" eb="2">
      <t>ヨシダ</t>
    </rPh>
    <phoneticPr fontId="73"/>
  </si>
  <si>
    <t>中松</t>
    <rPh sb="0" eb="2">
      <t>ナカマツ</t>
    </rPh>
    <phoneticPr fontId="73"/>
  </si>
  <si>
    <t>一関</t>
    <rPh sb="0" eb="1">
      <t>イチ</t>
    </rPh>
    <rPh sb="1" eb="2">
      <t>セキ</t>
    </rPh>
    <phoneticPr fontId="73"/>
  </si>
  <si>
    <t>白川</t>
    <rPh sb="0" eb="2">
      <t>シラカワ</t>
    </rPh>
    <phoneticPr fontId="73"/>
  </si>
  <si>
    <t>久石</t>
    <rPh sb="0" eb="2">
      <t>ヒサイシ</t>
    </rPh>
    <phoneticPr fontId="73"/>
  </si>
  <si>
    <t>城之浦町</t>
    <phoneticPr fontId="73"/>
  </si>
  <si>
    <t>花園台町</t>
    <rPh sb="0" eb="2">
      <t>ハナゾノ</t>
    </rPh>
    <rPh sb="2" eb="3">
      <t>ダイ</t>
    </rPh>
    <rPh sb="3" eb="4">
      <t>マチ</t>
    </rPh>
    <phoneticPr fontId="73"/>
  </si>
  <si>
    <t>不知火町亀松</t>
    <rPh sb="4" eb="6">
      <t>カメマツ</t>
    </rPh>
    <phoneticPr fontId="73"/>
  </si>
  <si>
    <t>北新田</t>
    <rPh sb="0" eb="1">
      <t>キタ</t>
    </rPh>
    <rPh sb="1" eb="2">
      <t>シン</t>
    </rPh>
    <rPh sb="2" eb="3">
      <t>タ</t>
    </rPh>
    <phoneticPr fontId="73"/>
  </si>
  <si>
    <t>小川</t>
    <phoneticPr fontId="73"/>
  </si>
  <si>
    <t>蛇篭町</t>
    <phoneticPr fontId="73"/>
  </si>
  <si>
    <t>迎町1丁目</t>
    <rPh sb="3" eb="5">
      <t>チョウメ</t>
    </rPh>
    <phoneticPr fontId="73"/>
  </si>
  <si>
    <t>千反町1丁目</t>
    <rPh sb="4" eb="6">
      <t>チョウメ</t>
    </rPh>
    <phoneticPr fontId="73"/>
  </si>
  <si>
    <t>千反町2丁目</t>
    <rPh sb="4" eb="6">
      <t>チョウメ</t>
    </rPh>
    <phoneticPr fontId="73"/>
  </si>
  <si>
    <t>植柳新町1丁目</t>
    <rPh sb="5" eb="7">
      <t>チョウメ</t>
    </rPh>
    <phoneticPr fontId="73"/>
  </si>
  <si>
    <t>大手町2丁目</t>
    <rPh sb="4" eb="6">
      <t>チョウメ</t>
    </rPh>
    <phoneticPr fontId="73"/>
  </si>
  <si>
    <t>迎町2丁目</t>
    <rPh sb="3" eb="5">
      <t>チョウメ</t>
    </rPh>
    <phoneticPr fontId="73"/>
  </si>
  <si>
    <t>植柳新町2丁目</t>
    <rPh sb="5" eb="7">
      <t>チョウメ</t>
    </rPh>
    <phoneticPr fontId="73"/>
  </si>
  <si>
    <t>芦北</t>
    <phoneticPr fontId="73"/>
  </si>
  <si>
    <t>花岡</t>
    <rPh sb="0" eb="2">
      <t>ハナオカ</t>
    </rPh>
    <phoneticPr fontId="73"/>
  </si>
  <si>
    <t>佐敷</t>
    <rPh sb="0" eb="2">
      <t>サシキ</t>
    </rPh>
    <phoneticPr fontId="73"/>
  </si>
  <si>
    <t>道川内</t>
    <rPh sb="0" eb="2">
      <t>ミチカワ</t>
    </rPh>
    <rPh sb="2" eb="3">
      <t>ウチ</t>
    </rPh>
    <phoneticPr fontId="73"/>
  </si>
  <si>
    <t>城山半田</t>
    <rPh sb="0" eb="2">
      <t>ジョウザン</t>
    </rPh>
    <rPh sb="2" eb="4">
      <t>ハンダ</t>
    </rPh>
    <phoneticPr fontId="73"/>
  </si>
  <si>
    <t>徳王町</t>
    <rPh sb="0" eb="3">
      <t>トクオウマチ</t>
    </rPh>
    <phoneticPr fontId="73"/>
  </si>
  <si>
    <t>下硯川町</t>
    <rPh sb="0" eb="4">
      <t>シモスズリカワマチ</t>
    </rPh>
    <phoneticPr fontId="73"/>
  </si>
  <si>
    <t>菊陽町津久礼（青葉台住宅団地）</t>
    <phoneticPr fontId="6"/>
  </si>
  <si>
    <t>商品</t>
    <rPh sb="0" eb="2">
      <t>ショウヒン</t>
    </rPh>
    <phoneticPr fontId="11"/>
  </si>
  <si>
    <t>坪井６丁目1～18・23・25</t>
    <phoneticPr fontId="6"/>
  </si>
  <si>
    <t>坪井６丁目21～22・24・26～38</t>
  </si>
  <si>
    <t>高平１丁目1・15・30～39</t>
    <phoneticPr fontId="6"/>
  </si>
  <si>
    <t>高平1丁目17～29、3丁目1～11・18～19</t>
  </si>
  <si>
    <t>熊本広告代理店</t>
  </si>
  <si>
    <t>九州内広告代理店</t>
  </si>
  <si>
    <t>九州外広告代理店</t>
  </si>
  <si>
    <t>東京広告代理店</t>
  </si>
  <si>
    <t>東京ポスティング会社</t>
  </si>
  <si>
    <t>新聞社系広告代理店</t>
  </si>
  <si>
    <t>選挙関連広告代理店</t>
  </si>
  <si>
    <t>ハウスメーカー・工務店</t>
  </si>
  <si>
    <t>リフォーム関連</t>
  </si>
  <si>
    <t>畳店</t>
  </si>
  <si>
    <t>不動産</t>
  </si>
  <si>
    <t>マンション</t>
  </si>
  <si>
    <t>パコラ</t>
  </si>
  <si>
    <t>鶴屋百貨店</t>
  </si>
  <si>
    <t>フィットネス</t>
  </si>
  <si>
    <t>ＪＡＦ</t>
  </si>
  <si>
    <t>医療</t>
  </si>
  <si>
    <t>学習塾</t>
  </si>
  <si>
    <t>団体・組合</t>
  </si>
  <si>
    <t>西部ガスand</t>
  </si>
  <si>
    <t>リビング</t>
  </si>
  <si>
    <t>ジェイコム</t>
  </si>
  <si>
    <t>旅行・観光</t>
  </si>
  <si>
    <t>クリーニング</t>
  </si>
  <si>
    <t>電力</t>
  </si>
  <si>
    <t>ホームセンター</t>
  </si>
  <si>
    <t>スーパー</t>
  </si>
  <si>
    <t>物流</t>
  </si>
  <si>
    <t>通信関連</t>
  </si>
  <si>
    <t>カルチャー教室</t>
  </si>
  <si>
    <t>エステ・サロン</t>
  </si>
  <si>
    <t>石材</t>
  </si>
  <si>
    <t>ガス</t>
  </si>
  <si>
    <t>工場</t>
  </si>
  <si>
    <t>美容室</t>
  </si>
  <si>
    <t>教育・学校</t>
  </si>
  <si>
    <t>福祉</t>
  </si>
  <si>
    <t>介護</t>
  </si>
  <si>
    <t>イベント会場</t>
  </si>
  <si>
    <t>霊園</t>
  </si>
  <si>
    <t>テレビ局</t>
  </si>
  <si>
    <t>ＧＳ</t>
  </si>
  <si>
    <t>神社仏閣</t>
  </si>
  <si>
    <t>行政・官公庁関係</t>
  </si>
  <si>
    <t>議員</t>
  </si>
  <si>
    <r>
      <t>51(菊陽)</t>
    </r>
    <r>
      <rPr>
        <sz val="11"/>
        <rFont val="游ゴシック"/>
        <family val="3"/>
        <charset val="128"/>
      </rPr>
      <t>地区</t>
    </r>
    <rPh sb="3" eb="5">
      <t>キクヨウ</t>
    </rPh>
    <phoneticPr fontId="3"/>
  </si>
  <si>
    <r>
      <t>18</t>
    </r>
    <r>
      <rPr>
        <sz val="11"/>
        <rFont val="游ゴシック"/>
        <family val="3"/>
        <charset val="128"/>
      </rPr>
      <t>(田迎・御幸)地区</t>
    </r>
    <rPh sb="3" eb="5">
      <t>タムカエ</t>
    </rPh>
    <phoneticPr fontId="2"/>
  </si>
  <si>
    <t>保管★</t>
    <rPh sb="0" eb="2">
      <t>ホカン</t>
    </rPh>
    <phoneticPr fontId="2"/>
  </si>
  <si>
    <t>新町3丁目1～5</t>
  </si>
  <si>
    <t>白山1丁目</t>
  </si>
  <si>
    <t>大江本町</t>
  </si>
  <si>
    <t>水前寺1丁目1～2、11～17</t>
  </si>
  <si>
    <t>月出3丁目・4丁目1～3</t>
  </si>
  <si>
    <t>月出4丁目4～8</t>
  </si>
  <si>
    <t>月出7丁目・8丁目</t>
  </si>
  <si>
    <t>龍田陣内1丁目1～9、2丁目1～13、30・31</t>
  </si>
  <si>
    <t>龍田７丁目７～19・23～27・29～30</t>
  </si>
  <si>
    <t>良町４丁目1～10</t>
  </si>
  <si>
    <t>練兵町・船場町下1丁目・通町・慶徳堀町</t>
    <phoneticPr fontId="6"/>
  </si>
  <si>
    <t>合志市御代志（加寿美苑）</t>
    <phoneticPr fontId="6"/>
  </si>
  <si>
    <t>紺屋今町・山崎町・船場町2丁目・3丁目</t>
    <phoneticPr fontId="6"/>
  </si>
  <si>
    <t>武蔵ヶ丘北１丁目30～36、２丁目、３丁目７～２３</t>
    <phoneticPr fontId="6"/>
  </si>
  <si>
    <t>みずき台 3</t>
    <phoneticPr fontId="6"/>
  </si>
  <si>
    <t>緑ヶ丘2.3丁目</t>
    <phoneticPr fontId="6"/>
  </si>
  <si>
    <t>緑ヶ丘1.4.5丁目</t>
    <phoneticPr fontId="6"/>
  </si>
  <si>
    <t>八代市（配布員単価２段階）</t>
    <rPh sb="4" eb="7">
      <t>ハイフイン</t>
    </rPh>
    <rPh sb="7" eb="9">
      <t>タンカ</t>
    </rPh>
    <rPh sb="10" eb="12">
      <t>ダンカイ</t>
    </rPh>
    <phoneticPr fontId="16"/>
  </si>
  <si>
    <t>八代市(通常1)</t>
    <rPh sb="4" eb="6">
      <t>ツウジョウ</t>
    </rPh>
    <phoneticPr fontId="9"/>
  </si>
  <si>
    <t>八代市(通常2)</t>
    <rPh sb="4" eb="6">
      <t>ツウジョウ</t>
    </rPh>
    <phoneticPr fontId="9"/>
  </si>
  <si>
    <t>氷川町</t>
    <rPh sb="0" eb="3">
      <t>ヒカワチョウ</t>
    </rPh>
    <phoneticPr fontId="9"/>
  </si>
  <si>
    <t>大手町2丁目</t>
    <rPh sb="4" eb="6">
      <t>チョウメ</t>
    </rPh>
    <phoneticPr fontId="9"/>
  </si>
  <si>
    <t>松崎町A</t>
  </si>
  <si>
    <t>松崎町B</t>
  </si>
  <si>
    <t>迎町1丁目</t>
    <rPh sb="3" eb="5">
      <t>チョウメ</t>
    </rPh>
    <phoneticPr fontId="9"/>
  </si>
  <si>
    <t>迎町2丁目</t>
    <rPh sb="3" eb="5">
      <t>チョウメ</t>
    </rPh>
    <phoneticPr fontId="9"/>
  </si>
  <si>
    <t>千反町1丁目</t>
    <rPh sb="4" eb="6">
      <t>チョウメ</t>
    </rPh>
    <phoneticPr fontId="9"/>
  </si>
  <si>
    <t>千反町2丁目</t>
    <rPh sb="4" eb="6">
      <t>チョウメ</t>
    </rPh>
    <phoneticPr fontId="9"/>
  </si>
  <si>
    <t>植柳新町1丁目</t>
    <rPh sb="5" eb="7">
      <t>チョウメ</t>
    </rPh>
    <phoneticPr fontId="9"/>
  </si>
  <si>
    <t>植柳新町2丁目</t>
    <rPh sb="5" eb="7">
      <t>チョウメ</t>
    </rPh>
    <phoneticPr fontId="9"/>
  </si>
  <si>
    <t>　</t>
  </si>
  <si>
    <t>西区・南区1</t>
    <rPh sb="0" eb="2">
      <t>ニシク</t>
    </rPh>
    <rPh sb="3" eb="5">
      <t>ミナミク</t>
    </rPh>
    <phoneticPr fontId="9"/>
  </si>
  <si>
    <t>西区・南区2</t>
    <rPh sb="0" eb="2">
      <t>ニシク</t>
    </rPh>
    <rPh sb="3" eb="5">
      <t>ミナミク</t>
    </rPh>
    <phoneticPr fontId="9"/>
  </si>
  <si>
    <t>西区河内町</t>
    <rPh sb="0" eb="2">
      <t>ニシク</t>
    </rPh>
    <rPh sb="2" eb="4">
      <t>カワチ</t>
    </rPh>
    <rPh sb="4" eb="5">
      <t>マチ</t>
    </rPh>
    <phoneticPr fontId="9"/>
  </si>
  <si>
    <t>旧北部</t>
    <rPh sb="0" eb="1">
      <t>キュウ</t>
    </rPh>
    <rPh sb="1" eb="3">
      <t>ホクブ</t>
    </rPh>
    <phoneticPr fontId="9"/>
  </si>
  <si>
    <t>202504-20250305-01</t>
    <phoneticPr fontId="6"/>
  </si>
  <si>
    <t>7.八代市</t>
  </si>
  <si>
    <t>7.八代市</t>
    <phoneticPr fontId="16"/>
  </si>
  <si>
    <t>Ａ１チラシ</t>
    <phoneticPr fontId="6"/>
  </si>
  <si>
    <t>Ｂ１チラシ</t>
    <phoneticPr fontId="6"/>
  </si>
  <si>
    <t>A1T0</t>
    <phoneticPr fontId="6"/>
  </si>
  <si>
    <t>A1T1</t>
    <phoneticPr fontId="6"/>
  </si>
  <si>
    <t>A1T2</t>
    <phoneticPr fontId="6"/>
  </si>
  <si>
    <t>B1T0</t>
    <phoneticPr fontId="6"/>
  </si>
  <si>
    <t>B1T1</t>
    <phoneticPr fontId="6"/>
  </si>
  <si>
    <t>B1T2</t>
    <phoneticPr fontId="6"/>
  </si>
  <si>
    <t>マグネット</t>
    <phoneticPr fontId="6"/>
  </si>
  <si>
    <t>タブロイド</t>
    <phoneticPr fontId="6"/>
  </si>
  <si>
    <t>CM00</t>
    <phoneticPr fontId="6"/>
  </si>
  <si>
    <t>CM01</t>
    <phoneticPr fontId="6"/>
  </si>
  <si>
    <t>CM02</t>
    <phoneticPr fontId="6"/>
  </si>
  <si>
    <t>D4T0</t>
    <phoneticPr fontId="6"/>
  </si>
  <si>
    <t>D4T1</t>
    <phoneticPr fontId="6"/>
  </si>
  <si>
    <t>D4T2</t>
    <phoneticPr fontId="6"/>
  </si>
  <si>
    <t>世帯数</t>
    <rPh sb="0" eb="3">
      <t>セタイスウ</t>
    </rPh>
    <phoneticPr fontId="2"/>
  </si>
  <si>
    <t>戸建</t>
    <phoneticPr fontId="2"/>
  </si>
  <si>
    <t>小売り（コンビニ、菓子店、眼鏡店、他）</t>
    <phoneticPr fontId="6"/>
  </si>
  <si>
    <t>令和8年1月1日より使用開始</t>
    <rPh sb="7" eb="8">
      <t>ニチ</t>
    </rPh>
    <phoneticPr fontId="2"/>
  </si>
  <si>
    <t>ver.20260101-02</t>
    <phoneticPr fontId="6"/>
  </si>
  <si>
    <t>城東・上通・上林</t>
    <rPh sb="3" eb="5">
      <t>カミトオリ</t>
    </rPh>
    <rPh sb="6" eb="8">
      <t>カミバヤシ</t>
    </rPh>
    <phoneticPr fontId="6"/>
  </si>
  <si>
    <t>エリア表【2026年1月1日改訂版】</t>
    <rPh sb="3" eb="4">
      <t>ヒョウ</t>
    </rPh>
    <rPh sb="9" eb="10">
      <t>ネン</t>
    </rPh>
    <rPh sb="11" eb="12">
      <t>ガツ</t>
    </rPh>
    <rPh sb="13" eb="14">
      <t>ニチ</t>
    </rPh>
    <rPh sb="14" eb="17">
      <t>カイテイバン</t>
    </rPh>
    <phoneticPr fontId="6"/>
  </si>
  <si>
    <t>申込書</t>
    <rPh sb="0" eb="3">
      <t>モウシコミショ</t>
    </rPh>
    <phoneticPr fontId="6"/>
  </si>
  <si>
    <t>2026年1月1日改訂版</t>
    <rPh sb="4" eb="5">
      <t>ネン</t>
    </rPh>
    <rPh sb="6" eb="7">
      <t>ガツ</t>
    </rPh>
    <rPh sb="8" eb="9">
      <t>ニチ</t>
    </rPh>
    <rPh sb="9" eb="12">
      <t>カイテイバン</t>
    </rPh>
    <phoneticPr fontId="6"/>
  </si>
  <si>
    <t>※申込み・納品締め日：前週水曜日15時まで</t>
    <rPh sb="1" eb="3">
      <t>モウシコ</t>
    </rPh>
    <rPh sb="5" eb="7">
      <t>ノウヒン</t>
    </rPh>
    <rPh sb="7" eb="8">
      <t>シ</t>
    </rPh>
    <rPh sb="9" eb="10">
      <t>ビ</t>
    </rPh>
    <rPh sb="11" eb="13">
      <t>ゼンシュウ</t>
    </rPh>
    <rPh sb="13" eb="16">
      <t>スイヨウビ</t>
    </rPh>
    <rPh sb="18" eb="19">
      <t>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</si>
</sst>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numFmt numFmtId="177" formatCode="#,##0_ "/>
    <numFmt numFmtId="178" formatCode="00"/>
    <numFmt numFmtId="179" formatCode="@&quot;　　御中&quot;"/>
    <numFmt numFmtId="180" formatCode="#,##0.00_ "/>
    <numFmt numFmtId="181" formatCode="#,##0&quot; &quot;;[Red]\-#,##0"/>
    <numFmt numFmtId="182" formatCode="0.00&quot; &quot;"/>
    <numFmt numFmtId="183" formatCode="&quot; &quot;@"/>
    <numFmt numFmtId="184" formatCode="&quot;    &quot;@"/>
    <numFmt numFmtId="185" formatCode="&quot;  &quot;@"/>
    <numFmt numFmtId="186" formatCode="&quot;¥&quot;#,##0&quot;-&quot;;&quot;¥&quot;\-#,##0&quot;.-&quot;"/>
    <numFmt numFmtId="187" formatCode="&quot;  &quot;yyyy&quot;年&quot;m&quot;月&quot;d&quot;日迄&quot;"/>
    <numFmt numFmtId="188" formatCode="&quot;　&quot;@"/>
    <numFmt numFmtId="189" formatCode="0_ "/>
  </numFmts>
  <fonts count="77">
    <font>
      <sz val="11"/>
      <name val="明朝"/>
      <family val="1"/>
      <charset val="128"/>
    </font>
    <font>
      <sz val="11"/>
      <name val="明朝"/>
      <family val="1"/>
      <charset val="128"/>
    </font>
    <font>
      <sz val="6"/>
      <name val="明朝"/>
      <family val="3"/>
      <charset val="128"/>
    </font>
    <font>
      <sz val="6"/>
      <name val="明朝"/>
      <family val="3"/>
      <charset val="128"/>
    </font>
    <font>
      <sz val="11"/>
      <name val="ＭＳ Ｐゴシック"/>
      <family val="3"/>
      <charset val="128"/>
    </font>
    <font>
      <sz val="11"/>
      <name val="Meiryo UI"/>
      <family val="3"/>
      <charset val="128"/>
    </font>
    <font>
      <sz val="6"/>
      <name val="明朝"/>
      <family val="1"/>
      <charset val="128"/>
    </font>
    <font>
      <sz val="11"/>
      <name val="游ゴシック"/>
      <family val="3"/>
      <charset val="128"/>
      <scheme val="minor"/>
    </font>
    <font>
      <u/>
      <sz val="11"/>
      <color theme="10"/>
      <name val="明朝"/>
      <family val="1"/>
      <charset val="128"/>
    </font>
    <font>
      <sz val="11"/>
      <name val="ＭＳ Ｐゴシック"/>
      <family val="1"/>
      <charset val="128"/>
    </font>
    <font>
      <sz val="12"/>
      <name val="Osaka"/>
      <family val="3"/>
      <charset val="128"/>
    </font>
    <font>
      <sz val="6"/>
      <name val="Osaka"/>
      <family val="3"/>
      <charset val="128"/>
    </font>
    <font>
      <sz val="6"/>
      <name val="ＭＳ Ｐゴシック"/>
      <family val="3"/>
      <charset val="128"/>
    </font>
    <font>
      <sz val="10"/>
      <color theme="0"/>
      <name val="Meiryo UI"/>
      <family val="3"/>
      <charset val="128"/>
    </font>
    <font>
      <sz val="11"/>
      <color theme="3" tint="-0.499984740745262"/>
      <name val="Meiryo UI"/>
      <family val="3"/>
      <charset val="128"/>
    </font>
    <font>
      <sz val="12"/>
      <color theme="3" tint="-0.499984740745262"/>
      <name val="Meiryo UI"/>
      <family val="3"/>
      <charset val="128"/>
    </font>
    <font>
      <sz val="16"/>
      <color theme="3" tint="-0.499984740745262"/>
      <name val="Meiryo UI"/>
      <family val="3"/>
      <charset val="128"/>
    </font>
    <font>
      <sz val="10"/>
      <color theme="3" tint="-0.249977111117893"/>
      <name val="Meiryo UI"/>
      <family val="3"/>
      <charset val="128"/>
    </font>
    <font>
      <sz val="18"/>
      <color theme="3" tint="-0.249977111117893"/>
      <name val="Meiryo UI"/>
      <family val="3"/>
      <charset val="128"/>
    </font>
    <font>
      <sz val="11"/>
      <color theme="3" tint="-0.249977111117893"/>
      <name val="Meiryo UI"/>
      <family val="3"/>
      <charset val="128"/>
    </font>
    <font>
      <b/>
      <sz val="10"/>
      <color theme="3" tint="-0.249977111117893"/>
      <name val="Meiryo UI"/>
      <family val="3"/>
      <charset val="128"/>
    </font>
    <font>
      <sz val="10"/>
      <color theme="3" tint="-0.499984740745262"/>
      <name val="Meiryo UI"/>
      <family val="3"/>
      <charset val="128"/>
    </font>
    <font>
      <sz val="6"/>
      <color theme="3" tint="-0.499984740745262"/>
      <name val="Meiryo UI"/>
      <family val="3"/>
      <charset val="128"/>
    </font>
    <font>
      <sz val="11"/>
      <color rgb="FF000000"/>
      <name val="游ゴシック"/>
      <family val="2"/>
      <scheme val="minor"/>
    </font>
    <font>
      <sz val="12"/>
      <color theme="4" tint="0.79998168889431442"/>
      <name val="Meiryo UI"/>
      <family val="3"/>
      <charset val="128"/>
    </font>
    <font>
      <b/>
      <sz val="12"/>
      <color theme="3" tint="-0.499984740745262"/>
      <name val="Meiryo UI"/>
      <family val="3"/>
      <charset val="128"/>
    </font>
    <font>
      <sz val="12"/>
      <color theme="0" tint="-4.9989318521683403E-2"/>
      <name val="Meiryo UI"/>
      <family val="3"/>
      <charset val="128"/>
    </font>
    <font>
      <strike/>
      <sz val="11"/>
      <name val="Meiryo UI"/>
      <family val="3"/>
      <charset val="128"/>
    </font>
    <font>
      <u/>
      <sz val="18"/>
      <color theme="3" tint="-0.499984740745262"/>
      <name val="Meiryo UI"/>
      <family val="3"/>
      <charset val="128"/>
    </font>
    <font>
      <sz val="6"/>
      <name val="游ゴシック"/>
      <family val="2"/>
      <charset val="128"/>
      <scheme val="minor"/>
    </font>
    <font>
      <sz val="11"/>
      <name val="游ゴシック"/>
      <family val="3"/>
      <charset val="128"/>
    </font>
    <font>
      <sz val="11"/>
      <color rgb="FFFF0000"/>
      <name val="游ゴシック"/>
      <family val="3"/>
      <charset val="128"/>
    </font>
    <font>
      <b/>
      <sz val="20"/>
      <name val="游ゴシック"/>
      <family val="3"/>
      <charset val="128"/>
    </font>
    <font>
      <sz val="20"/>
      <name val="游ゴシック"/>
      <family val="3"/>
      <charset val="128"/>
    </font>
    <font>
      <sz val="15"/>
      <name val="游ゴシック"/>
      <family val="3"/>
      <charset val="128"/>
    </font>
    <font>
      <b/>
      <sz val="11"/>
      <name val="游ゴシック"/>
      <family val="3"/>
      <charset val="128"/>
    </font>
    <font>
      <sz val="12"/>
      <name val="游ゴシック"/>
      <family val="3"/>
      <charset val="128"/>
    </font>
    <font>
      <b/>
      <u/>
      <sz val="13"/>
      <color rgb="FF006600"/>
      <name val="游ゴシック"/>
      <family val="3"/>
      <charset val="128"/>
    </font>
    <font>
      <b/>
      <sz val="12"/>
      <name val="游ゴシック"/>
      <family val="3"/>
      <charset val="128"/>
    </font>
    <font>
      <b/>
      <sz val="14"/>
      <name val="游ゴシック"/>
      <family val="3"/>
      <charset val="128"/>
    </font>
    <font>
      <sz val="14"/>
      <name val="游ゴシック"/>
      <family val="3"/>
      <charset val="128"/>
    </font>
    <font>
      <u/>
      <sz val="11"/>
      <color theme="10"/>
      <name val="游ゴシック"/>
      <family val="3"/>
      <charset val="128"/>
    </font>
    <font>
      <u/>
      <sz val="10"/>
      <color theme="10"/>
      <name val="游ゴシック"/>
      <family val="3"/>
      <charset val="128"/>
    </font>
    <font>
      <sz val="13"/>
      <name val="游ゴシック"/>
      <family val="3"/>
      <charset val="128"/>
    </font>
    <font>
      <sz val="13"/>
      <color rgb="FFFF0000"/>
      <name val="游ゴシック"/>
      <family val="3"/>
      <charset val="128"/>
    </font>
    <font>
      <b/>
      <sz val="12"/>
      <color rgb="FFFF0000"/>
      <name val="游ゴシック"/>
      <family val="3"/>
      <charset val="128"/>
    </font>
    <font>
      <sz val="10"/>
      <color theme="1"/>
      <name val="游ゴシック"/>
      <family val="3"/>
      <charset val="128"/>
    </font>
    <font>
      <sz val="9"/>
      <color indexed="10"/>
      <name val="游ゴシック"/>
      <family val="3"/>
      <charset val="128"/>
    </font>
    <font>
      <b/>
      <sz val="11"/>
      <color rgb="FFFF0000"/>
      <name val="游ゴシック"/>
      <family val="3"/>
      <charset val="128"/>
    </font>
    <font>
      <b/>
      <sz val="14"/>
      <name val="游ゴシック"/>
      <family val="3"/>
      <charset val="128"/>
      <scheme val="minor"/>
    </font>
    <font>
      <sz val="16"/>
      <name val="游ゴシック"/>
      <family val="3"/>
      <charset val="128"/>
      <scheme val="minor"/>
    </font>
    <font>
      <sz val="9"/>
      <name val="游ゴシック"/>
      <family val="3"/>
      <charset val="128"/>
      <scheme val="minor"/>
    </font>
    <font>
      <sz val="10"/>
      <name val="游ゴシック"/>
      <family val="3"/>
      <charset val="128"/>
      <scheme val="minor"/>
    </font>
    <font>
      <sz val="16"/>
      <color theme="0"/>
      <name val="游ゴシック"/>
      <family val="3"/>
      <charset val="128"/>
      <scheme val="minor"/>
    </font>
    <font>
      <b/>
      <sz val="11"/>
      <color rgb="FFFF0000"/>
      <name val="游ゴシック"/>
      <family val="3"/>
      <charset val="128"/>
      <scheme val="minor"/>
    </font>
    <font>
      <b/>
      <sz val="11"/>
      <name val="游ゴシック"/>
      <family val="3"/>
      <charset val="128"/>
      <scheme val="minor"/>
    </font>
    <font>
      <sz val="9"/>
      <color indexed="9"/>
      <name val="游ゴシック"/>
      <family val="3"/>
      <charset val="128"/>
      <scheme val="minor"/>
    </font>
    <font>
      <b/>
      <sz val="10"/>
      <name val="游ゴシック"/>
      <family val="3"/>
      <charset val="128"/>
      <scheme val="minor"/>
    </font>
    <font>
      <sz val="10"/>
      <color indexed="10"/>
      <name val="游ゴシック"/>
      <family val="3"/>
      <charset val="128"/>
      <scheme val="minor"/>
    </font>
    <font>
      <b/>
      <sz val="10"/>
      <color indexed="10"/>
      <name val="游ゴシック"/>
      <family val="3"/>
      <charset val="128"/>
      <scheme val="minor"/>
    </font>
    <font>
      <sz val="8.1"/>
      <name val="游ゴシック"/>
      <family val="3"/>
      <charset val="128"/>
      <scheme val="minor"/>
    </font>
    <font>
      <sz val="9"/>
      <color indexed="10"/>
      <name val="游ゴシック"/>
      <family val="3"/>
      <charset val="128"/>
      <scheme val="minor"/>
    </font>
    <font>
      <b/>
      <sz val="9"/>
      <name val="游ゴシック"/>
      <family val="3"/>
      <charset val="128"/>
      <scheme val="minor"/>
    </font>
    <font>
      <b/>
      <sz val="9"/>
      <color indexed="10"/>
      <name val="游ゴシック"/>
      <family val="3"/>
      <charset val="128"/>
      <scheme val="minor"/>
    </font>
    <font>
      <b/>
      <sz val="8"/>
      <name val="游ゴシック"/>
      <family val="3"/>
      <charset val="128"/>
      <scheme val="minor"/>
    </font>
    <font>
      <sz val="11"/>
      <color indexed="10"/>
      <name val="游ゴシック"/>
      <family val="3"/>
      <charset val="128"/>
      <scheme val="minor"/>
    </font>
    <font>
      <sz val="11"/>
      <color indexed="9"/>
      <name val="游ゴシック"/>
      <family val="3"/>
      <charset val="128"/>
      <scheme val="minor"/>
    </font>
    <font>
      <sz val="11"/>
      <color theme="0"/>
      <name val="游ゴシック"/>
      <family val="3"/>
      <charset val="128"/>
    </font>
    <font>
      <sz val="16"/>
      <name val="游ゴシック"/>
      <family val="3"/>
      <charset val="128"/>
    </font>
    <font>
      <sz val="12"/>
      <name val="Meiryo UI"/>
      <family val="3"/>
      <charset val="128"/>
    </font>
    <font>
      <sz val="12"/>
      <color theme="0"/>
      <name val="游ゴシック"/>
      <family val="3"/>
      <charset val="128"/>
      <scheme val="minor"/>
    </font>
    <font>
      <sz val="12"/>
      <name val="游ゴシック"/>
      <family val="3"/>
      <charset val="128"/>
      <scheme val="minor"/>
    </font>
    <font>
      <sz val="10"/>
      <color theme="1"/>
      <name val="Meiryo UI"/>
      <family val="3"/>
      <charset val="128"/>
    </font>
    <font>
      <sz val="6"/>
      <name val="游ゴシック"/>
      <family val="2"/>
      <charset val="128"/>
    </font>
    <font>
      <sz val="11"/>
      <color theme="1"/>
      <name val="游ゴシック"/>
      <family val="2"/>
      <scheme val="minor"/>
    </font>
    <font>
      <b/>
      <sz val="16"/>
      <color theme="0"/>
      <name val="游ゴシック"/>
      <family val="3"/>
      <charset val="128"/>
      <scheme val="minor"/>
    </font>
    <font>
      <sz val="24"/>
      <name val="游ゴシック"/>
      <family val="3"/>
      <charset val="128"/>
      <scheme val="minor"/>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DDDDDD"/>
        <bgColor indexed="64"/>
      </patternFill>
    </fill>
    <fill>
      <patternFill patternType="solid">
        <fgColor rgb="FFFFCC99"/>
        <bgColor indexed="64"/>
      </patternFill>
    </fill>
    <fill>
      <patternFill patternType="solid">
        <fgColor theme="3" tint="-0.249977111117893"/>
        <bgColor indexed="64"/>
      </patternFill>
    </fill>
    <fill>
      <patternFill patternType="solid">
        <fgColor rgb="FFFFFFCC"/>
        <bgColor indexed="64"/>
      </patternFill>
    </fill>
    <fill>
      <patternFill patternType="solid">
        <fgColor theme="3" tint="-0.499984740745262"/>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F2CC"/>
        <bgColor rgb="FFFFF2CC"/>
      </patternFill>
    </fill>
    <fill>
      <patternFill patternType="solid">
        <fgColor theme="3" tint="0.39997558519241921"/>
        <bgColor indexed="64"/>
      </patternFill>
    </fill>
    <fill>
      <patternFill patternType="solid">
        <fgColor rgb="FFFF0000"/>
        <bgColor indexed="64"/>
      </patternFill>
    </fill>
  </fills>
  <borders count="81">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right style="thin">
        <color theme="0" tint="-0.499984740745262"/>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medium">
        <color indexed="64"/>
      </top>
      <bottom style="thin">
        <color indexed="64"/>
      </bottom>
      <diagonal/>
    </border>
    <border>
      <left/>
      <right/>
      <top style="double">
        <color indexed="64"/>
      </top>
      <bottom style="medium">
        <color indexed="64"/>
      </bottom>
      <diagonal/>
    </border>
    <border>
      <left/>
      <right/>
      <top style="double">
        <color indexed="64"/>
      </top>
      <bottom style="double">
        <color indexed="64"/>
      </bottom>
      <diagonal/>
    </border>
    <border>
      <left/>
      <right/>
      <top style="double">
        <color indexed="64"/>
      </top>
      <bottom/>
      <diagonal/>
    </border>
    <border>
      <left/>
      <right style="thin">
        <color indexed="23"/>
      </right>
      <top/>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style="thin">
        <color indexed="23"/>
      </right>
      <top/>
      <bottom style="thin">
        <color indexed="23"/>
      </bottom>
      <diagonal/>
    </border>
    <border>
      <left/>
      <right/>
      <top/>
      <bottom style="thin">
        <color indexed="23"/>
      </bottom>
      <diagonal/>
    </border>
    <border>
      <left style="thin">
        <color indexed="64"/>
      </left>
      <right/>
      <top style="thin">
        <color indexed="23"/>
      </top>
      <bottom style="thin">
        <color indexed="55"/>
      </bottom>
      <diagonal/>
    </border>
    <border>
      <left/>
      <right style="thin">
        <color indexed="23"/>
      </right>
      <top style="thin">
        <color indexed="23"/>
      </top>
      <bottom style="thin">
        <color indexed="55"/>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right/>
      <top style="double">
        <color indexed="23"/>
      </top>
      <bottom/>
      <diagonal/>
    </border>
    <border>
      <left style="thin">
        <color indexed="23"/>
      </left>
      <right/>
      <top style="double">
        <color indexed="23"/>
      </top>
      <bottom style="thin">
        <color indexed="23"/>
      </bottom>
      <diagonal/>
    </border>
    <border>
      <left/>
      <right style="thin">
        <color indexed="23"/>
      </right>
      <top style="double">
        <color indexed="23"/>
      </top>
      <bottom style="thin">
        <color indexed="23"/>
      </bottom>
      <diagonal/>
    </border>
    <border>
      <left/>
      <right/>
      <top style="double">
        <color indexed="23"/>
      </top>
      <bottom style="thin">
        <color indexed="23"/>
      </bottom>
      <diagonal/>
    </border>
    <border>
      <left style="thin">
        <color indexed="23"/>
      </left>
      <right/>
      <top/>
      <bottom/>
      <diagonal/>
    </border>
    <border>
      <left style="thin">
        <color indexed="64"/>
      </left>
      <right/>
      <top style="thin">
        <color indexed="23"/>
      </top>
      <bottom style="thin">
        <color indexed="23"/>
      </bottom>
      <diagonal/>
    </border>
    <border diagonalDown="1">
      <left style="thin">
        <color indexed="64"/>
      </left>
      <right style="thin">
        <color indexed="64"/>
      </right>
      <top/>
      <bottom style="thin">
        <color indexed="64"/>
      </bottom>
      <diagonal style="thin">
        <color indexed="64"/>
      </diagonal>
    </border>
    <border>
      <left style="thin">
        <color indexed="55"/>
      </left>
      <right style="thin">
        <color indexed="55"/>
      </right>
      <top style="thin">
        <color indexed="55"/>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left style="thin">
        <color theme="3" tint="0.39994506668294322"/>
      </left>
      <right/>
      <top style="thin">
        <color theme="3" tint="0.39994506668294322"/>
      </top>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style="hair">
        <color rgb="FF000000"/>
      </bottom>
      <diagonal/>
    </border>
    <border>
      <left style="thin">
        <color theme="3" tint="0.39994506668294322"/>
      </left>
      <right style="thin">
        <color theme="3" tint="0.39994506668294322"/>
      </right>
      <top/>
      <bottom style="thin">
        <color theme="3" tint="0.39994506668294322"/>
      </bottom>
      <diagonal/>
    </border>
    <border>
      <left style="thin">
        <color rgb="FF0070C0"/>
      </left>
      <right/>
      <top style="thin">
        <color rgb="FF0070C0"/>
      </top>
      <bottom/>
      <diagonal/>
    </border>
    <border>
      <left style="thin">
        <color rgb="FF0070C0"/>
      </left>
      <right/>
      <top/>
      <bottom/>
      <diagonal/>
    </border>
    <border>
      <left style="thin">
        <color rgb="FF0070C0"/>
      </left>
      <right/>
      <top/>
      <bottom style="thin">
        <color rgb="FF0070C0"/>
      </bottom>
      <diagonal/>
    </border>
    <border>
      <left style="thin">
        <color theme="3" tint="0.39994506668294322"/>
      </left>
      <right style="thin">
        <color theme="3" tint="0.39994506668294322"/>
      </right>
      <top style="thin">
        <color theme="3" tint="0.39994506668294322"/>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s>
  <cellStyleXfs count="10">
    <xf numFmtId="0" fontId="0" fillId="0" borderId="0"/>
    <xf numFmtId="38" fontId="1" fillId="0" borderId="0" applyFont="0" applyFill="0" applyBorder="0" applyAlignment="0" applyProtection="0"/>
    <xf numFmtId="38" fontId="1" fillId="0" borderId="0" applyFont="0" applyFill="0" applyBorder="0" applyAlignment="0" applyProtection="0"/>
    <xf numFmtId="0" fontId="1" fillId="0" borderId="0"/>
    <xf numFmtId="9" fontId="1" fillId="0" borderId="0" applyFont="0" applyFill="0" applyBorder="0" applyAlignment="0" applyProtection="0">
      <alignment vertical="center"/>
    </xf>
    <xf numFmtId="0" fontId="8" fillId="0" borderId="0" applyNumberFormat="0" applyFill="0" applyBorder="0" applyAlignment="0" applyProtection="0"/>
    <xf numFmtId="0" fontId="10" fillId="0" borderId="0"/>
    <xf numFmtId="38" fontId="4" fillId="0" borderId="0" applyFont="0" applyFill="0" applyBorder="0" applyAlignment="0" applyProtection="0">
      <alignment vertical="center"/>
    </xf>
    <xf numFmtId="0" fontId="23" fillId="0" borderId="0"/>
    <xf numFmtId="0" fontId="74" fillId="0" borderId="0"/>
  </cellStyleXfs>
  <cellXfs count="387">
    <xf numFmtId="0" fontId="0" fillId="0" borderId="0" xfId="0"/>
    <xf numFmtId="0" fontId="5" fillId="0" borderId="0" xfId="0" applyFont="1"/>
    <xf numFmtId="0" fontId="5" fillId="0" borderId="0" xfId="0" applyFont="1" applyAlignment="1">
      <alignment horizontal="right" vertical="center"/>
    </xf>
    <xf numFmtId="0" fontId="7" fillId="0" borderId="0" xfId="0" applyFont="1"/>
    <xf numFmtId="0" fontId="7" fillId="0" borderId="0" xfId="1" applyNumberFormat="1" applyFont="1"/>
    <xf numFmtId="0" fontId="7" fillId="0" borderId="32" xfId="0" applyFont="1" applyBorder="1"/>
    <xf numFmtId="0" fontId="7" fillId="0" borderId="33" xfId="1" applyNumberFormat="1" applyFont="1" applyBorder="1"/>
    <xf numFmtId="0" fontId="7" fillId="0" borderId="34" xfId="0" applyFont="1" applyBorder="1"/>
    <xf numFmtId="0" fontId="7" fillId="0" borderId="31" xfId="1" applyNumberFormat="1" applyFont="1" applyBorder="1"/>
    <xf numFmtId="0" fontId="7" fillId="0" borderId="35" xfId="0" applyFont="1" applyBorder="1"/>
    <xf numFmtId="0" fontId="7" fillId="0" borderId="36" xfId="1" applyNumberFormat="1" applyFont="1" applyBorder="1"/>
    <xf numFmtId="0" fontId="7" fillId="0" borderId="2" xfId="0" applyFont="1" applyBorder="1"/>
    <xf numFmtId="0" fontId="7" fillId="0" borderId="4" xfId="1" applyNumberFormat="1" applyFont="1" applyBorder="1"/>
    <xf numFmtId="0" fontId="7" fillId="0" borderId="9" xfId="0" applyFont="1" applyBorder="1"/>
    <xf numFmtId="0" fontId="7" fillId="0" borderId="5" xfId="1" applyNumberFormat="1" applyFont="1" applyBorder="1"/>
    <xf numFmtId="0" fontId="7" fillId="0" borderId="4" xfId="0" applyFont="1" applyBorder="1"/>
    <xf numFmtId="0" fontId="9" fillId="0" borderId="0" xfId="0" applyFont="1"/>
    <xf numFmtId="0" fontId="5" fillId="0" borderId="0" xfId="0" applyFont="1" applyAlignment="1">
      <alignment vertical="center"/>
    </xf>
    <xf numFmtId="38" fontId="5" fillId="0" borderId="0" xfId="1" applyFont="1" applyFill="1" applyAlignment="1" applyProtection="1">
      <alignment vertical="center"/>
    </xf>
    <xf numFmtId="1" fontId="5" fillId="0" borderId="0" xfId="0" applyNumberFormat="1" applyFont="1" applyAlignment="1">
      <alignment vertical="center"/>
    </xf>
    <xf numFmtId="0" fontId="15" fillId="5" borderId="46" xfId="0" applyFont="1" applyFill="1" applyBorder="1" applyAlignment="1">
      <alignment horizontal="left" vertical="center"/>
    </xf>
    <xf numFmtId="177" fontId="15" fillId="5" borderId="46" xfId="0" applyNumberFormat="1" applyFont="1" applyFill="1" applyBorder="1" applyAlignment="1">
      <alignment horizontal="right" vertical="center"/>
    </xf>
    <xf numFmtId="177" fontId="15" fillId="8" borderId="46" xfId="0" applyNumberFormat="1" applyFont="1" applyFill="1" applyBorder="1" applyAlignment="1">
      <alignment horizontal="right" vertical="center"/>
    </xf>
    <xf numFmtId="0" fontId="17" fillId="0" borderId="57" xfId="6" applyFont="1" applyBorder="1" applyAlignment="1">
      <alignment horizontal="center" vertical="center"/>
    </xf>
    <xf numFmtId="0" fontId="17" fillId="4" borderId="59" xfId="6" applyFont="1" applyFill="1" applyBorder="1" applyAlignment="1">
      <alignment vertical="center"/>
    </xf>
    <xf numFmtId="0" fontId="17" fillId="4" borderId="0" xfId="6" applyFont="1" applyFill="1" applyAlignment="1">
      <alignment vertical="center"/>
    </xf>
    <xf numFmtId="185" fontId="13" fillId="10" borderId="46" xfId="6" applyNumberFormat="1" applyFont="1" applyFill="1" applyBorder="1" applyAlignment="1">
      <alignment vertical="center"/>
    </xf>
    <xf numFmtId="0" fontId="17" fillId="0" borderId="0" xfId="6" applyFont="1" applyAlignment="1">
      <alignment vertical="center"/>
    </xf>
    <xf numFmtId="0" fontId="17" fillId="2" borderId="0" xfId="6" applyFont="1" applyFill="1" applyAlignment="1">
      <alignment vertical="center"/>
    </xf>
    <xf numFmtId="0" fontId="19" fillId="0" borderId="0" xfId="0" applyFont="1"/>
    <xf numFmtId="0" fontId="13" fillId="10" borderId="50" xfId="6" applyFont="1" applyFill="1" applyBorder="1" applyAlignment="1">
      <alignment horizontal="center" vertical="center" shrinkToFit="1"/>
    </xf>
    <xf numFmtId="184" fontId="17" fillId="0" borderId="52" xfId="6" applyNumberFormat="1" applyFont="1" applyBorder="1" applyAlignment="1">
      <alignment horizontal="left" vertical="center"/>
    </xf>
    <xf numFmtId="184" fontId="17" fillId="0" borderId="53" xfId="6" applyNumberFormat="1" applyFont="1" applyBorder="1" applyAlignment="1">
      <alignment horizontal="left" vertical="center"/>
    </xf>
    <xf numFmtId="185" fontId="17" fillId="4" borderId="48" xfId="6" applyNumberFormat="1" applyFont="1" applyFill="1" applyBorder="1" applyAlignment="1">
      <alignment vertical="center"/>
    </xf>
    <xf numFmtId="185" fontId="17" fillId="4" borderId="49" xfId="6" applyNumberFormat="1" applyFont="1" applyFill="1" applyBorder="1" applyAlignment="1">
      <alignment vertical="center"/>
    </xf>
    <xf numFmtId="0" fontId="21" fillId="4" borderId="0" xfId="6" applyFont="1" applyFill="1" applyAlignment="1">
      <alignment vertical="center"/>
    </xf>
    <xf numFmtId="31" fontId="21" fillId="4" borderId="0" xfId="6" applyNumberFormat="1" applyFont="1" applyFill="1" applyAlignment="1">
      <alignment vertical="center"/>
    </xf>
    <xf numFmtId="0" fontId="21" fillId="0" borderId="0" xfId="6" applyFont="1" applyAlignment="1">
      <alignment vertical="center"/>
    </xf>
    <xf numFmtId="0" fontId="14" fillId="4" borderId="0" xfId="6" applyFont="1" applyFill="1" applyAlignment="1">
      <alignment vertical="center"/>
    </xf>
    <xf numFmtId="0" fontId="14" fillId="0" borderId="0" xfId="6" applyFont="1" applyAlignment="1">
      <alignment vertical="center"/>
    </xf>
    <xf numFmtId="180" fontId="15" fillId="8" borderId="46" xfId="0" applyNumberFormat="1" applyFont="1" applyFill="1" applyBorder="1" applyAlignment="1">
      <alignment horizontal="right" vertical="center"/>
    </xf>
    <xf numFmtId="180" fontId="15" fillId="3" borderId="46" xfId="0" applyNumberFormat="1" applyFont="1" applyFill="1" applyBorder="1" applyAlignment="1">
      <alignment horizontal="right" vertical="center"/>
    </xf>
    <xf numFmtId="0" fontId="15" fillId="0" borderId="0" xfId="0" applyFont="1" applyAlignment="1">
      <alignment vertical="center"/>
    </xf>
    <xf numFmtId="0" fontId="15" fillId="0" borderId="0" xfId="0" applyFont="1"/>
    <xf numFmtId="38" fontId="24" fillId="9" borderId="46" xfId="1" applyFont="1" applyFill="1" applyBorder="1" applyAlignment="1" applyProtection="1">
      <alignment horizontal="left" vertical="center"/>
      <protection locked="0"/>
    </xf>
    <xf numFmtId="9" fontId="15" fillId="8" borderId="46" xfId="1" applyNumberFormat="1" applyFont="1" applyFill="1" applyBorder="1" applyAlignment="1" applyProtection="1">
      <alignment horizontal="right" vertical="center"/>
      <protection locked="0"/>
    </xf>
    <xf numFmtId="0" fontId="15" fillId="0" borderId="0" xfId="0" applyFont="1" applyAlignment="1">
      <alignment horizontal="left" vertical="center"/>
    </xf>
    <xf numFmtId="0" fontId="25" fillId="0" borderId="0" xfId="0" applyFont="1"/>
    <xf numFmtId="0" fontId="15" fillId="7" borderId="46" xfId="0" applyFont="1" applyFill="1" applyBorder="1" applyAlignment="1">
      <alignment horizontal="left" vertical="center"/>
    </xf>
    <xf numFmtId="0" fontId="26" fillId="7" borderId="46" xfId="0" applyFont="1" applyFill="1" applyBorder="1" applyAlignment="1">
      <alignment horizontal="left" vertical="center"/>
    </xf>
    <xf numFmtId="38" fontId="15" fillId="3" borderId="46" xfId="1" applyFont="1" applyFill="1" applyBorder="1" applyAlignment="1" applyProtection="1">
      <alignment horizontal="left" vertical="center"/>
      <protection locked="0"/>
    </xf>
    <xf numFmtId="0" fontId="24" fillId="9" borderId="46" xfId="0" applyFont="1" applyFill="1" applyBorder="1" applyAlignment="1">
      <alignment horizontal="left" vertical="center"/>
    </xf>
    <xf numFmtId="14" fontId="15" fillId="8" borderId="46" xfId="6" applyNumberFormat="1" applyFont="1" applyFill="1" applyBorder="1" applyAlignment="1">
      <alignment horizontal="left" vertical="center" indent="1"/>
    </xf>
    <xf numFmtId="0" fontId="24" fillId="9" borderId="46" xfId="6" applyFont="1" applyFill="1" applyBorder="1" applyAlignment="1">
      <alignment vertical="center"/>
    </xf>
    <xf numFmtId="0" fontId="15" fillId="8" borderId="46" xfId="6" applyFont="1" applyFill="1" applyBorder="1" applyAlignment="1">
      <alignment horizontal="left" vertical="center" indent="1"/>
    </xf>
    <xf numFmtId="0" fontId="15" fillId="3" borderId="46" xfId="0" applyFont="1" applyFill="1" applyBorder="1" applyAlignment="1">
      <alignment horizontal="left" vertical="center"/>
    </xf>
    <xf numFmtId="14" fontId="15" fillId="8" borderId="46" xfId="6" applyNumberFormat="1" applyFont="1" applyFill="1" applyBorder="1" applyAlignment="1">
      <alignment horizontal="left" vertical="center" indent="1" shrinkToFit="1"/>
    </xf>
    <xf numFmtId="0" fontId="25" fillId="0" borderId="0" xfId="0" applyFont="1" applyAlignment="1">
      <alignment horizontal="left" vertical="center"/>
    </xf>
    <xf numFmtId="31" fontId="15" fillId="8" borderId="46" xfId="6" applyNumberFormat="1" applyFont="1" applyFill="1" applyBorder="1" applyAlignment="1">
      <alignment horizontal="left" vertical="center" indent="1"/>
    </xf>
    <xf numFmtId="0" fontId="24" fillId="9" borderId="46" xfId="0" applyFont="1" applyFill="1" applyBorder="1" applyAlignment="1" applyProtection="1">
      <alignment horizontal="left" vertical="center" shrinkToFit="1"/>
      <protection locked="0"/>
    </xf>
    <xf numFmtId="0" fontId="15" fillId="8" borderId="46" xfId="0" applyFont="1" applyFill="1" applyBorder="1" applyAlignment="1">
      <alignment horizontal="left" vertical="center" indent="1"/>
    </xf>
    <xf numFmtId="0" fontId="15" fillId="8" borderId="46" xfId="6" applyFont="1" applyFill="1" applyBorder="1" applyAlignment="1">
      <alignment horizontal="left" vertical="center" indent="1" shrinkToFit="1"/>
    </xf>
    <xf numFmtId="0" fontId="15" fillId="8" borderId="46" xfId="0" applyFont="1" applyFill="1" applyBorder="1" applyAlignment="1" applyProtection="1">
      <alignment horizontal="left" indent="1"/>
      <protection locked="0"/>
    </xf>
    <xf numFmtId="0" fontId="15" fillId="8" borderId="46" xfId="0" applyFont="1" applyFill="1" applyBorder="1" applyAlignment="1" applyProtection="1">
      <alignment horizontal="left" indent="1" shrinkToFit="1"/>
      <protection locked="0"/>
    </xf>
    <xf numFmtId="38" fontId="15" fillId="8" borderId="46" xfId="1" applyFont="1" applyFill="1" applyBorder="1" applyAlignment="1" applyProtection="1">
      <alignment horizontal="left" vertical="center" indent="1"/>
      <protection locked="0"/>
    </xf>
    <xf numFmtId="0" fontId="15" fillId="8" borderId="46" xfId="0" applyFont="1" applyFill="1" applyBorder="1" applyAlignment="1" applyProtection="1">
      <alignment horizontal="left" vertical="center" indent="1" shrinkToFit="1"/>
      <protection locked="0"/>
    </xf>
    <xf numFmtId="0" fontId="15" fillId="8" borderId="46" xfId="0" applyFont="1" applyFill="1" applyBorder="1" applyAlignment="1" applyProtection="1">
      <alignment horizontal="left" vertical="center" indent="1"/>
      <protection locked="0"/>
    </xf>
    <xf numFmtId="177" fontId="15" fillId="8" borderId="46" xfId="0" applyNumberFormat="1" applyFont="1" applyFill="1" applyBorder="1" applyAlignment="1">
      <alignment horizontal="left" vertical="center" indent="1"/>
    </xf>
    <xf numFmtId="0" fontId="5" fillId="0" borderId="8" xfId="0" applyFont="1" applyBorder="1" applyAlignment="1">
      <alignment vertical="center"/>
    </xf>
    <xf numFmtId="38" fontId="5" fillId="0" borderId="8" xfId="0" applyNumberFormat="1" applyFont="1" applyBorder="1" applyAlignment="1">
      <alignment vertical="center"/>
    </xf>
    <xf numFmtId="40" fontId="5" fillId="0" borderId="8" xfId="0" applyNumberFormat="1" applyFont="1" applyBorder="1" applyAlignment="1">
      <alignment vertical="center"/>
    </xf>
    <xf numFmtId="38" fontId="5" fillId="0" borderId="0" xfId="0" applyNumberFormat="1" applyFont="1" applyAlignment="1">
      <alignment vertical="center"/>
    </xf>
    <xf numFmtId="0" fontId="27" fillId="0" borderId="0" xfId="0" applyFont="1" applyAlignment="1">
      <alignment vertical="center"/>
    </xf>
    <xf numFmtId="0" fontId="27" fillId="0" borderId="0" xfId="0" applyFont="1" applyAlignment="1">
      <alignment horizontal="right" vertical="center"/>
    </xf>
    <xf numFmtId="38" fontId="27" fillId="0" borderId="8" xfId="0" applyNumberFormat="1" applyFont="1" applyBorder="1" applyAlignment="1">
      <alignment vertical="center"/>
    </xf>
    <xf numFmtId="0" fontId="27" fillId="0" borderId="8" xfId="0" applyFont="1" applyBorder="1" applyAlignment="1">
      <alignment vertical="center"/>
    </xf>
    <xf numFmtId="183" fontId="17" fillId="0" borderId="54" xfId="7" applyNumberFormat="1" applyFont="1" applyFill="1" applyBorder="1" applyAlignment="1">
      <alignment horizontal="left" vertical="center"/>
    </xf>
    <xf numFmtId="183" fontId="17" fillId="0" borderId="55" xfId="7" applyNumberFormat="1" applyFont="1" applyFill="1" applyBorder="1" applyAlignment="1">
      <alignment horizontal="left" vertical="center"/>
    </xf>
    <xf numFmtId="183" fontId="17" fillId="0" borderId="56" xfId="7" applyNumberFormat="1" applyFont="1" applyFill="1" applyBorder="1" applyAlignment="1">
      <alignment horizontal="left" vertical="center"/>
    </xf>
    <xf numFmtId="0" fontId="15" fillId="4" borderId="0" xfId="6" applyFont="1" applyFill="1" applyAlignment="1">
      <alignment vertical="center"/>
    </xf>
    <xf numFmtId="186" fontId="28" fillId="4" borderId="0" xfId="6" applyNumberFormat="1" applyFont="1" applyFill="1" applyAlignment="1">
      <alignment vertical="center"/>
    </xf>
    <xf numFmtId="179" fontId="16" fillId="0" borderId="0" xfId="6" applyNumberFormat="1" applyFont="1" applyAlignment="1">
      <alignment horizontal="left" vertical="center" wrapText="1"/>
    </xf>
    <xf numFmtId="0" fontId="13" fillId="10" borderId="45" xfId="6" applyFont="1" applyFill="1" applyBorder="1" applyAlignment="1">
      <alignment horizontal="center" vertical="center" shrinkToFit="1"/>
    </xf>
    <xf numFmtId="187" fontId="17" fillId="4" borderId="48" xfId="6" applyNumberFormat="1" applyFont="1" applyFill="1" applyBorder="1" applyAlignment="1">
      <alignment horizontal="left" vertical="center"/>
    </xf>
    <xf numFmtId="184" fontId="17" fillId="0" borderId="58" xfId="6" applyNumberFormat="1" applyFont="1" applyBorder="1" applyAlignment="1">
      <alignment horizontal="left" vertical="center"/>
    </xf>
    <xf numFmtId="185" fontId="17" fillId="4" borderId="47" xfId="6" applyNumberFormat="1" applyFont="1" applyFill="1" applyBorder="1" applyAlignment="1">
      <alignment horizontal="left" vertical="center"/>
    </xf>
    <xf numFmtId="14" fontId="17" fillId="0" borderId="53" xfId="6" applyNumberFormat="1" applyFont="1" applyBorder="1" applyAlignment="1">
      <alignment horizontal="left" vertical="center"/>
    </xf>
    <xf numFmtId="184" fontId="17" fillId="0" borderId="52" xfId="6" applyNumberFormat="1" applyFont="1" applyBorder="1" applyAlignment="1">
      <alignment horizontal="right" vertical="center"/>
    </xf>
    <xf numFmtId="0" fontId="17" fillId="0" borderId="52" xfId="6" applyFont="1" applyBorder="1" applyAlignment="1">
      <alignment horizontal="left" vertical="center"/>
    </xf>
    <xf numFmtId="0" fontId="5" fillId="0" borderId="8" xfId="0" applyFont="1" applyBorder="1" applyAlignment="1">
      <alignment horizontal="right" vertical="center"/>
    </xf>
    <xf numFmtId="38" fontId="15" fillId="5" borderId="46" xfId="1" applyFont="1" applyFill="1" applyBorder="1" applyAlignment="1">
      <alignment horizontal="right"/>
    </xf>
    <xf numFmtId="38" fontId="24" fillId="9" borderId="46" xfId="1" applyFont="1" applyFill="1" applyBorder="1" applyAlignment="1" applyProtection="1">
      <alignment horizontal="left" vertical="center"/>
      <protection locked="0" hidden="1"/>
    </xf>
    <xf numFmtId="38" fontId="15" fillId="8" borderId="46" xfId="1" applyFont="1" applyFill="1" applyBorder="1" applyAlignment="1" applyProtection="1">
      <alignment horizontal="left" vertical="center" indent="1"/>
      <protection locked="0" hidden="1"/>
    </xf>
    <xf numFmtId="0" fontId="30" fillId="0" borderId="0" xfId="0" applyFont="1"/>
    <xf numFmtId="0" fontId="31" fillId="12" borderId="0" xfId="0" applyFont="1" applyFill="1"/>
    <xf numFmtId="0" fontId="30" fillId="0" borderId="0" xfId="0" applyFont="1" applyAlignment="1">
      <alignment vertical="center" wrapText="1"/>
    </xf>
    <xf numFmtId="0" fontId="30" fillId="0" borderId="0" xfId="0" quotePrefix="1" applyFont="1"/>
    <xf numFmtId="0" fontId="30" fillId="12" borderId="68" xfId="0" applyFont="1" applyFill="1" applyBorder="1"/>
    <xf numFmtId="0" fontId="30" fillId="12" borderId="69" xfId="0" applyFont="1" applyFill="1" applyBorder="1"/>
    <xf numFmtId="0" fontId="30" fillId="0" borderId="0" xfId="0" applyFont="1" applyAlignment="1">
      <alignment horizontal="center" vertical="center"/>
    </xf>
    <xf numFmtId="0" fontId="30" fillId="0" borderId="0" xfId="0" applyFont="1" applyAlignment="1">
      <alignment horizontal="left" vertical="center"/>
    </xf>
    <xf numFmtId="0" fontId="30" fillId="0" borderId="0" xfId="0" applyFont="1" applyAlignment="1">
      <alignment horizontal="right" vertical="center"/>
    </xf>
    <xf numFmtId="0" fontId="30" fillId="0" borderId="0" xfId="0" applyFont="1" applyAlignment="1">
      <alignment vertical="center"/>
    </xf>
    <xf numFmtId="1" fontId="30" fillId="0" borderId="0" xfId="0" applyNumberFormat="1" applyFont="1" applyAlignment="1">
      <alignment vertical="center"/>
    </xf>
    <xf numFmtId="0" fontId="33" fillId="0" borderId="0" xfId="0" applyFont="1" applyAlignment="1">
      <alignment horizontal="left"/>
    </xf>
    <xf numFmtId="0" fontId="33" fillId="3" borderId="0" xfId="0" applyFont="1" applyFill="1" applyAlignment="1">
      <alignment horizontal="left"/>
    </xf>
    <xf numFmtId="0" fontId="33" fillId="0" borderId="0" xfId="0" applyFont="1"/>
    <xf numFmtId="0" fontId="34" fillId="0" borderId="15" xfId="0" applyFont="1" applyBorder="1" applyAlignment="1">
      <alignment horizontal="left"/>
    </xf>
    <xf numFmtId="0" fontId="33" fillId="3" borderId="15" xfId="0" applyFont="1" applyFill="1" applyBorder="1" applyAlignment="1">
      <alignment horizontal="left"/>
    </xf>
    <xf numFmtId="0" fontId="33" fillId="0" borderId="15" xfId="0" applyFont="1" applyBorder="1"/>
    <xf numFmtId="0" fontId="35" fillId="0" borderId="15" xfId="0" applyFont="1" applyBorder="1" applyAlignment="1">
      <alignment horizontal="right"/>
    </xf>
    <xf numFmtId="0" fontId="37" fillId="0" borderId="0" xfId="0" applyFont="1" applyAlignment="1" applyProtection="1">
      <alignment vertical="center"/>
      <protection locked="0"/>
    </xf>
    <xf numFmtId="0" fontId="37" fillId="3" borderId="0" xfId="0" applyFont="1" applyFill="1" applyAlignment="1" applyProtection="1">
      <alignment vertical="center"/>
      <protection locked="0"/>
    </xf>
    <xf numFmtId="0" fontId="38" fillId="5" borderId="22" xfId="0" applyFont="1" applyFill="1" applyBorder="1" applyAlignment="1">
      <alignment horizontal="center" vertical="center"/>
    </xf>
    <xf numFmtId="0" fontId="38" fillId="5" borderId="21" xfId="0" applyFont="1" applyFill="1" applyBorder="1" applyAlignment="1">
      <alignment horizontal="center" vertical="center"/>
    </xf>
    <xf numFmtId="0" fontId="39" fillId="3" borderId="37" xfId="0" applyFont="1" applyFill="1" applyBorder="1" applyAlignment="1">
      <alignment horizontal="center"/>
    </xf>
    <xf numFmtId="0" fontId="38" fillId="5" borderId="22" xfId="0" applyFont="1" applyFill="1" applyBorder="1" applyAlignment="1">
      <alignment horizontal="center" vertical="center" shrinkToFit="1"/>
    </xf>
    <xf numFmtId="0" fontId="38" fillId="5" borderId="21" xfId="0" applyFont="1" applyFill="1" applyBorder="1" applyAlignment="1">
      <alignment horizontal="center" vertical="center" shrinkToFit="1"/>
    </xf>
    <xf numFmtId="0" fontId="38" fillId="5" borderId="30" xfId="0" applyFont="1" applyFill="1" applyBorder="1" applyAlignment="1">
      <alignment horizontal="center" vertical="center" shrinkToFit="1"/>
    </xf>
    <xf numFmtId="0" fontId="30" fillId="0" borderId="0" xfId="0" applyFont="1" applyAlignment="1">
      <alignment horizontal="center"/>
    </xf>
    <xf numFmtId="0" fontId="40" fillId="0" borderId="18" xfId="0" applyFont="1" applyBorder="1" applyAlignment="1">
      <alignment vertical="center" shrinkToFit="1"/>
    </xf>
    <xf numFmtId="38" fontId="40" fillId="0" borderId="8" xfId="0" applyNumberFormat="1" applyFont="1" applyBorder="1" applyAlignment="1">
      <alignment vertical="center"/>
    </xf>
    <xf numFmtId="38" fontId="40" fillId="0" borderId="7" xfId="0" applyNumberFormat="1" applyFont="1" applyBorder="1" applyAlignment="1">
      <alignment vertical="center"/>
    </xf>
    <xf numFmtId="176" fontId="40" fillId="0" borderId="8" xfId="4" applyNumberFormat="1" applyFont="1" applyFill="1" applyBorder="1" applyAlignment="1">
      <alignment vertical="center"/>
    </xf>
    <xf numFmtId="38" fontId="40" fillId="3" borderId="13" xfId="0" applyNumberFormat="1" applyFont="1" applyFill="1" applyBorder="1" applyAlignment="1">
      <alignment vertical="center"/>
    </xf>
    <xf numFmtId="38" fontId="40" fillId="0" borderId="28" xfId="0" applyNumberFormat="1" applyFont="1" applyBorder="1" applyAlignment="1">
      <alignment vertical="center"/>
    </xf>
    <xf numFmtId="38" fontId="40" fillId="0" borderId="16" xfId="0" applyNumberFormat="1" applyFont="1" applyBorder="1" applyAlignment="1">
      <alignment vertical="center"/>
    </xf>
    <xf numFmtId="0" fontId="40" fillId="0" borderId="23" xfId="0" applyFont="1" applyBorder="1" applyAlignment="1">
      <alignment vertical="center" shrinkToFit="1"/>
    </xf>
    <xf numFmtId="38" fontId="40" fillId="0" borderId="6" xfId="0" applyNumberFormat="1" applyFont="1" applyBorder="1" applyAlignment="1">
      <alignment vertical="center"/>
    </xf>
    <xf numFmtId="38" fontId="40" fillId="3" borderId="3" xfId="0" applyNumberFormat="1" applyFont="1" applyFill="1" applyBorder="1" applyAlignment="1">
      <alignment vertical="center"/>
    </xf>
    <xf numFmtId="38" fontId="40" fillId="0" borderId="29" xfId="0" applyNumberFormat="1" applyFont="1" applyBorder="1" applyAlignment="1">
      <alignment vertical="center"/>
    </xf>
    <xf numFmtId="38" fontId="40" fillId="0" borderId="17" xfId="0" applyNumberFormat="1" applyFont="1" applyBorder="1" applyAlignment="1">
      <alignment vertical="center"/>
    </xf>
    <xf numFmtId="38" fontId="40" fillId="0" borderId="9" xfId="0" applyNumberFormat="1" applyFont="1" applyBorder="1" applyAlignment="1">
      <alignment vertical="center"/>
    </xf>
    <xf numFmtId="38" fontId="40" fillId="0" borderId="10" xfId="0" applyNumberFormat="1" applyFont="1" applyBorder="1" applyAlignment="1">
      <alignment vertical="center"/>
    </xf>
    <xf numFmtId="38" fontId="40" fillId="3" borderId="1" xfId="0" applyNumberFormat="1" applyFont="1" applyFill="1" applyBorder="1" applyAlignment="1">
      <alignment vertical="center"/>
    </xf>
    <xf numFmtId="0" fontId="35" fillId="0" borderId="0" xfId="0" applyFont="1"/>
    <xf numFmtId="0" fontId="38" fillId="0" borderId="0" xfId="0" applyFont="1" applyAlignment="1">
      <alignment horizontal="left" vertical="center"/>
    </xf>
    <xf numFmtId="0" fontId="38" fillId="0" borderId="0" xfId="0" applyFont="1" applyAlignment="1">
      <alignment horizontal="center" vertical="center"/>
    </xf>
    <xf numFmtId="0" fontId="41" fillId="0" borderId="0" xfId="5" applyFont="1" applyAlignment="1">
      <alignment horizontal="left" vertical="center"/>
    </xf>
    <xf numFmtId="0" fontId="42" fillId="0" borderId="0" xfId="5" applyFont="1" applyAlignment="1">
      <alignment horizontal="left" vertical="center"/>
    </xf>
    <xf numFmtId="38" fontId="40" fillId="0" borderId="18" xfId="0" applyNumberFormat="1" applyFont="1" applyBorder="1" applyAlignment="1">
      <alignment vertical="center"/>
    </xf>
    <xf numFmtId="38" fontId="40" fillId="0" borderId="14" xfId="0" applyNumberFormat="1" applyFont="1" applyBorder="1" applyAlignment="1">
      <alignment vertical="center"/>
    </xf>
    <xf numFmtId="0" fontId="38" fillId="0" borderId="0" xfId="0" applyFont="1" applyAlignment="1">
      <alignment horizontal="center"/>
    </xf>
    <xf numFmtId="38" fontId="40" fillId="0" borderId="24" xfId="0" applyNumberFormat="1" applyFont="1" applyBorder="1" applyAlignment="1">
      <alignment vertical="center"/>
    </xf>
    <xf numFmtId="176" fontId="40" fillId="0" borderId="26" xfId="4" applyNumberFormat="1" applyFont="1" applyFill="1" applyBorder="1" applyAlignment="1">
      <alignment vertical="center"/>
    </xf>
    <xf numFmtId="38" fontId="40" fillId="3" borderId="38" xfId="0" applyNumberFormat="1" applyFont="1" applyFill="1" applyBorder="1" applyAlignment="1">
      <alignment vertical="center"/>
    </xf>
    <xf numFmtId="38" fontId="40" fillId="0" borderId="25" xfId="0" applyNumberFormat="1" applyFont="1" applyBorder="1" applyAlignment="1">
      <alignment vertical="center"/>
    </xf>
    <xf numFmtId="38" fontId="40" fillId="0" borderId="26" xfId="0" applyNumberFormat="1" applyFont="1" applyBorder="1" applyAlignment="1">
      <alignment vertical="center"/>
    </xf>
    <xf numFmtId="38" fontId="40" fillId="0" borderId="27" xfId="0" applyNumberFormat="1" applyFont="1" applyBorder="1" applyAlignment="1">
      <alignment vertical="center"/>
    </xf>
    <xf numFmtId="0" fontId="43" fillId="0" borderId="0" xfId="0" applyFont="1" applyAlignment="1">
      <alignment horizontal="left"/>
    </xf>
    <xf numFmtId="38" fontId="40" fillId="0" borderId="0" xfId="0" applyNumberFormat="1" applyFont="1"/>
    <xf numFmtId="38" fontId="40" fillId="3" borderId="0" xfId="0" applyNumberFormat="1" applyFont="1" applyFill="1"/>
    <xf numFmtId="0" fontId="30" fillId="0" borderId="0" xfId="0" applyFont="1" applyAlignment="1">
      <alignment horizontal="right"/>
    </xf>
    <xf numFmtId="0" fontId="36" fillId="0" borderId="0" xfId="0" applyFont="1"/>
    <xf numFmtId="0" fontId="44" fillId="0" borderId="0" xfId="0" applyFont="1" applyAlignment="1">
      <alignment horizontal="left"/>
    </xf>
    <xf numFmtId="38" fontId="45" fillId="0" borderId="0" xfId="0" applyNumberFormat="1" applyFont="1"/>
    <xf numFmtId="38" fontId="45" fillId="3" borderId="0" xfId="0" applyNumberFormat="1" applyFont="1" applyFill="1"/>
    <xf numFmtId="38" fontId="43" fillId="0" borderId="0" xfId="0" applyNumberFormat="1" applyFont="1"/>
    <xf numFmtId="38" fontId="43" fillId="3" borderId="0" xfId="0" applyNumberFormat="1" applyFont="1" applyFill="1"/>
    <xf numFmtId="0" fontId="43" fillId="0" borderId="0" xfId="0" applyFont="1"/>
    <xf numFmtId="0" fontId="43" fillId="3" borderId="0" xfId="0" applyFont="1" applyFill="1"/>
    <xf numFmtId="0" fontId="44" fillId="0" borderId="0" xfId="0" applyFont="1"/>
    <xf numFmtId="0" fontId="43" fillId="0" borderId="0" xfId="0" applyFont="1" applyAlignment="1">
      <alignment shrinkToFit="1"/>
    </xf>
    <xf numFmtId="0" fontId="43" fillId="3" borderId="0" xfId="0" applyFont="1" applyFill="1" applyAlignment="1">
      <alignment shrinkToFit="1"/>
    </xf>
    <xf numFmtId="0" fontId="40" fillId="0" borderId="0" xfId="0" applyFont="1"/>
    <xf numFmtId="0" fontId="30" fillId="3" borderId="0" xfId="0" applyFont="1" applyFill="1"/>
    <xf numFmtId="0" fontId="30" fillId="13" borderId="0" xfId="0" applyFont="1" applyFill="1"/>
    <xf numFmtId="0" fontId="30" fillId="14" borderId="0" xfId="0" applyFont="1" applyFill="1"/>
    <xf numFmtId="0" fontId="46" fillId="0" borderId="70" xfId="0" applyFont="1" applyBorder="1" applyAlignment="1">
      <alignment vertical="top" wrapText="1"/>
    </xf>
    <xf numFmtId="0" fontId="46" fillId="0" borderId="71" xfId="0" applyFont="1" applyBorder="1" applyAlignment="1">
      <alignment vertical="top" wrapText="1"/>
    </xf>
    <xf numFmtId="0" fontId="46" fillId="0" borderId="72" xfId="0" applyFont="1" applyBorder="1" applyAlignment="1">
      <alignment vertical="top" wrapText="1"/>
    </xf>
    <xf numFmtId="0" fontId="46" fillId="15" borderId="72" xfId="0" applyFont="1" applyFill="1" applyBorder="1" applyAlignment="1">
      <alignment vertical="top" wrapText="1"/>
    </xf>
    <xf numFmtId="0" fontId="46" fillId="15" borderId="70" xfId="0" applyFont="1" applyFill="1" applyBorder="1"/>
    <xf numFmtId="22" fontId="30" fillId="0" borderId="0" xfId="0" applyNumberFormat="1" applyFont="1" applyAlignment="1">
      <alignment vertical="center" wrapText="1"/>
    </xf>
    <xf numFmtId="0" fontId="30" fillId="13" borderId="0" xfId="0" applyFont="1" applyFill="1" applyAlignment="1">
      <alignment vertical="center" wrapText="1"/>
    </xf>
    <xf numFmtId="0" fontId="30" fillId="14" borderId="0" xfId="0" applyFont="1" applyFill="1" applyAlignment="1">
      <alignment vertical="center" wrapText="1"/>
    </xf>
    <xf numFmtId="9" fontId="30" fillId="0" borderId="0" xfId="0" applyNumberFormat="1" applyFont="1"/>
    <xf numFmtId="0" fontId="30" fillId="0" borderId="67" xfId="0" applyFont="1" applyBorder="1" applyAlignment="1">
      <alignment vertical="center" wrapText="1"/>
    </xf>
    <xf numFmtId="189" fontId="30" fillId="0" borderId="0" xfId="0" applyNumberFormat="1" applyFont="1" applyAlignment="1">
      <alignment vertical="center"/>
    </xf>
    <xf numFmtId="0" fontId="48" fillId="13" borderId="0" xfId="0" applyFont="1" applyFill="1" applyAlignment="1">
      <alignment vertical="center" wrapText="1"/>
    </xf>
    <xf numFmtId="0" fontId="49" fillId="2" borderId="0" xfId="0" applyFont="1" applyFill="1" applyAlignment="1" applyProtection="1">
      <alignment horizontal="left" vertical="center"/>
      <protection locked="0"/>
    </xf>
    <xf numFmtId="0" fontId="51" fillId="2" borderId="0" xfId="0" applyFont="1" applyFill="1" applyAlignment="1" applyProtection="1">
      <alignment horizontal="left" vertical="center"/>
      <protection locked="0"/>
    </xf>
    <xf numFmtId="0" fontId="50" fillId="2" borderId="0" xfId="0" applyFont="1" applyFill="1"/>
    <xf numFmtId="38" fontId="51" fillId="2" borderId="0" xfId="1" applyFont="1" applyFill="1" applyProtection="1"/>
    <xf numFmtId="0" fontId="7" fillId="2" borderId="0" xfId="0" applyFont="1" applyFill="1"/>
    <xf numFmtId="49" fontId="51" fillId="2" borderId="0" xfId="1" applyNumberFormat="1" applyFont="1" applyFill="1" applyProtection="1"/>
    <xf numFmtId="38" fontId="51" fillId="2" borderId="0" xfId="1" applyFont="1" applyFill="1" applyAlignment="1" applyProtection="1">
      <alignment shrinkToFit="1"/>
    </xf>
    <xf numFmtId="38" fontId="56" fillId="2" borderId="0" xfId="1" applyFont="1" applyFill="1" applyProtection="1"/>
    <xf numFmtId="178" fontId="57" fillId="6" borderId="14" xfId="1" applyNumberFormat="1" applyFont="1" applyFill="1" applyBorder="1" applyAlignment="1" applyProtection="1">
      <alignment horizontal="center" vertical="center"/>
    </xf>
    <xf numFmtId="38" fontId="57" fillId="8" borderId="8" xfId="1" applyFont="1" applyFill="1" applyBorder="1" applyAlignment="1" applyProtection="1">
      <alignment vertical="center" shrinkToFit="1"/>
      <protection locked="0"/>
    </xf>
    <xf numFmtId="38" fontId="52" fillId="6" borderId="3" xfId="1" applyFont="1" applyFill="1" applyBorder="1" applyAlignment="1" applyProtection="1">
      <alignment vertical="center"/>
    </xf>
    <xf numFmtId="38" fontId="52" fillId="6" borderId="13" xfId="1" applyFont="1" applyFill="1" applyBorder="1" applyAlignment="1" applyProtection="1">
      <alignment vertical="center"/>
    </xf>
    <xf numFmtId="49" fontId="52" fillId="6" borderId="14" xfId="1" applyNumberFormat="1" applyFont="1" applyFill="1" applyBorder="1" applyAlignment="1" applyProtection="1">
      <alignment vertical="center"/>
    </xf>
    <xf numFmtId="0" fontId="52" fillId="2" borderId="0" xfId="0" applyFont="1" applyFill="1" applyAlignment="1">
      <alignment horizontal="center" vertical="center"/>
    </xf>
    <xf numFmtId="38" fontId="57" fillId="6" borderId="14" xfId="1" applyFont="1" applyFill="1" applyBorder="1" applyAlignment="1" applyProtection="1">
      <alignment horizontal="center" vertical="center" shrinkToFit="1"/>
    </xf>
    <xf numFmtId="38" fontId="52" fillId="6" borderId="7" xfId="1" applyFont="1" applyFill="1" applyBorder="1" applyAlignment="1" applyProtection="1">
      <alignment vertical="center" shrinkToFit="1"/>
    </xf>
    <xf numFmtId="38" fontId="58" fillId="6" borderId="7" xfId="1" applyFont="1" applyFill="1" applyBorder="1" applyAlignment="1" applyProtection="1">
      <alignment horizontal="center" vertical="center"/>
    </xf>
    <xf numFmtId="38" fontId="57" fillId="6" borderId="14" xfId="1" applyFont="1" applyFill="1" applyBorder="1" applyAlignment="1" applyProtection="1">
      <alignment horizontal="center" vertical="center"/>
    </xf>
    <xf numFmtId="38" fontId="59" fillId="6" borderId="7" xfId="1" applyFont="1" applyFill="1" applyBorder="1" applyAlignment="1" applyProtection="1">
      <alignment horizontal="center" vertical="center"/>
    </xf>
    <xf numFmtId="38" fontId="57" fillId="6" borderId="8" xfId="1" applyFont="1" applyFill="1" applyBorder="1" applyAlignment="1" applyProtection="1">
      <alignment horizontal="center" vertical="center"/>
    </xf>
    <xf numFmtId="38" fontId="57" fillId="6" borderId="7" xfId="1" applyFont="1" applyFill="1" applyBorder="1" applyAlignment="1" applyProtection="1">
      <alignment vertical="center" shrinkToFit="1"/>
    </xf>
    <xf numFmtId="38" fontId="56" fillId="2" borderId="0" xfId="1" applyFont="1" applyFill="1" applyAlignment="1" applyProtection="1">
      <alignment horizontal="center" vertical="center"/>
    </xf>
    <xf numFmtId="38" fontId="51" fillId="2" borderId="0" xfId="1" applyFont="1" applyFill="1" applyAlignment="1" applyProtection="1">
      <alignment horizontal="center" vertical="center"/>
    </xf>
    <xf numFmtId="38" fontId="60" fillId="2" borderId="0" xfId="1" applyFont="1" applyFill="1" applyProtection="1"/>
    <xf numFmtId="38" fontId="61" fillId="11" borderId="10" xfId="1" applyFont="1" applyFill="1" applyBorder="1" applyAlignment="1" applyProtection="1">
      <alignment horizontal="right" vertical="center"/>
    </xf>
    <xf numFmtId="38" fontId="62" fillId="11" borderId="19" xfId="1" applyFont="1" applyFill="1" applyBorder="1" applyAlignment="1" applyProtection="1">
      <alignment horizontal="center" vertical="center" shrinkToFit="1"/>
    </xf>
    <xf numFmtId="38" fontId="51" fillId="11" borderId="14" xfId="1" applyFont="1" applyFill="1" applyBorder="1" applyAlignment="1" applyProtection="1">
      <alignment horizontal="center" vertical="center" shrinkToFit="1"/>
    </xf>
    <xf numFmtId="38" fontId="7" fillId="11" borderId="8" xfId="1" applyFont="1" applyFill="1" applyBorder="1" applyAlignment="1" applyProtection="1">
      <alignment vertical="center" shrinkToFit="1"/>
    </xf>
    <xf numFmtId="38" fontId="61" fillId="8" borderId="8" xfId="1" quotePrefix="1" applyFont="1" applyFill="1" applyBorder="1" applyAlignment="1" applyProtection="1">
      <alignment horizontal="center" vertical="center"/>
      <protection locked="0"/>
    </xf>
    <xf numFmtId="38" fontId="61" fillId="8" borderId="8" xfId="1" applyFont="1" applyFill="1" applyBorder="1" applyAlignment="1" applyProtection="1">
      <alignment horizontal="center" vertical="center"/>
      <protection locked="0"/>
    </xf>
    <xf numFmtId="38" fontId="63" fillId="8" borderId="8" xfId="1" applyFont="1" applyFill="1" applyBorder="1" applyAlignment="1" applyProtection="1">
      <alignment horizontal="right" vertical="center"/>
      <protection locked="0"/>
    </xf>
    <xf numFmtId="38" fontId="62" fillId="11" borderId="8" xfId="1" applyFont="1" applyFill="1" applyBorder="1" applyAlignment="1" applyProtection="1">
      <alignment horizontal="right" vertical="center"/>
    </xf>
    <xf numFmtId="0" fontId="7" fillId="2" borderId="5" xfId="0" applyFont="1" applyFill="1" applyBorder="1" applyAlignment="1">
      <alignment horizontal="center" vertical="center"/>
    </xf>
    <xf numFmtId="38" fontId="61" fillId="11" borderId="1" xfId="1" applyFont="1" applyFill="1" applyBorder="1" applyAlignment="1" applyProtection="1">
      <alignment horizontal="right" vertical="center"/>
    </xf>
    <xf numFmtId="38" fontId="63" fillId="8" borderId="8" xfId="1" applyFont="1" applyFill="1" applyBorder="1" applyAlignment="1" applyProtection="1">
      <alignment vertical="center"/>
      <protection locked="0"/>
    </xf>
    <xf numFmtId="38" fontId="62" fillId="11" borderId="8" xfId="1" applyFont="1" applyFill="1" applyBorder="1" applyAlignment="1" applyProtection="1">
      <alignment vertical="center"/>
    </xf>
    <xf numFmtId="38" fontId="7" fillId="11" borderId="8" xfId="1" applyFont="1" applyFill="1" applyBorder="1" applyAlignment="1" applyProtection="1">
      <alignment horizontal="left" vertical="center"/>
    </xf>
    <xf numFmtId="38" fontId="64" fillId="2" borderId="0" xfId="1" applyFont="1" applyFill="1" applyAlignment="1" applyProtection="1">
      <alignment horizontal="right"/>
    </xf>
    <xf numFmtId="0" fontId="7" fillId="2" borderId="5" xfId="0" applyFont="1" applyFill="1" applyBorder="1" applyAlignment="1">
      <alignment horizontal="right"/>
    </xf>
    <xf numFmtId="38" fontId="57" fillId="2" borderId="0" xfId="1" applyFont="1" applyFill="1" applyAlignment="1" applyProtection="1">
      <alignment horizontal="right"/>
    </xf>
    <xf numFmtId="0" fontId="52" fillId="2" borderId="5" xfId="0" applyFont="1" applyFill="1" applyBorder="1" applyAlignment="1">
      <alignment horizontal="center" vertical="center"/>
    </xf>
    <xf numFmtId="38" fontId="61" fillId="8" borderId="7" xfId="1" applyFont="1" applyFill="1" applyBorder="1" applyAlignment="1" applyProtection="1">
      <alignment vertical="center"/>
      <protection locked="0"/>
    </xf>
    <xf numFmtId="38" fontId="51" fillId="8" borderId="8" xfId="1" applyFont="1" applyFill="1" applyBorder="1" applyProtection="1">
      <protection locked="0"/>
    </xf>
    <xf numFmtId="38" fontId="61" fillId="8" borderId="8" xfId="1" applyFont="1" applyFill="1" applyBorder="1" applyAlignment="1" applyProtection="1">
      <alignment vertical="center"/>
      <protection locked="0"/>
    </xf>
    <xf numFmtId="38" fontId="7" fillId="11" borderId="11" xfId="1" applyFont="1" applyFill="1" applyBorder="1" applyAlignment="1" applyProtection="1">
      <alignment horizontal="center" vertical="center"/>
    </xf>
    <xf numFmtId="38" fontId="7" fillId="11" borderId="12" xfId="1" applyFont="1" applyFill="1" applyBorder="1" applyAlignment="1" applyProtection="1">
      <alignment vertical="center" shrinkToFit="1"/>
    </xf>
    <xf numFmtId="38" fontId="65" fillId="11" borderId="10" xfId="1" applyFont="1" applyFill="1" applyBorder="1" applyAlignment="1" applyProtection="1">
      <alignment vertical="center"/>
    </xf>
    <xf numFmtId="38" fontId="7" fillId="11" borderId="12" xfId="1" applyFont="1" applyFill="1" applyBorder="1" applyAlignment="1" applyProtection="1">
      <alignment vertical="center"/>
    </xf>
    <xf numFmtId="38" fontId="65" fillId="11" borderId="12" xfId="1" applyFont="1" applyFill="1" applyBorder="1" applyAlignment="1" applyProtection="1">
      <alignment vertical="center"/>
    </xf>
    <xf numFmtId="49" fontId="7" fillId="11" borderId="65" xfId="1" applyNumberFormat="1" applyFont="1" applyFill="1" applyBorder="1" applyAlignment="1" applyProtection="1">
      <alignment vertical="center"/>
    </xf>
    <xf numFmtId="38" fontId="7" fillId="11" borderId="14" xfId="1" applyFont="1" applyFill="1" applyBorder="1" applyAlignment="1" applyProtection="1">
      <alignment horizontal="center" vertical="center"/>
    </xf>
    <xf numFmtId="38" fontId="65" fillId="11" borderId="7" xfId="1" applyFont="1" applyFill="1" applyBorder="1" applyAlignment="1" applyProtection="1">
      <alignment vertical="center"/>
    </xf>
    <xf numFmtId="49" fontId="7" fillId="11" borderId="20" xfId="1" applyNumberFormat="1" applyFont="1" applyFill="1" applyBorder="1" applyAlignment="1" applyProtection="1">
      <alignment vertical="center"/>
    </xf>
    <xf numFmtId="38" fontId="55" fillId="11" borderId="8" xfId="1" applyFont="1" applyFill="1" applyBorder="1" applyAlignment="1" applyProtection="1">
      <alignment horizontal="center" vertical="center" shrinkToFit="1"/>
    </xf>
    <xf numFmtId="38" fontId="65" fillId="11" borderId="8" xfId="1" applyFont="1" applyFill="1" applyBorder="1" applyAlignment="1" applyProtection="1">
      <alignment vertical="center"/>
    </xf>
    <xf numFmtId="38" fontId="7" fillId="11" borderId="20" xfId="1" applyFont="1" applyFill="1" applyBorder="1" applyAlignment="1" applyProtection="1">
      <alignment vertical="center"/>
    </xf>
    <xf numFmtId="38" fontId="66" fillId="2" borderId="0" xfId="1" applyFont="1" applyFill="1" applyAlignment="1" applyProtection="1">
      <alignment vertical="center"/>
    </xf>
    <xf numFmtId="38" fontId="7" fillId="2" borderId="0" xfId="1" applyFont="1" applyFill="1" applyProtection="1"/>
    <xf numFmtId="38" fontId="51" fillId="2" borderId="0" xfId="1" applyFont="1" applyFill="1" applyBorder="1" applyProtection="1"/>
    <xf numFmtId="38" fontId="51" fillId="2" borderId="0" xfId="1" applyFont="1" applyFill="1" applyBorder="1" applyAlignment="1" applyProtection="1">
      <alignment vertical="center"/>
    </xf>
    <xf numFmtId="0" fontId="31" fillId="12" borderId="67" xfId="0" applyFont="1" applyFill="1" applyBorder="1"/>
    <xf numFmtId="38" fontId="47" fillId="8" borderId="67" xfId="1" applyFont="1" applyFill="1" applyBorder="1" applyAlignment="1" applyProtection="1">
      <alignment horizontal="center" vertical="center"/>
      <protection locked="0"/>
    </xf>
    <xf numFmtId="0" fontId="30" fillId="12" borderId="67" xfId="0" applyFont="1" applyFill="1" applyBorder="1"/>
    <xf numFmtId="38" fontId="30" fillId="0" borderId="67" xfId="1" applyFont="1" applyFill="1" applyBorder="1" applyAlignment="1" applyProtection="1">
      <alignment horizontal="right" vertical="center" indent="1"/>
      <protection locked="0"/>
    </xf>
    <xf numFmtId="0" fontId="67" fillId="16" borderId="73" xfId="0" applyFont="1" applyFill="1" applyBorder="1"/>
    <xf numFmtId="0" fontId="30" fillId="16" borderId="67" xfId="0" applyFont="1" applyFill="1" applyBorder="1"/>
    <xf numFmtId="0" fontId="35" fillId="0" borderId="0" xfId="0" applyFont="1" applyAlignment="1">
      <alignment vertical="center" wrapText="1"/>
    </xf>
    <xf numFmtId="0" fontId="35" fillId="13" borderId="0" xfId="0" applyFont="1" applyFill="1" applyAlignment="1">
      <alignment vertical="center" wrapText="1"/>
    </xf>
    <xf numFmtId="0" fontId="35" fillId="13" borderId="0" xfId="0" applyFont="1" applyFill="1"/>
    <xf numFmtId="0" fontId="0" fillId="0" borderId="0" xfId="0" applyAlignment="1">
      <alignment vertical="center" wrapText="1"/>
    </xf>
    <xf numFmtId="0" fontId="30" fillId="16" borderId="73" xfId="0" applyFont="1" applyFill="1" applyBorder="1"/>
    <xf numFmtId="177" fontId="30" fillId="12" borderId="0" xfId="0" applyNumberFormat="1" applyFont="1" applyFill="1"/>
    <xf numFmtId="0" fontId="68" fillId="0" borderId="74" xfId="0" applyFont="1" applyBorder="1"/>
    <xf numFmtId="0" fontId="30" fillId="0" borderId="75" xfId="0" applyFont="1" applyBorder="1"/>
    <xf numFmtId="0" fontId="30" fillId="0" borderId="76" xfId="0" applyFont="1" applyBorder="1"/>
    <xf numFmtId="0" fontId="7"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185" fontId="53" fillId="10" borderId="47" xfId="6" applyNumberFormat="1" applyFont="1" applyFill="1" applyBorder="1" applyAlignment="1" applyProtection="1">
      <alignment vertical="center"/>
      <protection locked="0"/>
    </xf>
    <xf numFmtId="185" fontId="53" fillId="10" borderId="66" xfId="6" applyNumberFormat="1" applyFont="1" applyFill="1" applyBorder="1" applyAlignment="1" applyProtection="1">
      <alignment vertical="center"/>
      <protection locked="0"/>
    </xf>
    <xf numFmtId="0" fontId="30" fillId="0" borderId="0" xfId="0" applyFont="1" applyAlignment="1">
      <alignment wrapText="1"/>
    </xf>
    <xf numFmtId="0" fontId="30" fillId="3" borderId="0" xfId="0" applyFont="1" applyFill="1" applyAlignment="1">
      <alignment vertical="center" wrapText="1"/>
    </xf>
    <xf numFmtId="22" fontId="30" fillId="3" borderId="0" xfId="0" applyNumberFormat="1" applyFont="1" applyFill="1" applyAlignment="1">
      <alignment vertical="center" wrapText="1"/>
    </xf>
    <xf numFmtId="14" fontId="30" fillId="0" borderId="0" xfId="0" applyNumberFormat="1" applyFont="1"/>
    <xf numFmtId="38" fontId="69" fillId="0" borderId="0" xfId="1" applyFont="1" applyFill="1" applyProtection="1">
      <protection locked="0"/>
    </xf>
    <xf numFmtId="0" fontId="50" fillId="0" borderId="8" xfId="0" applyFont="1" applyBorder="1" applyAlignment="1" applyProtection="1">
      <alignment horizontal="left" vertical="center"/>
      <protection locked="0"/>
    </xf>
    <xf numFmtId="38" fontId="50" fillId="3" borderId="8" xfId="0" applyNumberFormat="1" applyFont="1" applyFill="1" applyBorder="1" applyAlignment="1" applyProtection="1">
      <alignment horizontal="right" vertical="center"/>
      <protection locked="0"/>
    </xf>
    <xf numFmtId="38" fontId="50" fillId="0" borderId="8" xfId="0" applyNumberFormat="1" applyFont="1" applyBorder="1" applyAlignment="1" applyProtection="1">
      <alignment horizontal="right" vertical="center"/>
      <protection locked="0"/>
    </xf>
    <xf numFmtId="185" fontId="70" fillId="10" borderId="47" xfId="6" applyNumberFormat="1" applyFont="1" applyFill="1" applyBorder="1" applyAlignment="1" applyProtection="1">
      <alignment vertical="center"/>
      <protection locked="0"/>
    </xf>
    <xf numFmtId="0" fontId="15" fillId="0" borderId="46" xfId="0" applyFont="1" applyBorder="1" applyAlignment="1" applyProtection="1">
      <alignment horizontal="left" vertical="center" indent="1" shrinkToFit="1"/>
      <protection locked="0"/>
    </xf>
    <xf numFmtId="31" fontId="71" fillId="0" borderId="7" xfId="0" applyNumberFormat="1" applyFont="1" applyBorder="1" applyAlignment="1" applyProtection="1">
      <alignment horizontal="left" vertical="center"/>
      <protection locked="0"/>
    </xf>
    <xf numFmtId="31" fontId="71" fillId="0" borderId="8" xfId="0" applyNumberFormat="1" applyFont="1" applyBorder="1" applyAlignment="1" applyProtection="1">
      <alignment horizontal="left" vertical="center"/>
      <protection locked="0"/>
    </xf>
    <xf numFmtId="38" fontId="30" fillId="0" borderId="77" xfId="1" applyFont="1" applyFill="1" applyBorder="1" applyAlignment="1" applyProtection="1">
      <alignment horizontal="right" vertical="center" indent="1"/>
      <protection locked="0"/>
    </xf>
    <xf numFmtId="0" fontId="72" fillId="0" borderId="8" xfId="0" applyFont="1" applyBorder="1" applyAlignment="1">
      <alignment horizontal="center" vertical="center"/>
    </xf>
    <xf numFmtId="0" fontId="72" fillId="13" borderId="8" xfId="0" applyFont="1" applyFill="1" applyBorder="1" applyAlignment="1">
      <alignment vertical="center"/>
    </xf>
    <xf numFmtId="177" fontId="15" fillId="8" borderId="46" xfId="0" applyNumberFormat="1" applyFont="1" applyFill="1" applyBorder="1" applyAlignment="1">
      <alignment horizontal="right" vertical="center" indent="1"/>
    </xf>
    <xf numFmtId="0" fontId="74" fillId="0" borderId="0" xfId="9"/>
    <xf numFmtId="0" fontId="30" fillId="12" borderId="0" xfId="0" applyFont="1" applyFill="1"/>
    <xf numFmtId="0" fontId="7" fillId="2" borderId="0" xfId="0" applyFont="1" applyFill="1" applyAlignment="1">
      <alignment horizontal="center" vertical="center"/>
    </xf>
    <xf numFmtId="0" fontId="7" fillId="2" borderId="0" xfId="0" applyFont="1" applyFill="1" applyAlignment="1">
      <alignment horizontal="right"/>
    </xf>
    <xf numFmtId="38" fontId="60" fillId="2" borderId="0" xfId="1" applyFont="1" applyFill="1" applyBorder="1" applyProtection="1"/>
    <xf numFmtId="38" fontId="7" fillId="2" borderId="0" xfId="1" applyFont="1" applyFill="1" applyBorder="1" applyProtection="1"/>
    <xf numFmtId="0" fontId="72" fillId="0" borderId="8" xfId="0" applyFont="1" applyBorder="1" applyAlignment="1">
      <alignment vertical="center"/>
    </xf>
    <xf numFmtId="38" fontId="30" fillId="0" borderId="0" xfId="0" applyNumberFormat="1" applyFont="1" applyAlignment="1">
      <alignment horizontal="center" vertical="center"/>
    </xf>
    <xf numFmtId="177" fontId="30" fillId="0" borderId="0" xfId="0" applyNumberFormat="1" applyFont="1" applyAlignment="1">
      <alignment vertical="center"/>
    </xf>
    <xf numFmtId="0" fontId="72" fillId="0" borderId="8" xfId="3" applyFont="1" applyBorder="1"/>
    <xf numFmtId="177" fontId="30" fillId="13" borderId="0" xfId="0" applyNumberFormat="1" applyFont="1" applyFill="1" applyAlignment="1">
      <alignment vertical="center"/>
    </xf>
    <xf numFmtId="0" fontId="5" fillId="13" borderId="0" xfId="0" applyFont="1" applyFill="1" applyAlignment="1">
      <alignment vertical="center"/>
    </xf>
    <xf numFmtId="38" fontId="5" fillId="13" borderId="0" xfId="0" applyNumberFormat="1" applyFont="1" applyFill="1" applyAlignment="1">
      <alignment vertical="center"/>
    </xf>
    <xf numFmtId="38" fontId="52" fillId="6" borderId="7" xfId="1" applyFont="1" applyFill="1" applyBorder="1" applyAlignment="1" applyProtection="1">
      <alignment vertical="center"/>
    </xf>
    <xf numFmtId="38" fontId="52" fillId="6" borderId="14" xfId="1" applyFont="1" applyFill="1" applyBorder="1" applyAlignment="1" applyProtection="1">
      <alignment vertical="center"/>
    </xf>
    <xf numFmtId="38" fontId="40" fillId="0" borderId="16" xfId="1" applyFont="1" applyBorder="1" applyAlignment="1">
      <alignment vertical="center" shrinkToFit="1"/>
    </xf>
    <xf numFmtId="38" fontId="38" fillId="5" borderId="30" xfId="1" applyFont="1" applyFill="1" applyBorder="1" applyAlignment="1">
      <alignment horizontal="center" vertical="center"/>
    </xf>
    <xf numFmtId="38" fontId="40" fillId="0" borderId="17" xfId="1" applyFont="1" applyBorder="1" applyAlignment="1">
      <alignment vertical="center" shrinkToFit="1"/>
    </xf>
    <xf numFmtId="0" fontId="40" fillId="0" borderId="78" xfId="0" applyFont="1" applyBorder="1" applyAlignment="1">
      <alignment vertical="center" shrinkToFit="1"/>
    </xf>
    <xf numFmtId="38" fontId="40" fillId="0" borderId="79" xfId="1" applyFont="1" applyBorder="1" applyAlignment="1">
      <alignment vertical="center" shrinkToFit="1"/>
    </xf>
    <xf numFmtId="0" fontId="39" fillId="5" borderId="25" xfId="0" applyFont="1" applyFill="1" applyBorder="1" applyAlignment="1">
      <alignment horizontal="center" vertical="center"/>
    </xf>
    <xf numFmtId="38" fontId="40" fillId="0" borderId="27" xfId="1" applyFont="1" applyFill="1" applyBorder="1" applyAlignment="1">
      <alignment horizontal="right" vertical="center"/>
    </xf>
    <xf numFmtId="38" fontId="40" fillId="0" borderId="80" xfId="0" applyNumberFormat="1" applyFont="1" applyBorder="1" applyAlignment="1">
      <alignment vertical="center"/>
    </xf>
    <xf numFmtId="38" fontId="40" fillId="0" borderId="12" xfId="0" applyNumberFormat="1" applyFont="1" applyBorder="1" applyAlignment="1">
      <alignment vertical="center"/>
    </xf>
    <xf numFmtId="0" fontId="74" fillId="0" borderId="0" xfId="9" applyAlignment="1">
      <alignment horizontal="right"/>
    </xf>
    <xf numFmtId="38" fontId="7" fillId="13" borderId="8" xfId="1" applyFont="1" applyFill="1" applyBorder="1" applyAlignment="1" applyProtection="1">
      <alignment vertical="center" shrinkToFit="1"/>
    </xf>
    <xf numFmtId="0" fontId="32" fillId="0" borderId="0" xfId="0" applyFont="1" applyAlignment="1">
      <alignment horizontal="left"/>
    </xf>
    <xf numFmtId="0" fontId="32" fillId="0" borderId="15" xfId="0" applyFont="1" applyBorder="1" applyAlignment="1">
      <alignment horizontal="left"/>
    </xf>
    <xf numFmtId="0" fontId="36" fillId="0" borderId="0" xfId="0" applyFont="1" applyAlignment="1">
      <alignment shrinkToFit="1"/>
    </xf>
    <xf numFmtId="0" fontId="43" fillId="0" borderId="0" xfId="0" applyFont="1" applyAlignment="1">
      <alignment shrinkToFit="1"/>
    </xf>
    <xf numFmtId="38" fontId="54" fillId="0" borderId="2" xfId="0" applyNumberFormat="1" applyFont="1" applyBorder="1" applyAlignment="1" applyProtection="1">
      <alignment horizontal="left" vertical="top"/>
      <protection locked="0"/>
    </xf>
    <xf numFmtId="38" fontId="54" fillId="0" borderId="3" xfId="0" applyNumberFormat="1" applyFont="1" applyBorder="1" applyAlignment="1" applyProtection="1">
      <alignment horizontal="left" vertical="top"/>
      <protection locked="0"/>
    </xf>
    <xf numFmtId="38" fontId="54" fillId="0" borderId="4" xfId="0" applyNumberFormat="1" applyFont="1" applyBorder="1" applyAlignment="1" applyProtection="1">
      <alignment horizontal="left" vertical="top"/>
      <protection locked="0"/>
    </xf>
    <xf numFmtId="38" fontId="54" fillId="0" borderId="9" xfId="0" applyNumberFormat="1" applyFont="1" applyBorder="1" applyAlignment="1" applyProtection="1">
      <alignment horizontal="left" vertical="top"/>
      <protection locked="0"/>
    </xf>
    <xf numFmtId="38" fontId="54" fillId="0" borderId="0" xfId="0" applyNumberFormat="1" applyFont="1" applyAlignment="1" applyProtection="1">
      <alignment horizontal="left" vertical="top"/>
      <protection locked="0"/>
    </xf>
    <xf numFmtId="38" fontId="54" fillId="0" borderId="5" xfId="0" applyNumberFormat="1" applyFont="1" applyBorder="1" applyAlignment="1" applyProtection="1">
      <alignment horizontal="left" vertical="top"/>
      <protection locked="0"/>
    </xf>
    <xf numFmtId="38" fontId="54" fillId="0" borderId="10" xfId="0" applyNumberFormat="1" applyFont="1" applyBorder="1" applyAlignment="1" applyProtection="1">
      <alignment horizontal="left" vertical="top"/>
      <protection locked="0"/>
    </xf>
    <xf numFmtId="38" fontId="54" fillId="0" borderId="1" xfId="0" applyNumberFormat="1" applyFont="1" applyBorder="1" applyAlignment="1" applyProtection="1">
      <alignment horizontal="left" vertical="top"/>
      <protection locked="0"/>
    </xf>
    <xf numFmtId="38" fontId="54" fillId="0" borderId="11" xfId="0" applyNumberFormat="1" applyFont="1" applyBorder="1" applyAlignment="1" applyProtection="1">
      <alignment horizontal="left" vertical="top"/>
      <protection locked="0"/>
    </xf>
    <xf numFmtId="0" fontId="75" fillId="17" borderId="4" xfId="0" applyFont="1" applyFill="1" applyBorder="1" applyAlignment="1" applyProtection="1">
      <alignment horizontal="center" vertical="center"/>
      <protection locked="0"/>
    </xf>
    <xf numFmtId="0" fontId="75" fillId="17" borderId="11" xfId="0" applyFont="1" applyFill="1" applyBorder="1" applyAlignment="1" applyProtection="1">
      <alignment horizontal="center" vertical="center"/>
      <protection locked="0"/>
    </xf>
    <xf numFmtId="0" fontId="76" fillId="0" borderId="6" xfId="0" applyFont="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75" fillId="17" borderId="0" xfId="0" applyFont="1" applyFill="1" applyAlignment="1">
      <alignment horizontal="center"/>
    </xf>
    <xf numFmtId="0" fontId="75" fillId="17" borderId="5" xfId="0" applyFont="1" applyFill="1" applyBorder="1" applyAlignment="1">
      <alignment horizontal="center"/>
    </xf>
    <xf numFmtId="178" fontId="57" fillId="6" borderId="7" xfId="1" applyNumberFormat="1" applyFont="1" applyFill="1" applyBorder="1" applyAlignment="1" applyProtection="1">
      <alignment horizontal="center" vertical="center"/>
    </xf>
    <xf numFmtId="178" fontId="57" fillId="6" borderId="13" xfId="1" applyNumberFormat="1" applyFont="1" applyFill="1" applyBorder="1" applyAlignment="1" applyProtection="1">
      <alignment horizontal="center" vertical="center"/>
    </xf>
    <xf numFmtId="38" fontId="52" fillId="6" borderId="7" xfId="1" applyFont="1" applyFill="1" applyBorder="1" applyAlignment="1" applyProtection="1">
      <alignment horizontal="center" vertical="center"/>
    </xf>
    <xf numFmtId="38" fontId="52" fillId="6" borderId="14" xfId="1" applyFont="1" applyFill="1" applyBorder="1" applyAlignment="1" applyProtection="1">
      <alignment horizontal="center" vertical="center"/>
    </xf>
    <xf numFmtId="38" fontId="57" fillId="6" borderId="7" xfId="1" applyFont="1" applyFill="1" applyBorder="1" applyAlignment="1" applyProtection="1">
      <alignment horizontal="center" vertical="center"/>
    </xf>
    <xf numFmtId="38" fontId="57" fillId="6" borderId="14" xfId="1" applyFont="1" applyFill="1" applyBorder="1" applyAlignment="1" applyProtection="1">
      <alignment horizontal="center" vertical="center"/>
    </xf>
    <xf numFmtId="38" fontId="55" fillId="8" borderId="7" xfId="1" applyFont="1" applyFill="1" applyBorder="1" applyAlignment="1" applyProtection="1">
      <alignment horizontal="center" vertical="center"/>
    </xf>
    <xf numFmtId="38" fontId="55" fillId="8" borderId="13" xfId="1" applyFont="1" applyFill="1" applyBorder="1" applyAlignment="1" applyProtection="1">
      <alignment horizontal="center" vertical="center"/>
    </xf>
    <xf numFmtId="38" fontId="55" fillId="8" borderId="14" xfId="1" applyFont="1" applyFill="1" applyBorder="1" applyAlignment="1" applyProtection="1">
      <alignment horizontal="center" vertical="center"/>
    </xf>
    <xf numFmtId="38" fontId="7" fillId="11" borderId="10" xfId="1" applyFont="1" applyFill="1" applyBorder="1" applyAlignment="1" applyProtection="1">
      <alignment horizontal="center" vertical="center"/>
    </xf>
    <xf numFmtId="38" fontId="7" fillId="11" borderId="11" xfId="1" applyFont="1" applyFill="1" applyBorder="1" applyAlignment="1" applyProtection="1">
      <alignment horizontal="center" vertical="center"/>
    </xf>
    <xf numFmtId="38" fontId="7" fillId="11" borderId="7" xfId="1" applyFont="1" applyFill="1" applyBorder="1" applyAlignment="1" applyProtection="1">
      <alignment horizontal="center" vertical="center"/>
    </xf>
    <xf numFmtId="38" fontId="7" fillId="11" borderId="14" xfId="1" applyFont="1" applyFill="1" applyBorder="1" applyAlignment="1" applyProtection="1">
      <alignment horizontal="center" vertical="center"/>
    </xf>
    <xf numFmtId="0" fontId="17" fillId="4" borderId="60" xfId="6" applyFont="1" applyFill="1" applyBorder="1" applyAlignment="1">
      <alignment horizontal="center" vertical="center"/>
    </xf>
    <xf numFmtId="0" fontId="17" fillId="4" borderId="61" xfId="6" applyFont="1" applyFill="1" applyBorder="1" applyAlignment="1">
      <alignment horizontal="center" vertical="center"/>
    </xf>
    <xf numFmtId="181" fontId="17" fillId="4" borderId="60" xfId="7" applyNumberFormat="1" applyFont="1" applyFill="1" applyBorder="1" applyAlignment="1">
      <alignment vertical="center"/>
    </xf>
    <xf numFmtId="181" fontId="17" fillId="4" borderId="62" xfId="7" applyNumberFormat="1" applyFont="1" applyFill="1" applyBorder="1" applyAlignment="1">
      <alignment vertical="center"/>
    </xf>
    <xf numFmtId="181" fontId="17" fillId="4" borderId="61" xfId="7" applyNumberFormat="1" applyFont="1" applyFill="1" applyBorder="1" applyAlignment="1">
      <alignment vertical="center"/>
    </xf>
    <xf numFmtId="183" fontId="17" fillId="4" borderId="60" xfId="7" applyNumberFormat="1" applyFont="1" applyFill="1" applyBorder="1" applyAlignment="1">
      <alignment horizontal="center" vertical="center"/>
    </xf>
    <xf numFmtId="183" fontId="17" fillId="4" borderId="62" xfId="7" applyNumberFormat="1" applyFont="1" applyFill="1" applyBorder="1" applyAlignment="1">
      <alignment horizontal="center" vertical="center"/>
    </xf>
    <xf numFmtId="183" fontId="17" fillId="4" borderId="61" xfId="7" applyNumberFormat="1" applyFont="1" applyFill="1" applyBorder="1" applyAlignment="1">
      <alignment horizontal="center" vertical="center"/>
    </xf>
    <xf numFmtId="183" fontId="17" fillId="0" borderId="54" xfId="7" applyNumberFormat="1" applyFont="1" applyFill="1" applyBorder="1" applyAlignment="1">
      <alignment horizontal="left" vertical="center"/>
    </xf>
    <xf numFmtId="183" fontId="17" fillId="0" borderId="55" xfId="7" applyNumberFormat="1" applyFont="1" applyFill="1" applyBorder="1" applyAlignment="1">
      <alignment horizontal="left" vertical="center"/>
    </xf>
    <xf numFmtId="183" fontId="17" fillId="0" borderId="56" xfId="7" applyNumberFormat="1" applyFont="1" applyFill="1" applyBorder="1" applyAlignment="1">
      <alignment horizontal="left" vertical="center"/>
    </xf>
    <xf numFmtId="183" fontId="20" fillId="0" borderId="64" xfId="6" applyNumberFormat="1" applyFont="1" applyBorder="1" applyAlignment="1">
      <alignment horizontal="left" vertical="center"/>
    </xf>
    <xf numFmtId="183" fontId="20" fillId="0" borderId="55" xfId="6" applyNumberFormat="1" applyFont="1" applyBorder="1" applyAlignment="1">
      <alignment horizontal="left" vertical="center"/>
    </xf>
    <xf numFmtId="183" fontId="20" fillId="0" borderId="56" xfId="6" applyNumberFormat="1" applyFont="1" applyBorder="1" applyAlignment="1">
      <alignment horizontal="left" vertical="center"/>
    </xf>
    <xf numFmtId="181" fontId="17" fillId="0" borderId="54" xfId="7" applyNumberFormat="1" applyFont="1" applyFill="1" applyBorder="1" applyAlignment="1">
      <alignment vertical="center"/>
    </xf>
    <xf numFmtId="181" fontId="17" fillId="0" borderId="55" xfId="7" applyNumberFormat="1" applyFont="1" applyFill="1" applyBorder="1" applyAlignment="1">
      <alignment vertical="center"/>
    </xf>
    <xf numFmtId="181" fontId="17" fillId="0" borderId="56" xfId="7" applyNumberFormat="1" applyFont="1" applyFill="1" applyBorder="1" applyAlignment="1">
      <alignment vertical="center"/>
    </xf>
    <xf numFmtId="182" fontId="17" fillId="0" borderId="54" xfId="6" applyNumberFormat="1" applyFont="1" applyBorder="1" applyAlignment="1">
      <alignment vertical="center"/>
    </xf>
    <xf numFmtId="182" fontId="17" fillId="0" borderId="56" xfId="6" applyNumberFormat="1" applyFont="1" applyBorder="1" applyAlignment="1">
      <alignment vertical="center"/>
    </xf>
    <xf numFmtId="183" fontId="17" fillId="4" borderId="44" xfId="6" applyNumberFormat="1" applyFont="1" applyFill="1" applyBorder="1" applyAlignment="1">
      <alignment vertical="center"/>
    </xf>
    <xf numFmtId="183" fontId="17" fillId="4" borderId="51" xfId="6" applyNumberFormat="1" applyFont="1" applyFill="1" applyBorder="1" applyAlignment="1">
      <alignment vertical="center"/>
    </xf>
    <xf numFmtId="183" fontId="17" fillId="4" borderId="45" xfId="6" applyNumberFormat="1" applyFont="1" applyFill="1" applyBorder="1" applyAlignment="1">
      <alignment vertical="center"/>
    </xf>
    <xf numFmtId="0" fontId="17" fillId="4" borderId="54" xfId="6" applyFont="1" applyFill="1" applyBorder="1" applyAlignment="1">
      <alignment horizontal="center" vertical="center"/>
    </xf>
    <xf numFmtId="0" fontId="17" fillId="4" borderId="56" xfId="6" applyFont="1" applyFill="1" applyBorder="1" applyAlignment="1">
      <alignment horizontal="center" vertical="center"/>
    </xf>
    <xf numFmtId="0" fontId="17" fillId="4" borderId="0" xfId="6" applyFont="1" applyFill="1" applyAlignment="1">
      <alignment horizontal="center" vertical="center"/>
    </xf>
    <xf numFmtId="181" fontId="17" fillId="4" borderId="54" xfId="7" applyNumberFormat="1" applyFont="1" applyFill="1" applyBorder="1" applyAlignment="1">
      <alignment vertical="center"/>
    </xf>
    <xf numFmtId="181" fontId="17" fillId="4" borderId="55" xfId="7" applyNumberFormat="1" applyFont="1" applyFill="1" applyBorder="1" applyAlignment="1">
      <alignment vertical="center"/>
    </xf>
    <xf numFmtId="181" fontId="17" fillId="4" borderId="56" xfId="7" applyNumberFormat="1" applyFont="1" applyFill="1" applyBorder="1" applyAlignment="1">
      <alignment vertical="center"/>
    </xf>
    <xf numFmtId="183" fontId="13" fillId="10" borderId="42" xfId="6" applyNumberFormat="1" applyFont="1" applyFill="1" applyBorder="1" applyAlignment="1">
      <alignment vertical="center"/>
    </xf>
    <xf numFmtId="183" fontId="13" fillId="10" borderId="58" xfId="6" applyNumberFormat="1" applyFont="1" applyFill="1" applyBorder="1" applyAlignment="1">
      <alignment vertical="center"/>
    </xf>
    <xf numFmtId="183" fontId="13" fillId="10" borderId="43" xfId="6" applyNumberFormat="1" applyFont="1" applyFill="1" applyBorder="1" applyAlignment="1">
      <alignment vertical="center"/>
    </xf>
    <xf numFmtId="183" fontId="17" fillId="4" borderId="63" xfId="6" applyNumberFormat="1" applyFont="1" applyFill="1" applyBorder="1" applyAlignment="1">
      <alignment vertical="center"/>
    </xf>
    <xf numFmtId="183" fontId="17" fillId="4" borderId="0" xfId="6" applyNumberFormat="1" applyFont="1" applyFill="1" applyAlignment="1">
      <alignment vertical="center"/>
    </xf>
    <xf numFmtId="183" fontId="17" fillId="4" borderId="41" xfId="6" applyNumberFormat="1" applyFont="1" applyFill="1" applyBorder="1" applyAlignment="1">
      <alignment vertical="center"/>
    </xf>
    <xf numFmtId="183" fontId="17" fillId="4" borderId="54" xfId="7" applyNumberFormat="1" applyFont="1" applyFill="1" applyBorder="1" applyAlignment="1">
      <alignment horizontal="center" vertical="center"/>
    </xf>
    <xf numFmtId="183" fontId="17" fillId="4" borderId="55" xfId="7" applyNumberFormat="1" applyFont="1" applyFill="1" applyBorder="1" applyAlignment="1">
      <alignment horizontal="center" vertical="center"/>
    </xf>
    <xf numFmtId="183" fontId="17" fillId="4" borderId="56" xfId="7" applyNumberFormat="1" applyFont="1" applyFill="1" applyBorder="1" applyAlignment="1">
      <alignment horizontal="center" vertical="center"/>
    </xf>
    <xf numFmtId="0" fontId="13" fillId="10" borderId="44" xfId="6" applyFont="1" applyFill="1" applyBorder="1" applyAlignment="1">
      <alignment horizontal="center" vertical="center" shrinkToFit="1"/>
    </xf>
    <xf numFmtId="0" fontId="13" fillId="10" borderId="45" xfId="6" applyFont="1" applyFill="1" applyBorder="1" applyAlignment="1">
      <alignment horizontal="center" vertical="center" shrinkToFit="1"/>
    </xf>
    <xf numFmtId="0" fontId="13" fillId="10" borderId="50" xfId="6" applyFont="1" applyFill="1" applyBorder="1" applyAlignment="1">
      <alignment horizontal="center" vertical="center" shrinkToFit="1"/>
    </xf>
    <xf numFmtId="0" fontId="13" fillId="10" borderId="44" xfId="6" applyFont="1" applyFill="1" applyBorder="1" applyAlignment="1">
      <alignment horizontal="center" vertical="center" wrapText="1" shrinkToFit="1"/>
    </xf>
    <xf numFmtId="0" fontId="13" fillId="10" borderId="51" xfId="6" applyFont="1" applyFill="1" applyBorder="1" applyAlignment="1">
      <alignment horizontal="center" vertical="center" shrinkToFit="1"/>
    </xf>
    <xf numFmtId="0" fontId="18" fillId="4" borderId="39" xfId="6" applyFont="1" applyFill="1" applyBorder="1" applyAlignment="1">
      <alignment horizontal="center" vertical="center"/>
    </xf>
    <xf numFmtId="0" fontId="17" fillId="0" borderId="0" xfId="6" applyFont="1" applyAlignment="1">
      <alignment horizontal="center" vertical="center"/>
    </xf>
    <xf numFmtId="0" fontId="17" fillId="0" borderId="40" xfId="6" applyFont="1" applyBorder="1" applyAlignment="1">
      <alignment horizontal="center" vertical="center"/>
    </xf>
    <xf numFmtId="31" fontId="21" fillId="0" borderId="0" xfId="6" applyNumberFormat="1" applyFont="1" applyAlignment="1">
      <alignment vertical="center"/>
    </xf>
    <xf numFmtId="0" fontId="22" fillId="2" borderId="42" xfId="6" applyFont="1" applyFill="1" applyBorder="1" applyAlignment="1">
      <alignment horizontal="center" vertical="top"/>
    </xf>
    <xf numFmtId="0" fontId="22" fillId="2" borderId="43" xfId="6" applyFont="1" applyFill="1" applyBorder="1" applyAlignment="1">
      <alignment horizontal="center" vertical="top"/>
    </xf>
    <xf numFmtId="0" fontId="22" fillId="2" borderId="44" xfId="6" applyFont="1" applyFill="1" applyBorder="1" applyAlignment="1">
      <alignment horizontal="right"/>
    </xf>
    <xf numFmtId="0" fontId="22" fillId="2" borderId="45" xfId="6" applyFont="1" applyFill="1" applyBorder="1" applyAlignment="1">
      <alignment horizontal="right"/>
    </xf>
    <xf numFmtId="179" fontId="16" fillId="0" borderId="0" xfId="6" applyNumberFormat="1" applyFont="1" applyAlignment="1">
      <alignment horizontal="left" vertical="center" wrapText="1"/>
    </xf>
    <xf numFmtId="0" fontId="17" fillId="0" borderId="0" xfId="6" applyFont="1" applyAlignment="1">
      <alignment vertical="center"/>
    </xf>
    <xf numFmtId="185" fontId="17" fillId="0" borderId="46" xfId="6" applyNumberFormat="1" applyFont="1" applyBorder="1" applyAlignment="1">
      <alignment vertical="center"/>
    </xf>
    <xf numFmtId="188" fontId="17" fillId="0" borderId="46" xfId="6" applyNumberFormat="1" applyFont="1" applyBorder="1" applyAlignment="1">
      <alignment vertical="center" shrinkToFit="1"/>
    </xf>
  </cellXfs>
  <cellStyles count="10">
    <cellStyle name="パーセント" xfId="4" builtinId="5"/>
    <cellStyle name="ハイパーリンク" xfId="5" builtinId="8"/>
    <cellStyle name="桁区切り" xfId="1" builtinId="6"/>
    <cellStyle name="桁区切り 2" xfId="2" xr:uid="{00000000-0005-0000-0000-000003000000}"/>
    <cellStyle name="桁区切り 3" xfId="7" xr:uid="{79561D67-D857-42C7-B432-7753C789D011}"/>
    <cellStyle name="標準" xfId="0" builtinId="0"/>
    <cellStyle name="標準 2" xfId="3" xr:uid="{00000000-0005-0000-0000-000005000000}"/>
    <cellStyle name="標準 3" xfId="8" xr:uid="{14A6C249-5FCC-4D97-A210-BCC0AF37FDD5}"/>
    <cellStyle name="標準 4" xfId="9" xr:uid="{90B1CCA4-2794-47DA-888F-587FC735BAB8}"/>
    <cellStyle name="標準_ジェムケリー様　見積書" xfId="6" xr:uid="{9F6915D3-094D-4B87-8F9B-7349E229B790}"/>
  </cellStyles>
  <dxfs count="61">
    <dxf>
      <font>
        <color rgb="FF9C0006"/>
      </font>
      <fill>
        <patternFill>
          <bgColor rgb="FFFFC7CE"/>
        </patternFill>
      </fill>
    </dxf>
    <dxf>
      <font>
        <b val="0"/>
        <i val="0"/>
        <strike val="0"/>
        <condense val="0"/>
        <extend val="0"/>
        <outline val="0"/>
        <shadow val="0"/>
        <u val="none"/>
        <vertAlign val="baseline"/>
        <sz val="11"/>
        <color auto="1"/>
        <name val="ＭＳ Ｐゴシック"/>
        <family val="1"/>
        <charset val="128"/>
        <scheme val="none"/>
      </font>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游ゴシック"/>
        <family val="3"/>
        <charset val="128"/>
        <scheme val="none"/>
      </font>
      <numFmt numFmtId="6" formatCode="#,##0;[Red]\-#,##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Meiryo UI"/>
        <family val="3"/>
        <charset val="12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游ゴシック"/>
        <family val="3"/>
        <charset val="128"/>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fill>
        <patternFill patternType="solid">
          <fgColor indexed="64"/>
          <bgColor theme="9" tint="0.59999389629810485"/>
        </patternFill>
      </fill>
      <border diagonalUp="0" diagonalDown="0" outline="0">
        <left style="thin">
          <color theme="3" tint="0.39994506668294322"/>
        </left>
        <right/>
        <top style="thin">
          <color theme="3" tint="0.39994506668294322"/>
        </top>
        <bottom style="thin">
          <color theme="3" tint="0.39994506668294322"/>
        </bottom>
      </border>
    </dxf>
    <dxf>
      <font>
        <b val="0"/>
        <i val="0"/>
        <strike val="0"/>
        <condense val="0"/>
        <extend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89" formatCode="0_ "/>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Meiryo UI"/>
        <family val="3"/>
        <charset val="128"/>
        <scheme val="none"/>
      </font>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0" formatCode="General"/>
    </dxf>
    <dxf>
      <font>
        <strike val="0"/>
        <outline val="0"/>
        <shadow val="0"/>
        <u val="none"/>
        <vertAlign val="baseline"/>
        <sz val="11"/>
        <color auto="1"/>
        <name val="游ゴシック"/>
        <family val="3"/>
        <charset val="128"/>
        <scheme val="none"/>
      </font>
      <fill>
        <patternFill patternType="solid">
          <fgColor indexed="64"/>
          <bgColor theme="9" tint="0.59999389629810485"/>
        </patternFill>
      </fill>
      <border diagonalUp="0" diagonalDown="0">
        <left style="thin">
          <color theme="3" tint="0.39994506668294322"/>
        </left>
        <right/>
        <top style="thin">
          <color theme="3" tint="0.39994506668294322"/>
        </top>
        <bottom style="thin">
          <color theme="3" tint="0.39994506668294322"/>
        </bottom>
        <vertical style="thin">
          <color theme="3" tint="0.39994506668294322"/>
        </vertical>
        <horizontal style="thin">
          <color theme="3" tint="0.39994506668294322"/>
        </horizontal>
      </border>
    </dxf>
    <dxf>
      <font>
        <strike val="0"/>
        <outline val="0"/>
        <shadow val="0"/>
        <u val="none"/>
        <vertAlign val="baseline"/>
        <sz val="11"/>
        <color auto="1"/>
        <name val="游ゴシック"/>
        <family val="3"/>
        <charset val="128"/>
        <scheme val="none"/>
      </font>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dxf>
    <dxf>
      <font>
        <b val="0"/>
        <i val="0"/>
        <strike val="0"/>
        <condense val="0"/>
        <extend val="0"/>
        <outline val="0"/>
        <shadow val="0"/>
        <u val="none"/>
        <vertAlign val="baseline"/>
        <sz val="11"/>
        <color auto="1"/>
        <name val="游ゴシック"/>
        <family val="3"/>
        <charset val="128"/>
        <scheme val="none"/>
      </font>
      <numFmt numFmtId="6" formatCode="#,##0;[Red]\-#,##0"/>
      <fill>
        <patternFill patternType="none">
          <fgColor indexed="64"/>
          <bgColor auto="1"/>
        </patternFill>
      </fill>
      <alignment horizontal="right" vertical="center" textRotation="0" wrapText="0" indent="1"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protection locked="0" hidden="0"/>
    </dxf>
    <dxf>
      <font>
        <b val="0"/>
        <i val="0"/>
        <strike val="0"/>
        <condense val="0"/>
        <extend val="0"/>
        <outline val="0"/>
        <shadow val="0"/>
        <u val="none"/>
        <vertAlign val="baseline"/>
        <sz val="9"/>
        <color indexed="10"/>
        <name val="游ゴシック"/>
        <family val="3"/>
        <charset val="128"/>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theme="3" tint="0.39994506668294322"/>
        </left>
        <right style="thin">
          <color theme="3" tint="0.39994506668294322"/>
        </right>
        <top style="thin">
          <color theme="3" tint="0.39994506668294322"/>
        </top>
        <bottom style="thin">
          <color theme="3" tint="0.39994506668294322"/>
        </bottom>
        <vertical/>
        <horizontal/>
      </border>
      <protection locked="0" hidden="0"/>
    </dxf>
    <dxf>
      <border>
        <top style="thin">
          <color rgb="FF538DD5"/>
        </top>
      </border>
    </dxf>
    <dxf>
      <border diagonalUp="0" diagonalDown="0">
        <left style="thin">
          <color rgb="FF538DD5"/>
        </left>
        <right style="thin">
          <color rgb="FF538DD5"/>
        </right>
        <top style="thin">
          <color rgb="FF538DD5"/>
        </top>
        <bottom style="thin">
          <color rgb="FF538DD5"/>
        </bottom>
      </border>
    </dxf>
    <dxf>
      <font>
        <strike val="0"/>
        <outline val="0"/>
        <shadow val="0"/>
        <u val="none"/>
        <vertAlign val="baseline"/>
        <sz val="11"/>
        <color auto="1"/>
        <name val="游ゴシック"/>
        <family val="3"/>
        <charset val="128"/>
        <scheme val="none"/>
      </font>
    </dxf>
    <dxf>
      <border>
        <bottom style="thin">
          <color rgb="FF538DD5"/>
        </bottom>
      </border>
    </dxf>
    <dxf>
      <font>
        <strike val="0"/>
        <outline val="0"/>
        <shadow val="0"/>
        <u val="none"/>
        <vertAlign val="baseline"/>
        <sz val="11"/>
        <color auto="1"/>
        <name val="游ゴシック"/>
        <family val="3"/>
        <charset val="128"/>
        <scheme val="none"/>
      </font>
      <border diagonalUp="0" diagonalDown="0">
        <left style="thin">
          <color theme="3" tint="0.39994506668294322"/>
        </left>
        <right style="thin">
          <color theme="3" tint="0.39994506668294322"/>
        </right>
        <top/>
        <bottom/>
        <vertical style="thin">
          <color theme="3" tint="0.39994506668294322"/>
        </vertical>
        <horizontal style="thin">
          <color theme="3" tint="0.39994506668294322"/>
        </horizontal>
      </border>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0" formatCode="General"/>
    </dxf>
    <dxf>
      <font>
        <strike val="0"/>
        <outline val="0"/>
        <shadow val="0"/>
        <u val="none"/>
        <vertAlign val="baseline"/>
        <sz val="11"/>
        <color auto="1"/>
        <name val="游ゴシック"/>
        <family val="3"/>
        <charset val="128"/>
        <scheme val="none"/>
      </font>
      <fill>
        <patternFill patternType="solid">
          <fgColor indexed="64"/>
          <bgColor theme="9" tint="0.59999389629810485"/>
        </patternFill>
      </fill>
      <border diagonalUp="0" diagonalDown="0">
        <left style="thin">
          <color theme="3" tint="0.39994506668294322"/>
        </left>
        <right/>
        <top style="thin">
          <color theme="3" tint="0.39994506668294322"/>
        </top>
        <bottom style="thin">
          <color theme="3" tint="0.39994506668294322"/>
        </bottom>
        <vertical style="thin">
          <color theme="3" tint="0.39994506668294322"/>
        </vertical>
        <horizontal style="thin">
          <color theme="3" tint="0.39994506668294322"/>
        </horizontal>
      </border>
    </dxf>
    <dxf>
      <font>
        <strike val="0"/>
        <outline val="0"/>
        <shadow val="0"/>
        <u val="none"/>
        <vertAlign val="baseline"/>
        <sz val="11"/>
        <color auto="1"/>
        <name val="游ゴシック"/>
        <family val="3"/>
        <charset val="128"/>
        <scheme val="none"/>
      </font>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dxf>
    <dxf>
      <font>
        <b val="0"/>
        <i val="0"/>
        <strike val="0"/>
        <condense val="0"/>
        <extend val="0"/>
        <outline val="0"/>
        <shadow val="0"/>
        <u val="none"/>
        <vertAlign val="baseline"/>
        <sz val="11"/>
        <color auto="1"/>
        <name val="游ゴシック"/>
        <family val="3"/>
        <charset val="128"/>
        <scheme val="none"/>
      </font>
      <numFmt numFmtId="6" formatCode="#,##0;[Red]\-#,##0"/>
      <fill>
        <patternFill patternType="none">
          <fgColor indexed="64"/>
          <bgColor auto="1"/>
        </patternFill>
      </fill>
      <alignment horizontal="right" vertical="center" textRotation="0" wrapText="0" indent="1"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protection locked="0" hidden="0"/>
    </dxf>
    <dxf>
      <font>
        <b val="0"/>
        <i val="0"/>
        <strike val="0"/>
        <condense val="0"/>
        <extend val="0"/>
        <outline val="0"/>
        <shadow val="0"/>
        <u val="none"/>
        <vertAlign val="baseline"/>
        <sz val="9"/>
        <color indexed="10"/>
        <name val="游ゴシック"/>
        <family val="3"/>
        <charset val="128"/>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theme="3" tint="0.39994506668294322"/>
        </left>
        <right style="thin">
          <color theme="3" tint="0.39994506668294322"/>
        </right>
        <top style="thin">
          <color theme="3" tint="0.39994506668294322"/>
        </top>
        <bottom style="thin">
          <color theme="3" tint="0.39994506668294322"/>
        </bottom>
        <vertical/>
        <horizontal/>
      </border>
      <protection locked="0" hidden="0"/>
    </dxf>
    <dxf>
      <border>
        <top style="thin">
          <color theme="3" tint="0.39994506668294322"/>
        </top>
      </border>
    </dxf>
    <dxf>
      <border diagonalUp="0" diagonalDown="0">
        <left style="thin">
          <color theme="3" tint="0.39994506668294322"/>
        </left>
        <right style="thin">
          <color theme="3" tint="0.39994506668294322"/>
        </right>
        <top style="thin">
          <color theme="3" tint="0.39994506668294322"/>
        </top>
        <bottom style="thin">
          <color theme="3" tint="0.39994506668294322"/>
        </bottom>
      </border>
    </dxf>
    <dxf>
      <font>
        <strike val="0"/>
        <outline val="0"/>
        <shadow val="0"/>
        <u val="none"/>
        <vertAlign val="baseline"/>
        <sz val="11"/>
        <color auto="1"/>
        <name val="游ゴシック"/>
        <family val="3"/>
        <charset val="128"/>
        <scheme val="none"/>
      </font>
    </dxf>
    <dxf>
      <border>
        <bottom style="thin">
          <color theme="3" tint="0.39994506668294322"/>
        </bottom>
      </border>
    </dxf>
    <dxf>
      <font>
        <strike val="0"/>
        <outline val="0"/>
        <shadow val="0"/>
        <u val="none"/>
        <vertAlign val="baseline"/>
        <sz val="11"/>
        <color auto="1"/>
        <name val="游ゴシック"/>
        <family val="3"/>
        <charset val="128"/>
        <scheme val="none"/>
      </font>
      <border diagonalUp="0" diagonalDown="0">
        <left style="thin">
          <color theme="3" tint="0.39994506668294322"/>
        </left>
        <right style="thin">
          <color theme="3" tint="0.39994506668294322"/>
        </right>
        <top/>
        <bottom/>
        <vertical style="thin">
          <color theme="3" tint="0.39994506668294322"/>
        </vertical>
        <horizontal style="thin">
          <color theme="3" tint="0.39994506668294322"/>
        </horizontal>
      </border>
    </dxf>
  </dxfs>
  <tableStyles count="0" defaultTableStyle="TableStyleMedium2" defaultPivotStyle="PivotStyleLight16"/>
  <colors>
    <mruColors>
      <color rgb="FFFFCCFF"/>
      <color rgb="FFFF99FF"/>
      <color rgb="FFFFFFCC"/>
      <color rgb="FFFFCC99"/>
      <color rgb="FFBADFE8"/>
      <color rgb="FFFFFF99"/>
      <color rgb="FFE8E8E8"/>
      <color rgb="FFDDDDDD"/>
      <color rgb="FF96969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43" Type="http://schemas.openxmlformats.org/officeDocument/2006/relationships/customXml" Target="../customXml/item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0</xdr:colOff>
      <xdr:row>16</xdr:row>
      <xdr:rowOff>114300</xdr:rowOff>
    </xdr:from>
    <xdr:to>
      <xdr:col>5</xdr:col>
      <xdr:colOff>175994</xdr:colOff>
      <xdr:row>20</xdr:row>
      <xdr:rowOff>39221</xdr:rowOff>
    </xdr:to>
    <xdr:sp macro="[0]!AreaRefresh" textlink="">
      <xdr:nvSpPr>
        <xdr:cNvPr id="2" name="正方形/長方形 1">
          <a:extLst>
            <a:ext uri="{FF2B5EF4-FFF2-40B4-BE49-F238E27FC236}">
              <a16:creationId xmlns:a16="http://schemas.microsoft.com/office/drawing/2014/main" id="{00000000-0008-0000-0000-000002000000}"/>
            </a:ext>
          </a:extLst>
        </xdr:cNvPr>
        <xdr:cNvSpPr/>
      </xdr:nvSpPr>
      <xdr:spPr>
        <a:xfrm>
          <a:off x="1409700" y="5086350"/>
          <a:ext cx="2233394" cy="610721"/>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エリア表更新</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2</xdr:col>
      <xdr:colOff>0</xdr:colOff>
      <xdr:row>8</xdr:row>
      <xdr:rowOff>142875</xdr:rowOff>
    </xdr:from>
    <xdr:to>
      <xdr:col>5</xdr:col>
      <xdr:colOff>175994</xdr:colOff>
      <xdr:row>12</xdr:row>
      <xdr:rowOff>67796</xdr:rowOff>
    </xdr:to>
    <xdr:sp macro="[0]!change_mode_salse" textlink="">
      <xdr:nvSpPr>
        <xdr:cNvPr id="3" name="正方形/長方形 2">
          <a:extLst>
            <a:ext uri="{FF2B5EF4-FFF2-40B4-BE49-F238E27FC236}">
              <a16:creationId xmlns:a16="http://schemas.microsoft.com/office/drawing/2014/main" id="{00000000-0008-0000-0000-000003000000}"/>
            </a:ext>
          </a:extLst>
        </xdr:cNvPr>
        <xdr:cNvSpPr/>
      </xdr:nvSpPr>
      <xdr:spPr>
        <a:xfrm>
          <a:off x="1076325" y="2047875"/>
          <a:ext cx="2233394" cy="877421"/>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受注データ作成</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2</xdr:col>
      <xdr:colOff>0</xdr:colOff>
      <xdr:row>3</xdr:row>
      <xdr:rowOff>200025</xdr:rowOff>
    </xdr:from>
    <xdr:to>
      <xdr:col>5</xdr:col>
      <xdr:colOff>175994</xdr:colOff>
      <xdr:row>7</xdr:row>
      <xdr:rowOff>124946</xdr:rowOff>
    </xdr:to>
    <xdr:sp macro="[0]!change_mode_customer" textlink="">
      <xdr:nvSpPr>
        <xdr:cNvPr id="4" name="正方形/長方形 3">
          <a:extLst>
            <a:ext uri="{FF2B5EF4-FFF2-40B4-BE49-F238E27FC236}">
              <a16:creationId xmlns:a16="http://schemas.microsoft.com/office/drawing/2014/main" id="{00000000-0008-0000-0000-000004000000}"/>
            </a:ext>
          </a:extLst>
        </xdr:cNvPr>
        <xdr:cNvSpPr/>
      </xdr:nvSpPr>
      <xdr:spPr>
        <a:xfrm>
          <a:off x="1076325" y="914400"/>
          <a:ext cx="2233394" cy="877421"/>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お客様配布用に設定</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5</xdr:col>
      <xdr:colOff>352425</xdr:colOff>
      <xdr:row>9</xdr:row>
      <xdr:rowOff>152400</xdr:rowOff>
    </xdr:from>
    <xdr:to>
      <xdr:col>11</xdr:col>
      <xdr:colOff>105604</xdr:colOff>
      <xdr:row>11</xdr:row>
      <xdr:rowOff>157370</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486150" y="2295525"/>
          <a:ext cx="3867979" cy="481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←受注処理をする前に押してください。</a:t>
          </a:r>
          <a:endParaRPr kumimoji="1" lang="en-US" altLang="ja-JP" sz="1200">
            <a:latin typeface="+mn-ea"/>
            <a:ea typeface="+mn-ea"/>
          </a:endParaRPr>
        </a:p>
      </xdr:txBody>
    </xdr:sp>
    <xdr:clientData/>
  </xdr:twoCellAnchor>
  <xdr:twoCellAnchor>
    <xdr:from>
      <xdr:col>5</xdr:col>
      <xdr:colOff>352425</xdr:colOff>
      <xdr:row>4</xdr:row>
      <xdr:rowOff>209550</xdr:rowOff>
    </xdr:from>
    <xdr:to>
      <xdr:col>11</xdr:col>
      <xdr:colOff>105604</xdr:colOff>
      <xdr:row>6</xdr:row>
      <xdr:rowOff>214520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3486150" y="1162050"/>
          <a:ext cx="3867979" cy="481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←エリア表をお客様へ渡す前に押してください。</a:t>
          </a:r>
        </a:p>
      </xdr:txBody>
    </xdr:sp>
    <xdr:clientData/>
  </xdr:twoCellAnchor>
  <xdr:twoCellAnchor>
    <xdr:from>
      <xdr:col>5</xdr:col>
      <xdr:colOff>352425</xdr:colOff>
      <xdr:row>17</xdr:row>
      <xdr:rowOff>114300</xdr:rowOff>
    </xdr:from>
    <xdr:to>
      <xdr:col>11</xdr:col>
      <xdr:colOff>105604</xdr:colOff>
      <xdr:row>19</xdr:row>
      <xdr:rowOff>119270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819525" y="5257800"/>
          <a:ext cx="3867979" cy="347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←エリア表を更新時に実行して下さい。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38</xdr:row>
      <xdr:rowOff>10211</xdr:rowOff>
    </xdr:from>
    <xdr:to>
      <xdr:col>14</xdr:col>
      <xdr:colOff>587375</xdr:colOff>
      <xdr:row>38</xdr:row>
      <xdr:rowOff>10211</xdr:rowOff>
    </xdr:to>
    <xdr:cxnSp macro="">
      <xdr:nvCxnSpPr>
        <xdr:cNvPr id="2" name="直線コネクタ 1">
          <a:extLst>
            <a:ext uri="{FF2B5EF4-FFF2-40B4-BE49-F238E27FC236}">
              <a16:creationId xmlns:a16="http://schemas.microsoft.com/office/drawing/2014/main" id="{AB9F05D2-0D16-48E9-985C-B6349F087100}"/>
            </a:ext>
          </a:extLst>
        </xdr:cNvPr>
        <xdr:cNvCxnSpPr>
          <a:cxnSpLocks/>
        </xdr:cNvCxnSpPr>
      </xdr:nvCxnSpPr>
      <xdr:spPr>
        <a:xfrm flipH="1">
          <a:off x="47625" y="8973236"/>
          <a:ext cx="10140950" cy="0"/>
        </a:xfrm>
        <a:prstGeom prst="line">
          <a:avLst/>
        </a:prstGeom>
        <a:ln>
          <a:solidFill>
            <a:schemeClr val="tx1"/>
          </a:solidFil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66676</xdr:colOff>
      <xdr:row>37</xdr:row>
      <xdr:rowOff>151840</xdr:rowOff>
    </xdr:from>
    <xdr:to>
      <xdr:col>6</xdr:col>
      <xdr:colOff>390525</xdr:colOff>
      <xdr:row>39</xdr:row>
      <xdr:rowOff>155317</xdr:rowOff>
    </xdr:to>
    <xdr:sp macro="" textlink="">
      <xdr:nvSpPr>
        <xdr:cNvPr id="3" name="テキスト ボックス 13">
          <a:extLst>
            <a:ext uri="{FF2B5EF4-FFF2-40B4-BE49-F238E27FC236}">
              <a16:creationId xmlns:a16="http://schemas.microsoft.com/office/drawing/2014/main" id="{9BBD28A6-6B40-45A4-9AAC-6E484D6B0D91}"/>
            </a:ext>
          </a:extLst>
        </xdr:cNvPr>
        <xdr:cNvSpPr txBox="1"/>
      </xdr:nvSpPr>
      <xdr:spPr>
        <a:xfrm>
          <a:off x="66676" y="8876740"/>
          <a:ext cx="4438649" cy="47972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en-US" altLang="ja-JP" sz="1200">
              <a:latin typeface="Meiryo UI" panose="020B0604030504040204" pitchFamily="50" charset="-128"/>
              <a:ea typeface="Meiryo UI" panose="020B0604030504040204" pitchFamily="50" charset="-128"/>
            </a:rPr>
            <a:t>TEL</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096</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370</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3925</a:t>
          </a:r>
          <a:r>
            <a:rPr kumimoji="1" lang="ja-JP" altLang="en-US" sz="1200">
              <a:latin typeface="Meiryo UI" panose="020B0604030504040204" pitchFamily="50" charset="-128"/>
              <a:ea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rPr>
            <a:t>FAX</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096</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370</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3964</a:t>
          </a:r>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0</xdr:col>
      <xdr:colOff>0</xdr:colOff>
      <xdr:row>11</xdr:row>
      <xdr:rowOff>0</xdr:rowOff>
    </xdr:from>
    <xdr:to>
      <xdr:col>0</xdr:col>
      <xdr:colOff>140538</xdr:colOff>
      <xdr:row>14</xdr:row>
      <xdr:rowOff>134379</xdr:rowOff>
    </xdr:to>
    <xdr:sp macro="" textlink="">
      <xdr:nvSpPr>
        <xdr:cNvPr id="4" name="正方形/長方形 3">
          <a:extLst>
            <a:ext uri="{FF2B5EF4-FFF2-40B4-BE49-F238E27FC236}">
              <a16:creationId xmlns:a16="http://schemas.microsoft.com/office/drawing/2014/main" id="{062C8C55-BEE7-4C84-82E3-DFA46ACFF996}"/>
            </a:ext>
          </a:extLst>
        </xdr:cNvPr>
        <xdr:cNvSpPr/>
      </xdr:nvSpPr>
      <xdr:spPr>
        <a:xfrm>
          <a:off x="0" y="2533650"/>
          <a:ext cx="140538" cy="848754"/>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4800">
            <a:solidFill>
              <a:srgbClr val="FF0000"/>
            </a:solidFill>
          </a:endParaRPr>
        </a:p>
      </xdr:txBody>
    </xdr:sp>
    <xdr:clientData/>
  </xdr:twoCellAnchor>
  <xdr:twoCellAnchor>
    <xdr:from>
      <xdr:col>0</xdr:col>
      <xdr:colOff>0</xdr:colOff>
      <xdr:row>14</xdr:row>
      <xdr:rowOff>132642</xdr:rowOff>
    </xdr:from>
    <xdr:to>
      <xdr:col>0</xdr:col>
      <xdr:colOff>142601</xdr:colOff>
      <xdr:row>18</xdr:row>
      <xdr:rowOff>95570</xdr:rowOff>
    </xdr:to>
    <xdr:sp macro="" textlink="">
      <xdr:nvSpPr>
        <xdr:cNvPr id="5" name="正方形/長方形 4">
          <a:extLst>
            <a:ext uri="{FF2B5EF4-FFF2-40B4-BE49-F238E27FC236}">
              <a16:creationId xmlns:a16="http://schemas.microsoft.com/office/drawing/2014/main" id="{7CC42180-4F16-45E1-B4E7-A8724C7094D7}"/>
            </a:ext>
          </a:extLst>
        </xdr:cNvPr>
        <xdr:cNvSpPr/>
      </xdr:nvSpPr>
      <xdr:spPr>
        <a:xfrm>
          <a:off x="0" y="3380667"/>
          <a:ext cx="142601" cy="915428"/>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4800">
            <a:solidFill>
              <a:srgbClr val="FF0000"/>
            </a:solidFill>
          </a:endParaRPr>
        </a:p>
      </xdr:txBody>
    </xdr:sp>
    <xdr:clientData/>
  </xdr:twoCellAnchor>
  <xdr:twoCellAnchor>
    <xdr:from>
      <xdr:col>0</xdr:col>
      <xdr:colOff>209550</xdr:colOff>
      <xdr:row>12</xdr:row>
      <xdr:rowOff>142875</xdr:rowOff>
    </xdr:from>
    <xdr:to>
      <xdr:col>13</xdr:col>
      <xdr:colOff>114300</xdr:colOff>
      <xdr:row>21</xdr:row>
      <xdr:rowOff>38100</xdr:rowOff>
    </xdr:to>
    <xdr:sp macro="" textlink="">
      <xdr:nvSpPr>
        <xdr:cNvPr id="6" name="テキスト ボックス 15">
          <a:extLst>
            <a:ext uri="{FF2B5EF4-FFF2-40B4-BE49-F238E27FC236}">
              <a16:creationId xmlns:a16="http://schemas.microsoft.com/office/drawing/2014/main" id="{DEC6285A-2A22-43FA-B03E-9D2B19C46E89}"/>
            </a:ext>
          </a:extLst>
        </xdr:cNvPr>
        <xdr:cNvSpPr txBox="1"/>
      </xdr:nvSpPr>
      <xdr:spPr>
        <a:xfrm>
          <a:off x="209550" y="2914650"/>
          <a:ext cx="8820150" cy="2038350"/>
        </a:xfrm>
        <a:prstGeom prst="rect">
          <a:avLst/>
        </a:prstGeom>
        <a:noFill/>
      </xdr:spPr>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l"/>
          <a:r>
            <a:rPr kumimoji="1" lang="ja-JP" altLang="en-US" sz="4400">
              <a:latin typeface="メイリオ" panose="020B0604030504040204" pitchFamily="50" charset="-128"/>
              <a:ea typeface="メイリオ" panose="020B0604030504040204" pitchFamily="50" charset="-128"/>
            </a:rPr>
            <a:t>ポスティング配布資料</a:t>
          </a:r>
        </a:p>
      </xdr:txBody>
    </xdr:sp>
    <xdr:clientData/>
  </xdr:twoCellAnchor>
  <xdr:twoCellAnchor>
    <xdr:from>
      <xdr:col>0</xdr:col>
      <xdr:colOff>200024</xdr:colOff>
      <xdr:row>10</xdr:row>
      <xdr:rowOff>161925</xdr:rowOff>
    </xdr:from>
    <xdr:to>
      <xdr:col>11</xdr:col>
      <xdr:colOff>114299</xdr:colOff>
      <xdr:row>15</xdr:row>
      <xdr:rowOff>28575</xdr:rowOff>
    </xdr:to>
    <xdr:sp macro="" textlink="">
      <xdr:nvSpPr>
        <xdr:cNvPr id="7" name="テキスト ボックス 15">
          <a:extLst>
            <a:ext uri="{FF2B5EF4-FFF2-40B4-BE49-F238E27FC236}">
              <a16:creationId xmlns:a16="http://schemas.microsoft.com/office/drawing/2014/main" id="{DB90C2FC-01D7-42B2-A7B1-599221B797B2}"/>
            </a:ext>
          </a:extLst>
        </xdr:cNvPr>
        <xdr:cNvSpPr txBox="1"/>
      </xdr:nvSpPr>
      <xdr:spPr>
        <a:xfrm>
          <a:off x="200024" y="2457450"/>
          <a:ext cx="7458075" cy="1057275"/>
        </a:xfrm>
        <a:prstGeom prst="rect">
          <a:avLst/>
        </a:prstGeom>
        <a:noFill/>
      </xdr:spPr>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l"/>
          <a:r>
            <a:rPr kumimoji="1" lang="ja-JP" altLang="en-US" sz="3600">
              <a:latin typeface="メイリオ" panose="020B0604030504040204" pitchFamily="50" charset="-128"/>
              <a:ea typeface="メイリオ" panose="020B0604030504040204" pitchFamily="50" charset="-128"/>
            </a:rPr>
            <a:t>通常配布エリア</a:t>
          </a:r>
          <a:endParaRPr kumimoji="1" lang="en-US" altLang="ja-JP" sz="3600">
            <a:latin typeface="メイリオ" panose="020B0604030504040204" pitchFamily="50" charset="-128"/>
            <a:ea typeface="メイリオ" panose="020B0604030504040204" pitchFamily="50" charset="-128"/>
          </a:endParaRPr>
        </a:p>
      </xdr:txBody>
    </xdr:sp>
    <xdr:clientData/>
  </xdr:twoCellAnchor>
  <xdr:twoCellAnchor editAs="oneCell">
    <xdr:from>
      <xdr:col>10</xdr:col>
      <xdr:colOff>38100</xdr:colOff>
      <xdr:row>35</xdr:row>
      <xdr:rowOff>139580</xdr:rowOff>
    </xdr:from>
    <xdr:to>
      <xdr:col>14</xdr:col>
      <xdr:colOff>527050</xdr:colOff>
      <xdr:row>37</xdr:row>
      <xdr:rowOff>35799</xdr:rowOff>
    </xdr:to>
    <xdr:pic>
      <xdr:nvPicPr>
        <xdr:cNvPr id="8" name="図 7">
          <a:extLst>
            <a:ext uri="{FF2B5EF4-FFF2-40B4-BE49-F238E27FC236}">
              <a16:creationId xmlns:a16="http://schemas.microsoft.com/office/drawing/2014/main" id="{15E873BB-BCF7-4B81-AC72-005F1412AB4C}"/>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896100" y="8388230"/>
          <a:ext cx="3232150" cy="372469"/>
        </a:xfrm>
        <a:prstGeom prst="rect">
          <a:avLst/>
        </a:prstGeom>
      </xdr:spPr>
    </xdr:pic>
    <xdr:clientData/>
  </xdr:twoCellAnchor>
  <xdr:twoCellAnchor>
    <xdr:from>
      <xdr:col>0</xdr:col>
      <xdr:colOff>104775</xdr:colOff>
      <xdr:row>36</xdr:row>
      <xdr:rowOff>19050</xdr:rowOff>
    </xdr:from>
    <xdr:to>
      <xdr:col>8</xdr:col>
      <xdr:colOff>581025</xdr:colOff>
      <xdr:row>38</xdr:row>
      <xdr:rowOff>22527</xdr:rowOff>
    </xdr:to>
    <xdr:sp macro="" textlink="">
      <xdr:nvSpPr>
        <xdr:cNvPr id="9" name="テキスト ボックス 13">
          <a:extLst>
            <a:ext uri="{FF2B5EF4-FFF2-40B4-BE49-F238E27FC236}">
              <a16:creationId xmlns:a16="http://schemas.microsoft.com/office/drawing/2014/main" id="{E69F1970-C6D8-49A9-974E-EEAFD3BB3E33}"/>
            </a:ext>
          </a:extLst>
        </xdr:cNvPr>
        <xdr:cNvSpPr txBox="1"/>
      </xdr:nvSpPr>
      <xdr:spPr>
        <a:xfrm>
          <a:off x="104775" y="8505825"/>
          <a:ext cx="5962650" cy="47972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0">
              <a:latin typeface="Meiryo UI" panose="020B0604030504040204" pitchFamily="50" charset="-128"/>
              <a:ea typeface="Meiryo UI" panose="020B0604030504040204" pitchFamily="50" charset="-128"/>
            </a:rPr>
            <a:t>ハイコムポスティング株式会社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380999</xdr:colOff>
      <xdr:row>12</xdr:row>
      <xdr:rowOff>17312</xdr:rowOff>
    </xdr:from>
    <xdr:to>
      <xdr:col>8</xdr:col>
      <xdr:colOff>317504</xdr:colOff>
      <xdr:row>13</xdr:row>
      <xdr:rowOff>186721</xdr:rowOff>
    </xdr:to>
    <xdr:pic>
      <xdr:nvPicPr>
        <xdr:cNvPr id="1113206" name="図 2">
          <a:extLst>
            <a:ext uri="{FF2B5EF4-FFF2-40B4-BE49-F238E27FC236}">
              <a16:creationId xmlns:a16="http://schemas.microsoft.com/office/drawing/2014/main" id="{00000000-0008-0000-0200-000076F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6454" y="3325085"/>
          <a:ext cx="4092868" cy="474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277088</xdr:colOff>
      <xdr:row>13</xdr:row>
      <xdr:rowOff>6111</xdr:rowOff>
    </xdr:from>
    <xdr:ext cx="5457264" cy="939231"/>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662543" y="3625611"/>
          <a:ext cx="5457264" cy="939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kumimoji="1" lang="ja-JP" altLang="en-US" sz="4000" b="1" i="1">
              <a:latin typeface="Meiryo UI" panose="020B0604030504040204" pitchFamily="50" charset="-128"/>
              <a:ea typeface="Meiryo UI" panose="020B0604030504040204" pitchFamily="50" charset="-128"/>
            </a:rPr>
            <a:t>配布エリア部数表</a:t>
          </a:r>
        </a:p>
      </xdr:txBody>
    </xdr:sp>
    <xdr:clientData/>
  </xdr:oneCellAnchor>
  <xdr:twoCellAnchor>
    <xdr:from>
      <xdr:col>2</xdr:col>
      <xdr:colOff>380343</xdr:colOff>
      <xdr:row>15</xdr:row>
      <xdr:rowOff>270980</xdr:rowOff>
    </xdr:from>
    <xdr:to>
      <xdr:col>8</xdr:col>
      <xdr:colOff>308014</xdr:colOff>
      <xdr:row>16</xdr:row>
      <xdr:rowOff>311721</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523343" y="4570837"/>
          <a:ext cx="4009814" cy="353705"/>
        </a:xfrm>
        <a:prstGeom prst="rect">
          <a:avLst/>
        </a:prstGeom>
        <a:solidFill>
          <a:srgbClr val="FF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eiryo UI" panose="020B0604030504040204" pitchFamily="50" charset="-128"/>
              <a:ea typeface="Meiryo UI" panose="020B0604030504040204" pitchFamily="50" charset="-128"/>
            </a:rPr>
            <a:t>2026</a:t>
          </a:r>
          <a:r>
            <a:rPr kumimoji="1" lang="ja-JP" altLang="en-US" sz="1400" b="1">
              <a:solidFill>
                <a:schemeClr val="tx1"/>
              </a:solidFill>
              <a:latin typeface="Meiryo UI" panose="020B0604030504040204" pitchFamily="50" charset="-128"/>
              <a:ea typeface="Meiryo UI" panose="020B0604030504040204" pitchFamily="50" charset="-128"/>
            </a:rPr>
            <a:t>年　</a:t>
          </a:r>
          <a:r>
            <a:rPr kumimoji="1" lang="en-US" altLang="ja-JP" sz="1400" b="1">
              <a:solidFill>
                <a:schemeClr val="tx1"/>
              </a:solidFill>
              <a:latin typeface="Meiryo UI" panose="020B0604030504040204" pitchFamily="50" charset="-128"/>
              <a:ea typeface="Meiryo UI" panose="020B0604030504040204" pitchFamily="50" charset="-128"/>
            </a:rPr>
            <a:t>1</a:t>
          </a:r>
          <a:r>
            <a:rPr kumimoji="1" lang="ja-JP" altLang="en-US" sz="1400" b="1">
              <a:solidFill>
                <a:schemeClr val="tx1"/>
              </a:solidFill>
              <a:latin typeface="Meiryo UI" panose="020B0604030504040204" pitchFamily="50" charset="-128"/>
              <a:ea typeface="Meiryo UI" panose="020B0604030504040204" pitchFamily="50" charset="-128"/>
            </a:rPr>
            <a:t>月更新</a:t>
          </a:r>
        </a:p>
      </xdr:txBody>
    </xdr:sp>
    <xdr:clientData/>
  </xdr:twoCellAnchor>
  <xdr:twoCellAnchor>
    <xdr:from>
      <xdr:col>1</xdr:col>
      <xdr:colOff>1</xdr:colOff>
      <xdr:row>30</xdr:row>
      <xdr:rowOff>13608</xdr:rowOff>
    </xdr:from>
    <xdr:to>
      <xdr:col>7</xdr:col>
      <xdr:colOff>666750</xdr:colOff>
      <xdr:row>31</xdr:row>
      <xdr:rowOff>1</xdr:rowOff>
    </xdr:to>
    <xdr:sp macro="" textlink="">
      <xdr:nvSpPr>
        <xdr:cNvPr id="5" name="ホームベース 4">
          <a:extLst>
            <a:ext uri="{FF2B5EF4-FFF2-40B4-BE49-F238E27FC236}">
              <a16:creationId xmlns:a16="http://schemas.microsoft.com/office/drawing/2014/main" id="{00000000-0008-0000-0200-000005000000}"/>
            </a:ext>
          </a:extLst>
        </xdr:cNvPr>
        <xdr:cNvSpPr/>
      </xdr:nvSpPr>
      <xdr:spPr>
        <a:xfrm>
          <a:off x="462644" y="9007929"/>
          <a:ext cx="4748892" cy="299358"/>
        </a:xfrm>
        <a:prstGeom prst="homePlat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136071</xdr:colOff>
      <xdr:row>27</xdr:row>
      <xdr:rowOff>43116</xdr:rowOff>
    </xdr:from>
    <xdr:to>
      <xdr:col>10</xdr:col>
      <xdr:colOff>700315</xdr:colOff>
      <xdr:row>33</xdr:row>
      <xdr:rowOff>108405</xdr:rowOff>
    </xdr:to>
    <xdr:pic>
      <xdr:nvPicPr>
        <xdr:cNvPr id="7" name="図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1214" y="8098545"/>
          <a:ext cx="1918607" cy="1936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19050</xdr:colOff>
      <xdr:row>0</xdr:row>
      <xdr:rowOff>234950</xdr:rowOff>
    </xdr:from>
    <xdr:to>
      <xdr:col>6</xdr:col>
      <xdr:colOff>1932798</xdr:colOff>
      <xdr:row>3</xdr:row>
      <xdr:rowOff>190500</xdr:rowOff>
    </xdr:to>
    <xdr:pic>
      <xdr:nvPicPr>
        <xdr:cNvPr id="2" name="図 1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15675" y="234950"/>
          <a:ext cx="2104248"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748357</xdr:colOff>
      <xdr:row>0</xdr:row>
      <xdr:rowOff>77468</xdr:rowOff>
    </xdr:from>
    <xdr:to>
      <xdr:col>5</xdr:col>
      <xdr:colOff>422414</xdr:colOff>
      <xdr:row>1</xdr:row>
      <xdr:rowOff>66261</xdr:rowOff>
    </xdr:to>
    <xdr:sp macro="[0]!Refresh_Imput" textlink="">
      <xdr:nvSpPr>
        <xdr:cNvPr id="2" name="正方形/長方形 1">
          <a:extLst>
            <a:ext uri="{FF2B5EF4-FFF2-40B4-BE49-F238E27FC236}">
              <a16:creationId xmlns:a16="http://schemas.microsoft.com/office/drawing/2014/main" id="{00000000-0008-0000-0500-000002000000}"/>
            </a:ext>
          </a:extLst>
        </xdr:cNvPr>
        <xdr:cNvSpPr/>
      </xdr:nvSpPr>
      <xdr:spPr>
        <a:xfrm>
          <a:off x="2007314" y="77468"/>
          <a:ext cx="1777839" cy="411206"/>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エリア表作成</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5</xdr:col>
      <xdr:colOff>132521</xdr:colOff>
      <xdr:row>0</xdr:row>
      <xdr:rowOff>115956</xdr:rowOff>
    </xdr:from>
    <xdr:to>
      <xdr:col>5</xdr:col>
      <xdr:colOff>5988326</xdr:colOff>
      <xdr:row>1</xdr:row>
      <xdr:rowOff>33130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3495260" y="115956"/>
          <a:ext cx="5855805" cy="347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←エリア表の作成をする場合は左のボタンをクリックして下さい。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748357</xdr:colOff>
      <xdr:row>0</xdr:row>
      <xdr:rowOff>77468</xdr:rowOff>
    </xdr:from>
    <xdr:to>
      <xdr:col>5</xdr:col>
      <xdr:colOff>422414</xdr:colOff>
      <xdr:row>1</xdr:row>
      <xdr:rowOff>66261</xdr:rowOff>
    </xdr:to>
    <xdr:sp macro="[0]!Refresh_Imput" textlink="">
      <xdr:nvSpPr>
        <xdr:cNvPr id="2" name="正方形/長方形 1">
          <a:extLst>
            <a:ext uri="{FF2B5EF4-FFF2-40B4-BE49-F238E27FC236}">
              <a16:creationId xmlns:a16="http://schemas.microsoft.com/office/drawing/2014/main" id="{FABF6040-F1F1-4C24-B9B6-B8E2EEB918F1}"/>
            </a:ext>
          </a:extLst>
        </xdr:cNvPr>
        <xdr:cNvSpPr/>
      </xdr:nvSpPr>
      <xdr:spPr>
        <a:xfrm>
          <a:off x="2081857" y="77468"/>
          <a:ext cx="2379157" cy="417418"/>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エリア表作成</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5</xdr:col>
      <xdr:colOff>132521</xdr:colOff>
      <xdr:row>0</xdr:row>
      <xdr:rowOff>115956</xdr:rowOff>
    </xdr:from>
    <xdr:to>
      <xdr:col>5</xdr:col>
      <xdr:colOff>5988326</xdr:colOff>
      <xdr:row>1</xdr:row>
      <xdr:rowOff>33130</xdr:rowOff>
    </xdr:to>
    <xdr:sp macro="" textlink="">
      <xdr:nvSpPr>
        <xdr:cNvPr id="3" name="テキスト ボックス 2">
          <a:extLst>
            <a:ext uri="{FF2B5EF4-FFF2-40B4-BE49-F238E27FC236}">
              <a16:creationId xmlns:a16="http://schemas.microsoft.com/office/drawing/2014/main" id="{EB68F8C4-6557-446F-B931-92E85DF2C817}"/>
            </a:ext>
          </a:extLst>
        </xdr:cNvPr>
        <xdr:cNvSpPr txBox="1"/>
      </xdr:nvSpPr>
      <xdr:spPr>
        <a:xfrm>
          <a:off x="4171121" y="115956"/>
          <a:ext cx="5855805" cy="345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←エリア表の作成をする場合は左のボタンをクリックして下さい。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158750</xdr:colOff>
      <xdr:row>2</xdr:row>
      <xdr:rowOff>114300</xdr:rowOff>
    </xdr:from>
    <xdr:to>
      <xdr:col>17</xdr:col>
      <xdr:colOff>0</xdr:colOff>
      <xdr:row>6</xdr:row>
      <xdr:rowOff>180975</xdr:rowOff>
    </xdr:to>
    <xdr:pic>
      <xdr:nvPicPr>
        <xdr:cNvPr id="2" name="図 7">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r="6451" b="4222"/>
        <a:stretch>
          <a:fillRect/>
        </a:stretch>
      </xdr:blipFill>
      <xdr:spPr bwMode="auto">
        <a:xfrm>
          <a:off x="5892800" y="714375"/>
          <a:ext cx="869950" cy="102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4</xdr:row>
      <xdr:rowOff>38101</xdr:rowOff>
    </xdr:from>
    <xdr:to>
      <xdr:col>12</xdr:col>
      <xdr:colOff>57149</xdr:colOff>
      <xdr:row>5</xdr:row>
      <xdr:rowOff>220459</xdr:rowOff>
    </xdr:to>
    <xdr:pic>
      <xdr:nvPicPr>
        <xdr:cNvPr id="4" name="図 10">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0" y="1076326"/>
          <a:ext cx="1419225" cy="447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34925</xdr:colOff>
      <xdr:row>11</xdr:row>
      <xdr:rowOff>133350</xdr:rowOff>
    </xdr:from>
    <xdr:to>
      <xdr:col>14</xdr:col>
      <xdr:colOff>130175</xdr:colOff>
      <xdr:row>13</xdr:row>
      <xdr:rowOff>19050</xdr:rowOff>
    </xdr:to>
    <xdr:sp macro="" textlink="">
      <xdr:nvSpPr>
        <xdr:cNvPr id="5" name="楕円 4">
          <a:extLst>
            <a:ext uri="{FF2B5EF4-FFF2-40B4-BE49-F238E27FC236}">
              <a16:creationId xmlns:a16="http://schemas.microsoft.com/office/drawing/2014/main" id="{00000000-0008-0000-0700-000005000000}"/>
            </a:ext>
          </a:extLst>
        </xdr:cNvPr>
        <xdr:cNvSpPr/>
      </xdr:nvSpPr>
      <xdr:spPr>
        <a:xfrm>
          <a:off x="5768975" y="2524125"/>
          <a:ext cx="352425" cy="3333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15875</xdr:colOff>
      <xdr:row>11</xdr:row>
      <xdr:rowOff>123825</xdr:rowOff>
    </xdr:from>
    <xdr:to>
      <xdr:col>14</xdr:col>
      <xdr:colOff>114300</xdr:colOff>
      <xdr:row>14</xdr:row>
      <xdr:rowOff>19050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5749925" y="2514600"/>
          <a:ext cx="3556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a:solidFill>
                <a:srgbClr val="FF0000"/>
              </a:solidFill>
              <a:latin typeface="UD デジタル 教科書体 N-B" panose="02020700000000000000" pitchFamily="17" charset="-128"/>
              <a:ea typeface="UD デジタル 教科書体 N-B" panose="02020700000000000000" pitchFamily="17" charset="-128"/>
            </a:rPr>
            <a:t>松本</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79213F6-EBE8-407D-89EC-F72613E1F09A}" name="地区マスタ67" displayName="地区マスタ67" ref="B3:G86" totalsRowShown="0" headerRowDxfId="60" dataDxfId="58" headerRowBorderDxfId="59" tableBorderDxfId="57" totalsRowBorderDxfId="56">
  <autoFilter ref="B3:G86" xr:uid="{079213F6-EBE8-407D-89EC-F72613E1F09A}"/>
  <sortState xmlns:xlrd2="http://schemas.microsoft.com/office/spreadsheetml/2017/richdata2" ref="B4:G86">
    <sortCondition ref="C3:C86"/>
  </sortState>
  <tableColumns count="6">
    <tableColumn id="4" xr3:uid="{77847803-9AD7-4ADE-B8B3-AF87A222F0A5}" name="選択" dataDxfId="55" dataCellStyle="桁区切り"/>
    <tableColumn id="5" xr3:uid="{079A626E-28FE-4C37-B534-E135E696FCD4}" name="№" dataDxfId="54" dataCellStyle="桁区切り">
      <calculatedColumnFormula>VLOOKUP(地区マスタ67[[#This Row],[名称]],地区マスタ[[名称]:[コード]],2,FALSE)</calculatedColumnFormula>
    </tableColumn>
    <tableColumn id="2" xr3:uid="{6C4954F3-C879-498E-9CF5-125D1357C8C5}" name="名称" dataDxfId="53"/>
    <tableColumn id="3" xr3:uid="{84CA2062-A645-4193-A0DA-43CA9185E1AF}" name="単価区分" dataDxfId="52"/>
    <tableColumn id="1" xr3:uid="{4A7C7174-3029-4FB7-A576-C98C6C4BA8CE}" name="エリア区分" dataDxfId="51">
      <calculatedColumnFormula>VLOOKUP(地区マスタ67[[#This Row],[単価区分]],caution!$H$1:$I$10,2,FALSE)</calculatedColumnFormula>
    </tableColumn>
    <tableColumn id="6" xr3:uid="{26133459-412E-4492-9FB1-1D719F294C34}" name="配布数" dataDxfId="50">
      <calculatedColumnFormula>SUMIF(エリアマスタ!$A$2:$A$2131,地区マスタ67[[#This Row],[№]],エリアマスタ!$I$1:$I$2131)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2DC3B2D-D8DB-400C-8F9A-102D007BBB60}" name="地区マスタ678" displayName="地区マスタ678" ref="B3:G85" totalsRowShown="0" headerRowDxfId="49" dataDxfId="47" headerRowBorderDxfId="48" tableBorderDxfId="46" totalsRowBorderDxfId="45">
  <autoFilter ref="B3:G85" xr:uid="{079213F6-EBE8-407D-89EC-F72613E1F09A}"/>
  <sortState xmlns:xlrd2="http://schemas.microsoft.com/office/spreadsheetml/2017/richdata2" ref="B4:G85">
    <sortCondition ref="C3:C85"/>
  </sortState>
  <tableColumns count="6">
    <tableColumn id="4" xr3:uid="{D24F367C-D213-4226-A228-E0DC89A91FAE}" name="選択" dataDxfId="44" dataCellStyle="桁区切り"/>
    <tableColumn id="5" xr3:uid="{B0CABC32-3FE6-4E8F-859E-0A94487DBA1D}" name="№" dataDxfId="43" dataCellStyle="桁区切り">
      <calculatedColumnFormula>VLOOKUP(地区マスタ678[[#This Row],[名称]],地区マスタ[[名称]:[コード]],2,FALSE)</calculatedColumnFormula>
    </tableColumn>
    <tableColumn id="2" xr3:uid="{65CA8969-BB02-4F53-8EF1-3DCBD32903DC}" name="名称" dataDxfId="42"/>
    <tableColumn id="3" xr3:uid="{C674BDB4-E443-4703-BBE2-06753866963A}" name="単価区分" dataDxfId="41"/>
    <tableColumn id="1" xr3:uid="{3726D4C9-CE6D-41B6-AF84-03EDB7912A38}" name="エリア区分" dataDxfId="40">
      <calculatedColumnFormula>VLOOKUP(地区マスタ678[[#This Row],[単価区分]],caution!$H$1:$I$6,2,FALSE)</calculatedColumnFormula>
    </tableColumn>
    <tableColumn id="6" xr3:uid="{FF8427FF-F50B-4CE4-9CB6-A4909B78D0AD}" name="配布数" dataDxfId="39">
      <calculatedColumnFormula>SUMIF(エリアマスタ!$A$2:$A$2131,地区マスタ678[[#This Row],[№]],エリアマスタ!$I$1:$I$2131)</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86743F-1EB9-4CB3-B044-A2A6BC0CF8A1}" name="単価マスタ" displayName="単価マスタ" ref="A1:G167" totalsRowShown="0" headerRowDxfId="38" dataDxfId="37">
  <autoFilter ref="A1:G167" xr:uid="{6F86743F-1EB9-4CB3-B044-A2A6BC0CF8A1}"/>
  <tableColumns count="7">
    <tableColumn id="1" xr3:uid="{A37629BF-EB5E-4CDD-A29C-9B50FDB2CDF7}" name="単価区分" dataDxfId="36"/>
    <tableColumn id="2" xr3:uid="{988955A7-D73E-4DAB-94D1-397275D62C0B}" name="配布形態区分" dataDxfId="35"/>
    <tableColumn id="3" xr3:uid="{3AEF3815-D289-4AE2-93CB-52CE27A42698}" name="配布形態名" dataDxfId="34"/>
    <tableColumn id="4" xr3:uid="{091F24B5-E4B8-47DD-A03B-99ACB9BE0792}" name="商品コード" dataDxfId="33"/>
    <tableColumn id="5" xr3:uid="{E28AE3BA-F703-4123-9D28-5D47BFC207F7}" name="商品名" dataDxfId="32"/>
    <tableColumn id="6" xr3:uid="{0E345ECD-3B9E-42FC-A31E-C3BC155D9738}" name="コード" dataDxfId="31">
      <calculatedColumnFormula>A2&amp;"-"&amp;B2&amp;"-"&amp;E2</calculatedColumnFormula>
    </tableColumn>
    <tableColumn id="7" xr3:uid="{71E676E1-B68E-4C61-B93A-33762B7D72C1}" name="単価" dataDxfId="3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B61FC1-7081-4EC1-8C42-AAEC077090F2}" name="テーブル5" displayName="テーブル5" ref="B6:I111" totalsRowShown="0" headerRowDxfId="29" dataDxfId="28">
  <autoFilter ref="B6:I111" xr:uid="{03B61FC1-7081-4EC1-8C42-AAEC077090F2}"/>
  <sortState xmlns:xlrd2="http://schemas.microsoft.com/office/spreadsheetml/2017/richdata2" ref="B7:I111">
    <sortCondition ref="G6:G111"/>
  </sortState>
  <tableColumns count="8">
    <tableColumn id="1" xr3:uid="{A75DCF44-DF1A-4567-BAA6-2B89CF0F80E8}" name="列1" dataDxfId="27"/>
    <tableColumn id="2" xr3:uid="{C475E6F6-9370-425D-B908-C543BF985421}" name="列2" dataDxfId="26"/>
    <tableColumn id="3" xr3:uid="{A31161C6-D05D-464C-9B5A-709314BBE19E}" name="列3" dataDxfId="25"/>
    <tableColumn id="4" xr3:uid="{6F35C6D2-1104-4516-B422-223C1B1AE98F}" name="列4" dataDxfId="24"/>
    <tableColumn id="5" xr3:uid="{0F819372-1244-4CD7-B74E-76DBDBA21A2A}" name="列5" dataDxfId="23"/>
    <tableColumn id="6" xr3:uid="{0B505580-3108-40F8-8344-BEA3147C93D0}" name="列6" dataDxfId="22">
      <calculatedColumnFormula>_xlfn.NUMBERVALUE(B7&amp;D7&amp;E7)</calculatedColumnFormula>
    </tableColumn>
    <tableColumn id="7" xr3:uid="{41149B8B-426F-4F45-995B-9EC8F902833B}" name="列7" dataDxfId="21"/>
    <tableColumn id="8" xr3:uid="{0B1D92FF-477C-4F45-B246-28F1DC2C9AE6}" name="列8" dataDxfId="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DFB02B9-534A-47D5-A8BE-8FCEF480BFEB}" name="地区マスタ" displayName="地区マスタ" ref="A1:D78" totalsRowShown="0" headerRowDxfId="19" dataDxfId="18">
  <autoFilter ref="A1:D78" xr:uid="{0DFB02B9-534A-47D5-A8BE-8FCEF480BFEB}"/>
  <sortState xmlns:xlrd2="http://schemas.microsoft.com/office/spreadsheetml/2017/richdata2" ref="A2:D78">
    <sortCondition ref="B1:B78"/>
  </sortState>
  <tableColumns count="4">
    <tableColumn id="2" xr3:uid="{B476406B-1BF1-4C13-B09B-6358A7F77650}" name="名称" dataDxfId="17"/>
    <tableColumn id="4" xr3:uid="{9077E391-BCF7-40EA-B987-BB13DCB137FF}" name="コード" dataDxfId="16"/>
    <tableColumn id="3" xr3:uid="{6882AA1A-94AF-45B9-8E99-F7487810701D}" name="単価区分" dataDxfId="15"/>
    <tableColumn id="1" xr3:uid="{835503CB-7EED-485C-A692-3BFD289EBBAD}" name="配布数量" dataDxfId="14">
      <calculatedColumnFormula>SUMIF(エリアマスタ!$A$2:$A$2131,地区マスタ[[#This Row],[コード]],エリアマスタ!$I$1:$I$2131)</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372291-A51B-4DDE-836C-621E2C8B07DE}" name="エリアマスタ" displayName="エリアマスタ" ref="A1:J1461" totalsRowShown="0" headerRowDxfId="13" dataDxfId="12">
  <autoFilter ref="A1:J1461" xr:uid="{6C372291-A51B-4DDE-836C-621E2C8B07DE}"/>
  <sortState xmlns:xlrd2="http://schemas.microsoft.com/office/spreadsheetml/2017/richdata2" ref="A2:J2">
    <sortCondition ref="A2"/>
    <sortCondition ref="B2"/>
  </sortState>
  <tableColumns count="10">
    <tableColumn id="1" xr3:uid="{67E6ED99-B654-424A-9CEF-3FD9EA77EB40}" name="地区" dataDxfId="11"/>
    <tableColumn id="2" xr3:uid="{16734644-4BB7-4021-977F-62D34CC13CC4}" name="No" dataDxfId="10"/>
    <tableColumn id="3" xr3:uid="{0D59B3EB-12E0-476D-A631-B89A4BA59C6B}" name="コード" dataDxfId="9">
      <calculatedColumnFormula>A2&amp;"-"&amp;B2</calculatedColumnFormula>
    </tableColumn>
    <tableColumn id="4" xr3:uid="{9D8EF6B0-ED09-4594-AE33-E59058858920}" name="地区名" dataDxfId="8">
      <calculatedColumnFormula array="1">地区名(エリアマスタ[[#This Row],[地区]])</calculatedColumnFormula>
    </tableColumn>
    <tableColumn id="5" xr3:uid="{B3F8BE54-7735-46F6-8809-67843F2F73AD}" name="エリア" dataDxfId="7">
      <calculatedColumnFormula>エリアマスタ[[#This Row],[No]]</calculatedColumnFormula>
    </tableColumn>
    <tableColumn id="6" xr3:uid="{49D6DDAA-8F37-4A19-B42E-F0A456166D63}" name="エリア名" dataDxfId="6"/>
    <tableColumn id="7" xr3:uid="{A5E2DFC9-784A-41BD-B3B7-CA6DDE8E8F2C}" name="戸建件数" dataDxfId="5"/>
    <tableColumn id="8" xr3:uid="{7E2DDBAF-13F0-45D2-B807-C0101BABFA22}" name="集合住宅件数" dataDxfId="4"/>
    <tableColumn id="9" xr3:uid="{2EF83BF6-EC28-4394-BA40-552871034AA8}" name="合計" dataDxfId="3">
      <calculatedColumnFormula>エリアマスタ[[#This Row],[戸建件数]]+エリアマスタ[[#This Row],[集合住宅件数]]</calculatedColumnFormula>
    </tableColumn>
    <tableColumn id="10" xr3:uid="{760E1D73-26FA-466D-8F75-90C4F54F9DB3}" name="単価区分" dataDxfId="2">
      <calculatedColumnFormula array="1">単価区分(エリアマスタ[[#This Row],[地区]])</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7C8A8F8-27A6-48D4-8D37-FCFF5BBB39E9}" name="配布形態マスタ" displayName="配布形態マスタ" ref="A1:B4" totalsRowShown="0" headerRowDxfId="1">
  <autoFilter ref="A1:B4" xr:uid="{F7C8A8F8-27A6-48D4-8D37-FCFF5BBB39E9}"/>
  <tableColumns count="2">
    <tableColumn id="1" xr3:uid="{89D7DA6B-0259-49CB-8CC7-260EA8B0B657}" name="コード"/>
    <tableColumn id="2" xr3:uid="{87815382-C829-4D5C-8091-2DF2645616CE}" name="名称"/>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latin typeface="游ゴシック" panose="020B0400000000000000" pitchFamily="50" charset="-128"/>
            <a:ea typeface="游ゴシック" panose="020B0400000000000000" pitchFamily="50" charset="-128"/>
          </a:defRPr>
        </a:defPPr>
      </a:lstStyle>
      <a:style>
        <a:lnRef idx="2">
          <a:schemeClr val="accent1">
            <a:shade val="15000"/>
          </a:schemeClr>
        </a:lnRef>
        <a:fillRef idx="1">
          <a:schemeClr val="accent1"/>
        </a:fillRef>
        <a:effectRef idx="0">
          <a:schemeClr val="accent1"/>
        </a:effectRef>
        <a:fontRef idx="minor">
          <a:schemeClr val="lt1"/>
        </a:fontRef>
      </a:style>
    </a:spDef>
    <a:txDef>
      <a:spPr>
        <a:noFill/>
        <a:ln w="9525" cmpd="sng">
          <a:noFill/>
        </a:ln>
      </a:spPr>
      <a:bodyPr vertOverflow="clip" horzOverflow="clip" wrap="square" rtlCol="0" anchor="ctr"/>
      <a:lstStyle>
        <a:defPPr algn="ctr">
          <a:defRPr kumimoji="1" sz="2400">
            <a:latin typeface="游ゴシック" panose="020B0400000000000000" pitchFamily="50" charset="-128"/>
            <a:ea typeface="游ゴシック" panose="020B0400000000000000"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B09BF-C38F-48B5-90AE-2694BEF7BE30}">
  <sheetPr codeName="Sheet5">
    <tabColor theme="1" tint="4.9989318521683403E-2"/>
  </sheetPr>
  <dimension ref="A1:B15"/>
  <sheetViews>
    <sheetView showGridLines="0" workbookViewId="0">
      <selection activeCell="G25" sqref="G25"/>
    </sheetView>
  </sheetViews>
  <sheetFormatPr defaultColWidth="9" defaultRowHeight="18.75"/>
  <cols>
    <col min="1" max="1" width="4.625" style="93" customWidth="1"/>
    <col min="2" max="2" width="9.5" style="93" bestFit="1" customWidth="1"/>
    <col min="3" max="16384" width="9" style="93"/>
  </cols>
  <sheetData>
    <row r="1" spans="1:2">
      <c r="A1" s="93" t="s">
        <v>2994</v>
      </c>
      <c r="B1" s="93">
        <v>20250301</v>
      </c>
    </row>
    <row r="3" spans="1:2" ht="25.5">
      <c r="B3" s="252" t="s">
        <v>2996</v>
      </c>
    </row>
    <row r="4" spans="1:2">
      <c r="B4" s="253"/>
    </row>
    <row r="5" spans="1:2">
      <c r="B5" s="253"/>
    </row>
    <row r="6" spans="1:2">
      <c r="B6" s="253"/>
    </row>
    <row r="7" spans="1:2">
      <c r="B7" s="253"/>
    </row>
    <row r="8" spans="1:2">
      <c r="B8" s="253"/>
    </row>
    <row r="9" spans="1:2">
      <c r="B9" s="253"/>
    </row>
    <row r="10" spans="1:2">
      <c r="B10" s="253"/>
    </row>
    <row r="11" spans="1:2">
      <c r="B11" s="253"/>
    </row>
    <row r="12" spans="1:2">
      <c r="B12" s="253"/>
    </row>
    <row r="13" spans="1:2">
      <c r="B13" s="254"/>
    </row>
    <row r="15" spans="1:2" ht="25.5">
      <c r="B15" s="252" t="s">
        <v>2995</v>
      </c>
    </row>
  </sheetData>
  <phoneticPr fontId="6"/>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0" tint="-0.499984740745262"/>
  </sheetPr>
  <dimension ref="A1:D14"/>
  <sheetViews>
    <sheetView workbookViewId="0">
      <selection activeCell="D14" sqref="D14"/>
    </sheetView>
  </sheetViews>
  <sheetFormatPr defaultColWidth="9" defaultRowHeight="18.75"/>
  <cols>
    <col min="1" max="1" width="15.625" style="3" bestFit="1" customWidth="1"/>
    <col min="2" max="2" width="6.375" style="3" bestFit="1" customWidth="1"/>
    <col min="3" max="3" width="7" style="3" bestFit="1" customWidth="1"/>
    <col min="4" max="4" width="6.375" style="3" bestFit="1" customWidth="1"/>
    <col min="5" max="16384" width="9" style="3"/>
  </cols>
  <sheetData>
    <row r="1" spans="1:4">
      <c r="B1" s="3" t="s">
        <v>213</v>
      </c>
      <c r="C1" s="3" t="s">
        <v>214</v>
      </c>
      <c r="D1" s="3" t="s">
        <v>215</v>
      </c>
    </row>
    <row r="2" spans="1:4">
      <c r="A2" s="3" t="s">
        <v>3360</v>
      </c>
      <c r="B2" s="3" t="s">
        <v>3362</v>
      </c>
      <c r="C2" s="3" t="s">
        <v>3363</v>
      </c>
      <c r="D2" s="3" t="s">
        <v>3364</v>
      </c>
    </row>
    <row r="3" spans="1:4">
      <c r="A3" s="3" t="s">
        <v>3361</v>
      </c>
      <c r="B3" s="3" t="s">
        <v>3365</v>
      </c>
      <c r="C3" s="3" t="s">
        <v>3366</v>
      </c>
      <c r="D3" s="3" t="s">
        <v>3367</v>
      </c>
    </row>
    <row r="4" spans="1:4">
      <c r="A4" s="3" t="s">
        <v>234</v>
      </c>
      <c r="B4" s="3" t="s">
        <v>236</v>
      </c>
      <c r="C4" s="3" t="s">
        <v>237</v>
      </c>
      <c r="D4" s="3" t="s">
        <v>238</v>
      </c>
    </row>
    <row r="5" spans="1:4">
      <c r="A5" s="3" t="s">
        <v>235</v>
      </c>
      <c r="B5" s="3" t="s">
        <v>239</v>
      </c>
      <c r="C5" s="3" t="s">
        <v>240</v>
      </c>
      <c r="D5" s="3" t="s">
        <v>241</v>
      </c>
    </row>
    <row r="6" spans="1:4">
      <c r="A6" s="3" t="s">
        <v>207</v>
      </c>
      <c r="B6" s="3" t="s">
        <v>185</v>
      </c>
      <c r="C6" s="3" t="s">
        <v>186</v>
      </c>
      <c r="D6" s="3" t="s">
        <v>187</v>
      </c>
    </row>
    <row r="7" spans="1:4">
      <c r="A7" s="3" t="s">
        <v>208</v>
      </c>
      <c r="B7" s="3" t="s">
        <v>188</v>
      </c>
      <c r="C7" s="3" t="s">
        <v>189</v>
      </c>
      <c r="D7" s="3" t="s">
        <v>190</v>
      </c>
    </row>
    <row r="8" spans="1:4">
      <c r="A8" s="3" t="s">
        <v>233</v>
      </c>
      <c r="B8" s="3" t="s">
        <v>179</v>
      </c>
      <c r="C8" s="3" t="s">
        <v>180</v>
      </c>
      <c r="D8" s="3" t="s">
        <v>181</v>
      </c>
    </row>
    <row r="9" spans="1:4">
      <c r="A9" s="3" t="s">
        <v>206</v>
      </c>
      <c r="B9" s="3" t="s">
        <v>182</v>
      </c>
      <c r="C9" s="3" t="s">
        <v>183</v>
      </c>
      <c r="D9" s="3" t="s">
        <v>184</v>
      </c>
    </row>
    <row r="10" spans="1:4">
      <c r="A10" s="3" t="s">
        <v>209</v>
      </c>
      <c r="B10" s="3" t="s">
        <v>191</v>
      </c>
      <c r="C10" s="3" t="s">
        <v>192</v>
      </c>
      <c r="D10" s="3" t="s">
        <v>193</v>
      </c>
    </row>
    <row r="11" spans="1:4">
      <c r="A11" s="3" t="s">
        <v>210</v>
      </c>
      <c r="B11" s="3" t="s">
        <v>194</v>
      </c>
      <c r="C11" s="3" t="s">
        <v>195</v>
      </c>
      <c r="D11" s="3" t="s">
        <v>196</v>
      </c>
    </row>
    <row r="12" spans="1:4">
      <c r="A12" s="3" t="s">
        <v>2906</v>
      </c>
      <c r="B12" s="3" t="s">
        <v>2903</v>
      </c>
      <c r="C12" s="3" t="s">
        <v>2904</v>
      </c>
      <c r="D12" s="3" t="s">
        <v>2905</v>
      </c>
    </row>
    <row r="13" spans="1:4">
      <c r="A13" s="3" t="s">
        <v>3368</v>
      </c>
      <c r="B13" s="3" t="s">
        <v>3370</v>
      </c>
      <c r="C13" s="3" t="s">
        <v>3371</v>
      </c>
      <c r="D13" s="3" t="s">
        <v>3372</v>
      </c>
    </row>
    <row r="14" spans="1:4">
      <c r="A14" s="3" t="s">
        <v>3369</v>
      </c>
      <c r="B14" s="3" t="s">
        <v>3373</v>
      </c>
      <c r="C14" s="3" t="s">
        <v>3374</v>
      </c>
      <c r="D14" s="3" t="s">
        <v>3375</v>
      </c>
    </row>
  </sheetData>
  <customSheetViews>
    <customSheetView guid="{46367187-909C-43FD-B2FE-800B858763B3}" state="hidden">
      <selection activeCell="L8" sqref="L8"/>
      <pageMargins left="0.7" right="0.7" top="0.75" bottom="0.75" header="0.3" footer="0.3"/>
      <pageSetup paperSize="9" orientation="portrait" verticalDpi="0" r:id="rId1"/>
    </customSheetView>
    <customSheetView guid="{C6BBC7FB-9011-4734-9FA2-70B529AA7536}" state="hidden">
      <selection activeCell="L8" sqref="L8"/>
      <pageMargins left="0.7" right="0.7" top="0.75" bottom="0.75" header="0.3" footer="0.3"/>
      <pageSetup paperSize="9" orientation="portrait" verticalDpi="0" r:id="rId2"/>
    </customSheetView>
  </customSheetViews>
  <phoneticPr fontId="6"/>
  <pageMargins left="0.7" right="0.7" top="0.75" bottom="0.75" header="0.3" footer="0.3"/>
  <pageSetup paperSize="9" orientation="portrait"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72773-17C4-4884-BC01-95904A487E3E}">
  <sheetPr codeName="Sheet11"/>
  <dimension ref="A1:AQ361"/>
  <sheetViews>
    <sheetView zoomScale="85" zoomScaleNormal="85" workbookViewId="0">
      <pane ySplit="4" topLeftCell="A217" activePane="bottomLeft" state="frozen"/>
      <selection activeCell="E1" sqref="E1"/>
      <selection pane="bottomLeft" activeCell="AQ224" sqref="AQ224:AQ361"/>
    </sheetView>
  </sheetViews>
  <sheetFormatPr defaultColWidth="9" defaultRowHeight="18.75"/>
  <cols>
    <col min="1" max="1" width="15.375" style="93" customWidth="1"/>
    <col min="2" max="2" width="4.625" style="93" bestFit="1" customWidth="1"/>
    <col min="3" max="3" width="10.25" style="93" bestFit="1" customWidth="1"/>
    <col min="4" max="4" width="10.25" style="93" customWidth="1"/>
    <col min="5" max="5" width="28.375" style="93" bestFit="1" customWidth="1"/>
    <col min="6" max="6" width="39.125" style="93" bestFit="1" customWidth="1"/>
    <col min="7" max="7" width="21.375" style="93" bestFit="1" customWidth="1"/>
    <col min="8" max="8" width="11" style="93" bestFit="1" customWidth="1"/>
    <col min="9" max="9" width="15" style="93" bestFit="1" customWidth="1"/>
    <col min="10" max="10" width="10.25" style="93" bestFit="1" customWidth="1"/>
    <col min="11" max="11" width="10.875" style="93" bestFit="1" customWidth="1"/>
    <col min="12" max="12" width="11.375" style="93" bestFit="1" customWidth="1"/>
    <col min="13" max="15" width="13.75" style="93" bestFit="1" customWidth="1"/>
    <col min="16" max="18" width="12.125" style="93" bestFit="1" customWidth="1"/>
    <col min="19" max="19" width="28.75" style="93" bestFit="1" customWidth="1"/>
    <col min="20" max="20" width="25.875" style="93" customWidth="1"/>
    <col min="21" max="21" width="49.5" style="93" bestFit="1" customWidth="1"/>
    <col min="22" max="22" width="24" style="93" bestFit="1" customWidth="1"/>
    <col min="23" max="23" width="24.875" style="93" bestFit="1" customWidth="1"/>
    <col min="24" max="24" width="22.375" style="93" bestFit="1" customWidth="1"/>
    <col min="25" max="25" width="12.375" style="93" bestFit="1" customWidth="1"/>
    <col min="26" max="32" width="13.125" style="93" bestFit="1" customWidth="1"/>
    <col min="33" max="33" width="13.375" style="93" bestFit="1" customWidth="1"/>
    <col min="34" max="34" width="13.125" style="93" bestFit="1" customWidth="1"/>
    <col min="35" max="35" width="14.25" style="93" bestFit="1" customWidth="1"/>
    <col min="36" max="36" width="17.5" style="93" bestFit="1" customWidth="1"/>
    <col min="37" max="37" width="9.875" style="93" bestFit="1" customWidth="1"/>
    <col min="38" max="38" width="17.5" style="93" bestFit="1" customWidth="1"/>
    <col min="39" max="39" width="10.375" style="93" bestFit="1" customWidth="1"/>
    <col min="40" max="40" width="82.5" style="93" customWidth="1"/>
    <col min="41" max="41" width="72.5" style="93" customWidth="1"/>
    <col min="42" max="42" width="16.75" style="93" customWidth="1"/>
    <col min="43" max="16384" width="9" style="93"/>
  </cols>
  <sheetData>
    <row r="1" spans="1:39">
      <c r="G1" s="166" t="s">
        <v>2783</v>
      </c>
    </row>
    <row r="2" spans="1:39">
      <c r="G2" s="167" t="s">
        <v>2784</v>
      </c>
    </row>
    <row r="3" spans="1:39" ht="49.5" customHeight="1">
      <c r="B3" s="168" t="s">
        <v>2795</v>
      </c>
      <c r="C3" s="168" t="s">
        <v>2796</v>
      </c>
      <c r="D3" s="168" t="s">
        <v>2826</v>
      </c>
      <c r="E3" s="168" t="s">
        <v>2797</v>
      </c>
      <c r="F3" s="169" t="s">
        <v>2798</v>
      </c>
      <c r="G3" s="168" t="s">
        <v>2799</v>
      </c>
      <c r="H3" s="169" t="s">
        <v>2800</v>
      </c>
      <c r="I3" s="169" t="s">
        <v>2801</v>
      </c>
      <c r="J3" s="170" t="s">
        <v>2802</v>
      </c>
      <c r="K3" s="170" t="s">
        <v>2803</v>
      </c>
      <c r="L3" s="170" t="s">
        <v>2804</v>
      </c>
      <c r="M3" s="169" t="s">
        <v>2805</v>
      </c>
      <c r="N3" s="170" t="s">
        <v>2806</v>
      </c>
      <c r="O3" s="170" t="s">
        <v>2807</v>
      </c>
      <c r="P3" s="170" t="s">
        <v>2808</v>
      </c>
      <c r="Q3" s="170" t="s">
        <v>2809</v>
      </c>
      <c r="R3" s="170" t="s">
        <v>2810</v>
      </c>
      <c r="S3" s="170" t="s">
        <v>2811</v>
      </c>
      <c r="T3" s="170" t="s">
        <v>2812</v>
      </c>
      <c r="U3" s="171" t="s">
        <v>2813</v>
      </c>
      <c r="V3" s="171" t="s">
        <v>2814</v>
      </c>
      <c r="W3" s="171" t="s">
        <v>2815</v>
      </c>
      <c r="X3" s="93" t="s">
        <v>2828</v>
      </c>
      <c r="Y3" s="93" t="s">
        <v>2827</v>
      </c>
      <c r="Z3" s="172" t="s">
        <v>2816</v>
      </c>
      <c r="AA3" s="172" t="s">
        <v>2817</v>
      </c>
      <c r="AB3" s="172" t="s">
        <v>2818</v>
      </c>
      <c r="AC3" s="172" t="s">
        <v>2819</v>
      </c>
      <c r="AD3" s="172" t="s">
        <v>2820</v>
      </c>
      <c r="AE3" s="172" t="s">
        <v>2821</v>
      </c>
      <c r="AF3" s="172" t="s">
        <v>2822</v>
      </c>
      <c r="AG3" s="172" t="s">
        <v>2823</v>
      </c>
      <c r="AH3" s="172" t="s">
        <v>2824</v>
      </c>
      <c r="AI3" s="172" t="s">
        <v>2825</v>
      </c>
    </row>
    <row r="4" spans="1:39" ht="25.5" customHeight="1">
      <c r="B4" s="95" t="s">
        <v>2747</v>
      </c>
      <c r="C4" s="95" t="s">
        <v>2748</v>
      </c>
      <c r="D4" s="95"/>
      <c r="E4" s="95" t="s">
        <v>2749</v>
      </c>
      <c r="F4" s="95" t="s">
        <v>2750</v>
      </c>
      <c r="G4" s="95" t="s">
        <v>2751</v>
      </c>
      <c r="H4" s="95" t="s">
        <v>2752</v>
      </c>
      <c r="I4" s="95" t="s">
        <v>2753</v>
      </c>
      <c r="J4" s="95" t="s">
        <v>2754</v>
      </c>
      <c r="K4" s="95" t="s">
        <v>2755</v>
      </c>
      <c r="L4" s="95" t="s">
        <v>2756</v>
      </c>
      <c r="M4" s="95" t="s">
        <v>2757</v>
      </c>
      <c r="N4" s="95" t="s">
        <v>2758</v>
      </c>
      <c r="O4" s="95" t="s">
        <v>2759</v>
      </c>
      <c r="P4" s="95" t="s">
        <v>2760</v>
      </c>
      <c r="Q4" s="95" t="s">
        <v>2761</v>
      </c>
      <c r="R4" s="95" t="s">
        <v>2762</v>
      </c>
      <c r="S4" s="95" t="s">
        <v>2763</v>
      </c>
      <c r="T4" s="95" t="s">
        <v>2764</v>
      </c>
      <c r="U4" s="95" t="s">
        <v>2765</v>
      </c>
      <c r="V4" s="95" t="s">
        <v>2766</v>
      </c>
      <c r="W4" s="95" t="s">
        <v>2829</v>
      </c>
      <c r="X4" s="95" t="s">
        <v>2767</v>
      </c>
      <c r="Y4" s="95" t="s">
        <v>2768</v>
      </c>
      <c r="Z4" s="95" t="s">
        <v>2769</v>
      </c>
      <c r="AA4" s="95" t="s">
        <v>2770</v>
      </c>
      <c r="AB4" s="95" t="s">
        <v>2771</v>
      </c>
      <c r="AC4" s="95" t="s">
        <v>2772</v>
      </c>
      <c r="AD4" s="95" t="s">
        <v>2773</v>
      </c>
      <c r="AE4" s="95" t="s">
        <v>2774</v>
      </c>
      <c r="AF4" s="95" t="s">
        <v>2775</v>
      </c>
      <c r="AG4" s="95" t="s">
        <v>2776</v>
      </c>
      <c r="AH4" s="95" t="s">
        <v>2777</v>
      </c>
      <c r="AI4" s="95" t="s">
        <v>2778</v>
      </c>
      <c r="AJ4" s="95" t="s">
        <v>2779</v>
      </c>
      <c r="AK4" s="95" t="s">
        <v>2780</v>
      </c>
      <c r="AL4" s="173" t="s">
        <v>2781</v>
      </c>
      <c r="AM4" s="95" t="s">
        <v>2782</v>
      </c>
    </row>
    <row r="5" spans="1:39" ht="25.5" customHeight="1">
      <c r="A5" s="93" t="str">
        <f t="shared" ref="A5:A68" si="0">D5&amp;"-"&amp;J5&amp;"-"&amp;I5</f>
        <v>1-1-Ａ１チラシ</v>
      </c>
      <c r="B5" s="95">
        <v>1</v>
      </c>
      <c r="C5" s="95" t="s">
        <v>2129</v>
      </c>
      <c r="D5" s="95">
        <v>1</v>
      </c>
      <c r="E5" s="95" t="s">
        <v>2130</v>
      </c>
      <c r="F5" s="95" t="s">
        <v>2131</v>
      </c>
      <c r="G5" s="95" t="s">
        <v>2132</v>
      </c>
      <c r="H5" s="95">
        <v>1</v>
      </c>
      <c r="I5" s="95" t="s">
        <v>2131</v>
      </c>
      <c r="J5" s="95">
        <v>1</v>
      </c>
      <c r="K5" s="95">
        <v>10.199999999999999</v>
      </c>
      <c r="L5" s="95">
        <v>0.22</v>
      </c>
      <c r="M5" s="95">
        <v>3.15</v>
      </c>
      <c r="N5" s="95">
        <v>7.48</v>
      </c>
      <c r="O5" s="95">
        <v>4.08</v>
      </c>
      <c r="P5" s="95">
        <v>7.34</v>
      </c>
      <c r="Q5" s="95">
        <v>6.43</v>
      </c>
      <c r="R5" s="95">
        <v>4</v>
      </c>
      <c r="S5" s="95">
        <v>0</v>
      </c>
      <c r="T5" s="95">
        <v>1</v>
      </c>
      <c r="U5" s="95">
        <v>0</v>
      </c>
      <c r="V5" s="95">
        <v>0</v>
      </c>
      <c r="W5" s="95">
        <v>1</v>
      </c>
      <c r="X5" s="95">
        <v>0</v>
      </c>
      <c r="Y5" s="95">
        <v>0</v>
      </c>
      <c r="Z5" s="95">
        <v>1</v>
      </c>
      <c r="AA5" s="95">
        <v>1</v>
      </c>
      <c r="AB5" s="95">
        <v>0</v>
      </c>
      <c r="AC5" s="95">
        <v>0</v>
      </c>
      <c r="AD5" s="95">
        <v>0</v>
      </c>
      <c r="AE5" s="95">
        <v>0</v>
      </c>
      <c r="AF5" s="95">
        <v>0</v>
      </c>
      <c r="AG5" s="95">
        <v>0</v>
      </c>
      <c r="AH5" s="95">
        <v>0</v>
      </c>
      <c r="AI5" s="95">
        <v>0</v>
      </c>
      <c r="AJ5" s="95"/>
      <c r="AK5" s="95"/>
      <c r="AL5" s="173">
        <v>44120.721006944441</v>
      </c>
      <c r="AM5" s="95">
        <v>1</v>
      </c>
    </row>
    <row r="6" spans="1:39" ht="25.5" customHeight="1">
      <c r="A6" s="93" t="str">
        <f t="shared" si="0"/>
        <v>1-2-Ａ１チラシ</v>
      </c>
      <c r="B6" s="95">
        <v>2</v>
      </c>
      <c r="C6" s="95" t="s">
        <v>2133</v>
      </c>
      <c r="D6" s="95">
        <v>1</v>
      </c>
      <c r="E6" s="95" t="s">
        <v>2134</v>
      </c>
      <c r="F6" s="95" t="s">
        <v>2135</v>
      </c>
      <c r="G6" s="95" t="s">
        <v>2136</v>
      </c>
      <c r="H6" s="95">
        <v>1</v>
      </c>
      <c r="I6" s="95" t="s">
        <v>2131</v>
      </c>
      <c r="J6" s="95">
        <v>2</v>
      </c>
      <c r="K6" s="95">
        <v>11.5</v>
      </c>
      <c r="L6" s="95">
        <v>0.22</v>
      </c>
      <c r="M6" s="95">
        <v>3.9</v>
      </c>
      <c r="N6" s="95">
        <v>8.44</v>
      </c>
      <c r="O6" s="95">
        <v>5.61</v>
      </c>
      <c r="P6" s="95">
        <v>8.2799999999999994</v>
      </c>
      <c r="Q6" s="95">
        <v>7.25</v>
      </c>
      <c r="R6" s="95">
        <v>5.5</v>
      </c>
      <c r="S6" s="95">
        <v>0</v>
      </c>
      <c r="T6" s="95">
        <v>1</v>
      </c>
      <c r="U6" s="95">
        <v>0</v>
      </c>
      <c r="V6" s="95">
        <v>0</v>
      </c>
      <c r="W6" s="95">
        <v>1</v>
      </c>
      <c r="X6" s="95">
        <v>0</v>
      </c>
      <c r="Y6" s="95">
        <v>0</v>
      </c>
      <c r="Z6" s="95">
        <v>1</v>
      </c>
      <c r="AA6" s="95">
        <v>0</v>
      </c>
      <c r="AB6" s="95">
        <v>0</v>
      </c>
      <c r="AC6" s="95">
        <v>0</v>
      </c>
      <c r="AD6" s="95">
        <v>0</v>
      </c>
      <c r="AE6" s="95">
        <v>0</v>
      </c>
      <c r="AF6" s="95">
        <v>0</v>
      </c>
      <c r="AG6" s="95">
        <v>0</v>
      </c>
      <c r="AH6" s="95">
        <v>0</v>
      </c>
      <c r="AI6" s="95">
        <v>0</v>
      </c>
      <c r="AJ6" s="95"/>
      <c r="AK6" s="95"/>
      <c r="AL6" s="173">
        <v>44035.862546296295</v>
      </c>
      <c r="AM6" s="95">
        <v>1</v>
      </c>
    </row>
    <row r="7" spans="1:39" ht="25.5" customHeight="1">
      <c r="A7" s="93" t="str">
        <f t="shared" si="0"/>
        <v>1-3-Ａ１チラシ</v>
      </c>
      <c r="B7" s="95">
        <v>3</v>
      </c>
      <c r="C7" s="95" t="s">
        <v>2137</v>
      </c>
      <c r="D7" s="95">
        <v>1</v>
      </c>
      <c r="E7" s="95" t="s">
        <v>2138</v>
      </c>
      <c r="F7" s="95" t="s">
        <v>2139</v>
      </c>
      <c r="G7" s="95" t="s">
        <v>2140</v>
      </c>
      <c r="H7" s="95">
        <v>1</v>
      </c>
      <c r="I7" s="95" t="s">
        <v>2131</v>
      </c>
      <c r="J7" s="95">
        <v>3</v>
      </c>
      <c r="K7" s="95">
        <v>11</v>
      </c>
      <c r="L7" s="95">
        <v>0.22</v>
      </c>
      <c r="M7" s="95">
        <v>3.68</v>
      </c>
      <c r="N7" s="95">
        <v>8.07</v>
      </c>
      <c r="O7" s="95">
        <v>5.35</v>
      </c>
      <c r="P7" s="95">
        <v>7.92</v>
      </c>
      <c r="Q7" s="95">
        <v>6.93</v>
      </c>
      <c r="R7" s="95">
        <v>5.25</v>
      </c>
      <c r="S7" s="95">
        <v>0</v>
      </c>
      <c r="T7" s="95">
        <v>1</v>
      </c>
      <c r="U7" s="95">
        <v>0</v>
      </c>
      <c r="V7" s="95">
        <v>0</v>
      </c>
      <c r="W7" s="95">
        <v>1</v>
      </c>
      <c r="X7" s="95">
        <v>0</v>
      </c>
      <c r="Y7" s="95">
        <v>0</v>
      </c>
      <c r="Z7" s="95">
        <v>0</v>
      </c>
      <c r="AA7" s="95">
        <v>1</v>
      </c>
      <c r="AB7" s="95">
        <v>0</v>
      </c>
      <c r="AC7" s="95">
        <v>0</v>
      </c>
      <c r="AD7" s="95">
        <v>0</v>
      </c>
      <c r="AE7" s="95">
        <v>0</v>
      </c>
      <c r="AF7" s="95">
        <v>0</v>
      </c>
      <c r="AG7" s="95">
        <v>0</v>
      </c>
      <c r="AH7" s="95">
        <v>0</v>
      </c>
      <c r="AI7" s="95">
        <v>0</v>
      </c>
      <c r="AJ7" s="95"/>
      <c r="AK7" s="95"/>
      <c r="AL7" s="173">
        <v>44035.862685185188</v>
      </c>
      <c r="AM7" s="95">
        <v>1</v>
      </c>
    </row>
    <row r="8" spans="1:39" ht="25.5" customHeight="1">
      <c r="A8" s="93" t="str">
        <f t="shared" si="0"/>
        <v>1-5-Ａ１チラシ</v>
      </c>
      <c r="B8" s="95">
        <v>4</v>
      </c>
      <c r="C8" s="95" t="s">
        <v>2141</v>
      </c>
      <c r="D8" s="95">
        <v>1</v>
      </c>
      <c r="E8" s="95" t="s">
        <v>2142</v>
      </c>
      <c r="F8" s="95" t="s">
        <v>2143</v>
      </c>
      <c r="G8" s="95" t="s">
        <v>2144</v>
      </c>
      <c r="H8" s="95">
        <v>1</v>
      </c>
      <c r="I8" s="95" t="s">
        <v>2131</v>
      </c>
      <c r="J8" s="95">
        <v>5</v>
      </c>
      <c r="K8" s="95">
        <v>11.5</v>
      </c>
      <c r="L8" s="95">
        <v>0.22</v>
      </c>
      <c r="M8" s="95">
        <v>3.9</v>
      </c>
      <c r="N8" s="95">
        <v>8.44</v>
      </c>
      <c r="O8" s="95">
        <v>5.61</v>
      </c>
      <c r="P8" s="95">
        <v>8.2799999999999994</v>
      </c>
      <c r="Q8" s="95">
        <v>7.25</v>
      </c>
      <c r="R8" s="95">
        <v>5.5</v>
      </c>
      <c r="S8" s="95">
        <v>0</v>
      </c>
      <c r="T8" s="95">
        <v>1</v>
      </c>
      <c r="U8" s="95">
        <v>0</v>
      </c>
      <c r="V8" s="95">
        <v>0</v>
      </c>
      <c r="W8" s="95">
        <v>1</v>
      </c>
      <c r="X8" s="95">
        <v>0</v>
      </c>
      <c r="Y8" s="95">
        <v>0</v>
      </c>
      <c r="Z8" s="95">
        <v>0</v>
      </c>
      <c r="AA8" s="95">
        <v>0</v>
      </c>
      <c r="AB8" s="95">
        <v>0</v>
      </c>
      <c r="AC8" s="95">
        <v>0</v>
      </c>
      <c r="AD8" s="95">
        <v>0</v>
      </c>
      <c r="AE8" s="95">
        <v>0</v>
      </c>
      <c r="AF8" s="95">
        <v>1</v>
      </c>
      <c r="AG8" s="95">
        <v>1</v>
      </c>
      <c r="AH8" s="95">
        <v>0</v>
      </c>
      <c r="AI8" s="95">
        <v>0</v>
      </c>
      <c r="AJ8" s="95"/>
      <c r="AK8" s="95"/>
      <c r="AL8" s="173">
        <v>44035.862812500003</v>
      </c>
      <c r="AM8" s="95">
        <v>1</v>
      </c>
    </row>
    <row r="9" spans="1:39" ht="25.5" customHeight="1">
      <c r="A9" s="93" t="str">
        <f t="shared" si="0"/>
        <v>1-1-Ａ２チラシ</v>
      </c>
      <c r="B9" s="95">
        <v>9</v>
      </c>
      <c r="C9" s="95" t="s">
        <v>2145</v>
      </c>
      <c r="D9" s="95">
        <v>1</v>
      </c>
      <c r="E9" s="95" t="s">
        <v>2146</v>
      </c>
      <c r="F9" s="95" t="s">
        <v>2146</v>
      </c>
      <c r="G9" s="174" t="s">
        <v>2132</v>
      </c>
      <c r="H9" s="95">
        <v>1</v>
      </c>
      <c r="I9" s="174" t="s">
        <v>2146</v>
      </c>
      <c r="J9" s="95">
        <v>1</v>
      </c>
      <c r="K9" s="95">
        <v>8.5</v>
      </c>
      <c r="L9" s="95">
        <v>0.22</v>
      </c>
      <c r="M9" s="95">
        <v>2.4300000000000002</v>
      </c>
      <c r="N9" s="95">
        <v>5.28</v>
      </c>
      <c r="O9" s="95">
        <v>2.5499999999999998</v>
      </c>
      <c r="P9" s="95">
        <v>5.18</v>
      </c>
      <c r="Q9" s="95">
        <v>4.54</v>
      </c>
      <c r="R9" s="95">
        <v>2.5</v>
      </c>
      <c r="S9" s="95">
        <v>0</v>
      </c>
      <c r="T9" s="95">
        <v>1</v>
      </c>
      <c r="U9" s="95">
        <v>0</v>
      </c>
      <c r="V9" s="95">
        <v>0</v>
      </c>
      <c r="W9" s="95">
        <v>1</v>
      </c>
      <c r="X9" s="95">
        <v>0</v>
      </c>
      <c r="Y9" s="95">
        <v>0</v>
      </c>
      <c r="Z9" s="95">
        <v>1</v>
      </c>
      <c r="AA9" s="95">
        <v>1</v>
      </c>
      <c r="AB9" s="95">
        <v>0</v>
      </c>
      <c r="AC9" s="95">
        <v>0</v>
      </c>
      <c r="AD9" s="95">
        <v>0</v>
      </c>
      <c r="AE9" s="95">
        <v>0</v>
      </c>
      <c r="AF9" s="95">
        <v>0</v>
      </c>
      <c r="AG9" s="95">
        <v>0</v>
      </c>
      <c r="AH9" s="95">
        <v>0</v>
      </c>
      <c r="AI9" s="95">
        <v>0</v>
      </c>
      <c r="AJ9" s="95"/>
      <c r="AK9" s="95"/>
      <c r="AL9" s="173">
        <v>45272.435439814813</v>
      </c>
      <c r="AM9" s="95">
        <v>16</v>
      </c>
    </row>
    <row r="10" spans="1:39" ht="25.5" customHeight="1">
      <c r="A10" s="93" t="str">
        <f t="shared" si="0"/>
        <v>1-2-Ａ２チラシ</v>
      </c>
      <c r="B10" s="95">
        <v>10</v>
      </c>
      <c r="C10" s="95" t="s">
        <v>2147</v>
      </c>
      <c r="D10" s="95">
        <v>1</v>
      </c>
      <c r="E10" s="95" t="s">
        <v>2148</v>
      </c>
      <c r="F10" s="95" t="s">
        <v>2149</v>
      </c>
      <c r="G10" s="174" t="s">
        <v>2136</v>
      </c>
      <c r="H10" s="95">
        <v>1</v>
      </c>
      <c r="I10" s="174" t="s">
        <v>2146</v>
      </c>
      <c r="J10" s="95">
        <v>2</v>
      </c>
      <c r="K10" s="95">
        <v>9.5</v>
      </c>
      <c r="L10" s="95">
        <v>0.22</v>
      </c>
      <c r="M10" s="95">
        <v>2.85</v>
      </c>
      <c r="N10" s="95">
        <v>6.24</v>
      </c>
      <c r="O10" s="95">
        <v>4.08</v>
      </c>
      <c r="P10" s="95">
        <v>6.12</v>
      </c>
      <c r="Q10" s="95">
        <v>5.36</v>
      </c>
      <c r="R10" s="95">
        <v>4</v>
      </c>
      <c r="S10" s="95">
        <v>0</v>
      </c>
      <c r="T10" s="95">
        <v>1</v>
      </c>
      <c r="U10" s="95">
        <v>0</v>
      </c>
      <c r="V10" s="95">
        <v>0</v>
      </c>
      <c r="W10" s="95">
        <v>1</v>
      </c>
      <c r="X10" s="95">
        <v>0</v>
      </c>
      <c r="Y10" s="95">
        <v>0</v>
      </c>
      <c r="Z10" s="95">
        <v>1</v>
      </c>
      <c r="AA10" s="95">
        <v>0</v>
      </c>
      <c r="AB10" s="95">
        <v>0</v>
      </c>
      <c r="AC10" s="95">
        <v>0</v>
      </c>
      <c r="AD10" s="95">
        <v>0</v>
      </c>
      <c r="AE10" s="95">
        <v>0</v>
      </c>
      <c r="AF10" s="95">
        <v>0</v>
      </c>
      <c r="AG10" s="95">
        <v>0</v>
      </c>
      <c r="AH10" s="95">
        <v>0</v>
      </c>
      <c r="AI10" s="95">
        <v>0</v>
      </c>
      <c r="AJ10" s="95"/>
      <c r="AK10" s="95"/>
      <c r="AL10" s="173">
        <v>44035.865925925929</v>
      </c>
      <c r="AM10" s="95">
        <v>1</v>
      </c>
    </row>
    <row r="11" spans="1:39" ht="25.5" customHeight="1">
      <c r="A11" s="93" t="str">
        <f t="shared" si="0"/>
        <v>1-3-Ａ２チラシ</v>
      </c>
      <c r="B11" s="95">
        <v>11</v>
      </c>
      <c r="C11" s="95" t="s">
        <v>2150</v>
      </c>
      <c r="D11" s="95">
        <v>1</v>
      </c>
      <c r="E11" s="95" t="s">
        <v>2151</v>
      </c>
      <c r="F11" s="95" t="s">
        <v>2152</v>
      </c>
      <c r="G11" s="174" t="s">
        <v>2140</v>
      </c>
      <c r="H11" s="95">
        <v>1</v>
      </c>
      <c r="I11" s="174" t="s">
        <v>2146</v>
      </c>
      <c r="J11" s="95">
        <v>3</v>
      </c>
      <c r="K11" s="95">
        <v>9.5</v>
      </c>
      <c r="L11" s="95">
        <v>0.22</v>
      </c>
      <c r="M11" s="95">
        <v>2.63</v>
      </c>
      <c r="N11" s="95">
        <v>5.87</v>
      </c>
      <c r="O11" s="95">
        <v>3.82</v>
      </c>
      <c r="P11" s="95">
        <v>5.76</v>
      </c>
      <c r="Q11" s="95">
        <v>5.04</v>
      </c>
      <c r="R11" s="95">
        <v>3.75</v>
      </c>
      <c r="S11" s="95">
        <v>0</v>
      </c>
      <c r="T11" s="95">
        <v>1</v>
      </c>
      <c r="U11" s="95">
        <v>0</v>
      </c>
      <c r="V11" s="95">
        <v>0</v>
      </c>
      <c r="W11" s="95">
        <v>1</v>
      </c>
      <c r="X11" s="95">
        <v>0</v>
      </c>
      <c r="Y11" s="95">
        <v>0</v>
      </c>
      <c r="Z11" s="95">
        <v>0</v>
      </c>
      <c r="AA11" s="95">
        <v>1</v>
      </c>
      <c r="AB11" s="95">
        <v>0</v>
      </c>
      <c r="AC11" s="95">
        <v>0</v>
      </c>
      <c r="AD11" s="95">
        <v>0</v>
      </c>
      <c r="AE11" s="95">
        <v>0</v>
      </c>
      <c r="AF11" s="95">
        <v>0</v>
      </c>
      <c r="AG11" s="95">
        <v>0</v>
      </c>
      <c r="AH11" s="95">
        <v>0</v>
      </c>
      <c r="AI11" s="95">
        <v>0</v>
      </c>
      <c r="AJ11" s="95"/>
      <c r="AK11" s="95"/>
      <c r="AL11" s="173">
        <v>44035.867060185185</v>
      </c>
      <c r="AM11" s="95">
        <v>1</v>
      </c>
    </row>
    <row r="12" spans="1:39" ht="25.5" customHeight="1">
      <c r="A12" s="93" t="str">
        <f t="shared" si="0"/>
        <v>1-4-Ａ２</v>
      </c>
      <c r="B12" s="95">
        <v>12</v>
      </c>
      <c r="C12" s="95" t="s">
        <v>2153</v>
      </c>
      <c r="D12" s="95">
        <v>1</v>
      </c>
      <c r="E12" s="95" t="s">
        <v>2154</v>
      </c>
      <c r="F12" s="95" t="s">
        <v>2155</v>
      </c>
      <c r="G12" s="175" t="s">
        <v>2156</v>
      </c>
      <c r="H12" s="95">
        <v>1</v>
      </c>
      <c r="I12" s="174" t="s">
        <v>2157</v>
      </c>
      <c r="J12" s="95">
        <v>4</v>
      </c>
      <c r="K12" s="95">
        <v>10</v>
      </c>
      <c r="L12" s="95">
        <v>0.22</v>
      </c>
      <c r="M12" s="95">
        <v>3.37</v>
      </c>
      <c r="N12" s="95">
        <v>6.89</v>
      </c>
      <c r="O12" s="95">
        <v>4.03</v>
      </c>
      <c r="P12" s="95">
        <v>6.76</v>
      </c>
      <c r="Q12" s="95">
        <v>6.04</v>
      </c>
      <c r="R12" s="95">
        <v>3.95</v>
      </c>
      <c r="S12" s="95">
        <v>0</v>
      </c>
      <c r="T12" s="95">
        <v>1</v>
      </c>
      <c r="U12" s="95">
        <v>10</v>
      </c>
      <c r="V12" s="95">
        <v>0</v>
      </c>
      <c r="W12" s="95">
        <v>1</v>
      </c>
      <c r="X12" s="95">
        <v>0</v>
      </c>
      <c r="Y12" s="95">
        <v>0</v>
      </c>
      <c r="Z12" s="95">
        <v>0</v>
      </c>
      <c r="AA12" s="95">
        <v>0</v>
      </c>
      <c r="AB12" s="95">
        <v>1</v>
      </c>
      <c r="AC12" s="95">
        <v>0</v>
      </c>
      <c r="AD12" s="95">
        <v>0</v>
      </c>
      <c r="AE12" s="95">
        <v>0</v>
      </c>
      <c r="AF12" s="95">
        <v>0</v>
      </c>
      <c r="AG12" s="95">
        <v>0</v>
      </c>
      <c r="AH12" s="95">
        <v>0</v>
      </c>
      <c r="AI12" s="95">
        <v>0</v>
      </c>
      <c r="AJ12" s="95"/>
      <c r="AK12" s="95"/>
      <c r="AL12" s="173">
        <v>44116.819710648146</v>
      </c>
      <c r="AM12" s="95">
        <v>1</v>
      </c>
    </row>
    <row r="13" spans="1:39" ht="25.5" customHeight="1">
      <c r="A13" s="93" t="str">
        <f t="shared" si="0"/>
        <v>1-5-Ａ２チラシ</v>
      </c>
      <c r="B13" s="95">
        <v>13</v>
      </c>
      <c r="C13" s="95" t="s">
        <v>2158</v>
      </c>
      <c r="D13" s="95">
        <v>1</v>
      </c>
      <c r="E13" s="95" t="s">
        <v>2159</v>
      </c>
      <c r="F13" s="95" t="s">
        <v>2160</v>
      </c>
      <c r="G13" s="175" t="s">
        <v>2144</v>
      </c>
      <c r="H13" s="95">
        <v>1</v>
      </c>
      <c r="I13" s="174" t="s">
        <v>2146</v>
      </c>
      <c r="J13" s="95">
        <v>5</v>
      </c>
      <c r="K13" s="95">
        <v>8.5</v>
      </c>
      <c r="L13" s="95">
        <v>0.22</v>
      </c>
      <c r="M13" s="95">
        <v>2.85</v>
      </c>
      <c r="N13" s="95">
        <v>6.24</v>
      </c>
      <c r="O13" s="95">
        <v>4.08</v>
      </c>
      <c r="P13" s="95">
        <v>6.12</v>
      </c>
      <c r="Q13" s="95">
        <v>5.36</v>
      </c>
      <c r="R13" s="95">
        <v>4</v>
      </c>
      <c r="S13" s="95">
        <v>0</v>
      </c>
      <c r="T13" s="95">
        <v>1</v>
      </c>
      <c r="U13" s="95">
        <v>0</v>
      </c>
      <c r="V13" s="95">
        <v>0</v>
      </c>
      <c r="W13" s="95">
        <v>1</v>
      </c>
      <c r="X13" s="95">
        <v>0</v>
      </c>
      <c r="Y13" s="95">
        <v>0</v>
      </c>
      <c r="Z13" s="95">
        <v>0</v>
      </c>
      <c r="AA13" s="95">
        <v>0</v>
      </c>
      <c r="AB13" s="95">
        <v>0</v>
      </c>
      <c r="AC13" s="95">
        <v>0</v>
      </c>
      <c r="AD13" s="95">
        <v>0</v>
      </c>
      <c r="AE13" s="95">
        <v>0</v>
      </c>
      <c r="AF13" s="95">
        <v>1</v>
      </c>
      <c r="AG13" s="95">
        <v>1</v>
      </c>
      <c r="AH13" s="95">
        <v>0</v>
      </c>
      <c r="AI13" s="95">
        <v>0</v>
      </c>
      <c r="AJ13" s="95"/>
      <c r="AK13" s="95"/>
      <c r="AL13" s="173">
        <v>44035.869456018518</v>
      </c>
      <c r="AM13" s="95">
        <v>1</v>
      </c>
    </row>
    <row r="14" spans="1:39" ht="25.5" customHeight="1">
      <c r="A14" s="93" t="str">
        <f t="shared" si="0"/>
        <v>1-1-Ａ３チラシ</v>
      </c>
      <c r="B14" s="95">
        <v>14</v>
      </c>
      <c r="C14" s="95" t="s">
        <v>185</v>
      </c>
      <c r="D14" s="95">
        <v>1</v>
      </c>
      <c r="E14" s="95" t="s">
        <v>2161</v>
      </c>
      <c r="F14" s="95" t="s">
        <v>2161</v>
      </c>
      <c r="G14" s="95" t="s">
        <v>2132</v>
      </c>
      <c r="H14" s="95">
        <v>1</v>
      </c>
      <c r="I14" s="174" t="s">
        <v>2161</v>
      </c>
      <c r="J14" s="95">
        <v>1</v>
      </c>
      <c r="K14" s="95">
        <v>5</v>
      </c>
      <c r="L14" s="95">
        <v>0.17</v>
      </c>
      <c r="M14" s="95">
        <v>1.58</v>
      </c>
      <c r="N14" s="95">
        <v>3.08</v>
      </c>
      <c r="O14" s="95">
        <v>1.94</v>
      </c>
      <c r="P14" s="95">
        <v>3.02</v>
      </c>
      <c r="Q14" s="95">
        <v>2.65</v>
      </c>
      <c r="R14" s="95">
        <v>1.9</v>
      </c>
      <c r="S14" s="95">
        <v>0</v>
      </c>
      <c r="T14" s="95">
        <v>1</v>
      </c>
      <c r="U14" s="95">
        <v>0</v>
      </c>
      <c r="V14" s="95">
        <v>0</v>
      </c>
      <c r="W14" s="95">
        <v>1</v>
      </c>
      <c r="X14" s="95">
        <v>0</v>
      </c>
      <c r="Y14" s="95">
        <v>0</v>
      </c>
      <c r="Z14" s="95">
        <v>1</v>
      </c>
      <c r="AA14" s="95">
        <v>1</v>
      </c>
      <c r="AB14" s="95">
        <v>0</v>
      </c>
      <c r="AC14" s="95">
        <v>0</v>
      </c>
      <c r="AD14" s="95">
        <v>0</v>
      </c>
      <c r="AE14" s="95">
        <v>0</v>
      </c>
      <c r="AF14" s="95">
        <v>0</v>
      </c>
      <c r="AG14" s="95">
        <v>0</v>
      </c>
      <c r="AH14" s="95">
        <v>0</v>
      </c>
      <c r="AI14" s="95">
        <v>0</v>
      </c>
      <c r="AJ14" s="95"/>
      <c r="AK14" s="95"/>
      <c r="AL14" s="173">
        <v>44035.863263888888</v>
      </c>
      <c r="AM14" s="95">
        <v>1</v>
      </c>
    </row>
    <row r="15" spans="1:39" ht="25.5" customHeight="1">
      <c r="A15" s="93" t="str">
        <f t="shared" si="0"/>
        <v>1-2-Ａ３チラシ</v>
      </c>
      <c r="B15" s="95">
        <v>15</v>
      </c>
      <c r="C15" s="95" t="s">
        <v>186</v>
      </c>
      <c r="D15" s="95">
        <v>1</v>
      </c>
      <c r="E15" s="95" t="s">
        <v>2162</v>
      </c>
      <c r="F15" s="95" t="s">
        <v>2163</v>
      </c>
      <c r="G15" s="95" t="s">
        <v>2136</v>
      </c>
      <c r="H15" s="95">
        <v>1</v>
      </c>
      <c r="I15" s="174" t="s">
        <v>2161</v>
      </c>
      <c r="J15" s="95">
        <v>2</v>
      </c>
      <c r="K15" s="95">
        <v>6.1</v>
      </c>
      <c r="L15" s="95">
        <v>0.17</v>
      </c>
      <c r="M15" s="95">
        <v>2</v>
      </c>
      <c r="N15" s="95">
        <v>4.04</v>
      </c>
      <c r="O15" s="95">
        <v>2.4500000000000002</v>
      </c>
      <c r="P15" s="95">
        <v>3.96</v>
      </c>
      <c r="Q15" s="95">
        <v>3.47</v>
      </c>
      <c r="R15" s="95">
        <v>2.4</v>
      </c>
      <c r="S15" s="95">
        <v>0</v>
      </c>
      <c r="T15" s="95">
        <v>1</v>
      </c>
      <c r="U15" s="95">
        <v>0</v>
      </c>
      <c r="V15" s="95">
        <v>0</v>
      </c>
      <c r="W15" s="95">
        <v>1</v>
      </c>
      <c r="X15" s="95">
        <v>0</v>
      </c>
      <c r="Y15" s="95">
        <v>0</v>
      </c>
      <c r="Z15" s="95">
        <v>1</v>
      </c>
      <c r="AA15" s="95">
        <v>0</v>
      </c>
      <c r="AB15" s="95">
        <v>0</v>
      </c>
      <c r="AC15" s="95">
        <v>0</v>
      </c>
      <c r="AD15" s="95">
        <v>0</v>
      </c>
      <c r="AE15" s="95">
        <v>0</v>
      </c>
      <c r="AF15" s="95">
        <v>0</v>
      </c>
      <c r="AG15" s="95">
        <v>0</v>
      </c>
      <c r="AH15" s="95">
        <v>0</v>
      </c>
      <c r="AI15" s="95">
        <v>0</v>
      </c>
      <c r="AJ15" s="95"/>
      <c r="AK15" s="95"/>
      <c r="AL15" s="173">
        <v>44035.865960648145</v>
      </c>
      <c r="AM15" s="95">
        <v>1</v>
      </c>
    </row>
    <row r="16" spans="1:39" ht="25.5" customHeight="1">
      <c r="A16" s="93" t="str">
        <f t="shared" si="0"/>
        <v>1-3-Ａ３チラシ</v>
      </c>
      <c r="B16" s="95">
        <v>16</v>
      </c>
      <c r="C16" s="95" t="s">
        <v>187</v>
      </c>
      <c r="D16" s="95">
        <v>1</v>
      </c>
      <c r="E16" s="95" t="s">
        <v>2164</v>
      </c>
      <c r="F16" s="95" t="s">
        <v>2165</v>
      </c>
      <c r="G16" s="95" t="s">
        <v>2140</v>
      </c>
      <c r="H16" s="95">
        <v>1</v>
      </c>
      <c r="I16" s="174" t="s">
        <v>2161</v>
      </c>
      <c r="J16" s="95">
        <v>3</v>
      </c>
      <c r="K16" s="95">
        <v>6.1</v>
      </c>
      <c r="L16" s="95">
        <v>0.17</v>
      </c>
      <c r="M16" s="95">
        <v>1.8</v>
      </c>
      <c r="N16" s="95">
        <v>3.67</v>
      </c>
      <c r="O16" s="95">
        <v>2.19</v>
      </c>
      <c r="P16" s="95">
        <v>3.6</v>
      </c>
      <c r="Q16" s="95">
        <v>3.15</v>
      </c>
      <c r="R16" s="95">
        <v>2.15</v>
      </c>
      <c r="S16" s="95">
        <v>0</v>
      </c>
      <c r="T16" s="95">
        <v>1</v>
      </c>
      <c r="U16" s="95">
        <v>0</v>
      </c>
      <c r="V16" s="95">
        <v>0</v>
      </c>
      <c r="W16" s="95">
        <v>1</v>
      </c>
      <c r="X16" s="95">
        <v>0</v>
      </c>
      <c r="Y16" s="95">
        <v>0</v>
      </c>
      <c r="Z16" s="95">
        <v>0</v>
      </c>
      <c r="AA16" s="95">
        <v>1</v>
      </c>
      <c r="AB16" s="95">
        <v>0</v>
      </c>
      <c r="AC16" s="95">
        <v>0</v>
      </c>
      <c r="AD16" s="95">
        <v>0</v>
      </c>
      <c r="AE16" s="95">
        <v>0</v>
      </c>
      <c r="AF16" s="95">
        <v>0</v>
      </c>
      <c r="AG16" s="95">
        <v>0</v>
      </c>
      <c r="AH16" s="95">
        <v>0</v>
      </c>
      <c r="AI16" s="95">
        <v>0</v>
      </c>
      <c r="AJ16" s="95"/>
      <c r="AK16" s="95"/>
      <c r="AL16" s="173">
        <v>44035.867083333331</v>
      </c>
      <c r="AM16" s="95">
        <v>1</v>
      </c>
    </row>
    <row r="17" spans="1:39" ht="25.5" customHeight="1">
      <c r="A17" s="93" t="str">
        <f t="shared" si="0"/>
        <v>1-10-Ａ３チラシ</v>
      </c>
      <c r="B17" s="95">
        <v>17</v>
      </c>
      <c r="C17" s="95" t="s">
        <v>2166</v>
      </c>
      <c r="D17" s="95">
        <v>1</v>
      </c>
      <c r="E17" s="95" t="s">
        <v>2167</v>
      </c>
      <c r="F17" s="95" t="s">
        <v>2168</v>
      </c>
      <c r="G17" s="175" t="s">
        <v>2169</v>
      </c>
      <c r="H17" s="95">
        <v>1</v>
      </c>
      <c r="I17" s="174" t="s">
        <v>2161</v>
      </c>
      <c r="J17" s="95">
        <v>10</v>
      </c>
      <c r="K17" s="95">
        <v>7</v>
      </c>
      <c r="L17" s="95">
        <v>0.17</v>
      </c>
      <c r="M17" s="95">
        <v>2.3199999999999998</v>
      </c>
      <c r="N17" s="95">
        <v>4.2300000000000004</v>
      </c>
      <c r="O17" s="95">
        <v>2.4</v>
      </c>
      <c r="P17" s="95">
        <v>4.5999999999999996</v>
      </c>
      <c r="Q17" s="95">
        <v>4.1500000000000004</v>
      </c>
      <c r="R17" s="95">
        <v>2.35</v>
      </c>
      <c r="S17" s="95">
        <v>0</v>
      </c>
      <c r="T17" s="95">
        <v>1</v>
      </c>
      <c r="U17" s="95">
        <v>10</v>
      </c>
      <c r="V17" s="95">
        <v>0</v>
      </c>
      <c r="W17" s="95">
        <v>1</v>
      </c>
      <c r="X17" s="95">
        <v>0</v>
      </c>
      <c r="Y17" s="95">
        <v>0</v>
      </c>
      <c r="Z17" s="95">
        <v>0</v>
      </c>
      <c r="AA17" s="95">
        <v>0</v>
      </c>
      <c r="AB17" s="95">
        <v>0</v>
      </c>
      <c r="AC17" s="95">
        <v>0</v>
      </c>
      <c r="AD17" s="95">
        <v>0</v>
      </c>
      <c r="AE17" s="95">
        <v>0</v>
      </c>
      <c r="AF17" s="95">
        <v>0</v>
      </c>
      <c r="AG17" s="95">
        <v>0</v>
      </c>
      <c r="AH17" s="95">
        <v>0</v>
      </c>
      <c r="AI17" s="95">
        <v>0</v>
      </c>
      <c r="AJ17" s="95"/>
      <c r="AK17" s="95"/>
      <c r="AL17" s="173">
        <v>44246.472141203703</v>
      </c>
      <c r="AM17" s="95">
        <v>16</v>
      </c>
    </row>
    <row r="18" spans="1:39" ht="25.5" customHeight="1">
      <c r="A18" s="93" t="str">
        <f t="shared" si="0"/>
        <v>1-5-Ａ３チラシ</v>
      </c>
      <c r="B18" s="95">
        <v>18</v>
      </c>
      <c r="C18" s="95" t="s">
        <v>2170</v>
      </c>
      <c r="D18" s="95">
        <v>1</v>
      </c>
      <c r="E18" s="95" t="s">
        <v>2171</v>
      </c>
      <c r="F18" s="95" t="s">
        <v>2172</v>
      </c>
      <c r="G18" s="175" t="s">
        <v>2144</v>
      </c>
      <c r="H18" s="95">
        <v>1</v>
      </c>
      <c r="I18" s="174" t="s">
        <v>2161</v>
      </c>
      <c r="J18" s="95">
        <v>5</v>
      </c>
      <c r="K18" s="95">
        <v>5.5</v>
      </c>
      <c r="L18" s="95">
        <v>0.17</v>
      </c>
      <c r="M18" s="95">
        <v>2</v>
      </c>
      <c r="N18" s="95">
        <v>3.54</v>
      </c>
      <c r="O18" s="95">
        <v>2.4500000000000002</v>
      </c>
      <c r="P18" s="95">
        <v>3.96</v>
      </c>
      <c r="Q18" s="95">
        <v>3.47</v>
      </c>
      <c r="R18" s="95">
        <v>2.4</v>
      </c>
      <c r="S18" s="95">
        <v>0</v>
      </c>
      <c r="T18" s="95">
        <v>1</v>
      </c>
      <c r="U18" s="95">
        <v>0</v>
      </c>
      <c r="V18" s="95">
        <v>0</v>
      </c>
      <c r="W18" s="95">
        <v>1</v>
      </c>
      <c r="X18" s="95">
        <v>0</v>
      </c>
      <c r="Y18" s="95">
        <v>0</v>
      </c>
      <c r="Z18" s="95">
        <v>0</v>
      </c>
      <c r="AA18" s="95">
        <v>0</v>
      </c>
      <c r="AB18" s="95">
        <v>0</v>
      </c>
      <c r="AC18" s="95">
        <v>0</v>
      </c>
      <c r="AD18" s="95">
        <v>0</v>
      </c>
      <c r="AE18" s="95">
        <v>0</v>
      </c>
      <c r="AF18" s="95">
        <v>1</v>
      </c>
      <c r="AG18" s="95">
        <v>1</v>
      </c>
      <c r="AH18" s="95">
        <v>0</v>
      </c>
      <c r="AI18" s="95">
        <v>0</v>
      </c>
      <c r="AJ18" s="95"/>
      <c r="AK18" s="95"/>
      <c r="AL18" s="173">
        <v>44035.869490740741</v>
      </c>
      <c r="AM18" s="95">
        <v>1</v>
      </c>
    </row>
    <row r="19" spans="1:39" ht="25.5" customHeight="1">
      <c r="A19" s="93" t="str">
        <f t="shared" si="0"/>
        <v>1-9-Ａ３チラシ</v>
      </c>
      <c r="B19" s="95">
        <v>19</v>
      </c>
      <c r="C19" s="95" t="s">
        <v>2173</v>
      </c>
      <c r="D19" s="95">
        <v>1</v>
      </c>
      <c r="E19" s="95" t="s">
        <v>2174</v>
      </c>
      <c r="F19" s="95" t="s">
        <v>2175</v>
      </c>
      <c r="G19" s="175"/>
      <c r="H19" s="95">
        <v>1</v>
      </c>
      <c r="I19" s="174" t="s">
        <v>2161</v>
      </c>
      <c r="J19" s="95">
        <v>9</v>
      </c>
      <c r="K19" s="95">
        <v>0</v>
      </c>
      <c r="L19" s="95">
        <v>0</v>
      </c>
      <c r="M19" s="95">
        <v>0</v>
      </c>
      <c r="N19" s="95">
        <v>0</v>
      </c>
      <c r="O19" s="95">
        <v>0</v>
      </c>
      <c r="P19" s="95">
        <v>0</v>
      </c>
      <c r="Q19" s="95">
        <v>0</v>
      </c>
      <c r="R19" s="95">
        <v>0</v>
      </c>
      <c r="S19" s="95">
        <v>0</v>
      </c>
      <c r="T19" s="95">
        <v>1</v>
      </c>
      <c r="U19" s="95">
        <v>0</v>
      </c>
      <c r="V19" s="95">
        <v>0</v>
      </c>
      <c r="W19" s="95">
        <v>1</v>
      </c>
      <c r="X19" s="95">
        <v>0</v>
      </c>
      <c r="Y19" s="95">
        <v>0</v>
      </c>
      <c r="Z19" s="95"/>
      <c r="AA19" s="95"/>
      <c r="AB19" s="95"/>
      <c r="AC19" s="95"/>
      <c r="AD19" s="95"/>
      <c r="AE19" s="95"/>
      <c r="AF19" s="95"/>
      <c r="AG19" s="95"/>
      <c r="AH19" s="95"/>
      <c r="AI19" s="95"/>
      <c r="AJ19" s="95"/>
      <c r="AK19" s="95"/>
      <c r="AL19" s="173"/>
      <c r="AM19" s="95"/>
    </row>
    <row r="20" spans="1:39" ht="25.5" customHeight="1">
      <c r="A20" s="93" t="str">
        <f t="shared" si="0"/>
        <v>1-1-Ａ４チラシ</v>
      </c>
      <c r="B20" s="95">
        <v>20</v>
      </c>
      <c r="C20" s="95" t="s">
        <v>179</v>
      </c>
      <c r="D20" s="95">
        <v>1</v>
      </c>
      <c r="E20" s="95" t="s">
        <v>2176</v>
      </c>
      <c r="F20" s="95" t="s">
        <v>2176</v>
      </c>
      <c r="G20" s="95" t="s">
        <v>2132</v>
      </c>
      <c r="H20" s="95">
        <v>1</v>
      </c>
      <c r="I20" s="174" t="s">
        <v>2176</v>
      </c>
      <c r="J20" s="95">
        <v>1</v>
      </c>
      <c r="K20" s="95">
        <v>3.7</v>
      </c>
      <c r="L20" s="95">
        <v>0.12</v>
      </c>
      <c r="M20" s="95">
        <v>1.05</v>
      </c>
      <c r="N20" s="95">
        <v>2.2000000000000002</v>
      </c>
      <c r="O20" s="95">
        <v>1.38</v>
      </c>
      <c r="P20" s="95">
        <v>2.16</v>
      </c>
      <c r="Q20" s="95">
        <v>1.89</v>
      </c>
      <c r="R20" s="95">
        <v>1.35</v>
      </c>
      <c r="S20" s="95">
        <v>0</v>
      </c>
      <c r="T20" s="95">
        <v>1</v>
      </c>
      <c r="U20" s="95">
        <v>0</v>
      </c>
      <c r="V20" s="95">
        <v>0</v>
      </c>
      <c r="W20" s="95">
        <v>1</v>
      </c>
      <c r="X20" s="95">
        <v>0</v>
      </c>
      <c r="Y20" s="95">
        <v>0</v>
      </c>
      <c r="Z20" s="95">
        <v>1</v>
      </c>
      <c r="AA20" s="95">
        <v>1</v>
      </c>
      <c r="AB20" s="95">
        <v>0</v>
      </c>
      <c r="AC20" s="95">
        <v>0</v>
      </c>
      <c r="AD20" s="95">
        <v>0</v>
      </c>
      <c r="AE20" s="95">
        <v>0</v>
      </c>
      <c r="AF20" s="95">
        <v>0</v>
      </c>
      <c r="AG20" s="95">
        <v>0</v>
      </c>
      <c r="AH20" s="95">
        <v>0</v>
      </c>
      <c r="AI20" s="95">
        <v>0</v>
      </c>
      <c r="AJ20" s="95"/>
      <c r="AK20" s="95"/>
      <c r="AL20" s="173">
        <v>44035.863321759258</v>
      </c>
      <c r="AM20" s="95">
        <v>1</v>
      </c>
    </row>
    <row r="21" spans="1:39" ht="25.5" customHeight="1">
      <c r="A21" s="93" t="str">
        <f t="shared" si="0"/>
        <v>1-2-Ａ４チラシ</v>
      </c>
      <c r="B21" s="95">
        <v>21</v>
      </c>
      <c r="C21" s="95" t="s">
        <v>180</v>
      </c>
      <c r="D21" s="95">
        <v>1</v>
      </c>
      <c r="E21" s="95" t="s">
        <v>2177</v>
      </c>
      <c r="F21" s="95" t="s">
        <v>2178</v>
      </c>
      <c r="G21" s="95" t="s">
        <v>2136</v>
      </c>
      <c r="H21" s="95">
        <v>1</v>
      </c>
      <c r="I21" s="174" t="s">
        <v>2176</v>
      </c>
      <c r="J21" s="95">
        <v>2</v>
      </c>
      <c r="K21" s="95">
        <v>5</v>
      </c>
      <c r="L21" s="95">
        <v>0.17</v>
      </c>
      <c r="M21" s="95">
        <v>1.58</v>
      </c>
      <c r="N21" s="95">
        <v>3.16</v>
      </c>
      <c r="O21" s="95">
        <v>1.89</v>
      </c>
      <c r="P21" s="95">
        <v>3.1</v>
      </c>
      <c r="Q21" s="95">
        <v>2.71</v>
      </c>
      <c r="R21" s="95">
        <v>1.85</v>
      </c>
      <c r="S21" s="95">
        <v>0</v>
      </c>
      <c r="T21" s="95">
        <v>1</v>
      </c>
      <c r="U21" s="95">
        <v>0</v>
      </c>
      <c r="V21" s="95">
        <v>0</v>
      </c>
      <c r="W21" s="95">
        <v>1</v>
      </c>
      <c r="X21" s="95">
        <v>0</v>
      </c>
      <c r="Y21" s="95">
        <v>0</v>
      </c>
      <c r="Z21" s="95">
        <v>1</v>
      </c>
      <c r="AA21" s="95">
        <v>0</v>
      </c>
      <c r="AB21" s="95">
        <v>0</v>
      </c>
      <c r="AC21" s="95">
        <v>0</v>
      </c>
      <c r="AD21" s="95">
        <v>0</v>
      </c>
      <c r="AE21" s="95">
        <v>0</v>
      </c>
      <c r="AF21" s="95">
        <v>0</v>
      </c>
      <c r="AG21" s="95">
        <v>0</v>
      </c>
      <c r="AH21" s="95">
        <v>0</v>
      </c>
      <c r="AI21" s="95">
        <v>0</v>
      </c>
      <c r="AJ21" s="95"/>
      <c r="AK21" s="95"/>
      <c r="AL21" s="173">
        <v>44035.865995370368</v>
      </c>
      <c r="AM21" s="95">
        <v>1</v>
      </c>
    </row>
    <row r="22" spans="1:39" ht="25.5" customHeight="1">
      <c r="A22" s="93" t="str">
        <f t="shared" si="0"/>
        <v>1-3-Ａ４チラシ</v>
      </c>
      <c r="B22" s="95">
        <v>22</v>
      </c>
      <c r="C22" s="95" t="s">
        <v>181</v>
      </c>
      <c r="D22" s="95">
        <v>1</v>
      </c>
      <c r="E22" s="95" t="s">
        <v>2179</v>
      </c>
      <c r="F22" s="95" t="s">
        <v>2180</v>
      </c>
      <c r="G22" s="95" t="s">
        <v>2140</v>
      </c>
      <c r="H22" s="95">
        <v>1</v>
      </c>
      <c r="I22" s="174" t="s">
        <v>2176</v>
      </c>
      <c r="J22" s="95">
        <v>3</v>
      </c>
      <c r="K22" s="95">
        <v>5</v>
      </c>
      <c r="L22" s="95">
        <v>0.17</v>
      </c>
      <c r="M22" s="95">
        <v>1.27</v>
      </c>
      <c r="N22" s="95">
        <v>2.8</v>
      </c>
      <c r="O22" s="95">
        <v>1.63</v>
      </c>
      <c r="P22" s="95">
        <v>2.74</v>
      </c>
      <c r="Q22" s="95">
        <v>2.39</v>
      </c>
      <c r="R22" s="95">
        <v>1.6</v>
      </c>
      <c r="S22" s="95">
        <v>0</v>
      </c>
      <c r="T22" s="95">
        <v>1</v>
      </c>
      <c r="U22" s="95">
        <v>0</v>
      </c>
      <c r="V22" s="95">
        <v>0</v>
      </c>
      <c r="W22" s="95">
        <v>1</v>
      </c>
      <c r="X22" s="95">
        <v>0</v>
      </c>
      <c r="Y22" s="95">
        <v>0</v>
      </c>
      <c r="Z22" s="95">
        <v>0</v>
      </c>
      <c r="AA22" s="95">
        <v>1</v>
      </c>
      <c r="AB22" s="95">
        <v>0</v>
      </c>
      <c r="AC22" s="95">
        <v>0</v>
      </c>
      <c r="AD22" s="95">
        <v>0</v>
      </c>
      <c r="AE22" s="95">
        <v>0</v>
      </c>
      <c r="AF22" s="95">
        <v>0</v>
      </c>
      <c r="AG22" s="95">
        <v>0</v>
      </c>
      <c r="AH22" s="95">
        <v>0</v>
      </c>
      <c r="AI22" s="95">
        <v>0</v>
      </c>
      <c r="AJ22" s="95"/>
      <c r="AK22" s="95"/>
      <c r="AL22" s="173">
        <v>44035.867118055554</v>
      </c>
      <c r="AM22" s="95">
        <v>1</v>
      </c>
    </row>
    <row r="23" spans="1:39" ht="25.5" customHeight="1">
      <c r="A23" s="93" t="str">
        <f t="shared" si="0"/>
        <v>1-10-Ａ４チラシ</v>
      </c>
      <c r="B23" s="95">
        <v>23</v>
      </c>
      <c r="C23" s="95" t="s">
        <v>2181</v>
      </c>
      <c r="D23" s="95">
        <v>1</v>
      </c>
      <c r="E23" s="95" t="s">
        <v>2182</v>
      </c>
      <c r="F23" s="95" t="s">
        <v>2183</v>
      </c>
      <c r="G23" s="175" t="s">
        <v>2184</v>
      </c>
      <c r="H23" s="95">
        <v>1</v>
      </c>
      <c r="I23" s="174" t="s">
        <v>2176</v>
      </c>
      <c r="J23" s="95">
        <v>10</v>
      </c>
      <c r="K23" s="95">
        <v>5.8</v>
      </c>
      <c r="L23" s="95">
        <v>0.17</v>
      </c>
      <c r="M23" s="95">
        <v>1.8</v>
      </c>
      <c r="N23" s="95">
        <v>3.81</v>
      </c>
      <c r="O23" s="95">
        <v>1.84</v>
      </c>
      <c r="P23" s="95">
        <v>3.74</v>
      </c>
      <c r="Q23" s="95">
        <v>3.39</v>
      </c>
      <c r="R23" s="95">
        <v>1.8</v>
      </c>
      <c r="S23" s="95">
        <v>0</v>
      </c>
      <c r="T23" s="95">
        <v>1</v>
      </c>
      <c r="U23" s="95">
        <v>10</v>
      </c>
      <c r="V23" s="95">
        <v>0</v>
      </c>
      <c r="W23" s="95">
        <v>1</v>
      </c>
      <c r="X23" s="95">
        <v>0</v>
      </c>
      <c r="Y23" s="95">
        <v>0</v>
      </c>
      <c r="Z23" s="95">
        <v>0</v>
      </c>
      <c r="AA23" s="95">
        <v>0</v>
      </c>
      <c r="AB23" s="95">
        <v>1</v>
      </c>
      <c r="AC23" s="95">
        <v>0</v>
      </c>
      <c r="AD23" s="95">
        <v>0</v>
      </c>
      <c r="AE23" s="95">
        <v>0</v>
      </c>
      <c r="AF23" s="95">
        <v>0</v>
      </c>
      <c r="AG23" s="95">
        <v>0</v>
      </c>
      <c r="AH23" s="95">
        <v>0</v>
      </c>
      <c r="AI23" s="95">
        <v>0</v>
      </c>
      <c r="AJ23" s="95"/>
      <c r="AK23" s="95"/>
      <c r="AL23" s="173">
        <v>44116.819780092592</v>
      </c>
      <c r="AM23" s="95">
        <v>1</v>
      </c>
    </row>
    <row r="24" spans="1:39" ht="25.5" customHeight="1">
      <c r="A24" s="93" t="str">
        <f t="shared" si="0"/>
        <v>1-5-Ａ４チラシ</v>
      </c>
      <c r="B24" s="95">
        <v>24</v>
      </c>
      <c r="C24" s="95" t="s">
        <v>2185</v>
      </c>
      <c r="D24" s="95">
        <v>1</v>
      </c>
      <c r="E24" s="95" t="s">
        <v>2186</v>
      </c>
      <c r="F24" s="95" t="s">
        <v>2187</v>
      </c>
      <c r="G24" s="175" t="s">
        <v>2144</v>
      </c>
      <c r="H24" s="95">
        <v>1</v>
      </c>
      <c r="I24" s="174" t="s">
        <v>2176</v>
      </c>
      <c r="J24" s="95">
        <v>5</v>
      </c>
      <c r="K24" s="95">
        <v>4.3</v>
      </c>
      <c r="L24" s="95">
        <v>0.17</v>
      </c>
      <c r="M24" s="95">
        <v>1.58</v>
      </c>
      <c r="N24" s="95">
        <v>3.16</v>
      </c>
      <c r="O24" s="95">
        <v>1.89</v>
      </c>
      <c r="P24" s="95">
        <v>3.1</v>
      </c>
      <c r="Q24" s="95">
        <v>2.71</v>
      </c>
      <c r="R24" s="95">
        <v>1.85</v>
      </c>
      <c r="S24" s="95">
        <v>0</v>
      </c>
      <c r="T24" s="95">
        <v>1</v>
      </c>
      <c r="U24" s="95">
        <v>0</v>
      </c>
      <c r="V24" s="95">
        <v>0</v>
      </c>
      <c r="W24" s="95">
        <v>1</v>
      </c>
      <c r="X24" s="95">
        <v>0</v>
      </c>
      <c r="Y24" s="95">
        <v>0</v>
      </c>
      <c r="Z24" s="95">
        <v>0</v>
      </c>
      <c r="AA24" s="95">
        <v>0</v>
      </c>
      <c r="AB24" s="95">
        <v>0</v>
      </c>
      <c r="AC24" s="95">
        <v>0</v>
      </c>
      <c r="AD24" s="95">
        <v>0</v>
      </c>
      <c r="AE24" s="95">
        <v>0</v>
      </c>
      <c r="AF24" s="95">
        <v>1</v>
      </c>
      <c r="AG24" s="95">
        <v>1</v>
      </c>
      <c r="AH24" s="95">
        <v>0</v>
      </c>
      <c r="AI24" s="95">
        <v>0</v>
      </c>
      <c r="AJ24" s="95"/>
      <c r="AK24" s="95"/>
      <c r="AL24" s="173">
        <v>44035.869537037041</v>
      </c>
      <c r="AM24" s="95">
        <v>1</v>
      </c>
    </row>
    <row r="25" spans="1:39" ht="25.5" customHeight="1">
      <c r="A25" s="93" t="str">
        <f t="shared" si="0"/>
        <v>1-6-Ａ４チラシ</v>
      </c>
      <c r="B25" s="95">
        <v>25</v>
      </c>
      <c r="C25" s="95" t="s">
        <v>2188</v>
      </c>
      <c r="D25" s="95">
        <v>1</v>
      </c>
      <c r="E25" s="95" t="s">
        <v>2189</v>
      </c>
      <c r="F25" s="95" t="s">
        <v>2190</v>
      </c>
      <c r="G25" s="175" t="s">
        <v>2191</v>
      </c>
      <c r="H25" s="95">
        <v>1</v>
      </c>
      <c r="I25" s="174" t="s">
        <v>2176</v>
      </c>
      <c r="J25" s="95">
        <v>6</v>
      </c>
      <c r="K25" s="95">
        <v>4.3</v>
      </c>
      <c r="L25" s="95">
        <v>0.17</v>
      </c>
      <c r="M25" s="95">
        <v>1.58</v>
      </c>
      <c r="N25" s="95">
        <v>3.16</v>
      </c>
      <c r="O25" s="95">
        <v>1.89</v>
      </c>
      <c r="P25" s="95">
        <v>3.1</v>
      </c>
      <c r="Q25" s="95">
        <v>2.71</v>
      </c>
      <c r="R25" s="95">
        <v>1.85</v>
      </c>
      <c r="S25" s="95">
        <v>0</v>
      </c>
      <c r="T25" s="95">
        <v>1</v>
      </c>
      <c r="U25" s="95">
        <v>0</v>
      </c>
      <c r="V25" s="95">
        <v>0</v>
      </c>
      <c r="W25" s="95">
        <v>1</v>
      </c>
      <c r="X25" s="95">
        <v>0</v>
      </c>
      <c r="Y25" s="95">
        <v>0</v>
      </c>
      <c r="Z25" s="95">
        <v>0</v>
      </c>
      <c r="AA25" s="95">
        <v>0</v>
      </c>
      <c r="AB25" s="95">
        <v>0</v>
      </c>
      <c r="AC25" s="95">
        <v>0</v>
      </c>
      <c r="AD25" s="95">
        <v>0</v>
      </c>
      <c r="AE25" s="95">
        <v>0</v>
      </c>
      <c r="AF25" s="95">
        <v>1</v>
      </c>
      <c r="AG25" s="95">
        <v>0</v>
      </c>
      <c r="AH25" s="95">
        <v>0</v>
      </c>
      <c r="AI25" s="95">
        <v>0</v>
      </c>
      <c r="AJ25" s="95"/>
      <c r="AK25" s="95"/>
      <c r="AL25" s="173">
        <v>44035.870208333334</v>
      </c>
      <c r="AM25" s="95">
        <v>1</v>
      </c>
    </row>
    <row r="26" spans="1:39" ht="25.5" customHeight="1">
      <c r="A26" s="93" t="str">
        <f t="shared" si="0"/>
        <v>1-7-Ａ４チラシ</v>
      </c>
      <c r="B26" s="95">
        <v>26</v>
      </c>
      <c r="C26" s="95" t="s">
        <v>2192</v>
      </c>
      <c r="D26" s="95">
        <v>1</v>
      </c>
      <c r="E26" s="95" t="s">
        <v>2193</v>
      </c>
      <c r="F26" s="95" t="s">
        <v>2194</v>
      </c>
      <c r="G26" s="175" t="s">
        <v>2195</v>
      </c>
      <c r="H26" s="95">
        <v>1</v>
      </c>
      <c r="I26" s="174" t="s">
        <v>2176</v>
      </c>
      <c r="J26" s="95">
        <v>7</v>
      </c>
      <c r="K26" s="95">
        <v>4.3</v>
      </c>
      <c r="L26" s="95">
        <v>0.17</v>
      </c>
      <c r="M26" s="95">
        <v>1.58</v>
      </c>
      <c r="N26" s="95">
        <v>3.16</v>
      </c>
      <c r="O26" s="95">
        <v>1.89</v>
      </c>
      <c r="P26" s="95">
        <v>3.1</v>
      </c>
      <c r="Q26" s="95">
        <v>2.71</v>
      </c>
      <c r="R26" s="95">
        <v>1.85</v>
      </c>
      <c r="S26" s="95">
        <v>0</v>
      </c>
      <c r="T26" s="95">
        <v>1</v>
      </c>
      <c r="U26" s="95">
        <v>0</v>
      </c>
      <c r="V26" s="95">
        <v>0</v>
      </c>
      <c r="W26" s="95">
        <v>1</v>
      </c>
      <c r="X26" s="95">
        <v>0</v>
      </c>
      <c r="Y26" s="95">
        <v>0</v>
      </c>
      <c r="Z26" s="95">
        <v>0</v>
      </c>
      <c r="AA26" s="95">
        <v>0</v>
      </c>
      <c r="AB26" s="95">
        <v>0</v>
      </c>
      <c r="AC26" s="95">
        <v>0</v>
      </c>
      <c r="AD26" s="95">
        <v>0</v>
      </c>
      <c r="AE26" s="95">
        <v>0</v>
      </c>
      <c r="AF26" s="95">
        <v>0</v>
      </c>
      <c r="AG26" s="95">
        <v>1</v>
      </c>
      <c r="AH26" s="95">
        <v>0</v>
      </c>
      <c r="AI26" s="95">
        <v>0</v>
      </c>
      <c r="AJ26" s="95"/>
      <c r="AK26" s="95"/>
      <c r="AL26" s="173">
        <v>44035.870474537034</v>
      </c>
      <c r="AM26" s="95">
        <v>1</v>
      </c>
    </row>
    <row r="27" spans="1:39" ht="25.5" customHeight="1">
      <c r="A27" s="93" t="str">
        <f t="shared" si="0"/>
        <v>1-1-Ａ５チラシ</v>
      </c>
      <c r="B27" s="95">
        <v>27</v>
      </c>
      <c r="C27" s="95" t="s">
        <v>191</v>
      </c>
      <c r="D27" s="95">
        <v>1</v>
      </c>
      <c r="E27" s="95" t="s">
        <v>209</v>
      </c>
      <c r="F27" s="95" t="s">
        <v>2196</v>
      </c>
      <c r="G27" s="95" t="s">
        <v>2132</v>
      </c>
      <c r="H27" s="95">
        <v>1</v>
      </c>
      <c r="I27" s="174" t="s">
        <v>209</v>
      </c>
      <c r="J27" s="95">
        <v>1</v>
      </c>
      <c r="K27" s="95">
        <v>3.7</v>
      </c>
      <c r="L27" s="95">
        <v>0.12</v>
      </c>
      <c r="M27" s="95">
        <v>1.05</v>
      </c>
      <c r="N27" s="95">
        <v>2.2000000000000002</v>
      </c>
      <c r="O27" s="95">
        <v>1.38</v>
      </c>
      <c r="P27" s="95">
        <v>2.16</v>
      </c>
      <c r="Q27" s="95">
        <v>1.89</v>
      </c>
      <c r="R27" s="95">
        <v>1.35</v>
      </c>
      <c r="S27" s="95">
        <v>0</v>
      </c>
      <c r="T27" s="95">
        <v>1</v>
      </c>
      <c r="U27" s="95">
        <v>0</v>
      </c>
      <c r="V27" s="95">
        <v>0</v>
      </c>
      <c r="W27" s="95">
        <v>1</v>
      </c>
      <c r="X27" s="95">
        <v>0</v>
      </c>
      <c r="Y27" s="95">
        <v>0</v>
      </c>
      <c r="Z27" s="95">
        <v>1</v>
      </c>
      <c r="AA27" s="95">
        <v>1</v>
      </c>
      <c r="AB27" s="95">
        <v>0</v>
      </c>
      <c r="AC27" s="95">
        <v>0</v>
      </c>
      <c r="AD27" s="95">
        <v>0</v>
      </c>
      <c r="AE27" s="95">
        <v>0</v>
      </c>
      <c r="AF27" s="95">
        <v>0</v>
      </c>
      <c r="AG27" s="95">
        <v>0</v>
      </c>
      <c r="AH27" s="95">
        <v>0</v>
      </c>
      <c r="AI27" s="95">
        <v>0</v>
      </c>
      <c r="AJ27" s="95"/>
      <c r="AK27" s="95"/>
      <c r="AL27" s="173">
        <v>44035.863402777781</v>
      </c>
      <c r="AM27" s="95">
        <v>1</v>
      </c>
    </row>
    <row r="28" spans="1:39" ht="25.5" customHeight="1">
      <c r="A28" s="93" t="str">
        <f t="shared" si="0"/>
        <v>1-2-Ａ５チラシ</v>
      </c>
      <c r="B28" s="95">
        <v>28</v>
      </c>
      <c r="C28" s="95" t="s">
        <v>192</v>
      </c>
      <c r="D28" s="95">
        <v>1</v>
      </c>
      <c r="E28" s="95" t="s">
        <v>2197</v>
      </c>
      <c r="F28" s="95" t="s">
        <v>2198</v>
      </c>
      <c r="G28" s="95" t="s">
        <v>2136</v>
      </c>
      <c r="H28" s="95">
        <v>1</v>
      </c>
      <c r="I28" s="174" t="s">
        <v>209</v>
      </c>
      <c r="J28" s="95">
        <v>2</v>
      </c>
      <c r="K28" s="95">
        <v>5</v>
      </c>
      <c r="L28" s="95">
        <v>0.17</v>
      </c>
      <c r="M28" s="95">
        <v>1.58</v>
      </c>
      <c r="N28" s="95">
        <v>3.16</v>
      </c>
      <c r="O28" s="95">
        <v>1.89</v>
      </c>
      <c r="P28" s="95">
        <v>3.1</v>
      </c>
      <c r="Q28" s="95">
        <v>2.71</v>
      </c>
      <c r="R28" s="95">
        <v>1.85</v>
      </c>
      <c r="S28" s="95">
        <v>0</v>
      </c>
      <c r="T28" s="95">
        <v>1</v>
      </c>
      <c r="U28" s="95">
        <v>0</v>
      </c>
      <c r="V28" s="95">
        <v>0</v>
      </c>
      <c r="W28" s="95">
        <v>1</v>
      </c>
      <c r="X28" s="95">
        <v>0</v>
      </c>
      <c r="Y28" s="95">
        <v>0</v>
      </c>
      <c r="Z28" s="95">
        <v>1</v>
      </c>
      <c r="AA28" s="95">
        <v>0</v>
      </c>
      <c r="AB28" s="95">
        <v>0</v>
      </c>
      <c r="AC28" s="95">
        <v>0</v>
      </c>
      <c r="AD28" s="95">
        <v>0</v>
      </c>
      <c r="AE28" s="95">
        <v>0</v>
      </c>
      <c r="AF28" s="95">
        <v>0</v>
      </c>
      <c r="AG28" s="95">
        <v>0</v>
      </c>
      <c r="AH28" s="95">
        <v>0</v>
      </c>
      <c r="AI28" s="95">
        <v>0</v>
      </c>
      <c r="AJ28" s="95"/>
      <c r="AK28" s="95"/>
      <c r="AL28" s="173">
        <v>44035.866030092591</v>
      </c>
      <c r="AM28" s="95">
        <v>1</v>
      </c>
    </row>
    <row r="29" spans="1:39" ht="25.5" customHeight="1">
      <c r="A29" s="93" t="str">
        <f t="shared" si="0"/>
        <v>1-3-Ａ５チラシ</v>
      </c>
      <c r="B29" s="95">
        <v>29</v>
      </c>
      <c r="C29" s="95" t="s">
        <v>193</v>
      </c>
      <c r="D29" s="95">
        <v>1</v>
      </c>
      <c r="E29" s="95" t="s">
        <v>2199</v>
      </c>
      <c r="F29" s="95" t="s">
        <v>2200</v>
      </c>
      <c r="G29" s="95" t="s">
        <v>2140</v>
      </c>
      <c r="H29" s="95">
        <v>1</v>
      </c>
      <c r="I29" s="174" t="s">
        <v>209</v>
      </c>
      <c r="J29" s="95">
        <v>3</v>
      </c>
      <c r="K29" s="95">
        <v>5</v>
      </c>
      <c r="L29" s="95">
        <v>0.17</v>
      </c>
      <c r="M29" s="95">
        <v>1.27</v>
      </c>
      <c r="N29" s="95">
        <v>2.8</v>
      </c>
      <c r="O29" s="95">
        <v>1.63</v>
      </c>
      <c r="P29" s="95">
        <v>2.74</v>
      </c>
      <c r="Q29" s="95">
        <v>2.39</v>
      </c>
      <c r="R29" s="95">
        <v>1.6</v>
      </c>
      <c r="S29" s="95">
        <v>0</v>
      </c>
      <c r="T29" s="95">
        <v>1</v>
      </c>
      <c r="U29" s="95">
        <v>0</v>
      </c>
      <c r="V29" s="95">
        <v>0</v>
      </c>
      <c r="W29" s="95">
        <v>1</v>
      </c>
      <c r="X29" s="95">
        <v>0</v>
      </c>
      <c r="Y29" s="95">
        <v>0</v>
      </c>
      <c r="Z29" s="95">
        <v>0</v>
      </c>
      <c r="AA29" s="95">
        <v>1</v>
      </c>
      <c r="AB29" s="95">
        <v>0</v>
      </c>
      <c r="AC29" s="95">
        <v>0</v>
      </c>
      <c r="AD29" s="95">
        <v>0</v>
      </c>
      <c r="AE29" s="95">
        <v>0</v>
      </c>
      <c r="AF29" s="95">
        <v>0</v>
      </c>
      <c r="AG29" s="95">
        <v>0</v>
      </c>
      <c r="AH29" s="95">
        <v>0</v>
      </c>
      <c r="AI29" s="95">
        <v>0</v>
      </c>
      <c r="AJ29" s="95"/>
      <c r="AK29" s="95"/>
      <c r="AL29" s="173">
        <v>44035.867152777777</v>
      </c>
      <c r="AM29" s="95">
        <v>1</v>
      </c>
    </row>
    <row r="30" spans="1:39" ht="25.5" customHeight="1">
      <c r="A30" s="93" t="str">
        <f t="shared" si="0"/>
        <v>1-5-Ａ５チラシ</v>
      </c>
      <c r="B30" s="95">
        <v>30</v>
      </c>
      <c r="C30" s="95" t="s">
        <v>2201</v>
      </c>
      <c r="D30" s="95">
        <v>1</v>
      </c>
      <c r="E30" s="95" t="s">
        <v>2202</v>
      </c>
      <c r="F30" s="95" t="s">
        <v>2203</v>
      </c>
      <c r="G30" s="95" t="s">
        <v>2144</v>
      </c>
      <c r="H30" s="95">
        <v>1</v>
      </c>
      <c r="I30" s="95" t="s">
        <v>209</v>
      </c>
      <c r="J30" s="95">
        <v>5</v>
      </c>
      <c r="K30" s="95">
        <v>4.3</v>
      </c>
      <c r="L30" s="95">
        <v>0.17</v>
      </c>
      <c r="M30" s="95">
        <v>1.58</v>
      </c>
      <c r="N30" s="95">
        <v>3.16</v>
      </c>
      <c r="O30" s="95">
        <v>1.89</v>
      </c>
      <c r="P30" s="95">
        <v>3.1</v>
      </c>
      <c r="Q30" s="95">
        <v>2.71</v>
      </c>
      <c r="R30" s="95">
        <v>1.85</v>
      </c>
      <c r="S30" s="95">
        <v>0</v>
      </c>
      <c r="T30" s="95">
        <v>1</v>
      </c>
      <c r="U30" s="95">
        <v>0</v>
      </c>
      <c r="V30" s="95">
        <v>0</v>
      </c>
      <c r="W30" s="95">
        <v>1</v>
      </c>
      <c r="X30" s="95">
        <v>0</v>
      </c>
      <c r="Y30" s="95">
        <v>0</v>
      </c>
      <c r="Z30" s="95">
        <v>0</v>
      </c>
      <c r="AA30" s="95">
        <v>0</v>
      </c>
      <c r="AB30" s="95">
        <v>0</v>
      </c>
      <c r="AC30" s="95">
        <v>0</v>
      </c>
      <c r="AD30" s="95">
        <v>0</v>
      </c>
      <c r="AE30" s="95">
        <v>0</v>
      </c>
      <c r="AF30" s="95">
        <v>1</v>
      </c>
      <c r="AG30" s="95">
        <v>1</v>
      </c>
      <c r="AH30" s="95">
        <v>0</v>
      </c>
      <c r="AI30" s="95">
        <v>0</v>
      </c>
      <c r="AJ30" s="95"/>
      <c r="AK30" s="95"/>
      <c r="AL30" s="173">
        <v>44035.869583333333</v>
      </c>
      <c r="AM30" s="95">
        <v>1</v>
      </c>
    </row>
    <row r="31" spans="1:39" ht="25.5" customHeight="1">
      <c r="A31" s="93" t="str">
        <f t="shared" si="0"/>
        <v>1-10-Ａ５チラシ</v>
      </c>
      <c r="B31" s="95">
        <v>31</v>
      </c>
      <c r="C31" s="95" t="s">
        <v>2204</v>
      </c>
      <c r="D31" s="95">
        <v>1</v>
      </c>
      <c r="E31" s="95" t="s">
        <v>2205</v>
      </c>
      <c r="F31" s="95" t="s">
        <v>2206</v>
      </c>
      <c r="G31" s="95" t="s">
        <v>2184</v>
      </c>
      <c r="H31" s="95">
        <v>1</v>
      </c>
      <c r="I31" s="95" t="s">
        <v>209</v>
      </c>
      <c r="J31" s="95">
        <v>10</v>
      </c>
      <c r="K31" s="95">
        <v>0</v>
      </c>
      <c r="L31" s="95">
        <v>0.17</v>
      </c>
      <c r="M31" s="95">
        <v>1.8</v>
      </c>
      <c r="N31" s="95">
        <v>0</v>
      </c>
      <c r="O31" s="95">
        <v>0</v>
      </c>
      <c r="P31" s="95">
        <v>0</v>
      </c>
      <c r="Q31" s="95">
        <v>0</v>
      </c>
      <c r="R31" s="95">
        <v>0</v>
      </c>
      <c r="S31" s="95">
        <v>0</v>
      </c>
      <c r="T31" s="95">
        <v>1</v>
      </c>
      <c r="U31" s="95">
        <v>10</v>
      </c>
      <c r="V31" s="95">
        <v>0</v>
      </c>
      <c r="W31" s="95">
        <v>1</v>
      </c>
      <c r="X31" s="95">
        <v>0</v>
      </c>
      <c r="Y31" s="95">
        <v>0</v>
      </c>
      <c r="Z31" s="95">
        <v>0</v>
      </c>
      <c r="AA31" s="95">
        <v>0</v>
      </c>
      <c r="AB31" s="95">
        <v>1</v>
      </c>
      <c r="AC31" s="95">
        <v>0</v>
      </c>
      <c r="AD31" s="95">
        <v>0</v>
      </c>
      <c r="AE31" s="95">
        <v>0</v>
      </c>
      <c r="AF31" s="95">
        <v>0</v>
      </c>
      <c r="AG31" s="95">
        <v>0</v>
      </c>
      <c r="AH31" s="95">
        <v>0</v>
      </c>
      <c r="AI31" s="95">
        <v>0</v>
      </c>
      <c r="AJ31" s="95"/>
      <c r="AK31" s="95"/>
      <c r="AL31" s="173">
        <v>44116.819849537038</v>
      </c>
      <c r="AM31" s="95">
        <v>1</v>
      </c>
    </row>
    <row r="32" spans="1:39" ht="25.5" customHeight="1">
      <c r="A32" s="93" t="str">
        <f t="shared" si="0"/>
        <v>1-1-Ａ６チラシ</v>
      </c>
      <c r="B32" s="95">
        <v>33</v>
      </c>
      <c r="C32" s="95" t="s">
        <v>197</v>
      </c>
      <c r="D32" s="95">
        <v>1</v>
      </c>
      <c r="E32" s="95" t="s">
        <v>211</v>
      </c>
      <c r="F32" s="95" t="s">
        <v>2207</v>
      </c>
      <c r="G32" s="95" t="s">
        <v>2132</v>
      </c>
      <c r="H32" s="95">
        <v>1</v>
      </c>
      <c r="I32" s="95" t="s">
        <v>211</v>
      </c>
      <c r="J32" s="95">
        <v>1</v>
      </c>
      <c r="K32" s="95">
        <v>3.7</v>
      </c>
      <c r="L32" s="95">
        <v>0.12</v>
      </c>
      <c r="M32" s="95">
        <v>1.05</v>
      </c>
      <c r="N32" s="95">
        <v>2.2000000000000002</v>
      </c>
      <c r="O32" s="95">
        <v>1.38</v>
      </c>
      <c r="P32" s="95">
        <v>2.16</v>
      </c>
      <c r="Q32" s="95">
        <v>1.89</v>
      </c>
      <c r="R32" s="95">
        <v>1.35</v>
      </c>
      <c r="S32" s="95">
        <v>0</v>
      </c>
      <c r="T32" s="95">
        <v>1</v>
      </c>
      <c r="U32" s="95">
        <v>0</v>
      </c>
      <c r="V32" s="95">
        <v>0</v>
      </c>
      <c r="W32" s="95">
        <v>1</v>
      </c>
      <c r="X32" s="95">
        <v>0</v>
      </c>
      <c r="Y32" s="95">
        <v>0</v>
      </c>
      <c r="Z32" s="95">
        <v>1</v>
      </c>
      <c r="AA32" s="95">
        <v>1</v>
      </c>
      <c r="AB32" s="95">
        <v>0</v>
      </c>
      <c r="AC32" s="95">
        <v>0</v>
      </c>
      <c r="AD32" s="95">
        <v>0</v>
      </c>
      <c r="AE32" s="95">
        <v>0</v>
      </c>
      <c r="AF32" s="95">
        <v>0</v>
      </c>
      <c r="AG32" s="95">
        <v>0</v>
      </c>
      <c r="AH32" s="95">
        <v>0</v>
      </c>
      <c r="AI32" s="95">
        <v>0</v>
      </c>
      <c r="AJ32" s="95"/>
      <c r="AK32" s="95"/>
      <c r="AL32" s="173">
        <v>44035.863449074073</v>
      </c>
      <c r="AM32" s="95">
        <v>1</v>
      </c>
    </row>
    <row r="33" spans="1:39" ht="25.5" customHeight="1">
      <c r="A33" s="93" t="str">
        <f t="shared" si="0"/>
        <v>1-2-Ａ６チラシ</v>
      </c>
      <c r="B33" s="95">
        <v>34</v>
      </c>
      <c r="C33" s="95" t="s">
        <v>198</v>
      </c>
      <c r="D33" s="95">
        <v>1</v>
      </c>
      <c r="E33" s="95" t="s">
        <v>2208</v>
      </c>
      <c r="F33" s="95" t="s">
        <v>2209</v>
      </c>
      <c r="G33" s="95" t="s">
        <v>2136</v>
      </c>
      <c r="H33" s="95">
        <v>1</v>
      </c>
      <c r="I33" s="95" t="s">
        <v>211</v>
      </c>
      <c r="J33" s="95">
        <v>2</v>
      </c>
      <c r="K33" s="95">
        <v>5</v>
      </c>
      <c r="L33" s="95">
        <v>0.17</v>
      </c>
      <c r="M33" s="95">
        <v>1.58</v>
      </c>
      <c r="N33" s="95">
        <v>3.16</v>
      </c>
      <c r="O33" s="95">
        <v>1.89</v>
      </c>
      <c r="P33" s="95">
        <v>3.1</v>
      </c>
      <c r="Q33" s="95">
        <v>2.71</v>
      </c>
      <c r="R33" s="95">
        <v>1.85</v>
      </c>
      <c r="S33" s="95">
        <v>0</v>
      </c>
      <c r="T33" s="95">
        <v>1</v>
      </c>
      <c r="U33" s="95">
        <v>0</v>
      </c>
      <c r="V33" s="95">
        <v>0</v>
      </c>
      <c r="W33" s="95">
        <v>1</v>
      </c>
      <c r="X33" s="95">
        <v>0</v>
      </c>
      <c r="Y33" s="95">
        <v>0</v>
      </c>
      <c r="Z33" s="95">
        <v>1</v>
      </c>
      <c r="AA33" s="95">
        <v>0</v>
      </c>
      <c r="AB33" s="95">
        <v>0</v>
      </c>
      <c r="AC33" s="95">
        <v>0</v>
      </c>
      <c r="AD33" s="95">
        <v>0</v>
      </c>
      <c r="AE33" s="95">
        <v>0</v>
      </c>
      <c r="AF33" s="95">
        <v>0</v>
      </c>
      <c r="AG33" s="95">
        <v>0</v>
      </c>
      <c r="AH33" s="95">
        <v>0</v>
      </c>
      <c r="AI33" s="95">
        <v>0</v>
      </c>
      <c r="AJ33" s="95"/>
      <c r="AK33" s="95"/>
      <c r="AL33" s="173">
        <v>44035.866064814814</v>
      </c>
      <c r="AM33" s="95">
        <v>1</v>
      </c>
    </row>
    <row r="34" spans="1:39" ht="25.5" customHeight="1">
      <c r="A34" s="93" t="str">
        <f t="shared" si="0"/>
        <v>1-3-Ａ６チラシ</v>
      </c>
      <c r="B34" s="95">
        <v>35</v>
      </c>
      <c r="C34" s="95" t="s">
        <v>199</v>
      </c>
      <c r="D34" s="95">
        <v>1</v>
      </c>
      <c r="E34" s="95" t="s">
        <v>2210</v>
      </c>
      <c r="F34" s="95" t="s">
        <v>2211</v>
      </c>
      <c r="G34" s="95" t="s">
        <v>2140</v>
      </c>
      <c r="H34" s="95">
        <v>1</v>
      </c>
      <c r="I34" s="95" t="s">
        <v>211</v>
      </c>
      <c r="J34" s="95">
        <v>3</v>
      </c>
      <c r="K34" s="95">
        <v>5</v>
      </c>
      <c r="L34" s="95">
        <v>0.17</v>
      </c>
      <c r="M34" s="95">
        <v>1.27</v>
      </c>
      <c r="N34" s="95">
        <v>2.8</v>
      </c>
      <c r="O34" s="95">
        <v>1.63</v>
      </c>
      <c r="P34" s="95">
        <v>2.74</v>
      </c>
      <c r="Q34" s="95">
        <v>2.39</v>
      </c>
      <c r="R34" s="95">
        <v>1.6</v>
      </c>
      <c r="S34" s="95">
        <v>0</v>
      </c>
      <c r="T34" s="95">
        <v>1</v>
      </c>
      <c r="U34" s="95">
        <v>0</v>
      </c>
      <c r="V34" s="95">
        <v>0</v>
      </c>
      <c r="W34" s="95">
        <v>1</v>
      </c>
      <c r="X34" s="95">
        <v>0</v>
      </c>
      <c r="Y34" s="95">
        <v>0</v>
      </c>
      <c r="Z34" s="95">
        <v>0</v>
      </c>
      <c r="AA34" s="95">
        <v>1</v>
      </c>
      <c r="AB34" s="95">
        <v>0</v>
      </c>
      <c r="AC34" s="95">
        <v>0</v>
      </c>
      <c r="AD34" s="95">
        <v>0</v>
      </c>
      <c r="AE34" s="95">
        <v>0</v>
      </c>
      <c r="AF34" s="95">
        <v>0</v>
      </c>
      <c r="AG34" s="95">
        <v>0</v>
      </c>
      <c r="AH34" s="95">
        <v>0</v>
      </c>
      <c r="AI34" s="95">
        <v>0</v>
      </c>
      <c r="AJ34" s="95"/>
      <c r="AK34" s="95"/>
      <c r="AL34" s="173">
        <v>44035.8671875</v>
      </c>
      <c r="AM34" s="95">
        <v>1</v>
      </c>
    </row>
    <row r="35" spans="1:39" ht="25.5" customHeight="1">
      <c r="A35" s="93" t="str">
        <f t="shared" si="0"/>
        <v>1-5-Ａ６チラシ</v>
      </c>
      <c r="B35" s="95">
        <v>36</v>
      </c>
      <c r="C35" s="95" t="s">
        <v>2212</v>
      </c>
      <c r="D35" s="95">
        <v>1</v>
      </c>
      <c r="E35" s="95" t="s">
        <v>2213</v>
      </c>
      <c r="F35" s="95" t="s">
        <v>2214</v>
      </c>
      <c r="G35" s="95" t="s">
        <v>2144</v>
      </c>
      <c r="H35" s="95">
        <v>1</v>
      </c>
      <c r="I35" s="95" t="s">
        <v>211</v>
      </c>
      <c r="J35" s="95">
        <v>5</v>
      </c>
      <c r="K35" s="95">
        <v>4.3</v>
      </c>
      <c r="L35" s="95">
        <v>0.17</v>
      </c>
      <c r="M35" s="95">
        <v>1.58</v>
      </c>
      <c r="N35" s="95">
        <v>3.16</v>
      </c>
      <c r="O35" s="95">
        <v>1.89</v>
      </c>
      <c r="P35" s="95">
        <v>3.1</v>
      </c>
      <c r="Q35" s="95">
        <v>2.71</v>
      </c>
      <c r="R35" s="95">
        <v>1.85</v>
      </c>
      <c r="S35" s="95">
        <v>0</v>
      </c>
      <c r="T35" s="95">
        <v>1</v>
      </c>
      <c r="U35" s="95">
        <v>0</v>
      </c>
      <c r="V35" s="95">
        <v>0</v>
      </c>
      <c r="W35" s="95">
        <v>1</v>
      </c>
      <c r="X35" s="95">
        <v>0</v>
      </c>
      <c r="Y35" s="95">
        <v>0</v>
      </c>
      <c r="Z35" s="95">
        <v>0</v>
      </c>
      <c r="AA35" s="95">
        <v>0</v>
      </c>
      <c r="AB35" s="95">
        <v>0</v>
      </c>
      <c r="AC35" s="95">
        <v>0</v>
      </c>
      <c r="AD35" s="95">
        <v>0</v>
      </c>
      <c r="AE35" s="95">
        <v>0</v>
      </c>
      <c r="AF35" s="95">
        <v>1</v>
      </c>
      <c r="AG35" s="95">
        <v>1</v>
      </c>
      <c r="AH35" s="95">
        <v>0</v>
      </c>
      <c r="AI35" s="95">
        <v>0</v>
      </c>
      <c r="AJ35" s="95"/>
      <c r="AK35" s="95"/>
      <c r="AL35" s="173">
        <v>44035.869618055556</v>
      </c>
      <c r="AM35" s="95">
        <v>1</v>
      </c>
    </row>
    <row r="36" spans="1:39" ht="25.5" customHeight="1">
      <c r="A36" s="93" t="str">
        <f t="shared" si="0"/>
        <v>1-1-Ｂ１チラシ</v>
      </c>
      <c r="B36" s="95">
        <v>38</v>
      </c>
      <c r="C36" s="95" t="s">
        <v>2215</v>
      </c>
      <c r="D36" s="95">
        <v>1</v>
      </c>
      <c r="E36" s="95" t="s">
        <v>2216</v>
      </c>
      <c r="F36" s="95" t="s">
        <v>2217</v>
      </c>
      <c r="G36" s="95" t="s">
        <v>2132</v>
      </c>
      <c r="H36" s="95">
        <v>1</v>
      </c>
      <c r="I36" s="95" t="s">
        <v>2216</v>
      </c>
      <c r="J36" s="95">
        <v>1</v>
      </c>
      <c r="K36" s="95">
        <v>10.199999999999999</v>
      </c>
      <c r="L36" s="95">
        <v>0.32</v>
      </c>
      <c r="M36" s="95">
        <v>3.68</v>
      </c>
      <c r="N36" s="95">
        <v>12.59</v>
      </c>
      <c r="O36" s="95">
        <v>5.0999999999999996</v>
      </c>
      <c r="P36" s="95">
        <v>7.34</v>
      </c>
      <c r="Q36" s="95">
        <v>10.5</v>
      </c>
      <c r="R36" s="95">
        <v>27.5</v>
      </c>
      <c r="S36" s="95">
        <v>0</v>
      </c>
      <c r="T36" s="95">
        <v>1</v>
      </c>
      <c r="U36" s="95">
        <v>0</v>
      </c>
      <c r="V36" s="95">
        <v>0</v>
      </c>
      <c r="W36" s="95">
        <v>1</v>
      </c>
      <c r="X36" s="95">
        <v>0</v>
      </c>
      <c r="Y36" s="95">
        <v>0</v>
      </c>
      <c r="Z36" s="95">
        <v>1</v>
      </c>
      <c r="AA36" s="95">
        <v>1</v>
      </c>
      <c r="AB36" s="95">
        <v>0</v>
      </c>
      <c r="AC36" s="95">
        <v>0</v>
      </c>
      <c r="AD36" s="95">
        <v>0</v>
      </c>
      <c r="AE36" s="95">
        <v>0</v>
      </c>
      <c r="AF36" s="95">
        <v>0</v>
      </c>
      <c r="AG36" s="95">
        <v>0</v>
      </c>
      <c r="AH36" s="95">
        <v>0</v>
      </c>
      <c r="AI36" s="95">
        <v>0</v>
      </c>
      <c r="AJ36" s="95"/>
      <c r="AK36" s="95"/>
      <c r="AL36" s="173">
        <v>44035.863518518519</v>
      </c>
      <c r="AM36" s="95">
        <v>1</v>
      </c>
    </row>
    <row r="37" spans="1:39" ht="25.5" customHeight="1">
      <c r="A37" s="93" t="str">
        <f t="shared" si="0"/>
        <v>1-2-Ｂ１チラシ</v>
      </c>
      <c r="B37" s="95">
        <v>39</v>
      </c>
      <c r="C37" s="95" t="s">
        <v>2218</v>
      </c>
      <c r="D37" s="95">
        <v>1</v>
      </c>
      <c r="E37" s="95" t="s">
        <v>2219</v>
      </c>
      <c r="F37" s="95" t="s">
        <v>2220</v>
      </c>
      <c r="G37" s="95" t="s">
        <v>2136</v>
      </c>
      <c r="H37" s="95">
        <v>1</v>
      </c>
      <c r="I37" s="95" t="s">
        <v>2216</v>
      </c>
      <c r="J37" s="95">
        <v>2</v>
      </c>
      <c r="K37" s="95">
        <v>11.5</v>
      </c>
      <c r="L37" s="95">
        <v>0.32</v>
      </c>
      <c r="M37" s="95">
        <v>4.2</v>
      </c>
      <c r="N37" s="95">
        <v>8.44</v>
      </c>
      <c r="O37" s="95">
        <v>5.61</v>
      </c>
      <c r="P37" s="95">
        <v>8.2799999999999994</v>
      </c>
      <c r="Q37" s="95">
        <v>7.25</v>
      </c>
      <c r="R37" s="95">
        <v>5.5</v>
      </c>
      <c r="S37" s="95">
        <v>0</v>
      </c>
      <c r="T37" s="95">
        <v>1</v>
      </c>
      <c r="U37" s="95">
        <v>0</v>
      </c>
      <c r="V37" s="95">
        <v>0</v>
      </c>
      <c r="W37" s="95">
        <v>1</v>
      </c>
      <c r="X37" s="95">
        <v>0</v>
      </c>
      <c r="Y37" s="95">
        <v>0</v>
      </c>
      <c r="Z37" s="95">
        <v>1</v>
      </c>
      <c r="AA37" s="95">
        <v>0</v>
      </c>
      <c r="AB37" s="95">
        <v>0</v>
      </c>
      <c r="AC37" s="95">
        <v>0</v>
      </c>
      <c r="AD37" s="95">
        <v>0</v>
      </c>
      <c r="AE37" s="95">
        <v>0</v>
      </c>
      <c r="AF37" s="95">
        <v>0</v>
      </c>
      <c r="AG37" s="95">
        <v>0</v>
      </c>
      <c r="AH37" s="95">
        <v>0</v>
      </c>
      <c r="AI37" s="95">
        <v>0</v>
      </c>
      <c r="AJ37" s="95"/>
      <c r="AK37" s="95"/>
      <c r="AL37" s="173">
        <v>44035.866099537037</v>
      </c>
      <c r="AM37" s="95">
        <v>1</v>
      </c>
    </row>
    <row r="38" spans="1:39" ht="25.5" customHeight="1">
      <c r="A38" s="93" t="str">
        <f t="shared" si="0"/>
        <v>1-3-Ｂ１チラシ</v>
      </c>
      <c r="B38" s="95">
        <v>40</v>
      </c>
      <c r="C38" s="95" t="s">
        <v>2221</v>
      </c>
      <c r="D38" s="95">
        <v>1</v>
      </c>
      <c r="E38" s="95" t="s">
        <v>2222</v>
      </c>
      <c r="F38" s="95" t="s">
        <v>2223</v>
      </c>
      <c r="G38" s="95" t="s">
        <v>2140</v>
      </c>
      <c r="H38" s="95">
        <v>1</v>
      </c>
      <c r="I38" s="95" t="s">
        <v>2216</v>
      </c>
      <c r="J38" s="95">
        <v>3</v>
      </c>
      <c r="K38" s="95">
        <v>11</v>
      </c>
      <c r="L38" s="95">
        <v>0.32</v>
      </c>
      <c r="M38" s="95">
        <v>3.9</v>
      </c>
      <c r="N38" s="95">
        <v>8.07</v>
      </c>
      <c r="O38" s="95">
        <v>5.35</v>
      </c>
      <c r="P38" s="95">
        <v>7.92</v>
      </c>
      <c r="Q38" s="95">
        <v>6.93</v>
      </c>
      <c r="R38" s="95">
        <v>5.25</v>
      </c>
      <c r="S38" s="95">
        <v>0</v>
      </c>
      <c r="T38" s="95">
        <v>1</v>
      </c>
      <c r="U38" s="95">
        <v>0</v>
      </c>
      <c r="V38" s="95">
        <v>0</v>
      </c>
      <c r="W38" s="95">
        <v>1</v>
      </c>
      <c r="X38" s="95">
        <v>0</v>
      </c>
      <c r="Y38" s="95">
        <v>0</v>
      </c>
      <c r="Z38" s="95">
        <v>0</v>
      </c>
      <c r="AA38" s="95">
        <v>1</v>
      </c>
      <c r="AB38" s="95">
        <v>0</v>
      </c>
      <c r="AC38" s="95">
        <v>0</v>
      </c>
      <c r="AD38" s="95">
        <v>0</v>
      </c>
      <c r="AE38" s="95">
        <v>0</v>
      </c>
      <c r="AF38" s="95">
        <v>0</v>
      </c>
      <c r="AG38" s="95">
        <v>0</v>
      </c>
      <c r="AH38" s="95">
        <v>0</v>
      </c>
      <c r="AI38" s="95">
        <v>0</v>
      </c>
      <c r="AJ38" s="95"/>
      <c r="AK38" s="95"/>
      <c r="AL38" s="173">
        <v>44035.867222222223</v>
      </c>
      <c r="AM38" s="95">
        <v>1</v>
      </c>
    </row>
    <row r="39" spans="1:39" ht="25.5" customHeight="1">
      <c r="A39" s="93" t="str">
        <f t="shared" si="0"/>
        <v>1-1-Ｂ２チラシ</v>
      </c>
      <c r="B39" s="95">
        <v>41</v>
      </c>
      <c r="C39" s="95" t="s">
        <v>2224</v>
      </c>
      <c r="D39" s="95">
        <v>1</v>
      </c>
      <c r="E39" s="95" t="s">
        <v>2225</v>
      </c>
      <c r="F39" s="95" t="s">
        <v>2226</v>
      </c>
      <c r="G39" s="95" t="s">
        <v>2132</v>
      </c>
      <c r="H39" s="95">
        <v>1</v>
      </c>
      <c r="I39" s="174" t="s">
        <v>2225</v>
      </c>
      <c r="J39" s="95">
        <v>1</v>
      </c>
      <c r="K39" s="95">
        <v>8.6999999999999993</v>
      </c>
      <c r="L39" s="95">
        <v>0.22</v>
      </c>
      <c r="M39" s="95">
        <v>2.63</v>
      </c>
      <c r="N39" s="95">
        <v>5.28</v>
      </c>
      <c r="O39" s="95">
        <v>3.57</v>
      </c>
      <c r="P39" s="95">
        <v>5.18</v>
      </c>
      <c r="Q39" s="95">
        <v>4.54</v>
      </c>
      <c r="R39" s="95">
        <v>3.5</v>
      </c>
      <c r="S39" s="95">
        <v>0</v>
      </c>
      <c r="T39" s="95">
        <v>1</v>
      </c>
      <c r="U39" s="95">
        <v>0</v>
      </c>
      <c r="V39" s="95">
        <v>0</v>
      </c>
      <c r="W39" s="95">
        <v>1</v>
      </c>
      <c r="X39" s="95">
        <v>0</v>
      </c>
      <c r="Y39" s="95">
        <v>0</v>
      </c>
      <c r="Z39" s="95">
        <v>1</v>
      </c>
      <c r="AA39" s="95">
        <v>1</v>
      </c>
      <c r="AB39" s="95">
        <v>0</v>
      </c>
      <c r="AC39" s="95">
        <v>0</v>
      </c>
      <c r="AD39" s="95">
        <v>0</v>
      </c>
      <c r="AE39" s="95">
        <v>0</v>
      </c>
      <c r="AF39" s="95">
        <v>0</v>
      </c>
      <c r="AG39" s="95">
        <v>0</v>
      </c>
      <c r="AH39" s="95">
        <v>0</v>
      </c>
      <c r="AI39" s="95">
        <v>0</v>
      </c>
      <c r="AJ39" s="95"/>
      <c r="AK39" s="95"/>
      <c r="AL39" s="173">
        <v>44035.863576388889</v>
      </c>
      <c r="AM39" s="95">
        <v>1</v>
      </c>
    </row>
    <row r="40" spans="1:39" ht="25.5" customHeight="1">
      <c r="A40" s="93" t="str">
        <f t="shared" si="0"/>
        <v>1-2-Ｂ２チラシ</v>
      </c>
      <c r="B40" s="95">
        <v>42</v>
      </c>
      <c r="C40" s="95" t="s">
        <v>2227</v>
      </c>
      <c r="D40" s="95">
        <v>1</v>
      </c>
      <c r="E40" s="95" t="s">
        <v>2228</v>
      </c>
      <c r="F40" s="95" t="s">
        <v>2229</v>
      </c>
      <c r="G40" s="95" t="s">
        <v>2136</v>
      </c>
      <c r="H40" s="95">
        <v>1</v>
      </c>
      <c r="I40" s="174" t="s">
        <v>2225</v>
      </c>
      <c r="J40" s="95">
        <v>2</v>
      </c>
      <c r="K40" s="95">
        <v>9.6999999999999993</v>
      </c>
      <c r="L40" s="95">
        <v>0.22</v>
      </c>
      <c r="M40" s="95">
        <v>3.05</v>
      </c>
      <c r="N40" s="95">
        <v>6.24</v>
      </c>
      <c r="O40" s="95">
        <v>4.08</v>
      </c>
      <c r="P40" s="95">
        <v>6.12</v>
      </c>
      <c r="Q40" s="95">
        <v>5.36</v>
      </c>
      <c r="R40" s="95">
        <v>4</v>
      </c>
      <c r="S40" s="95">
        <v>0</v>
      </c>
      <c r="T40" s="95">
        <v>1</v>
      </c>
      <c r="U40" s="95">
        <v>0</v>
      </c>
      <c r="V40" s="95">
        <v>0</v>
      </c>
      <c r="W40" s="95">
        <v>1</v>
      </c>
      <c r="X40" s="95">
        <v>0</v>
      </c>
      <c r="Y40" s="95">
        <v>0</v>
      </c>
      <c r="Z40" s="95">
        <v>1</v>
      </c>
      <c r="AA40" s="95">
        <v>0</v>
      </c>
      <c r="AB40" s="95">
        <v>0</v>
      </c>
      <c r="AC40" s="95">
        <v>0</v>
      </c>
      <c r="AD40" s="95">
        <v>0</v>
      </c>
      <c r="AE40" s="95">
        <v>0</v>
      </c>
      <c r="AF40" s="95">
        <v>0</v>
      </c>
      <c r="AG40" s="95">
        <v>0</v>
      </c>
      <c r="AH40" s="95">
        <v>0</v>
      </c>
      <c r="AI40" s="95">
        <v>0</v>
      </c>
      <c r="AJ40" s="95"/>
      <c r="AK40" s="95"/>
      <c r="AL40" s="173">
        <v>44035.86613425926</v>
      </c>
      <c r="AM40" s="95">
        <v>1</v>
      </c>
    </row>
    <row r="41" spans="1:39" ht="25.5" customHeight="1">
      <c r="A41" s="93" t="str">
        <f t="shared" si="0"/>
        <v>1-3-Ｂ２チラシ</v>
      </c>
      <c r="B41" s="95">
        <v>43</v>
      </c>
      <c r="C41" s="95" t="s">
        <v>2230</v>
      </c>
      <c r="D41" s="95">
        <v>1</v>
      </c>
      <c r="E41" s="95" t="s">
        <v>2231</v>
      </c>
      <c r="F41" s="95" t="s">
        <v>2232</v>
      </c>
      <c r="G41" s="95" t="s">
        <v>2140</v>
      </c>
      <c r="H41" s="95">
        <v>1</v>
      </c>
      <c r="I41" s="174" t="s">
        <v>2225</v>
      </c>
      <c r="J41" s="95">
        <v>3</v>
      </c>
      <c r="K41" s="95">
        <v>9.6999999999999993</v>
      </c>
      <c r="L41" s="95">
        <v>0.22</v>
      </c>
      <c r="M41" s="95">
        <v>2.85</v>
      </c>
      <c r="N41" s="95">
        <v>5.87</v>
      </c>
      <c r="O41" s="95">
        <v>3.82</v>
      </c>
      <c r="P41" s="95">
        <v>5.76</v>
      </c>
      <c r="Q41" s="95">
        <v>5.04</v>
      </c>
      <c r="R41" s="95">
        <v>3.75</v>
      </c>
      <c r="S41" s="95">
        <v>0</v>
      </c>
      <c r="T41" s="95">
        <v>1</v>
      </c>
      <c r="U41" s="95">
        <v>0</v>
      </c>
      <c r="V41" s="95">
        <v>0</v>
      </c>
      <c r="W41" s="95">
        <v>1</v>
      </c>
      <c r="X41" s="95">
        <v>0</v>
      </c>
      <c r="Y41" s="95">
        <v>0</v>
      </c>
      <c r="Z41" s="95">
        <v>0</v>
      </c>
      <c r="AA41" s="95">
        <v>1</v>
      </c>
      <c r="AB41" s="95">
        <v>0</v>
      </c>
      <c r="AC41" s="95">
        <v>0</v>
      </c>
      <c r="AD41" s="95">
        <v>0</v>
      </c>
      <c r="AE41" s="95">
        <v>0</v>
      </c>
      <c r="AF41" s="95">
        <v>0</v>
      </c>
      <c r="AG41" s="95">
        <v>0</v>
      </c>
      <c r="AH41" s="95">
        <v>0</v>
      </c>
      <c r="AI41" s="95">
        <v>0</v>
      </c>
      <c r="AJ41" s="95"/>
      <c r="AK41" s="95"/>
      <c r="AL41" s="173">
        <v>44035.867291666669</v>
      </c>
      <c r="AM41" s="95">
        <v>1</v>
      </c>
    </row>
    <row r="42" spans="1:39" ht="25.5" customHeight="1">
      <c r="A42" s="93" t="str">
        <f t="shared" si="0"/>
        <v>1-10-Ｂ２チラシ</v>
      </c>
      <c r="B42" s="95">
        <v>44</v>
      </c>
      <c r="C42" s="95" t="s">
        <v>2233</v>
      </c>
      <c r="D42" s="95">
        <v>1</v>
      </c>
      <c r="E42" s="95" t="s">
        <v>2234</v>
      </c>
      <c r="F42" s="95" t="s">
        <v>2235</v>
      </c>
      <c r="G42" s="175" t="s">
        <v>2169</v>
      </c>
      <c r="H42" s="95">
        <v>1</v>
      </c>
      <c r="I42" s="174" t="s">
        <v>2225</v>
      </c>
      <c r="J42" s="95">
        <v>10</v>
      </c>
      <c r="K42" s="95">
        <v>10</v>
      </c>
      <c r="L42" s="95">
        <v>0.22</v>
      </c>
      <c r="M42" s="95">
        <v>3.37</v>
      </c>
      <c r="N42" s="95">
        <v>6.89</v>
      </c>
      <c r="O42" s="95">
        <v>4.03</v>
      </c>
      <c r="P42" s="95">
        <v>6.76</v>
      </c>
      <c r="Q42" s="95">
        <v>6.04</v>
      </c>
      <c r="R42" s="95">
        <v>3.95</v>
      </c>
      <c r="S42" s="95">
        <v>0</v>
      </c>
      <c r="T42" s="95">
        <v>1</v>
      </c>
      <c r="U42" s="95">
        <v>10</v>
      </c>
      <c r="V42" s="95">
        <v>0</v>
      </c>
      <c r="W42" s="95">
        <v>1</v>
      </c>
      <c r="X42" s="95">
        <v>0</v>
      </c>
      <c r="Y42" s="95">
        <v>0</v>
      </c>
      <c r="Z42" s="95">
        <v>0</v>
      </c>
      <c r="AA42" s="95">
        <v>0</v>
      </c>
      <c r="AB42" s="95">
        <v>0</v>
      </c>
      <c r="AC42" s="95">
        <v>0</v>
      </c>
      <c r="AD42" s="95">
        <v>0</v>
      </c>
      <c r="AE42" s="95">
        <v>0</v>
      </c>
      <c r="AF42" s="95">
        <v>0</v>
      </c>
      <c r="AG42" s="95">
        <v>0</v>
      </c>
      <c r="AH42" s="95">
        <v>0</v>
      </c>
      <c r="AI42" s="95">
        <v>0</v>
      </c>
      <c r="AJ42" s="95"/>
      <c r="AK42" s="95"/>
      <c r="AL42" s="173">
        <v>44116.821921296294</v>
      </c>
      <c r="AM42" s="95">
        <v>1</v>
      </c>
    </row>
    <row r="43" spans="1:39" ht="25.5" customHeight="1">
      <c r="A43" s="93" t="str">
        <f t="shared" si="0"/>
        <v>1-5-Ｂ２チラシ</v>
      </c>
      <c r="B43" s="95">
        <v>45</v>
      </c>
      <c r="C43" s="95" t="s">
        <v>2236</v>
      </c>
      <c r="D43" s="95">
        <v>1</v>
      </c>
      <c r="E43" s="95" t="s">
        <v>2237</v>
      </c>
      <c r="F43" s="95" t="s">
        <v>2238</v>
      </c>
      <c r="G43" s="175" t="s">
        <v>2144</v>
      </c>
      <c r="H43" s="95">
        <v>1</v>
      </c>
      <c r="I43" s="174" t="s">
        <v>2225</v>
      </c>
      <c r="J43" s="95">
        <v>5</v>
      </c>
      <c r="K43" s="95">
        <v>8.5</v>
      </c>
      <c r="L43" s="95">
        <v>0.22</v>
      </c>
      <c r="M43" s="95">
        <v>3.05</v>
      </c>
      <c r="N43" s="95">
        <v>6.24</v>
      </c>
      <c r="O43" s="95">
        <v>4.08</v>
      </c>
      <c r="P43" s="95">
        <v>6.12</v>
      </c>
      <c r="Q43" s="95">
        <v>5.36</v>
      </c>
      <c r="R43" s="95">
        <v>4</v>
      </c>
      <c r="S43" s="95">
        <v>0</v>
      </c>
      <c r="T43" s="95">
        <v>1</v>
      </c>
      <c r="U43" s="95">
        <v>0</v>
      </c>
      <c r="V43" s="95">
        <v>0</v>
      </c>
      <c r="W43" s="95">
        <v>1</v>
      </c>
      <c r="X43" s="95">
        <v>0</v>
      </c>
      <c r="Y43" s="95">
        <v>0</v>
      </c>
      <c r="Z43" s="95">
        <v>0</v>
      </c>
      <c r="AA43" s="95">
        <v>0</v>
      </c>
      <c r="AB43" s="95">
        <v>0</v>
      </c>
      <c r="AC43" s="95">
        <v>0</v>
      </c>
      <c r="AD43" s="95">
        <v>0</v>
      </c>
      <c r="AE43" s="95">
        <v>0</v>
      </c>
      <c r="AF43" s="95">
        <v>1</v>
      </c>
      <c r="AG43" s="95">
        <v>1</v>
      </c>
      <c r="AH43" s="95">
        <v>0</v>
      </c>
      <c r="AI43" s="95">
        <v>0</v>
      </c>
      <c r="AJ43" s="95"/>
      <c r="AK43" s="95"/>
      <c r="AL43" s="173">
        <v>44035.869664351849</v>
      </c>
      <c r="AM43" s="95">
        <v>1</v>
      </c>
    </row>
    <row r="44" spans="1:39" ht="25.5" customHeight="1">
      <c r="A44" s="93" t="str">
        <f t="shared" si="0"/>
        <v>1-1-Ｂ２チラシ</v>
      </c>
      <c r="B44" s="95">
        <v>46</v>
      </c>
      <c r="C44" s="95" t="s">
        <v>2239</v>
      </c>
      <c r="D44" s="95">
        <v>1</v>
      </c>
      <c r="E44" s="95" t="s">
        <v>2240</v>
      </c>
      <c r="F44" s="175" t="s">
        <v>2241</v>
      </c>
      <c r="G44" s="175" t="s">
        <v>2132</v>
      </c>
      <c r="H44" s="95">
        <v>1</v>
      </c>
      <c r="I44" s="174" t="s">
        <v>2225</v>
      </c>
      <c r="J44" s="95">
        <v>1</v>
      </c>
      <c r="K44" s="95">
        <v>5</v>
      </c>
      <c r="L44" s="95">
        <v>0.22</v>
      </c>
      <c r="M44" s="95">
        <v>2.42</v>
      </c>
      <c r="N44" s="95">
        <v>4.63</v>
      </c>
      <c r="O44" s="95">
        <v>2.5499999999999998</v>
      </c>
      <c r="P44" s="95">
        <v>0</v>
      </c>
      <c r="Q44" s="95">
        <v>0</v>
      </c>
      <c r="R44" s="95">
        <v>0</v>
      </c>
      <c r="S44" s="95">
        <v>0</v>
      </c>
      <c r="T44" s="95">
        <v>1</v>
      </c>
      <c r="U44" s="95">
        <v>0</v>
      </c>
      <c r="V44" s="95">
        <v>0</v>
      </c>
      <c r="W44" s="95">
        <v>1</v>
      </c>
      <c r="X44" s="95">
        <v>0</v>
      </c>
      <c r="Y44" s="95">
        <v>0</v>
      </c>
      <c r="Z44" s="95">
        <v>1</v>
      </c>
      <c r="AA44" s="95">
        <v>1</v>
      </c>
      <c r="AB44" s="95">
        <v>0</v>
      </c>
      <c r="AC44" s="95">
        <v>0</v>
      </c>
      <c r="AD44" s="95">
        <v>0</v>
      </c>
      <c r="AE44" s="95">
        <v>0</v>
      </c>
      <c r="AF44" s="95">
        <v>0</v>
      </c>
      <c r="AG44" s="95">
        <v>0</v>
      </c>
      <c r="AH44" s="95">
        <v>0</v>
      </c>
      <c r="AI44" s="95">
        <v>0</v>
      </c>
      <c r="AJ44" s="95"/>
      <c r="AK44" s="95"/>
      <c r="AL44" s="173">
        <v>44035.863680555558</v>
      </c>
      <c r="AM44" s="95">
        <v>1</v>
      </c>
    </row>
    <row r="45" spans="1:39" ht="25.5" customHeight="1">
      <c r="A45" s="93" t="str">
        <f t="shared" si="0"/>
        <v>1-1-Ｂ３チラシ</v>
      </c>
      <c r="B45" s="95">
        <v>47</v>
      </c>
      <c r="C45" s="95" t="s">
        <v>188</v>
      </c>
      <c r="D45" s="95">
        <v>1</v>
      </c>
      <c r="E45" s="95" t="s">
        <v>208</v>
      </c>
      <c r="F45" s="95" t="s">
        <v>2242</v>
      </c>
      <c r="G45" s="95" t="s">
        <v>2132</v>
      </c>
      <c r="H45" s="95">
        <v>1</v>
      </c>
      <c r="I45" s="174" t="s">
        <v>208</v>
      </c>
      <c r="J45" s="95">
        <v>1</v>
      </c>
      <c r="K45" s="95">
        <v>5.2</v>
      </c>
      <c r="L45" s="95">
        <v>0.17</v>
      </c>
      <c r="M45" s="95">
        <v>1.58</v>
      </c>
      <c r="N45" s="95">
        <v>3.08</v>
      </c>
      <c r="O45" s="95">
        <v>1.94</v>
      </c>
      <c r="P45" s="95">
        <v>3.02</v>
      </c>
      <c r="Q45" s="95">
        <v>2.65</v>
      </c>
      <c r="R45" s="95">
        <v>1.9</v>
      </c>
      <c r="S45" s="95">
        <v>0</v>
      </c>
      <c r="T45" s="95">
        <v>1</v>
      </c>
      <c r="U45" s="95">
        <v>0</v>
      </c>
      <c r="V45" s="95">
        <v>0</v>
      </c>
      <c r="W45" s="95">
        <v>1</v>
      </c>
      <c r="X45" s="95">
        <v>0</v>
      </c>
      <c r="Y45" s="95">
        <v>0</v>
      </c>
      <c r="Z45" s="95">
        <v>1</v>
      </c>
      <c r="AA45" s="95">
        <v>1</v>
      </c>
      <c r="AB45" s="95">
        <v>0</v>
      </c>
      <c r="AC45" s="95">
        <v>0</v>
      </c>
      <c r="AD45" s="95">
        <v>0</v>
      </c>
      <c r="AE45" s="95">
        <v>0</v>
      </c>
      <c r="AF45" s="95">
        <v>0</v>
      </c>
      <c r="AG45" s="95">
        <v>0</v>
      </c>
      <c r="AH45" s="95">
        <v>0</v>
      </c>
      <c r="AI45" s="95">
        <v>0</v>
      </c>
      <c r="AJ45" s="95"/>
      <c r="AK45" s="95"/>
      <c r="AL45" s="173">
        <v>44036.68105324074</v>
      </c>
      <c r="AM45" s="95">
        <v>1</v>
      </c>
    </row>
    <row r="46" spans="1:39" ht="25.5" customHeight="1">
      <c r="A46" s="93" t="str">
        <f t="shared" si="0"/>
        <v>1-2-Ｂ３チラシ</v>
      </c>
      <c r="B46" s="95">
        <v>48</v>
      </c>
      <c r="C46" s="95" t="s">
        <v>189</v>
      </c>
      <c r="D46" s="95">
        <v>1</v>
      </c>
      <c r="E46" s="95" t="s">
        <v>2243</v>
      </c>
      <c r="F46" s="95" t="s">
        <v>2244</v>
      </c>
      <c r="G46" s="95" t="s">
        <v>2136</v>
      </c>
      <c r="H46" s="95">
        <v>1</v>
      </c>
      <c r="I46" s="174" t="s">
        <v>208</v>
      </c>
      <c r="J46" s="95">
        <v>2</v>
      </c>
      <c r="K46" s="95">
        <v>6.3</v>
      </c>
      <c r="L46" s="95">
        <v>0.17</v>
      </c>
      <c r="M46" s="95">
        <v>2</v>
      </c>
      <c r="N46" s="95">
        <v>4.04</v>
      </c>
      <c r="O46" s="95">
        <v>2.4500000000000002</v>
      </c>
      <c r="P46" s="95">
        <v>3.96</v>
      </c>
      <c r="Q46" s="95">
        <v>3.47</v>
      </c>
      <c r="R46" s="95">
        <v>2.4</v>
      </c>
      <c r="S46" s="95">
        <v>0</v>
      </c>
      <c r="T46" s="95">
        <v>1</v>
      </c>
      <c r="U46" s="95">
        <v>0</v>
      </c>
      <c r="V46" s="95">
        <v>0</v>
      </c>
      <c r="W46" s="95">
        <v>1</v>
      </c>
      <c r="X46" s="95">
        <v>0</v>
      </c>
      <c r="Y46" s="95">
        <v>0</v>
      </c>
      <c r="Z46" s="95">
        <v>1</v>
      </c>
      <c r="AA46" s="95">
        <v>0</v>
      </c>
      <c r="AB46" s="95">
        <v>0</v>
      </c>
      <c r="AC46" s="95">
        <v>0</v>
      </c>
      <c r="AD46" s="95">
        <v>0</v>
      </c>
      <c r="AE46" s="95">
        <v>0</v>
      </c>
      <c r="AF46" s="95">
        <v>0</v>
      </c>
      <c r="AG46" s="95">
        <v>0</v>
      </c>
      <c r="AH46" s="95">
        <v>0</v>
      </c>
      <c r="AI46" s="95">
        <v>0</v>
      </c>
      <c r="AJ46" s="95"/>
      <c r="AK46" s="95"/>
      <c r="AL46" s="173">
        <v>44035.86619212963</v>
      </c>
      <c r="AM46" s="95">
        <v>1</v>
      </c>
    </row>
    <row r="47" spans="1:39" ht="25.5" customHeight="1">
      <c r="A47" s="93" t="str">
        <f t="shared" si="0"/>
        <v>1-3-Ｂ３チラシ</v>
      </c>
      <c r="B47" s="95">
        <v>49</v>
      </c>
      <c r="C47" s="95" t="s">
        <v>190</v>
      </c>
      <c r="D47" s="95">
        <v>1</v>
      </c>
      <c r="E47" s="95" t="s">
        <v>2245</v>
      </c>
      <c r="F47" s="95" t="s">
        <v>2246</v>
      </c>
      <c r="G47" s="95" t="s">
        <v>2140</v>
      </c>
      <c r="H47" s="95">
        <v>1</v>
      </c>
      <c r="I47" s="174" t="s">
        <v>208</v>
      </c>
      <c r="J47" s="95">
        <v>3</v>
      </c>
      <c r="K47" s="95">
        <v>6.3</v>
      </c>
      <c r="L47" s="95">
        <v>0.17</v>
      </c>
      <c r="M47" s="95">
        <v>1.8</v>
      </c>
      <c r="N47" s="95">
        <v>3.67</v>
      </c>
      <c r="O47" s="95">
        <v>2.19</v>
      </c>
      <c r="P47" s="95">
        <v>3.6</v>
      </c>
      <c r="Q47" s="95">
        <v>3.15</v>
      </c>
      <c r="R47" s="95">
        <v>2.15</v>
      </c>
      <c r="S47" s="95">
        <v>0</v>
      </c>
      <c r="T47" s="95">
        <v>1</v>
      </c>
      <c r="U47" s="95">
        <v>0</v>
      </c>
      <c r="V47" s="95">
        <v>0</v>
      </c>
      <c r="W47" s="95">
        <v>1</v>
      </c>
      <c r="X47" s="95">
        <v>0</v>
      </c>
      <c r="Y47" s="95">
        <v>0</v>
      </c>
      <c r="Z47" s="95">
        <v>0</v>
      </c>
      <c r="AA47" s="95">
        <v>1</v>
      </c>
      <c r="AB47" s="95">
        <v>0</v>
      </c>
      <c r="AC47" s="95">
        <v>0</v>
      </c>
      <c r="AD47" s="95">
        <v>0</v>
      </c>
      <c r="AE47" s="95">
        <v>0</v>
      </c>
      <c r="AF47" s="95">
        <v>0</v>
      </c>
      <c r="AG47" s="95">
        <v>0</v>
      </c>
      <c r="AH47" s="95">
        <v>0</v>
      </c>
      <c r="AI47" s="95">
        <v>0</v>
      </c>
      <c r="AJ47" s="95"/>
      <c r="AK47" s="95"/>
      <c r="AL47" s="173">
        <v>44035.867395833331</v>
      </c>
      <c r="AM47" s="95">
        <v>1</v>
      </c>
    </row>
    <row r="48" spans="1:39" ht="25.5" customHeight="1">
      <c r="A48" s="93" t="str">
        <f t="shared" si="0"/>
        <v>1-10-Ｂ３チラシ</v>
      </c>
      <c r="B48" s="95">
        <v>50</v>
      </c>
      <c r="C48" s="95" t="s">
        <v>2247</v>
      </c>
      <c r="D48" s="95">
        <v>1</v>
      </c>
      <c r="E48" s="95" t="s">
        <v>2248</v>
      </c>
      <c r="F48" s="95" t="s">
        <v>2249</v>
      </c>
      <c r="G48" s="175" t="s">
        <v>2169</v>
      </c>
      <c r="H48" s="95">
        <v>1</v>
      </c>
      <c r="I48" s="174" t="s">
        <v>208</v>
      </c>
      <c r="J48" s="95">
        <v>10</v>
      </c>
      <c r="K48" s="95">
        <v>7</v>
      </c>
      <c r="L48" s="95">
        <v>0.17</v>
      </c>
      <c r="M48" s="95">
        <v>2.3199999999999998</v>
      </c>
      <c r="N48" s="95">
        <v>4.6900000000000004</v>
      </c>
      <c r="O48" s="95">
        <v>2.4</v>
      </c>
      <c r="P48" s="95">
        <v>4.5999999999999996</v>
      </c>
      <c r="Q48" s="95">
        <v>4.1500000000000004</v>
      </c>
      <c r="R48" s="95">
        <v>2.35</v>
      </c>
      <c r="S48" s="95">
        <v>0</v>
      </c>
      <c r="T48" s="95">
        <v>1</v>
      </c>
      <c r="U48" s="95">
        <v>10</v>
      </c>
      <c r="V48" s="95">
        <v>0</v>
      </c>
      <c r="W48" s="95">
        <v>1</v>
      </c>
      <c r="X48" s="95">
        <v>0</v>
      </c>
      <c r="Y48" s="95">
        <v>0</v>
      </c>
      <c r="Z48" s="95">
        <v>0</v>
      </c>
      <c r="AA48" s="95">
        <v>0</v>
      </c>
      <c r="AB48" s="95">
        <v>1</v>
      </c>
      <c r="AC48" s="95">
        <v>0</v>
      </c>
      <c r="AD48" s="95">
        <v>0</v>
      </c>
      <c r="AE48" s="95">
        <v>0</v>
      </c>
      <c r="AF48" s="95">
        <v>0</v>
      </c>
      <c r="AG48" s="95">
        <v>0</v>
      </c>
      <c r="AH48" s="95">
        <v>0</v>
      </c>
      <c r="AI48" s="95">
        <v>0</v>
      </c>
      <c r="AJ48" s="95"/>
      <c r="AK48" s="95"/>
      <c r="AL48" s="173">
        <v>44246.700162037036</v>
      </c>
      <c r="AM48" s="95">
        <v>16</v>
      </c>
    </row>
    <row r="49" spans="1:39" ht="25.5" customHeight="1">
      <c r="A49" s="93" t="str">
        <f t="shared" si="0"/>
        <v>1-5-Ｂ３チラシ</v>
      </c>
      <c r="B49" s="95">
        <v>51</v>
      </c>
      <c r="C49" s="95" t="s">
        <v>2250</v>
      </c>
      <c r="D49" s="95">
        <v>1</v>
      </c>
      <c r="E49" s="95" t="s">
        <v>2251</v>
      </c>
      <c r="F49" s="95" t="s">
        <v>2252</v>
      </c>
      <c r="G49" s="175" t="s">
        <v>2144</v>
      </c>
      <c r="H49" s="95">
        <v>1</v>
      </c>
      <c r="I49" s="174" t="s">
        <v>208</v>
      </c>
      <c r="J49" s="95">
        <v>5</v>
      </c>
      <c r="K49" s="95">
        <v>5.5</v>
      </c>
      <c r="L49" s="95">
        <v>0.17</v>
      </c>
      <c r="M49" s="95">
        <v>2</v>
      </c>
      <c r="N49" s="95">
        <v>4.04</v>
      </c>
      <c r="O49" s="95">
        <v>2.4500000000000002</v>
      </c>
      <c r="P49" s="95">
        <v>3.96</v>
      </c>
      <c r="Q49" s="95">
        <v>3.47</v>
      </c>
      <c r="R49" s="95">
        <v>2.4</v>
      </c>
      <c r="S49" s="95">
        <v>0</v>
      </c>
      <c r="T49" s="95">
        <v>1</v>
      </c>
      <c r="U49" s="95">
        <v>0</v>
      </c>
      <c r="V49" s="95">
        <v>0</v>
      </c>
      <c r="W49" s="95">
        <v>1</v>
      </c>
      <c r="X49" s="95">
        <v>0</v>
      </c>
      <c r="Y49" s="95">
        <v>0</v>
      </c>
      <c r="Z49" s="95">
        <v>0</v>
      </c>
      <c r="AA49" s="95">
        <v>0</v>
      </c>
      <c r="AB49" s="95">
        <v>0</v>
      </c>
      <c r="AC49" s="95">
        <v>0</v>
      </c>
      <c r="AD49" s="95">
        <v>0</v>
      </c>
      <c r="AE49" s="95">
        <v>0</v>
      </c>
      <c r="AF49" s="95">
        <v>1</v>
      </c>
      <c r="AG49" s="95">
        <v>1</v>
      </c>
      <c r="AH49" s="95">
        <v>0</v>
      </c>
      <c r="AI49" s="95">
        <v>0</v>
      </c>
      <c r="AJ49" s="95"/>
      <c r="AK49" s="95"/>
      <c r="AL49" s="173">
        <v>44035.869722222225</v>
      </c>
      <c r="AM49" s="95">
        <v>1</v>
      </c>
    </row>
    <row r="50" spans="1:39" ht="25.5" customHeight="1">
      <c r="A50" s="93" t="str">
        <f t="shared" si="0"/>
        <v>1-1-Ｂ３チラシ</v>
      </c>
      <c r="B50" s="95">
        <v>52</v>
      </c>
      <c r="C50" s="95" t="s">
        <v>2253</v>
      </c>
      <c r="D50" s="95">
        <v>1</v>
      </c>
      <c r="E50" s="95" t="s">
        <v>2254</v>
      </c>
      <c r="F50" s="175" t="s">
        <v>2255</v>
      </c>
      <c r="G50" s="175" t="s">
        <v>2132</v>
      </c>
      <c r="H50" s="95">
        <v>1</v>
      </c>
      <c r="I50" s="174" t="s">
        <v>208</v>
      </c>
      <c r="J50" s="95">
        <v>1</v>
      </c>
      <c r="K50" s="95">
        <v>3</v>
      </c>
      <c r="L50" s="95">
        <v>0.17</v>
      </c>
      <c r="M50" s="95">
        <v>1.37</v>
      </c>
      <c r="N50" s="95">
        <v>2.7</v>
      </c>
      <c r="O50" s="95">
        <v>1.48</v>
      </c>
      <c r="P50" s="95">
        <v>0</v>
      </c>
      <c r="Q50" s="95">
        <v>0</v>
      </c>
      <c r="R50" s="95">
        <v>0</v>
      </c>
      <c r="S50" s="95">
        <v>0</v>
      </c>
      <c r="T50" s="95">
        <v>1</v>
      </c>
      <c r="U50" s="95">
        <v>0</v>
      </c>
      <c r="V50" s="95">
        <v>0</v>
      </c>
      <c r="W50" s="95">
        <v>1</v>
      </c>
      <c r="X50" s="95">
        <v>0</v>
      </c>
      <c r="Y50" s="95">
        <v>0</v>
      </c>
      <c r="Z50" s="95">
        <v>1</v>
      </c>
      <c r="AA50" s="95">
        <v>1</v>
      </c>
      <c r="AB50" s="95">
        <v>0</v>
      </c>
      <c r="AC50" s="95">
        <v>0</v>
      </c>
      <c r="AD50" s="95">
        <v>0</v>
      </c>
      <c r="AE50" s="95">
        <v>0</v>
      </c>
      <c r="AF50" s="95">
        <v>0</v>
      </c>
      <c r="AG50" s="95">
        <v>0</v>
      </c>
      <c r="AH50" s="95">
        <v>0</v>
      </c>
      <c r="AI50" s="95">
        <v>0</v>
      </c>
      <c r="AJ50" s="95"/>
      <c r="AK50" s="95"/>
      <c r="AL50" s="173">
        <v>44036.681597222225</v>
      </c>
      <c r="AM50" s="95">
        <v>1</v>
      </c>
    </row>
    <row r="51" spans="1:39" ht="25.5" customHeight="1">
      <c r="A51" s="93" t="str">
        <f t="shared" si="0"/>
        <v>1-1-Ｂ４チラシ</v>
      </c>
      <c r="B51" s="95">
        <v>53</v>
      </c>
      <c r="C51" s="95" t="s">
        <v>182</v>
      </c>
      <c r="D51" s="95">
        <v>1</v>
      </c>
      <c r="E51" s="95" t="s">
        <v>206</v>
      </c>
      <c r="F51" s="95" t="s">
        <v>2256</v>
      </c>
      <c r="G51" s="95" t="s">
        <v>2132</v>
      </c>
      <c r="H51" s="95">
        <v>1</v>
      </c>
      <c r="I51" s="174" t="s">
        <v>206</v>
      </c>
      <c r="J51" s="95">
        <v>1</v>
      </c>
      <c r="K51" s="95">
        <v>3.9</v>
      </c>
      <c r="L51" s="95">
        <v>0.12</v>
      </c>
      <c r="M51" s="95">
        <v>1.05</v>
      </c>
      <c r="N51" s="95">
        <v>2.2000000000000002</v>
      </c>
      <c r="O51" s="95">
        <v>1.38</v>
      </c>
      <c r="P51" s="95">
        <v>2.16</v>
      </c>
      <c r="Q51" s="95">
        <v>1.89</v>
      </c>
      <c r="R51" s="95">
        <v>1.35</v>
      </c>
      <c r="S51" s="95">
        <v>0</v>
      </c>
      <c r="T51" s="95">
        <v>1</v>
      </c>
      <c r="U51" s="95">
        <v>0</v>
      </c>
      <c r="V51" s="95">
        <v>0</v>
      </c>
      <c r="W51" s="95">
        <v>1</v>
      </c>
      <c r="X51" s="95">
        <v>0</v>
      </c>
      <c r="Y51" s="95">
        <v>0</v>
      </c>
      <c r="Z51" s="95">
        <v>1</v>
      </c>
      <c r="AA51" s="95">
        <v>1</v>
      </c>
      <c r="AB51" s="95">
        <v>0</v>
      </c>
      <c r="AC51" s="95">
        <v>0</v>
      </c>
      <c r="AD51" s="95">
        <v>0</v>
      </c>
      <c r="AE51" s="95">
        <v>0</v>
      </c>
      <c r="AF51" s="95">
        <v>0</v>
      </c>
      <c r="AG51" s="95">
        <v>0</v>
      </c>
      <c r="AH51" s="95">
        <v>0</v>
      </c>
      <c r="AI51" s="95">
        <v>0</v>
      </c>
      <c r="AJ51" s="95"/>
      <c r="AK51" s="95"/>
      <c r="AL51" s="173">
        <v>44323.74690972222</v>
      </c>
      <c r="AM51" s="95">
        <v>16</v>
      </c>
    </row>
    <row r="52" spans="1:39" ht="25.5" customHeight="1">
      <c r="A52" s="93" t="str">
        <f t="shared" si="0"/>
        <v>1-2-Ｂ４チラシ</v>
      </c>
      <c r="B52" s="95">
        <v>54</v>
      </c>
      <c r="C52" s="95" t="s">
        <v>183</v>
      </c>
      <c r="D52" s="95">
        <v>1</v>
      </c>
      <c r="E52" s="95" t="s">
        <v>2257</v>
      </c>
      <c r="F52" s="95" t="s">
        <v>2258</v>
      </c>
      <c r="G52" s="95" t="s">
        <v>2136</v>
      </c>
      <c r="H52" s="95">
        <v>1</v>
      </c>
      <c r="I52" s="174" t="s">
        <v>206</v>
      </c>
      <c r="J52" s="95">
        <v>2</v>
      </c>
      <c r="K52" s="95">
        <v>5.2</v>
      </c>
      <c r="L52" s="95">
        <v>0.17</v>
      </c>
      <c r="M52" s="95">
        <v>1.58</v>
      </c>
      <c r="N52" s="95">
        <v>3.16</v>
      </c>
      <c r="O52" s="95">
        <v>1.89</v>
      </c>
      <c r="P52" s="95">
        <v>3.1</v>
      </c>
      <c r="Q52" s="95">
        <v>2.71</v>
      </c>
      <c r="R52" s="95">
        <v>1.85</v>
      </c>
      <c r="S52" s="95">
        <v>0</v>
      </c>
      <c r="T52" s="95">
        <v>1</v>
      </c>
      <c r="U52" s="95">
        <v>0</v>
      </c>
      <c r="V52" s="95">
        <v>0</v>
      </c>
      <c r="W52" s="95">
        <v>1</v>
      </c>
      <c r="X52" s="95">
        <v>0</v>
      </c>
      <c r="Y52" s="95">
        <v>0</v>
      </c>
      <c r="Z52" s="95">
        <v>1</v>
      </c>
      <c r="AA52" s="95">
        <v>0</v>
      </c>
      <c r="AB52" s="95">
        <v>0</v>
      </c>
      <c r="AC52" s="95">
        <v>0</v>
      </c>
      <c r="AD52" s="95">
        <v>0</v>
      </c>
      <c r="AE52" s="95">
        <v>0</v>
      </c>
      <c r="AF52" s="95">
        <v>0</v>
      </c>
      <c r="AG52" s="95">
        <v>0</v>
      </c>
      <c r="AH52" s="95">
        <v>0</v>
      </c>
      <c r="AI52" s="95">
        <v>0</v>
      </c>
      <c r="AJ52" s="95"/>
      <c r="AK52" s="95"/>
      <c r="AL52" s="173">
        <v>44035.866261574076</v>
      </c>
      <c r="AM52" s="95">
        <v>1</v>
      </c>
    </row>
    <row r="53" spans="1:39" ht="25.5" customHeight="1">
      <c r="A53" s="93" t="str">
        <f t="shared" si="0"/>
        <v>1-3-Ｂ４チラシ</v>
      </c>
      <c r="B53" s="95">
        <v>55</v>
      </c>
      <c r="C53" s="95" t="s">
        <v>184</v>
      </c>
      <c r="D53" s="95">
        <v>1</v>
      </c>
      <c r="E53" s="95" t="s">
        <v>2259</v>
      </c>
      <c r="F53" s="95" t="s">
        <v>2260</v>
      </c>
      <c r="G53" s="95" t="s">
        <v>2140</v>
      </c>
      <c r="H53" s="95">
        <v>1</v>
      </c>
      <c r="I53" s="174" t="s">
        <v>206</v>
      </c>
      <c r="J53" s="95">
        <v>3</v>
      </c>
      <c r="K53" s="95">
        <v>5.2</v>
      </c>
      <c r="L53" s="95">
        <v>0.17</v>
      </c>
      <c r="M53" s="95">
        <v>1.27</v>
      </c>
      <c r="N53" s="95">
        <v>2.8</v>
      </c>
      <c r="O53" s="95">
        <v>1.63</v>
      </c>
      <c r="P53" s="95">
        <v>2.74</v>
      </c>
      <c r="Q53" s="95">
        <v>2.39</v>
      </c>
      <c r="R53" s="95">
        <v>1.6</v>
      </c>
      <c r="S53" s="95">
        <v>0</v>
      </c>
      <c r="T53" s="95">
        <v>1</v>
      </c>
      <c r="U53" s="95">
        <v>0</v>
      </c>
      <c r="V53" s="95">
        <v>0</v>
      </c>
      <c r="W53" s="95">
        <v>1</v>
      </c>
      <c r="X53" s="95">
        <v>0</v>
      </c>
      <c r="Y53" s="95">
        <v>0</v>
      </c>
      <c r="Z53" s="95">
        <v>0</v>
      </c>
      <c r="AA53" s="95">
        <v>1</v>
      </c>
      <c r="AB53" s="95">
        <v>0</v>
      </c>
      <c r="AC53" s="95">
        <v>0</v>
      </c>
      <c r="AD53" s="95">
        <v>0</v>
      </c>
      <c r="AE53" s="95">
        <v>0</v>
      </c>
      <c r="AF53" s="95">
        <v>0</v>
      </c>
      <c r="AG53" s="95">
        <v>0</v>
      </c>
      <c r="AH53" s="95">
        <v>0</v>
      </c>
      <c r="AI53" s="95">
        <v>0</v>
      </c>
      <c r="AJ53" s="95"/>
      <c r="AK53" s="95"/>
      <c r="AL53" s="173">
        <v>44035.8674537037</v>
      </c>
      <c r="AM53" s="95">
        <v>1</v>
      </c>
    </row>
    <row r="54" spans="1:39" ht="25.5" customHeight="1">
      <c r="A54" s="93" t="str">
        <f t="shared" si="0"/>
        <v>1-10-Ｂ４チラシ</v>
      </c>
      <c r="B54" s="95">
        <v>56</v>
      </c>
      <c r="C54" s="95" t="s">
        <v>2261</v>
      </c>
      <c r="D54" s="95">
        <v>1</v>
      </c>
      <c r="E54" s="95" t="s">
        <v>2262</v>
      </c>
      <c r="F54" s="95" t="s">
        <v>2263</v>
      </c>
      <c r="G54" s="175" t="s">
        <v>2169</v>
      </c>
      <c r="H54" s="95">
        <v>1</v>
      </c>
      <c r="I54" s="174" t="s">
        <v>206</v>
      </c>
      <c r="J54" s="95">
        <v>10</v>
      </c>
      <c r="K54" s="95">
        <v>5.8</v>
      </c>
      <c r="L54" s="95">
        <v>0.17</v>
      </c>
      <c r="M54" s="95">
        <v>1.8</v>
      </c>
      <c r="N54" s="95">
        <v>3.81</v>
      </c>
      <c r="O54" s="95">
        <v>1.84</v>
      </c>
      <c r="P54" s="95">
        <v>3.74</v>
      </c>
      <c r="Q54" s="95">
        <v>3.39</v>
      </c>
      <c r="R54" s="95">
        <v>1.8</v>
      </c>
      <c r="S54" s="95">
        <v>0</v>
      </c>
      <c r="T54" s="95">
        <v>1</v>
      </c>
      <c r="U54" s="95">
        <v>10</v>
      </c>
      <c r="V54" s="95">
        <v>0</v>
      </c>
      <c r="W54" s="95">
        <v>1</v>
      </c>
      <c r="X54" s="95">
        <v>0</v>
      </c>
      <c r="Y54" s="95">
        <v>0</v>
      </c>
      <c r="Z54" s="95">
        <v>0</v>
      </c>
      <c r="AA54" s="95">
        <v>0</v>
      </c>
      <c r="AB54" s="95">
        <v>0</v>
      </c>
      <c r="AC54" s="95">
        <v>0</v>
      </c>
      <c r="AD54" s="95">
        <v>0</v>
      </c>
      <c r="AE54" s="95">
        <v>0</v>
      </c>
      <c r="AF54" s="95">
        <v>0</v>
      </c>
      <c r="AG54" s="95">
        <v>0</v>
      </c>
      <c r="AH54" s="95">
        <v>0</v>
      </c>
      <c r="AI54" s="95">
        <v>0</v>
      </c>
      <c r="AJ54" s="95"/>
      <c r="AK54" s="95"/>
      <c r="AL54" s="173">
        <v>44116.82203703704</v>
      </c>
      <c r="AM54" s="95">
        <v>1</v>
      </c>
    </row>
    <row r="55" spans="1:39" ht="25.5" customHeight="1">
      <c r="A55" s="93" t="str">
        <f t="shared" si="0"/>
        <v>1-5-Ｂ４チラシ</v>
      </c>
      <c r="B55" s="95">
        <v>57</v>
      </c>
      <c r="C55" s="95" t="s">
        <v>2264</v>
      </c>
      <c r="D55" s="95">
        <v>1</v>
      </c>
      <c r="E55" s="95" t="s">
        <v>2265</v>
      </c>
      <c r="F55" s="95" t="s">
        <v>2266</v>
      </c>
      <c r="G55" s="175" t="s">
        <v>2144</v>
      </c>
      <c r="H55" s="95">
        <v>1</v>
      </c>
      <c r="I55" s="174" t="s">
        <v>206</v>
      </c>
      <c r="J55" s="95">
        <v>5</v>
      </c>
      <c r="K55" s="95">
        <v>4.3</v>
      </c>
      <c r="L55" s="95">
        <v>0.17</v>
      </c>
      <c r="M55" s="95">
        <v>1.58</v>
      </c>
      <c r="N55" s="95">
        <v>3.16</v>
      </c>
      <c r="O55" s="95">
        <v>1.89</v>
      </c>
      <c r="P55" s="95">
        <v>3.1</v>
      </c>
      <c r="Q55" s="95">
        <v>2.71</v>
      </c>
      <c r="R55" s="95">
        <v>1.85</v>
      </c>
      <c r="S55" s="95">
        <v>0</v>
      </c>
      <c r="T55" s="95">
        <v>1</v>
      </c>
      <c r="U55" s="95">
        <v>0</v>
      </c>
      <c r="V55" s="95">
        <v>0</v>
      </c>
      <c r="W55" s="95">
        <v>1</v>
      </c>
      <c r="X55" s="95">
        <v>0</v>
      </c>
      <c r="Y55" s="95">
        <v>0</v>
      </c>
      <c r="Z55" s="95">
        <v>0</v>
      </c>
      <c r="AA55" s="95">
        <v>0</v>
      </c>
      <c r="AB55" s="95">
        <v>0</v>
      </c>
      <c r="AC55" s="95">
        <v>0</v>
      </c>
      <c r="AD55" s="95">
        <v>0</v>
      </c>
      <c r="AE55" s="95">
        <v>0</v>
      </c>
      <c r="AF55" s="95">
        <v>1</v>
      </c>
      <c r="AG55" s="95">
        <v>1</v>
      </c>
      <c r="AH55" s="95">
        <v>0</v>
      </c>
      <c r="AI55" s="95">
        <v>0</v>
      </c>
      <c r="AJ55" s="95"/>
      <c r="AK55" s="95"/>
      <c r="AL55" s="173">
        <v>44035.869768518518</v>
      </c>
      <c r="AM55" s="95">
        <v>1</v>
      </c>
    </row>
    <row r="56" spans="1:39" ht="25.5" customHeight="1">
      <c r="A56" s="93" t="str">
        <f t="shared" si="0"/>
        <v>1-6-Ｂ４チラシ</v>
      </c>
      <c r="B56" s="95">
        <v>58</v>
      </c>
      <c r="C56" s="95" t="s">
        <v>2267</v>
      </c>
      <c r="D56" s="95">
        <v>1</v>
      </c>
      <c r="E56" s="95" t="s">
        <v>2268</v>
      </c>
      <c r="F56" s="95" t="s">
        <v>2269</v>
      </c>
      <c r="G56" s="175" t="s">
        <v>2191</v>
      </c>
      <c r="H56" s="95">
        <v>1</v>
      </c>
      <c r="I56" s="174" t="s">
        <v>206</v>
      </c>
      <c r="J56" s="95">
        <v>6</v>
      </c>
      <c r="K56" s="95">
        <v>4.3</v>
      </c>
      <c r="L56" s="95">
        <v>0.17</v>
      </c>
      <c r="M56" s="95">
        <v>1.58</v>
      </c>
      <c r="N56" s="95">
        <v>3.16</v>
      </c>
      <c r="O56" s="95">
        <v>1.89</v>
      </c>
      <c r="P56" s="95">
        <v>3.1</v>
      </c>
      <c r="Q56" s="95">
        <v>2.71</v>
      </c>
      <c r="R56" s="95">
        <v>1.85</v>
      </c>
      <c r="S56" s="95">
        <v>0</v>
      </c>
      <c r="T56" s="95">
        <v>1</v>
      </c>
      <c r="U56" s="95">
        <v>0</v>
      </c>
      <c r="V56" s="95">
        <v>0</v>
      </c>
      <c r="W56" s="95">
        <v>1</v>
      </c>
      <c r="X56" s="95">
        <v>0</v>
      </c>
      <c r="Y56" s="95">
        <v>0</v>
      </c>
      <c r="Z56" s="95">
        <v>0</v>
      </c>
      <c r="AA56" s="95">
        <v>0</v>
      </c>
      <c r="AB56" s="95">
        <v>0</v>
      </c>
      <c r="AC56" s="95">
        <v>0</v>
      </c>
      <c r="AD56" s="95">
        <v>0</v>
      </c>
      <c r="AE56" s="95">
        <v>0</v>
      </c>
      <c r="AF56" s="95">
        <v>1</v>
      </c>
      <c r="AG56" s="95">
        <v>0</v>
      </c>
      <c r="AH56" s="95">
        <v>0</v>
      </c>
      <c r="AI56" s="95">
        <v>0</v>
      </c>
      <c r="AJ56" s="95"/>
      <c r="AK56" s="95"/>
      <c r="AL56" s="173">
        <v>44035.870254629626</v>
      </c>
      <c r="AM56" s="95">
        <v>1</v>
      </c>
    </row>
    <row r="57" spans="1:39" ht="25.5" customHeight="1">
      <c r="A57" s="93" t="str">
        <f t="shared" si="0"/>
        <v>1-7-Ｂ４チラシ</v>
      </c>
      <c r="B57" s="95">
        <v>59</v>
      </c>
      <c r="C57" s="95" t="s">
        <v>2270</v>
      </c>
      <c r="D57" s="95">
        <v>1</v>
      </c>
      <c r="E57" s="95" t="s">
        <v>2271</v>
      </c>
      <c r="F57" s="95" t="s">
        <v>2272</v>
      </c>
      <c r="G57" s="175" t="s">
        <v>2273</v>
      </c>
      <c r="H57" s="95">
        <v>1</v>
      </c>
      <c r="I57" s="174" t="s">
        <v>206</v>
      </c>
      <c r="J57" s="95">
        <v>7</v>
      </c>
      <c r="K57" s="95">
        <v>4.3</v>
      </c>
      <c r="L57" s="95">
        <v>0.17</v>
      </c>
      <c r="M57" s="95">
        <v>1.58</v>
      </c>
      <c r="N57" s="95">
        <v>3.16</v>
      </c>
      <c r="O57" s="95">
        <v>1.89</v>
      </c>
      <c r="P57" s="95">
        <v>3.1</v>
      </c>
      <c r="Q57" s="95">
        <v>2.71</v>
      </c>
      <c r="R57" s="95">
        <v>1.85</v>
      </c>
      <c r="S57" s="95">
        <v>0</v>
      </c>
      <c r="T57" s="95">
        <v>1</v>
      </c>
      <c r="U57" s="95">
        <v>0</v>
      </c>
      <c r="V57" s="95">
        <v>0</v>
      </c>
      <c r="W57" s="95">
        <v>1</v>
      </c>
      <c r="X57" s="95">
        <v>0</v>
      </c>
      <c r="Y57" s="95">
        <v>0</v>
      </c>
      <c r="Z57" s="95">
        <v>0</v>
      </c>
      <c r="AA57" s="95">
        <v>0</v>
      </c>
      <c r="AB57" s="95">
        <v>0</v>
      </c>
      <c r="AC57" s="95">
        <v>0</v>
      </c>
      <c r="AD57" s="95">
        <v>0</v>
      </c>
      <c r="AE57" s="95">
        <v>0</v>
      </c>
      <c r="AF57" s="95">
        <v>0</v>
      </c>
      <c r="AG57" s="95">
        <v>1</v>
      </c>
      <c r="AH57" s="95">
        <v>0</v>
      </c>
      <c r="AI57" s="95">
        <v>0</v>
      </c>
      <c r="AJ57" s="95"/>
      <c r="AK57" s="95"/>
      <c r="AL57" s="173">
        <v>44035.870520833334</v>
      </c>
      <c r="AM57" s="95">
        <v>1</v>
      </c>
    </row>
    <row r="58" spans="1:39" ht="25.5" customHeight="1">
      <c r="A58" s="93" t="str">
        <f t="shared" si="0"/>
        <v>1-1-Ｂ４チラシ</v>
      </c>
      <c r="B58" s="95">
        <v>60</v>
      </c>
      <c r="C58" s="95" t="s">
        <v>2274</v>
      </c>
      <c r="D58" s="95">
        <v>1</v>
      </c>
      <c r="E58" s="95" t="s">
        <v>2275</v>
      </c>
      <c r="F58" s="95" t="s">
        <v>2276</v>
      </c>
      <c r="G58" s="175" t="s">
        <v>2132</v>
      </c>
      <c r="H58" s="95">
        <v>1</v>
      </c>
      <c r="I58" s="174" t="s">
        <v>206</v>
      </c>
      <c r="J58" s="95">
        <v>1</v>
      </c>
      <c r="K58" s="95">
        <v>9.9</v>
      </c>
      <c r="L58" s="95">
        <v>0</v>
      </c>
      <c r="M58" s="95">
        <v>3.3</v>
      </c>
      <c r="N58" s="95">
        <v>6.6</v>
      </c>
      <c r="O58" s="95">
        <v>0</v>
      </c>
      <c r="P58" s="95">
        <v>0</v>
      </c>
      <c r="Q58" s="95">
        <v>0</v>
      </c>
      <c r="R58" s="95">
        <v>0</v>
      </c>
      <c r="S58" s="95">
        <v>0</v>
      </c>
      <c r="T58" s="95">
        <v>1</v>
      </c>
      <c r="U58" s="95">
        <v>0</v>
      </c>
      <c r="V58" s="95">
        <v>0</v>
      </c>
      <c r="W58" s="95">
        <v>1</v>
      </c>
      <c r="X58" s="95">
        <v>0</v>
      </c>
      <c r="Y58" s="95">
        <v>0</v>
      </c>
      <c r="Z58" s="95">
        <v>1</v>
      </c>
      <c r="AA58" s="95">
        <v>1</v>
      </c>
      <c r="AB58" s="95">
        <v>0</v>
      </c>
      <c r="AC58" s="95">
        <v>0</v>
      </c>
      <c r="AD58" s="95">
        <v>0</v>
      </c>
      <c r="AE58" s="95">
        <v>0</v>
      </c>
      <c r="AF58" s="95">
        <v>0</v>
      </c>
      <c r="AG58" s="95">
        <v>0</v>
      </c>
      <c r="AH58" s="95">
        <v>0</v>
      </c>
      <c r="AI58" s="95">
        <v>0</v>
      </c>
      <c r="AJ58" s="95"/>
      <c r="AK58" s="95"/>
      <c r="AL58" s="173">
        <v>44035.863819444443</v>
      </c>
      <c r="AM58" s="95">
        <v>1</v>
      </c>
    </row>
    <row r="59" spans="1:39" ht="25.5" customHeight="1">
      <c r="A59" s="93" t="str">
        <f t="shared" si="0"/>
        <v>1-1-Ｂ４チラシ</v>
      </c>
      <c r="B59" s="95">
        <v>61</v>
      </c>
      <c r="C59" s="95" t="s">
        <v>2277</v>
      </c>
      <c r="D59" s="95">
        <v>1</v>
      </c>
      <c r="E59" s="95" t="s">
        <v>2278</v>
      </c>
      <c r="F59" s="95" t="s">
        <v>2279</v>
      </c>
      <c r="G59" s="175" t="s">
        <v>2280</v>
      </c>
      <c r="H59" s="95">
        <v>1</v>
      </c>
      <c r="I59" s="174" t="s">
        <v>206</v>
      </c>
      <c r="J59" s="95">
        <v>1</v>
      </c>
      <c r="K59" s="95">
        <v>3</v>
      </c>
      <c r="L59" s="95">
        <v>0.12</v>
      </c>
      <c r="M59" s="95">
        <v>1.05</v>
      </c>
      <c r="N59" s="95">
        <v>1.93</v>
      </c>
      <c r="O59" s="95">
        <v>1.38</v>
      </c>
      <c r="P59" s="95">
        <v>0</v>
      </c>
      <c r="Q59" s="95">
        <v>0</v>
      </c>
      <c r="R59" s="95">
        <v>0</v>
      </c>
      <c r="S59" s="95">
        <v>0</v>
      </c>
      <c r="T59" s="95">
        <v>1</v>
      </c>
      <c r="U59" s="95">
        <v>0</v>
      </c>
      <c r="V59" s="95">
        <v>0</v>
      </c>
      <c r="W59" s="95">
        <v>1</v>
      </c>
      <c r="X59" s="95">
        <v>0</v>
      </c>
      <c r="Y59" s="95">
        <v>0</v>
      </c>
      <c r="Z59" s="95">
        <v>1</v>
      </c>
      <c r="AA59" s="95">
        <v>1</v>
      </c>
      <c r="AB59" s="95">
        <v>0</v>
      </c>
      <c r="AC59" s="95">
        <v>0</v>
      </c>
      <c r="AD59" s="95">
        <v>0</v>
      </c>
      <c r="AE59" s="95">
        <v>0</v>
      </c>
      <c r="AF59" s="95">
        <v>0</v>
      </c>
      <c r="AG59" s="95">
        <v>0</v>
      </c>
      <c r="AH59" s="95">
        <v>0</v>
      </c>
      <c r="AI59" s="95">
        <v>0</v>
      </c>
      <c r="AJ59" s="95"/>
      <c r="AK59" s="95"/>
      <c r="AL59" s="173">
        <v>44035.863969907405</v>
      </c>
      <c r="AM59" s="95">
        <v>1</v>
      </c>
    </row>
    <row r="60" spans="1:39" ht="25.5" customHeight="1">
      <c r="A60" s="93" t="str">
        <f t="shared" si="0"/>
        <v>1-1-Ｂ５チラシ</v>
      </c>
      <c r="B60" s="95">
        <v>62</v>
      </c>
      <c r="C60" s="95" t="s">
        <v>194</v>
      </c>
      <c r="D60" s="95">
        <v>1</v>
      </c>
      <c r="E60" s="95" t="s">
        <v>210</v>
      </c>
      <c r="F60" s="95" t="s">
        <v>2281</v>
      </c>
      <c r="G60" s="95" t="s">
        <v>2132</v>
      </c>
      <c r="H60" s="95">
        <v>1</v>
      </c>
      <c r="I60" s="174" t="s">
        <v>210</v>
      </c>
      <c r="J60" s="95">
        <v>1</v>
      </c>
      <c r="K60" s="95">
        <v>3.9</v>
      </c>
      <c r="L60" s="95">
        <v>0.12</v>
      </c>
      <c r="M60" s="95">
        <v>1.05</v>
      </c>
      <c r="N60" s="95">
        <v>2.2000000000000002</v>
      </c>
      <c r="O60" s="95">
        <v>1.38</v>
      </c>
      <c r="P60" s="95">
        <v>2.16</v>
      </c>
      <c r="Q60" s="95">
        <v>1.89</v>
      </c>
      <c r="R60" s="95">
        <v>1.35</v>
      </c>
      <c r="S60" s="95">
        <v>0</v>
      </c>
      <c r="T60" s="95">
        <v>1</v>
      </c>
      <c r="U60" s="95">
        <v>0</v>
      </c>
      <c r="V60" s="95">
        <v>0</v>
      </c>
      <c r="W60" s="95">
        <v>1</v>
      </c>
      <c r="X60" s="95">
        <v>0</v>
      </c>
      <c r="Y60" s="95">
        <v>0</v>
      </c>
      <c r="Z60" s="95">
        <v>1</v>
      </c>
      <c r="AA60" s="95">
        <v>1</v>
      </c>
      <c r="AB60" s="95">
        <v>0</v>
      </c>
      <c r="AC60" s="95">
        <v>0</v>
      </c>
      <c r="AD60" s="95">
        <v>0</v>
      </c>
      <c r="AE60" s="95">
        <v>0</v>
      </c>
      <c r="AF60" s="95">
        <v>0</v>
      </c>
      <c r="AG60" s="95">
        <v>0</v>
      </c>
      <c r="AH60" s="95">
        <v>0</v>
      </c>
      <c r="AI60" s="95">
        <v>0</v>
      </c>
      <c r="AJ60" s="95"/>
      <c r="AK60" s="95"/>
      <c r="AL60" s="173">
        <v>44035.864120370374</v>
      </c>
      <c r="AM60" s="95">
        <v>1</v>
      </c>
    </row>
    <row r="61" spans="1:39" ht="25.5" customHeight="1">
      <c r="A61" s="93" t="str">
        <f t="shared" si="0"/>
        <v>1-2-Ｂ５チラシ</v>
      </c>
      <c r="B61" s="95">
        <v>63</v>
      </c>
      <c r="C61" s="95" t="s">
        <v>195</v>
      </c>
      <c r="D61" s="95">
        <v>1</v>
      </c>
      <c r="E61" s="95" t="s">
        <v>2282</v>
      </c>
      <c r="F61" s="95" t="s">
        <v>2283</v>
      </c>
      <c r="G61" s="95" t="s">
        <v>2136</v>
      </c>
      <c r="H61" s="95">
        <v>1</v>
      </c>
      <c r="I61" s="174" t="s">
        <v>210</v>
      </c>
      <c r="J61" s="95">
        <v>2</v>
      </c>
      <c r="K61" s="95">
        <v>5.2</v>
      </c>
      <c r="L61" s="95">
        <v>0.17</v>
      </c>
      <c r="M61" s="95">
        <v>1.58</v>
      </c>
      <c r="N61" s="95">
        <v>3.16</v>
      </c>
      <c r="O61" s="95">
        <v>1.89</v>
      </c>
      <c r="P61" s="95">
        <v>3.1</v>
      </c>
      <c r="Q61" s="95">
        <v>2.71</v>
      </c>
      <c r="R61" s="95">
        <v>1.85</v>
      </c>
      <c r="S61" s="95">
        <v>0</v>
      </c>
      <c r="T61" s="95">
        <v>1</v>
      </c>
      <c r="U61" s="95">
        <v>0</v>
      </c>
      <c r="V61" s="95">
        <v>0</v>
      </c>
      <c r="W61" s="95">
        <v>1</v>
      </c>
      <c r="X61" s="95">
        <v>0</v>
      </c>
      <c r="Y61" s="95">
        <v>0</v>
      </c>
      <c r="Z61" s="95">
        <v>1</v>
      </c>
      <c r="AA61" s="95">
        <v>0</v>
      </c>
      <c r="AB61" s="95">
        <v>0</v>
      </c>
      <c r="AC61" s="95">
        <v>0</v>
      </c>
      <c r="AD61" s="95">
        <v>0</v>
      </c>
      <c r="AE61" s="95">
        <v>0</v>
      </c>
      <c r="AF61" s="95">
        <v>0</v>
      </c>
      <c r="AG61" s="95">
        <v>0</v>
      </c>
      <c r="AH61" s="95">
        <v>0</v>
      </c>
      <c r="AI61" s="95">
        <v>0</v>
      </c>
      <c r="AJ61" s="95"/>
      <c r="AK61" s="95"/>
      <c r="AL61" s="173">
        <v>44035.866296296299</v>
      </c>
      <c r="AM61" s="95">
        <v>1</v>
      </c>
    </row>
    <row r="62" spans="1:39" ht="25.5" customHeight="1">
      <c r="A62" s="93" t="str">
        <f t="shared" si="0"/>
        <v>1-3-Ｂ５チラシ</v>
      </c>
      <c r="B62" s="95">
        <v>64</v>
      </c>
      <c r="C62" s="95" t="s">
        <v>196</v>
      </c>
      <c r="D62" s="95">
        <v>1</v>
      </c>
      <c r="E62" s="95" t="s">
        <v>2284</v>
      </c>
      <c r="F62" s="95" t="s">
        <v>2285</v>
      </c>
      <c r="G62" s="95" t="s">
        <v>2140</v>
      </c>
      <c r="H62" s="95">
        <v>1</v>
      </c>
      <c r="I62" s="174" t="s">
        <v>210</v>
      </c>
      <c r="J62" s="95">
        <v>3</v>
      </c>
      <c r="K62" s="95">
        <v>5.2</v>
      </c>
      <c r="L62" s="95">
        <v>0.17</v>
      </c>
      <c r="M62" s="95">
        <v>1.27</v>
      </c>
      <c r="N62" s="95">
        <v>2.8</v>
      </c>
      <c r="O62" s="95">
        <v>1.63</v>
      </c>
      <c r="P62" s="95">
        <v>2.74</v>
      </c>
      <c r="Q62" s="95">
        <v>2.39</v>
      </c>
      <c r="R62" s="95">
        <v>1.6</v>
      </c>
      <c r="S62" s="95">
        <v>0</v>
      </c>
      <c r="T62" s="95">
        <v>1</v>
      </c>
      <c r="U62" s="95">
        <v>0</v>
      </c>
      <c r="V62" s="95">
        <v>0</v>
      </c>
      <c r="W62" s="95">
        <v>1</v>
      </c>
      <c r="X62" s="95">
        <v>0</v>
      </c>
      <c r="Y62" s="95">
        <v>0</v>
      </c>
      <c r="Z62" s="95">
        <v>0</v>
      </c>
      <c r="AA62" s="95">
        <v>1</v>
      </c>
      <c r="AB62" s="95">
        <v>0</v>
      </c>
      <c r="AC62" s="95">
        <v>0</v>
      </c>
      <c r="AD62" s="95">
        <v>0</v>
      </c>
      <c r="AE62" s="95">
        <v>0</v>
      </c>
      <c r="AF62" s="95">
        <v>0</v>
      </c>
      <c r="AG62" s="95">
        <v>0</v>
      </c>
      <c r="AH62" s="95">
        <v>0</v>
      </c>
      <c r="AI62" s="95">
        <v>0</v>
      </c>
      <c r="AJ62" s="95"/>
      <c r="AK62" s="95"/>
      <c r="AL62" s="173">
        <v>44035.8675</v>
      </c>
      <c r="AM62" s="95">
        <v>1</v>
      </c>
    </row>
    <row r="63" spans="1:39" ht="25.5" customHeight="1">
      <c r="A63" s="93" t="str">
        <f t="shared" si="0"/>
        <v>1-10-Ｂ５チラシ</v>
      </c>
      <c r="B63" s="95">
        <v>65</v>
      </c>
      <c r="C63" s="95" t="s">
        <v>2286</v>
      </c>
      <c r="D63" s="95">
        <v>1</v>
      </c>
      <c r="E63" s="95" t="s">
        <v>2287</v>
      </c>
      <c r="F63" s="95" t="s">
        <v>2288</v>
      </c>
      <c r="G63" s="95" t="s">
        <v>2169</v>
      </c>
      <c r="H63" s="95">
        <v>1</v>
      </c>
      <c r="I63" s="95" t="s">
        <v>210</v>
      </c>
      <c r="J63" s="95">
        <v>10</v>
      </c>
      <c r="K63" s="95">
        <v>5.8</v>
      </c>
      <c r="L63" s="95">
        <v>0.22</v>
      </c>
      <c r="M63" s="95">
        <v>2.1</v>
      </c>
      <c r="N63" s="95">
        <v>3.81</v>
      </c>
      <c r="O63" s="95">
        <v>1.84</v>
      </c>
      <c r="P63" s="95">
        <v>3.74</v>
      </c>
      <c r="Q63" s="95">
        <v>3.39</v>
      </c>
      <c r="R63" s="95">
        <v>1.8</v>
      </c>
      <c r="S63" s="95">
        <v>0</v>
      </c>
      <c r="T63" s="95">
        <v>1</v>
      </c>
      <c r="U63" s="95">
        <v>10</v>
      </c>
      <c r="V63" s="95">
        <v>0</v>
      </c>
      <c r="W63" s="95">
        <v>1</v>
      </c>
      <c r="X63" s="95">
        <v>0</v>
      </c>
      <c r="Y63" s="95">
        <v>0</v>
      </c>
      <c r="Z63" s="95">
        <v>0</v>
      </c>
      <c r="AA63" s="95">
        <v>0</v>
      </c>
      <c r="AB63" s="95">
        <v>0</v>
      </c>
      <c r="AC63" s="95">
        <v>0</v>
      </c>
      <c r="AD63" s="95">
        <v>0</v>
      </c>
      <c r="AE63" s="95">
        <v>0</v>
      </c>
      <c r="AF63" s="95">
        <v>0</v>
      </c>
      <c r="AG63" s="95">
        <v>0</v>
      </c>
      <c r="AH63" s="95">
        <v>0</v>
      </c>
      <c r="AI63" s="95">
        <v>0</v>
      </c>
      <c r="AJ63" s="95"/>
      <c r="AK63" s="95"/>
      <c r="AL63" s="173">
        <v>44246.70107638889</v>
      </c>
      <c r="AM63" s="95">
        <v>16</v>
      </c>
    </row>
    <row r="64" spans="1:39" ht="25.5" customHeight="1">
      <c r="A64" s="93" t="str">
        <f t="shared" si="0"/>
        <v>1-5-Ｂ５チラシ</v>
      </c>
      <c r="B64" s="95">
        <v>66</v>
      </c>
      <c r="C64" s="95" t="s">
        <v>2289</v>
      </c>
      <c r="D64" s="95">
        <v>1</v>
      </c>
      <c r="E64" s="95" t="s">
        <v>2290</v>
      </c>
      <c r="F64" s="95" t="s">
        <v>2291</v>
      </c>
      <c r="G64" s="95" t="s">
        <v>2144</v>
      </c>
      <c r="H64" s="95">
        <v>1</v>
      </c>
      <c r="I64" s="95" t="s">
        <v>210</v>
      </c>
      <c r="J64" s="95">
        <v>5</v>
      </c>
      <c r="K64" s="95">
        <v>4.3</v>
      </c>
      <c r="L64" s="95">
        <v>0.17</v>
      </c>
      <c r="M64" s="95">
        <v>1.58</v>
      </c>
      <c r="N64" s="95">
        <v>3.16</v>
      </c>
      <c r="O64" s="95">
        <v>1.89</v>
      </c>
      <c r="P64" s="95">
        <v>3.1</v>
      </c>
      <c r="Q64" s="95">
        <v>2.71</v>
      </c>
      <c r="R64" s="95">
        <v>1.85</v>
      </c>
      <c r="S64" s="95">
        <v>0</v>
      </c>
      <c r="T64" s="95">
        <v>1</v>
      </c>
      <c r="U64" s="95">
        <v>0</v>
      </c>
      <c r="V64" s="95">
        <v>0</v>
      </c>
      <c r="W64" s="95">
        <v>1</v>
      </c>
      <c r="X64" s="95">
        <v>0</v>
      </c>
      <c r="Y64" s="95">
        <v>0</v>
      </c>
      <c r="Z64" s="95">
        <v>0</v>
      </c>
      <c r="AA64" s="95">
        <v>0</v>
      </c>
      <c r="AB64" s="95">
        <v>0</v>
      </c>
      <c r="AC64" s="95">
        <v>0</v>
      </c>
      <c r="AD64" s="95">
        <v>0</v>
      </c>
      <c r="AE64" s="95">
        <v>0</v>
      </c>
      <c r="AF64" s="95">
        <v>1</v>
      </c>
      <c r="AG64" s="95">
        <v>1</v>
      </c>
      <c r="AH64" s="95">
        <v>0</v>
      </c>
      <c r="AI64" s="95">
        <v>0</v>
      </c>
      <c r="AJ64" s="95"/>
      <c r="AK64" s="95"/>
      <c r="AL64" s="173">
        <v>44035.869826388887</v>
      </c>
      <c r="AM64" s="95">
        <v>1</v>
      </c>
    </row>
    <row r="65" spans="1:39" ht="25.5" customHeight="1">
      <c r="A65" s="93" t="str">
        <f t="shared" si="0"/>
        <v>1-14-Ｂ５チラシ</v>
      </c>
      <c r="B65" s="95">
        <v>67</v>
      </c>
      <c r="C65" s="95" t="s">
        <v>2292</v>
      </c>
      <c r="D65" s="95">
        <v>1</v>
      </c>
      <c r="E65" s="95" t="s">
        <v>2293</v>
      </c>
      <c r="F65" s="95" t="s">
        <v>2294</v>
      </c>
      <c r="G65" s="95" t="s">
        <v>2295</v>
      </c>
      <c r="H65" s="95">
        <v>1</v>
      </c>
      <c r="I65" s="95" t="s">
        <v>210</v>
      </c>
      <c r="J65" s="95">
        <v>14</v>
      </c>
      <c r="K65" s="95">
        <v>1</v>
      </c>
      <c r="L65" s="95">
        <v>0.12</v>
      </c>
      <c r="M65" s="95">
        <v>0.32</v>
      </c>
      <c r="N65" s="95">
        <v>0.31</v>
      </c>
      <c r="O65" s="95">
        <v>0.31</v>
      </c>
      <c r="P65" s="95">
        <v>0.3</v>
      </c>
      <c r="Q65" s="95">
        <v>0.3</v>
      </c>
      <c r="R65" s="95">
        <v>0.3</v>
      </c>
      <c r="S65" s="95">
        <v>0</v>
      </c>
      <c r="T65" s="95">
        <v>1</v>
      </c>
      <c r="U65" s="95">
        <v>0</v>
      </c>
      <c r="V65" s="95">
        <v>0</v>
      </c>
      <c r="W65" s="95">
        <v>1</v>
      </c>
      <c r="X65" s="95">
        <v>0</v>
      </c>
      <c r="Y65" s="95">
        <v>0</v>
      </c>
      <c r="Z65" s="95"/>
      <c r="AA65" s="95"/>
      <c r="AB65" s="95"/>
      <c r="AC65" s="95"/>
      <c r="AD65" s="95"/>
      <c r="AE65" s="95"/>
      <c r="AF65" s="95"/>
      <c r="AG65" s="95"/>
      <c r="AH65" s="95"/>
      <c r="AI65" s="95"/>
      <c r="AJ65" s="95"/>
      <c r="AK65" s="95"/>
      <c r="AL65" s="173"/>
      <c r="AM65" s="95"/>
    </row>
    <row r="66" spans="1:39" ht="25.5" customHeight="1">
      <c r="A66" s="93" t="str">
        <f t="shared" si="0"/>
        <v>1-1-Ｂ５チラシ</v>
      </c>
      <c r="B66" s="95">
        <v>68</v>
      </c>
      <c r="C66" s="95" t="s">
        <v>2296</v>
      </c>
      <c r="D66" s="95">
        <v>1</v>
      </c>
      <c r="E66" s="95" t="s">
        <v>2297</v>
      </c>
      <c r="F66" s="95" t="s">
        <v>2298</v>
      </c>
      <c r="G66" s="95" t="s">
        <v>2297</v>
      </c>
      <c r="H66" s="95">
        <v>1</v>
      </c>
      <c r="I66" s="95" t="s">
        <v>210</v>
      </c>
      <c r="J66" s="95">
        <v>1</v>
      </c>
      <c r="K66" s="95">
        <v>0</v>
      </c>
      <c r="L66" s="95">
        <v>0.12</v>
      </c>
      <c r="M66" s="95">
        <v>1.05</v>
      </c>
      <c r="N66" s="95">
        <v>2.2000000000000002</v>
      </c>
      <c r="O66" s="95">
        <v>1.38</v>
      </c>
      <c r="P66" s="95">
        <v>2.16</v>
      </c>
      <c r="Q66" s="95">
        <v>1.89</v>
      </c>
      <c r="R66" s="95">
        <v>1.35</v>
      </c>
      <c r="S66" s="95">
        <v>0</v>
      </c>
      <c r="T66" s="95">
        <v>1</v>
      </c>
      <c r="U66" s="95">
        <v>0</v>
      </c>
      <c r="V66" s="95">
        <v>0</v>
      </c>
      <c r="W66" s="95">
        <v>1</v>
      </c>
      <c r="X66" s="95">
        <v>0</v>
      </c>
      <c r="Y66" s="95">
        <v>0</v>
      </c>
      <c r="Z66" s="95">
        <v>1</v>
      </c>
      <c r="AA66" s="95">
        <v>1</v>
      </c>
      <c r="AB66" s="95">
        <v>0</v>
      </c>
      <c r="AC66" s="95">
        <v>0</v>
      </c>
      <c r="AD66" s="95">
        <v>0</v>
      </c>
      <c r="AE66" s="95">
        <v>0</v>
      </c>
      <c r="AF66" s="95">
        <v>0</v>
      </c>
      <c r="AG66" s="95">
        <v>0</v>
      </c>
      <c r="AH66" s="95">
        <v>0</v>
      </c>
      <c r="AI66" s="95">
        <v>0</v>
      </c>
      <c r="AJ66" s="95"/>
      <c r="AK66" s="95"/>
      <c r="AL66" s="173">
        <v>44035.864270833335</v>
      </c>
      <c r="AM66" s="95">
        <v>1</v>
      </c>
    </row>
    <row r="67" spans="1:39" ht="25.5" customHeight="1">
      <c r="A67" s="93" t="str">
        <f t="shared" si="0"/>
        <v>1-1-Ｂ６チラシ</v>
      </c>
      <c r="B67" s="95">
        <v>69</v>
      </c>
      <c r="C67" s="95" t="s">
        <v>200</v>
      </c>
      <c r="D67" s="95">
        <v>1</v>
      </c>
      <c r="E67" s="95" t="s">
        <v>212</v>
      </c>
      <c r="F67" s="95" t="s">
        <v>2299</v>
      </c>
      <c r="G67" s="95" t="s">
        <v>2132</v>
      </c>
      <c r="H67" s="95">
        <v>1</v>
      </c>
      <c r="I67" s="174" t="s">
        <v>212</v>
      </c>
      <c r="J67" s="95">
        <v>1</v>
      </c>
      <c r="K67" s="95">
        <v>3.9</v>
      </c>
      <c r="L67" s="95">
        <v>0.12</v>
      </c>
      <c r="M67" s="95">
        <v>1.05</v>
      </c>
      <c r="N67" s="95">
        <v>2.2000000000000002</v>
      </c>
      <c r="O67" s="95">
        <v>1.38</v>
      </c>
      <c r="P67" s="95">
        <v>2.16</v>
      </c>
      <c r="Q67" s="95">
        <v>1.89</v>
      </c>
      <c r="R67" s="95">
        <v>1.35</v>
      </c>
      <c r="S67" s="95">
        <v>0</v>
      </c>
      <c r="T67" s="95">
        <v>1</v>
      </c>
      <c r="U67" s="95">
        <v>0</v>
      </c>
      <c r="V67" s="95">
        <v>0</v>
      </c>
      <c r="W67" s="95">
        <v>1</v>
      </c>
      <c r="X67" s="95">
        <v>0</v>
      </c>
      <c r="Y67" s="95">
        <v>0</v>
      </c>
      <c r="Z67" s="95">
        <v>1</v>
      </c>
      <c r="AA67" s="95">
        <v>1</v>
      </c>
      <c r="AB67" s="95">
        <v>0</v>
      </c>
      <c r="AC67" s="95">
        <v>0</v>
      </c>
      <c r="AD67" s="95">
        <v>0</v>
      </c>
      <c r="AE67" s="95">
        <v>0</v>
      </c>
      <c r="AF67" s="95">
        <v>0</v>
      </c>
      <c r="AG67" s="95">
        <v>0</v>
      </c>
      <c r="AH67" s="95">
        <v>0</v>
      </c>
      <c r="AI67" s="95">
        <v>0</v>
      </c>
      <c r="AJ67" s="95"/>
      <c r="AK67" s="95"/>
      <c r="AL67" s="173">
        <v>44035.864340277774</v>
      </c>
      <c r="AM67" s="95">
        <v>1</v>
      </c>
    </row>
    <row r="68" spans="1:39" ht="25.5" customHeight="1">
      <c r="A68" s="93" t="str">
        <f t="shared" si="0"/>
        <v>1-2-Ｂ６チラシ</v>
      </c>
      <c r="B68" s="95">
        <v>70</v>
      </c>
      <c r="C68" s="95" t="s">
        <v>201</v>
      </c>
      <c r="D68" s="95">
        <v>1</v>
      </c>
      <c r="E68" s="95" t="s">
        <v>2300</v>
      </c>
      <c r="F68" s="95" t="s">
        <v>2301</v>
      </c>
      <c r="G68" s="95" t="s">
        <v>2136</v>
      </c>
      <c r="H68" s="95">
        <v>1</v>
      </c>
      <c r="I68" s="174" t="s">
        <v>212</v>
      </c>
      <c r="J68" s="95">
        <v>2</v>
      </c>
      <c r="K68" s="95">
        <v>5.2</v>
      </c>
      <c r="L68" s="95">
        <v>0.17</v>
      </c>
      <c r="M68" s="95">
        <v>1.58</v>
      </c>
      <c r="N68" s="95">
        <v>3.16</v>
      </c>
      <c r="O68" s="95">
        <v>1.89</v>
      </c>
      <c r="P68" s="95">
        <v>3.1</v>
      </c>
      <c r="Q68" s="95">
        <v>2.71</v>
      </c>
      <c r="R68" s="95">
        <v>1.85</v>
      </c>
      <c r="S68" s="95">
        <v>0</v>
      </c>
      <c r="T68" s="95">
        <v>1</v>
      </c>
      <c r="U68" s="95">
        <v>0</v>
      </c>
      <c r="V68" s="95">
        <v>0</v>
      </c>
      <c r="W68" s="95">
        <v>1</v>
      </c>
      <c r="X68" s="95">
        <v>0</v>
      </c>
      <c r="Y68" s="95">
        <v>0</v>
      </c>
      <c r="Z68" s="95">
        <v>1</v>
      </c>
      <c r="AA68" s="95">
        <v>0</v>
      </c>
      <c r="AB68" s="95">
        <v>0</v>
      </c>
      <c r="AC68" s="95">
        <v>0</v>
      </c>
      <c r="AD68" s="95">
        <v>0</v>
      </c>
      <c r="AE68" s="95">
        <v>0</v>
      </c>
      <c r="AF68" s="95">
        <v>0</v>
      </c>
      <c r="AG68" s="95">
        <v>0</v>
      </c>
      <c r="AH68" s="95">
        <v>0</v>
      </c>
      <c r="AI68" s="95">
        <v>0</v>
      </c>
      <c r="AJ68" s="95"/>
      <c r="AK68" s="95"/>
      <c r="AL68" s="173">
        <v>44035.866342592592</v>
      </c>
      <c r="AM68" s="95">
        <v>1</v>
      </c>
    </row>
    <row r="69" spans="1:39" ht="25.5" customHeight="1">
      <c r="A69" s="93" t="str">
        <f t="shared" ref="A69:A132" si="1">D69&amp;"-"&amp;J69&amp;"-"&amp;I69</f>
        <v>1-3-Ｂ６チラシ</v>
      </c>
      <c r="B69" s="95">
        <v>71</v>
      </c>
      <c r="C69" s="95" t="s">
        <v>202</v>
      </c>
      <c r="D69" s="95">
        <v>1</v>
      </c>
      <c r="E69" s="95" t="s">
        <v>2302</v>
      </c>
      <c r="F69" s="95" t="s">
        <v>2303</v>
      </c>
      <c r="G69" s="95" t="s">
        <v>2140</v>
      </c>
      <c r="H69" s="95">
        <v>1</v>
      </c>
      <c r="I69" s="174" t="s">
        <v>212</v>
      </c>
      <c r="J69" s="95">
        <v>3</v>
      </c>
      <c r="K69" s="95">
        <v>5.2</v>
      </c>
      <c r="L69" s="95">
        <v>0.17</v>
      </c>
      <c r="M69" s="95">
        <v>1.27</v>
      </c>
      <c r="N69" s="95">
        <v>2.8</v>
      </c>
      <c r="O69" s="95">
        <v>1.63</v>
      </c>
      <c r="P69" s="95">
        <v>2.74</v>
      </c>
      <c r="Q69" s="95">
        <v>2.39</v>
      </c>
      <c r="R69" s="95">
        <v>1.6</v>
      </c>
      <c r="S69" s="95">
        <v>0</v>
      </c>
      <c r="T69" s="95">
        <v>1</v>
      </c>
      <c r="U69" s="95">
        <v>0</v>
      </c>
      <c r="V69" s="95">
        <v>0</v>
      </c>
      <c r="W69" s="95">
        <v>1</v>
      </c>
      <c r="X69" s="95">
        <v>0</v>
      </c>
      <c r="Y69" s="95">
        <v>0</v>
      </c>
      <c r="Z69" s="95">
        <v>0</v>
      </c>
      <c r="AA69" s="95">
        <v>1</v>
      </c>
      <c r="AB69" s="95">
        <v>0</v>
      </c>
      <c r="AC69" s="95">
        <v>0</v>
      </c>
      <c r="AD69" s="95">
        <v>0</v>
      </c>
      <c r="AE69" s="95">
        <v>0</v>
      </c>
      <c r="AF69" s="95">
        <v>0</v>
      </c>
      <c r="AG69" s="95">
        <v>0</v>
      </c>
      <c r="AH69" s="95">
        <v>0</v>
      </c>
      <c r="AI69" s="95">
        <v>0</v>
      </c>
      <c r="AJ69" s="95"/>
      <c r="AK69" s="95"/>
      <c r="AL69" s="173">
        <v>44035.867546296293</v>
      </c>
      <c r="AM69" s="95">
        <v>1</v>
      </c>
    </row>
    <row r="70" spans="1:39" ht="25.5" customHeight="1">
      <c r="A70" s="93" t="str">
        <f t="shared" si="1"/>
        <v>1-1-タブロイド</v>
      </c>
      <c r="B70" s="95">
        <v>72</v>
      </c>
      <c r="C70" s="95" t="s">
        <v>2304</v>
      </c>
      <c r="D70" s="95">
        <v>1</v>
      </c>
      <c r="E70" s="95" t="s">
        <v>2305</v>
      </c>
      <c r="F70" s="95" t="s">
        <v>2306</v>
      </c>
      <c r="G70" s="95" t="s">
        <v>2132</v>
      </c>
      <c r="H70" s="95">
        <v>1</v>
      </c>
      <c r="I70" s="95" t="s">
        <v>2307</v>
      </c>
      <c r="J70" s="95">
        <v>1</v>
      </c>
      <c r="K70" s="95">
        <v>16.45</v>
      </c>
      <c r="L70" s="95">
        <v>1.05</v>
      </c>
      <c r="M70" s="95">
        <v>5.25</v>
      </c>
      <c r="N70" s="95">
        <v>12.59</v>
      </c>
      <c r="O70" s="95">
        <v>5.0999999999999996</v>
      </c>
      <c r="P70" s="95">
        <v>0</v>
      </c>
      <c r="Q70" s="95">
        <v>0</v>
      </c>
      <c r="R70" s="95">
        <v>0</v>
      </c>
      <c r="S70" s="95">
        <v>0</v>
      </c>
      <c r="T70" s="95">
        <v>0</v>
      </c>
      <c r="U70" s="95">
        <v>0</v>
      </c>
      <c r="V70" s="95">
        <v>1</v>
      </c>
      <c r="W70" s="95">
        <v>2</v>
      </c>
      <c r="X70" s="95">
        <v>0</v>
      </c>
      <c r="Y70" s="95">
        <v>0</v>
      </c>
      <c r="Z70" s="95">
        <v>0</v>
      </c>
      <c r="AA70" s="95">
        <v>0</v>
      </c>
      <c r="AB70" s="95">
        <v>0</v>
      </c>
      <c r="AC70" s="95">
        <v>0</v>
      </c>
      <c r="AD70" s="95">
        <v>1</v>
      </c>
      <c r="AE70" s="95">
        <v>0</v>
      </c>
      <c r="AF70" s="95">
        <v>0</v>
      </c>
      <c r="AG70" s="95">
        <v>0</v>
      </c>
      <c r="AH70" s="95">
        <v>0</v>
      </c>
      <c r="AI70" s="95">
        <v>0</v>
      </c>
      <c r="AJ70" s="95"/>
      <c r="AK70" s="95"/>
      <c r="AL70" s="173">
        <v>45423.379016203704</v>
      </c>
      <c r="AM70" s="95">
        <v>16</v>
      </c>
    </row>
    <row r="71" spans="1:39" ht="25.5" customHeight="1">
      <c r="A71" s="93" t="str">
        <f t="shared" si="1"/>
        <v>1-1-タブロイド</v>
      </c>
      <c r="B71" s="95">
        <v>73</v>
      </c>
      <c r="C71" s="95" t="s">
        <v>2308</v>
      </c>
      <c r="D71" s="95">
        <v>1</v>
      </c>
      <c r="E71" s="95" t="s">
        <v>2309</v>
      </c>
      <c r="F71" s="95" t="s">
        <v>2310</v>
      </c>
      <c r="G71" s="95" t="s">
        <v>2132</v>
      </c>
      <c r="H71" s="95">
        <v>1</v>
      </c>
      <c r="I71" s="95" t="s">
        <v>2307</v>
      </c>
      <c r="J71" s="95">
        <v>1</v>
      </c>
      <c r="K71" s="95">
        <v>16.45</v>
      </c>
      <c r="L71" s="95">
        <v>1.05</v>
      </c>
      <c r="M71" s="95">
        <v>10.5</v>
      </c>
      <c r="N71" s="95">
        <v>25</v>
      </c>
      <c r="O71" s="95">
        <v>25.47</v>
      </c>
      <c r="P71" s="95">
        <v>10.3</v>
      </c>
      <c r="Q71" s="95">
        <v>27.5</v>
      </c>
      <c r="R71" s="95">
        <v>25</v>
      </c>
      <c r="S71" s="95">
        <v>0</v>
      </c>
      <c r="T71" s="95">
        <v>0</v>
      </c>
      <c r="U71" s="95">
        <v>0</v>
      </c>
      <c r="V71" s="95">
        <v>1</v>
      </c>
      <c r="W71" s="95">
        <v>2</v>
      </c>
      <c r="X71" s="95">
        <v>0</v>
      </c>
      <c r="Y71" s="95">
        <v>0</v>
      </c>
      <c r="Z71" s="95">
        <v>0</v>
      </c>
      <c r="AA71" s="95">
        <v>0</v>
      </c>
      <c r="AB71" s="95">
        <v>0</v>
      </c>
      <c r="AC71" s="95">
        <v>0</v>
      </c>
      <c r="AD71" s="95">
        <v>1</v>
      </c>
      <c r="AE71" s="95">
        <v>0</v>
      </c>
      <c r="AF71" s="95">
        <v>0</v>
      </c>
      <c r="AG71" s="95">
        <v>0</v>
      </c>
      <c r="AH71" s="95">
        <v>0</v>
      </c>
      <c r="AI71" s="95">
        <v>0</v>
      </c>
      <c r="AJ71" s="95"/>
      <c r="AK71" s="95"/>
      <c r="AL71" s="173">
        <v>45423.37908564815</v>
      </c>
      <c r="AM71" s="95">
        <v>16</v>
      </c>
    </row>
    <row r="72" spans="1:39" ht="25.5" customHeight="1">
      <c r="A72" s="93" t="str">
        <f t="shared" si="1"/>
        <v>1-1-Ｂ４チラシ</v>
      </c>
      <c r="B72" s="95">
        <v>75</v>
      </c>
      <c r="C72" s="95" t="s">
        <v>2311</v>
      </c>
      <c r="D72" s="95">
        <v>1</v>
      </c>
      <c r="E72" s="95" t="s">
        <v>2312</v>
      </c>
      <c r="F72" s="95" t="s">
        <v>2313</v>
      </c>
      <c r="G72" s="95" t="s">
        <v>2132</v>
      </c>
      <c r="H72" s="95">
        <v>1</v>
      </c>
      <c r="I72" s="175" t="s">
        <v>206</v>
      </c>
      <c r="J72" s="95">
        <v>1</v>
      </c>
      <c r="K72" s="95">
        <v>0</v>
      </c>
      <c r="L72" s="95">
        <v>0</v>
      </c>
      <c r="M72" s="95">
        <v>3</v>
      </c>
      <c r="N72" s="95">
        <v>0</v>
      </c>
      <c r="O72" s="95">
        <v>0</v>
      </c>
      <c r="P72" s="95">
        <v>0</v>
      </c>
      <c r="Q72" s="95">
        <v>0</v>
      </c>
      <c r="R72" s="95">
        <v>0</v>
      </c>
      <c r="S72" s="95">
        <v>0</v>
      </c>
      <c r="T72" s="95">
        <v>0</v>
      </c>
      <c r="U72" s="95">
        <v>0</v>
      </c>
      <c r="V72" s="95">
        <v>0</v>
      </c>
      <c r="W72" s="95">
        <v>2</v>
      </c>
      <c r="X72" s="95">
        <v>0</v>
      </c>
      <c r="Y72" s="95">
        <v>0</v>
      </c>
      <c r="Z72" s="95">
        <v>1</v>
      </c>
      <c r="AA72" s="95">
        <v>1</v>
      </c>
      <c r="AB72" s="95">
        <v>0</v>
      </c>
      <c r="AC72" s="95">
        <v>0</v>
      </c>
      <c r="AD72" s="95">
        <v>0</v>
      </c>
      <c r="AE72" s="95">
        <v>0</v>
      </c>
      <c r="AF72" s="95">
        <v>0</v>
      </c>
      <c r="AG72" s="95">
        <v>0</v>
      </c>
      <c r="AH72" s="95">
        <v>0</v>
      </c>
      <c r="AI72" s="95">
        <v>0</v>
      </c>
      <c r="AJ72" s="95"/>
      <c r="AK72" s="95"/>
      <c r="AL72" s="173">
        <v>44331.587557870371</v>
      </c>
      <c r="AM72" s="95">
        <v>16</v>
      </c>
    </row>
    <row r="73" spans="1:39" ht="25.5" customHeight="1">
      <c r="A73" s="93" t="str">
        <f t="shared" si="1"/>
        <v>1-11-冊子</v>
      </c>
      <c r="B73" s="95">
        <v>76</v>
      </c>
      <c r="C73" s="95" t="s">
        <v>2314</v>
      </c>
      <c r="D73" s="95">
        <v>1</v>
      </c>
      <c r="E73" s="95" t="s">
        <v>2315</v>
      </c>
      <c r="F73" s="95" t="s">
        <v>2316</v>
      </c>
      <c r="G73" s="95" t="s">
        <v>2317</v>
      </c>
      <c r="H73" s="95">
        <v>1</v>
      </c>
      <c r="I73" s="95" t="s">
        <v>2318</v>
      </c>
      <c r="J73" s="95">
        <v>11</v>
      </c>
      <c r="K73" s="95">
        <v>35</v>
      </c>
      <c r="L73" s="95">
        <v>1</v>
      </c>
      <c r="M73" s="95">
        <v>10</v>
      </c>
      <c r="N73" s="95">
        <v>10</v>
      </c>
      <c r="O73" s="95">
        <v>10</v>
      </c>
      <c r="P73" s="95">
        <v>0</v>
      </c>
      <c r="Q73" s="95">
        <v>0</v>
      </c>
      <c r="R73" s="95">
        <v>0</v>
      </c>
      <c r="S73" s="95">
        <v>1</v>
      </c>
      <c r="T73" s="95">
        <v>1</v>
      </c>
      <c r="U73" s="95">
        <v>0</v>
      </c>
      <c r="V73" s="95">
        <v>1</v>
      </c>
      <c r="W73" s="95">
        <v>0</v>
      </c>
      <c r="X73" s="95">
        <v>0</v>
      </c>
      <c r="Y73" s="95">
        <v>0</v>
      </c>
      <c r="Z73" s="95">
        <v>1</v>
      </c>
      <c r="AA73" s="95">
        <v>1</v>
      </c>
      <c r="AB73" s="95">
        <v>0</v>
      </c>
      <c r="AC73" s="95">
        <v>0</v>
      </c>
      <c r="AD73" s="95">
        <v>0</v>
      </c>
      <c r="AE73" s="95">
        <v>0</v>
      </c>
      <c r="AF73" s="95">
        <v>0</v>
      </c>
      <c r="AG73" s="95">
        <v>0</v>
      </c>
      <c r="AH73" s="95">
        <v>0</v>
      </c>
      <c r="AI73" s="95">
        <v>0</v>
      </c>
      <c r="AJ73" s="95"/>
      <c r="AK73" s="95"/>
      <c r="AL73" s="173">
        <v>44795.384872685187</v>
      </c>
      <c r="AM73" s="95">
        <v>16</v>
      </c>
    </row>
    <row r="74" spans="1:39" ht="25.5" customHeight="1">
      <c r="A74" s="93" t="str">
        <f t="shared" si="1"/>
        <v>1-11-冊子</v>
      </c>
      <c r="B74" s="95">
        <v>77</v>
      </c>
      <c r="C74" s="95" t="s">
        <v>2319</v>
      </c>
      <c r="D74" s="95">
        <v>1</v>
      </c>
      <c r="E74" s="95" t="s">
        <v>2320</v>
      </c>
      <c r="F74" s="95" t="s">
        <v>2321</v>
      </c>
      <c r="G74" s="95" t="s">
        <v>2317</v>
      </c>
      <c r="H74" s="95">
        <v>1</v>
      </c>
      <c r="I74" s="95" t="s">
        <v>2318</v>
      </c>
      <c r="J74" s="95">
        <v>11</v>
      </c>
      <c r="K74" s="95">
        <v>12</v>
      </c>
      <c r="L74" s="95">
        <v>1</v>
      </c>
      <c r="M74" s="95">
        <v>3</v>
      </c>
      <c r="N74" s="95">
        <v>3</v>
      </c>
      <c r="O74" s="95">
        <v>3</v>
      </c>
      <c r="P74" s="95">
        <v>0</v>
      </c>
      <c r="Q74" s="95">
        <v>0</v>
      </c>
      <c r="R74" s="95">
        <v>0</v>
      </c>
      <c r="S74" s="95">
        <v>1</v>
      </c>
      <c r="T74" s="95">
        <v>1</v>
      </c>
      <c r="U74" s="95">
        <v>0</v>
      </c>
      <c r="V74" s="95">
        <v>1</v>
      </c>
      <c r="W74" s="95">
        <v>0</v>
      </c>
      <c r="X74" s="95">
        <v>0</v>
      </c>
      <c r="Y74" s="95">
        <v>0</v>
      </c>
      <c r="Z74" s="95">
        <v>1</v>
      </c>
      <c r="AA74" s="95">
        <v>1</v>
      </c>
      <c r="AB74" s="95">
        <v>0</v>
      </c>
      <c r="AC74" s="95">
        <v>0</v>
      </c>
      <c r="AD74" s="95">
        <v>0</v>
      </c>
      <c r="AE74" s="95">
        <v>0</v>
      </c>
      <c r="AF74" s="95">
        <v>0</v>
      </c>
      <c r="AG74" s="95">
        <v>0</v>
      </c>
      <c r="AH74" s="95">
        <v>0</v>
      </c>
      <c r="AI74" s="95">
        <v>0</v>
      </c>
      <c r="AJ74" s="95"/>
      <c r="AK74" s="95"/>
      <c r="AL74" s="173">
        <v>44795.384988425925</v>
      </c>
      <c r="AM74" s="95">
        <v>16</v>
      </c>
    </row>
    <row r="75" spans="1:39" ht="25.5" customHeight="1">
      <c r="A75" s="93" t="str">
        <f t="shared" si="1"/>
        <v>1-12-カード</v>
      </c>
      <c r="B75" s="95">
        <v>78</v>
      </c>
      <c r="C75" s="95" t="s">
        <v>2322</v>
      </c>
      <c r="D75" s="95">
        <v>1</v>
      </c>
      <c r="E75" s="95" t="s">
        <v>2323</v>
      </c>
      <c r="F75" s="95" t="s">
        <v>2324</v>
      </c>
      <c r="G75" s="95" t="s">
        <v>2325</v>
      </c>
      <c r="H75" s="95">
        <v>1</v>
      </c>
      <c r="I75" s="95" t="s">
        <v>2324</v>
      </c>
      <c r="J75" s="95">
        <v>12</v>
      </c>
      <c r="K75" s="95">
        <v>30</v>
      </c>
      <c r="L75" s="95">
        <v>2.1</v>
      </c>
      <c r="M75" s="95">
        <v>13.64</v>
      </c>
      <c r="N75" s="95">
        <v>18.739999999999998</v>
      </c>
      <c r="O75" s="95">
        <v>13</v>
      </c>
      <c r="P75" s="95">
        <v>13</v>
      </c>
      <c r="Q75" s="95">
        <v>13</v>
      </c>
      <c r="R75" s="95">
        <v>13</v>
      </c>
      <c r="S75" s="95">
        <v>1</v>
      </c>
      <c r="T75" s="95">
        <v>0</v>
      </c>
      <c r="U75" s="95">
        <v>20</v>
      </c>
      <c r="V75" s="95">
        <v>0</v>
      </c>
      <c r="W75" s="95">
        <v>1</v>
      </c>
      <c r="X75" s="95">
        <v>0</v>
      </c>
      <c r="Y75" s="95">
        <v>0</v>
      </c>
      <c r="Z75" s="95">
        <v>0</v>
      </c>
      <c r="AA75" s="95">
        <v>0</v>
      </c>
      <c r="AB75" s="95">
        <v>1</v>
      </c>
      <c r="AC75" s="95">
        <v>0</v>
      </c>
      <c r="AD75" s="95">
        <v>0</v>
      </c>
      <c r="AE75" s="95">
        <v>0</v>
      </c>
      <c r="AF75" s="95">
        <v>0</v>
      </c>
      <c r="AG75" s="95">
        <v>0</v>
      </c>
      <c r="AH75" s="95">
        <v>0</v>
      </c>
      <c r="AI75" s="95">
        <v>0</v>
      </c>
      <c r="AJ75" s="95"/>
      <c r="AK75" s="95"/>
      <c r="AL75" s="173">
        <v>44036.66201388889</v>
      </c>
      <c r="AM75" s="95">
        <v>1</v>
      </c>
    </row>
    <row r="76" spans="1:39" ht="25.5" customHeight="1">
      <c r="A76" s="93" t="str">
        <f t="shared" si="1"/>
        <v>1-12-カード</v>
      </c>
      <c r="B76" s="95">
        <v>79</v>
      </c>
      <c r="C76" s="95" t="s">
        <v>2326</v>
      </c>
      <c r="D76" s="95">
        <v>1</v>
      </c>
      <c r="E76" s="95" t="s">
        <v>2327</v>
      </c>
      <c r="F76" s="95" t="s">
        <v>2328</v>
      </c>
      <c r="G76" s="95" t="s">
        <v>2325</v>
      </c>
      <c r="H76" s="95">
        <v>1</v>
      </c>
      <c r="I76" s="95" t="s">
        <v>2324</v>
      </c>
      <c r="J76" s="95">
        <v>12</v>
      </c>
      <c r="K76" s="95">
        <v>0</v>
      </c>
      <c r="L76" s="95">
        <v>0</v>
      </c>
      <c r="M76" s="95">
        <v>20.99</v>
      </c>
      <c r="N76" s="95">
        <v>26.09</v>
      </c>
      <c r="O76" s="95">
        <v>20.38</v>
      </c>
      <c r="P76" s="95">
        <v>0</v>
      </c>
      <c r="Q76" s="95">
        <v>0</v>
      </c>
      <c r="R76" s="95">
        <v>0</v>
      </c>
      <c r="S76" s="95">
        <v>1</v>
      </c>
      <c r="T76" s="95">
        <v>0</v>
      </c>
      <c r="U76" s="95">
        <v>20</v>
      </c>
      <c r="V76" s="95">
        <v>0</v>
      </c>
      <c r="W76" s="95">
        <v>1</v>
      </c>
      <c r="X76" s="95">
        <v>0</v>
      </c>
      <c r="Y76" s="95">
        <v>0</v>
      </c>
      <c r="Z76" s="95">
        <v>0</v>
      </c>
      <c r="AA76" s="95">
        <v>0</v>
      </c>
      <c r="AB76" s="95">
        <v>1</v>
      </c>
      <c r="AC76" s="95">
        <v>0</v>
      </c>
      <c r="AD76" s="95">
        <v>0</v>
      </c>
      <c r="AE76" s="95">
        <v>0</v>
      </c>
      <c r="AF76" s="95">
        <v>0</v>
      </c>
      <c r="AG76" s="95">
        <v>0</v>
      </c>
      <c r="AH76" s="95">
        <v>0</v>
      </c>
      <c r="AI76" s="95">
        <v>0</v>
      </c>
      <c r="AJ76" s="95"/>
      <c r="AK76" s="95"/>
      <c r="AL76" s="173">
        <v>44036.662060185183</v>
      </c>
      <c r="AM76" s="95">
        <v>1</v>
      </c>
    </row>
    <row r="77" spans="1:39" ht="25.5" customHeight="1">
      <c r="A77" s="93" t="str">
        <f t="shared" si="1"/>
        <v>1-12-カード</v>
      </c>
      <c r="B77" s="95">
        <v>80</v>
      </c>
      <c r="C77" s="95" t="s">
        <v>2329</v>
      </c>
      <c r="D77" s="95">
        <v>1</v>
      </c>
      <c r="E77" s="95" t="s">
        <v>2330</v>
      </c>
      <c r="F77" s="95" t="s">
        <v>2331</v>
      </c>
      <c r="G77" s="95" t="s">
        <v>2325</v>
      </c>
      <c r="H77" s="95">
        <v>1</v>
      </c>
      <c r="I77" s="95" t="s">
        <v>2324</v>
      </c>
      <c r="J77" s="95">
        <v>12</v>
      </c>
      <c r="K77" s="95">
        <v>0</v>
      </c>
      <c r="L77" s="95">
        <v>2.1</v>
      </c>
      <c r="M77" s="95">
        <v>12.59</v>
      </c>
      <c r="N77" s="95">
        <v>17.690000000000001</v>
      </c>
      <c r="O77" s="95">
        <v>12.23</v>
      </c>
      <c r="P77" s="95">
        <v>0</v>
      </c>
      <c r="Q77" s="95">
        <v>0</v>
      </c>
      <c r="R77" s="95">
        <v>0</v>
      </c>
      <c r="S77" s="95">
        <v>1</v>
      </c>
      <c r="T77" s="95">
        <v>0</v>
      </c>
      <c r="U77" s="95">
        <v>20</v>
      </c>
      <c r="V77" s="95">
        <v>0</v>
      </c>
      <c r="W77" s="95">
        <v>1</v>
      </c>
      <c r="X77" s="95">
        <v>0</v>
      </c>
      <c r="Y77" s="95">
        <v>0</v>
      </c>
      <c r="Z77" s="95">
        <v>0</v>
      </c>
      <c r="AA77" s="95">
        <v>0</v>
      </c>
      <c r="AB77" s="95">
        <v>1</v>
      </c>
      <c r="AC77" s="95">
        <v>0</v>
      </c>
      <c r="AD77" s="95">
        <v>0</v>
      </c>
      <c r="AE77" s="95">
        <v>0</v>
      </c>
      <c r="AF77" s="95">
        <v>0</v>
      </c>
      <c r="AG77" s="95">
        <v>0</v>
      </c>
      <c r="AH77" s="95">
        <v>0</v>
      </c>
      <c r="AI77" s="95">
        <v>0</v>
      </c>
      <c r="AJ77" s="95"/>
      <c r="AK77" s="95"/>
      <c r="AL77" s="173">
        <v>44036.662094907406</v>
      </c>
      <c r="AM77" s="95">
        <v>1</v>
      </c>
    </row>
    <row r="78" spans="1:39" ht="25.5" customHeight="1">
      <c r="A78" s="93" t="str">
        <f t="shared" si="1"/>
        <v>1-1-カード</v>
      </c>
      <c r="B78" s="95">
        <v>81</v>
      </c>
      <c r="C78" s="95" t="s">
        <v>203</v>
      </c>
      <c r="D78" s="95">
        <v>1</v>
      </c>
      <c r="E78" s="95" t="s">
        <v>2332</v>
      </c>
      <c r="F78" s="95" t="s">
        <v>2324</v>
      </c>
      <c r="G78" s="95" t="s">
        <v>2132</v>
      </c>
      <c r="H78" s="95">
        <v>1</v>
      </c>
      <c r="I78" s="95" t="s">
        <v>2324</v>
      </c>
      <c r="J78" s="95">
        <v>1</v>
      </c>
      <c r="K78" s="95">
        <v>3</v>
      </c>
      <c r="L78" s="95">
        <v>0.12</v>
      </c>
      <c r="M78" s="95">
        <v>1.05</v>
      </c>
      <c r="N78" s="95">
        <v>2.2000000000000002</v>
      </c>
      <c r="O78" s="95">
        <v>1.38</v>
      </c>
      <c r="P78" s="95">
        <v>2.16</v>
      </c>
      <c r="Q78" s="95">
        <v>1.89</v>
      </c>
      <c r="R78" s="95">
        <v>1.35</v>
      </c>
      <c r="S78" s="95">
        <v>0</v>
      </c>
      <c r="T78" s="95">
        <v>1</v>
      </c>
      <c r="U78" s="95">
        <v>0</v>
      </c>
      <c r="V78" s="95">
        <v>0</v>
      </c>
      <c r="W78" s="95">
        <v>1</v>
      </c>
      <c r="X78" s="95">
        <v>0</v>
      </c>
      <c r="Y78" s="95">
        <v>0</v>
      </c>
      <c r="Z78" s="95">
        <v>1</v>
      </c>
      <c r="AA78" s="95">
        <v>1</v>
      </c>
      <c r="AB78" s="95">
        <v>0</v>
      </c>
      <c r="AC78" s="95">
        <v>0</v>
      </c>
      <c r="AD78" s="95">
        <v>0</v>
      </c>
      <c r="AE78" s="95">
        <v>0</v>
      </c>
      <c r="AF78" s="95">
        <v>0</v>
      </c>
      <c r="AG78" s="95">
        <v>0</v>
      </c>
      <c r="AH78" s="95">
        <v>0</v>
      </c>
      <c r="AI78" s="95">
        <v>0</v>
      </c>
      <c r="AJ78" s="95"/>
      <c r="AK78" s="95"/>
      <c r="AL78" s="173">
        <v>44102.698576388888</v>
      </c>
      <c r="AM78" s="95">
        <v>1</v>
      </c>
    </row>
    <row r="79" spans="1:39" ht="25.5" customHeight="1">
      <c r="A79" s="93" t="str">
        <f t="shared" si="1"/>
        <v>1-2-カード</v>
      </c>
      <c r="B79" s="95">
        <v>82</v>
      </c>
      <c r="C79" s="95" t="s">
        <v>204</v>
      </c>
      <c r="D79" s="95">
        <v>1</v>
      </c>
      <c r="E79" s="95" t="s">
        <v>2333</v>
      </c>
      <c r="F79" s="95" t="s">
        <v>2334</v>
      </c>
      <c r="G79" s="95" t="s">
        <v>2136</v>
      </c>
      <c r="H79" s="95">
        <v>1</v>
      </c>
      <c r="I79" s="95" t="s">
        <v>2324</v>
      </c>
      <c r="J79" s="95">
        <v>2</v>
      </c>
      <c r="K79" s="95">
        <v>4.3</v>
      </c>
      <c r="L79" s="95">
        <v>0.17</v>
      </c>
      <c r="M79" s="95">
        <v>1.58</v>
      </c>
      <c r="N79" s="95">
        <v>3.16</v>
      </c>
      <c r="O79" s="95">
        <v>1.89</v>
      </c>
      <c r="P79" s="95">
        <v>3.1</v>
      </c>
      <c r="Q79" s="95">
        <v>2.71</v>
      </c>
      <c r="R79" s="95">
        <v>1.85</v>
      </c>
      <c r="S79" s="95">
        <v>0</v>
      </c>
      <c r="T79" s="95">
        <v>1</v>
      </c>
      <c r="U79" s="95">
        <v>0</v>
      </c>
      <c r="V79" s="95">
        <v>0</v>
      </c>
      <c r="W79" s="95">
        <v>1</v>
      </c>
      <c r="X79" s="95">
        <v>0</v>
      </c>
      <c r="Y79" s="95">
        <v>0</v>
      </c>
      <c r="Z79" s="95">
        <v>1</v>
      </c>
      <c r="AA79" s="95">
        <v>0</v>
      </c>
      <c r="AB79" s="95">
        <v>0</v>
      </c>
      <c r="AC79" s="95">
        <v>0</v>
      </c>
      <c r="AD79" s="95">
        <v>0</v>
      </c>
      <c r="AE79" s="95">
        <v>0</v>
      </c>
      <c r="AF79" s="95">
        <v>0</v>
      </c>
      <c r="AG79" s="95">
        <v>0</v>
      </c>
      <c r="AH79" s="95">
        <v>0</v>
      </c>
      <c r="AI79" s="95">
        <v>0</v>
      </c>
      <c r="AJ79" s="95"/>
      <c r="AK79" s="95"/>
      <c r="AL79" s="173">
        <v>44106.42664351852</v>
      </c>
      <c r="AM79" s="95">
        <v>1</v>
      </c>
    </row>
    <row r="80" spans="1:39" ht="25.5" customHeight="1">
      <c r="A80" s="93" t="str">
        <f t="shared" si="1"/>
        <v>1-3-カード</v>
      </c>
      <c r="B80" s="95">
        <v>83</v>
      </c>
      <c r="C80" s="95" t="s">
        <v>205</v>
      </c>
      <c r="D80" s="95">
        <v>1</v>
      </c>
      <c r="E80" s="95" t="s">
        <v>2335</v>
      </c>
      <c r="F80" s="95" t="s">
        <v>2336</v>
      </c>
      <c r="G80" s="95" t="s">
        <v>2140</v>
      </c>
      <c r="H80" s="95">
        <v>1</v>
      </c>
      <c r="I80" s="95" t="s">
        <v>2324</v>
      </c>
      <c r="J80" s="95">
        <v>3</v>
      </c>
      <c r="K80" s="95">
        <v>3.8</v>
      </c>
      <c r="L80" s="95">
        <v>0.17</v>
      </c>
      <c r="M80" s="95">
        <v>1.27</v>
      </c>
      <c r="N80" s="95">
        <v>2.8</v>
      </c>
      <c r="O80" s="95">
        <v>1.63</v>
      </c>
      <c r="P80" s="95">
        <v>2.74</v>
      </c>
      <c r="Q80" s="95">
        <v>2.39</v>
      </c>
      <c r="R80" s="95">
        <v>1.6</v>
      </c>
      <c r="S80" s="95">
        <v>0</v>
      </c>
      <c r="T80" s="95">
        <v>1</v>
      </c>
      <c r="U80" s="95">
        <v>0</v>
      </c>
      <c r="V80" s="95">
        <v>0</v>
      </c>
      <c r="W80" s="95">
        <v>1</v>
      </c>
      <c r="X80" s="95">
        <v>0</v>
      </c>
      <c r="Y80" s="95">
        <v>0</v>
      </c>
      <c r="Z80" s="95">
        <v>0</v>
      </c>
      <c r="AA80" s="95">
        <v>1</v>
      </c>
      <c r="AB80" s="95">
        <v>0</v>
      </c>
      <c r="AC80" s="95">
        <v>0</v>
      </c>
      <c r="AD80" s="95">
        <v>0</v>
      </c>
      <c r="AE80" s="95">
        <v>0</v>
      </c>
      <c r="AF80" s="95">
        <v>0</v>
      </c>
      <c r="AG80" s="95">
        <v>0</v>
      </c>
      <c r="AH80" s="95">
        <v>0</v>
      </c>
      <c r="AI80" s="95">
        <v>0</v>
      </c>
      <c r="AJ80" s="95"/>
      <c r="AK80" s="95"/>
      <c r="AL80" s="173">
        <v>44102.699328703704</v>
      </c>
      <c r="AM80" s="95">
        <v>1</v>
      </c>
    </row>
    <row r="81" spans="1:39" ht="25.5" customHeight="1">
      <c r="A81" s="93" t="str">
        <f t="shared" si="1"/>
        <v>1-12-カード大判</v>
      </c>
      <c r="B81" s="95">
        <v>84</v>
      </c>
      <c r="C81" s="95" t="s">
        <v>2337</v>
      </c>
      <c r="D81" s="95">
        <v>1</v>
      </c>
      <c r="E81" s="95" t="s">
        <v>2338</v>
      </c>
      <c r="F81" s="95" t="s">
        <v>2339</v>
      </c>
      <c r="G81" s="95" t="s">
        <v>2340</v>
      </c>
      <c r="H81" s="95">
        <v>1</v>
      </c>
      <c r="I81" s="95" t="s">
        <v>2341</v>
      </c>
      <c r="J81" s="95">
        <v>12</v>
      </c>
      <c r="K81" s="95">
        <v>35</v>
      </c>
      <c r="L81" s="95">
        <v>2.1</v>
      </c>
      <c r="M81" s="95">
        <v>13.64</v>
      </c>
      <c r="N81" s="95">
        <v>18.739999999999998</v>
      </c>
      <c r="O81" s="95">
        <v>13.25</v>
      </c>
      <c r="P81" s="95">
        <v>13</v>
      </c>
      <c r="Q81" s="95">
        <v>13</v>
      </c>
      <c r="R81" s="95">
        <v>13</v>
      </c>
      <c r="S81" s="95">
        <v>1</v>
      </c>
      <c r="T81" s="95">
        <v>0</v>
      </c>
      <c r="U81" s="95">
        <v>20</v>
      </c>
      <c r="V81" s="95">
        <v>0</v>
      </c>
      <c r="W81" s="95">
        <v>1</v>
      </c>
      <c r="X81" s="95">
        <v>0</v>
      </c>
      <c r="Y81" s="95">
        <v>0</v>
      </c>
      <c r="Z81" s="95">
        <v>0</v>
      </c>
      <c r="AA81" s="95">
        <v>0</v>
      </c>
      <c r="AB81" s="95">
        <v>1</v>
      </c>
      <c r="AC81" s="95">
        <v>0</v>
      </c>
      <c r="AD81" s="95">
        <v>0</v>
      </c>
      <c r="AE81" s="95">
        <v>0</v>
      </c>
      <c r="AF81" s="95">
        <v>0</v>
      </c>
      <c r="AG81" s="95">
        <v>0</v>
      </c>
      <c r="AH81" s="95">
        <v>0</v>
      </c>
      <c r="AI81" s="95">
        <v>0</v>
      </c>
      <c r="AJ81" s="95"/>
      <c r="AK81" s="95"/>
      <c r="AL81" s="173">
        <v>44588.555833333332</v>
      </c>
      <c r="AM81" s="95">
        <v>16</v>
      </c>
    </row>
    <row r="82" spans="1:39" ht="25.5" customHeight="1">
      <c r="A82" s="93" t="str">
        <f t="shared" si="1"/>
        <v>1-1-カード大判</v>
      </c>
      <c r="B82" s="95">
        <v>85</v>
      </c>
      <c r="C82" s="95" t="s">
        <v>2342</v>
      </c>
      <c r="D82" s="95">
        <v>1</v>
      </c>
      <c r="E82" s="95" t="s">
        <v>2343</v>
      </c>
      <c r="F82" s="95" t="s">
        <v>2339</v>
      </c>
      <c r="G82" s="95" t="s">
        <v>2132</v>
      </c>
      <c r="H82" s="95">
        <v>1</v>
      </c>
      <c r="I82" s="95" t="s">
        <v>2341</v>
      </c>
      <c r="J82" s="95">
        <v>1</v>
      </c>
      <c r="K82" s="95">
        <v>3</v>
      </c>
      <c r="L82" s="95">
        <v>0.12</v>
      </c>
      <c r="M82" s="95">
        <v>1.05</v>
      </c>
      <c r="N82" s="95">
        <v>2.2000000000000002</v>
      </c>
      <c r="O82" s="95">
        <v>1.38</v>
      </c>
      <c r="P82" s="95">
        <v>0</v>
      </c>
      <c r="Q82" s="95">
        <v>0</v>
      </c>
      <c r="R82" s="95">
        <v>0</v>
      </c>
      <c r="S82" s="95">
        <v>0</v>
      </c>
      <c r="T82" s="95">
        <v>1</v>
      </c>
      <c r="U82" s="95">
        <v>0</v>
      </c>
      <c r="V82" s="95">
        <v>0</v>
      </c>
      <c r="W82" s="95">
        <v>1</v>
      </c>
      <c r="X82" s="95">
        <v>0</v>
      </c>
      <c r="Y82" s="95">
        <v>0</v>
      </c>
      <c r="Z82" s="95">
        <v>1</v>
      </c>
      <c r="AA82" s="95">
        <v>1</v>
      </c>
      <c r="AB82" s="95">
        <v>0</v>
      </c>
      <c r="AC82" s="95">
        <v>0</v>
      </c>
      <c r="AD82" s="95">
        <v>0</v>
      </c>
      <c r="AE82" s="95">
        <v>0</v>
      </c>
      <c r="AF82" s="95">
        <v>0</v>
      </c>
      <c r="AG82" s="95">
        <v>0</v>
      </c>
      <c r="AH82" s="95">
        <v>0</v>
      </c>
      <c r="AI82" s="95">
        <v>0</v>
      </c>
      <c r="AJ82" s="95"/>
      <c r="AK82" s="95"/>
      <c r="AL82" s="173">
        <v>44193.398622685185</v>
      </c>
      <c r="AM82" s="95">
        <v>16</v>
      </c>
    </row>
    <row r="83" spans="1:39" ht="25.5" customHeight="1">
      <c r="A83" s="93" t="str">
        <f t="shared" si="1"/>
        <v>1-2-カード大判</v>
      </c>
      <c r="B83" s="95">
        <v>86</v>
      </c>
      <c r="C83" s="95" t="s">
        <v>2344</v>
      </c>
      <c r="D83" s="95">
        <v>1</v>
      </c>
      <c r="E83" s="95" t="s">
        <v>2345</v>
      </c>
      <c r="F83" s="95" t="s">
        <v>2346</v>
      </c>
      <c r="G83" s="95" t="s">
        <v>2136</v>
      </c>
      <c r="H83" s="95">
        <v>1</v>
      </c>
      <c r="I83" s="95" t="s">
        <v>2341</v>
      </c>
      <c r="J83" s="95">
        <v>2</v>
      </c>
      <c r="K83" s="95">
        <v>4.3</v>
      </c>
      <c r="L83" s="95">
        <v>0.17</v>
      </c>
      <c r="M83" s="95">
        <v>1.58</v>
      </c>
      <c r="N83" s="95">
        <v>3.16</v>
      </c>
      <c r="O83" s="95">
        <v>1.89</v>
      </c>
      <c r="P83" s="95">
        <v>0</v>
      </c>
      <c r="Q83" s="95">
        <v>0</v>
      </c>
      <c r="R83" s="95">
        <v>0</v>
      </c>
      <c r="S83" s="95">
        <v>0</v>
      </c>
      <c r="T83" s="95">
        <v>1</v>
      </c>
      <c r="U83" s="95">
        <v>0</v>
      </c>
      <c r="V83" s="95">
        <v>0</v>
      </c>
      <c r="W83" s="95">
        <v>1</v>
      </c>
      <c r="X83" s="95">
        <v>0</v>
      </c>
      <c r="Y83" s="95">
        <v>0</v>
      </c>
      <c r="Z83" s="95">
        <v>1</v>
      </c>
      <c r="AA83" s="95">
        <v>0</v>
      </c>
      <c r="AB83" s="95">
        <v>0</v>
      </c>
      <c r="AC83" s="95">
        <v>0</v>
      </c>
      <c r="AD83" s="95">
        <v>0</v>
      </c>
      <c r="AE83" s="95">
        <v>0</v>
      </c>
      <c r="AF83" s="95">
        <v>0</v>
      </c>
      <c r="AG83" s="95">
        <v>0</v>
      </c>
      <c r="AH83" s="95">
        <v>0</v>
      </c>
      <c r="AI83" s="95">
        <v>0</v>
      </c>
      <c r="AJ83" s="95"/>
      <c r="AK83" s="95"/>
      <c r="AL83" s="173">
        <v>44193.399375000001</v>
      </c>
      <c r="AM83" s="95">
        <v>16</v>
      </c>
    </row>
    <row r="84" spans="1:39" ht="25.5" customHeight="1">
      <c r="A84" s="93" t="str">
        <f t="shared" si="1"/>
        <v>1-3-カード大判</v>
      </c>
      <c r="B84" s="95">
        <v>87</v>
      </c>
      <c r="C84" s="95" t="s">
        <v>2347</v>
      </c>
      <c r="D84" s="95">
        <v>1</v>
      </c>
      <c r="E84" s="95" t="s">
        <v>2348</v>
      </c>
      <c r="F84" s="95" t="s">
        <v>2349</v>
      </c>
      <c r="G84" s="95" t="s">
        <v>2140</v>
      </c>
      <c r="H84" s="95">
        <v>1</v>
      </c>
      <c r="I84" s="95" t="s">
        <v>2341</v>
      </c>
      <c r="J84" s="95">
        <v>3</v>
      </c>
      <c r="K84" s="95">
        <v>3.8</v>
      </c>
      <c r="L84" s="95">
        <v>0.17</v>
      </c>
      <c r="M84" s="95">
        <v>1.27</v>
      </c>
      <c r="N84" s="95">
        <v>2.8</v>
      </c>
      <c r="O84" s="95">
        <v>1.63</v>
      </c>
      <c r="P84" s="95">
        <v>0</v>
      </c>
      <c r="Q84" s="95">
        <v>0</v>
      </c>
      <c r="R84" s="95">
        <v>0</v>
      </c>
      <c r="S84" s="95">
        <v>0</v>
      </c>
      <c r="T84" s="95">
        <v>1</v>
      </c>
      <c r="U84" s="95">
        <v>0</v>
      </c>
      <c r="V84" s="95">
        <v>0</v>
      </c>
      <c r="W84" s="95">
        <v>1</v>
      </c>
      <c r="X84" s="95">
        <v>0</v>
      </c>
      <c r="Y84" s="95">
        <v>0</v>
      </c>
      <c r="Z84" s="95">
        <v>0</v>
      </c>
      <c r="AA84" s="95">
        <v>1</v>
      </c>
      <c r="AB84" s="95">
        <v>0</v>
      </c>
      <c r="AC84" s="95">
        <v>0</v>
      </c>
      <c r="AD84" s="95">
        <v>0</v>
      </c>
      <c r="AE84" s="95">
        <v>0</v>
      </c>
      <c r="AF84" s="95">
        <v>0</v>
      </c>
      <c r="AG84" s="95">
        <v>0</v>
      </c>
      <c r="AH84" s="95">
        <v>0</v>
      </c>
      <c r="AI84" s="95">
        <v>0</v>
      </c>
      <c r="AJ84" s="95"/>
      <c r="AK84" s="95"/>
      <c r="AL84" s="173">
        <v>44193.39875</v>
      </c>
      <c r="AM84" s="95">
        <v>16</v>
      </c>
    </row>
    <row r="85" spans="1:39" ht="25.5" customHeight="1">
      <c r="A85" s="93" t="str">
        <f t="shared" si="1"/>
        <v>1-1-タブロイド</v>
      </c>
      <c r="B85" s="95">
        <v>88</v>
      </c>
      <c r="C85" s="95" t="s">
        <v>2350</v>
      </c>
      <c r="D85" s="95">
        <v>1</v>
      </c>
      <c r="E85" s="95" t="s">
        <v>2307</v>
      </c>
      <c r="F85" s="95" t="s">
        <v>2307</v>
      </c>
      <c r="G85" s="95" t="s">
        <v>2132</v>
      </c>
      <c r="H85" s="95">
        <v>1</v>
      </c>
      <c r="I85" s="95" t="s">
        <v>2307</v>
      </c>
      <c r="J85" s="95">
        <v>1</v>
      </c>
      <c r="K85" s="95">
        <v>7.83</v>
      </c>
      <c r="L85" s="95">
        <v>0.22</v>
      </c>
      <c r="M85" s="95">
        <v>2.63</v>
      </c>
      <c r="N85" s="95">
        <v>5.28</v>
      </c>
      <c r="O85" s="95">
        <v>3.57</v>
      </c>
      <c r="P85" s="95">
        <v>0</v>
      </c>
      <c r="Q85" s="95">
        <v>0</v>
      </c>
      <c r="R85" s="95">
        <v>4</v>
      </c>
      <c r="S85" s="95">
        <v>0</v>
      </c>
      <c r="T85" s="95">
        <v>1</v>
      </c>
      <c r="U85" s="95">
        <v>0</v>
      </c>
      <c r="V85" s="95">
        <v>0</v>
      </c>
      <c r="W85" s="95">
        <v>1</v>
      </c>
      <c r="X85" s="95">
        <v>0</v>
      </c>
      <c r="Y85" s="95">
        <v>0</v>
      </c>
      <c r="Z85" s="95">
        <v>1</v>
      </c>
      <c r="AA85" s="95">
        <v>1</v>
      </c>
      <c r="AB85" s="95">
        <v>0</v>
      </c>
      <c r="AC85" s="95">
        <v>0</v>
      </c>
      <c r="AD85" s="95">
        <v>0</v>
      </c>
      <c r="AE85" s="95">
        <v>0</v>
      </c>
      <c r="AF85" s="95">
        <v>0</v>
      </c>
      <c r="AG85" s="95">
        <v>0</v>
      </c>
      <c r="AH85" s="95">
        <v>0</v>
      </c>
      <c r="AI85" s="95">
        <v>0</v>
      </c>
      <c r="AJ85" s="95"/>
      <c r="AK85" s="95"/>
      <c r="AL85" s="173">
        <v>45166.466909722221</v>
      </c>
      <c r="AM85" s="95">
        <v>16</v>
      </c>
    </row>
    <row r="86" spans="1:39" ht="25.5" customHeight="1">
      <c r="A86" s="93" t="str">
        <f t="shared" si="1"/>
        <v>1-12-定形</v>
      </c>
      <c r="B86" s="95">
        <v>89</v>
      </c>
      <c r="C86" s="95" t="s">
        <v>2351</v>
      </c>
      <c r="D86" s="95">
        <v>1</v>
      </c>
      <c r="E86" s="95" t="s">
        <v>2352</v>
      </c>
      <c r="F86" s="95" t="s">
        <v>2353</v>
      </c>
      <c r="G86" s="95" t="s">
        <v>2325</v>
      </c>
      <c r="H86" s="95">
        <v>1</v>
      </c>
      <c r="I86" s="95" t="s">
        <v>2354</v>
      </c>
      <c r="J86" s="95">
        <v>12</v>
      </c>
      <c r="K86" s="95">
        <v>45</v>
      </c>
      <c r="L86" s="95">
        <v>2.1</v>
      </c>
      <c r="M86" s="95">
        <v>15.74</v>
      </c>
      <c r="N86" s="95">
        <v>20.84</v>
      </c>
      <c r="O86" s="95">
        <v>22.41</v>
      </c>
      <c r="P86" s="95">
        <v>0</v>
      </c>
      <c r="Q86" s="95">
        <v>0</v>
      </c>
      <c r="R86" s="95">
        <v>0</v>
      </c>
      <c r="S86" s="95">
        <v>1</v>
      </c>
      <c r="T86" s="95">
        <v>0</v>
      </c>
      <c r="U86" s="95">
        <v>20</v>
      </c>
      <c r="V86" s="95">
        <v>0</v>
      </c>
      <c r="W86" s="95">
        <v>1</v>
      </c>
      <c r="X86" s="95">
        <v>0</v>
      </c>
      <c r="Y86" s="95">
        <v>0</v>
      </c>
      <c r="Z86" s="95">
        <v>0</v>
      </c>
      <c r="AA86" s="95">
        <v>0</v>
      </c>
      <c r="AB86" s="95">
        <v>1</v>
      </c>
      <c r="AC86" s="95">
        <v>0</v>
      </c>
      <c r="AD86" s="95">
        <v>0</v>
      </c>
      <c r="AE86" s="95">
        <v>0</v>
      </c>
      <c r="AF86" s="95">
        <v>0</v>
      </c>
      <c r="AG86" s="95">
        <v>0</v>
      </c>
      <c r="AH86" s="95">
        <v>0</v>
      </c>
      <c r="AI86" s="95">
        <v>0</v>
      </c>
      <c r="AJ86" s="95"/>
      <c r="AK86" s="95"/>
      <c r="AL86" s="173">
        <v>44036.662164351852</v>
      </c>
      <c r="AM86" s="95">
        <v>1</v>
      </c>
    </row>
    <row r="87" spans="1:39" ht="25.5" customHeight="1">
      <c r="A87" s="93" t="str">
        <f t="shared" si="1"/>
        <v>1-12-定形</v>
      </c>
      <c r="B87" s="95">
        <v>90</v>
      </c>
      <c r="C87" s="95" t="s">
        <v>2355</v>
      </c>
      <c r="D87" s="95">
        <v>1</v>
      </c>
      <c r="E87" s="95" t="s">
        <v>2356</v>
      </c>
      <c r="F87" s="95" t="s">
        <v>2357</v>
      </c>
      <c r="G87" s="95" t="s">
        <v>2325</v>
      </c>
      <c r="H87" s="95">
        <v>1</v>
      </c>
      <c r="I87" s="95" t="s">
        <v>2354</v>
      </c>
      <c r="J87" s="95">
        <v>12</v>
      </c>
      <c r="K87" s="95">
        <v>0</v>
      </c>
      <c r="L87" s="95">
        <v>0</v>
      </c>
      <c r="M87" s="95">
        <v>20.99</v>
      </c>
      <c r="N87" s="95">
        <v>26.09</v>
      </c>
      <c r="O87" s="95">
        <v>20.38</v>
      </c>
      <c r="P87" s="95">
        <v>0</v>
      </c>
      <c r="Q87" s="95">
        <v>0</v>
      </c>
      <c r="R87" s="95">
        <v>0</v>
      </c>
      <c r="S87" s="95">
        <v>1</v>
      </c>
      <c r="T87" s="95">
        <v>0</v>
      </c>
      <c r="U87" s="95">
        <v>20</v>
      </c>
      <c r="V87" s="95">
        <v>0</v>
      </c>
      <c r="W87" s="95">
        <v>1</v>
      </c>
      <c r="X87" s="95">
        <v>0</v>
      </c>
      <c r="Y87" s="95">
        <v>0</v>
      </c>
      <c r="Z87" s="95">
        <v>0</v>
      </c>
      <c r="AA87" s="95">
        <v>0</v>
      </c>
      <c r="AB87" s="95">
        <v>1</v>
      </c>
      <c r="AC87" s="95">
        <v>0</v>
      </c>
      <c r="AD87" s="95">
        <v>0</v>
      </c>
      <c r="AE87" s="95">
        <v>0</v>
      </c>
      <c r="AF87" s="95">
        <v>0</v>
      </c>
      <c r="AG87" s="95">
        <v>0</v>
      </c>
      <c r="AH87" s="95">
        <v>0</v>
      </c>
      <c r="AI87" s="95">
        <v>0</v>
      </c>
      <c r="AJ87" s="95"/>
      <c r="AK87" s="95"/>
      <c r="AL87" s="173">
        <v>44036.662199074075</v>
      </c>
      <c r="AM87" s="95">
        <v>1</v>
      </c>
    </row>
    <row r="88" spans="1:39" ht="25.5" customHeight="1">
      <c r="A88" s="93" t="str">
        <f t="shared" si="1"/>
        <v>1-1-定形</v>
      </c>
      <c r="B88" s="95">
        <v>91</v>
      </c>
      <c r="C88" s="95" t="s">
        <v>2358</v>
      </c>
      <c r="D88" s="95">
        <v>1</v>
      </c>
      <c r="E88" s="95" t="s">
        <v>2359</v>
      </c>
      <c r="F88" s="95" t="s">
        <v>2360</v>
      </c>
      <c r="G88" s="95" t="s">
        <v>2132</v>
      </c>
      <c r="H88" s="95">
        <v>1</v>
      </c>
      <c r="I88" s="95" t="s">
        <v>2354</v>
      </c>
      <c r="J88" s="95">
        <v>1</v>
      </c>
      <c r="K88" s="95">
        <v>7</v>
      </c>
      <c r="L88" s="95">
        <v>0.22</v>
      </c>
      <c r="M88" s="95">
        <v>2.1</v>
      </c>
      <c r="N88" s="95">
        <v>5.14</v>
      </c>
      <c r="O88" s="95">
        <v>2.75</v>
      </c>
      <c r="P88" s="95">
        <v>5.04</v>
      </c>
      <c r="Q88" s="95">
        <v>4.41</v>
      </c>
      <c r="R88" s="95">
        <v>2.7</v>
      </c>
      <c r="S88" s="95">
        <v>0</v>
      </c>
      <c r="T88" s="95">
        <v>1</v>
      </c>
      <c r="U88" s="95">
        <v>0</v>
      </c>
      <c r="V88" s="95">
        <v>0</v>
      </c>
      <c r="W88" s="95">
        <v>1</v>
      </c>
      <c r="X88" s="95">
        <v>0</v>
      </c>
      <c r="Y88" s="95">
        <v>0</v>
      </c>
      <c r="Z88" s="95">
        <v>1</v>
      </c>
      <c r="AA88" s="95">
        <v>1</v>
      </c>
      <c r="AB88" s="95">
        <v>0</v>
      </c>
      <c r="AC88" s="95">
        <v>0</v>
      </c>
      <c r="AD88" s="95">
        <v>0</v>
      </c>
      <c r="AE88" s="95">
        <v>0</v>
      </c>
      <c r="AF88" s="95">
        <v>0</v>
      </c>
      <c r="AG88" s="95">
        <v>0</v>
      </c>
      <c r="AH88" s="95">
        <v>0</v>
      </c>
      <c r="AI88" s="95">
        <v>0</v>
      </c>
      <c r="AJ88" s="95"/>
      <c r="AK88" s="95"/>
      <c r="AL88" s="173">
        <v>44102.699537037035</v>
      </c>
      <c r="AM88" s="95">
        <v>1</v>
      </c>
    </row>
    <row r="89" spans="1:39" ht="25.5" customHeight="1">
      <c r="A89" s="93" t="str">
        <f t="shared" si="1"/>
        <v>1-2-定形</v>
      </c>
      <c r="B89" s="95">
        <v>92</v>
      </c>
      <c r="C89" s="95" t="s">
        <v>2361</v>
      </c>
      <c r="D89" s="95">
        <v>1</v>
      </c>
      <c r="E89" s="95" t="s">
        <v>2362</v>
      </c>
      <c r="F89" s="95" t="s">
        <v>2363</v>
      </c>
      <c r="G89" s="95" t="s">
        <v>2136</v>
      </c>
      <c r="H89" s="95">
        <v>1</v>
      </c>
      <c r="I89" s="95" t="s">
        <v>2354</v>
      </c>
      <c r="J89" s="95">
        <v>2</v>
      </c>
      <c r="K89" s="95">
        <v>9</v>
      </c>
      <c r="L89" s="95">
        <v>0.22</v>
      </c>
      <c r="M89" s="95">
        <v>2.95</v>
      </c>
      <c r="N89" s="95">
        <v>6.6</v>
      </c>
      <c r="O89" s="95">
        <v>3.57</v>
      </c>
      <c r="P89" s="95">
        <v>6.48</v>
      </c>
      <c r="Q89" s="95">
        <v>5.67</v>
      </c>
      <c r="R89" s="95">
        <v>3.5</v>
      </c>
      <c r="S89" s="95">
        <v>0</v>
      </c>
      <c r="T89" s="95">
        <v>1</v>
      </c>
      <c r="U89" s="95">
        <v>0</v>
      </c>
      <c r="V89" s="95">
        <v>0</v>
      </c>
      <c r="W89" s="95">
        <v>1</v>
      </c>
      <c r="X89" s="95">
        <v>0</v>
      </c>
      <c r="Y89" s="95">
        <v>0</v>
      </c>
      <c r="Z89" s="95">
        <v>1</v>
      </c>
      <c r="AA89" s="95">
        <v>0</v>
      </c>
      <c r="AB89" s="95">
        <v>0</v>
      </c>
      <c r="AC89" s="95">
        <v>0</v>
      </c>
      <c r="AD89" s="95">
        <v>0</v>
      </c>
      <c r="AE89" s="95">
        <v>0</v>
      </c>
      <c r="AF89" s="95">
        <v>0</v>
      </c>
      <c r="AG89" s="95">
        <v>0</v>
      </c>
      <c r="AH89" s="95">
        <v>0</v>
      </c>
      <c r="AI89" s="95">
        <v>0</v>
      </c>
      <c r="AJ89" s="95"/>
      <c r="AK89" s="95"/>
      <c r="AL89" s="173">
        <v>44102.699629629627</v>
      </c>
      <c r="AM89" s="95">
        <v>1</v>
      </c>
    </row>
    <row r="90" spans="1:39" ht="25.5" customHeight="1">
      <c r="A90" s="93" t="str">
        <f t="shared" si="1"/>
        <v>1-3-定形</v>
      </c>
      <c r="B90" s="95">
        <v>93</v>
      </c>
      <c r="C90" s="95" t="s">
        <v>2364</v>
      </c>
      <c r="D90" s="95">
        <v>1</v>
      </c>
      <c r="E90" s="95" t="s">
        <v>2365</v>
      </c>
      <c r="F90" s="95" t="s">
        <v>2366</v>
      </c>
      <c r="G90" s="95" t="s">
        <v>2140</v>
      </c>
      <c r="H90" s="95">
        <v>1</v>
      </c>
      <c r="I90" s="95" t="s">
        <v>2354</v>
      </c>
      <c r="J90" s="95">
        <v>3</v>
      </c>
      <c r="K90" s="95">
        <v>8</v>
      </c>
      <c r="L90" s="95">
        <v>0.22</v>
      </c>
      <c r="M90" s="95">
        <v>2.63</v>
      </c>
      <c r="N90" s="95">
        <v>5.87</v>
      </c>
      <c r="O90" s="95">
        <v>3.26</v>
      </c>
      <c r="P90" s="95">
        <v>5.76</v>
      </c>
      <c r="Q90" s="95">
        <v>5.04</v>
      </c>
      <c r="R90" s="95">
        <v>3.2</v>
      </c>
      <c r="S90" s="95">
        <v>0</v>
      </c>
      <c r="T90" s="95">
        <v>1</v>
      </c>
      <c r="U90" s="95">
        <v>0</v>
      </c>
      <c r="V90" s="95">
        <v>0</v>
      </c>
      <c r="W90" s="95">
        <v>1</v>
      </c>
      <c r="X90" s="95">
        <v>0</v>
      </c>
      <c r="Y90" s="95">
        <v>0</v>
      </c>
      <c r="Z90" s="95">
        <v>0</v>
      </c>
      <c r="AA90" s="95">
        <v>1</v>
      </c>
      <c r="AB90" s="95">
        <v>0</v>
      </c>
      <c r="AC90" s="95">
        <v>0</v>
      </c>
      <c r="AD90" s="95">
        <v>0</v>
      </c>
      <c r="AE90" s="95">
        <v>0</v>
      </c>
      <c r="AF90" s="95">
        <v>0</v>
      </c>
      <c r="AG90" s="95">
        <v>0</v>
      </c>
      <c r="AH90" s="95">
        <v>0</v>
      </c>
      <c r="AI90" s="95">
        <v>0</v>
      </c>
      <c r="AJ90" s="95"/>
      <c r="AK90" s="95"/>
      <c r="AL90" s="173">
        <v>44102.69972222222</v>
      </c>
      <c r="AM90" s="95">
        <v>1</v>
      </c>
    </row>
    <row r="91" spans="1:39" ht="25.5" customHeight="1">
      <c r="A91" s="93" t="str">
        <f t="shared" si="1"/>
        <v>1-10-定形</v>
      </c>
      <c r="B91" s="95">
        <v>94</v>
      </c>
      <c r="C91" s="95" t="s">
        <v>2367</v>
      </c>
      <c r="D91" s="95">
        <v>1</v>
      </c>
      <c r="E91" s="95" t="s">
        <v>2368</v>
      </c>
      <c r="F91" s="95" t="s">
        <v>2369</v>
      </c>
      <c r="G91" s="95" t="s">
        <v>2169</v>
      </c>
      <c r="H91" s="95">
        <v>1</v>
      </c>
      <c r="I91" s="95" t="s">
        <v>2354</v>
      </c>
      <c r="J91" s="95">
        <v>10</v>
      </c>
      <c r="K91" s="95">
        <v>9</v>
      </c>
      <c r="L91" s="95">
        <v>0.22</v>
      </c>
      <c r="M91" s="95">
        <v>3.5</v>
      </c>
      <c r="N91" s="95">
        <v>6.89</v>
      </c>
      <c r="O91" s="95">
        <v>0</v>
      </c>
      <c r="P91" s="95">
        <v>0</v>
      </c>
      <c r="Q91" s="95">
        <v>0</v>
      </c>
      <c r="R91" s="95">
        <v>0</v>
      </c>
      <c r="S91" s="95">
        <v>0</v>
      </c>
      <c r="T91" s="95">
        <v>1</v>
      </c>
      <c r="U91" s="95">
        <v>10</v>
      </c>
      <c r="V91" s="95">
        <v>0</v>
      </c>
      <c r="W91" s="95">
        <v>1</v>
      </c>
      <c r="X91" s="95">
        <v>0</v>
      </c>
      <c r="Y91" s="95">
        <v>0</v>
      </c>
      <c r="Z91" s="95">
        <v>0</v>
      </c>
      <c r="AA91" s="95">
        <v>0</v>
      </c>
      <c r="AB91" s="95">
        <v>1</v>
      </c>
      <c r="AC91" s="95">
        <v>0</v>
      </c>
      <c r="AD91" s="95">
        <v>0</v>
      </c>
      <c r="AE91" s="95">
        <v>0</v>
      </c>
      <c r="AF91" s="95">
        <v>0</v>
      </c>
      <c r="AG91" s="95">
        <v>0</v>
      </c>
      <c r="AH91" s="95">
        <v>0</v>
      </c>
      <c r="AI91" s="95">
        <v>0</v>
      </c>
      <c r="AJ91" s="95"/>
      <c r="AK91" s="95"/>
      <c r="AL91" s="173">
        <v>44459.394976851851</v>
      </c>
      <c r="AM91" s="95">
        <v>16</v>
      </c>
    </row>
    <row r="92" spans="1:39" ht="25.5" customHeight="1">
      <c r="A92" s="93" t="str">
        <f t="shared" si="1"/>
        <v>1-8-定形</v>
      </c>
      <c r="B92" s="95">
        <v>95</v>
      </c>
      <c r="C92" s="95" t="s">
        <v>2370</v>
      </c>
      <c r="D92" s="95">
        <v>1</v>
      </c>
      <c r="E92" s="95" t="s">
        <v>2371</v>
      </c>
      <c r="F92" s="95" t="s">
        <v>2372</v>
      </c>
      <c r="G92" s="95" t="s">
        <v>2144</v>
      </c>
      <c r="H92" s="95">
        <v>1</v>
      </c>
      <c r="I92" s="95" t="s">
        <v>2354</v>
      </c>
      <c r="J92" s="95">
        <v>8</v>
      </c>
      <c r="K92" s="95">
        <v>9</v>
      </c>
      <c r="L92" s="95">
        <v>0.22</v>
      </c>
      <c r="M92" s="95">
        <v>2.95</v>
      </c>
      <c r="N92" s="95">
        <v>6.6</v>
      </c>
      <c r="O92" s="95">
        <v>3.57</v>
      </c>
      <c r="P92" s="95">
        <v>6.48</v>
      </c>
      <c r="Q92" s="95">
        <v>5.67</v>
      </c>
      <c r="R92" s="95">
        <v>3.5</v>
      </c>
      <c r="S92" s="95">
        <v>0</v>
      </c>
      <c r="T92" s="95">
        <v>1</v>
      </c>
      <c r="U92" s="95">
        <v>0</v>
      </c>
      <c r="V92" s="95">
        <v>0</v>
      </c>
      <c r="W92" s="95">
        <v>1</v>
      </c>
      <c r="X92" s="95">
        <v>0</v>
      </c>
      <c r="Y92" s="95">
        <v>0</v>
      </c>
      <c r="Z92" s="95">
        <v>0</v>
      </c>
      <c r="AA92" s="95">
        <v>0</v>
      </c>
      <c r="AB92" s="95">
        <v>0</v>
      </c>
      <c r="AC92" s="95">
        <v>0</v>
      </c>
      <c r="AD92" s="95">
        <v>0</v>
      </c>
      <c r="AE92" s="95">
        <v>0</v>
      </c>
      <c r="AF92" s="95">
        <v>0</v>
      </c>
      <c r="AG92" s="95">
        <v>0</v>
      </c>
      <c r="AH92" s="95">
        <v>0</v>
      </c>
      <c r="AI92" s="95">
        <v>0</v>
      </c>
      <c r="AJ92" s="95"/>
      <c r="AK92" s="95"/>
      <c r="AL92" s="173">
        <v>44102.699837962966</v>
      </c>
      <c r="AM92" s="95">
        <v>1</v>
      </c>
    </row>
    <row r="93" spans="1:39" ht="25.5" customHeight="1">
      <c r="A93" s="93" t="str">
        <f t="shared" si="1"/>
        <v>1-6-定形</v>
      </c>
      <c r="B93" s="95">
        <v>96</v>
      </c>
      <c r="C93" s="95" t="s">
        <v>2373</v>
      </c>
      <c r="D93" s="95">
        <v>1</v>
      </c>
      <c r="E93" s="95" t="s">
        <v>2374</v>
      </c>
      <c r="F93" s="95" t="s">
        <v>2375</v>
      </c>
      <c r="G93" s="95" t="s">
        <v>2191</v>
      </c>
      <c r="H93" s="95">
        <v>1</v>
      </c>
      <c r="I93" s="95" t="s">
        <v>2354</v>
      </c>
      <c r="J93" s="95">
        <v>6</v>
      </c>
      <c r="K93" s="95">
        <v>9</v>
      </c>
      <c r="L93" s="95">
        <v>0.22</v>
      </c>
      <c r="M93" s="95">
        <v>2.95</v>
      </c>
      <c r="N93" s="95">
        <v>6.6</v>
      </c>
      <c r="O93" s="95">
        <v>3.57</v>
      </c>
      <c r="P93" s="95">
        <v>6.48</v>
      </c>
      <c r="Q93" s="95">
        <v>5.67</v>
      </c>
      <c r="R93" s="95">
        <v>3.5</v>
      </c>
      <c r="S93" s="95">
        <v>0</v>
      </c>
      <c r="T93" s="95">
        <v>1</v>
      </c>
      <c r="U93" s="95">
        <v>0</v>
      </c>
      <c r="V93" s="95">
        <v>0</v>
      </c>
      <c r="W93" s="95">
        <v>1</v>
      </c>
      <c r="X93" s="95">
        <v>0</v>
      </c>
      <c r="Y93" s="95">
        <v>0</v>
      </c>
      <c r="Z93" s="95">
        <v>0</v>
      </c>
      <c r="AA93" s="95">
        <v>0</v>
      </c>
      <c r="AB93" s="95">
        <v>0</v>
      </c>
      <c r="AC93" s="95">
        <v>0</v>
      </c>
      <c r="AD93" s="95">
        <v>0</v>
      </c>
      <c r="AE93" s="95">
        <v>0</v>
      </c>
      <c r="AF93" s="95">
        <v>1</v>
      </c>
      <c r="AG93" s="95">
        <v>0</v>
      </c>
      <c r="AH93" s="95">
        <v>0</v>
      </c>
      <c r="AI93" s="95">
        <v>0</v>
      </c>
      <c r="AJ93" s="95"/>
      <c r="AK93" s="95"/>
      <c r="AL93" s="173">
        <v>44193.398344907408</v>
      </c>
      <c r="AM93" s="95">
        <v>16</v>
      </c>
    </row>
    <row r="94" spans="1:39" ht="25.5" customHeight="1">
      <c r="A94" s="93" t="str">
        <f t="shared" si="1"/>
        <v>1-7-定型</v>
      </c>
      <c r="B94" s="95">
        <v>97</v>
      </c>
      <c r="C94" s="95" t="s">
        <v>2376</v>
      </c>
      <c r="D94" s="95">
        <v>1</v>
      </c>
      <c r="E94" s="95" t="s">
        <v>2377</v>
      </c>
      <c r="F94" s="95" t="s">
        <v>2378</v>
      </c>
      <c r="G94" s="95" t="s">
        <v>2379</v>
      </c>
      <c r="H94" s="95">
        <v>1</v>
      </c>
      <c r="I94" s="95" t="s">
        <v>2380</v>
      </c>
      <c r="J94" s="95">
        <v>7</v>
      </c>
      <c r="K94" s="95">
        <v>9</v>
      </c>
      <c r="L94" s="95">
        <v>0.21</v>
      </c>
      <c r="M94" s="95">
        <v>2.89</v>
      </c>
      <c r="N94" s="95">
        <v>6.48</v>
      </c>
      <c r="O94" s="95">
        <v>3.5</v>
      </c>
      <c r="P94" s="95">
        <v>6.48</v>
      </c>
      <c r="Q94" s="95">
        <v>5.67</v>
      </c>
      <c r="R94" s="95">
        <v>3.5</v>
      </c>
      <c r="S94" s="95">
        <v>0</v>
      </c>
      <c r="T94" s="95">
        <v>0</v>
      </c>
      <c r="U94" s="95">
        <v>0</v>
      </c>
      <c r="V94" s="95">
        <v>0</v>
      </c>
      <c r="W94" s="95">
        <v>1</v>
      </c>
      <c r="X94" s="95">
        <v>0</v>
      </c>
      <c r="Y94" s="95">
        <v>0</v>
      </c>
      <c r="Z94" s="95">
        <v>0</v>
      </c>
      <c r="AA94" s="95">
        <v>0</v>
      </c>
      <c r="AB94" s="95">
        <v>0</v>
      </c>
      <c r="AC94" s="95">
        <v>0</v>
      </c>
      <c r="AD94" s="95">
        <v>0</v>
      </c>
      <c r="AE94" s="95">
        <v>0</v>
      </c>
      <c r="AF94" s="95">
        <v>0</v>
      </c>
      <c r="AG94" s="95">
        <v>1</v>
      </c>
      <c r="AH94" s="95">
        <v>0</v>
      </c>
      <c r="AI94" s="95">
        <v>0</v>
      </c>
      <c r="AJ94" s="95"/>
      <c r="AK94" s="95"/>
      <c r="AL94" s="173">
        <v>44035.870555555557</v>
      </c>
      <c r="AM94" s="95">
        <v>1</v>
      </c>
    </row>
    <row r="95" spans="1:39" ht="25.5" customHeight="1">
      <c r="A95" s="93" t="str">
        <f t="shared" si="1"/>
        <v>1-12-定形</v>
      </c>
      <c r="B95" s="95">
        <v>98</v>
      </c>
      <c r="C95" s="95" t="s">
        <v>2381</v>
      </c>
      <c r="D95" s="95">
        <v>1</v>
      </c>
      <c r="E95" s="95" t="s">
        <v>2382</v>
      </c>
      <c r="F95" s="95" t="s">
        <v>2383</v>
      </c>
      <c r="G95" s="95" t="s">
        <v>2325</v>
      </c>
      <c r="H95" s="95">
        <v>1</v>
      </c>
      <c r="I95" s="95" t="s">
        <v>2354</v>
      </c>
      <c r="J95" s="95">
        <v>12</v>
      </c>
      <c r="K95" s="95">
        <v>50</v>
      </c>
      <c r="L95" s="95">
        <v>2.1</v>
      </c>
      <c r="M95" s="95">
        <v>15.74</v>
      </c>
      <c r="N95" s="95">
        <v>20.84</v>
      </c>
      <c r="O95" s="95">
        <v>23.43</v>
      </c>
      <c r="P95" s="95">
        <v>23</v>
      </c>
      <c r="Q95" s="95">
        <v>23</v>
      </c>
      <c r="R95" s="95">
        <v>23</v>
      </c>
      <c r="S95" s="95">
        <v>1</v>
      </c>
      <c r="T95" s="95">
        <v>0</v>
      </c>
      <c r="U95" s="95">
        <v>20</v>
      </c>
      <c r="V95" s="95">
        <v>0</v>
      </c>
      <c r="W95" s="95">
        <v>1</v>
      </c>
      <c r="X95" s="95">
        <v>0</v>
      </c>
      <c r="Y95" s="95">
        <v>0</v>
      </c>
      <c r="Z95" s="95">
        <v>0</v>
      </c>
      <c r="AA95" s="95">
        <v>0</v>
      </c>
      <c r="AB95" s="95">
        <v>1</v>
      </c>
      <c r="AC95" s="95">
        <v>0</v>
      </c>
      <c r="AD95" s="95">
        <v>0</v>
      </c>
      <c r="AE95" s="95">
        <v>0</v>
      </c>
      <c r="AF95" s="95">
        <v>0</v>
      </c>
      <c r="AG95" s="95">
        <v>0</v>
      </c>
      <c r="AH95" s="95">
        <v>0</v>
      </c>
      <c r="AI95" s="95">
        <v>0</v>
      </c>
      <c r="AJ95" s="95"/>
      <c r="AK95" s="95"/>
      <c r="AL95" s="173">
        <v>44036.662233796298</v>
      </c>
      <c r="AM95" s="95">
        <v>1</v>
      </c>
    </row>
    <row r="96" spans="1:39" ht="25.5" customHeight="1">
      <c r="A96" s="93" t="str">
        <f t="shared" si="1"/>
        <v>1-12-定形50ｇ</v>
      </c>
      <c r="B96" s="95">
        <v>99</v>
      </c>
      <c r="C96" s="95" t="s">
        <v>2384</v>
      </c>
      <c r="D96" s="95">
        <v>1</v>
      </c>
      <c r="E96" s="95" t="s">
        <v>2385</v>
      </c>
      <c r="F96" s="95" t="s">
        <v>2386</v>
      </c>
      <c r="G96" s="95" t="s">
        <v>2325</v>
      </c>
      <c r="H96" s="95">
        <v>1</v>
      </c>
      <c r="I96" s="95" t="s">
        <v>2387</v>
      </c>
      <c r="J96" s="95">
        <v>12</v>
      </c>
      <c r="K96" s="95">
        <v>0</v>
      </c>
      <c r="L96" s="95">
        <v>2.1</v>
      </c>
      <c r="M96" s="95">
        <v>20.99</v>
      </c>
      <c r="N96" s="95">
        <v>26.09</v>
      </c>
      <c r="O96" s="95">
        <v>20.38</v>
      </c>
      <c r="P96" s="95">
        <v>0</v>
      </c>
      <c r="Q96" s="95">
        <v>0</v>
      </c>
      <c r="R96" s="95">
        <v>0</v>
      </c>
      <c r="S96" s="95">
        <v>1</v>
      </c>
      <c r="T96" s="95">
        <v>0</v>
      </c>
      <c r="U96" s="95">
        <v>20</v>
      </c>
      <c r="V96" s="95">
        <v>0</v>
      </c>
      <c r="W96" s="95">
        <v>1</v>
      </c>
      <c r="X96" s="95">
        <v>0</v>
      </c>
      <c r="Y96" s="95">
        <v>0</v>
      </c>
      <c r="Z96" s="95">
        <v>0</v>
      </c>
      <c r="AA96" s="95">
        <v>0</v>
      </c>
      <c r="AB96" s="95">
        <v>1</v>
      </c>
      <c r="AC96" s="95">
        <v>0</v>
      </c>
      <c r="AD96" s="95">
        <v>0</v>
      </c>
      <c r="AE96" s="95">
        <v>0</v>
      </c>
      <c r="AF96" s="95">
        <v>0</v>
      </c>
      <c r="AG96" s="95">
        <v>0</v>
      </c>
      <c r="AH96" s="95">
        <v>0</v>
      </c>
      <c r="AI96" s="95">
        <v>0</v>
      </c>
      <c r="AJ96" s="95"/>
      <c r="AK96" s="95"/>
      <c r="AL96" s="173">
        <v>44036.662256944444</v>
      </c>
      <c r="AM96" s="95">
        <v>1</v>
      </c>
    </row>
    <row r="97" spans="1:39" ht="25.5" customHeight="1">
      <c r="A97" s="93" t="str">
        <f t="shared" si="1"/>
        <v>1-1-定形</v>
      </c>
      <c r="B97" s="95">
        <v>100</v>
      </c>
      <c r="C97" s="95" t="s">
        <v>2388</v>
      </c>
      <c r="D97" s="95">
        <v>1</v>
      </c>
      <c r="E97" s="95" t="s">
        <v>2389</v>
      </c>
      <c r="F97" s="95" t="s">
        <v>2390</v>
      </c>
      <c r="G97" s="95" t="s">
        <v>2132</v>
      </c>
      <c r="H97" s="95">
        <v>1</v>
      </c>
      <c r="I97" s="95" t="s">
        <v>2354</v>
      </c>
      <c r="J97" s="95">
        <v>1</v>
      </c>
      <c r="K97" s="95">
        <v>10</v>
      </c>
      <c r="L97" s="95">
        <v>0.27</v>
      </c>
      <c r="M97" s="95">
        <v>2.63</v>
      </c>
      <c r="N97" s="95">
        <v>7.34</v>
      </c>
      <c r="O97" s="95">
        <v>4.08</v>
      </c>
      <c r="P97" s="95">
        <v>7.2</v>
      </c>
      <c r="Q97" s="95">
        <v>6.3</v>
      </c>
      <c r="R97" s="95">
        <v>4</v>
      </c>
      <c r="S97" s="95">
        <v>0</v>
      </c>
      <c r="T97" s="95">
        <v>1</v>
      </c>
      <c r="U97" s="95">
        <v>0</v>
      </c>
      <c r="V97" s="95">
        <v>0</v>
      </c>
      <c r="W97" s="95">
        <v>1</v>
      </c>
      <c r="X97" s="95">
        <v>0</v>
      </c>
      <c r="Y97" s="95">
        <v>0</v>
      </c>
      <c r="Z97" s="95">
        <v>1</v>
      </c>
      <c r="AA97" s="95">
        <v>1</v>
      </c>
      <c r="AB97" s="95">
        <v>0</v>
      </c>
      <c r="AC97" s="95">
        <v>0</v>
      </c>
      <c r="AD97" s="95">
        <v>0</v>
      </c>
      <c r="AE97" s="95">
        <v>0</v>
      </c>
      <c r="AF97" s="95">
        <v>0</v>
      </c>
      <c r="AG97" s="95">
        <v>0</v>
      </c>
      <c r="AH97" s="95">
        <v>0</v>
      </c>
      <c r="AI97" s="95">
        <v>0</v>
      </c>
      <c r="AJ97" s="95"/>
      <c r="AK97" s="95"/>
      <c r="AL97" s="173">
        <v>44193.399907407409</v>
      </c>
      <c r="AM97" s="95">
        <v>16</v>
      </c>
    </row>
    <row r="98" spans="1:39" ht="25.5" customHeight="1">
      <c r="A98" s="93" t="str">
        <f t="shared" si="1"/>
        <v>1-2-定形</v>
      </c>
      <c r="B98" s="95">
        <v>101</v>
      </c>
      <c r="C98" s="95" t="s">
        <v>2391</v>
      </c>
      <c r="D98" s="95">
        <v>1</v>
      </c>
      <c r="E98" s="95" t="s">
        <v>2392</v>
      </c>
      <c r="F98" s="95" t="s">
        <v>2393</v>
      </c>
      <c r="G98" s="95" t="s">
        <v>2136</v>
      </c>
      <c r="H98" s="95">
        <v>1</v>
      </c>
      <c r="I98" s="95" t="s">
        <v>2354</v>
      </c>
      <c r="J98" s="95">
        <v>2</v>
      </c>
      <c r="K98" s="95">
        <v>12</v>
      </c>
      <c r="L98" s="95">
        <v>0.27</v>
      </c>
      <c r="M98" s="95">
        <v>3.68</v>
      </c>
      <c r="N98" s="95">
        <v>8.8000000000000007</v>
      </c>
      <c r="O98" s="95">
        <v>5</v>
      </c>
      <c r="P98" s="95">
        <v>8.64</v>
      </c>
      <c r="Q98" s="95">
        <v>7.56</v>
      </c>
      <c r="R98" s="95">
        <v>4.9000000000000004</v>
      </c>
      <c r="S98" s="95">
        <v>0</v>
      </c>
      <c r="T98" s="95">
        <v>1</v>
      </c>
      <c r="U98" s="95">
        <v>0</v>
      </c>
      <c r="V98" s="95">
        <v>0</v>
      </c>
      <c r="W98" s="95">
        <v>1</v>
      </c>
      <c r="X98" s="95">
        <v>0</v>
      </c>
      <c r="Y98" s="95">
        <v>0</v>
      </c>
      <c r="Z98" s="95">
        <v>1</v>
      </c>
      <c r="AA98" s="95">
        <v>0</v>
      </c>
      <c r="AB98" s="95">
        <v>0</v>
      </c>
      <c r="AC98" s="95">
        <v>0</v>
      </c>
      <c r="AD98" s="95">
        <v>0</v>
      </c>
      <c r="AE98" s="95">
        <v>0</v>
      </c>
      <c r="AF98" s="95">
        <v>0</v>
      </c>
      <c r="AG98" s="95">
        <v>0</v>
      </c>
      <c r="AH98" s="95">
        <v>0</v>
      </c>
      <c r="AI98" s="95">
        <v>0</v>
      </c>
      <c r="AJ98" s="95"/>
      <c r="AK98" s="95"/>
      <c r="AL98" s="173">
        <v>44193.399988425925</v>
      </c>
      <c r="AM98" s="95">
        <v>16</v>
      </c>
    </row>
    <row r="99" spans="1:39" ht="25.5" customHeight="1">
      <c r="A99" s="93" t="str">
        <f t="shared" si="1"/>
        <v>1-3-定形</v>
      </c>
      <c r="B99" s="95">
        <v>102</v>
      </c>
      <c r="C99" s="95" t="s">
        <v>2394</v>
      </c>
      <c r="D99" s="95">
        <v>1</v>
      </c>
      <c r="E99" s="95" t="s">
        <v>2395</v>
      </c>
      <c r="F99" s="95" t="s">
        <v>2396</v>
      </c>
      <c r="G99" s="95" t="s">
        <v>2140</v>
      </c>
      <c r="H99" s="95">
        <v>1</v>
      </c>
      <c r="I99" s="95" t="s">
        <v>2354</v>
      </c>
      <c r="J99" s="95">
        <v>3</v>
      </c>
      <c r="K99" s="95">
        <v>11</v>
      </c>
      <c r="L99" s="95">
        <v>0.27</v>
      </c>
      <c r="M99" s="95">
        <v>3.15</v>
      </c>
      <c r="N99" s="95">
        <v>8.07</v>
      </c>
      <c r="O99" s="95">
        <v>4.6900000000000004</v>
      </c>
      <c r="P99" s="95">
        <v>7.92</v>
      </c>
      <c r="Q99" s="95">
        <v>6.93</v>
      </c>
      <c r="R99" s="95">
        <v>4.5999999999999996</v>
      </c>
      <c r="S99" s="95">
        <v>0</v>
      </c>
      <c r="T99" s="95">
        <v>1</v>
      </c>
      <c r="U99" s="95">
        <v>0</v>
      </c>
      <c r="V99" s="95">
        <v>0</v>
      </c>
      <c r="W99" s="95">
        <v>1</v>
      </c>
      <c r="X99" s="95">
        <v>0</v>
      </c>
      <c r="Y99" s="95">
        <v>0</v>
      </c>
      <c r="Z99" s="95">
        <v>0</v>
      </c>
      <c r="AA99" s="95">
        <v>1</v>
      </c>
      <c r="AB99" s="95">
        <v>0</v>
      </c>
      <c r="AC99" s="95">
        <v>0</v>
      </c>
      <c r="AD99" s="95">
        <v>0</v>
      </c>
      <c r="AE99" s="95">
        <v>0</v>
      </c>
      <c r="AF99" s="95">
        <v>0</v>
      </c>
      <c r="AG99" s="95">
        <v>0</v>
      </c>
      <c r="AH99" s="95">
        <v>0</v>
      </c>
      <c r="AI99" s="95">
        <v>0</v>
      </c>
      <c r="AJ99" s="95"/>
      <c r="AK99" s="95"/>
      <c r="AL99" s="173">
        <v>44193.398136574076</v>
      </c>
      <c r="AM99" s="95">
        <v>16</v>
      </c>
    </row>
    <row r="100" spans="1:39" ht="25.5" customHeight="1">
      <c r="A100" s="93" t="str">
        <f t="shared" si="1"/>
        <v>1-1-定形外</v>
      </c>
      <c r="B100" s="95">
        <v>103</v>
      </c>
      <c r="C100" s="95" t="s">
        <v>2397</v>
      </c>
      <c r="D100" s="95">
        <v>1</v>
      </c>
      <c r="E100" s="95" t="s">
        <v>2398</v>
      </c>
      <c r="F100" s="95" t="s">
        <v>2399</v>
      </c>
      <c r="G100" s="95" t="s">
        <v>2132</v>
      </c>
      <c r="H100" s="95">
        <v>1</v>
      </c>
      <c r="I100" s="95" t="s">
        <v>2400</v>
      </c>
      <c r="J100" s="95">
        <v>1</v>
      </c>
      <c r="K100" s="95">
        <v>10</v>
      </c>
      <c r="L100" s="95">
        <v>0.27</v>
      </c>
      <c r="M100" s="95">
        <v>2.63</v>
      </c>
      <c r="N100" s="95">
        <v>7.34</v>
      </c>
      <c r="O100" s="95">
        <v>4.08</v>
      </c>
      <c r="P100" s="95">
        <v>7.2</v>
      </c>
      <c r="Q100" s="95">
        <v>6.3</v>
      </c>
      <c r="R100" s="95">
        <v>4</v>
      </c>
      <c r="S100" s="95">
        <v>0</v>
      </c>
      <c r="T100" s="95">
        <v>1</v>
      </c>
      <c r="U100" s="95">
        <v>0</v>
      </c>
      <c r="V100" s="95">
        <v>0</v>
      </c>
      <c r="W100" s="95">
        <v>1</v>
      </c>
      <c r="X100" s="95">
        <v>0</v>
      </c>
      <c r="Y100" s="95">
        <v>0</v>
      </c>
      <c r="Z100" s="95">
        <v>1</v>
      </c>
      <c r="AA100" s="95">
        <v>1</v>
      </c>
      <c r="AB100" s="95">
        <v>0</v>
      </c>
      <c r="AC100" s="95">
        <v>0</v>
      </c>
      <c r="AD100" s="95">
        <v>0</v>
      </c>
      <c r="AE100" s="95">
        <v>0</v>
      </c>
      <c r="AF100" s="95">
        <v>0</v>
      </c>
      <c r="AG100" s="95">
        <v>0</v>
      </c>
      <c r="AH100" s="95">
        <v>0</v>
      </c>
      <c r="AI100" s="95">
        <v>0</v>
      </c>
      <c r="AJ100" s="95"/>
      <c r="AK100" s="95"/>
      <c r="AL100" s="173">
        <v>44193.397916666669</v>
      </c>
      <c r="AM100" s="95">
        <v>16</v>
      </c>
    </row>
    <row r="101" spans="1:39" ht="25.5" customHeight="1">
      <c r="A101" s="93" t="str">
        <f t="shared" si="1"/>
        <v>1-2-定形外</v>
      </c>
      <c r="B101" s="95">
        <v>104</v>
      </c>
      <c r="C101" s="95" t="s">
        <v>2401</v>
      </c>
      <c r="D101" s="95">
        <v>1</v>
      </c>
      <c r="E101" s="95" t="s">
        <v>2402</v>
      </c>
      <c r="F101" s="95" t="s">
        <v>2403</v>
      </c>
      <c r="G101" s="95" t="s">
        <v>2136</v>
      </c>
      <c r="H101" s="95">
        <v>1</v>
      </c>
      <c r="I101" s="95" t="s">
        <v>2400</v>
      </c>
      <c r="J101" s="95">
        <v>2</v>
      </c>
      <c r="K101" s="95">
        <v>12</v>
      </c>
      <c r="L101" s="95">
        <v>0.27</v>
      </c>
      <c r="M101" s="95">
        <v>3.68</v>
      </c>
      <c r="N101" s="95">
        <v>8.8000000000000007</v>
      </c>
      <c r="O101" s="95">
        <v>5</v>
      </c>
      <c r="P101" s="95">
        <v>8.64</v>
      </c>
      <c r="Q101" s="95">
        <v>7.56</v>
      </c>
      <c r="R101" s="95">
        <v>4.9000000000000004</v>
      </c>
      <c r="S101" s="95">
        <v>0</v>
      </c>
      <c r="T101" s="95">
        <v>1</v>
      </c>
      <c r="U101" s="95">
        <v>0</v>
      </c>
      <c r="V101" s="95">
        <v>0</v>
      </c>
      <c r="W101" s="95">
        <v>1</v>
      </c>
      <c r="X101" s="95">
        <v>0</v>
      </c>
      <c r="Y101" s="95">
        <v>0</v>
      </c>
      <c r="Z101" s="95">
        <v>1</v>
      </c>
      <c r="AA101" s="95">
        <v>0</v>
      </c>
      <c r="AB101" s="95">
        <v>0</v>
      </c>
      <c r="AC101" s="95">
        <v>0</v>
      </c>
      <c r="AD101" s="95">
        <v>0</v>
      </c>
      <c r="AE101" s="95">
        <v>0</v>
      </c>
      <c r="AF101" s="95">
        <v>0</v>
      </c>
      <c r="AG101" s="95">
        <v>0</v>
      </c>
      <c r="AH101" s="95">
        <v>0</v>
      </c>
      <c r="AI101" s="95">
        <v>0</v>
      </c>
      <c r="AJ101" s="95"/>
      <c r="AK101" s="95"/>
      <c r="AL101" s="173">
        <v>44193.400300925925</v>
      </c>
      <c r="AM101" s="95">
        <v>16</v>
      </c>
    </row>
    <row r="102" spans="1:39" ht="25.5" customHeight="1">
      <c r="A102" s="93" t="str">
        <f t="shared" si="1"/>
        <v>1-3-定形外</v>
      </c>
      <c r="B102" s="95">
        <v>105</v>
      </c>
      <c r="C102" s="95" t="s">
        <v>2404</v>
      </c>
      <c r="D102" s="95">
        <v>1</v>
      </c>
      <c r="E102" s="95" t="s">
        <v>2405</v>
      </c>
      <c r="F102" s="95" t="s">
        <v>2406</v>
      </c>
      <c r="G102" s="95" t="s">
        <v>2140</v>
      </c>
      <c r="H102" s="95">
        <v>1</v>
      </c>
      <c r="I102" s="95" t="s">
        <v>2400</v>
      </c>
      <c r="J102" s="95">
        <v>3</v>
      </c>
      <c r="K102" s="95">
        <v>11</v>
      </c>
      <c r="L102" s="95">
        <v>0.27</v>
      </c>
      <c r="M102" s="95">
        <v>3.15</v>
      </c>
      <c r="N102" s="95">
        <v>8.07</v>
      </c>
      <c r="O102" s="95">
        <v>4.6900000000000004</v>
      </c>
      <c r="P102" s="95">
        <v>7.92</v>
      </c>
      <c r="Q102" s="95">
        <v>6.93</v>
      </c>
      <c r="R102" s="95">
        <v>4.5999999999999996</v>
      </c>
      <c r="S102" s="95">
        <v>0</v>
      </c>
      <c r="T102" s="95">
        <v>1</v>
      </c>
      <c r="U102" s="95">
        <v>0</v>
      </c>
      <c r="V102" s="95">
        <v>0</v>
      </c>
      <c r="W102" s="95">
        <v>1</v>
      </c>
      <c r="X102" s="95">
        <v>0</v>
      </c>
      <c r="Y102" s="95">
        <v>0</v>
      </c>
      <c r="Z102" s="95">
        <v>0</v>
      </c>
      <c r="AA102" s="95">
        <v>1</v>
      </c>
      <c r="AB102" s="95">
        <v>0</v>
      </c>
      <c r="AC102" s="95">
        <v>0</v>
      </c>
      <c r="AD102" s="95">
        <v>0</v>
      </c>
      <c r="AE102" s="95">
        <v>0</v>
      </c>
      <c r="AF102" s="95">
        <v>0</v>
      </c>
      <c r="AG102" s="95">
        <v>0</v>
      </c>
      <c r="AH102" s="95">
        <v>0</v>
      </c>
      <c r="AI102" s="95">
        <v>0</v>
      </c>
      <c r="AJ102" s="95"/>
      <c r="AK102" s="95"/>
      <c r="AL102" s="173">
        <v>44193.400509259256</v>
      </c>
      <c r="AM102" s="95">
        <v>16</v>
      </c>
    </row>
    <row r="103" spans="1:39" ht="25.5" customHeight="1">
      <c r="A103" s="93" t="str">
        <f t="shared" si="1"/>
        <v>1-5-定形外</v>
      </c>
      <c r="B103" s="95">
        <v>106</v>
      </c>
      <c r="C103" s="95" t="s">
        <v>2407</v>
      </c>
      <c r="D103" s="95">
        <v>1</v>
      </c>
      <c r="E103" s="95" t="s">
        <v>2408</v>
      </c>
      <c r="F103" s="95" t="s">
        <v>2409</v>
      </c>
      <c r="G103" s="95" t="s">
        <v>2144</v>
      </c>
      <c r="H103" s="95">
        <v>1</v>
      </c>
      <c r="I103" s="95" t="s">
        <v>2400</v>
      </c>
      <c r="J103" s="95">
        <v>5</v>
      </c>
      <c r="K103" s="95">
        <v>11</v>
      </c>
      <c r="L103" s="95">
        <v>0.27</v>
      </c>
      <c r="M103" s="95">
        <v>3.68</v>
      </c>
      <c r="N103" s="95">
        <v>8.8000000000000007</v>
      </c>
      <c r="O103" s="95">
        <v>5</v>
      </c>
      <c r="P103" s="95">
        <v>8.64</v>
      </c>
      <c r="Q103" s="95">
        <v>7.56</v>
      </c>
      <c r="R103" s="95">
        <v>4.9000000000000004</v>
      </c>
      <c r="S103" s="95">
        <v>0</v>
      </c>
      <c r="T103" s="95">
        <v>1</v>
      </c>
      <c r="U103" s="95">
        <v>0</v>
      </c>
      <c r="V103" s="95">
        <v>0</v>
      </c>
      <c r="W103" s="95">
        <v>1</v>
      </c>
      <c r="X103" s="95">
        <v>0</v>
      </c>
      <c r="Y103" s="95">
        <v>0</v>
      </c>
      <c r="Z103" s="95">
        <v>0</v>
      </c>
      <c r="AA103" s="95">
        <v>0</v>
      </c>
      <c r="AB103" s="95">
        <v>0</v>
      </c>
      <c r="AC103" s="95">
        <v>0</v>
      </c>
      <c r="AD103" s="95">
        <v>0</v>
      </c>
      <c r="AE103" s="95">
        <v>0</v>
      </c>
      <c r="AF103" s="95">
        <v>1</v>
      </c>
      <c r="AG103" s="95">
        <v>1</v>
      </c>
      <c r="AH103" s="95">
        <v>0</v>
      </c>
      <c r="AI103" s="95">
        <v>0</v>
      </c>
      <c r="AJ103" s="95"/>
      <c r="AK103" s="95"/>
      <c r="AL103" s="173">
        <v>44193.400682870371</v>
      </c>
      <c r="AM103" s="95">
        <v>16</v>
      </c>
    </row>
    <row r="104" spans="1:39" ht="25.5" customHeight="1">
      <c r="A104" s="93" t="str">
        <f t="shared" si="1"/>
        <v>1-6-定形外</v>
      </c>
      <c r="B104" s="95">
        <v>107</v>
      </c>
      <c r="C104" s="95" t="s">
        <v>2410</v>
      </c>
      <c r="D104" s="95">
        <v>1</v>
      </c>
      <c r="E104" s="95" t="s">
        <v>2411</v>
      </c>
      <c r="F104" s="95" t="s">
        <v>2412</v>
      </c>
      <c r="G104" s="95" t="s">
        <v>2191</v>
      </c>
      <c r="H104" s="95">
        <v>1</v>
      </c>
      <c r="I104" s="95" t="s">
        <v>2400</v>
      </c>
      <c r="J104" s="95">
        <v>6</v>
      </c>
      <c r="K104" s="95">
        <v>11</v>
      </c>
      <c r="L104" s="95">
        <v>0.27</v>
      </c>
      <c r="M104" s="95">
        <v>3.68</v>
      </c>
      <c r="N104" s="95">
        <v>8.8000000000000007</v>
      </c>
      <c r="O104" s="95">
        <v>5</v>
      </c>
      <c r="P104" s="95">
        <v>8.64</v>
      </c>
      <c r="Q104" s="95">
        <v>7.56</v>
      </c>
      <c r="R104" s="95">
        <v>4.9000000000000004</v>
      </c>
      <c r="S104" s="95">
        <v>0</v>
      </c>
      <c r="T104" s="95">
        <v>1</v>
      </c>
      <c r="U104" s="95">
        <v>0</v>
      </c>
      <c r="V104" s="95">
        <v>0</v>
      </c>
      <c r="W104" s="95">
        <v>1</v>
      </c>
      <c r="X104" s="95">
        <v>0</v>
      </c>
      <c r="Y104" s="95">
        <v>0</v>
      </c>
      <c r="Z104" s="95">
        <v>0</v>
      </c>
      <c r="AA104" s="95">
        <v>0</v>
      </c>
      <c r="AB104" s="95">
        <v>0</v>
      </c>
      <c r="AC104" s="95">
        <v>0</v>
      </c>
      <c r="AD104" s="95">
        <v>0</v>
      </c>
      <c r="AE104" s="95">
        <v>0</v>
      </c>
      <c r="AF104" s="95">
        <v>1</v>
      </c>
      <c r="AG104" s="95">
        <v>0</v>
      </c>
      <c r="AH104" s="95">
        <v>0</v>
      </c>
      <c r="AI104" s="95">
        <v>0</v>
      </c>
      <c r="AJ104" s="95"/>
      <c r="AK104" s="95"/>
      <c r="AL104" s="173">
        <v>44193.400868055556</v>
      </c>
      <c r="AM104" s="95">
        <v>16</v>
      </c>
    </row>
    <row r="105" spans="1:39" ht="25.5" customHeight="1">
      <c r="A105" s="93" t="str">
        <f t="shared" si="1"/>
        <v>1-7-定形外</v>
      </c>
      <c r="B105" s="95">
        <v>108</v>
      </c>
      <c r="C105" s="95" t="s">
        <v>2413</v>
      </c>
      <c r="D105" s="95">
        <v>1</v>
      </c>
      <c r="E105" s="95" t="s">
        <v>2414</v>
      </c>
      <c r="F105" s="95" t="s">
        <v>2415</v>
      </c>
      <c r="G105" s="95" t="s">
        <v>2273</v>
      </c>
      <c r="H105" s="95">
        <v>1</v>
      </c>
      <c r="I105" s="95" t="s">
        <v>2400</v>
      </c>
      <c r="J105" s="95">
        <v>7</v>
      </c>
      <c r="K105" s="95">
        <v>11</v>
      </c>
      <c r="L105" s="95">
        <v>0.27</v>
      </c>
      <c r="M105" s="95">
        <v>3.68</v>
      </c>
      <c r="N105" s="95">
        <v>7.7</v>
      </c>
      <c r="O105" s="95">
        <v>5</v>
      </c>
      <c r="P105" s="95">
        <v>0</v>
      </c>
      <c r="Q105" s="95">
        <v>0</v>
      </c>
      <c r="R105" s="95">
        <v>0</v>
      </c>
      <c r="S105" s="95">
        <v>0</v>
      </c>
      <c r="T105" s="95">
        <v>1</v>
      </c>
      <c r="U105" s="95">
        <v>0</v>
      </c>
      <c r="V105" s="95">
        <v>0</v>
      </c>
      <c r="W105" s="95">
        <v>1</v>
      </c>
      <c r="X105" s="95">
        <v>0</v>
      </c>
      <c r="Y105" s="95">
        <v>0</v>
      </c>
      <c r="Z105" s="95">
        <v>0</v>
      </c>
      <c r="AA105" s="95">
        <v>0</v>
      </c>
      <c r="AB105" s="95">
        <v>0</v>
      </c>
      <c r="AC105" s="95">
        <v>0</v>
      </c>
      <c r="AD105" s="95">
        <v>0</v>
      </c>
      <c r="AE105" s="95">
        <v>0</v>
      </c>
      <c r="AF105" s="95">
        <v>0</v>
      </c>
      <c r="AG105" s="95">
        <v>1</v>
      </c>
      <c r="AH105" s="95">
        <v>0</v>
      </c>
      <c r="AI105" s="95">
        <v>0</v>
      </c>
      <c r="AJ105" s="95"/>
      <c r="AK105" s="95"/>
      <c r="AL105" s="173">
        <v>44193.400949074072</v>
      </c>
      <c r="AM105" s="95">
        <v>16</v>
      </c>
    </row>
    <row r="106" spans="1:39" ht="25.5" customHeight="1">
      <c r="A106" s="93" t="str">
        <f t="shared" si="1"/>
        <v>1-10-定形外</v>
      </c>
      <c r="B106" s="95">
        <v>110</v>
      </c>
      <c r="C106" s="95" t="s">
        <v>2416</v>
      </c>
      <c r="D106" s="95">
        <v>1</v>
      </c>
      <c r="E106" s="95" t="s">
        <v>2417</v>
      </c>
      <c r="F106" s="95" t="s">
        <v>2418</v>
      </c>
      <c r="G106" s="95" t="s">
        <v>2156</v>
      </c>
      <c r="H106" s="95">
        <v>1</v>
      </c>
      <c r="I106" s="95" t="s">
        <v>2400</v>
      </c>
      <c r="J106" s="95">
        <v>10</v>
      </c>
      <c r="K106" s="95">
        <v>16</v>
      </c>
      <c r="L106" s="95">
        <v>0.53</v>
      </c>
      <c r="M106" s="95">
        <v>4.7300000000000004</v>
      </c>
      <c r="N106" s="95">
        <v>12.47</v>
      </c>
      <c r="O106" s="95">
        <v>7.54</v>
      </c>
      <c r="P106" s="95">
        <v>0</v>
      </c>
      <c r="Q106" s="95">
        <v>0</v>
      </c>
      <c r="R106" s="95">
        <v>0</v>
      </c>
      <c r="S106" s="95">
        <v>0</v>
      </c>
      <c r="T106" s="95">
        <v>1</v>
      </c>
      <c r="U106" s="95">
        <v>10</v>
      </c>
      <c r="V106" s="95">
        <v>0</v>
      </c>
      <c r="W106" s="95">
        <v>1</v>
      </c>
      <c r="X106" s="95">
        <v>0</v>
      </c>
      <c r="Y106" s="95">
        <v>0</v>
      </c>
      <c r="Z106" s="95">
        <v>0</v>
      </c>
      <c r="AA106" s="95">
        <v>0</v>
      </c>
      <c r="AB106" s="95">
        <v>1</v>
      </c>
      <c r="AC106" s="95">
        <v>0</v>
      </c>
      <c r="AD106" s="95">
        <v>0</v>
      </c>
      <c r="AE106" s="95">
        <v>0</v>
      </c>
      <c r="AF106" s="95">
        <v>0</v>
      </c>
      <c r="AG106" s="95">
        <v>0</v>
      </c>
      <c r="AH106" s="95">
        <v>0</v>
      </c>
      <c r="AI106" s="95">
        <v>0</v>
      </c>
      <c r="AJ106" s="95"/>
      <c r="AK106" s="95"/>
      <c r="AL106" s="173">
        <v>44193.401099537034</v>
      </c>
      <c r="AM106" s="95">
        <v>16</v>
      </c>
    </row>
    <row r="107" spans="1:39" ht="25.5" customHeight="1">
      <c r="A107" s="93" t="str">
        <f t="shared" si="1"/>
        <v>1-12-定形外</v>
      </c>
      <c r="B107" s="95">
        <v>111</v>
      </c>
      <c r="C107" s="95" t="s">
        <v>2419</v>
      </c>
      <c r="D107" s="95">
        <v>1</v>
      </c>
      <c r="E107" s="95" t="s">
        <v>2420</v>
      </c>
      <c r="F107" s="95" t="s">
        <v>2421</v>
      </c>
      <c r="G107" s="95" t="s">
        <v>2422</v>
      </c>
      <c r="H107" s="95">
        <v>1</v>
      </c>
      <c r="I107" s="95" t="s">
        <v>2400</v>
      </c>
      <c r="J107" s="95">
        <v>12</v>
      </c>
      <c r="K107" s="95">
        <v>50</v>
      </c>
      <c r="L107" s="95">
        <v>2.1</v>
      </c>
      <c r="M107" s="95">
        <v>18.89</v>
      </c>
      <c r="N107" s="95">
        <v>23.99</v>
      </c>
      <c r="O107" s="95">
        <v>23.43</v>
      </c>
      <c r="P107" s="95">
        <v>0</v>
      </c>
      <c r="Q107" s="95">
        <v>0</v>
      </c>
      <c r="R107" s="95">
        <v>0</v>
      </c>
      <c r="S107" s="95">
        <v>1</v>
      </c>
      <c r="T107" s="95">
        <v>0</v>
      </c>
      <c r="U107" s="95">
        <v>20</v>
      </c>
      <c r="V107" s="95">
        <v>0</v>
      </c>
      <c r="W107" s="95">
        <v>1</v>
      </c>
      <c r="X107" s="95">
        <v>0</v>
      </c>
      <c r="Y107" s="95">
        <v>0</v>
      </c>
      <c r="Z107" s="95">
        <v>0</v>
      </c>
      <c r="AA107" s="95">
        <v>0</v>
      </c>
      <c r="AB107" s="95">
        <v>1</v>
      </c>
      <c r="AC107" s="95">
        <v>0</v>
      </c>
      <c r="AD107" s="95">
        <v>0</v>
      </c>
      <c r="AE107" s="95">
        <v>0</v>
      </c>
      <c r="AF107" s="95">
        <v>0</v>
      </c>
      <c r="AG107" s="95">
        <v>0</v>
      </c>
      <c r="AH107" s="95">
        <v>0</v>
      </c>
      <c r="AI107" s="95">
        <v>0</v>
      </c>
      <c r="AJ107" s="95"/>
      <c r="AK107" s="95"/>
      <c r="AL107" s="173">
        <v>45390.702719907407</v>
      </c>
      <c r="AM107" s="95">
        <v>16</v>
      </c>
    </row>
    <row r="108" spans="1:39" ht="25.5" customHeight="1">
      <c r="A108" s="93" t="str">
        <f t="shared" si="1"/>
        <v>1-12-定形外50ｇ</v>
      </c>
      <c r="B108" s="95">
        <v>112</v>
      </c>
      <c r="C108" s="95" t="s">
        <v>2423</v>
      </c>
      <c r="D108" s="95">
        <v>1</v>
      </c>
      <c r="E108" s="95" t="s">
        <v>2424</v>
      </c>
      <c r="F108" s="95" t="s">
        <v>2425</v>
      </c>
      <c r="G108" s="95" t="s">
        <v>2325</v>
      </c>
      <c r="H108" s="95">
        <v>1</v>
      </c>
      <c r="I108" s="95" t="s">
        <v>2426</v>
      </c>
      <c r="J108" s="95">
        <v>12</v>
      </c>
      <c r="K108" s="95">
        <v>0</v>
      </c>
      <c r="L108" s="95">
        <v>0</v>
      </c>
      <c r="M108" s="95">
        <v>20.99</v>
      </c>
      <c r="N108" s="95">
        <v>25.47</v>
      </c>
      <c r="O108" s="95">
        <v>30.56</v>
      </c>
      <c r="P108" s="95">
        <v>0</v>
      </c>
      <c r="Q108" s="95">
        <v>0</v>
      </c>
      <c r="R108" s="95">
        <v>0</v>
      </c>
      <c r="S108" s="95">
        <v>1</v>
      </c>
      <c r="T108" s="95">
        <v>0</v>
      </c>
      <c r="U108" s="95">
        <v>20</v>
      </c>
      <c r="V108" s="95">
        <v>0</v>
      </c>
      <c r="W108" s="95">
        <v>1</v>
      </c>
      <c r="X108" s="95">
        <v>0</v>
      </c>
      <c r="Y108" s="95">
        <v>0</v>
      </c>
      <c r="Z108" s="95">
        <v>0</v>
      </c>
      <c r="AA108" s="95">
        <v>0</v>
      </c>
      <c r="AB108" s="95">
        <v>1</v>
      </c>
      <c r="AC108" s="95">
        <v>0</v>
      </c>
      <c r="AD108" s="95">
        <v>0</v>
      </c>
      <c r="AE108" s="95">
        <v>0</v>
      </c>
      <c r="AF108" s="95">
        <v>0</v>
      </c>
      <c r="AG108" s="95">
        <v>0</v>
      </c>
      <c r="AH108" s="95">
        <v>0</v>
      </c>
      <c r="AI108" s="95">
        <v>0</v>
      </c>
      <c r="AJ108" s="95"/>
      <c r="AK108" s="95"/>
      <c r="AL108" s="173">
        <v>44036.663553240738</v>
      </c>
      <c r="AM108" s="95">
        <v>1</v>
      </c>
    </row>
    <row r="109" spans="1:39" ht="25.5" customHeight="1">
      <c r="A109" s="93" t="str">
        <f t="shared" si="1"/>
        <v>1-1-定形外</v>
      </c>
      <c r="B109" s="95">
        <v>113</v>
      </c>
      <c r="C109" s="95" t="s">
        <v>2427</v>
      </c>
      <c r="D109" s="95">
        <v>1</v>
      </c>
      <c r="E109" s="95" t="s">
        <v>2428</v>
      </c>
      <c r="F109" s="95" t="s">
        <v>2429</v>
      </c>
      <c r="G109" s="95" t="s">
        <v>2132</v>
      </c>
      <c r="H109" s="95">
        <v>1</v>
      </c>
      <c r="I109" s="95" t="s">
        <v>2400</v>
      </c>
      <c r="J109" s="95">
        <v>1</v>
      </c>
      <c r="K109" s="95">
        <v>13</v>
      </c>
      <c r="L109" s="95">
        <v>0.53</v>
      </c>
      <c r="M109" s="95">
        <v>3.15</v>
      </c>
      <c r="N109" s="95">
        <v>9.5399999999999991</v>
      </c>
      <c r="O109" s="95">
        <v>5.5</v>
      </c>
      <c r="P109" s="95">
        <v>9.36</v>
      </c>
      <c r="Q109" s="95">
        <v>0</v>
      </c>
      <c r="R109" s="95">
        <v>0</v>
      </c>
      <c r="S109" s="95">
        <v>0</v>
      </c>
      <c r="T109" s="95">
        <v>1</v>
      </c>
      <c r="U109" s="95">
        <v>0</v>
      </c>
      <c r="V109" s="95">
        <v>0</v>
      </c>
      <c r="W109" s="95">
        <v>1</v>
      </c>
      <c r="X109" s="95">
        <v>0</v>
      </c>
      <c r="Y109" s="95">
        <v>0</v>
      </c>
      <c r="Z109" s="95">
        <v>1</v>
      </c>
      <c r="AA109" s="95">
        <v>1</v>
      </c>
      <c r="AB109" s="95">
        <v>0</v>
      </c>
      <c r="AC109" s="95">
        <v>0</v>
      </c>
      <c r="AD109" s="95">
        <v>0</v>
      </c>
      <c r="AE109" s="95">
        <v>0</v>
      </c>
      <c r="AF109" s="95">
        <v>0</v>
      </c>
      <c r="AG109" s="95">
        <v>0</v>
      </c>
      <c r="AH109" s="95">
        <v>0</v>
      </c>
      <c r="AI109" s="95">
        <v>0</v>
      </c>
      <c r="AJ109" s="95"/>
      <c r="AK109" s="95"/>
      <c r="AL109" s="173">
        <v>44193.40116898148</v>
      </c>
      <c r="AM109" s="95">
        <v>16</v>
      </c>
    </row>
    <row r="110" spans="1:39" ht="25.5" customHeight="1">
      <c r="A110" s="93" t="str">
        <f t="shared" si="1"/>
        <v>1-2-定形外</v>
      </c>
      <c r="B110" s="95">
        <v>114</v>
      </c>
      <c r="C110" s="95" t="s">
        <v>2430</v>
      </c>
      <c r="D110" s="95">
        <v>1</v>
      </c>
      <c r="E110" s="95" t="s">
        <v>2431</v>
      </c>
      <c r="F110" s="95" t="s">
        <v>2432</v>
      </c>
      <c r="G110" s="95" t="s">
        <v>2136</v>
      </c>
      <c r="H110" s="95">
        <v>1</v>
      </c>
      <c r="I110" s="95" t="s">
        <v>2400</v>
      </c>
      <c r="J110" s="95">
        <v>2</v>
      </c>
      <c r="K110" s="95">
        <v>18</v>
      </c>
      <c r="L110" s="95">
        <v>0.53</v>
      </c>
      <c r="M110" s="95">
        <v>5.25</v>
      </c>
      <c r="N110" s="95">
        <v>13.2</v>
      </c>
      <c r="O110" s="95">
        <v>7.64</v>
      </c>
      <c r="P110" s="95">
        <v>0</v>
      </c>
      <c r="Q110" s="95">
        <v>0</v>
      </c>
      <c r="R110" s="95">
        <v>0</v>
      </c>
      <c r="S110" s="95">
        <v>0</v>
      </c>
      <c r="T110" s="95">
        <v>1</v>
      </c>
      <c r="U110" s="95">
        <v>0</v>
      </c>
      <c r="V110" s="95">
        <v>0</v>
      </c>
      <c r="W110" s="95">
        <v>1</v>
      </c>
      <c r="X110" s="95">
        <v>0</v>
      </c>
      <c r="Y110" s="95">
        <v>0</v>
      </c>
      <c r="Z110" s="95">
        <v>1</v>
      </c>
      <c r="AA110" s="95">
        <v>0</v>
      </c>
      <c r="AB110" s="95">
        <v>0</v>
      </c>
      <c r="AC110" s="95">
        <v>0</v>
      </c>
      <c r="AD110" s="95">
        <v>0</v>
      </c>
      <c r="AE110" s="95">
        <v>0</v>
      </c>
      <c r="AF110" s="95">
        <v>0</v>
      </c>
      <c r="AG110" s="95">
        <v>0</v>
      </c>
      <c r="AH110" s="95">
        <v>0</v>
      </c>
      <c r="AI110" s="95">
        <v>0</v>
      </c>
      <c r="AJ110" s="95"/>
      <c r="AK110" s="95"/>
      <c r="AL110" s="173">
        <v>44193.401250000003</v>
      </c>
      <c r="AM110" s="95">
        <v>16</v>
      </c>
    </row>
    <row r="111" spans="1:39" ht="25.5" customHeight="1">
      <c r="A111" s="93" t="str">
        <f t="shared" si="1"/>
        <v>1-3-定形外</v>
      </c>
      <c r="B111" s="95">
        <v>115</v>
      </c>
      <c r="C111" s="95" t="s">
        <v>2433</v>
      </c>
      <c r="D111" s="95">
        <v>1</v>
      </c>
      <c r="E111" s="95" t="s">
        <v>2434</v>
      </c>
      <c r="F111" s="95" t="s">
        <v>2435</v>
      </c>
      <c r="G111" s="95" t="s">
        <v>2140</v>
      </c>
      <c r="H111" s="95">
        <v>1</v>
      </c>
      <c r="I111" s="95" t="s">
        <v>2400</v>
      </c>
      <c r="J111" s="95">
        <v>3</v>
      </c>
      <c r="K111" s="95">
        <v>17</v>
      </c>
      <c r="L111" s="95">
        <v>0.53</v>
      </c>
      <c r="M111" s="95">
        <v>4.2</v>
      </c>
      <c r="N111" s="95">
        <v>12.47</v>
      </c>
      <c r="O111" s="95">
        <v>7.34</v>
      </c>
      <c r="P111" s="95">
        <v>0</v>
      </c>
      <c r="Q111" s="95">
        <v>0</v>
      </c>
      <c r="R111" s="95">
        <v>0</v>
      </c>
      <c r="S111" s="95">
        <v>0</v>
      </c>
      <c r="T111" s="95">
        <v>1</v>
      </c>
      <c r="U111" s="95">
        <v>0</v>
      </c>
      <c r="V111" s="95">
        <v>0</v>
      </c>
      <c r="W111" s="95">
        <v>1</v>
      </c>
      <c r="X111" s="95">
        <v>0</v>
      </c>
      <c r="Y111" s="95">
        <v>0</v>
      </c>
      <c r="Z111" s="95">
        <v>0</v>
      </c>
      <c r="AA111" s="95">
        <v>1</v>
      </c>
      <c r="AB111" s="95">
        <v>0</v>
      </c>
      <c r="AC111" s="95">
        <v>0</v>
      </c>
      <c r="AD111" s="95">
        <v>0</v>
      </c>
      <c r="AE111" s="95">
        <v>0</v>
      </c>
      <c r="AF111" s="95">
        <v>0</v>
      </c>
      <c r="AG111" s="95">
        <v>0</v>
      </c>
      <c r="AH111" s="95">
        <v>0</v>
      </c>
      <c r="AI111" s="95">
        <v>0</v>
      </c>
      <c r="AJ111" s="95"/>
      <c r="AK111" s="95"/>
      <c r="AL111" s="173">
        <v>44193.401412037034</v>
      </c>
      <c r="AM111" s="95">
        <v>16</v>
      </c>
    </row>
    <row r="112" spans="1:39" ht="25.5" customHeight="1">
      <c r="A112" s="93" t="str">
        <f t="shared" si="1"/>
        <v>1-10-定形外</v>
      </c>
      <c r="B112" s="95">
        <v>116</v>
      </c>
      <c r="C112" s="95" t="s">
        <v>2436</v>
      </c>
      <c r="D112" s="95">
        <v>1</v>
      </c>
      <c r="E112" s="95" t="s">
        <v>2437</v>
      </c>
      <c r="F112" s="95" t="s">
        <v>2438</v>
      </c>
      <c r="G112" s="95" t="s">
        <v>2169</v>
      </c>
      <c r="H112" s="95">
        <v>1</v>
      </c>
      <c r="I112" s="95" t="s">
        <v>2400</v>
      </c>
      <c r="J112" s="95">
        <v>10</v>
      </c>
      <c r="K112" s="95">
        <v>13</v>
      </c>
      <c r="L112" s="95">
        <v>0.27</v>
      </c>
      <c r="M112" s="95">
        <v>3.68</v>
      </c>
      <c r="N112" s="95">
        <v>9.09</v>
      </c>
      <c r="O112" s="95">
        <v>7.54</v>
      </c>
      <c r="P112" s="95">
        <v>0</v>
      </c>
      <c r="Q112" s="95">
        <v>0</v>
      </c>
      <c r="R112" s="95">
        <v>0</v>
      </c>
      <c r="S112" s="95">
        <v>0</v>
      </c>
      <c r="T112" s="95">
        <v>1</v>
      </c>
      <c r="U112" s="95">
        <v>10</v>
      </c>
      <c r="V112" s="95">
        <v>0</v>
      </c>
      <c r="W112" s="95">
        <v>1</v>
      </c>
      <c r="X112" s="95">
        <v>0</v>
      </c>
      <c r="Y112" s="95">
        <v>0</v>
      </c>
      <c r="Z112" s="95">
        <v>0</v>
      </c>
      <c r="AA112" s="95">
        <v>0</v>
      </c>
      <c r="AB112" s="95">
        <v>0</v>
      </c>
      <c r="AC112" s="95">
        <v>0</v>
      </c>
      <c r="AD112" s="95">
        <v>0</v>
      </c>
      <c r="AE112" s="95">
        <v>0</v>
      </c>
      <c r="AF112" s="95">
        <v>0</v>
      </c>
      <c r="AG112" s="95">
        <v>0</v>
      </c>
      <c r="AH112" s="95">
        <v>0</v>
      </c>
      <c r="AI112" s="95">
        <v>0</v>
      </c>
      <c r="AJ112" s="95"/>
      <c r="AK112" s="95"/>
      <c r="AL112" s="173">
        <v>44193.40148148148</v>
      </c>
      <c r="AM112" s="95">
        <v>16</v>
      </c>
    </row>
    <row r="113" spans="1:39" ht="25.5" customHeight="1">
      <c r="A113" s="93" t="str">
        <f t="shared" si="1"/>
        <v>1-5-定形外</v>
      </c>
      <c r="B113" s="95">
        <v>117</v>
      </c>
      <c r="C113" s="95" t="s">
        <v>2439</v>
      </c>
      <c r="D113" s="95">
        <v>1</v>
      </c>
      <c r="E113" s="95" t="s">
        <v>2440</v>
      </c>
      <c r="F113" s="95" t="s">
        <v>2441</v>
      </c>
      <c r="G113" s="95" t="s">
        <v>2144</v>
      </c>
      <c r="H113" s="95">
        <v>1</v>
      </c>
      <c r="I113" s="95" t="s">
        <v>2400</v>
      </c>
      <c r="J113" s="95">
        <v>5</v>
      </c>
      <c r="K113" s="95">
        <v>18</v>
      </c>
      <c r="L113" s="95">
        <v>0.53</v>
      </c>
      <c r="M113" s="95">
        <v>5.25</v>
      </c>
      <c r="N113" s="95">
        <v>13.2</v>
      </c>
      <c r="O113" s="95">
        <v>7.64</v>
      </c>
      <c r="P113" s="95">
        <v>0</v>
      </c>
      <c r="Q113" s="95">
        <v>0</v>
      </c>
      <c r="R113" s="95">
        <v>0</v>
      </c>
      <c r="S113" s="95">
        <v>0</v>
      </c>
      <c r="T113" s="95">
        <v>1</v>
      </c>
      <c r="U113" s="95">
        <v>0</v>
      </c>
      <c r="V113" s="95">
        <v>0</v>
      </c>
      <c r="W113" s="95">
        <v>1</v>
      </c>
      <c r="X113" s="95">
        <v>0</v>
      </c>
      <c r="Y113" s="95">
        <v>0</v>
      </c>
      <c r="Z113" s="95">
        <v>0</v>
      </c>
      <c r="AA113" s="95">
        <v>0</v>
      </c>
      <c r="AB113" s="95">
        <v>0</v>
      </c>
      <c r="AC113" s="95">
        <v>0</v>
      </c>
      <c r="AD113" s="95">
        <v>0</v>
      </c>
      <c r="AE113" s="95">
        <v>0</v>
      </c>
      <c r="AF113" s="95">
        <v>1</v>
      </c>
      <c r="AG113" s="95">
        <v>1</v>
      </c>
      <c r="AH113" s="95">
        <v>0</v>
      </c>
      <c r="AI113" s="95">
        <v>0</v>
      </c>
      <c r="AJ113" s="95"/>
      <c r="AK113" s="95"/>
      <c r="AL113" s="173">
        <v>44193.401759259257</v>
      </c>
      <c r="AM113" s="95">
        <v>16</v>
      </c>
    </row>
    <row r="114" spans="1:39" ht="25.5" customHeight="1">
      <c r="A114" s="93" t="str">
        <f t="shared" si="1"/>
        <v>1-6-定形外</v>
      </c>
      <c r="B114" s="95">
        <v>118</v>
      </c>
      <c r="C114" s="95" t="s">
        <v>2442</v>
      </c>
      <c r="D114" s="95">
        <v>1</v>
      </c>
      <c r="E114" s="95" t="s">
        <v>2443</v>
      </c>
      <c r="F114" s="95" t="s">
        <v>2444</v>
      </c>
      <c r="G114" s="95" t="s">
        <v>2191</v>
      </c>
      <c r="H114" s="95">
        <v>1</v>
      </c>
      <c r="I114" s="95" t="s">
        <v>2400</v>
      </c>
      <c r="J114" s="95">
        <v>6</v>
      </c>
      <c r="K114" s="95">
        <v>18</v>
      </c>
      <c r="L114" s="95">
        <v>0.53</v>
      </c>
      <c r="M114" s="95">
        <v>5.25</v>
      </c>
      <c r="N114" s="95">
        <v>13.2</v>
      </c>
      <c r="O114" s="95">
        <v>7.64</v>
      </c>
      <c r="P114" s="95">
        <v>0</v>
      </c>
      <c r="Q114" s="95">
        <v>0</v>
      </c>
      <c r="R114" s="95">
        <v>0</v>
      </c>
      <c r="S114" s="95">
        <v>0</v>
      </c>
      <c r="T114" s="95">
        <v>1</v>
      </c>
      <c r="U114" s="95">
        <v>0</v>
      </c>
      <c r="V114" s="95">
        <v>0</v>
      </c>
      <c r="W114" s="95">
        <v>1</v>
      </c>
      <c r="X114" s="95">
        <v>0</v>
      </c>
      <c r="Y114" s="95">
        <v>0</v>
      </c>
      <c r="Z114" s="95">
        <v>0</v>
      </c>
      <c r="AA114" s="95">
        <v>0</v>
      </c>
      <c r="AB114" s="95">
        <v>0</v>
      </c>
      <c r="AC114" s="95">
        <v>0</v>
      </c>
      <c r="AD114" s="95">
        <v>0</v>
      </c>
      <c r="AE114" s="95">
        <v>0</v>
      </c>
      <c r="AF114" s="95">
        <v>1</v>
      </c>
      <c r="AG114" s="95">
        <v>0</v>
      </c>
      <c r="AH114" s="95">
        <v>0</v>
      </c>
      <c r="AI114" s="95">
        <v>0</v>
      </c>
      <c r="AJ114" s="95"/>
      <c r="AK114" s="95"/>
      <c r="AL114" s="173">
        <v>44193.401898148149</v>
      </c>
      <c r="AM114" s="95">
        <v>16</v>
      </c>
    </row>
    <row r="115" spans="1:39" ht="25.5" customHeight="1">
      <c r="A115" s="93" t="str">
        <f t="shared" si="1"/>
        <v>1-12-定形外</v>
      </c>
      <c r="B115" s="95">
        <v>119</v>
      </c>
      <c r="C115" s="95" t="s">
        <v>2445</v>
      </c>
      <c r="D115" s="95">
        <v>1</v>
      </c>
      <c r="E115" s="95" t="s">
        <v>2446</v>
      </c>
      <c r="F115" s="95" t="s">
        <v>2447</v>
      </c>
      <c r="G115" s="95" t="s">
        <v>2422</v>
      </c>
      <c r="H115" s="95">
        <v>1</v>
      </c>
      <c r="I115" s="95" t="s">
        <v>2400</v>
      </c>
      <c r="J115" s="95">
        <v>12</v>
      </c>
      <c r="K115" s="95">
        <v>70</v>
      </c>
      <c r="L115" s="95">
        <v>2.1</v>
      </c>
      <c r="M115" s="95">
        <v>26.23</v>
      </c>
      <c r="N115" s="95">
        <v>31.33</v>
      </c>
      <c r="O115" s="95">
        <v>0</v>
      </c>
      <c r="P115" s="95">
        <v>33</v>
      </c>
      <c r="Q115" s="95">
        <v>0</v>
      </c>
      <c r="R115" s="95">
        <v>0</v>
      </c>
      <c r="S115" s="95">
        <v>1</v>
      </c>
      <c r="T115" s="95">
        <v>0</v>
      </c>
      <c r="U115" s="95">
        <v>20</v>
      </c>
      <c r="V115" s="95">
        <v>0</v>
      </c>
      <c r="W115" s="95">
        <v>1</v>
      </c>
      <c r="X115" s="95">
        <v>0</v>
      </c>
      <c r="Y115" s="95">
        <v>0</v>
      </c>
      <c r="Z115" s="95">
        <v>0</v>
      </c>
      <c r="AA115" s="95">
        <v>0</v>
      </c>
      <c r="AB115" s="95">
        <v>1</v>
      </c>
      <c r="AC115" s="95">
        <v>0</v>
      </c>
      <c r="AD115" s="95">
        <v>0</v>
      </c>
      <c r="AE115" s="95">
        <v>0</v>
      </c>
      <c r="AF115" s="95">
        <v>0</v>
      </c>
      <c r="AG115" s="95">
        <v>0</v>
      </c>
      <c r="AH115" s="95">
        <v>0</v>
      </c>
      <c r="AI115" s="95">
        <v>0</v>
      </c>
      <c r="AJ115" s="95"/>
      <c r="AK115" s="95"/>
      <c r="AL115" s="173">
        <v>44096.378576388888</v>
      </c>
      <c r="AM115" s="95">
        <v>1</v>
      </c>
    </row>
    <row r="116" spans="1:39" ht="25.5" customHeight="1">
      <c r="A116" s="93" t="str">
        <f t="shared" si="1"/>
        <v>1-12-定形外100ｇ</v>
      </c>
      <c r="B116" s="95">
        <v>120</v>
      </c>
      <c r="C116" s="95" t="s">
        <v>2448</v>
      </c>
      <c r="D116" s="95">
        <v>1</v>
      </c>
      <c r="E116" s="95" t="s">
        <v>2449</v>
      </c>
      <c r="F116" s="95" t="s">
        <v>2450</v>
      </c>
      <c r="G116" s="95" t="s">
        <v>2325</v>
      </c>
      <c r="H116" s="95">
        <v>1</v>
      </c>
      <c r="I116" s="95" t="s">
        <v>2451</v>
      </c>
      <c r="J116" s="95">
        <v>12</v>
      </c>
      <c r="K116" s="95">
        <v>0</v>
      </c>
      <c r="L116" s="95">
        <v>0</v>
      </c>
      <c r="M116" s="95">
        <v>20.99</v>
      </c>
      <c r="N116" s="95">
        <v>25.47</v>
      </c>
      <c r="O116" s="95">
        <v>30.56</v>
      </c>
      <c r="P116" s="95">
        <v>33</v>
      </c>
      <c r="Q116" s="95">
        <v>0</v>
      </c>
      <c r="R116" s="95">
        <v>0</v>
      </c>
      <c r="S116" s="95">
        <v>1</v>
      </c>
      <c r="T116" s="95">
        <v>0</v>
      </c>
      <c r="U116" s="95">
        <v>20</v>
      </c>
      <c r="V116" s="95">
        <v>0</v>
      </c>
      <c r="W116" s="95">
        <v>1</v>
      </c>
      <c r="X116" s="95">
        <v>0</v>
      </c>
      <c r="Y116" s="95">
        <v>0</v>
      </c>
      <c r="Z116" s="95">
        <v>0</v>
      </c>
      <c r="AA116" s="95">
        <v>0</v>
      </c>
      <c r="AB116" s="95">
        <v>1</v>
      </c>
      <c r="AC116" s="95">
        <v>0</v>
      </c>
      <c r="AD116" s="95">
        <v>0</v>
      </c>
      <c r="AE116" s="95">
        <v>0</v>
      </c>
      <c r="AF116" s="95">
        <v>0</v>
      </c>
      <c r="AG116" s="95">
        <v>0</v>
      </c>
      <c r="AH116" s="95">
        <v>0</v>
      </c>
      <c r="AI116" s="95">
        <v>0</v>
      </c>
      <c r="AJ116" s="95"/>
      <c r="AK116" s="95"/>
      <c r="AL116" s="173">
        <v>44036.663344907407</v>
      </c>
      <c r="AM116" s="95">
        <v>1</v>
      </c>
    </row>
    <row r="117" spans="1:39" ht="25.5" customHeight="1">
      <c r="A117" s="93" t="str">
        <f t="shared" si="1"/>
        <v>1-1-定形外</v>
      </c>
      <c r="B117" s="95">
        <v>121</v>
      </c>
      <c r="C117" s="95" t="s">
        <v>2452</v>
      </c>
      <c r="D117" s="95">
        <v>1</v>
      </c>
      <c r="E117" s="95" t="s">
        <v>2453</v>
      </c>
      <c r="F117" s="95" t="s">
        <v>2454</v>
      </c>
      <c r="G117" s="95" t="s">
        <v>2132</v>
      </c>
      <c r="H117" s="95">
        <v>1</v>
      </c>
      <c r="I117" s="95" t="s">
        <v>2400</v>
      </c>
      <c r="J117" s="95">
        <v>1</v>
      </c>
      <c r="K117" s="95">
        <v>17</v>
      </c>
      <c r="L117" s="95">
        <v>0.64</v>
      </c>
      <c r="M117" s="95">
        <v>4.2</v>
      </c>
      <c r="N117" s="95">
        <v>0</v>
      </c>
      <c r="O117" s="95">
        <v>0</v>
      </c>
      <c r="P117" s="95">
        <v>0</v>
      </c>
      <c r="Q117" s="95">
        <v>0</v>
      </c>
      <c r="R117" s="95">
        <v>0</v>
      </c>
      <c r="S117" s="95">
        <v>0</v>
      </c>
      <c r="T117" s="95">
        <v>1</v>
      </c>
      <c r="U117" s="95">
        <v>0</v>
      </c>
      <c r="V117" s="95">
        <v>0</v>
      </c>
      <c r="W117" s="95">
        <v>1</v>
      </c>
      <c r="X117" s="95">
        <v>0</v>
      </c>
      <c r="Y117" s="95">
        <v>0</v>
      </c>
      <c r="Z117" s="95">
        <v>1</v>
      </c>
      <c r="AA117" s="95">
        <v>1</v>
      </c>
      <c r="AB117" s="95">
        <v>0</v>
      </c>
      <c r="AC117" s="95">
        <v>0</v>
      </c>
      <c r="AD117" s="95">
        <v>0</v>
      </c>
      <c r="AE117" s="95">
        <v>0</v>
      </c>
      <c r="AF117" s="95">
        <v>0</v>
      </c>
      <c r="AG117" s="95">
        <v>0</v>
      </c>
      <c r="AH117" s="95">
        <v>0</v>
      </c>
      <c r="AI117" s="95">
        <v>0</v>
      </c>
      <c r="AJ117" s="95"/>
      <c r="AK117" s="95"/>
      <c r="AL117" s="173">
        <v>44193.401655092595</v>
      </c>
      <c r="AM117" s="95">
        <v>16</v>
      </c>
    </row>
    <row r="118" spans="1:39" ht="25.5" customHeight="1">
      <c r="A118" s="93" t="str">
        <f t="shared" si="1"/>
        <v>1-2-定形外</v>
      </c>
      <c r="B118" s="95">
        <v>122</v>
      </c>
      <c r="C118" s="95" t="s">
        <v>2455</v>
      </c>
      <c r="D118" s="95">
        <v>1</v>
      </c>
      <c r="E118" s="95" t="s">
        <v>2456</v>
      </c>
      <c r="F118" s="95" t="s">
        <v>2457</v>
      </c>
      <c r="G118" s="95" t="s">
        <v>2136</v>
      </c>
      <c r="H118" s="95">
        <v>1</v>
      </c>
      <c r="I118" s="95" t="s">
        <v>2400</v>
      </c>
      <c r="J118" s="95">
        <v>2</v>
      </c>
      <c r="K118" s="95">
        <v>22</v>
      </c>
      <c r="L118" s="95">
        <v>0.64</v>
      </c>
      <c r="M118" s="95">
        <v>6.3</v>
      </c>
      <c r="N118" s="95">
        <v>0</v>
      </c>
      <c r="O118" s="95">
        <v>0</v>
      </c>
      <c r="P118" s="95">
        <v>0</v>
      </c>
      <c r="Q118" s="95">
        <v>0</v>
      </c>
      <c r="R118" s="95">
        <v>0</v>
      </c>
      <c r="S118" s="95">
        <v>0</v>
      </c>
      <c r="T118" s="95">
        <v>1</v>
      </c>
      <c r="U118" s="95">
        <v>0</v>
      </c>
      <c r="V118" s="95">
        <v>0</v>
      </c>
      <c r="W118" s="95">
        <v>1</v>
      </c>
      <c r="X118" s="95">
        <v>0</v>
      </c>
      <c r="Y118" s="95">
        <v>0</v>
      </c>
      <c r="Z118" s="95">
        <v>1</v>
      </c>
      <c r="AA118" s="95">
        <v>0</v>
      </c>
      <c r="AB118" s="95">
        <v>0</v>
      </c>
      <c r="AC118" s="95">
        <v>0</v>
      </c>
      <c r="AD118" s="95">
        <v>0</v>
      </c>
      <c r="AE118" s="95">
        <v>0</v>
      </c>
      <c r="AF118" s="95">
        <v>0</v>
      </c>
      <c r="AG118" s="95">
        <v>0</v>
      </c>
      <c r="AH118" s="95">
        <v>0</v>
      </c>
      <c r="AI118" s="95">
        <v>0</v>
      </c>
      <c r="AJ118" s="95"/>
      <c r="AK118" s="95"/>
      <c r="AL118" s="173">
        <v>44193.40216435185</v>
      </c>
      <c r="AM118" s="95">
        <v>16</v>
      </c>
    </row>
    <row r="119" spans="1:39" ht="25.5" customHeight="1">
      <c r="A119" s="93" t="str">
        <f t="shared" si="1"/>
        <v>1-3-定形外</v>
      </c>
      <c r="B119" s="95">
        <v>123</v>
      </c>
      <c r="C119" s="95" t="s">
        <v>2458</v>
      </c>
      <c r="D119" s="95">
        <v>1</v>
      </c>
      <c r="E119" s="95" t="s">
        <v>2459</v>
      </c>
      <c r="F119" s="95" t="s">
        <v>2460</v>
      </c>
      <c r="G119" s="95" t="s">
        <v>2140</v>
      </c>
      <c r="H119" s="95">
        <v>1</v>
      </c>
      <c r="I119" s="95" t="s">
        <v>2400</v>
      </c>
      <c r="J119" s="95">
        <v>3</v>
      </c>
      <c r="K119" s="95">
        <v>21</v>
      </c>
      <c r="L119" s="95">
        <v>0.64</v>
      </c>
      <c r="M119" s="95">
        <v>5.25</v>
      </c>
      <c r="N119" s="95">
        <v>0</v>
      </c>
      <c r="O119" s="95">
        <v>0</v>
      </c>
      <c r="P119" s="95">
        <v>0</v>
      </c>
      <c r="Q119" s="95">
        <v>0</v>
      </c>
      <c r="R119" s="95">
        <v>0</v>
      </c>
      <c r="S119" s="95">
        <v>0</v>
      </c>
      <c r="T119" s="95">
        <v>1</v>
      </c>
      <c r="U119" s="95">
        <v>0</v>
      </c>
      <c r="V119" s="95">
        <v>0</v>
      </c>
      <c r="W119" s="95">
        <v>1</v>
      </c>
      <c r="X119" s="95">
        <v>0</v>
      </c>
      <c r="Y119" s="95">
        <v>0</v>
      </c>
      <c r="Z119" s="95">
        <v>0</v>
      </c>
      <c r="AA119" s="95">
        <v>1</v>
      </c>
      <c r="AB119" s="95">
        <v>0</v>
      </c>
      <c r="AC119" s="95">
        <v>0</v>
      </c>
      <c r="AD119" s="95">
        <v>0</v>
      </c>
      <c r="AE119" s="95">
        <v>0</v>
      </c>
      <c r="AF119" s="95">
        <v>0</v>
      </c>
      <c r="AG119" s="95">
        <v>0</v>
      </c>
      <c r="AH119" s="95">
        <v>0</v>
      </c>
      <c r="AI119" s="95">
        <v>0</v>
      </c>
      <c r="AJ119" s="95"/>
      <c r="AK119" s="95"/>
      <c r="AL119" s="173">
        <v>44193.402245370373</v>
      </c>
      <c r="AM119" s="95">
        <v>16</v>
      </c>
    </row>
    <row r="120" spans="1:39" ht="25.5" customHeight="1">
      <c r="A120" s="93" t="str">
        <f t="shared" si="1"/>
        <v>1-12-定形外</v>
      </c>
      <c r="B120" s="95">
        <v>124</v>
      </c>
      <c r="C120" s="95" t="s">
        <v>2461</v>
      </c>
      <c r="D120" s="95">
        <v>1</v>
      </c>
      <c r="E120" s="95" t="s">
        <v>2462</v>
      </c>
      <c r="F120" s="95" t="s">
        <v>2463</v>
      </c>
      <c r="G120" s="95" t="s">
        <v>2464</v>
      </c>
      <c r="H120" s="95">
        <v>1</v>
      </c>
      <c r="I120" s="95" t="s">
        <v>2400</v>
      </c>
      <c r="J120" s="95">
        <v>12</v>
      </c>
      <c r="K120" s="95">
        <v>0</v>
      </c>
      <c r="L120" s="95">
        <v>3.67</v>
      </c>
      <c r="M120" s="95">
        <v>26.23</v>
      </c>
      <c r="N120" s="95">
        <v>31.33</v>
      </c>
      <c r="O120" s="95">
        <v>0</v>
      </c>
      <c r="P120" s="95">
        <v>0</v>
      </c>
      <c r="Q120" s="95">
        <v>0</v>
      </c>
      <c r="R120" s="95">
        <v>0</v>
      </c>
      <c r="S120" s="95">
        <v>1</v>
      </c>
      <c r="T120" s="95">
        <v>0</v>
      </c>
      <c r="U120" s="95">
        <v>20</v>
      </c>
      <c r="V120" s="95">
        <v>0</v>
      </c>
      <c r="W120" s="95">
        <v>1</v>
      </c>
      <c r="X120" s="95">
        <v>0</v>
      </c>
      <c r="Y120" s="95">
        <v>0</v>
      </c>
      <c r="Z120" s="95">
        <v>0</v>
      </c>
      <c r="AA120" s="95">
        <v>0</v>
      </c>
      <c r="AB120" s="95">
        <v>1</v>
      </c>
      <c r="AC120" s="95">
        <v>0</v>
      </c>
      <c r="AD120" s="95">
        <v>0</v>
      </c>
      <c r="AE120" s="95">
        <v>0</v>
      </c>
      <c r="AF120" s="95">
        <v>0</v>
      </c>
      <c r="AG120" s="95">
        <v>0</v>
      </c>
      <c r="AH120" s="95">
        <v>0</v>
      </c>
      <c r="AI120" s="95">
        <v>0</v>
      </c>
      <c r="AJ120" s="95"/>
      <c r="AK120" s="95"/>
      <c r="AL120" s="173">
        <v>44137.348715277774</v>
      </c>
      <c r="AM120" s="95">
        <v>16</v>
      </c>
    </row>
    <row r="121" spans="1:39" ht="25.5" customHeight="1">
      <c r="A121" s="93" t="str">
        <f t="shared" si="1"/>
        <v>1-12-冊子</v>
      </c>
      <c r="B121" s="95">
        <v>125</v>
      </c>
      <c r="C121" s="95" t="s">
        <v>2465</v>
      </c>
      <c r="D121" s="95">
        <v>1</v>
      </c>
      <c r="E121" s="95" t="s">
        <v>2466</v>
      </c>
      <c r="F121" s="95" t="s">
        <v>2467</v>
      </c>
      <c r="G121" s="95" t="s">
        <v>2325</v>
      </c>
      <c r="H121" s="95">
        <v>1</v>
      </c>
      <c r="I121" s="95" t="s">
        <v>2318</v>
      </c>
      <c r="J121" s="95">
        <v>12</v>
      </c>
      <c r="K121" s="95">
        <v>13</v>
      </c>
      <c r="L121" s="95">
        <v>1.58</v>
      </c>
      <c r="M121" s="95">
        <v>9.98</v>
      </c>
      <c r="N121" s="95">
        <v>12.08</v>
      </c>
      <c r="O121" s="95">
        <v>6.12</v>
      </c>
      <c r="P121" s="95">
        <v>6</v>
      </c>
      <c r="Q121" s="95">
        <v>6</v>
      </c>
      <c r="R121" s="95">
        <v>6</v>
      </c>
      <c r="S121" s="95">
        <v>1</v>
      </c>
      <c r="T121" s="95">
        <v>0</v>
      </c>
      <c r="U121" s="95">
        <v>20</v>
      </c>
      <c r="V121" s="95">
        <v>0</v>
      </c>
      <c r="W121" s="95">
        <v>1</v>
      </c>
      <c r="X121" s="95">
        <v>0</v>
      </c>
      <c r="Y121" s="95">
        <v>0</v>
      </c>
      <c r="Z121" s="95">
        <v>0</v>
      </c>
      <c r="AA121" s="95">
        <v>0</v>
      </c>
      <c r="AB121" s="95">
        <v>1</v>
      </c>
      <c r="AC121" s="95">
        <v>0</v>
      </c>
      <c r="AD121" s="95">
        <v>0</v>
      </c>
      <c r="AE121" s="95">
        <v>0</v>
      </c>
      <c r="AF121" s="95">
        <v>0</v>
      </c>
      <c r="AG121" s="95">
        <v>0</v>
      </c>
      <c r="AH121" s="95">
        <v>0</v>
      </c>
      <c r="AI121" s="95">
        <v>0</v>
      </c>
      <c r="AJ121" s="95"/>
      <c r="AK121" s="95"/>
      <c r="AL121" s="173">
        <v>44091.476886574077</v>
      </c>
      <c r="AM121" s="95">
        <v>1</v>
      </c>
    </row>
    <row r="122" spans="1:39" ht="25.5" customHeight="1">
      <c r="A122" s="93" t="str">
        <f t="shared" si="1"/>
        <v>1-1-定形外</v>
      </c>
      <c r="B122" s="95">
        <v>126</v>
      </c>
      <c r="C122" s="95" t="s">
        <v>2468</v>
      </c>
      <c r="D122" s="95">
        <v>1</v>
      </c>
      <c r="E122" s="95" t="s">
        <v>2469</v>
      </c>
      <c r="F122" s="95" t="s">
        <v>2470</v>
      </c>
      <c r="G122" s="95" t="s">
        <v>2132</v>
      </c>
      <c r="H122" s="95">
        <v>1</v>
      </c>
      <c r="I122" s="95" t="s">
        <v>2400</v>
      </c>
      <c r="J122" s="95">
        <v>1</v>
      </c>
      <c r="K122" s="95">
        <v>21</v>
      </c>
      <c r="L122" s="95">
        <v>0.75</v>
      </c>
      <c r="M122" s="95">
        <v>5.25</v>
      </c>
      <c r="N122" s="95">
        <v>0</v>
      </c>
      <c r="O122" s="95">
        <v>0</v>
      </c>
      <c r="P122" s="95">
        <v>0</v>
      </c>
      <c r="Q122" s="95">
        <v>0</v>
      </c>
      <c r="R122" s="95">
        <v>0</v>
      </c>
      <c r="S122" s="95">
        <v>0</v>
      </c>
      <c r="T122" s="95">
        <v>1</v>
      </c>
      <c r="U122" s="95">
        <v>0</v>
      </c>
      <c r="V122" s="95">
        <v>0</v>
      </c>
      <c r="W122" s="95">
        <v>1</v>
      </c>
      <c r="X122" s="95">
        <v>0</v>
      </c>
      <c r="Y122" s="95">
        <v>0</v>
      </c>
      <c r="Z122" s="95">
        <v>1</v>
      </c>
      <c r="AA122" s="95">
        <v>1</v>
      </c>
      <c r="AB122" s="95">
        <v>0</v>
      </c>
      <c r="AC122" s="95">
        <v>0</v>
      </c>
      <c r="AD122" s="95">
        <v>0</v>
      </c>
      <c r="AE122" s="95">
        <v>0</v>
      </c>
      <c r="AF122" s="95">
        <v>0</v>
      </c>
      <c r="AG122" s="95">
        <v>0</v>
      </c>
      <c r="AH122" s="95">
        <v>0</v>
      </c>
      <c r="AI122" s="95">
        <v>0</v>
      </c>
      <c r="AJ122" s="95"/>
      <c r="AK122" s="95"/>
      <c r="AL122" s="173">
        <v>44193.402337962965</v>
      </c>
      <c r="AM122" s="95">
        <v>16</v>
      </c>
    </row>
    <row r="123" spans="1:39" ht="25.5" customHeight="1">
      <c r="A123" s="93" t="str">
        <f t="shared" si="1"/>
        <v>1-2-定形外</v>
      </c>
      <c r="B123" s="95">
        <v>127</v>
      </c>
      <c r="C123" s="95" t="s">
        <v>2471</v>
      </c>
      <c r="D123" s="95">
        <v>1</v>
      </c>
      <c r="E123" s="95" t="s">
        <v>2472</v>
      </c>
      <c r="F123" s="95" t="s">
        <v>2473</v>
      </c>
      <c r="G123" s="95" t="s">
        <v>2136</v>
      </c>
      <c r="H123" s="95">
        <v>1</v>
      </c>
      <c r="I123" s="95" t="s">
        <v>2400</v>
      </c>
      <c r="J123" s="95">
        <v>2</v>
      </c>
      <c r="K123" s="95">
        <v>26</v>
      </c>
      <c r="L123" s="95">
        <v>0.75</v>
      </c>
      <c r="M123" s="95">
        <v>7.35</v>
      </c>
      <c r="N123" s="95">
        <v>0</v>
      </c>
      <c r="O123" s="95">
        <v>0</v>
      </c>
      <c r="P123" s="95">
        <v>0</v>
      </c>
      <c r="Q123" s="95">
        <v>0</v>
      </c>
      <c r="R123" s="95">
        <v>0</v>
      </c>
      <c r="S123" s="95">
        <v>0</v>
      </c>
      <c r="T123" s="95">
        <v>1</v>
      </c>
      <c r="U123" s="95">
        <v>0</v>
      </c>
      <c r="V123" s="95">
        <v>0</v>
      </c>
      <c r="W123" s="95">
        <v>1</v>
      </c>
      <c r="X123" s="95">
        <v>0</v>
      </c>
      <c r="Y123" s="95">
        <v>0</v>
      </c>
      <c r="Z123" s="95">
        <v>1</v>
      </c>
      <c r="AA123" s="95">
        <v>0</v>
      </c>
      <c r="AB123" s="95">
        <v>0</v>
      </c>
      <c r="AC123" s="95">
        <v>0</v>
      </c>
      <c r="AD123" s="95">
        <v>0</v>
      </c>
      <c r="AE123" s="95">
        <v>0</v>
      </c>
      <c r="AF123" s="95">
        <v>0</v>
      </c>
      <c r="AG123" s="95">
        <v>0</v>
      </c>
      <c r="AH123" s="95">
        <v>0</v>
      </c>
      <c r="AI123" s="95">
        <v>0</v>
      </c>
      <c r="AJ123" s="95"/>
      <c r="AK123" s="95"/>
      <c r="AL123" s="173">
        <v>44193.402430555558</v>
      </c>
      <c r="AM123" s="95">
        <v>16</v>
      </c>
    </row>
    <row r="124" spans="1:39" ht="25.5" customHeight="1">
      <c r="A124" s="93" t="str">
        <f t="shared" si="1"/>
        <v>1-3-定形外</v>
      </c>
      <c r="B124" s="95">
        <v>128</v>
      </c>
      <c r="C124" s="95" t="s">
        <v>2474</v>
      </c>
      <c r="D124" s="95">
        <v>1</v>
      </c>
      <c r="E124" s="95" t="s">
        <v>2475</v>
      </c>
      <c r="F124" s="95" t="s">
        <v>2476</v>
      </c>
      <c r="G124" s="95" t="s">
        <v>2140</v>
      </c>
      <c r="H124" s="95">
        <v>1</v>
      </c>
      <c r="I124" s="95" t="s">
        <v>2400</v>
      </c>
      <c r="J124" s="95">
        <v>3</v>
      </c>
      <c r="K124" s="95">
        <v>25</v>
      </c>
      <c r="L124" s="95">
        <v>0.75</v>
      </c>
      <c r="M124" s="95">
        <v>6.3</v>
      </c>
      <c r="N124" s="95">
        <v>0</v>
      </c>
      <c r="O124" s="95">
        <v>0</v>
      </c>
      <c r="P124" s="95">
        <v>0</v>
      </c>
      <c r="Q124" s="95">
        <v>0</v>
      </c>
      <c r="R124" s="95">
        <v>0</v>
      </c>
      <c r="S124" s="95">
        <v>0</v>
      </c>
      <c r="T124" s="95">
        <v>1</v>
      </c>
      <c r="U124" s="95">
        <v>0</v>
      </c>
      <c r="V124" s="95">
        <v>0</v>
      </c>
      <c r="W124" s="95">
        <v>1</v>
      </c>
      <c r="X124" s="95">
        <v>0</v>
      </c>
      <c r="Y124" s="95">
        <v>0</v>
      </c>
      <c r="Z124" s="95">
        <v>0</v>
      </c>
      <c r="AA124" s="95">
        <v>1</v>
      </c>
      <c r="AB124" s="95">
        <v>0</v>
      </c>
      <c r="AC124" s="95">
        <v>0</v>
      </c>
      <c r="AD124" s="95">
        <v>0</v>
      </c>
      <c r="AE124" s="95">
        <v>0</v>
      </c>
      <c r="AF124" s="95">
        <v>0</v>
      </c>
      <c r="AG124" s="95">
        <v>0</v>
      </c>
      <c r="AH124" s="95">
        <v>0</v>
      </c>
      <c r="AI124" s="95">
        <v>0</v>
      </c>
      <c r="AJ124" s="95"/>
      <c r="AK124" s="95"/>
      <c r="AL124" s="173">
        <v>44193.40252314815</v>
      </c>
      <c r="AM124" s="95">
        <v>16</v>
      </c>
    </row>
    <row r="125" spans="1:39" ht="25.5" customHeight="1">
      <c r="A125" s="93" t="str">
        <f t="shared" si="1"/>
        <v>1-5-定形外300ｇ</v>
      </c>
      <c r="B125" s="95">
        <v>129</v>
      </c>
      <c r="C125" s="95" t="s">
        <v>2477</v>
      </c>
      <c r="D125" s="95">
        <v>1</v>
      </c>
      <c r="E125" s="95" t="s">
        <v>2478</v>
      </c>
      <c r="F125" s="95" t="s">
        <v>2479</v>
      </c>
      <c r="G125" s="95" t="s">
        <v>2144</v>
      </c>
      <c r="H125" s="95">
        <v>1</v>
      </c>
      <c r="I125" s="95" t="s">
        <v>2480</v>
      </c>
      <c r="J125" s="95">
        <v>5</v>
      </c>
      <c r="K125" s="95">
        <v>26</v>
      </c>
      <c r="L125" s="95">
        <v>0.75</v>
      </c>
      <c r="M125" s="95">
        <v>7.35</v>
      </c>
      <c r="N125" s="95">
        <v>0</v>
      </c>
      <c r="O125" s="95">
        <v>0</v>
      </c>
      <c r="P125" s="95">
        <v>0</v>
      </c>
      <c r="Q125" s="95">
        <v>0</v>
      </c>
      <c r="R125" s="95">
        <v>0</v>
      </c>
      <c r="S125" s="95">
        <v>0</v>
      </c>
      <c r="T125" s="95">
        <v>1</v>
      </c>
      <c r="U125" s="95">
        <v>0</v>
      </c>
      <c r="V125" s="95">
        <v>0</v>
      </c>
      <c r="W125" s="95">
        <v>1</v>
      </c>
      <c r="X125" s="95">
        <v>0</v>
      </c>
      <c r="Y125" s="95">
        <v>0</v>
      </c>
      <c r="Z125" s="95">
        <v>0</v>
      </c>
      <c r="AA125" s="95">
        <v>0</v>
      </c>
      <c r="AB125" s="95">
        <v>0</v>
      </c>
      <c r="AC125" s="95">
        <v>0</v>
      </c>
      <c r="AD125" s="95">
        <v>0</v>
      </c>
      <c r="AE125" s="95">
        <v>0</v>
      </c>
      <c r="AF125" s="95">
        <v>1</v>
      </c>
      <c r="AG125" s="95">
        <v>1</v>
      </c>
      <c r="AH125" s="95">
        <v>0</v>
      </c>
      <c r="AI125" s="95">
        <v>0</v>
      </c>
      <c r="AJ125" s="95"/>
      <c r="AK125" s="95"/>
      <c r="AL125" s="173">
        <v>44193.402592592596</v>
      </c>
      <c r="AM125" s="95">
        <v>16</v>
      </c>
    </row>
    <row r="126" spans="1:39" ht="25.5" customHeight="1">
      <c r="A126" s="93" t="str">
        <f t="shared" si="1"/>
        <v>1-12-定形外</v>
      </c>
      <c r="B126" s="95">
        <v>130</v>
      </c>
      <c r="C126" s="95" t="s">
        <v>2481</v>
      </c>
      <c r="D126" s="95">
        <v>1</v>
      </c>
      <c r="E126" s="95" t="s">
        <v>2482</v>
      </c>
      <c r="F126" s="95" t="s">
        <v>2483</v>
      </c>
      <c r="G126" s="95" t="s">
        <v>2422</v>
      </c>
      <c r="H126" s="95">
        <v>1</v>
      </c>
      <c r="I126" s="95" t="s">
        <v>2400</v>
      </c>
      <c r="J126" s="95">
        <v>12</v>
      </c>
      <c r="K126" s="95">
        <v>0</v>
      </c>
      <c r="L126" s="95">
        <v>2.1</v>
      </c>
      <c r="M126" s="95">
        <v>31.48</v>
      </c>
      <c r="N126" s="95">
        <v>36.479999999999997</v>
      </c>
      <c r="O126" s="95">
        <v>50.93</v>
      </c>
      <c r="P126" s="95">
        <v>0</v>
      </c>
      <c r="Q126" s="95">
        <v>0</v>
      </c>
      <c r="R126" s="95">
        <v>0</v>
      </c>
      <c r="S126" s="95">
        <v>1</v>
      </c>
      <c r="T126" s="95">
        <v>0</v>
      </c>
      <c r="U126" s="95">
        <v>20</v>
      </c>
      <c r="V126" s="95">
        <v>0</v>
      </c>
      <c r="W126" s="95">
        <v>1</v>
      </c>
      <c r="X126" s="95">
        <v>0</v>
      </c>
      <c r="Y126" s="95">
        <v>0</v>
      </c>
      <c r="Z126" s="95">
        <v>0</v>
      </c>
      <c r="AA126" s="95">
        <v>0</v>
      </c>
      <c r="AB126" s="95">
        <v>1</v>
      </c>
      <c r="AC126" s="95">
        <v>0</v>
      </c>
      <c r="AD126" s="95">
        <v>0</v>
      </c>
      <c r="AE126" s="95">
        <v>0</v>
      </c>
      <c r="AF126" s="95">
        <v>0</v>
      </c>
      <c r="AG126" s="95">
        <v>0</v>
      </c>
      <c r="AH126" s="95">
        <v>0</v>
      </c>
      <c r="AI126" s="95">
        <v>0</v>
      </c>
      <c r="AJ126" s="95"/>
      <c r="AK126" s="95"/>
      <c r="AL126" s="173">
        <v>44036.662604166668</v>
      </c>
      <c r="AM126" s="95">
        <v>1</v>
      </c>
    </row>
    <row r="127" spans="1:39" ht="25.5" customHeight="1">
      <c r="A127" s="93" t="str">
        <f t="shared" si="1"/>
        <v>1-12-定形外300ｇ</v>
      </c>
      <c r="B127" s="95">
        <v>131</v>
      </c>
      <c r="C127" s="95" t="s">
        <v>2484</v>
      </c>
      <c r="D127" s="95">
        <v>1</v>
      </c>
      <c r="E127" s="95" t="s">
        <v>2485</v>
      </c>
      <c r="F127" s="95" t="s">
        <v>2486</v>
      </c>
      <c r="G127" s="95" t="s">
        <v>2325</v>
      </c>
      <c r="H127" s="95">
        <v>1</v>
      </c>
      <c r="I127" s="95" t="s">
        <v>2480</v>
      </c>
      <c r="J127" s="95">
        <v>12</v>
      </c>
      <c r="K127" s="95">
        <v>0</v>
      </c>
      <c r="L127" s="95">
        <v>0</v>
      </c>
      <c r="M127" s="95">
        <v>20.99</v>
      </c>
      <c r="N127" s="95">
        <v>25.47</v>
      </c>
      <c r="O127" s="95">
        <v>30.56</v>
      </c>
      <c r="P127" s="95">
        <v>0</v>
      </c>
      <c r="Q127" s="95">
        <v>0</v>
      </c>
      <c r="R127" s="95">
        <v>0</v>
      </c>
      <c r="S127" s="95">
        <v>1</v>
      </c>
      <c r="T127" s="95">
        <v>0</v>
      </c>
      <c r="U127" s="95">
        <v>20</v>
      </c>
      <c r="V127" s="95">
        <v>0</v>
      </c>
      <c r="W127" s="95">
        <v>1</v>
      </c>
      <c r="X127" s="95">
        <v>0</v>
      </c>
      <c r="Y127" s="95">
        <v>0</v>
      </c>
      <c r="Z127" s="95">
        <v>0</v>
      </c>
      <c r="AA127" s="95">
        <v>0</v>
      </c>
      <c r="AB127" s="95">
        <v>1</v>
      </c>
      <c r="AC127" s="95">
        <v>0</v>
      </c>
      <c r="AD127" s="95">
        <v>0</v>
      </c>
      <c r="AE127" s="95">
        <v>0</v>
      </c>
      <c r="AF127" s="95">
        <v>0</v>
      </c>
      <c r="AG127" s="95">
        <v>0</v>
      </c>
      <c r="AH127" s="95">
        <v>0</v>
      </c>
      <c r="AI127" s="95">
        <v>0</v>
      </c>
      <c r="AJ127" s="95"/>
      <c r="AK127" s="95"/>
      <c r="AL127" s="173">
        <v>44036.662511574075</v>
      </c>
      <c r="AM127" s="95">
        <v>1</v>
      </c>
    </row>
    <row r="128" spans="1:39" ht="25.5" customHeight="1">
      <c r="A128" s="93" t="str">
        <f t="shared" si="1"/>
        <v>1-1-定形外100ｇ</v>
      </c>
      <c r="B128" s="95">
        <v>132</v>
      </c>
      <c r="C128" s="95" t="s">
        <v>2487</v>
      </c>
      <c r="D128" s="95">
        <v>1</v>
      </c>
      <c r="E128" s="95" t="s">
        <v>2488</v>
      </c>
      <c r="F128" s="95" t="s">
        <v>2489</v>
      </c>
      <c r="G128" s="95" t="s">
        <v>2132</v>
      </c>
      <c r="H128" s="95">
        <v>1</v>
      </c>
      <c r="I128" s="95" t="s">
        <v>2451</v>
      </c>
      <c r="J128" s="95">
        <v>1</v>
      </c>
      <c r="K128" s="95">
        <v>11.9</v>
      </c>
      <c r="L128" s="95">
        <v>0.53</v>
      </c>
      <c r="M128" s="95">
        <v>3.98</v>
      </c>
      <c r="N128" s="95">
        <v>0</v>
      </c>
      <c r="O128" s="95">
        <v>0</v>
      </c>
      <c r="P128" s="95">
        <v>0</v>
      </c>
      <c r="Q128" s="95">
        <v>0</v>
      </c>
      <c r="R128" s="95">
        <v>0</v>
      </c>
      <c r="S128" s="95">
        <v>0</v>
      </c>
      <c r="T128" s="95">
        <v>0</v>
      </c>
      <c r="U128" s="95">
        <v>0</v>
      </c>
      <c r="V128" s="95">
        <v>0</v>
      </c>
      <c r="W128" s="95">
        <v>1</v>
      </c>
      <c r="X128" s="95">
        <v>0</v>
      </c>
      <c r="Y128" s="95">
        <v>0</v>
      </c>
      <c r="Z128" s="95">
        <v>1</v>
      </c>
      <c r="AA128" s="95">
        <v>1</v>
      </c>
      <c r="AB128" s="95">
        <v>0</v>
      </c>
      <c r="AC128" s="95">
        <v>0</v>
      </c>
      <c r="AD128" s="95">
        <v>0</v>
      </c>
      <c r="AE128" s="95">
        <v>0</v>
      </c>
      <c r="AF128" s="95">
        <v>0</v>
      </c>
      <c r="AG128" s="95">
        <v>0</v>
      </c>
      <c r="AH128" s="95">
        <v>0</v>
      </c>
      <c r="AI128" s="95">
        <v>0</v>
      </c>
      <c r="AJ128" s="95"/>
      <c r="AK128" s="95"/>
      <c r="AL128" s="173">
        <v>44035.865428240744</v>
      </c>
      <c r="AM128" s="95">
        <v>1</v>
      </c>
    </row>
    <row r="129" spans="1:39" ht="25.5" customHeight="1">
      <c r="A129" s="93" t="str">
        <f t="shared" si="1"/>
        <v>1-12-定形外600ｇ</v>
      </c>
      <c r="B129" s="95">
        <v>133</v>
      </c>
      <c r="C129" s="95" t="s">
        <v>2490</v>
      </c>
      <c r="D129" s="95">
        <v>1</v>
      </c>
      <c r="E129" s="95" t="s">
        <v>2491</v>
      </c>
      <c r="F129" s="95" t="s">
        <v>2492</v>
      </c>
      <c r="G129" s="95" t="s">
        <v>2422</v>
      </c>
      <c r="H129" s="95">
        <v>1</v>
      </c>
      <c r="I129" s="95" t="s">
        <v>2493</v>
      </c>
      <c r="J129" s="95">
        <v>12</v>
      </c>
      <c r="K129" s="95">
        <v>0</v>
      </c>
      <c r="L129" s="95">
        <v>3.15</v>
      </c>
      <c r="M129" s="95">
        <v>41.97</v>
      </c>
      <c r="N129" s="95">
        <v>47.07</v>
      </c>
      <c r="O129" s="95">
        <v>0</v>
      </c>
      <c r="P129" s="95">
        <v>0</v>
      </c>
      <c r="Q129" s="95">
        <v>0</v>
      </c>
      <c r="R129" s="95">
        <v>0</v>
      </c>
      <c r="S129" s="95">
        <v>1</v>
      </c>
      <c r="T129" s="95">
        <v>0</v>
      </c>
      <c r="U129" s="95">
        <v>20</v>
      </c>
      <c r="V129" s="95">
        <v>0</v>
      </c>
      <c r="W129" s="95">
        <v>1</v>
      </c>
      <c r="X129" s="95">
        <v>0</v>
      </c>
      <c r="Y129" s="95">
        <v>0</v>
      </c>
      <c r="Z129" s="95">
        <v>0</v>
      </c>
      <c r="AA129" s="95">
        <v>0</v>
      </c>
      <c r="AB129" s="95">
        <v>1</v>
      </c>
      <c r="AC129" s="95">
        <v>0</v>
      </c>
      <c r="AD129" s="95">
        <v>0</v>
      </c>
      <c r="AE129" s="95">
        <v>0</v>
      </c>
      <c r="AF129" s="95">
        <v>0</v>
      </c>
      <c r="AG129" s="95">
        <v>0</v>
      </c>
      <c r="AH129" s="95">
        <v>0</v>
      </c>
      <c r="AI129" s="95">
        <v>0</v>
      </c>
      <c r="AJ129" s="95"/>
      <c r="AK129" s="95"/>
      <c r="AL129" s="173">
        <v>44036.662465277775</v>
      </c>
      <c r="AM129" s="95">
        <v>1</v>
      </c>
    </row>
    <row r="130" spans="1:39" ht="25.5" customHeight="1">
      <c r="A130" s="93" t="str">
        <f t="shared" si="1"/>
        <v>1-1-定形外100ｇ</v>
      </c>
      <c r="B130" s="95">
        <v>134</v>
      </c>
      <c r="C130" s="95" t="s">
        <v>2494</v>
      </c>
      <c r="D130" s="95">
        <v>1</v>
      </c>
      <c r="E130" s="95" t="s">
        <v>2495</v>
      </c>
      <c r="F130" s="95" t="s">
        <v>2496</v>
      </c>
      <c r="G130" s="95" t="s">
        <v>2132</v>
      </c>
      <c r="H130" s="95">
        <v>1</v>
      </c>
      <c r="I130" s="95" t="s">
        <v>2451</v>
      </c>
      <c r="J130" s="95">
        <v>1</v>
      </c>
      <c r="K130" s="95">
        <v>11.9</v>
      </c>
      <c r="L130" s="95">
        <v>0.53</v>
      </c>
      <c r="M130" s="95">
        <v>3.98</v>
      </c>
      <c r="N130" s="95">
        <v>0</v>
      </c>
      <c r="O130" s="95">
        <v>0</v>
      </c>
      <c r="P130" s="95">
        <v>0</v>
      </c>
      <c r="Q130" s="95">
        <v>0</v>
      </c>
      <c r="R130" s="95">
        <v>0</v>
      </c>
      <c r="S130" s="95">
        <v>0</v>
      </c>
      <c r="T130" s="95">
        <v>0</v>
      </c>
      <c r="U130" s="95">
        <v>0</v>
      </c>
      <c r="V130" s="95">
        <v>0</v>
      </c>
      <c r="W130" s="95">
        <v>1</v>
      </c>
      <c r="X130" s="95">
        <v>0</v>
      </c>
      <c r="Y130" s="95">
        <v>0</v>
      </c>
      <c r="Z130" s="95">
        <v>1</v>
      </c>
      <c r="AA130" s="95">
        <v>1</v>
      </c>
      <c r="AB130" s="95">
        <v>0</v>
      </c>
      <c r="AC130" s="95">
        <v>0</v>
      </c>
      <c r="AD130" s="95">
        <v>0</v>
      </c>
      <c r="AE130" s="95">
        <v>0</v>
      </c>
      <c r="AF130" s="95">
        <v>0</v>
      </c>
      <c r="AG130" s="95">
        <v>0</v>
      </c>
      <c r="AH130" s="95">
        <v>0</v>
      </c>
      <c r="AI130" s="95">
        <v>0</v>
      </c>
      <c r="AJ130" s="95"/>
      <c r="AK130" s="95"/>
      <c r="AL130" s="173">
        <v>44035.865370370368</v>
      </c>
      <c r="AM130" s="95">
        <v>1</v>
      </c>
    </row>
    <row r="131" spans="1:39" ht="25.5" customHeight="1">
      <c r="A131" s="93" t="str">
        <f t="shared" si="1"/>
        <v>1-12-定形外1Ｋｇ</v>
      </c>
      <c r="B131" s="95">
        <v>135</v>
      </c>
      <c r="C131" s="95" t="s">
        <v>2497</v>
      </c>
      <c r="D131" s="95">
        <v>1</v>
      </c>
      <c r="E131" s="95" t="s">
        <v>2498</v>
      </c>
      <c r="F131" s="95" t="s">
        <v>2499</v>
      </c>
      <c r="G131" s="95" t="s">
        <v>2422</v>
      </c>
      <c r="H131" s="95">
        <v>1</v>
      </c>
      <c r="I131" s="95" t="s">
        <v>2500</v>
      </c>
      <c r="J131" s="95">
        <v>12</v>
      </c>
      <c r="K131" s="95">
        <v>0</v>
      </c>
      <c r="L131" s="95">
        <v>4.2</v>
      </c>
      <c r="M131" s="95">
        <v>52.46</v>
      </c>
      <c r="N131" s="95">
        <v>57.56</v>
      </c>
      <c r="O131" s="95">
        <v>0</v>
      </c>
      <c r="P131" s="95">
        <v>0</v>
      </c>
      <c r="Q131" s="95">
        <v>0</v>
      </c>
      <c r="R131" s="95">
        <v>0</v>
      </c>
      <c r="S131" s="95">
        <v>1</v>
      </c>
      <c r="T131" s="95">
        <v>0</v>
      </c>
      <c r="U131" s="95">
        <v>20</v>
      </c>
      <c r="V131" s="95">
        <v>0</v>
      </c>
      <c r="W131" s="95">
        <v>1</v>
      </c>
      <c r="X131" s="95">
        <v>0</v>
      </c>
      <c r="Y131" s="95">
        <v>0</v>
      </c>
      <c r="Z131" s="95">
        <v>0</v>
      </c>
      <c r="AA131" s="95">
        <v>0</v>
      </c>
      <c r="AB131" s="95">
        <v>1</v>
      </c>
      <c r="AC131" s="95">
        <v>0</v>
      </c>
      <c r="AD131" s="95">
        <v>0</v>
      </c>
      <c r="AE131" s="95">
        <v>0</v>
      </c>
      <c r="AF131" s="95">
        <v>0</v>
      </c>
      <c r="AG131" s="95">
        <v>0</v>
      </c>
      <c r="AH131" s="95">
        <v>0</v>
      </c>
      <c r="AI131" s="95">
        <v>0</v>
      </c>
      <c r="AJ131" s="95"/>
      <c r="AK131" s="95"/>
      <c r="AL131" s="173">
        <v>44036.662430555552</v>
      </c>
      <c r="AM131" s="95">
        <v>1</v>
      </c>
    </row>
    <row r="132" spans="1:39" ht="25.5" customHeight="1">
      <c r="A132" s="93" t="str">
        <f t="shared" si="1"/>
        <v>1-12-定形外1Ｋｇ以上</v>
      </c>
      <c r="B132" s="95">
        <v>136</v>
      </c>
      <c r="C132" s="95" t="s">
        <v>2501</v>
      </c>
      <c r="D132" s="95">
        <v>1</v>
      </c>
      <c r="E132" s="95" t="s">
        <v>2502</v>
      </c>
      <c r="F132" s="95" t="s">
        <v>2503</v>
      </c>
      <c r="G132" s="95" t="s">
        <v>2422</v>
      </c>
      <c r="H132" s="95">
        <v>1</v>
      </c>
      <c r="I132" s="95" t="s">
        <v>2504</v>
      </c>
      <c r="J132" s="95">
        <v>12</v>
      </c>
      <c r="K132" s="95">
        <v>0</v>
      </c>
      <c r="L132" s="95">
        <v>0</v>
      </c>
      <c r="M132" s="95">
        <v>0</v>
      </c>
      <c r="N132" s="95">
        <v>0</v>
      </c>
      <c r="O132" s="95">
        <v>0</v>
      </c>
      <c r="P132" s="95">
        <v>0</v>
      </c>
      <c r="Q132" s="95">
        <v>0</v>
      </c>
      <c r="R132" s="95">
        <v>0</v>
      </c>
      <c r="S132" s="95">
        <v>1</v>
      </c>
      <c r="T132" s="95">
        <v>0</v>
      </c>
      <c r="U132" s="95">
        <v>20</v>
      </c>
      <c r="V132" s="95">
        <v>0</v>
      </c>
      <c r="W132" s="95">
        <v>1</v>
      </c>
      <c r="X132" s="95">
        <v>0</v>
      </c>
      <c r="Y132" s="95">
        <v>0</v>
      </c>
      <c r="Z132" s="95">
        <v>0</v>
      </c>
      <c r="AA132" s="95">
        <v>0</v>
      </c>
      <c r="AB132" s="95">
        <v>1</v>
      </c>
      <c r="AC132" s="95">
        <v>0</v>
      </c>
      <c r="AD132" s="95">
        <v>0</v>
      </c>
      <c r="AE132" s="95">
        <v>0</v>
      </c>
      <c r="AF132" s="95">
        <v>0</v>
      </c>
      <c r="AG132" s="95">
        <v>0</v>
      </c>
      <c r="AH132" s="95">
        <v>0</v>
      </c>
      <c r="AI132" s="95">
        <v>0</v>
      </c>
      <c r="AJ132" s="95"/>
      <c r="AK132" s="95"/>
      <c r="AL132" s="173">
        <v>44036.662372685183</v>
      </c>
      <c r="AM132" s="95">
        <v>1</v>
      </c>
    </row>
    <row r="133" spans="1:39" ht="25.5" customHeight="1">
      <c r="A133" s="93" t="str">
        <f t="shared" ref="A133:A196" si="2">D133&amp;"-"&amp;J133&amp;"-"&amp;I133</f>
        <v>1-12-冊子</v>
      </c>
      <c r="B133" s="95">
        <v>137</v>
      </c>
      <c r="C133" s="95" t="s">
        <v>2505</v>
      </c>
      <c r="D133" s="95">
        <v>1</v>
      </c>
      <c r="E133" s="95" t="s">
        <v>2506</v>
      </c>
      <c r="F133" s="95" t="s">
        <v>2507</v>
      </c>
      <c r="G133" s="95" t="s">
        <v>2508</v>
      </c>
      <c r="H133" s="95">
        <v>1</v>
      </c>
      <c r="I133" s="95" t="s">
        <v>2318</v>
      </c>
      <c r="J133" s="95">
        <v>12</v>
      </c>
      <c r="K133" s="95">
        <v>35.24</v>
      </c>
      <c r="L133" s="95">
        <v>2.1</v>
      </c>
      <c r="M133" s="95">
        <v>15.83</v>
      </c>
      <c r="N133" s="95">
        <v>18.93</v>
      </c>
      <c r="O133" s="95">
        <v>26.23</v>
      </c>
      <c r="P133" s="95">
        <v>0</v>
      </c>
      <c r="Q133" s="95">
        <v>0</v>
      </c>
      <c r="R133" s="95">
        <v>0</v>
      </c>
      <c r="S133" s="95">
        <v>1</v>
      </c>
      <c r="T133" s="95">
        <v>0</v>
      </c>
      <c r="U133" s="95">
        <v>20</v>
      </c>
      <c r="V133" s="95">
        <v>0</v>
      </c>
      <c r="W133" s="95">
        <v>1</v>
      </c>
      <c r="X133" s="95">
        <v>0</v>
      </c>
      <c r="Y133" s="95">
        <v>0</v>
      </c>
      <c r="Z133" s="95">
        <v>0</v>
      </c>
      <c r="AA133" s="95">
        <v>0</v>
      </c>
      <c r="AB133" s="95">
        <v>1</v>
      </c>
      <c r="AC133" s="95">
        <v>0</v>
      </c>
      <c r="AD133" s="95">
        <v>0</v>
      </c>
      <c r="AE133" s="95">
        <v>0</v>
      </c>
      <c r="AF133" s="95">
        <v>0</v>
      </c>
      <c r="AG133" s="95">
        <v>0</v>
      </c>
      <c r="AH133" s="95">
        <v>0</v>
      </c>
      <c r="AI133" s="95">
        <v>0</v>
      </c>
      <c r="AJ133" s="95"/>
      <c r="AK133" s="95"/>
      <c r="AL133" s="173">
        <v>44943.500115740739</v>
      </c>
      <c r="AM133" s="95">
        <v>16</v>
      </c>
    </row>
    <row r="134" spans="1:39" ht="25.5" customHeight="1">
      <c r="A134" s="93" t="str">
        <f t="shared" si="2"/>
        <v>1-12-冊子</v>
      </c>
      <c r="B134" s="95">
        <v>138</v>
      </c>
      <c r="C134" s="95" t="s">
        <v>2509</v>
      </c>
      <c r="D134" s="95">
        <v>1</v>
      </c>
      <c r="E134" s="95" t="s">
        <v>2510</v>
      </c>
      <c r="F134" s="95" t="s">
        <v>2511</v>
      </c>
      <c r="G134" s="95" t="s">
        <v>2512</v>
      </c>
      <c r="H134" s="95">
        <v>1</v>
      </c>
      <c r="I134" s="95" t="s">
        <v>2318</v>
      </c>
      <c r="J134" s="95">
        <v>12</v>
      </c>
      <c r="K134" s="95">
        <v>35.24</v>
      </c>
      <c r="L134" s="95">
        <v>0</v>
      </c>
      <c r="M134" s="95">
        <v>0</v>
      </c>
      <c r="N134" s="95">
        <v>0</v>
      </c>
      <c r="O134" s="95">
        <v>0</v>
      </c>
      <c r="P134" s="95">
        <v>0</v>
      </c>
      <c r="Q134" s="95">
        <v>0</v>
      </c>
      <c r="R134" s="95">
        <v>0</v>
      </c>
      <c r="S134" s="95">
        <v>1</v>
      </c>
      <c r="T134" s="95">
        <v>0</v>
      </c>
      <c r="U134" s="95">
        <v>20</v>
      </c>
      <c r="V134" s="95">
        <v>0</v>
      </c>
      <c r="W134" s="95">
        <v>1</v>
      </c>
      <c r="X134" s="95">
        <v>0</v>
      </c>
      <c r="Y134" s="95">
        <v>0</v>
      </c>
      <c r="Z134" s="95">
        <v>0</v>
      </c>
      <c r="AA134" s="95">
        <v>0</v>
      </c>
      <c r="AB134" s="95">
        <v>1</v>
      </c>
      <c r="AC134" s="95">
        <v>0</v>
      </c>
      <c r="AD134" s="95">
        <v>0</v>
      </c>
      <c r="AE134" s="95">
        <v>0</v>
      </c>
      <c r="AF134" s="95">
        <v>0</v>
      </c>
      <c r="AG134" s="95">
        <v>0</v>
      </c>
      <c r="AH134" s="95">
        <v>0</v>
      </c>
      <c r="AI134" s="95">
        <v>0</v>
      </c>
      <c r="AJ134" s="95"/>
      <c r="AK134" s="95"/>
      <c r="AL134" s="173">
        <v>44943.499930555554</v>
      </c>
      <c r="AM134" s="95">
        <v>16</v>
      </c>
    </row>
    <row r="135" spans="1:39" ht="25.5" customHeight="1">
      <c r="A135" s="93" t="str">
        <f t="shared" si="2"/>
        <v>1-12-冊子</v>
      </c>
      <c r="B135" s="95">
        <v>139</v>
      </c>
      <c r="C135" s="95" t="s">
        <v>2513</v>
      </c>
      <c r="D135" s="95">
        <v>1</v>
      </c>
      <c r="E135" s="95" t="s">
        <v>2514</v>
      </c>
      <c r="F135" s="95" t="s">
        <v>2515</v>
      </c>
      <c r="G135" s="95"/>
      <c r="H135" s="95">
        <v>1</v>
      </c>
      <c r="I135" s="95" t="s">
        <v>2318</v>
      </c>
      <c r="J135" s="95">
        <v>12</v>
      </c>
      <c r="K135" s="95">
        <v>0</v>
      </c>
      <c r="L135" s="95">
        <v>3.15</v>
      </c>
      <c r="M135" s="95">
        <v>26.23</v>
      </c>
      <c r="N135" s="95">
        <v>29.38</v>
      </c>
      <c r="O135" s="95">
        <v>20.99</v>
      </c>
      <c r="P135" s="95">
        <v>0</v>
      </c>
      <c r="Q135" s="95">
        <v>0</v>
      </c>
      <c r="R135" s="95">
        <v>0</v>
      </c>
      <c r="S135" s="95">
        <v>1</v>
      </c>
      <c r="T135" s="95">
        <v>0</v>
      </c>
      <c r="U135" s="95">
        <v>20</v>
      </c>
      <c r="V135" s="95">
        <v>0</v>
      </c>
      <c r="W135" s="95">
        <v>1</v>
      </c>
      <c r="X135" s="95">
        <v>0</v>
      </c>
      <c r="Y135" s="95">
        <v>0</v>
      </c>
      <c r="Z135" s="95">
        <v>0</v>
      </c>
      <c r="AA135" s="95">
        <v>0</v>
      </c>
      <c r="AB135" s="95">
        <v>1</v>
      </c>
      <c r="AC135" s="95">
        <v>0</v>
      </c>
      <c r="AD135" s="95">
        <v>0</v>
      </c>
      <c r="AE135" s="95">
        <v>0</v>
      </c>
      <c r="AF135" s="95">
        <v>0</v>
      </c>
      <c r="AG135" s="95">
        <v>0</v>
      </c>
      <c r="AH135" s="95">
        <v>0</v>
      </c>
      <c r="AI135" s="95">
        <v>0</v>
      </c>
      <c r="AJ135" s="95"/>
      <c r="AK135" s="95"/>
      <c r="AL135" s="173">
        <v>44043.90457175926</v>
      </c>
      <c r="AM135" s="95">
        <v>1</v>
      </c>
    </row>
    <row r="136" spans="1:39" ht="25.5" customHeight="1">
      <c r="A136" s="93" t="str">
        <f t="shared" si="2"/>
        <v>1-12-冊子</v>
      </c>
      <c r="B136" s="95">
        <v>140</v>
      </c>
      <c r="C136" s="95" t="s">
        <v>2516</v>
      </c>
      <c r="D136" s="95">
        <v>1</v>
      </c>
      <c r="E136" s="95" t="s">
        <v>2517</v>
      </c>
      <c r="F136" s="95" t="s">
        <v>2518</v>
      </c>
      <c r="G136" s="95"/>
      <c r="H136" s="95">
        <v>1</v>
      </c>
      <c r="I136" s="95" t="s">
        <v>2318</v>
      </c>
      <c r="J136" s="95">
        <v>12</v>
      </c>
      <c r="K136" s="95">
        <v>0</v>
      </c>
      <c r="L136" s="95">
        <v>3.15</v>
      </c>
      <c r="M136" s="95">
        <v>31.48</v>
      </c>
      <c r="N136" s="95">
        <v>27.5</v>
      </c>
      <c r="O136" s="95">
        <v>33.58</v>
      </c>
      <c r="P136" s="95">
        <v>0</v>
      </c>
      <c r="Q136" s="95">
        <v>0</v>
      </c>
      <c r="R136" s="95">
        <v>0</v>
      </c>
      <c r="S136" s="95">
        <v>1</v>
      </c>
      <c r="T136" s="95">
        <v>0</v>
      </c>
      <c r="U136" s="95">
        <v>20</v>
      </c>
      <c r="V136" s="95">
        <v>0</v>
      </c>
      <c r="W136" s="95">
        <v>1</v>
      </c>
      <c r="X136" s="95">
        <v>0</v>
      </c>
      <c r="Y136" s="95">
        <v>0</v>
      </c>
      <c r="Z136" s="95">
        <v>0</v>
      </c>
      <c r="AA136" s="95">
        <v>0</v>
      </c>
      <c r="AB136" s="95">
        <v>1</v>
      </c>
      <c r="AC136" s="95">
        <v>0</v>
      </c>
      <c r="AD136" s="95">
        <v>0</v>
      </c>
      <c r="AE136" s="95">
        <v>0</v>
      </c>
      <c r="AF136" s="95">
        <v>0</v>
      </c>
      <c r="AG136" s="95">
        <v>0</v>
      </c>
      <c r="AH136" s="95">
        <v>0</v>
      </c>
      <c r="AI136" s="95">
        <v>0</v>
      </c>
      <c r="AJ136" s="95"/>
      <c r="AK136" s="95"/>
      <c r="AL136" s="173">
        <v>44214.678217592591</v>
      </c>
      <c r="AM136" s="95">
        <v>16</v>
      </c>
    </row>
    <row r="137" spans="1:39" ht="25.5" customHeight="1">
      <c r="A137" s="93" t="str">
        <f t="shared" si="2"/>
        <v>1-12-冊子</v>
      </c>
      <c r="B137" s="95">
        <v>141</v>
      </c>
      <c r="C137" s="95" t="s">
        <v>2519</v>
      </c>
      <c r="D137" s="95">
        <v>1</v>
      </c>
      <c r="E137" s="95" t="s">
        <v>2520</v>
      </c>
      <c r="F137" s="95" t="s">
        <v>2521</v>
      </c>
      <c r="G137" s="95"/>
      <c r="H137" s="95">
        <v>1</v>
      </c>
      <c r="I137" s="95" t="s">
        <v>2318</v>
      </c>
      <c r="J137" s="95">
        <v>12</v>
      </c>
      <c r="K137" s="95">
        <v>0</v>
      </c>
      <c r="L137" s="95">
        <v>5.25</v>
      </c>
      <c r="M137" s="95">
        <v>26.23</v>
      </c>
      <c r="N137" s="95">
        <v>26.23</v>
      </c>
      <c r="O137" s="95">
        <v>31.48</v>
      </c>
      <c r="P137" s="95">
        <v>0</v>
      </c>
      <c r="Q137" s="95">
        <v>0</v>
      </c>
      <c r="R137" s="95">
        <v>0</v>
      </c>
      <c r="S137" s="95">
        <v>1</v>
      </c>
      <c r="T137" s="95">
        <v>0</v>
      </c>
      <c r="U137" s="95">
        <v>20</v>
      </c>
      <c r="V137" s="95">
        <v>0</v>
      </c>
      <c r="W137" s="95">
        <v>1</v>
      </c>
      <c r="X137" s="95">
        <v>0</v>
      </c>
      <c r="Y137" s="95">
        <v>0</v>
      </c>
      <c r="Z137" s="95">
        <v>0</v>
      </c>
      <c r="AA137" s="95">
        <v>0</v>
      </c>
      <c r="AB137" s="95">
        <v>1</v>
      </c>
      <c r="AC137" s="95">
        <v>0</v>
      </c>
      <c r="AD137" s="95">
        <v>0</v>
      </c>
      <c r="AE137" s="95">
        <v>0</v>
      </c>
      <c r="AF137" s="95">
        <v>0</v>
      </c>
      <c r="AG137" s="95">
        <v>0</v>
      </c>
      <c r="AH137" s="95">
        <v>0</v>
      </c>
      <c r="AI137" s="95">
        <v>0</v>
      </c>
      <c r="AJ137" s="95"/>
      <c r="AK137" s="95"/>
      <c r="AL137" s="173">
        <v>44043.904675925929</v>
      </c>
      <c r="AM137" s="95">
        <v>1</v>
      </c>
    </row>
    <row r="138" spans="1:39" ht="25.5" customHeight="1">
      <c r="A138" s="93" t="str">
        <f t="shared" si="2"/>
        <v>1-12-冊子</v>
      </c>
      <c r="B138" s="95">
        <v>142</v>
      </c>
      <c r="C138" s="95" t="s">
        <v>2522</v>
      </c>
      <c r="D138" s="95">
        <v>1</v>
      </c>
      <c r="E138" s="95" t="s">
        <v>2523</v>
      </c>
      <c r="F138" s="95" t="s">
        <v>2524</v>
      </c>
      <c r="G138" s="95"/>
      <c r="H138" s="95">
        <v>1</v>
      </c>
      <c r="I138" s="95" t="s">
        <v>2318</v>
      </c>
      <c r="J138" s="95">
        <v>12</v>
      </c>
      <c r="K138" s="95">
        <v>0</v>
      </c>
      <c r="L138" s="95">
        <v>3.15</v>
      </c>
      <c r="M138" s="95">
        <v>25</v>
      </c>
      <c r="N138" s="95">
        <v>0</v>
      </c>
      <c r="O138" s="95">
        <v>0</v>
      </c>
      <c r="P138" s="95">
        <v>0</v>
      </c>
      <c r="Q138" s="95">
        <v>0</v>
      </c>
      <c r="R138" s="95">
        <v>0</v>
      </c>
      <c r="S138" s="95">
        <v>1</v>
      </c>
      <c r="T138" s="95">
        <v>0</v>
      </c>
      <c r="U138" s="95">
        <v>20</v>
      </c>
      <c r="V138" s="95">
        <v>0</v>
      </c>
      <c r="W138" s="95">
        <v>1</v>
      </c>
      <c r="X138" s="95">
        <v>0</v>
      </c>
      <c r="Y138" s="95">
        <v>0</v>
      </c>
      <c r="Z138" s="95">
        <v>0</v>
      </c>
      <c r="AA138" s="95">
        <v>0</v>
      </c>
      <c r="AB138" s="95">
        <v>1</v>
      </c>
      <c r="AC138" s="95">
        <v>0</v>
      </c>
      <c r="AD138" s="95">
        <v>0</v>
      </c>
      <c r="AE138" s="95">
        <v>0</v>
      </c>
      <c r="AF138" s="95">
        <v>0</v>
      </c>
      <c r="AG138" s="95">
        <v>0</v>
      </c>
      <c r="AH138" s="95">
        <v>0</v>
      </c>
      <c r="AI138" s="95">
        <v>0</v>
      </c>
      <c r="AJ138" s="95"/>
      <c r="AK138" s="95"/>
      <c r="AL138" s="173">
        <v>44043.904710648145</v>
      </c>
      <c r="AM138" s="95">
        <v>1</v>
      </c>
    </row>
    <row r="139" spans="1:39" ht="25.5" customHeight="1">
      <c r="A139" s="93" t="str">
        <f t="shared" si="2"/>
        <v>1-15-加工作業</v>
      </c>
      <c r="B139" s="95">
        <v>143</v>
      </c>
      <c r="C139" s="95" t="s">
        <v>2525</v>
      </c>
      <c r="D139" s="95">
        <v>1</v>
      </c>
      <c r="E139" s="95" t="s">
        <v>2526</v>
      </c>
      <c r="F139" s="95" t="s">
        <v>2527</v>
      </c>
      <c r="G139" s="95" t="s">
        <v>2528</v>
      </c>
      <c r="H139" s="95">
        <v>1</v>
      </c>
      <c r="I139" s="95" t="s">
        <v>2528</v>
      </c>
      <c r="J139" s="95">
        <v>15</v>
      </c>
      <c r="K139" s="95">
        <v>0</v>
      </c>
      <c r="L139" s="95">
        <v>0</v>
      </c>
      <c r="M139" s="95">
        <v>0</v>
      </c>
      <c r="N139" s="95">
        <v>0</v>
      </c>
      <c r="O139" s="95">
        <v>0</v>
      </c>
      <c r="P139" s="95">
        <v>0</v>
      </c>
      <c r="Q139" s="95">
        <v>0</v>
      </c>
      <c r="R139" s="95">
        <v>0</v>
      </c>
      <c r="S139" s="95">
        <v>0</v>
      </c>
      <c r="T139" s="95">
        <v>0</v>
      </c>
      <c r="U139" s="95">
        <v>0</v>
      </c>
      <c r="V139" s="95">
        <v>0</v>
      </c>
      <c r="W139" s="95">
        <v>1</v>
      </c>
      <c r="X139" s="95">
        <v>0</v>
      </c>
      <c r="Y139" s="95">
        <v>0</v>
      </c>
      <c r="Z139" s="95">
        <v>0</v>
      </c>
      <c r="AA139" s="95">
        <v>0</v>
      </c>
      <c r="AB139" s="95">
        <v>1</v>
      </c>
      <c r="AC139" s="95">
        <v>0</v>
      </c>
      <c r="AD139" s="95">
        <v>0</v>
      </c>
      <c r="AE139" s="95">
        <v>0</v>
      </c>
      <c r="AF139" s="95">
        <v>0</v>
      </c>
      <c r="AG139" s="95">
        <v>0</v>
      </c>
      <c r="AH139" s="95">
        <v>0</v>
      </c>
      <c r="AI139" s="95">
        <v>0</v>
      </c>
      <c r="AJ139" s="95"/>
      <c r="AK139" s="95"/>
      <c r="AL139" s="173">
        <v>44036.673483796294</v>
      </c>
      <c r="AM139" s="95">
        <v>1</v>
      </c>
    </row>
    <row r="140" spans="1:39" ht="25.5" customHeight="1">
      <c r="A140" s="93" t="str">
        <f t="shared" si="2"/>
        <v>1-15-</v>
      </c>
      <c r="B140" s="95">
        <v>145</v>
      </c>
      <c r="C140" s="95" t="s">
        <v>2529</v>
      </c>
      <c r="D140" s="95">
        <v>1</v>
      </c>
      <c r="E140" s="95" t="s">
        <v>2528</v>
      </c>
      <c r="F140" s="95" t="s">
        <v>2530</v>
      </c>
      <c r="G140" s="95" t="s">
        <v>2528</v>
      </c>
      <c r="H140" s="95">
        <v>2</v>
      </c>
      <c r="I140" s="95"/>
      <c r="J140" s="95">
        <v>15</v>
      </c>
      <c r="K140" s="95">
        <v>0</v>
      </c>
      <c r="L140" s="95">
        <v>0</v>
      </c>
      <c r="M140" s="95">
        <v>0</v>
      </c>
      <c r="N140" s="95">
        <v>0</v>
      </c>
      <c r="O140" s="95">
        <v>0</v>
      </c>
      <c r="P140" s="95">
        <v>0</v>
      </c>
      <c r="Q140" s="95">
        <v>0</v>
      </c>
      <c r="R140" s="95">
        <v>0</v>
      </c>
      <c r="S140" s="95">
        <v>0</v>
      </c>
      <c r="T140" s="95">
        <v>0</v>
      </c>
      <c r="U140" s="95">
        <v>0</v>
      </c>
      <c r="V140" s="95">
        <v>0</v>
      </c>
      <c r="W140" s="95">
        <v>1</v>
      </c>
      <c r="X140" s="95">
        <v>0</v>
      </c>
      <c r="Y140" s="95">
        <v>0</v>
      </c>
      <c r="Z140" s="95">
        <v>0</v>
      </c>
      <c r="AA140" s="95">
        <v>0</v>
      </c>
      <c r="AB140" s="95">
        <v>1</v>
      </c>
      <c r="AC140" s="95">
        <v>0</v>
      </c>
      <c r="AD140" s="95">
        <v>0</v>
      </c>
      <c r="AE140" s="95">
        <v>0</v>
      </c>
      <c r="AF140" s="95">
        <v>0</v>
      </c>
      <c r="AG140" s="95">
        <v>0</v>
      </c>
      <c r="AH140" s="95">
        <v>0</v>
      </c>
      <c r="AI140" s="95">
        <v>0</v>
      </c>
      <c r="AJ140" s="95"/>
      <c r="AK140" s="95"/>
      <c r="AL140" s="173">
        <v>44036.673611111109</v>
      </c>
      <c r="AM140" s="95">
        <v>1</v>
      </c>
    </row>
    <row r="141" spans="1:39" ht="25.5" customHeight="1">
      <c r="A141" s="93" t="str">
        <f t="shared" si="2"/>
        <v>1-17-その他</v>
      </c>
      <c r="B141" s="95">
        <v>147</v>
      </c>
      <c r="C141" s="95" t="s">
        <v>2531</v>
      </c>
      <c r="D141" s="95">
        <v>1</v>
      </c>
      <c r="E141" s="95" t="s">
        <v>2532</v>
      </c>
      <c r="F141" s="95" t="s">
        <v>2533</v>
      </c>
      <c r="G141" s="95"/>
      <c r="H141" s="95">
        <v>1</v>
      </c>
      <c r="I141" s="95" t="s">
        <v>2532</v>
      </c>
      <c r="J141" s="95">
        <v>17</v>
      </c>
      <c r="K141" s="95">
        <v>0</v>
      </c>
      <c r="L141" s="95">
        <v>0</v>
      </c>
      <c r="M141" s="95">
        <v>0</v>
      </c>
      <c r="N141" s="95">
        <v>0</v>
      </c>
      <c r="O141" s="95">
        <v>0</v>
      </c>
      <c r="P141" s="95">
        <v>0</v>
      </c>
      <c r="Q141" s="95">
        <v>0</v>
      </c>
      <c r="R141" s="95">
        <v>0</v>
      </c>
      <c r="S141" s="95">
        <v>0</v>
      </c>
      <c r="T141" s="95">
        <v>0</v>
      </c>
      <c r="U141" s="95">
        <v>0</v>
      </c>
      <c r="V141" s="95">
        <v>0</v>
      </c>
      <c r="W141" s="95">
        <v>1</v>
      </c>
      <c r="X141" s="95">
        <v>0</v>
      </c>
      <c r="Y141" s="95">
        <v>0</v>
      </c>
      <c r="Z141" s="95">
        <v>0</v>
      </c>
      <c r="AA141" s="95">
        <v>0</v>
      </c>
      <c r="AB141" s="95">
        <v>1</v>
      </c>
      <c r="AC141" s="95">
        <v>0</v>
      </c>
      <c r="AD141" s="95">
        <v>0</v>
      </c>
      <c r="AE141" s="95">
        <v>0</v>
      </c>
      <c r="AF141" s="95">
        <v>0</v>
      </c>
      <c r="AG141" s="95">
        <v>0</v>
      </c>
      <c r="AH141" s="95">
        <v>0</v>
      </c>
      <c r="AI141" s="95">
        <v>0</v>
      </c>
      <c r="AJ141" s="95"/>
      <c r="AK141" s="95"/>
      <c r="AL141" s="173">
        <v>44043.914652777778</v>
      </c>
      <c r="AM141" s="95">
        <v>1</v>
      </c>
    </row>
    <row r="142" spans="1:39" ht="25.5" customHeight="1">
      <c r="A142" s="93" t="str">
        <f t="shared" si="2"/>
        <v>1-18-定形外</v>
      </c>
      <c r="B142" s="95">
        <v>148</v>
      </c>
      <c r="C142" s="95" t="s">
        <v>2534</v>
      </c>
      <c r="D142" s="95">
        <v>1</v>
      </c>
      <c r="E142" s="95" t="s">
        <v>2535</v>
      </c>
      <c r="F142" s="95" t="s">
        <v>2536</v>
      </c>
      <c r="G142" s="95" t="s">
        <v>2537</v>
      </c>
      <c r="H142" s="95">
        <v>1</v>
      </c>
      <c r="I142" s="95" t="s">
        <v>2400</v>
      </c>
      <c r="J142" s="95">
        <v>18</v>
      </c>
      <c r="K142" s="95">
        <v>0</v>
      </c>
      <c r="L142" s="95">
        <v>0</v>
      </c>
      <c r="M142" s="95">
        <v>0</v>
      </c>
      <c r="N142" s="95">
        <v>0</v>
      </c>
      <c r="O142" s="95">
        <v>0</v>
      </c>
      <c r="P142" s="95">
        <v>0</v>
      </c>
      <c r="Q142" s="95">
        <v>0</v>
      </c>
      <c r="R142" s="95">
        <v>0</v>
      </c>
      <c r="S142" s="95">
        <v>0</v>
      </c>
      <c r="T142" s="95">
        <v>0</v>
      </c>
      <c r="U142" s="95">
        <v>0</v>
      </c>
      <c r="V142" s="95">
        <v>0</v>
      </c>
      <c r="W142" s="95">
        <v>1</v>
      </c>
      <c r="X142" s="95">
        <v>0</v>
      </c>
      <c r="Y142" s="95">
        <v>0</v>
      </c>
      <c r="Z142" s="95">
        <v>0</v>
      </c>
      <c r="AA142" s="95">
        <v>0</v>
      </c>
      <c r="AB142" s="95">
        <v>1</v>
      </c>
      <c r="AC142" s="95">
        <v>0</v>
      </c>
      <c r="AD142" s="95">
        <v>0</v>
      </c>
      <c r="AE142" s="95">
        <v>0</v>
      </c>
      <c r="AF142" s="95">
        <v>0</v>
      </c>
      <c r="AG142" s="95">
        <v>0</v>
      </c>
      <c r="AH142" s="95">
        <v>0</v>
      </c>
      <c r="AI142" s="95">
        <v>0</v>
      </c>
      <c r="AJ142" s="173"/>
      <c r="AK142" s="95"/>
      <c r="AL142" s="173">
        <v>44036.662326388891</v>
      </c>
      <c r="AM142" s="95">
        <v>1</v>
      </c>
    </row>
    <row r="143" spans="1:39" ht="25.5" customHeight="1">
      <c r="A143" s="93" t="str">
        <f t="shared" si="2"/>
        <v>1-11-A3/A4</v>
      </c>
      <c r="B143" s="95">
        <v>149</v>
      </c>
      <c r="C143" s="95" t="s">
        <v>2538</v>
      </c>
      <c r="D143" s="95">
        <v>1</v>
      </c>
      <c r="E143" s="95" t="s">
        <v>2539</v>
      </c>
      <c r="F143" s="95" t="s">
        <v>2540</v>
      </c>
      <c r="G143" s="95" t="s">
        <v>2317</v>
      </c>
      <c r="H143" s="95">
        <v>1</v>
      </c>
      <c r="I143" s="175" t="s">
        <v>2541</v>
      </c>
      <c r="J143" s="95">
        <v>11</v>
      </c>
      <c r="K143" s="95">
        <v>3.3</v>
      </c>
      <c r="L143" s="95">
        <v>0.1</v>
      </c>
      <c r="M143" s="95">
        <v>1</v>
      </c>
      <c r="N143" s="95">
        <v>1</v>
      </c>
      <c r="O143" s="95">
        <v>1</v>
      </c>
      <c r="P143" s="95">
        <v>0</v>
      </c>
      <c r="Q143" s="95">
        <v>0</v>
      </c>
      <c r="R143" s="95">
        <v>0</v>
      </c>
      <c r="S143" s="95">
        <v>1</v>
      </c>
      <c r="T143" s="95">
        <v>1</v>
      </c>
      <c r="U143" s="95">
        <v>0</v>
      </c>
      <c r="V143" s="95">
        <v>1</v>
      </c>
      <c r="W143" s="95">
        <v>0</v>
      </c>
      <c r="X143" s="95">
        <v>0</v>
      </c>
      <c r="Y143" s="95">
        <v>0</v>
      </c>
      <c r="Z143" s="95">
        <v>1</v>
      </c>
      <c r="AA143" s="95">
        <v>1</v>
      </c>
      <c r="AB143" s="95">
        <v>0</v>
      </c>
      <c r="AC143" s="95">
        <v>0</v>
      </c>
      <c r="AD143" s="95">
        <v>0</v>
      </c>
      <c r="AE143" s="95">
        <v>0</v>
      </c>
      <c r="AF143" s="95">
        <v>0</v>
      </c>
      <c r="AG143" s="95">
        <v>0</v>
      </c>
      <c r="AH143" s="95">
        <v>0</v>
      </c>
      <c r="AI143" s="95">
        <v>0</v>
      </c>
      <c r="AJ143" s="173">
        <v>44082.574803240743</v>
      </c>
      <c r="AK143" s="95">
        <v>1</v>
      </c>
      <c r="AL143" s="173">
        <v>44795.385081018518</v>
      </c>
      <c r="AM143" s="95">
        <v>16</v>
      </c>
    </row>
    <row r="144" spans="1:39" ht="25.5" customHeight="1">
      <c r="A144" s="93" t="str">
        <f t="shared" si="2"/>
        <v>1-1-マグネット</v>
      </c>
      <c r="B144" s="95">
        <v>150</v>
      </c>
      <c r="C144" s="95" t="s">
        <v>2542</v>
      </c>
      <c r="D144" s="95">
        <v>1</v>
      </c>
      <c r="E144" s="95" t="s">
        <v>2543</v>
      </c>
      <c r="F144" s="95" t="s">
        <v>2543</v>
      </c>
      <c r="G144" s="95" t="s">
        <v>2132</v>
      </c>
      <c r="H144" s="95">
        <v>1</v>
      </c>
      <c r="I144" s="95" t="s">
        <v>2543</v>
      </c>
      <c r="J144" s="95">
        <v>1</v>
      </c>
      <c r="K144" s="95">
        <v>3</v>
      </c>
      <c r="L144" s="95">
        <v>0.12</v>
      </c>
      <c r="M144" s="95">
        <v>1.58</v>
      </c>
      <c r="N144" s="95">
        <v>2.2000000000000002</v>
      </c>
      <c r="O144" s="95">
        <v>1.38</v>
      </c>
      <c r="P144" s="95">
        <v>2.16</v>
      </c>
      <c r="Q144" s="95">
        <v>1.89</v>
      </c>
      <c r="R144" s="95">
        <v>1.35</v>
      </c>
      <c r="S144" s="95">
        <v>0</v>
      </c>
      <c r="T144" s="95">
        <v>0</v>
      </c>
      <c r="U144" s="95">
        <v>0</v>
      </c>
      <c r="V144" s="95">
        <v>0</v>
      </c>
      <c r="W144" s="95">
        <v>1</v>
      </c>
      <c r="X144" s="95">
        <v>0</v>
      </c>
      <c r="Y144" s="95">
        <v>0</v>
      </c>
      <c r="Z144" s="95">
        <v>1</v>
      </c>
      <c r="AA144" s="95">
        <v>1</v>
      </c>
      <c r="AB144" s="95">
        <v>0</v>
      </c>
      <c r="AC144" s="95">
        <v>0</v>
      </c>
      <c r="AD144" s="95">
        <v>0</v>
      </c>
      <c r="AE144" s="95">
        <v>0</v>
      </c>
      <c r="AF144" s="95">
        <v>0</v>
      </c>
      <c r="AG144" s="95">
        <v>0</v>
      </c>
      <c r="AH144" s="95">
        <v>0</v>
      </c>
      <c r="AI144" s="95">
        <v>0</v>
      </c>
      <c r="AJ144" s="173">
        <v>44106.423136574071</v>
      </c>
      <c r="AK144" s="95">
        <v>1</v>
      </c>
      <c r="AL144" s="173">
        <v>45252.803657407407</v>
      </c>
      <c r="AM144" s="95">
        <v>16</v>
      </c>
    </row>
    <row r="145" spans="1:39" ht="25.5" customHeight="1">
      <c r="A145" s="93" t="str">
        <f t="shared" si="2"/>
        <v>1-2-マグネット</v>
      </c>
      <c r="B145" s="95">
        <v>151</v>
      </c>
      <c r="C145" s="95" t="s">
        <v>2544</v>
      </c>
      <c r="D145" s="95">
        <v>1</v>
      </c>
      <c r="E145" s="95" t="s">
        <v>2545</v>
      </c>
      <c r="F145" s="95" t="s">
        <v>2546</v>
      </c>
      <c r="G145" s="95" t="s">
        <v>2547</v>
      </c>
      <c r="H145" s="95">
        <v>1</v>
      </c>
      <c r="I145" s="95" t="s">
        <v>2543</v>
      </c>
      <c r="J145" s="95">
        <v>2</v>
      </c>
      <c r="K145" s="95">
        <v>4.3</v>
      </c>
      <c r="L145" s="95">
        <v>0.17</v>
      </c>
      <c r="M145" s="95">
        <v>2</v>
      </c>
      <c r="N145" s="95">
        <v>3.16</v>
      </c>
      <c r="O145" s="95">
        <v>1.89</v>
      </c>
      <c r="P145" s="95">
        <v>3.1</v>
      </c>
      <c r="Q145" s="95">
        <v>2.71</v>
      </c>
      <c r="R145" s="95">
        <v>1.85</v>
      </c>
      <c r="S145" s="95">
        <v>0</v>
      </c>
      <c r="T145" s="95">
        <v>0</v>
      </c>
      <c r="U145" s="95">
        <v>0</v>
      </c>
      <c r="V145" s="95">
        <v>0</v>
      </c>
      <c r="W145" s="95">
        <v>1</v>
      </c>
      <c r="X145" s="95">
        <v>0</v>
      </c>
      <c r="Y145" s="95">
        <v>0</v>
      </c>
      <c r="Z145" s="95">
        <v>1</v>
      </c>
      <c r="AA145" s="95">
        <v>0</v>
      </c>
      <c r="AB145" s="95">
        <v>0</v>
      </c>
      <c r="AC145" s="95">
        <v>0</v>
      </c>
      <c r="AD145" s="95">
        <v>0</v>
      </c>
      <c r="AE145" s="95">
        <v>0</v>
      </c>
      <c r="AF145" s="95">
        <v>0</v>
      </c>
      <c r="AG145" s="95">
        <v>0</v>
      </c>
      <c r="AH145" s="95">
        <v>0</v>
      </c>
      <c r="AI145" s="95">
        <v>0</v>
      </c>
      <c r="AJ145" s="173">
        <v>44106.428090277775</v>
      </c>
      <c r="AK145" s="95">
        <v>1</v>
      </c>
      <c r="AL145" s="173">
        <v>45252.804062499999</v>
      </c>
      <c r="AM145" s="95">
        <v>16</v>
      </c>
    </row>
    <row r="146" spans="1:39" ht="25.5" customHeight="1">
      <c r="A146" s="93" t="str">
        <f t="shared" si="2"/>
        <v>1-3-マグネット</v>
      </c>
      <c r="B146" s="95">
        <v>154</v>
      </c>
      <c r="C146" s="95" t="s">
        <v>2548</v>
      </c>
      <c r="D146" s="95">
        <v>1</v>
      </c>
      <c r="E146" s="95" t="s">
        <v>2549</v>
      </c>
      <c r="F146" s="95" t="s">
        <v>2550</v>
      </c>
      <c r="G146" s="95" t="s">
        <v>2140</v>
      </c>
      <c r="H146" s="95">
        <v>1</v>
      </c>
      <c r="I146" s="95" t="s">
        <v>2543</v>
      </c>
      <c r="J146" s="95">
        <v>3</v>
      </c>
      <c r="K146" s="95">
        <v>3.8</v>
      </c>
      <c r="L146" s="95">
        <v>0.17</v>
      </c>
      <c r="M146" s="95">
        <v>1.77</v>
      </c>
      <c r="N146" s="95">
        <v>2.8</v>
      </c>
      <c r="O146" s="95">
        <v>1.63</v>
      </c>
      <c r="P146" s="95">
        <v>2.74</v>
      </c>
      <c r="Q146" s="95">
        <v>2.39</v>
      </c>
      <c r="R146" s="95">
        <v>1.6</v>
      </c>
      <c r="S146" s="95">
        <v>0</v>
      </c>
      <c r="T146" s="95">
        <v>0</v>
      </c>
      <c r="U146" s="95">
        <v>0</v>
      </c>
      <c r="V146" s="95">
        <v>0</v>
      </c>
      <c r="W146" s="95">
        <v>1</v>
      </c>
      <c r="X146" s="95">
        <v>0</v>
      </c>
      <c r="Y146" s="95">
        <v>0</v>
      </c>
      <c r="Z146" s="95">
        <v>0</v>
      </c>
      <c r="AA146" s="95">
        <v>1</v>
      </c>
      <c r="AB146" s="95">
        <v>0</v>
      </c>
      <c r="AC146" s="95">
        <v>0</v>
      </c>
      <c r="AD146" s="95">
        <v>0</v>
      </c>
      <c r="AE146" s="95">
        <v>0</v>
      </c>
      <c r="AF146" s="95">
        <v>0</v>
      </c>
      <c r="AG146" s="95">
        <v>0</v>
      </c>
      <c r="AH146" s="95">
        <v>0</v>
      </c>
      <c r="AI146" s="95">
        <v>0</v>
      </c>
      <c r="AJ146" s="173">
        <v>44106.429328703707</v>
      </c>
      <c r="AK146" s="95">
        <v>1</v>
      </c>
      <c r="AL146" s="173">
        <v>45252.804155092592</v>
      </c>
      <c r="AM146" s="95">
        <v>16</v>
      </c>
    </row>
    <row r="147" spans="1:39" ht="25.5" customHeight="1">
      <c r="A147" s="93" t="str">
        <f t="shared" si="2"/>
        <v>1-12-冊子</v>
      </c>
      <c r="B147" s="95">
        <v>155</v>
      </c>
      <c r="C147" s="95" t="s">
        <v>2551</v>
      </c>
      <c r="D147" s="95">
        <v>1</v>
      </c>
      <c r="E147" s="95" t="s">
        <v>2552</v>
      </c>
      <c r="F147" s="95" t="s">
        <v>2553</v>
      </c>
      <c r="G147" s="95"/>
      <c r="H147" s="95">
        <v>1</v>
      </c>
      <c r="I147" s="95" t="s">
        <v>2318</v>
      </c>
      <c r="J147" s="95">
        <v>12</v>
      </c>
      <c r="K147" s="95">
        <v>31</v>
      </c>
      <c r="L147" s="95">
        <v>2.1</v>
      </c>
      <c r="M147" s="95">
        <v>15.83</v>
      </c>
      <c r="N147" s="95">
        <v>20.99</v>
      </c>
      <c r="O147" s="95">
        <v>26.23</v>
      </c>
      <c r="P147" s="95">
        <v>0</v>
      </c>
      <c r="Q147" s="95">
        <v>0</v>
      </c>
      <c r="R147" s="95">
        <v>0</v>
      </c>
      <c r="S147" s="95">
        <v>1</v>
      </c>
      <c r="T147" s="95">
        <v>0</v>
      </c>
      <c r="U147" s="95">
        <v>20</v>
      </c>
      <c r="V147" s="95">
        <v>0</v>
      </c>
      <c r="W147" s="95">
        <v>1</v>
      </c>
      <c r="X147" s="95">
        <v>0</v>
      </c>
      <c r="Y147" s="95">
        <v>0</v>
      </c>
      <c r="Z147" s="95">
        <v>0</v>
      </c>
      <c r="AA147" s="95">
        <v>0</v>
      </c>
      <c r="AB147" s="95">
        <v>1</v>
      </c>
      <c r="AC147" s="95">
        <v>0</v>
      </c>
      <c r="AD147" s="95">
        <v>0</v>
      </c>
      <c r="AE147" s="95">
        <v>0</v>
      </c>
      <c r="AF147" s="95">
        <v>0</v>
      </c>
      <c r="AG147" s="95">
        <v>0</v>
      </c>
      <c r="AH147" s="95">
        <v>0</v>
      </c>
      <c r="AI147" s="95">
        <v>0</v>
      </c>
      <c r="AJ147" s="173">
        <v>44138.474965277775</v>
      </c>
      <c r="AK147" s="95">
        <v>16</v>
      </c>
      <c r="AL147" s="173">
        <v>44138.475659722222</v>
      </c>
      <c r="AM147" s="95">
        <v>16</v>
      </c>
    </row>
    <row r="148" spans="1:39" ht="25.5" customHeight="1">
      <c r="A148" s="93" t="str">
        <f t="shared" si="2"/>
        <v>1-12-定形外800ｇ</v>
      </c>
      <c r="B148" s="95">
        <v>156</v>
      </c>
      <c r="C148" s="95" t="s">
        <v>2554</v>
      </c>
      <c r="D148" s="95">
        <v>1</v>
      </c>
      <c r="E148" s="95" t="s">
        <v>2555</v>
      </c>
      <c r="F148" s="95" t="s">
        <v>2556</v>
      </c>
      <c r="G148" s="95" t="s">
        <v>2464</v>
      </c>
      <c r="H148" s="95">
        <v>1</v>
      </c>
      <c r="I148" s="95" t="s">
        <v>2557</v>
      </c>
      <c r="J148" s="95">
        <v>12</v>
      </c>
      <c r="K148" s="95">
        <v>0</v>
      </c>
      <c r="L148" s="95">
        <v>3.5</v>
      </c>
      <c r="M148" s="95">
        <v>41.97</v>
      </c>
      <c r="N148" s="95">
        <v>47.7</v>
      </c>
      <c r="O148" s="95">
        <v>0</v>
      </c>
      <c r="P148" s="95">
        <v>0</v>
      </c>
      <c r="Q148" s="95">
        <v>0</v>
      </c>
      <c r="R148" s="95">
        <v>0</v>
      </c>
      <c r="S148" s="95">
        <v>1</v>
      </c>
      <c r="T148" s="95">
        <v>0</v>
      </c>
      <c r="U148" s="95">
        <v>20</v>
      </c>
      <c r="V148" s="95">
        <v>0</v>
      </c>
      <c r="W148" s="95">
        <v>1</v>
      </c>
      <c r="X148" s="95">
        <v>0</v>
      </c>
      <c r="Y148" s="95">
        <v>0</v>
      </c>
      <c r="Z148" s="95">
        <v>0</v>
      </c>
      <c r="AA148" s="95">
        <v>0</v>
      </c>
      <c r="AB148" s="95">
        <v>1</v>
      </c>
      <c r="AC148" s="95">
        <v>0</v>
      </c>
      <c r="AD148" s="95">
        <v>0</v>
      </c>
      <c r="AE148" s="95">
        <v>0</v>
      </c>
      <c r="AF148" s="95">
        <v>0</v>
      </c>
      <c r="AG148" s="95">
        <v>0</v>
      </c>
      <c r="AH148" s="95">
        <v>0</v>
      </c>
      <c r="AI148" s="95">
        <v>0</v>
      </c>
      <c r="AJ148" s="173">
        <v>44156.490324074075</v>
      </c>
      <c r="AK148" s="95">
        <v>16</v>
      </c>
      <c r="AL148" s="173">
        <v>44156.490324074075</v>
      </c>
      <c r="AM148" s="95">
        <v>16</v>
      </c>
    </row>
    <row r="149" spans="1:39" ht="25.5" customHeight="1">
      <c r="A149" s="93" t="str">
        <f t="shared" si="2"/>
        <v>1-1-B3</v>
      </c>
      <c r="B149" s="95">
        <v>157</v>
      </c>
      <c r="C149" s="95" t="s">
        <v>2558</v>
      </c>
      <c r="D149" s="95">
        <v>1</v>
      </c>
      <c r="E149" s="95" t="s">
        <v>2559</v>
      </c>
      <c r="F149" s="95" t="s">
        <v>2560</v>
      </c>
      <c r="G149" s="95" t="s">
        <v>2132</v>
      </c>
      <c r="H149" s="95">
        <v>1</v>
      </c>
      <c r="I149" s="175" t="s">
        <v>2561</v>
      </c>
      <c r="J149" s="95">
        <v>1</v>
      </c>
      <c r="K149" s="95">
        <v>7.2</v>
      </c>
      <c r="L149" s="95">
        <v>0.17</v>
      </c>
      <c r="M149" s="95">
        <v>2.1</v>
      </c>
      <c r="N149" s="95">
        <v>25.5</v>
      </c>
      <c r="O149" s="95">
        <v>5.25</v>
      </c>
      <c r="P149" s="95">
        <v>10</v>
      </c>
      <c r="Q149" s="95">
        <v>10.5</v>
      </c>
      <c r="R149" s="95">
        <v>3</v>
      </c>
      <c r="S149" s="95">
        <v>0</v>
      </c>
      <c r="T149" s="95">
        <v>0</v>
      </c>
      <c r="U149" s="95">
        <v>0</v>
      </c>
      <c r="V149" s="95">
        <v>1</v>
      </c>
      <c r="W149" s="95">
        <v>2</v>
      </c>
      <c r="X149" s="95">
        <v>0</v>
      </c>
      <c r="Y149" s="95">
        <v>0</v>
      </c>
      <c r="Z149" s="95">
        <v>0</v>
      </c>
      <c r="AA149" s="95">
        <v>0</v>
      </c>
      <c r="AB149" s="95">
        <v>0</v>
      </c>
      <c r="AC149" s="95">
        <v>0</v>
      </c>
      <c r="AD149" s="95">
        <v>1</v>
      </c>
      <c r="AE149" s="95">
        <v>0</v>
      </c>
      <c r="AF149" s="95">
        <v>0</v>
      </c>
      <c r="AG149" s="95">
        <v>0</v>
      </c>
      <c r="AH149" s="95">
        <v>0</v>
      </c>
      <c r="AI149" s="95">
        <v>0</v>
      </c>
      <c r="AJ149" s="173">
        <v>44251.387013888889</v>
      </c>
      <c r="AK149" s="95">
        <v>16</v>
      </c>
      <c r="AL149" s="173">
        <v>44729.353761574072</v>
      </c>
      <c r="AM149" s="95">
        <v>16</v>
      </c>
    </row>
    <row r="150" spans="1:39" ht="25.5" customHeight="1">
      <c r="A150" s="93" t="str">
        <f t="shared" si="2"/>
        <v>1-1-B3</v>
      </c>
      <c r="B150" s="95">
        <v>158</v>
      </c>
      <c r="C150" s="95" t="s">
        <v>2562</v>
      </c>
      <c r="D150" s="95">
        <v>1</v>
      </c>
      <c r="E150" s="95" t="s">
        <v>2563</v>
      </c>
      <c r="F150" s="95" t="s">
        <v>2564</v>
      </c>
      <c r="G150" s="95" t="s">
        <v>2132</v>
      </c>
      <c r="H150" s="95">
        <v>1</v>
      </c>
      <c r="I150" s="175" t="s">
        <v>2561</v>
      </c>
      <c r="J150" s="95">
        <v>1</v>
      </c>
      <c r="K150" s="95">
        <v>7.2</v>
      </c>
      <c r="L150" s="95">
        <v>0.17</v>
      </c>
      <c r="M150" s="95">
        <v>2.1</v>
      </c>
      <c r="N150" s="95">
        <v>25.5</v>
      </c>
      <c r="O150" s="95">
        <v>5.25</v>
      </c>
      <c r="P150" s="95">
        <v>10.3</v>
      </c>
      <c r="Q150" s="95">
        <v>27.5</v>
      </c>
      <c r="R150" s="95">
        <v>0</v>
      </c>
      <c r="S150" s="95">
        <v>0</v>
      </c>
      <c r="T150" s="95">
        <v>0</v>
      </c>
      <c r="U150" s="95">
        <v>0</v>
      </c>
      <c r="V150" s="95">
        <v>1</v>
      </c>
      <c r="W150" s="95">
        <v>2</v>
      </c>
      <c r="X150" s="95">
        <v>0</v>
      </c>
      <c r="Y150" s="95">
        <v>0</v>
      </c>
      <c r="Z150" s="95">
        <v>0</v>
      </c>
      <c r="AA150" s="95">
        <v>0</v>
      </c>
      <c r="AB150" s="95">
        <v>0</v>
      </c>
      <c r="AC150" s="95">
        <v>0</v>
      </c>
      <c r="AD150" s="95">
        <v>1</v>
      </c>
      <c r="AE150" s="95">
        <v>0</v>
      </c>
      <c r="AF150" s="95">
        <v>0</v>
      </c>
      <c r="AG150" s="95">
        <v>0</v>
      </c>
      <c r="AH150" s="95">
        <v>0</v>
      </c>
      <c r="AI150" s="95">
        <v>0</v>
      </c>
      <c r="AJ150" s="173">
        <v>44251.388368055559</v>
      </c>
      <c r="AK150" s="95">
        <v>16</v>
      </c>
      <c r="AL150" s="173">
        <v>44729.353229166663</v>
      </c>
      <c r="AM150" s="95">
        <v>16</v>
      </c>
    </row>
    <row r="151" spans="1:39" ht="25.5" customHeight="1">
      <c r="A151" s="93" t="str">
        <f t="shared" si="2"/>
        <v>1-1-タブロイド</v>
      </c>
      <c r="B151" s="95">
        <v>159</v>
      </c>
      <c r="C151" s="95" t="s">
        <v>2565</v>
      </c>
      <c r="D151" s="95">
        <v>1</v>
      </c>
      <c r="E151" s="95" t="s">
        <v>2566</v>
      </c>
      <c r="F151" s="95" t="s">
        <v>2567</v>
      </c>
      <c r="G151" s="95" t="s">
        <v>2132</v>
      </c>
      <c r="H151" s="95">
        <v>1</v>
      </c>
      <c r="I151" s="95" t="s">
        <v>2307</v>
      </c>
      <c r="J151" s="95">
        <v>1</v>
      </c>
      <c r="K151" s="95">
        <v>0</v>
      </c>
      <c r="L151" s="95">
        <v>1.05</v>
      </c>
      <c r="M151" s="95">
        <v>5.25</v>
      </c>
      <c r="N151" s="95">
        <v>12.59</v>
      </c>
      <c r="O151" s="95">
        <v>5.0999999999999996</v>
      </c>
      <c r="P151" s="95">
        <v>0</v>
      </c>
      <c r="Q151" s="95">
        <v>0</v>
      </c>
      <c r="R151" s="95">
        <v>0</v>
      </c>
      <c r="S151" s="95">
        <v>0</v>
      </c>
      <c r="T151" s="95">
        <v>0</v>
      </c>
      <c r="U151" s="95">
        <v>0</v>
      </c>
      <c r="V151" s="95">
        <v>1</v>
      </c>
      <c r="W151" s="95">
        <v>2</v>
      </c>
      <c r="X151" s="95">
        <v>0</v>
      </c>
      <c r="Y151" s="95">
        <v>0</v>
      </c>
      <c r="Z151" s="95">
        <v>0</v>
      </c>
      <c r="AA151" s="95">
        <v>0</v>
      </c>
      <c r="AB151" s="95">
        <v>0</v>
      </c>
      <c r="AC151" s="95">
        <v>0</v>
      </c>
      <c r="AD151" s="95">
        <v>1</v>
      </c>
      <c r="AE151" s="95">
        <v>0</v>
      </c>
      <c r="AF151" s="95">
        <v>0</v>
      </c>
      <c r="AG151" s="95">
        <v>0</v>
      </c>
      <c r="AH151" s="95">
        <v>0</v>
      </c>
      <c r="AI151" s="95">
        <v>0</v>
      </c>
      <c r="AJ151" s="173">
        <v>44251.620648148149</v>
      </c>
      <c r="AK151" s="95">
        <v>16</v>
      </c>
      <c r="AL151" s="173">
        <v>44729.351435185185</v>
      </c>
      <c r="AM151" s="95">
        <v>16</v>
      </c>
    </row>
    <row r="152" spans="1:39" ht="25.5" customHeight="1">
      <c r="A152" s="93" t="str">
        <f t="shared" si="2"/>
        <v>1-3-タブロイド</v>
      </c>
      <c r="B152" s="95">
        <v>161</v>
      </c>
      <c r="C152" s="95" t="s">
        <v>2568</v>
      </c>
      <c r="D152" s="95">
        <v>1</v>
      </c>
      <c r="E152" s="95" t="s">
        <v>2569</v>
      </c>
      <c r="F152" s="95" t="s">
        <v>2570</v>
      </c>
      <c r="G152" s="95" t="s">
        <v>2140</v>
      </c>
      <c r="H152" s="95">
        <v>1</v>
      </c>
      <c r="I152" s="95" t="s">
        <v>2307</v>
      </c>
      <c r="J152" s="95">
        <v>3</v>
      </c>
      <c r="K152" s="95">
        <v>9.77</v>
      </c>
      <c r="L152" s="95">
        <v>0</v>
      </c>
      <c r="M152" s="95">
        <v>5.5</v>
      </c>
      <c r="N152" s="95">
        <v>0</v>
      </c>
      <c r="O152" s="95">
        <v>0</v>
      </c>
      <c r="P152" s="95">
        <v>0</v>
      </c>
      <c r="Q152" s="95">
        <v>0</v>
      </c>
      <c r="R152" s="95">
        <v>0</v>
      </c>
      <c r="S152" s="95">
        <v>1</v>
      </c>
      <c r="T152" s="95">
        <v>0</v>
      </c>
      <c r="U152" s="95">
        <v>0</v>
      </c>
      <c r="V152" s="95">
        <v>0</v>
      </c>
      <c r="W152" s="95">
        <v>0</v>
      </c>
      <c r="X152" s="95">
        <v>1</v>
      </c>
      <c r="Y152" s="95">
        <v>1</v>
      </c>
      <c r="Z152" s="95">
        <v>0</v>
      </c>
      <c r="AA152" s="95">
        <v>1</v>
      </c>
      <c r="AB152" s="95">
        <v>0</v>
      </c>
      <c r="AC152" s="95">
        <v>0</v>
      </c>
      <c r="AD152" s="95">
        <v>0</v>
      </c>
      <c r="AE152" s="95">
        <v>0</v>
      </c>
      <c r="AF152" s="95">
        <v>0</v>
      </c>
      <c r="AG152" s="95">
        <v>0</v>
      </c>
      <c r="AH152" s="95">
        <v>0</v>
      </c>
      <c r="AI152" s="95">
        <v>0</v>
      </c>
      <c r="AJ152" s="173">
        <v>44284.668738425928</v>
      </c>
      <c r="AK152" s="95">
        <v>16</v>
      </c>
      <c r="AL152" s="173">
        <v>45271.504861111112</v>
      </c>
      <c r="AM152" s="95">
        <v>16</v>
      </c>
    </row>
    <row r="153" spans="1:39" ht="25.5" customHeight="1">
      <c r="A153" s="93" t="str">
        <f t="shared" si="2"/>
        <v>1-3-タブロイド</v>
      </c>
      <c r="B153" s="95">
        <v>162</v>
      </c>
      <c r="C153" s="95" t="s">
        <v>2571</v>
      </c>
      <c r="D153" s="95">
        <v>1</v>
      </c>
      <c r="E153" s="95" t="s">
        <v>2572</v>
      </c>
      <c r="F153" s="95" t="s">
        <v>2570</v>
      </c>
      <c r="G153" s="95" t="s">
        <v>2140</v>
      </c>
      <c r="H153" s="95">
        <v>1</v>
      </c>
      <c r="I153" s="95" t="s">
        <v>2307</v>
      </c>
      <c r="J153" s="95">
        <v>3</v>
      </c>
      <c r="K153" s="95">
        <v>10.220000000000001</v>
      </c>
      <c r="L153" s="95">
        <v>0</v>
      </c>
      <c r="M153" s="95">
        <v>5.9</v>
      </c>
      <c r="N153" s="95">
        <v>0</v>
      </c>
      <c r="O153" s="95">
        <v>0</v>
      </c>
      <c r="P153" s="95">
        <v>0</v>
      </c>
      <c r="Q153" s="95">
        <v>0</v>
      </c>
      <c r="R153" s="95">
        <v>0</v>
      </c>
      <c r="S153" s="95">
        <v>1</v>
      </c>
      <c r="T153" s="95">
        <v>0</v>
      </c>
      <c r="U153" s="95">
        <v>0</v>
      </c>
      <c r="V153" s="95">
        <v>0</v>
      </c>
      <c r="W153" s="95">
        <v>0</v>
      </c>
      <c r="X153" s="95">
        <v>1</v>
      </c>
      <c r="Y153" s="95">
        <v>1</v>
      </c>
      <c r="Z153" s="95">
        <v>0</v>
      </c>
      <c r="AA153" s="95">
        <v>1</v>
      </c>
      <c r="AB153" s="95">
        <v>0</v>
      </c>
      <c r="AC153" s="95">
        <v>0</v>
      </c>
      <c r="AD153" s="95">
        <v>0</v>
      </c>
      <c r="AE153" s="95">
        <v>0</v>
      </c>
      <c r="AF153" s="95">
        <v>0</v>
      </c>
      <c r="AG153" s="95">
        <v>0</v>
      </c>
      <c r="AH153" s="95">
        <v>0</v>
      </c>
      <c r="AI153" s="95">
        <v>0</v>
      </c>
      <c r="AJ153" s="173">
        <v>44284.669629629629</v>
      </c>
      <c r="AK153" s="95">
        <v>16</v>
      </c>
      <c r="AL153" s="173">
        <v>45271.505011574074</v>
      </c>
      <c r="AM153" s="95">
        <v>16</v>
      </c>
    </row>
    <row r="154" spans="1:39" ht="25.5" customHeight="1">
      <c r="A154" s="93" t="str">
        <f t="shared" si="2"/>
        <v>1-3-タブロイド</v>
      </c>
      <c r="B154" s="95">
        <v>163</v>
      </c>
      <c r="C154" s="95" t="s">
        <v>2573</v>
      </c>
      <c r="D154" s="95">
        <v>1</v>
      </c>
      <c r="E154" s="95" t="s">
        <v>2574</v>
      </c>
      <c r="F154" s="95" t="s">
        <v>2570</v>
      </c>
      <c r="G154" s="95" t="s">
        <v>2140</v>
      </c>
      <c r="H154" s="95">
        <v>1</v>
      </c>
      <c r="I154" s="95" t="s">
        <v>2307</v>
      </c>
      <c r="J154" s="95">
        <v>3</v>
      </c>
      <c r="K154" s="95">
        <v>10.77</v>
      </c>
      <c r="L154" s="95">
        <v>0</v>
      </c>
      <c r="M154" s="95">
        <v>6.3</v>
      </c>
      <c r="N154" s="95">
        <v>0</v>
      </c>
      <c r="O154" s="95">
        <v>0</v>
      </c>
      <c r="P154" s="95">
        <v>0</v>
      </c>
      <c r="Q154" s="95">
        <v>0</v>
      </c>
      <c r="R154" s="95">
        <v>0</v>
      </c>
      <c r="S154" s="95">
        <v>1</v>
      </c>
      <c r="T154" s="95">
        <v>0</v>
      </c>
      <c r="U154" s="95">
        <v>0</v>
      </c>
      <c r="V154" s="95">
        <v>0</v>
      </c>
      <c r="W154" s="95">
        <v>0</v>
      </c>
      <c r="X154" s="95">
        <v>1</v>
      </c>
      <c r="Y154" s="95">
        <v>1</v>
      </c>
      <c r="Z154" s="95">
        <v>0</v>
      </c>
      <c r="AA154" s="95">
        <v>1</v>
      </c>
      <c r="AB154" s="95">
        <v>0</v>
      </c>
      <c r="AC154" s="95">
        <v>0</v>
      </c>
      <c r="AD154" s="95">
        <v>0</v>
      </c>
      <c r="AE154" s="95">
        <v>0</v>
      </c>
      <c r="AF154" s="95">
        <v>0</v>
      </c>
      <c r="AG154" s="95">
        <v>0</v>
      </c>
      <c r="AH154" s="95">
        <v>0</v>
      </c>
      <c r="AI154" s="95">
        <v>0</v>
      </c>
      <c r="AJ154" s="173">
        <v>44284.672372685185</v>
      </c>
      <c r="AK154" s="95">
        <v>16</v>
      </c>
      <c r="AL154" s="173">
        <v>45271.505219907405</v>
      </c>
      <c r="AM154" s="95">
        <v>16</v>
      </c>
    </row>
    <row r="155" spans="1:39" ht="25.5" customHeight="1">
      <c r="A155" s="93" t="str">
        <f t="shared" si="2"/>
        <v>1-3-タブロイド</v>
      </c>
      <c r="B155" s="95">
        <v>164</v>
      </c>
      <c r="C155" s="95" t="s">
        <v>2575</v>
      </c>
      <c r="D155" s="95">
        <v>1</v>
      </c>
      <c r="E155" s="95" t="s">
        <v>2576</v>
      </c>
      <c r="F155" s="95" t="s">
        <v>2570</v>
      </c>
      <c r="G155" s="95" t="s">
        <v>2140</v>
      </c>
      <c r="H155" s="95">
        <v>1</v>
      </c>
      <c r="I155" s="95" t="s">
        <v>2307</v>
      </c>
      <c r="J155" s="95">
        <v>3</v>
      </c>
      <c r="K155" s="95">
        <v>12.13</v>
      </c>
      <c r="L155" s="95">
        <v>0</v>
      </c>
      <c r="M155" s="95">
        <v>6.7</v>
      </c>
      <c r="N155" s="95">
        <v>0</v>
      </c>
      <c r="O155" s="95">
        <v>0</v>
      </c>
      <c r="P155" s="95">
        <v>0</v>
      </c>
      <c r="Q155" s="95">
        <v>0</v>
      </c>
      <c r="R155" s="95">
        <v>0</v>
      </c>
      <c r="S155" s="95">
        <v>1</v>
      </c>
      <c r="T155" s="95">
        <v>0</v>
      </c>
      <c r="U155" s="95">
        <v>0</v>
      </c>
      <c r="V155" s="95">
        <v>0</v>
      </c>
      <c r="W155" s="95">
        <v>0</v>
      </c>
      <c r="X155" s="95">
        <v>1</v>
      </c>
      <c r="Y155" s="95">
        <v>1</v>
      </c>
      <c r="Z155" s="95">
        <v>0</v>
      </c>
      <c r="AA155" s="95">
        <v>1</v>
      </c>
      <c r="AB155" s="95">
        <v>0</v>
      </c>
      <c r="AC155" s="95">
        <v>0</v>
      </c>
      <c r="AD155" s="95">
        <v>0</v>
      </c>
      <c r="AE155" s="95">
        <v>0</v>
      </c>
      <c r="AF155" s="95">
        <v>0</v>
      </c>
      <c r="AG155" s="95">
        <v>0</v>
      </c>
      <c r="AH155" s="95">
        <v>0</v>
      </c>
      <c r="AI155" s="95">
        <v>0</v>
      </c>
      <c r="AJ155" s="173">
        <v>44284.673263888886</v>
      </c>
      <c r="AK155" s="95">
        <v>16</v>
      </c>
      <c r="AL155" s="173">
        <v>45271.50540509259</v>
      </c>
      <c r="AM155" s="95">
        <v>16</v>
      </c>
    </row>
    <row r="156" spans="1:39" ht="25.5" customHeight="1">
      <c r="A156" s="93" t="str">
        <f t="shared" si="2"/>
        <v>1-3-タブロイド</v>
      </c>
      <c r="B156" s="95">
        <v>165</v>
      </c>
      <c r="C156" s="95" t="s">
        <v>2577</v>
      </c>
      <c r="D156" s="95">
        <v>1</v>
      </c>
      <c r="E156" s="95" t="s">
        <v>2578</v>
      </c>
      <c r="F156" s="95" t="s">
        <v>2570</v>
      </c>
      <c r="G156" s="95" t="s">
        <v>2140</v>
      </c>
      <c r="H156" s="95">
        <v>1</v>
      </c>
      <c r="I156" s="95" t="s">
        <v>2307</v>
      </c>
      <c r="J156" s="95">
        <v>3</v>
      </c>
      <c r="K156" s="95">
        <v>12.59</v>
      </c>
      <c r="L156" s="95">
        <v>0</v>
      </c>
      <c r="M156" s="95">
        <v>7.1</v>
      </c>
      <c r="N156" s="95">
        <v>0</v>
      </c>
      <c r="O156" s="95">
        <v>0</v>
      </c>
      <c r="P156" s="95">
        <v>0</v>
      </c>
      <c r="Q156" s="95">
        <v>0</v>
      </c>
      <c r="R156" s="95">
        <v>0</v>
      </c>
      <c r="S156" s="95">
        <v>1</v>
      </c>
      <c r="T156" s="95">
        <v>0</v>
      </c>
      <c r="U156" s="95">
        <v>0</v>
      </c>
      <c r="V156" s="95">
        <v>0</v>
      </c>
      <c r="W156" s="95">
        <v>0</v>
      </c>
      <c r="X156" s="95">
        <v>1</v>
      </c>
      <c r="Y156" s="95">
        <v>1</v>
      </c>
      <c r="Z156" s="95">
        <v>0</v>
      </c>
      <c r="AA156" s="95">
        <v>1</v>
      </c>
      <c r="AB156" s="95">
        <v>0</v>
      </c>
      <c r="AC156" s="95">
        <v>0</v>
      </c>
      <c r="AD156" s="95">
        <v>0</v>
      </c>
      <c r="AE156" s="95">
        <v>0</v>
      </c>
      <c r="AF156" s="95">
        <v>0</v>
      </c>
      <c r="AG156" s="95">
        <v>0</v>
      </c>
      <c r="AH156" s="95">
        <v>0</v>
      </c>
      <c r="AI156" s="95">
        <v>0</v>
      </c>
      <c r="AJ156" s="173">
        <v>44284.673750000002</v>
      </c>
      <c r="AK156" s="95">
        <v>16</v>
      </c>
      <c r="AL156" s="173">
        <v>45271.505601851852</v>
      </c>
      <c r="AM156" s="95">
        <v>16</v>
      </c>
    </row>
    <row r="157" spans="1:39" ht="25.5" customHeight="1">
      <c r="A157" s="93" t="str">
        <f t="shared" si="2"/>
        <v>1-3-タブロイド</v>
      </c>
      <c r="B157" s="95">
        <v>166</v>
      </c>
      <c r="C157" s="95" t="s">
        <v>2579</v>
      </c>
      <c r="D157" s="95">
        <v>1</v>
      </c>
      <c r="E157" s="95" t="s">
        <v>2580</v>
      </c>
      <c r="F157" s="95" t="s">
        <v>2570</v>
      </c>
      <c r="G157" s="95" t="s">
        <v>2140</v>
      </c>
      <c r="H157" s="95">
        <v>1</v>
      </c>
      <c r="I157" s="95" t="s">
        <v>2307</v>
      </c>
      <c r="J157" s="95">
        <v>3</v>
      </c>
      <c r="K157" s="95">
        <v>0</v>
      </c>
      <c r="L157" s="95">
        <v>0</v>
      </c>
      <c r="M157" s="95">
        <v>7.5</v>
      </c>
      <c r="N157" s="95">
        <v>0</v>
      </c>
      <c r="O157" s="95">
        <v>0</v>
      </c>
      <c r="P157" s="95">
        <v>0</v>
      </c>
      <c r="Q157" s="95">
        <v>0</v>
      </c>
      <c r="R157" s="95">
        <v>0</v>
      </c>
      <c r="S157" s="95">
        <v>1</v>
      </c>
      <c r="T157" s="95">
        <v>0</v>
      </c>
      <c r="U157" s="95">
        <v>0</v>
      </c>
      <c r="V157" s="95">
        <v>0</v>
      </c>
      <c r="W157" s="95">
        <v>0</v>
      </c>
      <c r="X157" s="95">
        <v>1</v>
      </c>
      <c r="Y157" s="95">
        <v>1</v>
      </c>
      <c r="Z157" s="95">
        <v>0</v>
      </c>
      <c r="AA157" s="95">
        <v>1</v>
      </c>
      <c r="AB157" s="95">
        <v>0</v>
      </c>
      <c r="AC157" s="95">
        <v>0</v>
      </c>
      <c r="AD157" s="95">
        <v>0</v>
      </c>
      <c r="AE157" s="95">
        <v>0</v>
      </c>
      <c r="AF157" s="95">
        <v>0</v>
      </c>
      <c r="AG157" s="95">
        <v>0</v>
      </c>
      <c r="AH157" s="95">
        <v>0</v>
      </c>
      <c r="AI157" s="95">
        <v>0</v>
      </c>
      <c r="AJ157" s="173">
        <v>44284.67428240741</v>
      </c>
      <c r="AK157" s="95">
        <v>16</v>
      </c>
      <c r="AL157" s="173">
        <v>44291.492638888885</v>
      </c>
      <c r="AM157" s="95">
        <v>16</v>
      </c>
    </row>
    <row r="158" spans="1:39" ht="25.5" customHeight="1">
      <c r="A158" s="93" t="str">
        <f t="shared" si="2"/>
        <v>1-3-タブロイド</v>
      </c>
      <c r="B158" s="95">
        <v>167</v>
      </c>
      <c r="C158" s="95" t="s">
        <v>2581</v>
      </c>
      <c r="D158" s="95">
        <v>1</v>
      </c>
      <c r="E158" s="95" t="s">
        <v>2582</v>
      </c>
      <c r="F158" s="95" t="s">
        <v>2570</v>
      </c>
      <c r="G158" s="95" t="s">
        <v>2140</v>
      </c>
      <c r="H158" s="95">
        <v>1</v>
      </c>
      <c r="I158" s="95" t="s">
        <v>2307</v>
      </c>
      <c r="J158" s="95">
        <v>3</v>
      </c>
      <c r="K158" s="95">
        <v>0</v>
      </c>
      <c r="L158" s="95">
        <v>0</v>
      </c>
      <c r="M158" s="95">
        <v>7.9</v>
      </c>
      <c r="N158" s="95">
        <v>0</v>
      </c>
      <c r="O158" s="95">
        <v>0</v>
      </c>
      <c r="P158" s="95">
        <v>0</v>
      </c>
      <c r="Q158" s="95">
        <v>0</v>
      </c>
      <c r="R158" s="95">
        <v>0</v>
      </c>
      <c r="S158" s="95">
        <v>1</v>
      </c>
      <c r="T158" s="95">
        <v>0</v>
      </c>
      <c r="U158" s="95">
        <v>0</v>
      </c>
      <c r="V158" s="95">
        <v>0</v>
      </c>
      <c r="W158" s="95">
        <v>0</v>
      </c>
      <c r="X158" s="95">
        <v>1</v>
      </c>
      <c r="Y158" s="95">
        <v>1</v>
      </c>
      <c r="Z158" s="95">
        <v>0</v>
      </c>
      <c r="AA158" s="95">
        <v>1</v>
      </c>
      <c r="AB158" s="95">
        <v>0</v>
      </c>
      <c r="AC158" s="95">
        <v>0</v>
      </c>
      <c r="AD158" s="95">
        <v>0</v>
      </c>
      <c r="AE158" s="95">
        <v>0</v>
      </c>
      <c r="AF158" s="95">
        <v>0</v>
      </c>
      <c r="AG158" s="95">
        <v>0</v>
      </c>
      <c r="AH158" s="95">
        <v>0</v>
      </c>
      <c r="AI158" s="95">
        <v>0</v>
      </c>
      <c r="AJ158" s="173">
        <v>44284.676296296297</v>
      </c>
      <c r="AK158" s="95">
        <v>16</v>
      </c>
      <c r="AL158" s="173">
        <v>44291.49291666667</v>
      </c>
      <c r="AM158" s="95">
        <v>16</v>
      </c>
    </row>
    <row r="159" spans="1:39" ht="25.5" customHeight="1">
      <c r="A159" s="93" t="str">
        <f t="shared" si="2"/>
        <v>1-2-タブロイド</v>
      </c>
      <c r="B159" s="95">
        <v>168</v>
      </c>
      <c r="C159" s="95" t="s">
        <v>2583</v>
      </c>
      <c r="D159" s="95">
        <v>1</v>
      </c>
      <c r="E159" s="95" t="s">
        <v>2569</v>
      </c>
      <c r="F159" s="95" t="s">
        <v>2570</v>
      </c>
      <c r="G159" s="95" t="s">
        <v>2136</v>
      </c>
      <c r="H159" s="95">
        <v>1</v>
      </c>
      <c r="I159" s="95" t="s">
        <v>2307</v>
      </c>
      <c r="J159" s="95">
        <v>2</v>
      </c>
      <c r="K159" s="95">
        <v>10.86</v>
      </c>
      <c r="L159" s="95">
        <v>0</v>
      </c>
      <c r="M159" s="95">
        <v>6</v>
      </c>
      <c r="N159" s="95">
        <v>0</v>
      </c>
      <c r="O159" s="95">
        <v>0</v>
      </c>
      <c r="P159" s="95">
        <v>0</v>
      </c>
      <c r="Q159" s="95">
        <v>0</v>
      </c>
      <c r="R159" s="95">
        <v>0</v>
      </c>
      <c r="S159" s="95">
        <v>1</v>
      </c>
      <c r="T159" s="95">
        <v>0</v>
      </c>
      <c r="U159" s="95">
        <v>0</v>
      </c>
      <c r="V159" s="95">
        <v>0</v>
      </c>
      <c r="W159" s="95">
        <v>0</v>
      </c>
      <c r="X159" s="95">
        <v>1</v>
      </c>
      <c r="Y159" s="95">
        <v>1</v>
      </c>
      <c r="Z159" s="95">
        <v>1</v>
      </c>
      <c r="AA159" s="95">
        <v>0</v>
      </c>
      <c r="AB159" s="95">
        <v>0</v>
      </c>
      <c r="AC159" s="95">
        <v>0</v>
      </c>
      <c r="AD159" s="95">
        <v>0</v>
      </c>
      <c r="AE159" s="95">
        <v>0</v>
      </c>
      <c r="AF159" s="95">
        <v>0</v>
      </c>
      <c r="AG159" s="95">
        <v>0</v>
      </c>
      <c r="AH159" s="95">
        <v>0</v>
      </c>
      <c r="AI159" s="95">
        <v>0</v>
      </c>
      <c r="AJ159" s="173">
        <v>44284.677233796298</v>
      </c>
      <c r="AK159" s="95">
        <v>16</v>
      </c>
      <c r="AL159" s="173">
        <v>45271.504780092589</v>
      </c>
      <c r="AM159" s="95">
        <v>16</v>
      </c>
    </row>
    <row r="160" spans="1:39" ht="25.5" customHeight="1">
      <c r="A160" s="93" t="str">
        <f t="shared" si="2"/>
        <v>1-2-タブロイド</v>
      </c>
      <c r="B160" s="95">
        <v>169</v>
      </c>
      <c r="C160" s="95" t="s">
        <v>2584</v>
      </c>
      <c r="D160" s="95">
        <v>1</v>
      </c>
      <c r="E160" s="95" t="s">
        <v>2572</v>
      </c>
      <c r="F160" s="95" t="s">
        <v>2570</v>
      </c>
      <c r="G160" s="95" t="s">
        <v>2136</v>
      </c>
      <c r="H160" s="95">
        <v>1</v>
      </c>
      <c r="I160" s="95" t="s">
        <v>2307</v>
      </c>
      <c r="J160" s="95">
        <v>2</v>
      </c>
      <c r="K160" s="95">
        <v>11.31</v>
      </c>
      <c r="L160" s="95">
        <v>0</v>
      </c>
      <c r="M160" s="95">
        <v>6.4</v>
      </c>
      <c r="N160" s="95">
        <v>0</v>
      </c>
      <c r="O160" s="95">
        <v>0</v>
      </c>
      <c r="P160" s="95">
        <v>0</v>
      </c>
      <c r="Q160" s="95">
        <v>0</v>
      </c>
      <c r="R160" s="95">
        <v>0</v>
      </c>
      <c r="S160" s="95">
        <v>1</v>
      </c>
      <c r="T160" s="95">
        <v>0</v>
      </c>
      <c r="U160" s="95">
        <v>0</v>
      </c>
      <c r="V160" s="95">
        <v>0</v>
      </c>
      <c r="W160" s="95">
        <v>0</v>
      </c>
      <c r="X160" s="95">
        <v>1</v>
      </c>
      <c r="Y160" s="95">
        <v>1</v>
      </c>
      <c r="Z160" s="95">
        <v>1</v>
      </c>
      <c r="AA160" s="95">
        <v>0</v>
      </c>
      <c r="AB160" s="95">
        <v>0</v>
      </c>
      <c r="AC160" s="95">
        <v>0</v>
      </c>
      <c r="AD160" s="95">
        <v>0</v>
      </c>
      <c r="AE160" s="95">
        <v>0</v>
      </c>
      <c r="AF160" s="95">
        <v>0</v>
      </c>
      <c r="AG160" s="95">
        <v>0</v>
      </c>
      <c r="AH160" s="95">
        <v>0</v>
      </c>
      <c r="AI160" s="95">
        <v>0</v>
      </c>
      <c r="AJ160" s="173">
        <v>44284.679259259261</v>
      </c>
      <c r="AK160" s="95">
        <v>16</v>
      </c>
      <c r="AL160" s="173">
        <v>45271.504930555559</v>
      </c>
      <c r="AM160" s="95">
        <v>16</v>
      </c>
    </row>
    <row r="161" spans="1:39" ht="25.5" customHeight="1">
      <c r="A161" s="93" t="str">
        <f t="shared" si="2"/>
        <v>1-2-タブロイド</v>
      </c>
      <c r="B161" s="95">
        <v>170</v>
      </c>
      <c r="C161" s="95" t="s">
        <v>2585</v>
      </c>
      <c r="D161" s="95">
        <v>1</v>
      </c>
      <c r="E161" s="95" t="s">
        <v>2574</v>
      </c>
      <c r="F161" s="95" t="s">
        <v>2570</v>
      </c>
      <c r="G161" s="95" t="s">
        <v>2136</v>
      </c>
      <c r="H161" s="95">
        <v>1</v>
      </c>
      <c r="I161" s="95" t="s">
        <v>2307</v>
      </c>
      <c r="J161" s="95">
        <v>2</v>
      </c>
      <c r="K161" s="95">
        <v>11.77</v>
      </c>
      <c r="L161" s="95">
        <v>0</v>
      </c>
      <c r="M161" s="95">
        <v>6.8</v>
      </c>
      <c r="N161" s="95">
        <v>0</v>
      </c>
      <c r="O161" s="95">
        <v>0</v>
      </c>
      <c r="P161" s="95">
        <v>0</v>
      </c>
      <c r="Q161" s="95">
        <v>0</v>
      </c>
      <c r="R161" s="95">
        <v>0</v>
      </c>
      <c r="S161" s="95">
        <v>1</v>
      </c>
      <c r="T161" s="95">
        <v>0</v>
      </c>
      <c r="U161" s="95">
        <v>0</v>
      </c>
      <c r="V161" s="95">
        <v>0</v>
      </c>
      <c r="W161" s="95">
        <v>0</v>
      </c>
      <c r="X161" s="95">
        <v>1</v>
      </c>
      <c r="Y161" s="95">
        <v>1</v>
      </c>
      <c r="Z161" s="95">
        <v>1</v>
      </c>
      <c r="AA161" s="95">
        <v>0</v>
      </c>
      <c r="AB161" s="95">
        <v>0</v>
      </c>
      <c r="AC161" s="95">
        <v>0</v>
      </c>
      <c r="AD161" s="95">
        <v>0</v>
      </c>
      <c r="AE161" s="95">
        <v>0</v>
      </c>
      <c r="AF161" s="95">
        <v>0</v>
      </c>
      <c r="AG161" s="95">
        <v>0</v>
      </c>
      <c r="AH161" s="95">
        <v>0</v>
      </c>
      <c r="AI161" s="95">
        <v>0</v>
      </c>
      <c r="AJ161" s="173">
        <v>44284.680312500001</v>
      </c>
      <c r="AK161" s="95">
        <v>16</v>
      </c>
      <c r="AL161" s="173">
        <v>45271.505115740743</v>
      </c>
      <c r="AM161" s="95">
        <v>16</v>
      </c>
    </row>
    <row r="162" spans="1:39" ht="25.5" customHeight="1">
      <c r="A162" s="93" t="str">
        <f t="shared" si="2"/>
        <v>1-2-タブロイド</v>
      </c>
      <c r="B162" s="95">
        <v>171</v>
      </c>
      <c r="C162" s="95" t="s">
        <v>2586</v>
      </c>
      <c r="D162" s="95">
        <v>1</v>
      </c>
      <c r="E162" s="95" t="s">
        <v>2576</v>
      </c>
      <c r="F162" s="95" t="s">
        <v>2570</v>
      </c>
      <c r="G162" s="95" t="s">
        <v>2136</v>
      </c>
      <c r="H162" s="95">
        <v>1</v>
      </c>
      <c r="I162" s="95" t="s">
        <v>2307</v>
      </c>
      <c r="J162" s="95">
        <v>2</v>
      </c>
      <c r="K162" s="95">
        <v>13.22</v>
      </c>
      <c r="L162" s="95">
        <v>0</v>
      </c>
      <c r="M162" s="95">
        <v>7.2</v>
      </c>
      <c r="N162" s="95">
        <v>0</v>
      </c>
      <c r="O162" s="95">
        <v>0</v>
      </c>
      <c r="P162" s="95">
        <v>0</v>
      </c>
      <c r="Q162" s="95">
        <v>0</v>
      </c>
      <c r="R162" s="95">
        <v>0</v>
      </c>
      <c r="S162" s="95">
        <v>1</v>
      </c>
      <c r="T162" s="95">
        <v>0</v>
      </c>
      <c r="U162" s="95">
        <v>0</v>
      </c>
      <c r="V162" s="95">
        <v>0</v>
      </c>
      <c r="W162" s="95">
        <v>0</v>
      </c>
      <c r="X162" s="95">
        <v>1</v>
      </c>
      <c r="Y162" s="95">
        <v>1</v>
      </c>
      <c r="Z162" s="95">
        <v>1</v>
      </c>
      <c r="AA162" s="95">
        <v>0</v>
      </c>
      <c r="AB162" s="95">
        <v>0</v>
      </c>
      <c r="AC162" s="95">
        <v>0</v>
      </c>
      <c r="AD162" s="95">
        <v>0</v>
      </c>
      <c r="AE162" s="95">
        <v>0</v>
      </c>
      <c r="AF162" s="95">
        <v>0</v>
      </c>
      <c r="AG162" s="95">
        <v>0</v>
      </c>
      <c r="AH162" s="95">
        <v>0</v>
      </c>
      <c r="AI162" s="95">
        <v>0</v>
      </c>
      <c r="AJ162" s="173">
        <v>44284.680763888886</v>
      </c>
      <c r="AK162" s="95">
        <v>16</v>
      </c>
      <c r="AL162" s="173">
        <v>45271.505324074074</v>
      </c>
      <c r="AM162" s="95">
        <v>16</v>
      </c>
    </row>
    <row r="163" spans="1:39" ht="25.5" customHeight="1">
      <c r="A163" s="93" t="str">
        <f t="shared" si="2"/>
        <v>1-2-タブロイド</v>
      </c>
      <c r="B163" s="95">
        <v>172</v>
      </c>
      <c r="C163" s="95" t="s">
        <v>2587</v>
      </c>
      <c r="D163" s="95">
        <v>1</v>
      </c>
      <c r="E163" s="95" t="s">
        <v>2578</v>
      </c>
      <c r="F163" s="95" t="s">
        <v>2570</v>
      </c>
      <c r="G163" s="95" t="s">
        <v>2136</v>
      </c>
      <c r="H163" s="95">
        <v>1</v>
      </c>
      <c r="I163" s="95" t="s">
        <v>2307</v>
      </c>
      <c r="J163" s="95">
        <v>2</v>
      </c>
      <c r="K163" s="95">
        <v>13.68</v>
      </c>
      <c r="L163" s="95">
        <v>0</v>
      </c>
      <c r="M163" s="95">
        <v>7.6</v>
      </c>
      <c r="N163" s="95">
        <v>0</v>
      </c>
      <c r="O163" s="95">
        <v>0</v>
      </c>
      <c r="P163" s="95">
        <v>0</v>
      </c>
      <c r="Q163" s="95">
        <v>0</v>
      </c>
      <c r="R163" s="95">
        <v>0</v>
      </c>
      <c r="S163" s="95">
        <v>1</v>
      </c>
      <c r="T163" s="95">
        <v>0</v>
      </c>
      <c r="U163" s="95">
        <v>0</v>
      </c>
      <c r="V163" s="95">
        <v>0</v>
      </c>
      <c r="W163" s="95">
        <v>0</v>
      </c>
      <c r="X163" s="95">
        <v>1</v>
      </c>
      <c r="Y163" s="95">
        <v>1</v>
      </c>
      <c r="Z163" s="95">
        <v>1</v>
      </c>
      <c r="AA163" s="95">
        <v>0</v>
      </c>
      <c r="AB163" s="95">
        <v>0</v>
      </c>
      <c r="AC163" s="95">
        <v>0</v>
      </c>
      <c r="AD163" s="95">
        <v>0</v>
      </c>
      <c r="AE163" s="95">
        <v>0</v>
      </c>
      <c r="AF163" s="95">
        <v>0</v>
      </c>
      <c r="AG163" s="95">
        <v>0</v>
      </c>
      <c r="AH163" s="95">
        <v>0</v>
      </c>
      <c r="AI163" s="95">
        <v>0</v>
      </c>
      <c r="AJ163" s="173">
        <v>44284.681759259256</v>
      </c>
      <c r="AK163" s="95">
        <v>16</v>
      </c>
      <c r="AL163" s="173">
        <v>45271.505520833336</v>
      </c>
      <c r="AM163" s="95">
        <v>16</v>
      </c>
    </row>
    <row r="164" spans="1:39" ht="25.5" customHeight="1">
      <c r="A164" s="93" t="str">
        <f t="shared" si="2"/>
        <v>1-2-タブロイド</v>
      </c>
      <c r="B164" s="95">
        <v>173</v>
      </c>
      <c r="C164" s="95" t="s">
        <v>2588</v>
      </c>
      <c r="D164" s="95">
        <v>1</v>
      </c>
      <c r="E164" s="95" t="s">
        <v>2580</v>
      </c>
      <c r="F164" s="95" t="s">
        <v>2570</v>
      </c>
      <c r="G164" s="95" t="s">
        <v>2136</v>
      </c>
      <c r="H164" s="95">
        <v>1</v>
      </c>
      <c r="I164" s="95" t="s">
        <v>2307</v>
      </c>
      <c r="J164" s="95">
        <v>2</v>
      </c>
      <c r="K164" s="95">
        <v>0</v>
      </c>
      <c r="L164" s="95">
        <v>0</v>
      </c>
      <c r="M164" s="95">
        <v>8</v>
      </c>
      <c r="N164" s="95">
        <v>0</v>
      </c>
      <c r="O164" s="95">
        <v>0</v>
      </c>
      <c r="P164" s="95">
        <v>0</v>
      </c>
      <c r="Q164" s="95">
        <v>0</v>
      </c>
      <c r="R164" s="95">
        <v>0</v>
      </c>
      <c r="S164" s="95">
        <v>1</v>
      </c>
      <c r="T164" s="95">
        <v>0</v>
      </c>
      <c r="U164" s="95">
        <v>0</v>
      </c>
      <c r="V164" s="95">
        <v>0</v>
      </c>
      <c r="W164" s="95">
        <v>0</v>
      </c>
      <c r="X164" s="95">
        <v>1</v>
      </c>
      <c r="Y164" s="95">
        <v>1</v>
      </c>
      <c r="Z164" s="95">
        <v>1</v>
      </c>
      <c r="AA164" s="95">
        <v>0</v>
      </c>
      <c r="AB164" s="95">
        <v>0</v>
      </c>
      <c r="AC164" s="95">
        <v>0</v>
      </c>
      <c r="AD164" s="95">
        <v>0</v>
      </c>
      <c r="AE164" s="95">
        <v>0</v>
      </c>
      <c r="AF164" s="95">
        <v>0</v>
      </c>
      <c r="AG164" s="95">
        <v>0</v>
      </c>
      <c r="AH164" s="95">
        <v>0</v>
      </c>
      <c r="AI164" s="95">
        <v>0</v>
      </c>
      <c r="AJ164" s="173">
        <v>44284.682673611111</v>
      </c>
      <c r="AK164" s="95">
        <v>16</v>
      </c>
      <c r="AL164" s="173">
        <v>44291.492465277777</v>
      </c>
      <c r="AM164" s="95">
        <v>16</v>
      </c>
    </row>
    <row r="165" spans="1:39" ht="25.5" customHeight="1">
      <c r="A165" s="93" t="str">
        <f t="shared" si="2"/>
        <v>1-2-タブロイド</v>
      </c>
      <c r="B165" s="95">
        <v>174</v>
      </c>
      <c r="C165" s="95" t="s">
        <v>2589</v>
      </c>
      <c r="D165" s="95">
        <v>1</v>
      </c>
      <c r="E165" s="95" t="s">
        <v>2582</v>
      </c>
      <c r="F165" s="95" t="s">
        <v>2570</v>
      </c>
      <c r="G165" s="95" t="s">
        <v>2136</v>
      </c>
      <c r="H165" s="95">
        <v>1</v>
      </c>
      <c r="I165" s="95" t="s">
        <v>2307</v>
      </c>
      <c r="J165" s="95">
        <v>2</v>
      </c>
      <c r="K165" s="95">
        <v>0</v>
      </c>
      <c r="L165" s="95">
        <v>0</v>
      </c>
      <c r="M165" s="95">
        <v>8.4</v>
      </c>
      <c r="N165" s="95">
        <v>0</v>
      </c>
      <c r="O165" s="95">
        <v>0</v>
      </c>
      <c r="P165" s="95">
        <v>0</v>
      </c>
      <c r="Q165" s="95">
        <v>0</v>
      </c>
      <c r="R165" s="95">
        <v>0</v>
      </c>
      <c r="S165" s="95">
        <v>1</v>
      </c>
      <c r="T165" s="95">
        <v>0</v>
      </c>
      <c r="U165" s="95">
        <v>0</v>
      </c>
      <c r="V165" s="95">
        <v>0</v>
      </c>
      <c r="W165" s="95">
        <v>0</v>
      </c>
      <c r="X165" s="95">
        <v>1</v>
      </c>
      <c r="Y165" s="95">
        <v>1</v>
      </c>
      <c r="Z165" s="95">
        <v>1</v>
      </c>
      <c r="AA165" s="95">
        <v>0</v>
      </c>
      <c r="AB165" s="95">
        <v>0</v>
      </c>
      <c r="AC165" s="95">
        <v>0</v>
      </c>
      <c r="AD165" s="95">
        <v>0</v>
      </c>
      <c r="AE165" s="95">
        <v>0</v>
      </c>
      <c r="AF165" s="95">
        <v>0</v>
      </c>
      <c r="AG165" s="95">
        <v>0</v>
      </c>
      <c r="AH165" s="95">
        <v>0</v>
      </c>
      <c r="AI165" s="95">
        <v>0</v>
      </c>
      <c r="AJ165" s="173">
        <v>44284.683113425926</v>
      </c>
      <c r="AK165" s="95">
        <v>16</v>
      </c>
      <c r="AL165" s="173">
        <v>44291.492754629631</v>
      </c>
      <c r="AM165" s="95">
        <v>16</v>
      </c>
    </row>
    <row r="166" spans="1:39" ht="25.5" customHeight="1">
      <c r="A166" s="93" t="str">
        <f t="shared" si="2"/>
        <v>1-1-A4</v>
      </c>
      <c r="B166" s="95">
        <v>175</v>
      </c>
      <c r="C166" s="95" t="s">
        <v>2590</v>
      </c>
      <c r="D166" s="95">
        <v>1</v>
      </c>
      <c r="E166" s="95" t="s">
        <v>2591</v>
      </c>
      <c r="F166" s="95" t="s">
        <v>2592</v>
      </c>
      <c r="G166" s="95" t="s">
        <v>2317</v>
      </c>
      <c r="H166" s="95">
        <v>1</v>
      </c>
      <c r="I166" s="175" t="s">
        <v>2593</v>
      </c>
      <c r="J166" s="95">
        <v>1</v>
      </c>
      <c r="K166" s="95">
        <v>0</v>
      </c>
      <c r="L166" s="95">
        <v>0.1</v>
      </c>
      <c r="M166" s="95">
        <v>1</v>
      </c>
      <c r="N166" s="95">
        <v>0</v>
      </c>
      <c r="O166" s="95">
        <v>0</v>
      </c>
      <c r="P166" s="95">
        <v>0</v>
      </c>
      <c r="Q166" s="95">
        <v>0</v>
      </c>
      <c r="R166" s="95">
        <v>0</v>
      </c>
      <c r="S166" s="95">
        <v>1</v>
      </c>
      <c r="T166" s="95">
        <v>1</v>
      </c>
      <c r="U166" s="95">
        <v>0</v>
      </c>
      <c r="V166" s="95">
        <v>0</v>
      </c>
      <c r="W166" s="95">
        <v>0</v>
      </c>
      <c r="X166" s="95">
        <v>0</v>
      </c>
      <c r="Y166" s="95">
        <v>0</v>
      </c>
      <c r="Z166" s="95">
        <v>1</v>
      </c>
      <c r="AA166" s="95">
        <v>1</v>
      </c>
      <c r="AB166" s="95">
        <v>0</v>
      </c>
      <c r="AC166" s="95">
        <v>0</v>
      </c>
      <c r="AD166" s="95">
        <v>0</v>
      </c>
      <c r="AE166" s="95">
        <v>0</v>
      </c>
      <c r="AF166" s="95">
        <v>0</v>
      </c>
      <c r="AG166" s="95">
        <v>0</v>
      </c>
      <c r="AH166" s="95">
        <v>0</v>
      </c>
      <c r="AI166" s="95">
        <v>0</v>
      </c>
      <c r="AJ166" s="173">
        <v>44313.705370370371</v>
      </c>
      <c r="AK166" s="95">
        <v>16</v>
      </c>
      <c r="AL166" s="173">
        <v>44729.356481481482</v>
      </c>
      <c r="AM166" s="95">
        <v>16</v>
      </c>
    </row>
    <row r="167" spans="1:39" ht="25.5" customHeight="1">
      <c r="A167" s="93" t="str">
        <f t="shared" si="2"/>
        <v>1-5-マグネット</v>
      </c>
      <c r="B167" s="95">
        <v>176</v>
      </c>
      <c r="C167" s="95" t="s">
        <v>2594</v>
      </c>
      <c r="D167" s="95">
        <v>1</v>
      </c>
      <c r="E167" s="95" t="s">
        <v>2595</v>
      </c>
      <c r="F167" s="95" t="s">
        <v>2596</v>
      </c>
      <c r="G167" s="95" t="s">
        <v>2597</v>
      </c>
      <c r="H167" s="95">
        <v>1</v>
      </c>
      <c r="I167" s="95" t="s">
        <v>2543</v>
      </c>
      <c r="J167" s="95">
        <v>5</v>
      </c>
      <c r="K167" s="95">
        <v>4.5</v>
      </c>
      <c r="L167" s="95">
        <v>0.17</v>
      </c>
      <c r="M167" s="95">
        <v>2</v>
      </c>
      <c r="N167" s="95">
        <v>2.8</v>
      </c>
      <c r="O167" s="95">
        <v>1.63</v>
      </c>
      <c r="P167" s="95">
        <v>2.74</v>
      </c>
      <c r="Q167" s="95">
        <v>2.39</v>
      </c>
      <c r="R167" s="95">
        <v>1.6</v>
      </c>
      <c r="S167" s="95">
        <v>0</v>
      </c>
      <c r="T167" s="95">
        <v>0</v>
      </c>
      <c r="U167" s="95">
        <v>0</v>
      </c>
      <c r="V167" s="95">
        <v>0</v>
      </c>
      <c r="W167" s="95">
        <v>1</v>
      </c>
      <c r="X167" s="95">
        <v>0</v>
      </c>
      <c r="Y167" s="95">
        <v>0</v>
      </c>
      <c r="Z167" s="95">
        <v>0</v>
      </c>
      <c r="AA167" s="95">
        <v>0</v>
      </c>
      <c r="AB167" s="95">
        <v>0</v>
      </c>
      <c r="AC167" s="95">
        <v>0</v>
      </c>
      <c r="AD167" s="95">
        <v>0</v>
      </c>
      <c r="AE167" s="95">
        <v>0</v>
      </c>
      <c r="AF167" s="95">
        <v>1</v>
      </c>
      <c r="AG167" s="95">
        <v>1</v>
      </c>
      <c r="AH167" s="95">
        <v>0</v>
      </c>
      <c r="AI167" s="95">
        <v>0</v>
      </c>
      <c r="AJ167" s="173">
        <v>44326.542141203703</v>
      </c>
      <c r="AK167" s="95">
        <v>16</v>
      </c>
      <c r="AL167" s="173">
        <v>45252.804224537038</v>
      </c>
      <c r="AM167" s="95">
        <v>16</v>
      </c>
    </row>
    <row r="168" spans="1:39" ht="25.5" customHeight="1">
      <c r="A168" s="93" t="str">
        <f t="shared" si="2"/>
        <v>1-1-B2</v>
      </c>
      <c r="B168" s="95">
        <v>177</v>
      </c>
      <c r="C168" s="95" t="s">
        <v>2598</v>
      </c>
      <c r="D168" s="95">
        <v>1</v>
      </c>
      <c r="E168" s="95" t="s">
        <v>2599</v>
      </c>
      <c r="F168" s="95" t="s">
        <v>2600</v>
      </c>
      <c r="G168" s="95" t="s">
        <v>2132</v>
      </c>
      <c r="H168" s="95">
        <v>1</v>
      </c>
      <c r="I168" s="175" t="s">
        <v>2601</v>
      </c>
      <c r="J168" s="95">
        <v>1</v>
      </c>
      <c r="K168" s="95">
        <v>0</v>
      </c>
      <c r="L168" s="95">
        <v>0.22</v>
      </c>
      <c r="M168" s="95">
        <v>2.63</v>
      </c>
      <c r="N168" s="95">
        <v>3</v>
      </c>
      <c r="O168" s="95">
        <v>0</v>
      </c>
      <c r="P168" s="95">
        <v>3</v>
      </c>
      <c r="Q168" s="95">
        <v>0</v>
      </c>
      <c r="R168" s="95">
        <v>0</v>
      </c>
      <c r="S168" s="95">
        <v>1</v>
      </c>
      <c r="T168" s="95">
        <v>0</v>
      </c>
      <c r="U168" s="95">
        <v>0</v>
      </c>
      <c r="V168" s="95">
        <v>0</v>
      </c>
      <c r="W168" s="95">
        <v>0</v>
      </c>
      <c r="X168" s="95">
        <v>0</v>
      </c>
      <c r="Y168" s="95">
        <v>0</v>
      </c>
      <c r="Z168" s="95">
        <v>1</v>
      </c>
      <c r="AA168" s="95">
        <v>1</v>
      </c>
      <c r="AB168" s="95">
        <v>0</v>
      </c>
      <c r="AC168" s="95">
        <v>0</v>
      </c>
      <c r="AD168" s="95">
        <v>0</v>
      </c>
      <c r="AE168" s="95">
        <v>0</v>
      </c>
      <c r="AF168" s="95">
        <v>0</v>
      </c>
      <c r="AG168" s="95">
        <v>0</v>
      </c>
      <c r="AH168" s="95">
        <v>0</v>
      </c>
      <c r="AI168" s="95">
        <v>0</v>
      </c>
      <c r="AJ168" s="173">
        <v>44331.590196759258</v>
      </c>
      <c r="AK168" s="95">
        <v>16</v>
      </c>
      <c r="AL168" s="173">
        <v>44331.608483796299</v>
      </c>
      <c r="AM168" s="95">
        <v>16</v>
      </c>
    </row>
    <row r="169" spans="1:39" ht="25.5" customHeight="1">
      <c r="A169" s="93" t="str">
        <f t="shared" si="2"/>
        <v>1-2-タブロイド</v>
      </c>
      <c r="B169" s="95">
        <v>178</v>
      </c>
      <c r="C169" s="95" t="s">
        <v>2602</v>
      </c>
      <c r="D169" s="95">
        <v>1</v>
      </c>
      <c r="E169" s="95" t="s">
        <v>2603</v>
      </c>
      <c r="F169" s="95" t="s">
        <v>2570</v>
      </c>
      <c r="G169" s="95" t="s">
        <v>2136</v>
      </c>
      <c r="H169" s="95">
        <v>1</v>
      </c>
      <c r="I169" s="95" t="s">
        <v>2307</v>
      </c>
      <c r="J169" s="95">
        <v>2</v>
      </c>
      <c r="K169" s="95">
        <v>10.31</v>
      </c>
      <c r="L169" s="95">
        <v>0</v>
      </c>
      <c r="M169" s="95">
        <v>5.6</v>
      </c>
      <c r="N169" s="95">
        <v>0</v>
      </c>
      <c r="O169" s="95">
        <v>0</v>
      </c>
      <c r="P169" s="95">
        <v>0</v>
      </c>
      <c r="Q169" s="95">
        <v>0</v>
      </c>
      <c r="R169" s="95">
        <v>0</v>
      </c>
      <c r="S169" s="95">
        <v>1</v>
      </c>
      <c r="T169" s="95">
        <v>0</v>
      </c>
      <c r="U169" s="95">
        <v>0</v>
      </c>
      <c r="V169" s="95">
        <v>0</v>
      </c>
      <c r="W169" s="95">
        <v>0</v>
      </c>
      <c r="X169" s="95">
        <v>1</v>
      </c>
      <c r="Y169" s="95">
        <v>1</v>
      </c>
      <c r="Z169" s="95">
        <v>1</v>
      </c>
      <c r="AA169" s="95">
        <v>0</v>
      </c>
      <c r="AB169" s="95">
        <v>0</v>
      </c>
      <c r="AC169" s="95">
        <v>0</v>
      </c>
      <c r="AD169" s="95">
        <v>0</v>
      </c>
      <c r="AE169" s="95">
        <v>0</v>
      </c>
      <c r="AF169" s="95">
        <v>0</v>
      </c>
      <c r="AG169" s="95">
        <v>0</v>
      </c>
      <c r="AH169" s="95">
        <v>0</v>
      </c>
      <c r="AI169" s="95">
        <v>0</v>
      </c>
      <c r="AJ169" s="173">
        <v>44334.396840277775</v>
      </c>
      <c r="AK169" s="95">
        <v>16</v>
      </c>
      <c r="AL169" s="173">
        <v>45271.505787037036</v>
      </c>
      <c r="AM169" s="95">
        <v>16</v>
      </c>
    </row>
    <row r="170" spans="1:39" ht="25.5" customHeight="1">
      <c r="A170" s="93" t="str">
        <f t="shared" si="2"/>
        <v>1-3-タブロイド</v>
      </c>
      <c r="B170" s="95">
        <v>179</v>
      </c>
      <c r="C170" s="95" t="s">
        <v>2604</v>
      </c>
      <c r="D170" s="95">
        <v>1</v>
      </c>
      <c r="E170" s="95" t="s">
        <v>2603</v>
      </c>
      <c r="F170" s="95" t="s">
        <v>2570</v>
      </c>
      <c r="G170" s="95" t="s">
        <v>2140</v>
      </c>
      <c r="H170" s="95">
        <v>1</v>
      </c>
      <c r="I170" s="95" t="s">
        <v>2307</v>
      </c>
      <c r="J170" s="95">
        <v>3</v>
      </c>
      <c r="K170" s="95">
        <v>9.31</v>
      </c>
      <c r="L170" s="95">
        <v>0</v>
      </c>
      <c r="M170" s="95">
        <v>5.0999999999999996</v>
      </c>
      <c r="N170" s="95">
        <v>0</v>
      </c>
      <c r="O170" s="95">
        <v>0</v>
      </c>
      <c r="P170" s="95">
        <v>0</v>
      </c>
      <c r="Q170" s="95">
        <v>0</v>
      </c>
      <c r="R170" s="95">
        <v>0</v>
      </c>
      <c r="S170" s="95">
        <v>1</v>
      </c>
      <c r="T170" s="95">
        <v>0</v>
      </c>
      <c r="U170" s="95">
        <v>0</v>
      </c>
      <c r="V170" s="95">
        <v>0</v>
      </c>
      <c r="W170" s="95">
        <v>0</v>
      </c>
      <c r="X170" s="95">
        <v>1</v>
      </c>
      <c r="Y170" s="95">
        <v>1</v>
      </c>
      <c r="Z170" s="95">
        <v>0</v>
      </c>
      <c r="AA170" s="95">
        <v>1</v>
      </c>
      <c r="AB170" s="95">
        <v>0</v>
      </c>
      <c r="AC170" s="95">
        <v>0</v>
      </c>
      <c r="AD170" s="95">
        <v>0</v>
      </c>
      <c r="AE170" s="95">
        <v>0</v>
      </c>
      <c r="AF170" s="95">
        <v>0</v>
      </c>
      <c r="AG170" s="95">
        <v>0</v>
      </c>
      <c r="AH170" s="95">
        <v>0</v>
      </c>
      <c r="AI170" s="95">
        <v>0</v>
      </c>
      <c r="AJ170" s="173">
        <v>44334.398275462961</v>
      </c>
      <c r="AK170" s="95">
        <v>16</v>
      </c>
      <c r="AL170" s="173">
        <v>45271.505937499998</v>
      </c>
      <c r="AM170" s="95">
        <v>16</v>
      </c>
    </row>
    <row r="171" spans="1:39" ht="25.5" customHeight="1">
      <c r="A171" s="93" t="str">
        <f t="shared" si="2"/>
        <v>1-1-Ａ４チラシ</v>
      </c>
      <c r="B171" s="95">
        <v>180</v>
      </c>
      <c r="C171" s="95" t="s">
        <v>2605</v>
      </c>
      <c r="D171" s="95">
        <v>1</v>
      </c>
      <c r="E171" s="95" t="s">
        <v>2606</v>
      </c>
      <c r="F171" s="95" t="s">
        <v>2607</v>
      </c>
      <c r="G171" s="95" t="s">
        <v>2132</v>
      </c>
      <c r="H171" s="95">
        <v>1</v>
      </c>
      <c r="I171" s="175" t="s">
        <v>2176</v>
      </c>
      <c r="J171" s="95">
        <v>1</v>
      </c>
      <c r="K171" s="95">
        <v>1.07</v>
      </c>
      <c r="L171" s="95">
        <v>0</v>
      </c>
      <c r="M171" s="95">
        <v>0</v>
      </c>
      <c r="N171" s="95">
        <v>0</v>
      </c>
      <c r="O171" s="95">
        <v>0</v>
      </c>
      <c r="P171" s="95">
        <v>0</v>
      </c>
      <c r="Q171" s="95">
        <v>0</v>
      </c>
      <c r="R171" s="95">
        <v>0</v>
      </c>
      <c r="S171" s="95">
        <v>1</v>
      </c>
      <c r="T171" s="95">
        <v>0</v>
      </c>
      <c r="U171" s="95">
        <v>0</v>
      </c>
      <c r="V171" s="95">
        <v>0</v>
      </c>
      <c r="W171" s="95">
        <v>0</v>
      </c>
      <c r="X171" s="95">
        <v>0</v>
      </c>
      <c r="Y171" s="95">
        <v>0</v>
      </c>
      <c r="Z171" s="95">
        <v>1</v>
      </c>
      <c r="AA171" s="95">
        <v>1</v>
      </c>
      <c r="AB171" s="95">
        <v>0</v>
      </c>
      <c r="AC171" s="95">
        <v>0</v>
      </c>
      <c r="AD171" s="95">
        <v>0</v>
      </c>
      <c r="AE171" s="95">
        <v>0</v>
      </c>
      <c r="AF171" s="95">
        <v>0</v>
      </c>
      <c r="AG171" s="95">
        <v>0</v>
      </c>
      <c r="AH171" s="95">
        <v>0</v>
      </c>
      <c r="AI171" s="95">
        <v>0</v>
      </c>
      <c r="AJ171" s="173">
        <v>44407.660300925927</v>
      </c>
      <c r="AK171" s="95">
        <v>16</v>
      </c>
      <c r="AL171" s="173">
        <v>44407.660300925927</v>
      </c>
      <c r="AM171" s="95">
        <v>16</v>
      </c>
    </row>
    <row r="172" spans="1:39" ht="25.5" customHeight="1">
      <c r="A172" s="93" t="str">
        <f t="shared" si="2"/>
        <v>1-3-Ａ４チラシ</v>
      </c>
      <c r="B172" s="95">
        <v>181</v>
      </c>
      <c r="C172" s="95" t="s">
        <v>2608</v>
      </c>
      <c r="D172" s="95">
        <v>1</v>
      </c>
      <c r="E172" s="95" t="s">
        <v>2609</v>
      </c>
      <c r="F172" s="95" t="s">
        <v>2610</v>
      </c>
      <c r="G172" s="95" t="s">
        <v>2140</v>
      </c>
      <c r="H172" s="95">
        <v>1</v>
      </c>
      <c r="I172" s="175" t="s">
        <v>2176</v>
      </c>
      <c r="J172" s="95">
        <v>3</v>
      </c>
      <c r="K172" s="95">
        <v>2.1800000000000002</v>
      </c>
      <c r="L172" s="95">
        <v>0</v>
      </c>
      <c r="M172" s="95">
        <v>0</v>
      </c>
      <c r="N172" s="95">
        <v>0</v>
      </c>
      <c r="O172" s="95">
        <v>0</v>
      </c>
      <c r="P172" s="95">
        <v>0</v>
      </c>
      <c r="Q172" s="95">
        <v>0</v>
      </c>
      <c r="R172" s="95">
        <v>0</v>
      </c>
      <c r="S172" s="95">
        <v>1</v>
      </c>
      <c r="T172" s="95">
        <v>0</v>
      </c>
      <c r="U172" s="95">
        <v>0</v>
      </c>
      <c r="V172" s="95">
        <v>0</v>
      </c>
      <c r="W172" s="95">
        <v>0</v>
      </c>
      <c r="X172" s="95">
        <v>0</v>
      </c>
      <c r="Y172" s="95">
        <v>0</v>
      </c>
      <c r="Z172" s="95">
        <v>0</v>
      </c>
      <c r="AA172" s="95">
        <v>1</v>
      </c>
      <c r="AB172" s="95">
        <v>0</v>
      </c>
      <c r="AC172" s="95">
        <v>0</v>
      </c>
      <c r="AD172" s="95">
        <v>0</v>
      </c>
      <c r="AE172" s="95">
        <v>0</v>
      </c>
      <c r="AF172" s="95">
        <v>0</v>
      </c>
      <c r="AG172" s="95">
        <v>0</v>
      </c>
      <c r="AH172" s="95">
        <v>0</v>
      </c>
      <c r="AI172" s="95">
        <v>0</v>
      </c>
      <c r="AJ172" s="173">
        <v>44407.661435185182</v>
      </c>
      <c r="AK172" s="95">
        <v>16</v>
      </c>
      <c r="AL172" s="173">
        <v>44474.450659722221</v>
      </c>
      <c r="AM172" s="95">
        <v>16</v>
      </c>
    </row>
    <row r="173" spans="1:39" ht="25.5" customHeight="1">
      <c r="A173" s="93" t="str">
        <f t="shared" si="2"/>
        <v>1-2-Ａ４チラシ</v>
      </c>
      <c r="B173" s="95">
        <v>182</v>
      </c>
      <c r="C173" s="95" t="s">
        <v>2611</v>
      </c>
      <c r="D173" s="95">
        <v>1</v>
      </c>
      <c r="E173" s="95" t="s">
        <v>2612</v>
      </c>
      <c r="F173" s="95" t="s">
        <v>2613</v>
      </c>
      <c r="G173" s="95" t="s">
        <v>2136</v>
      </c>
      <c r="H173" s="95">
        <v>1</v>
      </c>
      <c r="I173" s="175" t="s">
        <v>2176</v>
      </c>
      <c r="J173" s="95">
        <v>2</v>
      </c>
      <c r="K173" s="95">
        <v>2.1800000000000002</v>
      </c>
      <c r="L173" s="95">
        <v>0</v>
      </c>
      <c r="M173" s="95">
        <v>0</v>
      </c>
      <c r="N173" s="95">
        <v>0</v>
      </c>
      <c r="O173" s="95">
        <v>0</v>
      </c>
      <c r="P173" s="95">
        <v>0</v>
      </c>
      <c r="Q173" s="95">
        <v>0</v>
      </c>
      <c r="R173" s="95">
        <v>0</v>
      </c>
      <c r="S173" s="95">
        <v>1</v>
      </c>
      <c r="T173" s="95">
        <v>0</v>
      </c>
      <c r="U173" s="95">
        <v>0</v>
      </c>
      <c r="V173" s="95">
        <v>0</v>
      </c>
      <c r="W173" s="95">
        <v>0</v>
      </c>
      <c r="X173" s="95">
        <v>0</v>
      </c>
      <c r="Y173" s="95">
        <v>0</v>
      </c>
      <c r="Z173" s="95">
        <v>1</v>
      </c>
      <c r="AA173" s="95">
        <v>0</v>
      </c>
      <c r="AB173" s="95">
        <v>0</v>
      </c>
      <c r="AC173" s="95">
        <v>0</v>
      </c>
      <c r="AD173" s="95">
        <v>0</v>
      </c>
      <c r="AE173" s="95">
        <v>0</v>
      </c>
      <c r="AF173" s="95">
        <v>0</v>
      </c>
      <c r="AG173" s="95">
        <v>0</v>
      </c>
      <c r="AH173" s="95">
        <v>0</v>
      </c>
      <c r="AI173" s="95">
        <v>0</v>
      </c>
      <c r="AJ173" s="173">
        <v>44407.663090277776</v>
      </c>
      <c r="AK173" s="95">
        <v>16</v>
      </c>
      <c r="AL173" s="173">
        <v>44407.663090277776</v>
      </c>
      <c r="AM173" s="95">
        <v>16</v>
      </c>
    </row>
    <row r="174" spans="1:39" ht="25.5" customHeight="1">
      <c r="A174" s="93" t="str">
        <f t="shared" si="2"/>
        <v>1-1-Ａ3チラシ</v>
      </c>
      <c r="B174" s="95">
        <v>184</v>
      </c>
      <c r="C174" s="95" t="s">
        <v>2614</v>
      </c>
      <c r="D174" s="95">
        <v>1</v>
      </c>
      <c r="E174" s="95" t="s">
        <v>2615</v>
      </c>
      <c r="F174" s="95" t="s">
        <v>2615</v>
      </c>
      <c r="G174" s="95" t="s">
        <v>2132</v>
      </c>
      <c r="H174" s="95">
        <v>1</v>
      </c>
      <c r="I174" s="175" t="s">
        <v>2616</v>
      </c>
      <c r="J174" s="95">
        <v>1</v>
      </c>
      <c r="K174" s="95">
        <v>1.67</v>
      </c>
      <c r="L174" s="95">
        <v>0</v>
      </c>
      <c r="M174" s="95">
        <v>0</v>
      </c>
      <c r="N174" s="95">
        <v>0</v>
      </c>
      <c r="O174" s="95">
        <v>0</v>
      </c>
      <c r="P174" s="95">
        <v>0</v>
      </c>
      <c r="Q174" s="95">
        <v>0</v>
      </c>
      <c r="R174" s="95">
        <v>0</v>
      </c>
      <c r="S174" s="95">
        <v>1</v>
      </c>
      <c r="T174" s="95">
        <v>0</v>
      </c>
      <c r="U174" s="95">
        <v>0</v>
      </c>
      <c r="V174" s="95">
        <v>0</v>
      </c>
      <c r="W174" s="95">
        <v>0</v>
      </c>
      <c r="X174" s="95">
        <v>0</v>
      </c>
      <c r="Y174" s="95">
        <v>0</v>
      </c>
      <c r="Z174" s="95">
        <v>1</v>
      </c>
      <c r="AA174" s="95">
        <v>1</v>
      </c>
      <c r="AB174" s="95">
        <v>0</v>
      </c>
      <c r="AC174" s="95">
        <v>0</v>
      </c>
      <c r="AD174" s="95">
        <v>0</v>
      </c>
      <c r="AE174" s="95">
        <v>0</v>
      </c>
      <c r="AF174" s="95">
        <v>0</v>
      </c>
      <c r="AG174" s="95">
        <v>0</v>
      </c>
      <c r="AH174" s="95">
        <v>0</v>
      </c>
      <c r="AI174" s="95">
        <v>0</v>
      </c>
      <c r="AJ174" s="173">
        <v>44407.666064814817</v>
      </c>
      <c r="AK174" s="95">
        <v>16</v>
      </c>
      <c r="AL174" s="173">
        <v>44407.666064814817</v>
      </c>
      <c r="AM174" s="95">
        <v>16</v>
      </c>
    </row>
    <row r="175" spans="1:39" ht="25.5" customHeight="1">
      <c r="A175" s="93" t="str">
        <f t="shared" si="2"/>
        <v>1-3-Ａ3チラシ</v>
      </c>
      <c r="B175" s="95">
        <v>186</v>
      </c>
      <c r="C175" s="95" t="s">
        <v>2617</v>
      </c>
      <c r="D175" s="95">
        <v>1</v>
      </c>
      <c r="E175" s="95" t="s">
        <v>2618</v>
      </c>
      <c r="F175" s="95" t="s">
        <v>2615</v>
      </c>
      <c r="G175" s="95" t="s">
        <v>2140</v>
      </c>
      <c r="H175" s="95">
        <v>1</v>
      </c>
      <c r="I175" s="175" t="s">
        <v>2616</v>
      </c>
      <c r="J175" s="95">
        <v>3</v>
      </c>
      <c r="K175" s="95">
        <v>2.78</v>
      </c>
      <c r="L175" s="95">
        <v>0</v>
      </c>
      <c r="M175" s="95">
        <v>0</v>
      </c>
      <c r="N175" s="95">
        <v>0</v>
      </c>
      <c r="O175" s="95">
        <v>0</v>
      </c>
      <c r="P175" s="95">
        <v>0</v>
      </c>
      <c r="Q175" s="95">
        <v>0</v>
      </c>
      <c r="R175" s="95">
        <v>0</v>
      </c>
      <c r="S175" s="95">
        <v>1</v>
      </c>
      <c r="T175" s="95">
        <v>0</v>
      </c>
      <c r="U175" s="95">
        <v>0</v>
      </c>
      <c r="V175" s="95">
        <v>0</v>
      </c>
      <c r="W175" s="95">
        <v>0</v>
      </c>
      <c r="X175" s="95">
        <v>0</v>
      </c>
      <c r="Y175" s="95">
        <v>0</v>
      </c>
      <c r="Z175" s="95">
        <v>0</v>
      </c>
      <c r="AA175" s="95">
        <v>1</v>
      </c>
      <c r="AB175" s="95">
        <v>0</v>
      </c>
      <c r="AC175" s="95">
        <v>0</v>
      </c>
      <c r="AD175" s="95">
        <v>0</v>
      </c>
      <c r="AE175" s="95">
        <v>0</v>
      </c>
      <c r="AF175" s="95">
        <v>0</v>
      </c>
      <c r="AG175" s="95">
        <v>0</v>
      </c>
      <c r="AH175" s="95">
        <v>0</v>
      </c>
      <c r="AI175" s="95">
        <v>0</v>
      </c>
      <c r="AJ175" s="173">
        <v>44407.668391203704</v>
      </c>
      <c r="AK175" s="95">
        <v>16</v>
      </c>
      <c r="AL175" s="173">
        <v>44407.668391203704</v>
      </c>
      <c r="AM175" s="95">
        <v>16</v>
      </c>
    </row>
    <row r="176" spans="1:39" ht="25.5" customHeight="1">
      <c r="A176" s="93" t="str">
        <f t="shared" si="2"/>
        <v>1-2-Ａ3チラシ</v>
      </c>
      <c r="B176" s="95">
        <v>187</v>
      </c>
      <c r="C176" s="95" t="s">
        <v>2619</v>
      </c>
      <c r="D176" s="95">
        <v>1</v>
      </c>
      <c r="E176" s="95" t="s">
        <v>2620</v>
      </c>
      <c r="F176" s="95" t="s">
        <v>2615</v>
      </c>
      <c r="G176" s="95" t="s">
        <v>2136</v>
      </c>
      <c r="H176" s="95">
        <v>1</v>
      </c>
      <c r="I176" s="175" t="s">
        <v>2616</v>
      </c>
      <c r="J176" s="95">
        <v>2</v>
      </c>
      <c r="K176" s="95">
        <v>2.78</v>
      </c>
      <c r="L176" s="95">
        <v>0</v>
      </c>
      <c r="M176" s="95">
        <v>0</v>
      </c>
      <c r="N176" s="95">
        <v>0</v>
      </c>
      <c r="O176" s="95">
        <v>0</v>
      </c>
      <c r="P176" s="95">
        <v>0</v>
      </c>
      <c r="Q176" s="95">
        <v>0</v>
      </c>
      <c r="R176" s="95">
        <v>0</v>
      </c>
      <c r="S176" s="95">
        <v>1</v>
      </c>
      <c r="T176" s="95">
        <v>0</v>
      </c>
      <c r="U176" s="95">
        <v>0</v>
      </c>
      <c r="V176" s="95">
        <v>0</v>
      </c>
      <c r="W176" s="95">
        <v>0</v>
      </c>
      <c r="X176" s="95">
        <v>0</v>
      </c>
      <c r="Y176" s="95">
        <v>0</v>
      </c>
      <c r="Z176" s="95">
        <v>1</v>
      </c>
      <c r="AA176" s="95">
        <v>0</v>
      </c>
      <c r="AB176" s="95">
        <v>0</v>
      </c>
      <c r="AC176" s="95">
        <v>0</v>
      </c>
      <c r="AD176" s="95">
        <v>0</v>
      </c>
      <c r="AE176" s="95">
        <v>0</v>
      </c>
      <c r="AF176" s="95">
        <v>0</v>
      </c>
      <c r="AG176" s="95">
        <v>0</v>
      </c>
      <c r="AH176" s="95">
        <v>0</v>
      </c>
      <c r="AI176" s="95">
        <v>0</v>
      </c>
      <c r="AJ176" s="173">
        <v>44407.66983796296</v>
      </c>
      <c r="AK176" s="95">
        <v>16</v>
      </c>
      <c r="AL176" s="173">
        <v>44407.66983796296</v>
      </c>
      <c r="AM176" s="95">
        <v>16</v>
      </c>
    </row>
    <row r="177" spans="1:42" ht="25.5" customHeight="1">
      <c r="A177" s="93" t="str">
        <f t="shared" si="2"/>
        <v>1-3-Ａ5チラシ</v>
      </c>
      <c r="B177" s="95">
        <v>190</v>
      </c>
      <c r="C177" s="95" t="s">
        <v>2621</v>
      </c>
      <c r="D177" s="95">
        <v>1</v>
      </c>
      <c r="E177" s="95" t="s">
        <v>2622</v>
      </c>
      <c r="F177" s="95" t="s">
        <v>2623</v>
      </c>
      <c r="G177" s="95" t="s">
        <v>2140</v>
      </c>
      <c r="H177" s="95">
        <v>1</v>
      </c>
      <c r="I177" s="95" t="s">
        <v>2624</v>
      </c>
      <c r="J177" s="95">
        <v>3</v>
      </c>
      <c r="K177" s="95">
        <v>0</v>
      </c>
      <c r="L177" s="95">
        <v>0</v>
      </c>
      <c r="M177" s="95">
        <v>0</v>
      </c>
      <c r="N177" s="95">
        <v>0</v>
      </c>
      <c r="O177" s="95">
        <v>0</v>
      </c>
      <c r="P177" s="95">
        <v>0</v>
      </c>
      <c r="Q177" s="95">
        <v>0</v>
      </c>
      <c r="R177" s="95">
        <v>0</v>
      </c>
      <c r="S177" s="95">
        <v>1</v>
      </c>
      <c r="T177" s="95">
        <v>0</v>
      </c>
      <c r="U177" s="95">
        <v>0</v>
      </c>
      <c r="V177" s="95">
        <v>0</v>
      </c>
      <c r="W177" s="95">
        <v>0</v>
      </c>
      <c r="X177" s="95">
        <v>0</v>
      </c>
      <c r="Y177" s="95">
        <v>0</v>
      </c>
      <c r="Z177" s="95">
        <v>0</v>
      </c>
      <c r="AA177" s="95">
        <v>1</v>
      </c>
      <c r="AB177" s="95">
        <v>0</v>
      </c>
      <c r="AC177" s="95">
        <v>0</v>
      </c>
      <c r="AD177" s="95">
        <v>0</v>
      </c>
      <c r="AE177" s="95">
        <v>0</v>
      </c>
      <c r="AF177" s="95">
        <v>0</v>
      </c>
      <c r="AG177" s="95">
        <v>0</v>
      </c>
      <c r="AH177" s="95">
        <v>0</v>
      </c>
      <c r="AI177" s="95">
        <v>0</v>
      </c>
      <c r="AJ177" s="173">
        <v>44407.675358796296</v>
      </c>
      <c r="AK177" s="95">
        <v>16</v>
      </c>
      <c r="AL177" s="173">
        <v>44407.675358796296</v>
      </c>
      <c r="AM177" s="95">
        <v>16</v>
      </c>
    </row>
    <row r="178" spans="1:42" ht="25.5" customHeight="1">
      <c r="A178" s="93" t="str">
        <f t="shared" si="2"/>
        <v>1-1-Ａ5チラシ</v>
      </c>
      <c r="B178" s="95">
        <v>191</v>
      </c>
      <c r="C178" s="95" t="s">
        <v>2625</v>
      </c>
      <c r="D178" s="95">
        <v>1</v>
      </c>
      <c r="E178" s="95" t="s">
        <v>2623</v>
      </c>
      <c r="F178" s="95" t="s">
        <v>2623</v>
      </c>
      <c r="G178" s="95" t="s">
        <v>2132</v>
      </c>
      <c r="H178" s="95">
        <v>1</v>
      </c>
      <c r="I178" s="95" t="s">
        <v>2624</v>
      </c>
      <c r="J178" s="95">
        <v>1</v>
      </c>
      <c r="K178" s="95">
        <v>1.07</v>
      </c>
      <c r="L178" s="95">
        <v>0</v>
      </c>
      <c r="M178" s="95">
        <v>0</v>
      </c>
      <c r="N178" s="95">
        <v>0</v>
      </c>
      <c r="O178" s="95">
        <v>0</v>
      </c>
      <c r="P178" s="95">
        <v>0</v>
      </c>
      <c r="Q178" s="95">
        <v>0</v>
      </c>
      <c r="R178" s="95">
        <v>0</v>
      </c>
      <c r="S178" s="95">
        <v>1</v>
      </c>
      <c r="T178" s="95">
        <v>0</v>
      </c>
      <c r="U178" s="95">
        <v>0</v>
      </c>
      <c r="V178" s="95">
        <v>0</v>
      </c>
      <c r="W178" s="95">
        <v>0</v>
      </c>
      <c r="X178" s="95">
        <v>0</v>
      </c>
      <c r="Y178" s="95">
        <v>0</v>
      </c>
      <c r="Z178" s="95">
        <v>1</v>
      </c>
      <c r="AA178" s="95">
        <v>1</v>
      </c>
      <c r="AB178" s="95">
        <v>0</v>
      </c>
      <c r="AC178" s="95">
        <v>0</v>
      </c>
      <c r="AD178" s="95">
        <v>0</v>
      </c>
      <c r="AE178" s="95">
        <v>0</v>
      </c>
      <c r="AF178" s="95">
        <v>0</v>
      </c>
      <c r="AG178" s="95">
        <v>0</v>
      </c>
      <c r="AH178" s="95">
        <v>0</v>
      </c>
      <c r="AI178" s="95">
        <v>0</v>
      </c>
      <c r="AJ178" s="173">
        <v>44407.676539351851</v>
      </c>
      <c r="AK178" s="95">
        <v>16</v>
      </c>
      <c r="AL178" s="173">
        <v>44439.476180555554</v>
      </c>
      <c r="AM178" s="95">
        <v>16</v>
      </c>
    </row>
    <row r="179" spans="1:42" ht="25.5" customHeight="1">
      <c r="A179" s="93" t="str">
        <f t="shared" si="2"/>
        <v>1-2-Ａ5チラシ</v>
      </c>
      <c r="B179" s="95">
        <v>192</v>
      </c>
      <c r="C179" s="95" t="s">
        <v>2626</v>
      </c>
      <c r="D179" s="95">
        <v>1</v>
      </c>
      <c r="E179" s="95" t="s">
        <v>2627</v>
      </c>
      <c r="F179" s="95" t="s">
        <v>2623</v>
      </c>
      <c r="G179" s="95" t="s">
        <v>2136</v>
      </c>
      <c r="H179" s="95">
        <v>1</v>
      </c>
      <c r="I179" s="95" t="s">
        <v>2624</v>
      </c>
      <c r="J179" s="95">
        <v>2</v>
      </c>
      <c r="K179" s="95">
        <v>2.1800000000000002</v>
      </c>
      <c r="L179" s="95">
        <v>0</v>
      </c>
      <c r="M179" s="95">
        <v>0</v>
      </c>
      <c r="N179" s="95">
        <v>0</v>
      </c>
      <c r="O179" s="95">
        <v>0</v>
      </c>
      <c r="P179" s="95">
        <v>0</v>
      </c>
      <c r="Q179" s="95">
        <v>0</v>
      </c>
      <c r="R179" s="95">
        <v>0</v>
      </c>
      <c r="S179" s="95">
        <v>1</v>
      </c>
      <c r="T179" s="95">
        <v>0</v>
      </c>
      <c r="U179" s="95">
        <v>0</v>
      </c>
      <c r="V179" s="95">
        <v>0</v>
      </c>
      <c r="W179" s="95">
        <v>0</v>
      </c>
      <c r="X179" s="95">
        <v>0</v>
      </c>
      <c r="Y179" s="95">
        <v>0</v>
      </c>
      <c r="Z179" s="95">
        <v>1</v>
      </c>
      <c r="AA179" s="95">
        <v>0</v>
      </c>
      <c r="AB179" s="95">
        <v>0</v>
      </c>
      <c r="AC179" s="95">
        <v>0</v>
      </c>
      <c r="AD179" s="95">
        <v>0</v>
      </c>
      <c r="AE179" s="95">
        <v>0</v>
      </c>
      <c r="AF179" s="95">
        <v>0</v>
      </c>
      <c r="AG179" s="95">
        <v>0</v>
      </c>
      <c r="AH179" s="95">
        <v>0</v>
      </c>
      <c r="AI179" s="95">
        <v>0</v>
      </c>
      <c r="AJ179" s="173">
        <v>44407.677453703705</v>
      </c>
      <c r="AK179" s="95">
        <v>16</v>
      </c>
      <c r="AL179" s="173">
        <v>44411.379791666666</v>
      </c>
      <c r="AM179" s="95">
        <v>16</v>
      </c>
    </row>
    <row r="180" spans="1:42" ht="25.5" customHeight="1">
      <c r="A180" s="93" t="str">
        <f t="shared" si="2"/>
        <v>1-1-Ａ6チラシ</v>
      </c>
      <c r="B180" s="95">
        <v>193</v>
      </c>
      <c r="C180" s="95" t="s">
        <v>2628</v>
      </c>
      <c r="D180" s="95">
        <v>1</v>
      </c>
      <c r="E180" s="95" t="s">
        <v>2629</v>
      </c>
      <c r="F180" s="95" t="s">
        <v>2629</v>
      </c>
      <c r="G180" s="95" t="s">
        <v>2132</v>
      </c>
      <c r="H180" s="95">
        <v>1</v>
      </c>
      <c r="I180" s="95" t="s">
        <v>2630</v>
      </c>
      <c r="J180" s="95">
        <v>1</v>
      </c>
      <c r="K180" s="95">
        <v>0</v>
      </c>
      <c r="L180" s="95">
        <v>0</v>
      </c>
      <c r="M180" s="95">
        <v>0</v>
      </c>
      <c r="N180" s="95">
        <v>0</v>
      </c>
      <c r="O180" s="95">
        <v>0</v>
      </c>
      <c r="P180" s="95">
        <v>0</v>
      </c>
      <c r="Q180" s="95">
        <v>0</v>
      </c>
      <c r="R180" s="95">
        <v>0</v>
      </c>
      <c r="S180" s="95">
        <v>1</v>
      </c>
      <c r="T180" s="95">
        <v>0</v>
      </c>
      <c r="U180" s="95">
        <v>0</v>
      </c>
      <c r="V180" s="95">
        <v>0</v>
      </c>
      <c r="W180" s="95">
        <v>0</v>
      </c>
      <c r="X180" s="95">
        <v>0</v>
      </c>
      <c r="Y180" s="95">
        <v>0</v>
      </c>
      <c r="Z180" s="95">
        <v>1</v>
      </c>
      <c r="AA180" s="95">
        <v>1</v>
      </c>
      <c r="AB180" s="95">
        <v>0</v>
      </c>
      <c r="AC180" s="95">
        <v>0</v>
      </c>
      <c r="AD180" s="95">
        <v>0</v>
      </c>
      <c r="AE180" s="95">
        <v>0</v>
      </c>
      <c r="AF180" s="95">
        <v>0</v>
      </c>
      <c r="AG180" s="95">
        <v>0</v>
      </c>
      <c r="AH180" s="95">
        <v>0</v>
      </c>
      <c r="AI180" s="95">
        <v>0</v>
      </c>
      <c r="AJ180" s="173">
        <v>44407.678298611114</v>
      </c>
      <c r="AK180" s="95">
        <v>16</v>
      </c>
      <c r="AL180" s="173">
        <v>44407.678298611114</v>
      </c>
      <c r="AM180" s="95">
        <v>16</v>
      </c>
    </row>
    <row r="181" spans="1:42" ht="25.5" customHeight="1">
      <c r="A181" s="93" t="str">
        <f t="shared" si="2"/>
        <v>1-3-Ａ6チラシ</v>
      </c>
      <c r="B181" s="95">
        <v>194</v>
      </c>
      <c r="C181" s="95" t="s">
        <v>2631</v>
      </c>
      <c r="D181" s="95">
        <v>1</v>
      </c>
      <c r="E181" s="95" t="s">
        <v>2632</v>
      </c>
      <c r="F181" s="95" t="s">
        <v>2629</v>
      </c>
      <c r="G181" s="95" t="s">
        <v>2140</v>
      </c>
      <c r="H181" s="95">
        <v>1</v>
      </c>
      <c r="I181" s="95" t="s">
        <v>2630</v>
      </c>
      <c r="J181" s="95">
        <v>3</v>
      </c>
      <c r="K181" s="95">
        <v>0</v>
      </c>
      <c r="L181" s="95">
        <v>0</v>
      </c>
      <c r="M181" s="95">
        <v>0</v>
      </c>
      <c r="N181" s="95">
        <v>0</v>
      </c>
      <c r="O181" s="95">
        <v>0</v>
      </c>
      <c r="P181" s="95">
        <v>0</v>
      </c>
      <c r="Q181" s="95">
        <v>0</v>
      </c>
      <c r="R181" s="95">
        <v>0</v>
      </c>
      <c r="S181" s="95">
        <v>1</v>
      </c>
      <c r="T181" s="95">
        <v>0</v>
      </c>
      <c r="U181" s="95">
        <v>0</v>
      </c>
      <c r="V181" s="95">
        <v>0</v>
      </c>
      <c r="W181" s="95">
        <v>0</v>
      </c>
      <c r="X181" s="95">
        <v>0</v>
      </c>
      <c r="Y181" s="95">
        <v>0</v>
      </c>
      <c r="Z181" s="95">
        <v>0</v>
      </c>
      <c r="AA181" s="95">
        <v>1</v>
      </c>
      <c r="AB181" s="95">
        <v>0</v>
      </c>
      <c r="AC181" s="95">
        <v>0</v>
      </c>
      <c r="AD181" s="95">
        <v>0</v>
      </c>
      <c r="AE181" s="95">
        <v>0</v>
      </c>
      <c r="AF181" s="95">
        <v>0</v>
      </c>
      <c r="AG181" s="95">
        <v>0</v>
      </c>
      <c r="AH181" s="95">
        <v>0</v>
      </c>
      <c r="AI181" s="95">
        <v>0</v>
      </c>
      <c r="AJ181" s="173">
        <v>44407.679108796299</v>
      </c>
      <c r="AK181" s="95">
        <v>16</v>
      </c>
      <c r="AL181" s="173">
        <v>44407.679108796299</v>
      </c>
      <c r="AM181" s="95">
        <v>16</v>
      </c>
    </row>
    <row r="182" spans="1:42" ht="25.5" customHeight="1">
      <c r="A182" s="93" t="str">
        <f t="shared" si="2"/>
        <v>1-2-Ａ6チラシ</v>
      </c>
      <c r="B182" s="95">
        <v>195</v>
      </c>
      <c r="C182" s="95" t="s">
        <v>2633</v>
      </c>
      <c r="D182" s="95">
        <v>1</v>
      </c>
      <c r="E182" s="95" t="s">
        <v>2634</v>
      </c>
      <c r="F182" s="95" t="s">
        <v>2629</v>
      </c>
      <c r="G182" s="95" t="s">
        <v>2136</v>
      </c>
      <c r="H182" s="95">
        <v>1</v>
      </c>
      <c r="I182" s="95" t="s">
        <v>2630</v>
      </c>
      <c r="J182" s="95">
        <v>2</v>
      </c>
      <c r="K182" s="95">
        <v>0</v>
      </c>
      <c r="L182" s="95">
        <v>0</v>
      </c>
      <c r="M182" s="95">
        <v>0</v>
      </c>
      <c r="N182" s="95">
        <v>0</v>
      </c>
      <c r="O182" s="95">
        <v>0</v>
      </c>
      <c r="P182" s="95">
        <v>0</v>
      </c>
      <c r="Q182" s="95">
        <v>0</v>
      </c>
      <c r="R182" s="95">
        <v>0</v>
      </c>
      <c r="S182" s="95">
        <v>1</v>
      </c>
      <c r="T182" s="95">
        <v>0</v>
      </c>
      <c r="U182" s="95">
        <v>0</v>
      </c>
      <c r="V182" s="95">
        <v>0</v>
      </c>
      <c r="W182" s="95">
        <v>0</v>
      </c>
      <c r="X182" s="95">
        <v>0</v>
      </c>
      <c r="Y182" s="95">
        <v>0</v>
      </c>
      <c r="Z182" s="95">
        <v>1</v>
      </c>
      <c r="AA182" s="95">
        <v>0</v>
      </c>
      <c r="AB182" s="95">
        <v>0</v>
      </c>
      <c r="AC182" s="95">
        <v>0</v>
      </c>
      <c r="AD182" s="95">
        <v>0</v>
      </c>
      <c r="AE182" s="95">
        <v>0</v>
      </c>
      <c r="AF182" s="95">
        <v>0</v>
      </c>
      <c r="AG182" s="95">
        <v>0</v>
      </c>
      <c r="AH182" s="95">
        <v>0</v>
      </c>
      <c r="AI182" s="95">
        <v>0</v>
      </c>
      <c r="AJ182" s="173">
        <v>44407.679988425924</v>
      </c>
      <c r="AK182" s="95">
        <v>16</v>
      </c>
      <c r="AL182" s="173">
        <v>44407.69</v>
      </c>
      <c r="AM182" s="95">
        <v>16</v>
      </c>
    </row>
    <row r="183" spans="1:42" ht="25.5" customHeight="1">
      <c r="A183" s="93" t="str">
        <f t="shared" si="2"/>
        <v>1-1-Ｂ３チラシ</v>
      </c>
      <c r="B183" s="95">
        <v>196</v>
      </c>
      <c r="C183" s="95" t="s">
        <v>2635</v>
      </c>
      <c r="D183" s="95">
        <v>1</v>
      </c>
      <c r="E183" s="95" t="s">
        <v>2636</v>
      </c>
      <c r="F183" s="95" t="s">
        <v>2636</v>
      </c>
      <c r="G183" s="95" t="s">
        <v>2132</v>
      </c>
      <c r="H183" s="95">
        <v>1</v>
      </c>
      <c r="I183" s="175" t="s">
        <v>208</v>
      </c>
      <c r="J183" s="95">
        <v>1</v>
      </c>
      <c r="K183" s="95">
        <v>1.67</v>
      </c>
      <c r="L183" s="95">
        <v>0</v>
      </c>
      <c r="M183" s="95">
        <v>0</v>
      </c>
      <c r="N183" s="95">
        <v>0</v>
      </c>
      <c r="O183" s="95">
        <v>0</v>
      </c>
      <c r="P183" s="95">
        <v>0</v>
      </c>
      <c r="Q183" s="95">
        <v>0</v>
      </c>
      <c r="R183" s="95">
        <v>0</v>
      </c>
      <c r="S183" s="95">
        <v>1</v>
      </c>
      <c r="T183" s="95">
        <v>0</v>
      </c>
      <c r="U183" s="95">
        <v>0</v>
      </c>
      <c r="V183" s="95">
        <v>0</v>
      </c>
      <c r="W183" s="95">
        <v>0</v>
      </c>
      <c r="X183" s="95">
        <v>0</v>
      </c>
      <c r="Y183" s="95">
        <v>0</v>
      </c>
      <c r="Z183" s="95">
        <v>1</v>
      </c>
      <c r="AA183" s="95">
        <v>1</v>
      </c>
      <c r="AB183" s="95">
        <v>0</v>
      </c>
      <c r="AC183" s="95">
        <v>0</v>
      </c>
      <c r="AD183" s="95">
        <v>0</v>
      </c>
      <c r="AE183" s="95">
        <v>0</v>
      </c>
      <c r="AF183" s="95">
        <v>0</v>
      </c>
      <c r="AG183" s="95">
        <v>0</v>
      </c>
      <c r="AH183" s="95">
        <v>0</v>
      </c>
      <c r="AI183" s="95">
        <v>0</v>
      </c>
      <c r="AJ183" s="173">
        <v>44407.714016203703</v>
      </c>
      <c r="AK183" s="95">
        <v>16</v>
      </c>
      <c r="AL183" s="173">
        <v>44502.46261574074</v>
      </c>
      <c r="AM183" s="95">
        <v>16</v>
      </c>
    </row>
    <row r="184" spans="1:42" ht="25.5" customHeight="1">
      <c r="A184" s="93" t="str">
        <f t="shared" si="2"/>
        <v>1-3-Ｂ３チラシ</v>
      </c>
      <c r="B184" s="95">
        <v>197</v>
      </c>
      <c r="C184" s="95" t="s">
        <v>2637</v>
      </c>
      <c r="D184" s="95">
        <v>1</v>
      </c>
      <c r="E184" s="95" t="s">
        <v>2638</v>
      </c>
      <c r="F184" s="95" t="s">
        <v>2636</v>
      </c>
      <c r="G184" s="95" t="s">
        <v>2140</v>
      </c>
      <c r="H184" s="95">
        <v>1</v>
      </c>
      <c r="I184" s="175" t="s">
        <v>208</v>
      </c>
      <c r="J184" s="95">
        <v>3</v>
      </c>
      <c r="K184" s="95">
        <v>2.78</v>
      </c>
      <c r="L184" s="95">
        <v>0</v>
      </c>
      <c r="M184" s="95">
        <v>0</v>
      </c>
      <c r="N184" s="95">
        <v>0</v>
      </c>
      <c r="O184" s="95">
        <v>0</v>
      </c>
      <c r="P184" s="95">
        <v>0</v>
      </c>
      <c r="Q184" s="95">
        <v>0</v>
      </c>
      <c r="R184" s="95">
        <v>0</v>
      </c>
      <c r="S184" s="95">
        <v>1</v>
      </c>
      <c r="T184" s="95">
        <v>0</v>
      </c>
      <c r="U184" s="95">
        <v>0</v>
      </c>
      <c r="V184" s="95">
        <v>0</v>
      </c>
      <c r="W184" s="95">
        <v>0</v>
      </c>
      <c r="X184" s="95">
        <v>0</v>
      </c>
      <c r="Y184" s="95">
        <v>0</v>
      </c>
      <c r="Z184" s="95">
        <v>0</v>
      </c>
      <c r="AA184" s="95">
        <v>1</v>
      </c>
      <c r="AB184" s="95">
        <v>0</v>
      </c>
      <c r="AC184" s="95">
        <v>0</v>
      </c>
      <c r="AD184" s="95">
        <v>0</v>
      </c>
      <c r="AE184" s="95">
        <v>0</v>
      </c>
      <c r="AF184" s="95">
        <v>0</v>
      </c>
      <c r="AG184" s="95">
        <v>0</v>
      </c>
      <c r="AH184" s="95">
        <v>0</v>
      </c>
      <c r="AI184" s="95">
        <v>0</v>
      </c>
      <c r="AJ184" s="173">
        <v>44407.715624999997</v>
      </c>
      <c r="AK184" s="95">
        <v>16</v>
      </c>
      <c r="AL184" s="173">
        <v>44411.38354166667</v>
      </c>
      <c r="AM184" s="95">
        <v>16</v>
      </c>
    </row>
    <row r="185" spans="1:42" ht="25.5" customHeight="1">
      <c r="A185" s="93" t="str">
        <f t="shared" si="2"/>
        <v>1-2-Ｂ３チラシ</v>
      </c>
      <c r="B185" s="95">
        <v>198</v>
      </c>
      <c r="C185" s="95" t="s">
        <v>2639</v>
      </c>
      <c r="D185" s="95">
        <v>1</v>
      </c>
      <c r="E185" s="95" t="s">
        <v>2640</v>
      </c>
      <c r="F185" s="95" t="s">
        <v>2636</v>
      </c>
      <c r="G185" s="95" t="s">
        <v>2136</v>
      </c>
      <c r="H185" s="95">
        <v>1</v>
      </c>
      <c r="I185" s="175" t="s">
        <v>208</v>
      </c>
      <c r="J185" s="95">
        <v>2</v>
      </c>
      <c r="K185" s="95">
        <v>0</v>
      </c>
      <c r="L185" s="95">
        <v>0</v>
      </c>
      <c r="M185" s="95">
        <v>0</v>
      </c>
      <c r="N185" s="95">
        <v>0</v>
      </c>
      <c r="O185" s="95">
        <v>0</v>
      </c>
      <c r="P185" s="95">
        <v>0</v>
      </c>
      <c r="Q185" s="95">
        <v>0</v>
      </c>
      <c r="R185" s="95">
        <v>0</v>
      </c>
      <c r="S185" s="95">
        <v>1</v>
      </c>
      <c r="T185" s="95">
        <v>0</v>
      </c>
      <c r="U185" s="95">
        <v>0</v>
      </c>
      <c r="V185" s="95">
        <v>0</v>
      </c>
      <c r="W185" s="95">
        <v>0</v>
      </c>
      <c r="X185" s="95">
        <v>0</v>
      </c>
      <c r="Y185" s="95">
        <v>0</v>
      </c>
      <c r="Z185" s="95">
        <v>1</v>
      </c>
      <c r="AA185" s="95">
        <v>0</v>
      </c>
      <c r="AB185" s="95">
        <v>0</v>
      </c>
      <c r="AC185" s="95">
        <v>0</v>
      </c>
      <c r="AD185" s="95">
        <v>0</v>
      </c>
      <c r="AE185" s="95">
        <v>0</v>
      </c>
      <c r="AF185" s="95">
        <v>0</v>
      </c>
      <c r="AG185" s="95">
        <v>0</v>
      </c>
      <c r="AH185" s="95">
        <v>0</v>
      </c>
      <c r="AI185" s="95">
        <v>0</v>
      </c>
      <c r="AJ185" s="173">
        <v>44407.716261574074</v>
      </c>
      <c r="AK185" s="95">
        <v>16</v>
      </c>
      <c r="AL185" s="173">
        <v>44407.716261574074</v>
      </c>
      <c r="AM185" s="95">
        <v>16</v>
      </c>
    </row>
    <row r="186" spans="1:42" ht="25.5" customHeight="1">
      <c r="A186" s="93" t="str">
        <f t="shared" si="2"/>
        <v>1-1-Ｂ４チラシ</v>
      </c>
      <c r="B186" s="95">
        <v>199</v>
      </c>
      <c r="C186" s="95" t="s">
        <v>2641</v>
      </c>
      <c r="D186" s="95">
        <v>1</v>
      </c>
      <c r="E186" s="95" t="s">
        <v>2642</v>
      </c>
      <c r="F186" s="95" t="s">
        <v>2642</v>
      </c>
      <c r="G186" s="95" t="s">
        <v>2132</v>
      </c>
      <c r="H186" s="95">
        <v>1</v>
      </c>
      <c r="I186" s="175" t="s">
        <v>206</v>
      </c>
      <c r="J186" s="95">
        <v>1</v>
      </c>
      <c r="K186" s="95">
        <v>1.07</v>
      </c>
      <c r="L186" s="95">
        <v>0</v>
      </c>
      <c r="M186" s="95">
        <v>0</v>
      </c>
      <c r="N186" s="95">
        <v>0</v>
      </c>
      <c r="O186" s="95">
        <v>0</v>
      </c>
      <c r="P186" s="95">
        <v>0</v>
      </c>
      <c r="Q186" s="95">
        <v>0</v>
      </c>
      <c r="R186" s="95">
        <v>0</v>
      </c>
      <c r="S186" s="95">
        <v>1</v>
      </c>
      <c r="T186" s="95">
        <v>0</v>
      </c>
      <c r="U186" s="95">
        <v>0</v>
      </c>
      <c r="V186" s="95">
        <v>0</v>
      </c>
      <c r="W186" s="95">
        <v>0</v>
      </c>
      <c r="X186" s="95">
        <v>0</v>
      </c>
      <c r="Y186" s="95">
        <v>0</v>
      </c>
      <c r="Z186" s="95">
        <v>1</v>
      </c>
      <c r="AA186" s="95">
        <v>1</v>
      </c>
      <c r="AB186" s="95">
        <v>0</v>
      </c>
      <c r="AC186" s="95">
        <v>0</v>
      </c>
      <c r="AD186" s="95">
        <v>0</v>
      </c>
      <c r="AE186" s="95">
        <v>0</v>
      </c>
      <c r="AF186" s="95">
        <v>0</v>
      </c>
      <c r="AG186" s="95">
        <v>0</v>
      </c>
      <c r="AH186" s="95">
        <v>0</v>
      </c>
      <c r="AI186" s="95">
        <v>0</v>
      </c>
      <c r="AJ186" s="173">
        <v>44407.717037037037</v>
      </c>
      <c r="AK186" s="95">
        <v>16</v>
      </c>
      <c r="AL186" s="173">
        <v>44411.378101851849</v>
      </c>
      <c r="AM186" s="95">
        <v>16</v>
      </c>
    </row>
    <row r="187" spans="1:42" ht="25.5" customHeight="1">
      <c r="A187" s="93" t="str">
        <f t="shared" si="2"/>
        <v>1-3-Ｂ４チラシ</v>
      </c>
      <c r="B187" s="95">
        <v>200</v>
      </c>
      <c r="C187" s="95" t="s">
        <v>2643</v>
      </c>
      <c r="D187" s="95">
        <v>1</v>
      </c>
      <c r="E187" s="95" t="s">
        <v>2644</v>
      </c>
      <c r="F187" s="95" t="s">
        <v>2642</v>
      </c>
      <c r="G187" s="95" t="s">
        <v>2140</v>
      </c>
      <c r="H187" s="95">
        <v>1</v>
      </c>
      <c r="I187" s="175" t="s">
        <v>206</v>
      </c>
      <c r="J187" s="95">
        <v>3</v>
      </c>
      <c r="K187" s="95">
        <v>2.1800000000000002</v>
      </c>
      <c r="L187" s="95">
        <v>0</v>
      </c>
      <c r="M187" s="95">
        <v>0</v>
      </c>
      <c r="N187" s="95">
        <v>0</v>
      </c>
      <c r="O187" s="95">
        <v>0</v>
      </c>
      <c r="P187" s="95">
        <v>0</v>
      </c>
      <c r="Q187" s="95">
        <v>0</v>
      </c>
      <c r="R187" s="95">
        <v>0</v>
      </c>
      <c r="S187" s="95">
        <v>1</v>
      </c>
      <c r="T187" s="95">
        <v>0</v>
      </c>
      <c r="U187" s="95">
        <v>0</v>
      </c>
      <c r="V187" s="95">
        <v>0</v>
      </c>
      <c r="W187" s="95">
        <v>0</v>
      </c>
      <c r="X187" s="95">
        <v>0</v>
      </c>
      <c r="Y187" s="95">
        <v>0</v>
      </c>
      <c r="Z187" s="95">
        <v>0</v>
      </c>
      <c r="AA187" s="95">
        <v>1</v>
      </c>
      <c r="AB187" s="95">
        <v>0</v>
      </c>
      <c r="AC187" s="95">
        <v>0</v>
      </c>
      <c r="AD187" s="95">
        <v>0</v>
      </c>
      <c r="AE187" s="95">
        <v>0</v>
      </c>
      <c r="AF187" s="95">
        <v>0</v>
      </c>
      <c r="AG187" s="95">
        <v>0</v>
      </c>
      <c r="AH187" s="95">
        <v>0</v>
      </c>
      <c r="AI187" s="95">
        <v>0</v>
      </c>
      <c r="AJ187" s="173">
        <v>44407.71770833333</v>
      </c>
      <c r="AK187" s="95">
        <v>16</v>
      </c>
      <c r="AL187" s="173">
        <v>44411.409490740742</v>
      </c>
      <c r="AM187" s="95">
        <v>16</v>
      </c>
    </row>
    <row r="188" spans="1:42" ht="25.5" customHeight="1">
      <c r="A188" s="93" t="str">
        <f t="shared" si="2"/>
        <v>1-2-Ｂ４チラシ</v>
      </c>
      <c r="B188" s="95">
        <v>201</v>
      </c>
      <c r="C188" s="95" t="s">
        <v>2645</v>
      </c>
      <c r="D188" s="95">
        <v>1</v>
      </c>
      <c r="E188" s="95" t="s">
        <v>2646</v>
      </c>
      <c r="F188" s="95" t="s">
        <v>2642</v>
      </c>
      <c r="G188" s="95" t="s">
        <v>2136</v>
      </c>
      <c r="H188" s="95">
        <v>1</v>
      </c>
      <c r="I188" s="175" t="s">
        <v>206</v>
      </c>
      <c r="J188" s="95">
        <v>2</v>
      </c>
      <c r="K188" s="95">
        <v>2.1800000000000002</v>
      </c>
      <c r="L188" s="95">
        <v>0</v>
      </c>
      <c r="M188" s="95">
        <v>0</v>
      </c>
      <c r="N188" s="95">
        <v>0</v>
      </c>
      <c r="O188" s="95">
        <v>0</v>
      </c>
      <c r="P188" s="95">
        <v>0</v>
      </c>
      <c r="Q188" s="95">
        <v>0</v>
      </c>
      <c r="R188" s="95">
        <v>0</v>
      </c>
      <c r="S188" s="95">
        <v>1</v>
      </c>
      <c r="T188" s="95">
        <v>0</v>
      </c>
      <c r="U188" s="95">
        <v>0</v>
      </c>
      <c r="V188" s="95">
        <v>0</v>
      </c>
      <c r="W188" s="95">
        <v>0</v>
      </c>
      <c r="X188" s="95">
        <v>0</v>
      </c>
      <c r="Y188" s="95">
        <v>0</v>
      </c>
      <c r="Z188" s="95">
        <v>1</v>
      </c>
      <c r="AA188" s="95">
        <v>0</v>
      </c>
      <c r="AB188" s="95">
        <v>0</v>
      </c>
      <c r="AC188" s="95">
        <v>0</v>
      </c>
      <c r="AD188" s="95">
        <v>0</v>
      </c>
      <c r="AE188" s="95">
        <v>0</v>
      </c>
      <c r="AF188" s="95">
        <v>0</v>
      </c>
      <c r="AG188" s="95">
        <v>0</v>
      </c>
      <c r="AH188" s="95">
        <v>0</v>
      </c>
      <c r="AI188" s="95">
        <v>0</v>
      </c>
      <c r="AJ188" s="173">
        <v>44407.718333333331</v>
      </c>
      <c r="AK188" s="95">
        <v>16</v>
      </c>
      <c r="AL188" s="173">
        <v>44516.425115740742</v>
      </c>
      <c r="AM188" s="95">
        <v>16</v>
      </c>
    </row>
    <row r="189" spans="1:42" ht="25.5" customHeight="1">
      <c r="A189" s="93" t="str">
        <f t="shared" si="2"/>
        <v>1-1-Ｂ5チラシ</v>
      </c>
      <c r="B189" s="95">
        <v>202</v>
      </c>
      <c r="C189" s="95" t="s">
        <v>2647</v>
      </c>
      <c r="D189" s="95">
        <v>1</v>
      </c>
      <c r="E189" s="95" t="s">
        <v>2648</v>
      </c>
      <c r="F189" s="95" t="s">
        <v>2648</v>
      </c>
      <c r="G189" s="95" t="s">
        <v>2132</v>
      </c>
      <c r="H189" s="95">
        <v>1</v>
      </c>
      <c r="I189" s="95" t="s">
        <v>2649</v>
      </c>
      <c r="J189" s="95">
        <v>1</v>
      </c>
      <c r="K189" s="95">
        <v>1.07</v>
      </c>
      <c r="L189" s="95">
        <v>0</v>
      </c>
      <c r="M189" s="95">
        <v>0</v>
      </c>
      <c r="N189" s="95">
        <v>0</v>
      </c>
      <c r="O189" s="95">
        <v>0</v>
      </c>
      <c r="P189" s="95">
        <v>0</v>
      </c>
      <c r="Q189" s="95">
        <v>0</v>
      </c>
      <c r="R189" s="95">
        <v>0</v>
      </c>
      <c r="S189" s="95">
        <v>1</v>
      </c>
      <c r="T189" s="95">
        <v>0</v>
      </c>
      <c r="U189" s="95">
        <v>0</v>
      </c>
      <c r="V189" s="95">
        <v>0</v>
      </c>
      <c r="W189" s="95">
        <v>0</v>
      </c>
      <c r="X189" s="95">
        <v>0</v>
      </c>
      <c r="Y189" s="95">
        <v>0</v>
      </c>
      <c r="Z189" s="95">
        <v>1</v>
      </c>
      <c r="AA189" s="95">
        <v>1</v>
      </c>
      <c r="AB189" s="95">
        <v>0</v>
      </c>
      <c r="AC189" s="95">
        <v>0</v>
      </c>
      <c r="AD189" s="95">
        <v>0</v>
      </c>
      <c r="AE189" s="95">
        <v>0</v>
      </c>
      <c r="AF189" s="95">
        <v>0</v>
      </c>
      <c r="AG189" s="95">
        <v>0</v>
      </c>
      <c r="AH189" s="95">
        <v>0</v>
      </c>
      <c r="AI189" s="95">
        <v>0</v>
      </c>
      <c r="AJ189" s="173">
        <v>44407.719224537039</v>
      </c>
      <c r="AK189" s="95">
        <v>16</v>
      </c>
      <c r="AL189" s="173">
        <v>44474.448194444441</v>
      </c>
      <c r="AM189" s="95">
        <v>16</v>
      </c>
    </row>
    <row r="190" spans="1:42" ht="25.5" customHeight="1">
      <c r="A190" s="93" t="str">
        <f t="shared" si="2"/>
        <v>1-3-Ｂ５チラシ</v>
      </c>
      <c r="B190" s="95">
        <v>203</v>
      </c>
      <c r="C190" s="95" t="s">
        <v>2650</v>
      </c>
      <c r="D190" s="95">
        <v>1</v>
      </c>
      <c r="E190" s="95" t="s">
        <v>2651</v>
      </c>
      <c r="F190" s="95" t="s">
        <v>2648</v>
      </c>
      <c r="G190" s="95" t="s">
        <v>2140</v>
      </c>
      <c r="H190" s="95">
        <v>1</v>
      </c>
      <c r="I190" s="95" t="s">
        <v>210</v>
      </c>
      <c r="J190" s="95">
        <v>3</v>
      </c>
      <c r="K190" s="95">
        <v>0</v>
      </c>
      <c r="L190" s="95">
        <v>0</v>
      </c>
      <c r="M190" s="95">
        <v>0</v>
      </c>
      <c r="N190" s="95">
        <v>0</v>
      </c>
      <c r="O190" s="95">
        <v>0</v>
      </c>
      <c r="P190" s="95">
        <v>0</v>
      </c>
      <c r="Q190" s="95">
        <v>0</v>
      </c>
      <c r="R190" s="95">
        <v>0</v>
      </c>
      <c r="S190" s="95">
        <v>1</v>
      </c>
      <c r="T190" s="95">
        <v>0</v>
      </c>
      <c r="U190" s="95">
        <v>0</v>
      </c>
      <c r="V190" s="95">
        <v>0</v>
      </c>
      <c r="W190" s="95">
        <v>0</v>
      </c>
      <c r="X190" s="95">
        <v>0</v>
      </c>
      <c r="Y190" s="95">
        <v>0</v>
      </c>
      <c r="Z190" s="95">
        <v>0</v>
      </c>
      <c r="AA190" s="95">
        <v>1</v>
      </c>
      <c r="AB190" s="95">
        <v>0</v>
      </c>
      <c r="AC190" s="95">
        <v>0</v>
      </c>
      <c r="AD190" s="95">
        <v>0</v>
      </c>
      <c r="AE190" s="95">
        <v>0</v>
      </c>
      <c r="AF190" s="95">
        <v>0</v>
      </c>
      <c r="AG190" s="95">
        <v>0</v>
      </c>
      <c r="AH190" s="95">
        <v>0</v>
      </c>
      <c r="AI190" s="95">
        <v>0</v>
      </c>
      <c r="AJ190" s="173">
        <v>44407.720092592594</v>
      </c>
      <c r="AK190" s="95">
        <v>16</v>
      </c>
      <c r="AL190" s="173">
        <v>44407.720092592594</v>
      </c>
      <c r="AM190" s="95">
        <v>16</v>
      </c>
    </row>
    <row r="191" spans="1:42" ht="25.5" customHeight="1">
      <c r="A191" s="93" t="str">
        <f t="shared" si="2"/>
        <v>1-2-Ｂ５チラシ</v>
      </c>
      <c r="B191" s="95">
        <v>204</v>
      </c>
      <c r="C191" s="95" t="s">
        <v>2652</v>
      </c>
      <c r="D191" s="95">
        <v>1</v>
      </c>
      <c r="E191" s="95" t="s">
        <v>2653</v>
      </c>
      <c r="F191" s="95" t="s">
        <v>2648</v>
      </c>
      <c r="G191" s="95" t="s">
        <v>2136</v>
      </c>
      <c r="H191" s="95">
        <v>1</v>
      </c>
      <c r="I191" s="95" t="s">
        <v>210</v>
      </c>
      <c r="J191" s="95">
        <v>2</v>
      </c>
      <c r="K191" s="95">
        <v>0</v>
      </c>
      <c r="L191" s="95">
        <v>0</v>
      </c>
      <c r="M191" s="95">
        <v>0</v>
      </c>
      <c r="N191" s="95">
        <v>0</v>
      </c>
      <c r="O191" s="95">
        <v>0</v>
      </c>
      <c r="P191" s="95">
        <v>0</v>
      </c>
      <c r="Q191" s="95">
        <v>0</v>
      </c>
      <c r="R191" s="95">
        <v>0</v>
      </c>
      <c r="S191" s="95">
        <v>1</v>
      </c>
      <c r="T191" s="95">
        <v>0</v>
      </c>
      <c r="U191" s="95">
        <v>0</v>
      </c>
      <c r="V191" s="95">
        <v>0</v>
      </c>
      <c r="W191" s="95">
        <v>0</v>
      </c>
      <c r="X191" s="95">
        <v>0</v>
      </c>
      <c r="Y191" s="95">
        <v>0</v>
      </c>
      <c r="Z191" s="95">
        <v>1</v>
      </c>
      <c r="AA191" s="95">
        <v>0</v>
      </c>
      <c r="AB191" s="95">
        <v>0</v>
      </c>
      <c r="AC191" s="95">
        <v>0</v>
      </c>
      <c r="AD191" s="95">
        <v>0</v>
      </c>
      <c r="AE191" s="95">
        <v>0</v>
      </c>
      <c r="AF191" s="95">
        <v>0</v>
      </c>
      <c r="AG191" s="95">
        <v>0</v>
      </c>
      <c r="AH191" s="95">
        <v>0</v>
      </c>
      <c r="AI191" s="95">
        <v>0</v>
      </c>
      <c r="AJ191" s="173">
        <v>44407.720625000002</v>
      </c>
      <c r="AK191" s="95">
        <v>16</v>
      </c>
      <c r="AL191" s="173">
        <v>44407.720625000002</v>
      </c>
      <c r="AM191" s="95">
        <v>16</v>
      </c>
    </row>
    <row r="192" spans="1:42" ht="25.5" customHeight="1">
      <c r="A192" s="165" t="str">
        <f t="shared" si="2"/>
        <v>1-1-B6チラシ</v>
      </c>
      <c r="B192" s="260">
        <v>207</v>
      </c>
      <c r="C192" s="260" t="s">
        <v>2654</v>
      </c>
      <c r="D192" s="260">
        <v>1</v>
      </c>
      <c r="E192" s="260" t="s">
        <v>2655</v>
      </c>
      <c r="F192" s="260" t="s">
        <v>2655</v>
      </c>
      <c r="G192" s="260" t="s">
        <v>2132</v>
      </c>
      <c r="H192" s="260">
        <v>1</v>
      </c>
      <c r="I192" s="260" t="s">
        <v>2656</v>
      </c>
      <c r="J192" s="260">
        <v>1</v>
      </c>
      <c r="K192" s="260">
        <v>0</v>
      </c>
      <c r="L192" s="260">
        <v>0</v>
      </c>
      <c r="M192" s="260">
        <v>0</v>
      </c>
      <c r="N192" s="260">
        <v>0</v>
      </c>
      <c r="O192" s="260">
        <v>0</v>
      </c>
      <c r="P192" s="260">
        <v>0</v>
      </c>
      <c r="Q192" s="260">
        <v>0</v>
      </c>
      <c r="R192" s="260">
        <v>0</v>
      </c>
      <c r="S192" s="260">
        <v>1</v>
      </c>
      <c r="T192" s="260">
        <v>0</v>
      </c>
      <c r="U192" s="260">
        <v>0</v>
      </c>
      <c r="V192" s="260">
        <v>0</v>
      </c>
      <c r="W192" s="260">
        <v>0</v>
      </c>
      <c r="X192" s="260">
        <v>0</v>
      </c>
      <c r="Y192" s="260">
        <v>0</v>
      </c>
      <c r="Z192" s="260">
        <v>1</v>
      </c>
      <c r="AA192" s="260">
        <v>1</v>
      </c>
      <c r="AB192" s="260">
        <v>0</v>
      </c>
      <c r="AC192" s="260">
        <v>0</v>
      </c>
      <c r="AD192" s="260">
        <v>0</v>
      </c>
      <c r="AE192" s="260">
        <v>0</v>
      </c>
      <c r="AF192" s="260">
        <v>0</v>
      </c>
      <c r="AG192" s="260">
        <v>0</v>
      </c>
      <c r="AH192" s="260">
        <v>0</v>
      </c>
      <c r="AI192" s="260">
        <v>0</v>
      </c>
      <c r="AJ192" s="261">
        <v>44407.721932870372</v>
      </c>
      <c r="AK192" s="260">
        <v>16</v>
      </c>
      <c r="AL192" s="261">
        <v>44407.721932870372</v>
      </c>
      <c r="AM192" s="260">
        <v>16</v>
      </c>
      <c r="AN192" s="165"/>
      <c r="AO192" s="165"/>
      <c r="AP192" s="165"/>
    </row>
    <row r="193" spans="1:42" ht="25.5" customHeight="1">
      <c r="A193" s="165" t="str">
        <f t="shared" si="2"/>
        <v>1-3-B6チラシ</v>
      </c>
      <c r="B193" s="260">
        <v>208</v>
      </c>
      <c r="C193" s="260" t="s">
        <v>2657</v>
      </c>
      <c r="D193" s="260">
        <v>1</v>
      </c>
      <c r="E193" s="260" t="s">
        <v>2658</v>
      </c>
      <c r="F193" s="260" t="s">
        <v>2655</v>
      </c>
      <c r="G193" s="260" t="s">
        <v>2140</v>
      </c>
      <c r="H193" s="260">
        <v>1</v>
      </c>
      <c r="I193" s="260" t="s">
        <v>2656</v>
      </c>
      <c r="J193" s="260">
        <v>3</v>
      </c>
      <c r="K193" s="260">
        <v>0</v>
      </c>
      <c r="L193" s="260">
        <v>0</v>
      </c>
      <c r="M193" s="260">
        <v>0</v>
      </c>
      <c r="N193" s="260">
        <v>0</v>
      </c>
      <c r="O193" s="260">
        <v>0</v>
      </c>
      <c r="P193" s="260">
        <v>0</v>
      </c>
      <c r="Q193" s="260">
        <v>0</v>
      </c>
      <c r="R193" s="260">
        <v>0</v>
      </c>
      <c r="S193" s="260">
        <v>1</v>
      </c>
      <c r="T193" s="260">
        <v>0</v>
      </c>
      <c r="U193" s="260">
        <v>0</v>
      </c>
      <c r="V193" s="260">
        <v>0</v>
      </c>
      <c r="W193" s="260">
        <v>0</v>
      </c>
      <c r="X193" s="260">
        <v>0</v>
      </c>
      <c r="Y193" s="260">
        <v>0</v>
      </c>
      <c r="Z193" s="260">
        <v>0</v>
      </c>
      <c r="AA193" s="260">
        <v>1</v>
      </c>
      <c r="AB193" s="260">
        <v>0</v>
      </c>
      <c r="AC193" s="260">
        <v>0</v>
      </c>
      <c r="AD193" s="260">
        <v>0</v>
      </c>
      <c r="AE193" s="260">
        <v>0</v>
      </c>
      <c r="AF193" s="260">
        <v>0</v>
      </c>
      <c r="AG193" s="260">
        <v>0</v>
      </c>
      <c r="AH193" s="260">
        <v>0</v>
      </c>
      <c r="AI193" s="260">
        <v>0</v>
      </c>
      <c r="AJ193" s="261">
        <v>44407.72283564815</v>
      </c>
      <c r="AK193" s="260">
        <v>16</v>
      </c>
      <c r="AL193" s="261">
        <v>44407.72283564815</v>
      </c>
      <c r="AM193" s="260">
        <v>16</v>
      </c>
      <c r="AN193" s="165"/>
      <c r="AO193" s="165"/>
      <c r="AP193" s="165"/>
    </row>
    <row r="194" spans="1:42" ht="25.5" customHeight="1">
      <c r="A194" s="165" t="str">
        <f t="shared" si="2"/>
        <v>1-2-B6チラシ</v>
      </c>
      <c r="B194" s="260">
        <v>209</v>
      </c>
      <c r="C194" s="260" t="s">
        <v>2659</v>
      </c>
      <c r="D194" s="260">
        <v>1</v>
      </c>
      <c r="E194" s="260" t="s">
        <v>2660</v>
      </c>
      <c r="F194" s="260" t="s">
        <v>2655</v>
      </c>
      <c r="G194" s="260" t="s">
        <v>2136</v>
      </c>
      <c r="H194" s="260">
        <v>1</v>
      </c>
      <c r="I194" s="260" t="s">
        <v>2656</v>
      </c>
      <c r="J194" s="260">
        <v>2</v>
      </c>
      <c r="K194" s="260">
        <v>0</v>
      </c>
      <c r="L194" s="260">
        <v>0</v>
      </c>
      <c r="M194" s="260">
        <v>0</v>
      </c>
      <c r="N194" s="260">
        <v>0</v>
      </c>
      <c r="O194" s="260">
        <v>0</v>
      </c>
      <c r="P194" s="260">
        <v>0</v>
      </c>
      <c r="Q194" s="260">
        <v>0</v>
      </c>
      <c r="R194" s="260">
        <v>0</v>
      </c>
      <c r="S194" s="260">
        <v>1</v>
      </c>
      <c r="T194" s="260">
        <v>0</v>
      </c>
      <c r="U194" s="260">
        <v>0</v>
      </c>
      <c r="V194" s="260">
        <v>0</v>
      </c>
      <c r="W194" s="260">
        <v>0</v>
      </c>
      <c r="X194" s="260">
        <v>0</v>
      </c>
      <c r="Y194" s="260">
        <v>0</v>
      </c>
      <c r="Z194" s="260">
        <v>1</v>
      </c>
      <c r="AA194" s="260">
        <v>0</v>
      </c>
      <c r="AB194" s="260">
        <v>0</v>
      </c>
      <c r="AC194" s="260">
        <v>0</v>
      </c>
      <c r="AD194" s="260">
        <v>0</v>
      </c>
      <c r="AE194" s="260">
        <v>0</v>
      </c>
      <c r="AF194" s="260">
        <v>0</v>
      </c>
      <c r="AG194" s="260">
        <v>0</v>
      </c>
      <c r="AH194" s="260">
        <v>0</v>
      </c>
      <c r="AI194" s="260">
        <v>0</v>
      </c>
      <c r="AJ194" s="261">
        <v>44407.723657407405</v>
      </c>
      <c r="AK194" s="260">
        <v>16</v>
      </c>
      <c r="AL194" s="261">
        <v>44407.723657407405</v>
      </c>
      <c r="AM194" s="260">
        <v>16</v>
      </c>
      <c r="AN194" s="165"/>
      <c r="AO194" s="165"/>
      <c r="AP194" s="165"/>
    </row>
    <row r="195" spans="1:42" ht="25.5" customHeight="1">
      <c r="A195" s="165" t="str">
        <f t="shared" si="2"/>
        <v>1-1-マグネット</v>
      </c>
      <c r="B195" s="260">
        <v>210</v>
      </c>
      <c r="C195" s="260" t="s">
        <v>2661</v>
      </c>
      <c r="D195" s="260">
        <v>1</v>
      </c>
      <c r="E195" s="260" t="s">
        <v>2662</v>
      </c>
      <c r="F195" s="260" t="s">
        <v>2662</v>
      </c>
      <c r="G195" s="260" t="s">
        <v>2132</v>
      </c>
      <c r="H195" s="260">
        <v>1</v>
      </c>
      <c r="I195" s="260" t="s">
        <v>2543</v>
      </c>
      <c r="J195" s="260">
        <v>1</v>
      </c>
      <c r="K195" s="260">
        <v>0</v>
      </c>
      <c r="L195" s="260">
        <v>0</v>
      </c>
      <c r="M195" s="260">
        <v>0</v>
      </c>
      <c r="N195" s="260">
        <v>0</v>
      </c>
      <c r="O195" s="260">
        <v>0</v>
      </c>
      <c r="P195" s="260">
        <v>0</v>
      </c>
      <c r="Q195" s="260">
        <v>0</v>
      </c>
      <c r="R195" s="260">
        <v>0</v>
      </c>
      <c r="S195" s="260">
        <v>1</v>
      </c>
      <c r="T195" s="260">
        <v>0</v>
      </c>
      <c r="U195" s="260">
        <v>20</v>
      </c>
      <c r="V195" s="260">
        <v>0</v>
      </c>
      <c r="W195" s="260">
        <v>0</v>
      </c>
      <c r="X195" s="260">
        <v>0</v>
      </c>
      <c r="Y195" s="260">
        <v>0</v>
      </c>
      <c r="Z195" s="260">
        <v>1</v>
      </c>
      <c r="AA195" s="260">
        <v>1</v>
      </c>
      <c r="AB195" s="260">
        <v>0</v>
      </c>
      <c r="AC195" s="260">
        <v>0</v>
      </c>
      <c r="AD195" s="260">
        <v>0</v>
      </c>
      <c r="AE195" s="260">
        <v>0</v>
      </c>
      <c r="AF195" s="260">
        <v>0</v>
      </c>
      <c r="AG195" s="260">
        <v>0</v>
      </c>
      <c r="AH195" s="260">
        <v>0</v>
      </c>
      <c r="AI195" s="260">
        <v>0</v>
      </c>
      <c r="AJ195" s="261">
        <v>44407.727488425924</v>
      </c>
      <c r="AK195" s="260">
        <v>16</v>
      </c>
      <c r="AL195" s="261">
        <v>44407.727488425924</v>
      </c>
      <c r="AM195" s="260">
        <v>16</v>
      </c>
      <c r="AN195" s="165"/>
      <c r="AO195" s="165"/>
      <c r="AP195" s="165"/>
    </row>
    <row r="196" spans="1:42" ht="25.5" customHeight="1">
      <c r="A196" s="165" t="str">
        <f t="shared" si="2"/>
        <v>1-3-マグネット</v>
      </c>
      <c r="B196" s="260">
        <v>211</v>
      </c>
      <c r="C196" s="260" t="s">
        <v>2663</v>
      </c>
      <c r="D196" s="260">
        <v>1</v>
      </c>
      <c r="E196" s="260" t="s">
        <v>2664</v>
      </c>
      <c r="F196" s="260" t="s">
        <v>2662</v>
      </c>
      <c r="G196" s="260" t="s">
        <v>2140</v>
      </c>
      <c r="H196" s="260">
        <v>1</v>
      </c>
      <c r="I196" s="260" t="s">
        <v>2543</v>
      </c>
      <c r="J196" s="260">
        <v>3</v>
      </c>
      <c r="K196" s="260">
        <v>0</v>
      </c>
      <c r="L196" s="260">
        <v>0</v>
      </c>
      <c r="M196" s="260">
        <v>0</v>
      </c>
      <c r="N196" s="260">
        <v>0</v>
      </c>
      <c r="O196" s="260">
        <v>0</v>
      </c>
      <c r="P196" s="260">
        <v>0</v>
      </c>
      <c r="Q196" s="260">
        <v>0</v>
      </c>
      <c r="R196" s="260">
        <v>0</v>
      </c>
      <c r="S196" s="260">
        <v>1</v>
      </c>
      <c r="T196" s="260">
        <v>0</v>
      </c>
      <c r="U196" s="260">
        <v>20</v>
      </c>
      <c r="V196" s="260">
        <v>0</v>
      </c>
      <c r="W196" s="260">
        <v>0</v>
      </c>
      <c r="X196" s="260">
        <v>0</v>
      </c>
      <c r="Y196" s="260">
        <v>0</v>
      </c>
      <c r="Z196" s="260">
        <v>0</v>
      </c>
      <c r="AA196" s="260">
        <v>1</v>
      </c>
      <c r="AB196" s="260">
        <v>0</v>
      </c>
      <c r="AC196" s="260">
        <v>0</v>
      </c>
      <c r="AD196" s="260">
        <v>0</v>
      </c>
      <c r="AE196" s="260">
        <v>0</v>
      </c>
      <c r="AF196" s="260">
        <v>0</v>
      </c>
      <c r="AG196" s="260">
        <v>0</v>
      </c>
      <c r="AH196" s="260">
        <v>0</v>
      </c>
      <c r="AI196" s="260">
        <v>0</v>
      </c>
      <c r="AJ196" s="261">
        <v>44407.728379629632</v>
      </c>
      <c r="AK196" s="260">
        <v>16</v>
      </c>
      <c r="AL196" s="261">
        <v>44407.728379629632</v>
      </c>
      <c r="AM196" s="260">
        <v>16</v>
      </c>
      <c r="AN196" s="165"/>
      <c r="AO196" s="165"/>
      <c r="AP196" s="165"/>
    </row>
    <row r="197" spans="1:42" ht="25.5" customHeight="1">
      <c r="A197" s="165" t="str">
        <f t="shared" ref="A197:A226" si="3">D197&amp;"-"&amp;J197&amp;"-"&amp;I197</f>
        <v>1-2-マグネット</v>
      </c>
      <c r="B197" s="260">
        <v>212</v>
      </c>
      <c r="C197" s="260" t="s">
        <v>2665</v>
      </c>
      <c r="D197" s="260">
        <v>1</v>
      </c>
      <c r="E197" s="260" t="s">
        <v>2666</v>
      </c>
      <c r="F197" s="260" t="s">
        <v>2662</v>
      </c>
      <c r="G197" s="260" t="s">
        <v>2136</v>
      </c>
      <c r="H197" s="260">
        <v>1</v>
      </c>
      <c r="I197" s="260" t="s">
        <v>2543</v>
      </c>
      <c r="J197" s="260">
        <v>2</v>
      </c>
      <c r="K197" s="260">
        <v>0</v>
      </c>
      <c r="L197" s="260">
        <v>0</v>
      </c>
      <c r="M197" s="260">
        <v>0</v>
      </c>
      <c r="N197" s="260">
        <v>0</v>
      </c>
      <c r="O197" s="260">
        <v>0</v>
      </c>
      <c r="P197" s="260">
        <v>0</v>
      </c>
      <c r="Q197" s="260">
        <v>0</v>
      </c>
      <c r="R197" s="260">
        <v>0</v>
      </c>
      <c r="S197" s="260">
        <v>1</v>
      </c>
      <c r="T197" s="260">
        <v>0</v>
      </c>
      <c r="U197" s="260">
        <v>20</v>
      </c>
      <c r="V197" s="260">
        <v>0</v>
      </c>
      <c r="W197" s="260">
        <v>0</v>
      </c>
      <c r="X197" s="260">
        <v>0</v>
      </c>
      <c r="Y197" s="260">
        <v>0</v>
      </c>
      <c r="Z197" s="260">
        <v>1</v>
      </c>
      <c r="AA197" s="260">
        <v>0</v>
      </c>
      <c r="AB197" s="260">
        <v>0</v>
      </c>
      <c r="AC197" s="260">
        <v>0</v>
      </c>
      <c r="AD197" s="260">
        <v>0</v>
      </c>
      <c r="AE197" s="260">
        <v>0</v>
      </c>
      <c r="AF197" s="260">
        <v>0</v>
      </c>
      <c r="AG197" s="260">
        <v>0</v>
      </c>
      <c r="AH197" s="260">
        <v>0</v>
      </c>
      <c r="AI197" s="260">
        <v>0</v>
      </c>
      <c r="AJ197" s="261">
        <v>44407.729108796295</v>
      </c>
      <c r="AK197" s="260">
        <v>16</v>
      </c>
      <c r="AL197" s="261">
        <v>44407.729108796295</v>
      </c>
      <c r="AM197" s="260">
        <v>16</v>
      </c>
      <c r="AN197" s="165"/>
      <c r="AO197" s="165"/>
      <c r="AP197" s="165"/>
    </row>
    <row r="198" spans="1:42" ht="25.5" customHeight="1">
      <c r="A198" s="165" t="str">
        <f t="shared" si="3"/>
        <v>1-1-A2チラシ</v>
      </c>
      <c r="B198" s="260">
        <v>213</v>
      </c>
      <c r="C198" s="260" t="s">
        <v>2667</v>
      </c>
      <c r="D198" s="260">
        <v>1</v>
      </c>
      <c r="E198" s="260" t="s">
        <v>2668</v>
      </c>
      <c r="F198" s="260" t="s">
        <v>2668</v>
      </c>
      <c r="G198" s="260" t="s">
        <v>2132</v>
      </c>
      <c r="H198" s="260">
        <v>1</v>
      </c>
      <c r="I198" s="260" t="s">
        <v>2669</v>
      </c>
      <c r="J198" s="260">
        <v>1</v>
      </c>
      <c r="K198" s="260">
        <v>0</v>
      </c>
      <c r="L198" s="260">
        <v>0</v>
      </c>
      <c r="M198" s="260">
        <v>0</v>
      </c>
      <c r="N198" s="260">
        <v>0</v>
      </c>
      <c r="O198" s="260">
        <v>0</v>
      </c>
      <c r="P198" s="260">
        <v>0</v>
      </c>
      <c r="Q198" s="260">
        <v>0</v>
      </c>
      <c r="R198" s="260">
        <v>0</v>
      </c>
      <c r="S198" s="260">
        <v>1</v>
      </c>
      <c r="T198" s="260">
        <v>0</v>
      </c>
      <c r="U198" s="260">
        <v>0</v>
      </c>
      <c r="V198" s="260">
        <v>0</v>
      </c>
      <c r="W198" s="260">
        <v>0</v>
      </c>
      <c r="X198" s="260">
        <v>0</v>
      </c>
      <c r="Y198" s="260">
        <v>0</v>
      </c>
      <c r="Z198" s="260">
        <v>1</v>
      </c>
      <c r="AA198" s="260">
        <v>1</v>
      </c>
      <c r="AB198" s="260">
        <v>0</v>
      </c>
      <c r="AC198" s="260">
        <v>0</v>
      </c>
      <c r="AD198" s="260">
        <v>0</v>
      </c>
      <c r="AE198" s="260">
        <v>0</v>
      </c>
      <c r="AF198" s="260">
        <v>0</v>
      </c>
      <c r="AG198" s="260">
        <v>0</v>
      </c>
      <c r="AH198" s="260">
        <v>0</v>
      </c>
      <c r="AI198" s="260">
        <v>0</v>
      </c>
      <c r="AJ198" s="261">
        <v>44411.386122685188</v>
      </c>
      <c r="AK198" s="260">
        <v>16</v>
      </c>
      <c r="AL198" s="261">
        <v>44446.446134259262</v>
      </c>
      <c r="AM198" s="260">
        <v>16</v>
      </c>
      <c r="AN198" s="165"/>
      <c r="AO198" s="165"/>
      <c r="AP198" s="165"/>
    </row>
    <row r="199" spans="1:42" ht="25.5" customHeight="1">
      <c r="A199" s="165" t="str">
        <f t="shared" si="3"/>
        <v>1-2-A2チラシ</v>
      </c>
      <c r="B199" s="260">
        <v>214</v>
      </c>
      <c r="C199" s="260" t="s">
        <v>2670</v>
      </c>
      <c r="D199" s="260">
        <v>1</v>
      </c>
      <c r="E199" s="260" t="s">
        <v>2671</v>
      </c>
      <c r="F199" s="260" t="s">
        <v>2668</v>
      </c>
      <c r="G199" s="260" t="s">
        <v>2136</v>
      </c>
      <c r="H199" s="260">
        <v>1</v>
      </c>
      <c r="I199" s="260" t="s">
        <v>2669</v>
      </c>
      <c r="J199" s="260">
        <v>2</v>
      </c>
      <c r="K199" s="260">
        <v>0</v>
      </c>
      <c r="L199" s="260">
        <v>0</v>
      </c>
      <c r="M199" s="260">
        <v>0</v>
      </c>
      <c r="N199" s="260">
        <v>0</v>
      </c>
      <c r="O199" s="260">
        <v>0</v>
      </c>
      <c r="P199" s="260">
        <v>0</v>
      </c>
      <c r="Q199" s="260">
        <v>0</v>
      </c>
      <c r="R199" s="260">
        <v>0</v>
      </c>
      <c r="S199" s="260">
        <v>1</v>
      </c>
      <c r="T199" s="260">
        <v>0</v>
      </c>
      <c r="U199" s="260">
        <v>0</v>
      </c>
      <c r="V199" s="260">
        <v>0</v>
      </c>
      <c r="W199" s="260">
        <v>0</v>
      </c>
      <c r="X199" s="260">
        <v>0</v>
      </c>
      <c r="Y199" s="260">
        <v>0</v>
      </c>
      <c r="Z199" s="260">
        <v>1</v>
      </c>
      <c r="AA199" s="260">
        <v>0</v>
      </c>
      <c r="AB199" s="260">
        <v>0</v>
      </c>
      <c r="AC199" s="260">
        <v>0</v>
      </c>
      <c r="AD199" s="260">
        <v>0</v>
      </c>
      <c r="AE199" s="260">
        <v>0</v>
      </c>
      <c r="AF199" s="260">
        <v>0</v>
      </c>
      <c r="AG199" s="260">
        <v>0</v>
      </c>
      <c r="AH199" s="260">
        <v>0</v>
      </c>
      <c r="AI199" s="260">
        <v>0</v>
      </c>
      <c r="AJ199" s="261">
        <v>44411.386770833335</v>
      </c>
      <c r="AK199" s="260">
        <v>16</v>
      </c>
      <c r="AL199" s="261">
        <v>44446.445972222224</v>
      </c>
      <c r="AM199" s="260">
        <v>16</v>
      </c>
      <c r="AN199" s="165"/>
      <c r="AO199" s="165"/>
      <c r="AP199" s="165"/>
    </row>
    <row r="200" spans="1:42" ht="25.5" customHeight="1">
      <c r="A200" s="165" t="str">
        <f t="shared" si="3"/>
        <v>1-3-A2チラシ</v>
      </c>
      <c r="B200" s="260">
        <v>216</v>
      </c>
      <c r="C200" s="260" t="s">
        <v>2672</v>
      </c>
      <c r="D200" s="260">
        <v>1</v>
      </c>
      <c r="E200" s="260" t="s">
        <v>2673</v>
      </c>
      <c r="F200" s="260" t="s">
        <v>2668</v>
      </c>
      <c r="G200" s="260" t="s">
        <v>2140</v>
      </c>
      <c r="H200" s="260">
        <v>1</v>
      </c>
      <c r="I200" s="260" t="s">
        <v>2669</v>
      </c>
      <c r="J200" s="260">
        <v>3</v>
      </c>
      <c r="K200" s="260">
        <v>0</v>
      </c>
      <c r="L200" s="260">
        <v>0</v>
      </c>
      <c r="M200" s="260">
        <v>0</v>
      </c>
      <c r="N200" s="260">
        <v>0</v>
      </c>
      <c r="O200" s="260">
        <v>0</v>
      </c>
      <c r="P200" s="260">
        <v>0</v>
      </c>
      <c r="Q200" s="260">
        <v>0</v>
      </c>
      <c r="R200" s="260">
        <v>0</v>
      </c>
      <c r="S200" s="260">
        <v>1</v>
      </c>
      <c r="T200" s="260">
        <v>0</v>
      </c>
      <c r="U200" s="260">
        <v>0</v>
      </c>
      <c r="V200" s="260">
        <v>0</v>
      </c>
      <c r="W200" s="260">
        <v>0</v>
      </c>
      <c r="X200" s="260">
        <v>0</v>
      </c>
      <c r="Y200" s="260">
        <v>0</v>
      </c>
      <c r="Z200" s="260">
        <v>0</v>
      </c>
      <c r="AA200" s="260">
        <v>1</v>
      </c>
      <c r="AB200" s="260">
        <v>0</v>
      </c>
      <c r="AC200" s="260">
        <v>0</v>
      </c>
      <c r="AD200" s="260">
        <v>0</v>
      </c>
      <c r="AE200" s="260">
        <v>0</v>
      </c>
      <c r="AF200" s="260">
        <v>0</v>
      </c>
      <c r="AG200" s="260">
        <v>0</v>
      </c>
      <c r="AH200" s="260">
        <v>0</v>
      </c>
      <c r="AI200" s="260">
        <v>0</v>
      </c>
      <c r="AJ200" s="261">
        <v>44411.387835648151</v>
      </c>
      <c r="AK200" s="260">
        <v>16</v>
      </c>
      <c r="AL200" s="261">
        <v>44446.445833333331</v>
      </c>
      <c r="AM200" s="260">
        <v>16</v>
      </c>
      <c r="AN200" s="165"/>
      <c r="AO200" s="165"/>
      <c r="AP200" s="165"/>
    </row>
    <row r="201" spans="1:42" ht="25.5" customHeight="1">
      <c r="A201" s="165" t="str">
        <f t="shared" si="3"/>
        <v>1-1-B2チラシ</v>
      </c>
      <c r="B201" s="260">
        <v>217</v>
      </c>
      <c r="C201" s="260" t="s">
        <v>2674</v>
      </c>
      <c r="D201" s="260">
        <v>1</v>
      </c>
      <c r="E201" s="260" t="s">
        <v>2675</v>
      </c>
      <c r="F201" s="260" t="s">
        <v>2675</v>
      </c>
      <c r="G201" s="260" t="s">
        <v>2132</v>
      </c>
      <c r="H201" s="260">
        <v>1</v>
      </c>
      <c r="I201" s="260" t="s">
        <v>2676</v>
      </c>
      <c r="J201" s="260">
        <v>1</v>
      </c>
      <c r="K201" s="260">
        <v>1.64</v>
      </c>
      <c r="L201" s="260">
        <v>0</v>
      </c>
      <c r="M201" s="260">
        <v>0</v>
      </c>
      <c r="N201" s="260">
        <v>0</v>
      </c>
      <c r="O201" s="260">
        <v>0</v>
      </c>
      <c r="P201" s="260">
        <v>0</v>
      </c>
      <c r="Q201" s="260">
        <v>0</v>
      </c>
      <c r="R201" s="260">
        <v>0</v>
      </c>
      <c r="S201" s="260">
        <v>1</v>
      </c>
      <c r="T201" s="260">
        <v>0</v>
      </c>
      <c r="U201" s="260">
        <v>0</v>
      </c>
      <c r="V201" s="260">
        <v>0</v>
      </c>
      <c r="W201" s="260">
        <v>0</v>
      </c>
      <c r="X201" s="260">
        <v>0</v>
      </c>
      <c r="Y201" s="260">
        <v>0</v>
      </c>
      <c r="Z201" s="260">
        <v>1</v>
      </c>
      <c r="AA201" s="260">
        <v>1</v>
      </c>
      <c r="AB201" s="260">
        <v>0</v>
      </c>
      <c r="AC201" s="260">
        <v>0</v>
      </c>
      <c r="AD201" s="260">
        <v>0</v>
      </c>
      <c r="AE201" s="260">
        <v>0</v>
      </c>
      <c r="AF201" s="260">
        <v>0</v>
      </c>
      <c r="AG201" s="260">
        <v>0</v>
      </c>
      <c r="AH201" s="260">
        <v>0</v>
      </c>
      <c r="AI201" s="260">
        <v>0</v>
      </c>
      <c r="AJ201" s="261">
        <v>44411.402025462965</v>
      </c>
      <c r="AK201" s="260">
        <v>16</v>
      </c>
      <c r="AL201" s="261">
        <v>44446.4453125</v>
      </c>
      <c r="AM201" s="260">
        <v>16</v>
      </c>
      <c r="AN201" s="165"/>
      <c r="AO201" s="165"/>
      <c r="AP201" s="165"/>
    </row>
    <row r="202" spans="1:42" ht="25.5" customHeight="1">
      <c r="A202" s="165" t="str">
        <f t="shared" si="3"/>
        <v>1-3-B2チラシ</v>
      </c>
      <c r="B202" s="260">
        <v>218</v>
      </c>
      <c r="C202" s="260" t="s">
        <v>2677</v>
      </c>
      <c r="D202" s="260">
        <v>1</v>
      </c>
      <c r="E202" s="260" t="s">
        <v>2678</v>
      </c>
      <c r="F202" s="260" t="s">
        <v>2675</v>
      </c>
      <c r="G202" s="260" t="s">
        <v>2140</v>
      </c>
      <c r="H202" s="260">
        <v>1</v>
      </c>
      <c r="I202" s="260" t="s">
        <v>2676</v>
      </c>
      <c r="J202" s="260">
        <v>3</v>
      </c>
      <c r="K202" s="260">
        <v>0</v>
      </c>
      <c r="L202" s="260">
        <v>0</v>
      </c>
      <c r="M202" s="260">
        <v>0</v>
      </c>
      <c r="N202" s="260">
        <v>0</v>
      </c>
      <c r="O202" s="260">
        <v>0</v>
      </c>
      <c r="P202" s="260">
        <v>0</v>
      </c>
      <c r="Q202" s="260">
        <v>0</v>
      </c>
      <c r="R202" s="260">
        <v>0</v>
      </c>
      <c r="S202" s="260">
        <v>1</v>
      </c>
      <c r="T202" s="260">
        <v>0</v>
      </c>
      <c r="U202" s="260">
        <v>0</v>
      </c>
      <c r="V202" s="260">
        <v>0</v>
      </c>
      <c r="W202" s="260">
        <v>0</v>
      </c>
      <c r="X202" s="260">
        <v>0</v>
      </c>
      <c r="Y202" s="260">
        <v>0</v>
      </c>
      <c r="Z202" s="260">
        <v>0</v>
      </c>
      <c r="AA202" s="260">
        <v>1</v>
      </c>
      <c r="AB202" s="260">
        <v>0</v>
      </c>
      <c r="AC202" s="260">
        <v>0</v>
      </c>
      <c r="AD202" s="260">
        <v>0</v>
      </c>
      <c r="AE202" s="260">
        <v>0</v>
      </c>
      <c r="AF202" s="260">
        <v>0</v>
      </c>
      <c r="AG202" s="260">
        <v>0</v>
      </c>
      <c r="AH202" s="260">
        <v>0</v>
      </c>
      <c r="AI202" s="260">
        <v>0</v>
      </c>
      <c r="AJ202" s="261">
        <v>44411.402615740742</v>
      </c>
      <c r="AK202" s="260">
        <v>16</v>
      </c>
      <c r="AL202" s="261">
        <v>44446.445625</v>
      </c>
      <c r="AM202" s="260">
        <v>16</v>
      </c>
      <c r="AN202" s="165"/>
      <c r="AO202" s="165"/>
      <c r="AP202" s="165"/>
    </row>
    <row r="203" spans="1:42" ht="25.5" customHeight="1">
      <c r="A203" s="165" t="str">
        <f t="shared" si="3"/>
        <v>1-2-B2チラシ</v>
      </c>
      <c r="B203" s="260">
        <v>219</v>
      </c>
      <c r="C203" s="260" t="s">
        <v>2679</v>
      </c>
      <c r="D203" s="260">
        <v>1</v>
      </c>
      <c r="E203" s="260" t="s">
        <v>2680</v>
      </c>
      <c r="F203" s="260" t="s">
        <v>2675</v>
      </c>
      <c r="G203" s="260" t="s">
        <v>2136</v>
      </c>
      <c r="H203" s="260">
        <v>1</v>
      </c>
      <c r="I203" s="260" t="s">
        <v>2676</v>
      </c>
      <c r="J203" s="260">
        <v>2</v>
      </c>
      <c r="K203" s="260">
        <v>0</v>
      </c>
      <c r="L203" s="260">
        <v>0</v>
      </c>
      <c r="M203" s="260">
        <v>0</v>
      </c>
      <c r="N203" s="260">
        <v>0</v>
      </c>
      <c r="O203" s="260">
        <v>0</v>
      </c>
      <c r="P203" s="260">
        <v>0</v>
      </c>
      <c r="Q203" s="260">
        <v>0</v>
      </c>
      <c r="R203" s="260">
        <v>0</v>
      </c>
      <c r="S203" s="260">
        <v>1</v>
      </c>
      <c r="T203" s="260">
        <v>0</v>
      </c>
      <c r="U203" s="260">
        <v>0</v>
      </c>
      <c r="V203" s="260">
        <v>0</v>
      </c>
      <c r="W203" s="260">
        <v>0</v>
      </c>
      <c r="X203" s="260">
        <v>0</v>
      </c>
      <c r="Y203" s="260">
        <v>0</v>
      </c>
      <c r="Z203" s="260">
        <v>1</v>
      </c>
      <c r="AA203" s="260">
        <v>0</v>
      </c>
      <c r="AB203" s="260">
        <v>0</v>
      </c>
      <c r="AC203" s="260">
        <v>0</v>
      </c>
      <c r="AD203" s="260">
        <v>0</v>
      </c>
      <c r="AE203" s="260">
        <v>0</v>
      </c>
      <c r="AF203" s="260">
        <v>0</v>
      </c>
      <c r="AG203" s="260">
        <v>0</v>
      </c>
      <c r="AH203" s="260">
        <v>0</v>
      </c>
      <c r="AI203" s="260">
        <v>0</v>
      </c>
      <c r="AJ203" s="261">
        <v>44411.40320601852</v>
      </c>
      <c r="AK203" s="260">
        <v>16</v>
      </c>
      <c r="AL203" s="261">
        <v>44446.445532407408</v>
      </c>
      <c r="AM203" s="260">
        <v>16</v>
      </c>
      <c r="AN203" s="165"/>
      <c r="AO203" s="165"/>
      <c r="AP203" s="165"/>
    </row>
    <row r="204" spans="1:42" ht="25.5" customHeight="1">
      <c r="A204" s="165" t="str">
        <f t="shared" si="3"/>
        <v>1-4-冊子</v>
      </c>
      <c r="B204" s="260">
        <v>220</v>
      </c>
      <c r="C204" s="260" t="s">
        <v>2681</v>
      </c>
      <c r="D204" s="260">
        <v>1</v>
      </c>
      <c r="E204" s="260" t="s">
        <v>2682</v>
      </c>
      <c r="F204" s="260" t="s">
        <v>2683</v>
      </c>
      <c r="G204" s="260" t="s">
        <v>2184</v>
      </c>
      <c r="H204" s="260">
        <v>1</v>
      </c>
      <c r="I204" s="260" t="s">
        <v>2318</v>
      </c>
      <c r="J204" s="260">
        <v>4</v>
      </c>
      <c r="K204" s="260">
        <v>6.2</v>
      </c>
      <c r="L204" s="260">
        <v>0</v>
      </c>
      <c r="M204" s="260">
        <v>3.2</v>
      </c>
      <c r="N204" s="260">
        <v>0</v>
      </c>
      <c r="O204" s="260">
        <v>0</v>
      </c>
      <c r="P204" s="260">
        <v>0</v>
      </c>
      <c r="Q204" s="260">
        <v>0</v>
      </c>
      <c r="R204" s="260">
        <v>0</v>
      </c>
      <c r="S204" s="260">
        <v>1</v>
      </c>
      <c r="T204" s="260">
        <v>0</v>
      </c>
      <c r="U204" s="260">
        <v>0</v>
      </c>
      <c r="V204" s="260">
        <v>0</v>
      </c>
      <c r="W204" s="260">
        <v>0</v>
      </c>
      <c r="X204" s="260">
        <v>0</v>
      </c>
      <c r="Y204" s="260">
        <v>1</v>
      </c>
      <c r="Z204" s="260">
        <v>0</v>
      </c>
      <c r="AA204" s="260">
        <v>0</v>
      </c>
      <c r="AB204" s="260">
        <v>1</v>
      </c>
      <c r="AC204" s="260">
        <v>0</v>
      </c>
      <c r="AD204" s="260">
        <v>0</v>
      </c>
      <c r="AE204" s="260">
        <v>0</v>
      </c>
      <c r="AF204" s="260">
        <v>0</v>
      </c>
      <c r="AG204" s="260">
        <v>0</v>
      </c>
      <c r="AH204" s="260">
        <v>0</v>
      </c>
      <c r="AI204" s="260">
        <v>0</v>
      </c>
      <c r="AJ204" s="261">
        <v>44431.583148148151</v>
      </c>
      <c r="AK204" s="260">
        <v>16</v>
      </c>
      <c r="AL204" s="261">
        <v>44886.529317129629</v>
      </c>
      <c r="AM204" s="260">
        <v>16</v>
      </c>
      <c r="AN204" s="165"/>
      <c r="AO204" s="165"/>
      <c r="AP204" s="165"/>
    </row>
    <row r="205" spans="1:42" ht="25.5" customHeight="1">
      <c r="A205" s="165" t="str">
        <f t="shared" si="3"/>
        <v>1-1-OMM定形外50ｇ</v>
      </c>
      <c r="B205" s="260">
        <v>221</v>
      </c>
      <c r="C205" s="260" t="s">
        <v>2684</v>
      </c>
      <c r="D205" s="260">
        <v>1</v>
      </c>
      <c r="E205" s="260" t="s">
        <v>2685</v>
      </c>
      <c r="F205" s="260" t="s">
        <v>2686</v>
      </c>
      <c r="G205" s="260" t="s">
        <v>2132</v>
      </c>
      <c r="H205" s="260">
        <v>1</v>
      </c>
      <c r="I205" s="260" t="s">
        <v>2687</v>
      </c>
      <c r="J205" s="260">
        <v>1</v>
      </c>
      <c r="K205" s="260">
        <v>6.2</v>
      </c>
      <c r="L205" s="260">
        <v>0</v>
      </c>
      <c r="M205" s="260">
        <v>0</v>
      </c>
      <c r="N205" s="260">
        <v>0</v>
      </c>
      <c r="O205" s="260">
        <v>0</v>
      </c>
      <c r="P205" s="260">
        <v>0</v>
      </c>
      <c r="Q205" s="260">
        <v>0</v>
      </c>
      <c r="R205" s="260">
        <v>0</v>
      </c>
      <c r="S205" s="260">
        <v>0</v>
      </c>
      <c r="T205" s="260">
        <v>0</v>
      </c>
      <c r="U205" s="260">
        <v>0</v>
      </c>
      <c r="V205" s="260">
        <v>0</v>
      </c>
      <c r="W205" s="260">
        <v>0</v>
      </c>
      <c r="X205" s="260">
        <v>0</v>
      </c>
      <c r="Y205" s="260">
        <v>0</v>
      </c>
      <c r="Z205" s="260">
        <v>1</v>
      </c>
      <c r="AA205" s="260">
        <v>1</v>
      </c>
      <c r="AB205" s="260">
        <v>0</v>
      </c>
      <c r="AC205" s="260">
        <v>0</v>
      </c>
      <c r="AD205" s="260">
        <v>0</v>
      </c>
      <c r="AE205" s="260">
        <v>0</v>
      </c>
      <c r="AF205" s="260">
        <v>0</v>
      </c>
      <c r="AG205" s="260">
        <v>0</v>
      </c>
      <c r="AH205" s="260">
        <v>0</v>
      </c>
      <c r="AI205" s="260">
        <v>0</v>
      </c>
      <c r="AJ205" s="261">
        <v>44516.414189814815</v>
      </c>
      <c r="AK205" s="260">
        <v>16</v>
      </c>
      <c r="AL205" s="261">
        <v>44516.414189814815</v>
      </c>
      <c r="AM205" s="260">
        <v>16</v>
      </c>
      <c r="AN205" s="165"/>
      <c r="AO205" s="165"/>
      <c r="AP205" s="165"/>
    </row>
    <row r="206" spans="1:42" ht="25.5" customHeight="1">
      <c r="A206" s="165" t="str">
        <f t="shared" si="3"/>
        <v>1-1-Ｂ４チラシ</v>
      </c>
      <c r="B206" s="260">
        <v>222</v>
      </c>
      <c r="C206" s="260" t="s">
        <v>2688</v>
      </c>
      <c r="D206" s="260">
        <v>1</v>
      </c>
      <c r="E206" s="260" t="s">
        <v>2689</v>
      </c>
      <c r="F206" s="260" t="s">
        <v>2690</v>
      </c>
      <c r="G206" s="260" t="s">
        <v>2132</v>
      </c>
      <c r="H206" s="260">
        <v>1</v>
      </c>
      <c r="I206" s="260" t="s">
        <v>206</v>
      </c>
      <c r="J206" s="260">
        <v>1</v>
      </c>
      <c r="K206" s="260">
        <v>0</v>
      </c>
      <c r="L206" s="260">
        <v>0</v>
      </c>
      <c r="M206" s="260">
        <v>10</v>
      </c>
      <c r="N206" s="260">
        <v>0</v>
      </c>
      <c r="O206" s="260">
        <v>0</v>
      </c>
      <c r="P206" s="260">
        <v>0</v>
      </c>
      <c r="Q206" s="260">
        <v>0</v>
      </c>
      <c r="R206" s="260">
        <v>0</v>
      </c>
      <c r="S206" s="260">
        <v>1</v>
      </c>
      <c r="T206" s="260">
        <v>0</v>
      </c>
      <c r="U206" s="260">
        <v>0</v>
      </c>
      <c r="V206" s="260">
        <v>0</v>
      </c>
      <c r="W206" s="260">
        <v>0</v>
      </c>
      <c r="X206" s="260">
        <v>0</v>
      </c>
      <c r="Y206" s="260">
        <v>0</v>
      </c>
      <c r="Z206" s="260">
        <v>1</v>
      </c>
      <c r="AA206" s="260">
        <v>1</v>
      </c>
      <c r="AB206" s="260">
        <v>0</v>
      </c>
      <c r="AC206" s="260">
        <v>0</v>
      </c>
      <c r="AD206" s="260">
        <v>0</v>
      </c>
      <c r="AE206" s="260">
        <v>0</v>
      </c>
      <c r="AF206" s="260">
        <v>0</v>
      </c>
      <c r="AG206" s="260">
        <v>0</v>
      </c>
      <c r="AH206" s="260">
        <v>0</v>
      </c>
      <c r="AI206" s="260">
        <v>0</v>
      </c>
      <c r="AJ206" s="261">
        <v>44554.486759259256</v>
      </c>
      <c r="AK206" s="260">
        <v>16</v>
      </c>
      <c r="AL206" s="261">
        <v>44554.486759259256</v>
      </c>
      <c r="AM206" s="260">
        <v>16</v>
      </c>
      <c r="AN206" s="165"/>
      <c r="AO206" s="165"/>
      <c r="AP206" s="165"/>
    </row>
    <row r="207" spans="1:42" ht="25.5" customHeight="1">
      <c r="A207" s="165" t="str">
        <f t="shared" si="3"/>
        <v>1-1-タブロイド</v>
      </c>
      <c r="B207" s="260">
        <v>223</v>
      </c>
      <c r="C207" s="260" t="s">
        <v>2691</v>
      </c>
      <c r="D207" s="260">
        <v>1</v>
      </c>
      <c r="E207" s="260" t="s">
        <v>2692</v>
      </c>
      <c r="F207" s="260" t="s">
        <v>2693</v>
      </c>
      <c r="G207" s="260" t="s">
        <v>2132</v>
      </c>
      <c r="H207" s="260">
        <v>1</v>
      </c>
      <c r="I207" s="260" t="s">
        <v>2307</v>
      </c>
      <c r="J207" s="260">
        <v>1</v>
      </c>
      <c r="K207" s="260">
        <v>1.82</v>
      </c>
      <c r="L207" s="260">
        <v>0</v>
      </c>
      <c r="M207" s="260">
        <v>1</v>
      </c>
      <c r="N207" s="260">
        <v>0</v>
      </c>
      <c r="O207" s="260">
        <v>0</v>
      </c>
      <c r="P207" s="260">
        <v>0</v>
      </c>
      <c r="Q207" s="260">
        <v>0</v>
      </c>
      <c r="R207" s="260">
        <v>0</v>
      </c>
      <c r="S207" s="260">
        <v>1</v>
      </c>
      <c r="T207" s="260">
        <v>0</v>
      </c>
      <c r="U207" s="260">
        <v>0</v>
      </c>
      <c r="V207" s="260">
        <v>0</v>
      </c>
      <c r="W207" s="260">
        <v>0</v>
      </c>
      <c r="X207" s="260">
        <v>1</v>
      </c>
      <c r="Y207" s="260">
        <v>1</v>
      </c>
      <c r="Z207" s="260">
        <v>1</v>
      </c>
      <c r="AA207" s="260">
        <v>1</v>
      </c>
      <c r="AB207" s="260">
        <v>0</v>
      </c>
      <c r="AC207" s="260">
        <v>0</v>
      </c>
      <c r="AD207" s="260">
        <v>0</v>
      </c>
      <c r="AE207" s="260">
        <v>0</v>
      </c>
      <c r="AF207" s="260">
        <v>0</v>
      </c>
      <c r="AG207" s="260">
        <v>0</v>
      </c>
      <c r="AH207" s="260">
        <v>0</v>
      </c>
      <c r="AI207" s="260">
        <v>0</v>
      </c>
      <c r="AJ207" s="261">
        <v>44554.64607638889</v>
      </c>
      <c r="AK207" s="260">
        <v>16</v>
      </c>
      <c r="AL207" s="261">
        <v>44554.649178240739</v>
      </c>
      <c r="AM207" s="260">
        <v>16</v>
      </c>
      <c r="AN207" s="165"/>
      <c r="AO207" s="165"/>
      <c r="AP207" s="165"/>
    </row>
    <row r="208" spans="1:42" ht="25.5" customHeight="1">
      <c r="A208" s="165" t="str">
        <f t="shared" si="3"/>
        <v>1-1-OMM定形25ｇ</v>
      </c>
      <c r="B208" s="260">
        <v>224</v>
      </c>
      <c r="C208" s="260" t="s">
        <v>2694</v>
      </c>
      <c r="D208" s="260">
        <v>1</v>
      </c>
      <c r="E208" s="260" t="s">
        <v>2695</v>
      </c>
      <c r="F208" s="260" t="s">
        <v>2696</v>
      </c>
      <c r="G208" s="260" t="s">
        <v>2132</v>
      </c>
      <c r="H208" s="260">
        <v>1</v>
      </c>
      <c r="I208" s="260" t="s">
        <v>2697</v>
      </c>
      <c r="J208" s="260">
        <v>1</v>
      </c>
      <c r="K208" s="260">
        <v>6.2</v>
      </c>
      <c r="L208" s="260">
        <v>0</v>
      </c>
      <c r="M208" s="260">
        <v>0</v>
      </c>
      <c r="N208" s="260">
        <v>0</v>
      </c>
      <c r="O208" s="260">
        <v>0</v>
      </c>
      <c r="P208" s="260">
        <v>0</v>
      </c>
      <c r="Q208" s="260">
        <v>0</v>
      </c>
      <c r="R208" s="260">
        <v>0</v>
      </c>
      <c r="S208" s="260">
        <v>0</v>
      </c>
      <c r="T208" s="260">
        <v>0</v>
      </c>
      <c r="U208" s="260">
        <v>0</v>
      </c>
      <c r="V208" s="260">
        <v>0</v>
      </c>
      <c r="W208" s="260">
        <v>0</v>
      </c>
      <c r="X208" s="260">
        <v>0</v>
      </c>
      <c r="Y208" s="260">
        <v>0</v>
      </c>
      <c r="Z208" s="260">
        <v>1</v>
      </c>
      <c r="AA208" s="260">
        <v>1</v>
      </c>
      <c r="AB208" s="260">
        <v>0</v>
      </c>
      <c r="AC208" s="260">
        <v>0</v>
      </c>
      <c r="AD208" s="260">
        <v>0</v>
      </c>
      <c r="AE208" s="260">
        <v>0</v>
      </c>
      <c r="AF208" s="260">
        <v>0</v>
      </c>
      <c r="AG208" s="260">
        <v>0</v>
      </c>
      <c r="AH208" s="260">
        <v>0</v>
      </c>
      <c r="AI208" s="260">
        <v>0</v>
      </c>
      <c r="AJ208" s="261">
        <v>44613.733553240738</v>
      </c>
      <c r="AK208" s="260">
        <v>16</v>
      </c>
      <c r="AL208" s="261">
        <v>44613.733553240738</v>
      </c>
      <c r="AM208" s="260">
        <v>16</v>
      </c>
      <c r="AN208" s="165"/>
      <c r="AO208" s="165"/>
      <c r="AP208" s="165"/>
    </row>
    <row r="209" spans="1:43" ht="25.5" customHeight="1">
      <c r="A209" s="165" t="str">
        <f t="shared" si="3"/>
        <v>1-1-タブロイド</v>
      </c>
      <c r="B209" s="260">
        <v>227</v>
      </c>
      <c r="C209" s="260" t="s">
        <v>2698</v>
      </c>
      <c r="D209" s="260">
        <v>1</v>
      </c>
      <c r="E209" s="260" t="s">
        <v>2699</v>
      </c>
      <c r="F209" s="260" t="s">
        <v>2700</v>
      </c>
      <c r="G209" s="260" t="s">
        <v>2132</v>
      </c>
      <c r="H209" s="260">
        <v>1</v>
      </c>
      <c r="I209" s="260" t="s">
        <v>2307</v>
      </c>
      <c r="J209" s="260">
        <v>1</v>
      </c>
      <c r="K209" s="260">
        <v>0</v>
      </c>
      <c r="L209" s="260">
        <v>1.05</v>
      </c>
      <c r="M209" s="260">
        <v>10.5</v>
      </c>
      <c r="N209" s="260">
        <v>12.59</v>
      </c>
      <c r="O209" s="260">
        <v>25.47</v>
      </c>
      <c r="P209" s="260">
        <v>0</v>
      </c>
      <c r="Q209" s="260">
        <v>0</v>
      </c>
      <c r="R209" s="260">
        <v>0</v>
      </c>
      <c r="S209" s="260">
        <v>0</v>
      </c>
      <c r="T209" s="260">
        <v>0</v>
      </c>
      <c r="U209" s="260">
        <v>0</v>
      </c>
      <c r="V209" s="260">
        <v>1</v>
      </c>
      <c r="W209" s="260">
        <v>2</v>
      </c>
      <c r="X209" s="260">
        <v>0</v>
      </c>
      <c r="Y209" s="260">
        <v>0</v>
      </c>
      <c r="Z209" s="260">
        <v>0</v>
      </c>
      <c r="AA209" s="260">
        <v>0</v>
      </c>
      <c r="AB209" s="260">
        <v>0</v>
      </c>
      <c r="AC209" s="260">
        <v>0</v>
      </c>
      <c r="AD209" s="260">
        <v>1</v>
      </c>
      <c r="AE209" s="260">
        <v>0</v>
      </c>
      <c r="AF209" s="260">
        <v>0</v>
      </c>
      <c r="AG209" s="260">
        <v>0</v>
      </c>
      <c r="AH209" s="260">
        <v>0</v>
      </c>
      <c r="AI209" s="260">
        <v>0</v>
      </c>
      <c r="AJ209" s="261">
        <v>44729.364490740743</v>
      </c>
      <c r="AK209" s="260">
        <v>16</v>
      </c>
      <c r="AL209" s="261">
        <v>44729.364490740743</v>
      </c>
      <c r="AM209" s="260">
        <v>16</v>
      </c>
      <c r="AN209" s="165"/>
      <c r="AO209" s="165"/>
      <c r="AP209" s="165"/>
    </row>
    <row r="210" spans="1:43" ht="25.5" customHeight="1">
      <c r="A210" s="165" t="str">
        <f t="shared" si="3"/>
        <v>1-1-小冊子</v>
      </c>
      <c r="B210" s="260">
        <v>228</v>
      </c>
      <c r="C210" s="260" t="s">
        <v>2701</v>
      </c>
      <c r="D210" s="260">
        <v>1</v>
      </c>
      <c r="E210" s="260" t="s">
        <v>2702</v>
      </c>
      <c r="F210" s="260" t="s">
        <v>2703</v>
      </c>
      <c r="G210" s="260" t="s">
        <v>2132</v>
      </c>
      <c r="H210" s="260">
        <v>1</v>
      </c>
      <c r="I210" s="260" t="s">
        <v>2704</v>
      </c>
      <c r="J210" s="260">
        <v>1</v>
      </c>
      <c r="K210" s="260">
        <v>3.8</v>
      </c>
      <c r="L210" s="260">
        <v>0</v>
      </c>
      <c r="M210" s="260">
        <v>2</v>
      </c>
      <c r="N210" s="260">
        <v>0</v>
      </c>
      <c r="O210" s="260">
        <v>0</v>
      </c>
      <c r="P210" s="260">
        <v>0</v>
      </c>
      <c r="Q210" s="260">
        <v>0</v>
      </c>
      <c r="R210" s="260">
        <v>0</v>
      </c>
      <c r="S210" s="260">
        <v>1</v>
      </c>
      <c r="T210" s="260">
        <v>0</v>
      </c>
      <c r="U210" s="260">
        <v>0</v>
      </c>
      <c r="V210" s="260">
        <v>0</v>
      </c>
      <c r="W210" s="260">
        <v>0</v>
      </c>
      <c r="X210" s="260">
        <v>0</v>
      </c>
      <c r="Y210" s="260">
        <v>1</v>
      </c>
      <c r="Z210" s="260">
        <v>1</v>
      </c>
      <c r="AA210" s="260">
        <v>1</v>
      </c>
      <c r="AB210" s="260">
        <v>0</v>
      </c>
      <c r="AC210" s="260">
        <v>0</v>
      </c>
      <c r="AD210" s="260">
        <v>0</v>
      </c>
      <c r="AE210" s="260">
        <v>0</v>
      </c>
      <c r="AF210" s="260">
        <v>0</v>
      </c>
      <c r="AG210" s="260">
        <v>0</v>
      </c>
      <c r="AH210" s="260">
        <v>0</v>
      </c>
      <c r="AI210" s="260">
        <v>0</v>
      </c>
      <c r="AJ210" s="261">
        <v>44886.52789351852</v>
      </c>
      <c r="AK210" s="260">
        <v>16</v>
      </c>
      <c r="AL210" s="261">
        <v>44886.52789351852</v>
      </c>
      <c r="AM210" s="260">
        <v>16</v>
      </c>
      <c r="AN210" s="165"/>
      <c r="AO210" s="165"/>
      <c r="AP210" s="165"/>
    </row>
    <row r="211" spans="1:43" ht="25.5" customHeight="1">
      <c r="A211" s="165" t="str">
        <f t="shared" si="3"/>
        <v>1-1-A4チラシ</v>
      </c>
      <c r="B211" s="260">
        <v>229</v>
      </c>
      <c r="C211" s="260" t="s">
        <v>2705</v>
      </c>
      <c r="D211" s="260">
        <v>1</v>
      </c>
      <c r="E211" s="260" t="s">
        <v>2706</v>
      </c>
      <c r="F211" s="260" t="s">
        <v>2593</v>
      </c>
      <c r="G211" s="260" t="s">
        <v>2132</v>
      </c>
      <c r="H211" s="260">
        <v>1</v>
      </c>
      <c r="I211" s="260" t="s">
        <v>2707</v>
      </c>
      <c r="J211" s="260">
        <v>1</v>
      </c>
      <c r="K211" s="260">
        <v>0</v>
      </c>
      <c r="L211" s="260">
        <v>0</v>
      </c>
      <c r="M211" s="260">
        <v>8</v>
      </c>
      <c r="N211" s="260">
        <v>0</v>
      </c>
      <c r="O211" s="260">
        <v>0</v>
      </c>
      <c r="P211" s="260">
        <v>0</v>
      </c>
      <c r="Q211" s="260">
        <v>0</v>
      </c>
      <c r="R211" s="260">
        <v>0</v>
      </c>
      <c r="S211" s="260">
        <v>1</v>
      </c>
      <c r="T211" s="260">
        <v>0</v>
      </c>
      <c r="U211" s="260">
        <v>0</v>
      </c>
      <c r="V211" s="260">
        <v>0</v>
      </c>
      <c r="W211" s="260">
        <v>0</v>
      </c>
      <c r="X211" s="260">
        <v>0</v>
      </c>
      <c r="Y211" s="260">
        <v>0</v>
      </c>
      <c r="Z211" s="260">
        <v>1</v>
      </c>
      <c r="AA211" s="260">
        <v>1</v>
      </c>
      <c r="AB211" s="260">
        <v>0</v>
      </c>
      <c r="AC211" s="260">
        <v>0</v>
      </c>
      <c r="AD211" s="260">
        <v>0</v>
      </c>
      <c r="AE211" s="260">
        <v>0</v>
      </c>
      <c r="AF211" s="260">
        <v>0</v>
      </c>
      <c r="AG211" s="260">
        <v>0</v>
      </c>
      <c r="AH211" s="260">
        <v>0</v>
      </c>
      <c r="AI211" s="260">
        <v>0</v>
      </c>
      <c r="AJ211" s="261">
        <v>44956.509351851855</v>
      </c>
      <c r="AK211" s="260">
        <v>16</v>
      </c>
      <c r="AL211" s="261">
        <v>44956.509351851855</v>
      </c>
      <c r="AM211" s="260">
        <v>16</v>
      </c>
      <c r="AN211" s="165"/>
      <c r="AO211" s="165"/>
      <c r="AP211" s="165"/>
    </row>
    <row r="212" spans="1:43" ht="25.5" customHeight="1">
      <c r="A212" s="165" t="str">
        <f t="shared" si="3"/>
        <v>1-11-冊子</v>
      </c>
      <c r="B212" s="260">
        <v>230</v>
      </c>
      <c r="C212" s="260" t="s">
        <v>2708</v>
      </c>
      <c r="D212" s="260">
        <v>1</v>
      </c>
      <c r="E212" s="260" t="s">
        <v>2709</v>
      </c>
      <c r="F212" s="260" t="s">
        <v>2710</v>
      </c>
      <c r="G212" s="260" t="s">
        <v>2317</v>
      </c>
      <c r="H212" s="260">
        <v>1</v>
      </c>
      <c r="I212" s="260" t="s">
        <v>2318</v>
      </c>
      <c r="J212" s="260">
        <v>11</v>
      </c>
      <c r="K212" s="260">
        <v>0</v>
      </c>
      <c r="L212" s="260">
        <v>1</v>
      </c>
      <c r="M212" s="260">
        <v>10</v>
      </c>
      <c r="N212" s="260">
        <v>0</v>
      </c>
      <c r="O212" s="260">
        <v>0</v>
      </c>
      <c r="P212" s="260">
        <v>0</v>
      </c>
      <c r="Q212" s="260">
        <v>0</v>
      </c>
      <c r="R212" s="260">
        <v>0</v>
      </c>
      <c r="S212" s="260">
        <v>1</v>
      </c>
      <c r="T212" s="260">
        <v>1</v>
      </c>
      <c r="U212" s="260">
        <v>0</v>
      </c>
      <c r="V212" s="260">
        <v>1</v>
      </c>
      <c r="W212" s="260">
        <v>0</v>
      </c>
      <c r="X212" s="260">
        <v>0</v>
      </c>
      <c r="Y212" s="260">
        <v>0</v>
      </c>
      <c r="Z212" s="260">
        <v>0</v>
      </c>
      <c r="AA212" s="260">
        <v>0</v>
      </c>
      <c r="AB212" s="260">
        <v>0</v>
      </c>
      <c r="AC212" s="260">
        <v>0</v>
      </c>
      <c r="AD212" s="260">
        <v>1</v>
      </c>
      <c r="AE212" s="260">
        <v>0</v>
      </c>
      <c r="AF212" s="260">
        <v>0</v>
      </c>
      <c r="AG212" s="260">
        <v>0</v>
      </c>
      <c r="AH212" s="260">
        <v>0</v>
      </c>
      <c r="AI212" s="260">
        <v>0</v>
      </c>
      <c r="AJ212" s="261">
        <v>44994.477395833332</v>
      </c>
      <c r="AK212" s="260">
        <v>16</v>
      </c>
      <c r="AL212" s="261">
        <v>44994.496192129627</v>
      </c>
      <c r="AM212" s="260">
        <v>16</v>
      </c>
      <c r="AN212" s="165"/>
      <c r="AO212" s="165"/>
      <c r="AP212" s="165"/>
    </row>
    <row r="213" spans="1:43" ht="25.5" customHeight="1">
      <c r="A213" s="165" t="str">
        <f t="shared" si="3"/>
        <v>1-11-冊子</v>
      </c>
      <c r="B213" s="260">
        <v>231</v>
      </c>
      <c r="C213" s="260" t="s">
        <v>2711</v>
      </c>
      <c r="D213" s="260">
        <v>1</v>
      </c>
      <c r="E213" s="260" t="s">
        <v>2712</v>
      </c>
      <c r="F213" s="260" t="s">
        <v>2713</v>
      </c>
      <c r="G213" s="260" t="s">
        <v>2317</v>
      </c>
      <c r="H213" s="260">
        <v>1</v>
      </c>
      <c r="I213" s="260" t="s">
        <v>2318</v>
      </c>
      <c r="J213" s="260">
        <v>11</v>
      </c>
      <c r="K213" s="260">
        <v>0</v>
      </c>
      <c r="L213" s="260">
        <v>1</v>
      </c>
      <c r="M213" s="260">
        <v>3</v>
      </c>
      <c r="N213" s="260">
        <v>0</v>
      </c>
      <c r="O213" s="260">
        <v>0</v>
      </c>
      <c r="P213" s="260">
        <v>0</v>
      </c>
      <c r="Q213" s="260">
        <v>0</v>
      </c>
      <c r="R213" s="260">
        <v>0</v>
      </c>
      <c r="S213" s="260">
        <v>1</v>
      </c>
      <c r="T213" s="260">
        <v>1</v>
      </c>
      <c r="U213" s="260">
        <v>0</v>
      </c>
      <c r="V213" s="260">
        <v>1</v>
      </c>
      <c r="W213" s="260">
        <v>0</v>
      </c>
      <c r="X213" s="260">
        <v>0</v>
      </c>
      <c r="Y213" s="260">
        <v>0</v>
      </c>
      <c r="Z213" s="260">
        <v>0</v>
      </c>
      <c r="AA213" s="260">
        <v>0</v>
      </c>
      <c r="AB213" s="260">
        <v>0</v>
      </c>
      <c r="AC213" s="260">
        <v>0</v>
      </c>
      <c r="AD213" s="260">
        <v>1</v>
      </c>
      <c r="AE213" s="260">
        <v>0</v>
      </c>
      <c r="AF213" s="260">
        <v>0</v>
      </c>
      <c r="AG213" s="260">
        <v>0</v>
      </c>
      <c r="AH213" s="260">
        <v>0</v>
      </c>
      <c r="AI213" s="260">
        <v>0</v>
      </c>
      <c r="AJ213" s="261">
        <v>44994.486446759256</v>
      </c>
      <c r="AK213" s="260">
        <v>16</v>
      </c>
      <c r="AL213" s="261">
        <v>44994.496319444443</v>
      </c>
      <c r="AM213" s="260">
        <v>16</v>
      </c>
      <c r="AN213" s="165"/>
      <c r="AO213" s="165"/>
      <c r="AP213" s="165"/>
    </row>
    <row r="214" spans="1:43" ht="25.5" customHeight="1">
      <c r="A214" s="165" t="str">
        <f t="shared" si="3"/>
        <v>1-11-A3/A4</v>
      </c>
      <c r="B214" s="260">
        <v>232</v>
      </c>
      <c r="C214" s="260" t="s">
        <v>2714</v>
      </c>
      <c r="D214" s="260">
        <v>1</v>
      </c>
      <c r="E214" s="260" t="s">
        <v>2715</v>
      </c>
      <c r="F214" s="260" t="s">
        <v>2716</v>
      </c>
      <c r="G214" s="260" t="s">
        <v>2317</v>
      </c>
      <c r="H214" s="260">
        <v>1</v>
      </c>
      <c r="I214" s="260" t="s">
        <v>2541</v>
      </c>
      <c r="J214" s="260">
        <v>11</v>
      </c>
      <c r="K214" s="260">
        <v>0</v>
      </c>
      <c r="L214" s="260">
        <v>0.1</v>
      </c>
      <c r="M214" s="260">
        <v>1</v>
      </c>
      <c r="N214" s="260">
        <v>0</v>
      </c>
      <c r="O214" s="260">
        <v>0</v>
      </c>
      <c r="P214" s="260">
        <v>0</v>
      </c>
      <c r="Q214" s="260">
        <v>0</v>
      </c>
      <c r="R214" s="260">
        <v>0</v>
      </c>
      <c r="S214" s="260">
        <v>1</v>
      </c>
      <c r="T214" s="260">
        <v>1</v>
      </c>
      <c r="U214" s="260">
        <v>0</v>
      </c>
      <c r="V214" s="260">
        <v>1</v>
      </c>
      <c r="W214" s="260">
        <v>0</v>
      </c>
      <c r="X214" s="260">
        <v>0</v>
      </c>
      <c r="Y214" s="260">
        <v>0</v>
      </c>
      <c r="Z214" s="260">
        <v>0</v>
      </c>
      <c r="AA214" s="260">
        <v>0</v>
      </c>
      <c r="AB214" s="260">
        <v>0</v>
      </c>
      <c r="AC214" s="260">
        <v>0</v>
      </c>
      <c r="AD214" s="260">
        <v>1</v>
      </c>
      <c r="AE214" s="260">
        <v>0</v>
      </c>
      <c r="AF214" s="260">
        <v>0</v>
      </c>
      <c r="AG214" s="260">
        <v>0</v>
      </c>
      <c r="AH214" s="260">
        <v>0</v>
      </c>
      <c r="AI214" s="260">
        <v>0</v>
      </c>
      <c r="AJ214" s="261">
        <v>44994.487870370373</v>
      </c>
      <c r="AK214" s="260">
        <v>16</v>
      </c>
      <c r="AL214" s="261">
        <v>44994.496423611112</v>
      </c>
      <c r="AM214" s="260">
        <v>16</v>
      </c>
      <c r="AN214" s="165"/>
      <c r="AO214" s="165"/>
      <c r="AP214" s="165"/>
    </row>
    <row r="215" spans="1:43" ht="25.5" customHeight="1">
      <c r="A215" s="165" t="str">
        <f t="shared" si="3"/>
        <v>1-12-冊子</v>
      </c>
      <c r="B215" s="260">
        <v>233</v>
      </c>
      <c r="C215" s="260" t="s">
        <v>2717</v>
      </c>
      <c r="D215" s="260">
        <v>1</v>
      </c>
      <c r="E215" s="260" t="s">
        <v>2718</v>
      </c>
      <c r="F215" s="260" t="s">
        <v>2719</v>
      </c>
      <c r="G215" s="260" t="s">
        <v>2720</v>
      </c>
      <c r="H215" s="260">
        <v>1</v>
      </c>
      <c r="I215" s="260" t="s">
        <v>2318</v>
      </c>
      <c r="J215" s="260">
        <v>12</v>
      </c>
      <c r="K215" s="260">
        <v>51</v>
      </c>
      <c r="L215" s="260">
        <v>2.1</v>
      </c>
      <c r="M215" s="260">
        <v>20</v>
      </c>
      <c r="N215" s="260">
        <v>25</v>
      </c>
      <c r="O215" s="260">
        <v>30</v>
      </c>
      <c r="P215" s="260">
        <v>0</v>
      </c>
      <c r="Q215" s="260">
        <v>0</v>
      </c>
      <c r="R215" s="260">
        <v>0</v>
      </c>
      <c r="S215" s="260">
        <v>1</v>
      </c>
      <c r="T215" s="260">
        <v>0</v>
      </c>
      <c r="U215" s="260">
        <v>20</v>
      </c>
      <c r="V215" s="260">
        <v>0</v>
      </c>
      <c r="W215" s="260">
        <v>1</v>
      </c>
      <c r="X215" s="260">
        <v>0</v>
      </c>
      <c r="Y215" s="260">
        <v>0</v>
      </c>
      <c r="Z215" s="260">
        <v>0</v>
      </c>
      <c r="AA215" s="260">
        <v>0</v>
      </c>
      <c r="AB215" s="260">
        <v>1</v>
      </c>
      <c r="AC215" s="260">
        <v>0</v>
      </c>
      <c r="AD215" s="260">
        <v>0</v>
      </c>
      <c r="AE215" s="260">
        <v>0</v>
      </c>
      <c r="AF215" s="260">
        <v>0</v>
      </c>
      <c r="AG215" s="260">
        <v>0</v>
      </c>
      <c r="AH215" s="260">
        <v>0</v>
      </c>
      <c r="AI215" s="260">
        <v>0</v>
      </c>
      <c r="AJ215" s="261">
        <v>44994.494328703702</v>
      </c>
      <c r="AK215" s="260">
        <v>16</v>
      </c>
      <c r="AL215" s="261">
        <v>45127.390439814815</v>
      </c>
      <c r="AM215" s="260">
        <v>16</v>
      </c>
      <c r="AN215" s="165"/>
      <c r="AO215" s="165"/>
      <c r="AP215" s="165"/>
    </row>
    <row r="216" spans="1:43" ht="25.5" customHeight="1">
      <c r="A216" s="165" t="str">
        <f t="shared" si="3"/>
        <v>1-12-冊子</v>
      </c>
      <c r="B216" s="260">
        <v>234</v>
      </c>
      <c r="C216" s="260" t="s">
        <v>2721</v>
      </c>
      <c r="D216" s="260">
        <v>1</v>
      </c>
      <c r="E216" s="260" t="s">
        <v>2722</v>
      </c>
      <c r="F216" s="260" t="s">
        <v>2723</v>
      </c>
      <c r="G216" s="260" t="s">
        <v>2724</v>
      </c>
      <c r="H216" s="260">
        <v>1</v>
      </c>
      <c r="I216" s="260" t="s">
        <v>2318</v>
      </c>
      <c r="J216" s="260">
        <v>12</v>
      </c>
      <c r="K216" s="260">
        <v>51</v>
      </c>
      <c r="L216" s="260">
        <v>2.1</v>
      </c>
      <c r="M216" s="260">
        <v>25</v>
      </c>
      <c r="N216" s="260">
        <v>30</v>
      </c>
      <c r="O216" s="260">
        <v>35</v>
      </c>
      <c r="P216" s="260">
        <v>0</v>
      </c>
      <c r="Q216" s="260">
        <v>0</v>
      </c>
      <c r="R216" s="260">
        <v>0</v>
      </c>
      <c r="S216" s="260">
        <v>1</v>
      </c>
      <c r="T216" s="260">
        <v>0</v>
      </c>
      <c r="U216" s="260">
        <v>0</v>
      </c>
      <c r="V216" s="260">
        <v>0</v>
      </c>
      <c r="W216" s="260">
        <v>1</v>
      </c>
      <c r="X216" s="260">
        <v>0</v>
      </c>
      <c r="Y216" s="260">
        <v>0</v>
      </c>
      <c r="Z216" s="260">
        <v>0</v>
      </c>
      <c r="AA216" s="260">
        <v>0</v>
      </c>
      <c r="AB216" s="260">
        <v>1</v>
      </c>
      <c r="AC216" s="260">
        <v>0</v>
      </c>
      <c r="AD216" s="260">
        <v>0</v>
      </c>
      <c r="AE216" s="260">
        <v>0</v>
      </c>
      <c r="AF216" s="260">
        <v>0</v>
      </c>
      <c r="AG216" s="260">
        <v>0</v>
      </c>
      <c r="AH216" s="260">
        <v>0</v>
      </c>
      <c r="AI216" s="260">
        <v>0</v>
      </c>
      <c r="AJ216" s="261">
        <v>44994.495613425926</v>
      </c>
      <c r="AK216" s="260">
        <v>16</v>
      </c>
      <c r="AL216" s="261">
        <v>45034.570057870369</v>
      </c>
      <c r="AM216" s="260">
        <v>16</v>
      </c>
      <c r="AN216" s="165"/>
      <c r="AO216" s="165"/>
      <c r="AP216" s="165"/>
    </row>
    <row r="217" spans="1:43" ht="25.5" customHeight="1">
      <c r="A217" s="165" t="str">
        <f t="shared" si="3"/>
        <v>1-1-B5チラシ</v>
      </c>
      <c r="B217" s="260">
        <v>235</v>
      </c>
      <c r="C217" s="260" t="s">
        <v>2725</v>
      </c>
      <c r="D217" s="260">
        <v>1</v>
      </c>
      <c r="E217" s="260" t="s">
        <v>2726</v>
      </c>
      <c r="F217" s="260" t="s">
        <v>2727</v>
      </c>
      <c r="G217" s="260" t="s">
        <v>2132</v>
      </c>
      <c r="H217" s="260">
        <v>1</v>
      </c>
      <c r="I217" s="260" t="s">
        <v>2728</v>
      </c>
      <c r="J217" s="260">
        <v>1</v>
      </c>
      <c r="K217" s="260">
        <v>0</v>
      </c>
      <c r="L217" s="260">
        <v>0.5</v>
      </c>
      <c r="M217" s="260">
        <v>9</v>
      </c>
      <c r="N217" s="260">
        <v>0</v>
      </c>
      <c r="O217" s="260">
        <v>0</v>
      </c>
      <c r="P217" s="260">
        <v>0</v>
      </c>
      <c r="Q217" s="260">
        <v>0</v>
      </c>
      <c r="R217" s="260">
        <v>0</v>
      </c>
      <c r="S217" s="260">
        <v>1</v>
      </c>
      <c r="T217" s="260">
        <v>0</v>
      </c>
      <c r="U217" s="260">
        <v>0</v>
      </c>
      <c r="V217" s="260">
        <v>0</v>
      </c>
      <c r="W217" s="260">
        <v>0</v>
      </c>
      <c r="X217" s="260">
        <v>0</v>
      </c>
      <c r="Y217" s="260">
        <v>0</v>
      </c>
      <c r="Z217" s="260">
        <v>1</v>
      </c>
      <c r="AA217" s="260">
        <v>1</v>
      </c>
      <c r="AB217" s="260">
        <v>0</v>
      </c>
      <c r="AC217" s="260">
        <v>0</v>
      </c>
      <c r="AD217" s="260">
        <v>0</v>
      </c>
      <c r="AE217" s="260">
        <v>0</v>
      </c>
      <c r="AF217" s="260">
        <v>0</v>
      </c>
      <c r="AG217" s="260">
        <v>0</v>
      </c>
      <c r="AH217" s="260">
        <v>0</v>
      </c>
      <c r="AI217" s="260">
        <v>0</v>
      </c>
      <c r="AJ217" s="261">
        <v>45277.370092592595</v>
      </c>
      <c r="AK217" s="260">
        <v>16</v>
      </c>
      <c r="AL217" s="261">
        <v>45277.370092592595</v>
      </c>
      <c r="AM217" s="260">
        <v>16</v>
      </c>
      <c r="AN217" s="165"/>
      <c r="AO217" s="165"/>
      <c r="AP217" s="165"/>
    </row>
    <row r="218" spans="1:43" ht="25.5" customHeight="1">
      <c r="A218" s="165" t="str">
        <f t="shared" si="3"/>
        <v>1-12-定形外</v>
      </c>
      <c r="B218" s="260">
        <v>236</v>
      </c>
      <c r="C218" s="260" t="s">
        <v>2729</v>
      </c>
      <c r="D218" s="260">
        <v>1</v>
      </c>
      <c r="E218" s="260" t="s">
        <v>2730</v>
      </c>
      <c r="F218" s="260" t="s">
        <v>2731</v>
      </c>
      <c r="G218" s="260" t="s">
        <v>2422</v>
      </c>
      <c r="H218" s="260">
        <v>1</v>
      </c>
      <c r="I218" s="260" t="s">
        <v>2400</v>
      </c>
      <c r="J218" s="260">
        <v>12</v>
      </c>
      <c r="K218" s="260">
        <v>45</v>
      </c>
      <c r="L218" s="260">
        <v>2.1</v>
      </c>
      <c r="M218" s="260">
        <v>30</v>
      </c>
      <c r="N218" s="260">
        <v>0</v>
      </c>
      <c r="O218" s="260">
        <v>0</v>
      </c>
      <c r="P218" s="260">
        <v>0</v>
      </c>
      <c r="Q218" s="260">
        <v>0</v>
      </c>
      <c r="R218" s="260">
        <v>0</v>
      </c>
      <c r="S218" s="260">
        <v>1</v>
      </c>
      <c r="T218" s="260">
        <v>0</v>
      </c>
      <c r="U218" s="260">
        <v>20</v>
      </c>
      <c r="V218" s="260">
        <v>0</v>
      </c>
      <c r="W218" s="260">
        <v>1</v>
      </c>
      <c r="X218" s="260">
        <v>0</v>
      </c>
      <c r="Y218" s="260">
        <v>0</v>
      </c>
      <c r="Z218" s="260">
        <v>0</v>
      </c>
      <c r="AA218" s="260">
        <v>0</v>
      </c>
      <c r="AB218" s="260">
        <v>1</v>
      </c>
      <c r="AC218" s="260">
        <v>0</v>
      </c>
      <c r="AD218" s="260">
        <v>0</v>
      </c>
      <c r="AE218" s="260">
        <v>0</v>
      </c>
      <c r="AF218" s="260">
        <v>0</v>
      </c>
      <c r="AG218" s="260">
        <v>0</v>
      </c>
      <c r="AH218" s="260">
        <v>0</v>
      </c>
      <c r="AI218" s="260">
        <v>0</v>
      </c>
      <c r="AJ218" s="261">
        <v>45390.702685185184</v>
      </c>
      <c r="AK218" s="260">
        <v>16</v>
      </c>
      <c r="AL218" s="261">
        <v>45390.751597222225</v>
      </c>
      <c r="AM218" s="260">
        <v>16</v>
      </c>
      <c r="AN218" s="165"/>
      <c r="AO218" s="165"/>
      <c r="AP218" s="165"/>
    </row>
    <row r="219" spans="1:43" ht="25.5" customHeight="1">
      <c r="A219" s="165" t="str">
        <f t="shared" si="3"/>
        <v>1-12-定形外</v>
      </c>
      <c r="B219" s="260">
        <v>237</v>
      </c>
      <c r="C219" s="260" t="s">
        <v>2732</v>
      </c>
      <c r="D219" s="260">
        <v>1</v>
      </c>
      <c r="E219" s="260" t="s">
        <v>2733</v>
      </c>
      <c r="F219" s="260" t="s">
        <v>2731</v>
      </c>
      <c r="G219" s="260" t="s">
        <v>2422</v>
      </c>
      <c r="H219" s="260">
        <v>1</v>
      </c>
      <c r="I219" s="260" t="s">
        <v>2400</v>
      </c>
      <c r="J219" s="260">
        <v>12</v>
      </c>
      <c r="K219" s="260">
        <v>45</v>
      </c>
      <c r="L219" s="260">
        <v>2.1</v>
      </c>
      <c r="M219" s="260">
        <v>35</v>
      </c>
      <c r="N219" s="260">
        <v>0</v>
      </c>
      <c r="O219" s="260">
        <v>0</v>
      </c>
      <c r="P219" s="260">
        <v>0</v>
      </c>
      <c r="Q219" s="260">
        <v>0</v>
      </c>
      <c r="R219" s="260">
        <v>0</v>
      </c>
      <c r="S219" s="260">
        <v>1</v>
      </c>
      <c r="T219" s="260">
        <v>0</v>
      </c>
      <c r="U219" s="260">
        <v>0</v>
      </c>
      <c r="V219" s="260">
        <v>0</v>
      </c>
      <c r="W219" s="260">
        <v>1</v>
      </c>
      <c r="X219" s="260">
        <v>0</v>
      </c>
      <c r="Y219" s="260">
        <v>0</v>
      </c>
      <c r="Z219" s="260">
        <v>0</v>
      </c>
      <c r="AA219" s="260">
        <v>0</v>
      </c>
      <c r="AB219" s="260">
        <v>1</v>
      </c>
      <c r="AC219" s="260">
        <v>0</v>
      </c>
      <c r="AD219" s="260">
        <v>0</v>
      </c>
      <c r="AE219" s="260">
        <v>0</v>
      </c>
      <c r="AF219" s="260">
        <v>0</v>
      </c>
      <c r="AG219" s="260">
        <v>0</v>
      </c>
      <c r="AH219" s="260">
        <v>0</v>
      </c>
      <c r="AI219" s="260">
        <v>0</v>
      </c>
      <c r="AJ219" s="261">
        <v>45390.704375000001</v>
      </c>
      <c r="AK219" s="260">
        <v>16</v>
      </c>
      <c r="AL219" s="261">
        <v>45390.751458333332</v>
      </c>
      <c r="AM219" s="260">
        <v>16</v>
      </c>
      <c r="AN219" s="165"/>
      <c r="AO219" s="165"/>
      <c r="AP219" s="165"/>
    </row>
    <row r="220" spans="1:43" ht="25.5" customHeight="1">
      <c r="A220" s="165" t="str">
        <f t="shared" si="3"/>
        <v>1-12-冊子</v>
      </c>
      <c r="B220" s="260">
        <v>243</v>
      </c>
      <c r="C220" s="260" t="s">
        <v>2734</v>
      </c>
      <c r="D220" s="260">
        <v>1</v>
      </c>
      <c r="E220" s="260" t="s">
        <v>2735</v>
      </c>
      <c r="F220" s="260" t="s">
        <v>2736</v>
      </c>
      <c r="G220" s="260"/>
      <c r="H220" s="260">
        <v>1</v>
      </c>
      <c r="I220" s="260" t="s">
        <v>2318</v>
      </c>
      <c r="J220" s="260">
        <v>12</v>
      </c>
      <c r="K220" s="260">
        <v>40</v>
      </c>
      <c r="L220" s="260">
        <v>0</v>
      </c>
      <c r="M220" s="260">
        <v>25</v>
      </c>
      <c r="N220" s="260">
        <v>0</v>
      </c>
      <c r="O220" s="260">
        <v>0</v>
      </c>
      <c r="P220" s="260">
        <v>0</v>
      </c>
      <c r="Q220" s="260">
        <v>0</v>
      </c>
      <c r="R220" s="260">
        <v>0</v>
      </c>
      <c r="S220" s="260">
        <v>1</v>
      </c>
      <c r="T220" s="260">
        <v>0</v>
      </c>
      <c r="U220" s="260">
        <v>20</v>
      </c>
      <c r="V220" s="260">
        <v>0</v>
      </c>
      <c r="W220" s="260">
        <v>1</v>
      </c>
      <c r="X220" s="260">
        <v>0</v>
      </c>
      <c r="Y220" s="260">
        <v>0</v>
      </c>
      <c r="Z220" s="260">
        <v>0</v>
      </c>
      <c r="AA220" s="260">
        <v>0</v>
      </c>
      <c r="AB220" s="260">
        <v>1</v>
      </c>
      <c r="AC220" s="260">
        <v>0</v>
      </c>
      <c r="AD220" s="260">
        <v>0</v>
      </c>
      <c r="AE220" s="260">
        <v>0</v>
      </c>
      <c r="AF220" s="260">
        <v>0</v>
      </c>
      <c r="AG220" s="260">
        <v>0</v>
      </c>
      <c r="AH220" s="260">
        <v>0</v>
      </c>
      <c r="AI220" s="260">
        <v>0</v>
      </c>
      <c r="AJ220" s="261">
        <v>45397.472141203703</v>
      </c>
      <c r="AK220" s="260">
        <v>32</v>
      </c>
      <c r="AL220" s="261">
        <v>45397.472141203703</v>
      </c>
      <c r="AM220" s="260">
        <v>32</v>
      </c>
      <c r="AN220" s="165"/>
      <c r="AO220" s="165"/>
      <c r="AP220" s="165"/>
    </row>
    <row r="221" spans="1:43" ht="25.5" customHeight="1">
      <c r="A221" s="165" t="str">
        <f t="shared" si="3"/>
        <v>1-12-冊子</v>
      </c>
      <c r="B221" s="260">
        <v>244</v>
      </c>
      <c r="C221" s="260" t="s">
        <v>2737</v>
      </c>
      <c r="D221" s="260">
        <v>1</v>
      </c>
      <c r="E221" s="260" t="s">
        <v>2738</v>
      </c>
      <c r="F221" s="260" t="s">
        <v>2739</v>
      </c>
      <c r="G221" s="260"/>
      <c r="H221" s="260">
        <v>1</v>
      </c>
      <c r="I221" s="260" t="s">
        <v>2318</v>
      </c>
      <c r="J221" s="260">
        <v>12</v>
      </c>
      <c r="K221" s="260">
        <v>40</v>
      </c>
      <c r="L221" s="260">
        <v>0</v>
      </c>
      <c r="M221" s="260">
        <v>30</v>
      </c>
      <c r="N221" s="260">
        <v>0</v>
      </c>
      <c r="O221" s="260">
        <v>0</v>
      </c>
      <c r="P221" s="260">
        <v>0</v>
      </c>
      <c r="Q221" s="260">
        <v>0</v>
      </c>
      <c r="R221" s="260">
        <v>0</v>
      </c>
      <c r="S221" s="260">
        <v>1</v>
      </c>
      <c r="T221" s="260">
        <v>0</v>
      </c>
      <c r="U221" s="260">
        <v>20</v>
      </c>
      <c r="V221" s="260">
        <v>0</v>
      </c>
      <c r="W221" s="260">
        <v>1</v>
      </c>
      <c r="X221" s="260">
        <v>0</v>
      </c>
      <c r="Y221" s="260">
        <v>0</v>
      </c>
      <c r="Z221" s="260">
        <v>0</v>
      </c>
      <c r="AA221" s="260">
        <v>0</v>
      </c>
      <c r="AB221" s="260">
        <v>1</v>
      </c>
      <c r="AC221" s="260">
        <v>0</v>
      </c>
      <c r="AD221" s="260">
        <v>0</v>
      </c>
      <c r="AE221" s="260">
        <v>0</v>
      </c>
      <c r="AF221" s="260">
        <v>0</v>
      </c>
      <c r="AG221" s="260">
        <v>0</v>
      </c>
      <c r="AH221" s="260">
        <v>0</v>
      </c>
      <c r="AI221" s="260">
        <v>0</v>
      </c>
      <c r="AJ221" s="261">
        <v>45397.473032407404</v>
      </c>
      <c r="AK221" s="260">
        <v>32</v>
      </c>
      <c r="AL221" s="261">
        <v>45397.473032407404</v>
      </c>
      <c r="AM221" s="260">
        <v>32</v>
      </c>
      <c r="AN221" s="165"/>
      <c r="AO221" s="165"/>
      <c r="AP221" s="165"/>
    </row>
    <row r="222" spans="1:43" ht="25.5" customHeight="1">
      <c r="A222" s="165" t="str">
        <f t="shared" si="3"/>
        <v>1-12-冊子</v>
      </c>
      <c r="B222" s="260">
        <v>245</v>
      </c>
      <c r="C222" s="260" t="s">
        <v>2740</v>
      </c>
      <c r="D222" s="260">
        <v>1</v>
      </c>
      <c r="E222" s="260" t="s">
        <v>2741</v>
      </c>
      <c r="F222" s="260" t="s">
        <v>2742</v>
      </c>
      <c r="G222" s="260"/>
      <c r="H222" s="260">
        <v>1</v>
      </c>
      <c r="I222" s="260" t="s">
        <v>2318</v>
      </c>
      <c r="J222" s="260">
        <v>12</v>
      </c>
      <c r="K222" s="260">
        <v>40</v>
      </c>
      <c r="L222" s="260">
        <v>0</v>
      </c>
      <c r="M222" s="260">
        <v>31.48</v>
      </c>
      <c r="N222" s="260">
        <v>0</v>
      </c>
      <c r="O222" s="260">
        <v>0</v>
      </c>
      <c r="P222" s="260">
        <v>0</v>
      </c>
      <c r="Q222" s="260">
        <v>0</v>
      </c>
      <c r="R222" s="260">
        <v>0</v>
      </c>
      <c r="S222" s="260">
        <v>1</v>
      </c>
      <c r="T222" s="260">
        <v>0</v>
      </c>
      <c r="U222" s="260">
        <v>20</v>
      </c>
      <c r="V222" s="260">
        <v>0</v>
      </c>
      <c r="W222" s="260">
        <v>1</v>
      </c>
      <c r="X222" s="260">
        <v>0</v>
      </c>
      <c r="Y222" s="260">
        <v>0</v>
      </c>
      <c r="Z222" s="260">
        <v>0</v>
      </c>
      <c r="AA222" s="260">
        <v>0</v>
      </c>
      <c r="AB222" s="260">
        <v>1</v>
      </c>
      <c r="AC222" s="260">
        <v>0</v>
      </c>
      <c r="AD222" s="260">
        <v>0</v>
      </c>
      <c r="AE222" s="260">
        <v>0</v>
      </c>
      <c r="AF222" s="260">
        <v>0</v>
      </c>
      <c r="AG222" s="260">
        <v>0</v>
      </c>
      <c r="AH222" s="260">
        <v>0</v>
      </c>
      <c r="AI222" s="260">
        <v>0</v>
      </c>
      <c r="AJ222" s="261">
        <v>45397.473611111112</v>
      </c>
      <c r="AK222" s="260">
        <v>32</v>
      </c>
      <c r="AL222" s="261">
        <v>45397.473611111112</v>
      </c>
      <c r="AM222" s="260">
        <v>32</v>
      </c>
      <c r="AN222" s="165"/>
      <c r="AO222" s="165"/>
      <c r="AP222" s="165"/>
    </row>
    <row r="223" spans="1:43" ht="25.5" customHeight="1">
      <c r="A223" s="165" t="str">
        <f t="shared" si="3"/>
        <v>1-1-A3チラシ</v>
      </c>
      <c r="B223" s="260">
        <v>246</v>
      </c>
      <c r="C223" s="260" t="s">
        <v>2743</v>
      </c>
      <c r="D223" s="260">
        <v>1</v>
      </c>
      <c r="E223" s="260" t="s">
        <v>2744</v>
      </c>
      <c r="F223" s="260" t="s">
        <v>2745</v>
      </c>
      <c r="G223" s="260" t="s">
        <v>2132</v>
      </c>
      <c r="H223" s="260">
        <v>1</v>
      </c>
      <c r="I223" s="260" t="s">
        <v>2746</v>
      </c>
      <c r="J223" s="260">
        <v>1</v>
      </c>
      <c r="K223" s="260">
        <v>0</v>
      </c>
      <c r="L223" s="260">
        <v>0.17</v>
      </c>
      <c r="M223" s="260">
        <v>2</v>
      </c>
      <c r="N223" s="260">
        <v>0</v>
      </c>
      <c r="O223" s="260">
        <v>0</v>
      </c>
      <c r="P223" s="260">
        <v>0</v>
      </c>
      <c r="Q223" s="260">
        <v>0</v>
      </c>
      <c r="R223" s="260">
        <v>0</v>
      </c>
      <c r="S223" s="260">
        <v>1</v>
      </c>
      <c r="T223" s="260">
        <v>0</v>
      </c>
      <c r="U223" s="260">
        <v>0</v>
      </c>
      <c r="V223" s="260">
        <v>0</v>
      </c>
      <c r="W223" s="260">
        <v>0</v>
      </c>
      <c r="X223" s="260">
        <v>0</v>
      </c>
      <c r="Y223" s="260">
        <v>0</v>
      </c>
      <c r="Z223" s="260">
        <v>1</v>
      </c>
      <c r="AA223" s="260">
        <v>1</v>
      </c>
      <c r="AB223" s="260">
        <v>0</v>
      </c>
      <c r="AC223" s="260">
        <v>0</v>
      </c>
      <c r="AD223" s="260">
        <v>0</v>
      </c>
      <c r="AE223" s="260">
        <v>0</v>
      </c>
      <c r="AF223" s="260">
        <v>0</v>
      </c>
      <c r="AG223" s="260">
        <v>0</v>
      </c>
      <c r="AH223" s="260">
        <v>0</v>
      </c>
      <c r="AI223" s="260">
        <v>0</v>
      </c>
      <c r="AJ223" s="261">
        <v>45481.564814814818</v>
      </c>
      <c r="AK223" s="260">
        <v>16</v>
      </c>
      <c r="AL223" s="261">
        <v>45481.566979166666</v>
      </c>
      <c r="AM223" s="260">
        <v>32</v>
      </c>
      <c r="AN223" s="165"/>
      <c r="AO223" s="165"/>
      <c r="AP223" s="165"/>
    </row>
    <row r="224" spans="1:43" ht="25.5" customHeight="1">
      <c r="A224" s="93" t="str">
        <f t="shared" si="3"/>
        <v>1-1-冊子</v>
      </c>
      <c r="C224" s="166" t="s">
        <v>2830</v>
      </c>
      <c r="D224" s="95">
        <v>1</v>
      </c>
      <c r="E224" s="95" t="s">
        <v>2785</v>
      </c>
      <c r="F224" s="95" t="s">
        <v>2790</v>
      </c>
      <c r="G224" s="95" t="s">
        <v>2132</v>
      </c>
      <c r="H224" s="95">
        <v>1</v>
      </c>
      <c r="I224" s="95" t="s">
        <v>2785</v>
      </c>
      <c r="J224" s="95">
        <v>1</v>
      </c>
      <c r="K224" s="166">
        <v>7</v>
      </c>
      <c r="L224" s="166">
        <v>0</v>
      </c>
      <c r="M224" s="179">
        <v>5.6000000000000005</v>
      </c>
      <c r="N224" s="174">
        <v>0</v>
      </c>
      <c r="O224" s="174">
        <v>0</v>
      </c>
      <c r="P224" s="174">
        <f t="shared" ref="P224:P226" si="4">K224*0.8</f>
        <v>5.6000000000000005</v>
      </c>
      <c r="Q224" s="174">
        <v>0</v>
      </c>
      <c r="R224" s="174">
        <v>0</v>
      </c>
      <c r="S224" s="95">
        <v>0</v>
      </c>
      <c r="T224" s="95">
        <v>1</v>
      </c>
      <c r="U224" s="95">
        <v>0</v>
      </c>
      <c r="V224" s="95">
        <v>0</v>
      </c>
      <c r="W224" s="166">
        <v>1</v>
      </c>
      <c r="X224" s="95">
        <v>0</v>
      </c>
      <c r="Y224" s="95">
        <v>0</v>
      </c>
      <c r="Z224" s="95">
        <v>1</v>
      </c>
      <c r="AA224" s="95">
        <v>1</v>
      </c>
      <c r="AB224" s="95">
        <v>0</v>
      </c>
      <c r="AC224" s="95">
        <v>0</v>
      </c>
      <c r="AD224" s="95">
        <v>0</v>
      </c>
      <c r="AE224" s="95">
        <v>0</v>
      </c>
      <c r="AF224" s="95">
        <v>0</v>
      </c>
      <c r="AG224" s="95">
        <v>0</v>
      </c>
      <c r="AH224" s="95">
        <v>0</v>
      </c>
      <c r="AI224" s="95">
        <v>0</v>
      </c>
      <c r="AJ224" s="262">
        <v>45505</v>
      </c>
      <c r="AK224" s="95">
        <v>1</v>
      </c>
      <c r="AL224" s="262">
        <v>45505</v>
      </c>
      <c r="AM224" s="93">
        <v>1</v>
      </c>
      <c r="AN224" s="259" t="str">
        <f>"INSERT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4" s="93" t="str">
        <f>" VALUES('"&amp; C224 &amp;"','"&amp;D224 &amp;"','"&amp;E224 &amp;"','"&amp;F224 &amp;"','"&amp;G224 &amp;"','"&amp;H224 &amp;"','"&amp;I224 &amp;"','"&amp;J224 &amp;"','"&amp;K224 &amp;"','"&amp;L224 &amp;"','"&amp;M224 &amp;"','"&amp;N224 &amp;"','"&amp;O224 &amp;"','"&amp;P224 &amp;"','"&amp;
Q224 &amp;"','"&amp;R224 &amp;"','"&amp;S224 &amp;"','"&amp;T224 &amp;"','"&amp;U224 &amp;"','"&amp;V224 &amp;"','"&amp;W224 &amp;"','"&amp;X224 &amp;"','"&amp;Y224 &amp;"','"&amp;Z224 &amp;"','"&amp;AA224 &amp;"','"&amp;
AB224 &amp;"','"&amp;
AC224 &amp;"','"&amp;
AD224 &amp;"','"&amp;
AE224 &amp;"','"&amp;
AF224 &amp;"','"&amp;
AG224 &amp;"','"&amp;
AH224 &amp;"','"&amp;
AI224 &amp;"','"&amp;
TEXT(AJ224,"yyyy-mm-dd") &amp;"','"&amp;
AK224 &amp;"','"&amp;
TEXT(AL224,"yyyy-mm-dd") &amp;"','"&amp;
AM224 &amp;"');"</f>
        <v xml:space="preserve"> VALUES('SAS0','1','冊子','サッシ','全戸配布','1','冊子','1','7','0','5.6','0','0','5.6','0','0','0','1','0','0','1','0','0','1','1','0','0','0','0','0','0','0','0','2024-08-01','1','2024-08-01','1');</v>
      </c>
      <c r="AP224" s="93" t="str">
        <f>AN224&amp;AO224</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VALUES('SAS0','1','冊子','サッシ','全戸配布','1','冊子','1','7','0','5.6','0','0','5.6','0','0','0','1','0','0','1','0','0','1','1','0','0','0','0','0','0','0','0','2024-08-01','1','2024-08-01','1');</v>
      </c>
      <c r="AQ224" s="93" t="s">
        <v>2997</v>
      </c>
    </row>
    <row r="225" spans="1:43" ht="25.5" customHeight="1">
      <c r="A225" s="93" t="str">
        <f t="shared" si="3"/>
        <v>1-2-冊子</v>
      </c>
      <c r="C225" s="166" t="s">
        <v>2831</v>
      </c>
      <c r="D225" s="95">
        <v>1</v>
      </c>
      <c r="E225" s="95" t="s">
        <v>2792</v>
      </c>
      <c r="F225" s="95" t="s">
        <v>2788</v>
      </c>
      <c r="G225" s="95" t="s">
        <v>2136</v>
      </c>
      <c r="H225" s="95">
        <v>1</v>
      </c>
      <c r="I225" s="95" t="s">
        <v>2318</v>
      </c>
      <c r="J225" s="95">
        <v>2</v>
      </c>
      <c r="K225" s="166">
        <v>9</v>
      </c>
      <c r="L225" s="166">
        <v>0</v>
      </c>
      <c r="M225" s="179">
        <v>7.2</v>
      </c>
      <c r="N225" s="174">
        <v>0</v>
      </c>
      <c r="O225" s="174">
        <v>0</v>
      </c>
      <c r="P225" s="174">
        <f t="shared" si="4"/>
        <v>7.2</v>
      </c>
      <c r="Q225" s="174">
        <v>0</v>
      </c>
      <c r="R225" s="174">
        <v>0</v>
      </c>
      <c r="S225" s="95">
        <v>0</v>
      </c>
      <c r="T225" s="95">
        <v>1</v>
      </c>
      <c r="U225" s="95">
        <v>0</v>
      </c>
      <c r="V225" s="95">
        <v>0</v>
      </c>
      <c r="W225" s="166">
        <v>1</v>
      </c>
      <c r="X225" s="95">
        <v>0</v>
      </c>
      <c r="Y225" s="95">
        <v>0</v>
      </c>
      <c r="Z225" s="95">
        <v>1</v>
      </c>
      <c r="AA225" s="95">
        <v>0</v>
      </c>
      <c r="AB225" s="95">
        <v>0</v>
      </c>
      <c r="AC225" s="95">
        <v>0</v>
      </c>
      <c r="AD225" s="95">
        <v>0</v>
      </c>
      <c r="AE225" s="95">
        <v>0</v>
      </c>
      <c r="AF225" s="95">
        <v>0</v>
      </c>
      <c r="AG225" s="95">
        <v>0</v>
      </c>
      <c r="AH225" s="95">
        <v>0</v>
      </c>
      <c r="AI225" s="95">
        <v>0</v>
      </c>
      <c r="AJ225" s="262">
        <v>45505</v>
      </c>
      <c r="AK225" s="95">
        <v>1</v>
      </c>
      <c r="AL225" s="262">
        <v>45505</v>
      </c>
      <c r="AM225" s="93">
        <v>1</v>
      </c>
      <c r="AN225" s="259" t="str">
        <f t="shared" ref="AN225:AN288" si="5">"INSERT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5" s="93" t="str">
        <f t="shared" ref="AO225:AO288" si="6">" VALUES('"&amp; C225 &amp;"','"&amp;D225 &amp;"','"&amp;E225 &amp;"','"&amp;F225 &amp;"','"&amp;G225 &amp;"','"&amp;H225 &amp;"','"&amp;I225 &amp;"','"&amp;J225 &amp;"','"&amp;K225 &amp;"','"&amp;L225 &amp;"','"&amp;M225 &amp;"','"&amp;N225 &amp;"','"&amp;O225 &amp;"','"&amp;P225 &amp;"','"&amp;
Q225 &amp;"','"&amp;R225 &amp;"','"&amp;S225 &amp;"','"&amp;T225 &amp;"','"&amp;U225 &amp;"','"&amp;V225 &amp;"','"&amp;W225 &amp;"','"&amp;X225 &amp;"','"&amp;Y225 &amp;"','"&amp;Z225 &amp;"','"&amp;AA225 &amp;"','"&amp;
AB225 &amp;"','"&amp;
AC225 &amp;"','"&amp;
AD225 &amp;"','"&amp;
AE225 &amp;"','"&amp;
AF225 &amp;"','"&amp;
AG225 &amp;"','"&amp;
AH225 &amp;"','"&amp;
AI225 &amp;"','"&amp;
TEXT(AJ225,"yyyy-mm-dd") &amp;"','"&amp;
AK225 &amp;"','"&amp;
TEXT(AL225,"yyyy-mm-dd") &amp;"','"&amp;
AM225 &amp;"');"</f>
        <v xml:space="preserve"> VALUES('SAS1','1','冊子一戸建て','サッシイッコダテ','一戸建配布','1','冊子','2','9','0','7.2','0','0','7.2','0','0','0','1','0','0','1','0','0','1','0','0','0','0','0','0','0','0','0','2024-08-01','1','2024-08-01','1');</v>
      </c>
      <c r="AP225" s="93" t="str">
        <f t="shared" ref="AP225:AP288" si="7">AN225&amp;AO225</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VALUES('SAS1','1','冊子一戸建て','サッシイッコダテ','一戸建配布','1','冊子','2','9','0','7.2','0','0','7.2','0','0','0','1','0','0','1','0','0','1','0','0','0','0','0','0','0','0','0','2024-08-01','1','2024-08-01','1');</v>
      </c>
      <c r="AQ225" s="93" t="s">
        <v>2998</v>
      </c>
    </row>
    <row r="226" spans="1:43" ht="25.5" customHeight="1">
      <c r="A226" s="93" t="str">
        <f t="shared" si="3"/>
        <v>1-3-冊子</v>
      </c>
      <c r="C226" s="166" t="s">
        <v>2832</v>
      </c>
      <c r="D226" s="95">
        <v>1</v>
      </c>
      <c r="E226" s="95" t="s">
        <v>2794</v>
      </c>
      <c r="F226" s="95" t="s">
        <v>2789</v>
      </c>
      <c r="G226" s="95" t="s">
        <v>2140</v>
      </c>
      <c r="H226" s="95">
        <v>1</v>
      </c>
      <c r="I226" s="95" t="s">
        <v>2318</v>
      </c>
      <c r="J226" s="95">
        <v>3</v>
      </c>
      <c r="K226" s="166">
        <v>9</v>
      </c>
      <c r="L226" s="166">
        <v>0</v>
      </c>
      <c r="M226" s="179">
        <v>7.2</v>
      </c>
      <c r="N226" s="174">
        <v>0</v>
      </c>
      <c r="O226" s="174">
        <v>0</v>
      </c>
      <c r="P226" s="174">
        <f t="shared" si="4"/>
        <v>7.2</v>
      </c>
      <c r="Q226" s="174">
        <v>0</v>
      </c>
      <c r="R226" s="174">
        <v>0</v>
      </c>
      <c r="S226" s="95">
        <v>0</v>
      </c>
      <c r="T226" s="95">
        <v>1</v>
      </c>
      <c r="U226" s="95">
        <v>0</v>
      </c>
      <c r="V226" s="95">
        <v>0</v>
      </c>
      <c r="W226" s="166">
        <v>1</v>
      </c>
      <c r="X226" s="95">
        <v>0</v>
      </c>
      <c r="Y226" s="95">
        <v>0</v>
      </c>
      <c r="Z226" s="95">
        <v>0</v>
      </c>
      <c r="AA226" s="95">
        <v>1</v>
      </c>
      <c r="AB226" s="95">
        <v>0</v>
      </c>
      <c r="AC226" s="95">
        <v>0</v>
      </c>
      <c r="AD226" s="95">
        <v>0</v>
      </c>
      <c r="AE226" s="95">
        <v>0</v>
      </c>
      <c r="AF226" s="95">
        <v>0</v>
      </c>
      <c r="AG226" s="95">
        <v>0</v>
      </c>
      <c r="AH226" s="95">
        <v>0</v>
      </c>
      <c r="AI226" s="95">
        <v>0</v>
      </c>
      <c r="AJ226" s="262">
        <v>45505</v>
      </c>
      <c r="AK226" s="95">
        <v>1</v>
      </c>
      <c r="AL226" s="262">
        <v>45505</v>
      </c>
      <c r="AM226" s="93">
        <v>1</v>
      </c>
      <c r="AN22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6" s="93" t="str">
        <f t="shared" si="6"/>
        <v xml:space="preserve"> VALUES('SAS2','1','冊子集合住宅','サッシシュウゴウジュウタク','集合住宅配布','1','冊子','3','9','0','7.2','0','0','7.2','0','0','0','1','0','0','1','0','0','0','1','0','0','0','0','0','0','0','0','2024-08-01','1','2024-08-01','1');</v>
      </c>
      <c r="AP22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VALUES('SAS2','1','冊子集合住宅','サッシシュウゴウジュウタク','集合住宅配布','1','冊子','3','9','0','7.2','0','0','7.2','0','0','0','1','0','0','1','0','0','0','1','0','0','0','0','0','0','0','0','2024-08-01','1','2024-08-01','1');</v>
      </c>
      <c r="AQ226" s="93" t="s">
        <v>2999</v>
      </c>
    </row>
    <row r="227" spans="1:43" ht="25.5" customHeight="1">
      <c r="A227" s="93" t="str">
        <f>D227&amp;"-"&amp;J227&amp;"-"&amp;I227</f>
        <v>2-1-Ａ２チラシ</v>
      </c>
      <c r="B227" s="95"/>
      <c r="C227" s="95" t="s">
        <v>2145</v>
      </c>
      <c r="D227" s="95">
        <v>2</v>
      </c>
      <c r="E227" s="95" t="s">
        <v>2146</v>
      </c>
      <c r="F227" s="95" t="s">
        <v>2146</v>
      </c>
      <c r="G227" s="174" t="s">
        <v>2132</v>
      </c>
      <c r="H227" s="95">
        <v>1</v>
      </c>
      <c r="I227" s="174" t="s">
        <v>2146</v>
      </c>
      <c r="J227" s="95">
        <v>1</v>
      </c>
      <c r="K227" s="95">
        <v>9</v>
      </c>
      <c r="L227" s="174">
        <v>0</v>
      </c>
      <c r="M227" s="174">
        <v>6.3</v>
      </c>
      <c r="N227" s="174">
        <v>0</v>
      </c>
      <c r="O227" s="174">
        <v>0</v>
      </c>
      <c r="P227" s="174">
        <f>K227*0.8</f>
        <v>7.2</v>
      </c>
      <c r="Q227" s="174">
        <v>0</v>
      </c>
      <c r="R227" s="174">
        <v>0</v>
      </c>
      <c r="S227" s="95">
        <v>0</v>
      </c>
      <c r="T227" s="95">
        <v>1</v>
      </c>
      <c r="U227" s="95">
        <v>0</v>
      </c>
      <c r="V227" s="95">
        <v>0</v>
      </c>
      <c r="W227" s="95">
        <v>1</v>
      </c>
      <c r="X227" s="95">
        <v>0</v>
      </c>
      <c r="Y227" s="95">
        <v>0</v>
      </c>
      <c r="Z227" s="95">
        <v>1</v>
      </c>
      <c r="AA227" s="95">
        <v>1</v>
      </c>
      <c r="AB227" s="95">
        <v>0</v>
      </c>
      <c r="AC227" s="95">
        <v>0</v>
      </c>
      <c r="AD227" s="95">
        <v>0</v>
      </c>
      <c r="AE227" s="95">
        <v>0</v>
      </c>
      <c r="AF227" s="95">
        <v>0</v>
      </c>
      <c r="AG227" s="95">
        <v>0</v>
      </c>
      <c r="AH227" s="95">
        <v>0</v>
      </c>
      <c r="AI227" s="95">
        <v>0</v>
      </c>
      <c r="AJ227" s="262">
        <v>45505</v>
      </c>
      <c r="AK227" s="95">
        <v>1</v>
      </c>
      <c r="AL227" s="262">
        <v>45505</v>
      </c>
      <c r="AM227" s="93">
        <v>1</v>
      </c>
      <c r="AN22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7" s="93" t="str">
        <f t="shared" si="6"/>
        <v xml:space="preserve"> VALUES('A2T0','2','Ａ２チラシ','Ａ２チラシ','全戸配布','1','Ａ２チラシ','1','9','0','6.3','0','0','7.2','0','0','0','1','0','0','1','0','0','1','1','0','0','0','0','0','0','0','0','2024-08-01','1','2024-08-01','1');</v>
      </c>
      <c r="AP22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VALUES('A2T0','2','Ａ２チラシ','Ａ２チラシ','全戸配布','1','Ａ２チラシ','1','9','0','6.3','0','0','7.2','0','0','0','1','0','0','1','0','0','1','1','0','0','0','0','0','0','0','0','2024-08-01','1','2024-08-01','1');</v>
      </c>
      <c r="AQ227" s="93" t="s">
        <v>3000</v>
      </c>
    </row>
    <row r="228" spans="1:43" ht="25.5" customHeight="1">
      <c r="A228" s="93" t="str">
        <f t="shared" ref="A228:A291" si="8">D228&amp;"-"&amp;J228&amp;"-"&amp;I228</f>
        <v>2-2-Ａ２チラシ</v>
      </c>
      <c r="B228" s="95"/>
      <c r="C228" s="95" t="s">
        <v>2147</v>
      </c>
      <c r="D228" s="95">
        <v>2</v>
      </c>
      <c r="E228" s="95" t="s">
        <v>2148</v>
      </c>
      <c r="F228" s="95" t="s">
        <v>2149</v>
      </c>
      <c r="G228" s="174" t="s">
        <v>2136</v>
      </c>
      <c r="H228" s="95">
        <v>1</v>
      </c>
      <c r="I228" s="174" t="s">
        <v>2146</v>
      </c>
      <c r="J228" s="95">
        <v>2</v>
      </c>
      <c r="K228" s="95">
        <v>10.5</v>
      </c>
      <c r="L228" s="174">
        <v>0</v>
      </c>
      <c r="M228" s="174">
        <v>7.4</v>
      </c>
      <c r="N228" s="174">
        <v>0</v>
      </c>
      <c r="O228" s="174">
        <v>0</v>
      </c>
      <c r="P228" s="174">
        <f t="shared" ref="P228:P247" si="9">K228*0.8</f>
        <v>8.4</v>
      </c>
      <c r="Q228" s="174">
        <v>0</v>
      </c>
      <c r="R228" s="174">
        <v>0</v>
      </c>
      <c r="S228" s="95">
        <v>0</v>
      </c>
      <c r="T228" s="95">
        <v>1</v>
      </c>
      <c r="U228" s="95">
        <v>0</v>
      </c>
      <c r="V228" s="95">
        <v>0</v>
      </c>
      <c r="W228" s="95">
        <v>1</v>
      </c>
      <c r="X228" s="95">
        <v>0</v>
      </c>
      <c r="Y228" s="95">
        <v>0</v>
      </c>
      <c r="Z228" s="95">
        <v>1</v>
      </c>
      <c r="AA228" s="95">
        <v>0</v>
      </c>
      <c r="AB228" s="95">
        <v>0</v>
      </c>
      <c r="AC228" s="95">
        <v>0</v>
      </c>
      <c r="AD228" s="95">
        <v>0</v>
      </c>
      <c r="AE228" s="95">
        <v>0</v>
      </c>
      <c r="AF228" s="95">
        <v>0</v>
      </c>
      <c r="AG228" s="95">
        <v>0</v>
      </c>
      <c r="AH228" s="95">
        <v>0</v>
      </c>
      <c r="AI228" s="95">
        <v>0</v>
      </c>
      <c r="AJ228" s="262">
        <v>45505</v>
      </c>
      <c r="AK228" s="95">
        <v>1</v>
      </c>
      <c r="AL228" s="262">
        <v>45505</v>
      </c>
      <c r="AM228" s="93">
        <v>1</v>
      </c>
      <c r="AN22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8" s="93" t="str">
        <f t="shared" si="6"/>
        <v xml:space="preserve"> VALUES('A2T1','2','Ａ２チラシ一戸建て','Ａ２イッコダテ','一戸建配布','1','Ａ２チラシ','2','10.5','0','7.4','0','0','8.4','0','0','0','1','0','0','1','0','0','1','0','0','0','0','0','0','0','0','0','2024-08-01','1','2024-08-01','1');</v>
      </c>
      <c r="AP22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VALUES('A2T1','2','Ａ２チラシ一戸建て','Ａ２イッコダテ','一戸建配布','1','Ａ２チラシ','2','10.5','0','7.4','0','0','8.4','0','0','0','1','0','0','1','0','0','1','0','0','0','0','0','0','0','0','0','2024-08-01','1','2024-08-01','1');</v>
      </c>
      <c r="AQ228" s="93" t="s">
        <v>3001</v>
      </c>
    </row>
    <row r="229" spans="1:43" ht="25.5" customHeight="1">
      <c r="A229" s="93" t="str">
        <f t="shared" si="8"/>
        <v>2-3-Ａ２チラシ</v>
      </c>
      <c r="B229" s="95"/>
      <c r="C229" s="95" t="s">
        <v>2150</v>
      </c>
      <c r="D229" s="95">
        <v>2</v>
      </c>
      <c r="E229" s="95" t="s">
        <v>2151</v>
      </c>
      <c r="F229" s="95" t="s">
        <v>2152</v>
      </c>
      <c r="G229" s="174" t="s">
        <v>2140</v>
      </c>
      <c r="H229" s="95">
        <v>1</v>
      </c>
      <c r="I229" s="174" t="s">
        <v>2146</v>
      </c>
      <c r="J229" s="95">
        <v>3</v>
      </c>
      <c r="K229" s="95">
        <v>10</v>
      </c>
      <c r="L229" s="174">
        <v>0</v>
      </c>
      <c r="M229" s="174">
        <v>7</v>
      </c>
      <c r="N229" s="174">
        <v>0</v>
      </c>
      <c r="O229" s="174">
        <v>0</v>
      </c>
      <c r="P229" s="174">
        <f t="shared" si="9"/>
        <v>8</v>
      </c>
      <c r="Q229" s="174">
        <v>0</v>
      </c>
      <c r="R229" s="174">
        <v>0</v>
      </c>
      <c r="S229" s="95">
        <v>0</v>
      </c>
      <c r="T229" s="95">
        <v>1</v>
      </c>
      <c r="U229" s="95">
        <v>0</v>
      </c>
      <c r="V229" s="95">
        <v>0</v>
      </c>
      <c r="W229" s="95">
        <v>1</v>
      </c>
      <c r="X229" s="95">
        <v>0</v>
      </c>
      <c r="Y229" s="95">
        <v>0</v>
      </c>
      <c r="Z229" s="95">
        <v>0</v>
      </c>
      <c r="AA229" s="95">
        <v>1</v>
      </c>
      <c r="AB229" s="95">
        <v>0</v>
      </c>
      <c r="AC229" s="95">
        <v>0</v>
      </c>
      <c r="AD229" s="95">
        <v>0</v>
      </c>
      <c r="AE229" s="95">
        <v>0</v>
      </c>
      <c r="AF229" s="95">
        <v>0</v>
      </c>
      <c r="AG229" s="95">
        <v>0</v>
      </c>
      <c r="AH229" s="95">
        <v>0</v>
      </c>
      <c r="AI229" s="95">
        <v>0</v>
      </c>
      <c r="AJ229" s="262">
        <v>45505</v>
      </c>
      <c r="AK229" s="95">
        <v>1</v>
      </c>
      <c r="AL229" s="262">
        <v>45505</v>
      </c>
      <c r="AM229" s="93">
        <v>1</v>
      </c>
      <c r="AN22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9" s="93" t="str">
        <f t="shared" si="6"/>
        <v xml:space="preserve"> VALUES('A2T2','2','Ａ２チラシ集合住宅','Ａ２シュウゴウジュウタク','集合住宅配布','1','Ａ２チラシ','3','10','0','7','0','0','8','0','0','0','1','0','0','1','0','0','0','1','0','0','0','0','0','0','0','0','2024-08-01','1','2024-08-01','1');</v>
      </c>
      <c r="AP22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VALUES('A2T2','2','Ａ２チラシ集合住宅','Ａ２シュウゴウジュウタク','集合住宅配布','1','Ａ２チラシ','3','10','0','7','0','0','8','0','0','0','1','0','0','1','0','0','0','1','0','0','0','0','0','0','0','0','2024-08-01','1','2024-08-01','1');</v>
      </c>
      <c r="AQ229" s="93" t="s">
        <v>3002</v>
      </c>
    </row>
    <row r="230" spans="1:43" ht="25.5" customHeight="1">
      <c r="A230" s="93" t="str">
        <f t="shared" si="8"/>
        <v>2-1-Ａ３チラシ</v>
      </c>
      <c r="B230" s="95"/>
      <c r="C230" s="95" t="s">
        <v>185</v>
      </c>
      <c r="D230" s="95">
        <v>2</v>
      </c>
      <c r="E230" s="95" t="s">
        <v>2161</v>
      </c>
      <c r="F230" s="95" t="s">
        <v>2161</v>
      </c>
      <c r="G230" s="95" t="s">
        <v>2132</v>
      </c>
      <c r="H230" s="95">
        <v>1</v>
      </c>
      <c r="I230" s="174" t="s">
        <v>2161</v>
      </c>
      <c r="J230" s="95">
        <v>1</v>
      </c>
      <c r="K230" s="95">
        <v>7</v>
      </c>
      <c r="L230" s="174">
        <v>0</v>
      </c>
      <c r="M230" s="174">
        <v>5</v>
      </c>
      <c r="N230" s="174">
        <v>0</v>
      </c>
      <c r="O230" s="174">
        <v>0</v>
      </c>
      <c r="P230" s="174">
        <f t="shared" si="9"/>
        <v>5.6000000000000005</v>
      </c>
      <c r="Q230" s="174">
        <v>0</v>
      </c>
      <c r="R230" s="174">
        <v>0</v>
      </c>
      <c r="S230" s="95">
        <v>0</v>
      </c>
      <c r="T230" s="95">
        <v>1</v>
      </c>
      <c r="U230" s="95">
        <v>0</v>
      </c>
      <c r="V230" s="95">
        <v>0</v>
      </c>
      <c r="W230" s="95">
        <v>1</v>
      </c>
      <c r="X230" s="95">
        <v>0</v>
      </c>
      <c r="Y230" s="95">
        <v>0</v>
      </c>
      <c r="Z230" s="95">
        <v>1</v>
      </c>
      <c r="AA230" s="95">
        <v>1</v>
      </c>
      <c r="AB230" s="95">
        <v>0</v>
      </c>
      <c r="AC230" s="95">
        <v>0</v>
      </c>
      <c r="AD230" s="95">
        <v>0</v>
      </c>
      <c r="AE230" s="95">
        <v>0</v>
      </c>
      <c r="AF230" s="95">
        <v>0</v>
      </c>
      <c r="AG230" s="95">
        <v>0</v>
      </c>
      <c r="AH230" s="95">
        <v>0</v>
      </c>
      <c r="AI230" s="95">
        <v>0</v>
      </c>
      <c r="AJ230" s="262">
        <v>45505</v>
      </c>
      <c r="AK230" s="95">
        <v>1</v>
      </c>
      <c r="AL230" s="262">
        <v>45505</v>
      </c>
      <c r="AM230" s="93">
        <v>1</v>
      </c>
      <c r="AN23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0" s="93" t="str">
        <f t="shared" si="6"/>
        <v xml:space="preserve"> VALUES('A3T0','2','Ａ３チラシ','Ａ３チラシ','全戸配布','1','Ａ３チラシ','1','7','0','5','0','0','5.6','0','0','0','1','0','0','1','0','0','1','1','0','0','0','0','0','0','0','0','2024-08-01','1','2024-08-01','1');</v>
      </c>
      <c r="AP23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VALUES('A3T0','2','Ａ３チラシ','Ａ３チラシ','全戸配布','1','Ａ３チラシ','1','7','0','5','0','0','5.6','0','0','0','1','0','0','1','0','0','1','1','0','0','0','0','0','0','0','0','2024-08-01','1','2024-08-01','1');</v>
      </c>
      <c r="AQ230" s="93" t="s">
        <v>3003</v>
      </c>
    </row>
    <row r="231" spans="1:43" ht="25.5" customHeight="1">
      <c r="A231" s="93" t="str">
        <f t="shared" si="8"/>
        <v>2-2-Ａ３チラシ</v>
      </c>
      <c r="B231" s="95"/>
      <c r="C231" s="95" t="s">
        <v>186</v>
      </c>
      <c r="D231" s="95">
        <v>2</v>
      </c>
      <c r="E231" s="95" t="s">
        <v>2162</v>
      </c>
      <c r="F231" s="95" t="s">
        <v>2163</v>
      </c>
      <c r="G231" s="95" t="s">
        <v>2136</v>
      </c>
      <c r="H231" s="95">
        <v>1</v>
      </c>
      <c r="I231" s="174" t="s">
        <v>2161</v>
      </c>
      <c r="J231" s="95">
        <v>2</v>
      </c>
      <c r="K231" s="95">
        <v>9</v>
      </c>
      <c r="L231" s="174">
        <v>0</v>
      </c>
      <c r="M231" s="174">
        <v>6.3</v>
      </c>
      <c r="N231" s="174">
        <v>0</v>
      </c>
      <c r="O231" s="174">
        <v>0</v>
      </c>
      <c r="P231" s="174">
        <f t="shared" si="9"/>
        <v>7.2</v>
      </c>
      <c r="Q231" s="174">
        <v>0</v>
      </c>
      <c r="R231" s="174">
        <v>0</v>
      </c>
      <c r="S231" s="95">
        <v>0</v>
      </c>
      <c r="T231" s="95">
        <v>1</v>
      </c>
      <c r="U231" s="95">
        <v>0</v>
      </c>
      <c r="V231" s="95">
        <v>0</v>
      </c>
      <c r="W231" s="95">
        <v>1</v>
      </c>
      <c r="X231" s="95">
        <v>0</v>
      </c>
      <c r="Y231" s="95">
        <v>0</v>
      </c>
      <c r="Z231" s="95">
        <v>1</v>
      </c>
      <c r="AA231" s="95">
        <v>0</v>
      </c>
      <c r="AB231" s="95">
        <v>0</v>
      </c>
      <c r="AC231" s="95">
        <v>0</v>
      </c>
      <c r="AD231" s="95">
        <v>0</v>
      </c>
      <c r="AE231" s="95">
        <v>0</v>
      </c>
      <c r="AF231" s="95">
        <v>0</v>
      </c>
      <c r="AG231" s="95">
        <v>0</v>
      </c>
      <c r="AH231" s="95">
        <v>0</v>
      </c>
      <c r="AI231" s="95">
        <v>0</v>
      </c>
      <c r="AJ231" s="262">
        <v>45505</v>
      </c>
      <c r="AK231" s="95">
        <v>1</v>
      </c>
      <c r="AL231" s="262">
        <v>45505</v>
      </c>
      <c r="AM231" s="93">
        <v>1</v>
      </c>
      <c r="AN23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1" s="93" t="str">
        <f t="shared" si="6"/>
        <v xml:space="preserve"> VALUES('A3T1','2','Ａ3チラシ一戸建て','Ａ３イッコダテ','一戸建配布','1','Ａ３チラシ','2','9','0','6.3','0','0','7.2','0','0','0','1','0','0','1','0','0','1','0','0','0','0','0','0','0','0','0','2024-08-01','1','2024-08-01','1');</v>
      </c>
      <c r="AP23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VALUES('A3T1','2','Ａ3チラシ一戸建て','Ａ３イッコダテ','一戸建配布','1','Ａ３チラシ','2','9','0','6.3','0','0','7.2','0','0','0','1','0','0','1','0','0','1','0','0','0','0','0','0','0','0','0','2024-08-01','1','2024-08-01','1');</v>
      </c>
      <c r="AQ231" s="93" t="s">
        <v>3004</v>
      </c>
    </row>
    <row r="232" spans="1:43" ht="25.5" customHeight="1">
      <c r="A232" s="93" t="str">
        <f t="shared" si="8"/>
        <v>2-3-Ａ３チラシ</v>
      </c>
      <c r="B232" s="95"/>
      <c r="C232" s="95" t="s">
        <v>187</v>
      </c>
      <c r="D232" s="95">
        <v>2</v>
      </c>
      <c r="E232" s="95" t="s">
        <v>2164</v>
      </c>
      <c r="F232" s="95" t="s">
        <v>2165</v>
      </c>
      <c r="G232" s="95" t="s">
        <v>2140</v>
      </c>
      <c r="H232" s="95">
        <v>1</v>
      </c>
      <c r="I232" s="174" t="s">
        <v>2161</v>
      </c>
      <c r="J232" s="95">
        <v>3</v>
      </c>
      <c r="K232" s="95">
        <v>8</v>
      </c>
      <c r="L232" s="174">
        <v>0</v>
      </c>
      <c r="M232" s="174">
        <v>5.6</v>
      </c>
      <c r="N232" s="174">
        <v>0</v>
      </c>
      <c r="O232" s="174">
        <v>0</v>
      </c>
      <c r="P232" s="174">
        <f t="shared" si="9"/>
        <v>6.4</v>
      </c>
      <c r="Q232" s="174">
        <v>0</v>
      </c>
      <c r="R232" s="174">
        <v>0</v>
      </c>
      <c r="S232" s="95">
        <v>0</v>
      </c>
      <c r="T232" s="95">
        <v>1</v>
      </c>
      <c r="U232" s="95">
        <v>0</v>
      </c>
      <c r="V232" s="95">
        <v>0</v>
      </c>
      <c r="W232" s="95">
        <v>1</v>
      </c>
      <c r="X232" s="95">
        <v>0</v>
      </c>
      <c r="Y232" s="95">
        <v>0</v>
      </c>
      <c r="Z232" s="95">
        <v>0</v>
      </c>
      <c r="AA232" s="95">
        <v>1</v>
      </c>
      <c r="AB232" s="95">
        <v>0</v>
      </c>
      <c r="AC232" s="95">
        <v>0</v>
      </c>
      <c r="AD232" s="95">
        <v>0</v>
      </c>
      <c r="AE232" s="95">
        <v>0</v>
      </c>
      <c r="AF232" s="95">
        <v>0</v>
      </c>
      <c r="AG232" s="95">
        <v>0</v>
      </c>
      <c r="AH232" s="95">
        <v>0</v>
      </c>
      <c r="AI232" s="95">
        <v>0</v>
      </c>
      <c r="AJ232" s="262">
        <v>45505</v>
      </c>
      <c r="AK232" s="95">
        <v>1</v>
      </c>
      <c r="AL232" s="262">
        <v>45505</v>
      </c>
      <c r="AM232" s="93">
        <v>1</v>
      </c>
      <c r="AN23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2" s="93" t="str">
        <f t="shared" si="6"/>
        <v xml:space="preserve"> VALUES('A3T2','2','Ａ3チラシ集合住宅','Ａ３チラシシュウゴウジュウタク','集合住宅配布','1','Ａ３チラシ','3','8','0','5.6','0','0','6.4','0','0','0','1','0','0','1','0','0','0','1','0','0','0','0','0','0','0','0','2024-08-01','1','2024-08-01','1');</v>
      </c>
      <c r="AP23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2','Ａ3チラシ集合住宅','Ａ３チラシシュウゴウジュウタク','集合住宅配布','1','Ａ３チラシ','3','8','0','5.6','0','0','6.4','0','0','0','1','0','0','1','0','0','0','1','0','0','0','0','0','0','0','0','2024-08-01','1','2024-08-01','1');</v>
      </c>
      <c r="AQ232" s="93" t="s">
        <v>3005</v>
      </c>
    </row>
    <row r="233" spans="1:43" ht="25.5" customHeight="1">
      <c r="A233" s="93" t="str">
        <f t="shared" si="8"/>
        <v>2-1-Ａ４チラシ</v>
      </c>
      <c r="B233" s="95"/>
      <c r="C233" s="95" t="s">
        <v>179</v>
      </c>
      <c r="D233" s="95">
        <v>2</v>
      </c>
      <c r="E233" s="95" t="s">
        <v>2176</v>
      </c>
      <c r="F233" s="95" t="s">
        <v>2176</v>
      </c>
      <c r="G233" s="95" t="s">
        <v>2132</v>
      </c>
      <c r="H233" s="95">
        <v>1</v>
      </c>
      <c r="I233" s="174" t="s">
        <v>2176</v>
      </c>
      <c r="J233" s="95">
        <v>1</v>
      </c>
      <c r="K233" s="95">
        <v>6</v>
      </c>
      <c r="L233" s="174">
        <v>0</v>
      </c>
      <c r="M233" s="174">
        <v>4.2</v>
      </c>
      <c r="N233" s="174">
        <v>0</v>
      </c>
      <c r="O233" s="174">
        <v>0</v>
      </c>
      <c r="P233" s="174">
        <f t="shared" si="9"/>
        <v>4.8000000000000007</v>
      </c>
      <c r="Q233" s="174">
        <v>0</v>
      </c>
      <c r="R233" s="174">
        <v>0</v>
      </c>
      <c r="S233" s="95">
        <v>0</v>
      </c>
      <c r="T233" s="95">
        <v>1</v>
      </c>
      <c r="U233" s="95">
        <v>0</v>
      </c>
      <c r="V233" s="95">
        <v>0</v>
      </c>
      <c r="W233" s="95">
        <v>1</v>
      </c>
      <c r="X233" s="95">
        <v>0</v>
      </c>
      <c r="Y233" s="95">
        <v>0</v>
      </c>
      <c r="Z233" s="95">
        <v>1</v>
      </c>
      <c r="AA233" s="95">
        <v>1</v>
      </c>
      <c r="AB233" s="95">
        <v>0</v>
      </c>
      <c r="AC233" s="95">
        <v>0</v>
      </c>
      <c r="AD233" s="95">
        <v>0</v>
      </c>
      <c r="AE233" s="95">
        <v>0</v>
      </c>
      <c r="AF233" s="95">
        <v>0</v>
      </c>
      <c r="AG233" s="95">
        <v>0</v>
      </c>
      <c r="AH233" s="95">
        <v>0</v>
      </c>
      <c r="AI233" s="95">
        <v>0</v>
      </c>
      <c r="AJ233" s="262">
        <v>45505</v>
      </c>
      <c r="AK233" s="95">
        <v>1</v>
      </c>
      <c r="AL233" s="262">
        <v>45505</v>
      </c>
      <c r="AM233" s="93">
        <v>1</v>
      </c>
      <c r="AN23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3" s="93" t="str">
        <f t="shared" si="6"/>
        <v xml:space="preserve"> VALUES('A4T0','2','Ａ４チラシ','Ａ４チラシ','全戸配布','1','Ａ４チラシ','1','6','0','4.2','0','0','4.8','0','0','0','1','0','0','1','0','0','1','1','0','0','0','0','0','0','0','0','2024-08-01','1','2024-08-01','1');</v>
      </c>
      <c r="AP23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VALUES('A4T0','2','Ａ４チラシ','Ａ４チラシ','全戸配布','1','Ａ４チラシ','1','6','0','4.2','0','0','4.8','0','0','0','1','0','0','1','0','0','1','1','0','0','0','0','0','0','0','0','2024-08-01','1','2024-08-01','1');</v>
      </c>
      <c r="AQ233" s="93" t="s">
        <v>3006</v>
      </c>
    </row>
    <row r="234" spans="1:43" ht="25.5" customHeight="1">
      <c r="A234" s="93" t="str">
        <f t="shared" si="8"/>
        <v>2-2-Ａ４チラシ</v>
      </c>
      <c r="B234" s="95"/>
      <c r="C234" s="95" t="s">
        <v>180</v>
      </c>
      <c r="D234" s="95">
        <v>2</v>
      </c>
      <c r="E234" s="95" t="s">
        <v>2177</v>
      </c>
      <c r="F234" s="95" t="s">
        <v>2178</v>
      </c>
      <c r="G234" s="95" t="s">
        <v>2136</v>
      </c>
      <c r="H234" s="95">
        <v>1</v>
      </c>
      <c r="I234" s="174" t="s">
        <v>2176</v>
      </c>
      <c r="J234" s="95">
        <v>2</v>
      </c>
      <c r="K234" s="95">
        <v>8</v>
      </c>
      <c r="L234" s="174">
        <v>0</v>
      </c>
      <c r="M234" s="174">
        <v>5.6</v>
      </c>
      <c r="N234" s="174">
        <v>0</v>
      </c>
      <c r="O234" s="174">
        <v>0</v>
      </c>
      <c r="P234" s="174">
        <f t="shared" si="9"/>
        <v>6.4</v>
      </c>
      <c r="Q234" s="174">
        <v>0</v>
      </c>
      <c r="R234" s="174">
        <v>0</v>
      </c>
      <c r="S234" s="95">
        <v>0</v>
      </c>
      <c r="T234" s="95">
        <v>1</v>
      </c>
      <c r="U234" s="95">
        <v>0</v>
      </c>
      <c r="V234" s="95">
        <v>0</v>
      </c>
      <c r="W234" s="95">
        <v>1</v>
      </c>
      <c r="X234" s="95">
        <v>0</v>
      </c>
      <c r="Y234" s="95">
        <v>0</v>
      </c>
      <c r="Z234" s="95">
        <v>1</v>
      </c>
      <c r="AA234" s="95">
        <v>0</v>
      </c>
      <c r="AB234" s="95">
        <v>0</v>
      </c>
      <c r="AC234" s="95">
        <v>0</v>
      </c>
      <c r="AD234" s="95">
        <v>0</v>
      </c>
      <c r="AE234" s="95">
        <v>0</v>
      </c>
      <c r="AF234" s="95">
        <v>0</v>
      </c>
      <c r="AG234" s="95">
        <v>0</v>
      </c>
      <c r="AH234" s="95">
        <v>0</v>
      </c>
      <c r="AI234" s="95">
        <v>0</v>
      </c>
      <c r="AJ234" s="262">
        <v>45505</v>
      </c>
      <c r="AK234" s="95">
        <v>1</v>
      </c>
      <c r="AL234" s="262">
        <v>45505</v>
      </c>
      <c r="AM234" s="93">
        <v>1</v>
      </c>
      <c r="AN23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4" s="93" t="str">
        <f t="shared" si="6"/>
        <v xml:space="preserve"> VALUES('A4T1','2','Ａ４チラシ一戸建て','Ａ４イッコダテ','一戸建配布','1','Ａ４チラシ','2','8','0','5.6','0','0','6.4','0','0','0','1','0','0','1','0','0','1','0','0','0','0','0','0','0','0','0','2024-08-01','1','2024-08-01','1');</v>
      </c>
      <c r="AP23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VALUES('A4T1','2','Ａ４チラシ一戸建て','Ａ４イッコダテ','一戸建配布','1','Ａ４チラシ','2','8','0','5.6','0','0','6.4','0','0','0','1','0','0','1','0','0','1','0','0','0','0','0','0','0','0','0','2024-08-01','1','2024-08-01','1');</v>
      </c>
      <c r="AQ234" s="93" t="s">
        <v>3007</v>
      </c>
    </row>
    <row r="235" spans="1:43" ht="25.5" customHeight="1">
      <c r="A235" s="93" t="str">
        <f t="shared" si="8"/>
        <v>2-3-Ａ４チラシ</v>
      </c>
      <c r="B235" s="95"/>
      <c r="C235" s="95" t="s">
        <v>181</v>
      </c>
      <c r="D235" s="95">
        <v>2</v>
      </c>
      <c r="E235" s="95" t="s">
        <v>2179</v>
      </c>
      <c r="F235" s="95" t="s">
        <v>2180</v>
      </c>
      <c r="G235" s="95" t="s">
        <v>2140</v>
      </c>
      <c r="H235" s="95">
        <v>1</v>
      </c>
      <c r="I235" s="174" t="s">
        <v>2176</v>
      </c>
      <c r="J235" s="95">
        <v>3</v>
      </c>
      <c r="K235" s="95">
        <v>7</v>
      </c>
      <c r="L235" s="174">
        <v>0</v>
      </c>
      <c r="M235" s="174">
        <v>5</v>
      </c>
      <c r="N235" s="174">
        <v>0</v>
      </c>
      <c r="O235" s="174">
        <v>0</v>
      </c>
      <c r="P235" s="174">
        <f t="shared" si="9"/>
        <v>5.6000000000000005</v>
      </c>
      <c r="Q235" s="174">
        <v>0</v>
      </c>
      <c r="R235" s="174">
        <v>0</v>
      </c>
      <c r="S235" s="95">
        <v>0</v>
      </c>
      <c r="T235" s="95">
        <v>1</v>
      </c>
      <c r="U235" s="95">
        <v>0</v>
      </c>
      <c r="V235" s="95">
        <v>0</v>
      </c>
      <c r="W235" s="95">
        <v>1</v>
      </c>
      <c r="X235" s="95">
        <v>0</v>
      </c>
      <c r="Y235" s="95">
        <v>0</v>
      </c>
      <c r="Z235" s="95">
        <v>0</v>
      </c>
      <c r="AA235" s="95">
        <v>1</v>
      </c>
      <c r="AB235" s="95">
        <v>0</v>
      </c>
      <c r="AC235" s="95">
        <v>0</v>
      </c>
      <c r="AD235" s="95">
        <v>0</v>
      </c>
      <c r="AE235" s="95">
        <v>0</v>
      </c>
      <c r="AF235" s="95">
        <v>0</v>
      </c>
      <c r="AG235" s="95">
        <v>0</v>
      </c>
      <c r="AH235" s="95">
        <v>0</v>
      </c>
      <c r="AI235" s="95">
        <v>0</v>
      </c>
      <c r="AJ235" s="262">
        <v>45505</v>
      </c>
      <c r="AK235" s="95">
        <v>1</v>
      </c>
      <c r="AL235" s="262">
        <v>45505</v>
      </c>
      <c r="AM235" s="93">
        <v>1</v>
      </c>
      <c r="AN23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5" s="93" t="str">
        <f t="shared" si="6"/>
        <v xml:space="preserve"> VALUES('A4T2','2','Ａ4チラシ集合住宅','Ａ４チラシシュウゴウジュウタク','集合住宅配布','1','Ａ４チラシ','3','7','0','5','0','0','5.6','0','0','0','1','0','0','1','0','0','0','1','0','0','0','0','0','0','0','0','2024-08-01','1','2024-08-01','1');</v>
      </c>
      <c r="AP23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VALUES('A4T2','2','Ａ4チラシ集合住宅','Ａ４チラシシュウゴウジュウタク','集合住宅配布','1','Ａ４チラシ','3','7','0','5','0','0','5.6','0','0','0','1','0','0','1','0','0','0','1','0','0','0','0','0','0','0','0','2024-08-01','1','2024-08-01','1');</v>
      </c>
      <c r="AQ235" s="93" t="s">
        <v>3008</v>
      </c>
    </row>
    <row r="236" spans="1:43" ht="25.5" customHeight="1">
      <c r="A236" s="93" t="str">
        <f t="shared" si="8"/>
        <v>2-1-Ｂ２チラシ</v>
      </c>
      <c r="B236" s="95"/>
      <c r="C236" s="95" t="s">
        <v>2224</v>
      </c>
      <c r="D236" s="95">
        <v>2</v>
      </c>
      <c r="E236" s="95" t="s">
        <v>2225</v>
      </c>
      <c r="F236" s="95" t="s">
        <v>2226</v>
      </c>
      <c r="G236" s="95" t="s">
        <v>2132</v>
      </c>
      <c r="H236" s="95">
        <v>1</v>
      </c>
      <c r="I236" s="174" t="s">
        <v>2225</v>
      </c>
      <c r="J236" s="95">
        <v>1</v>
      </c>
      <c r="K236" s="95">
        <v>9</v>
      </c>
      <c r="L236" s="174">
        <v>0</v>
      </c>
      <c r="M236" s="174">
        <v>6.3</v>
      </c>
      <c r="N236" s="174">
        <v>0</v>
      </c>
      <c r="O236" s="174">
        <v>0</v>
      </c>
      <c r="P236" s="174">
        <f t="shared" si="9"/>
        <v>7.2</v>
      </c>
      <c r="Q236" s="174">
        <v>0</v>
      </c>
      <c r="R236" s="174">
        <v>0</v>
      </c>
      <c r="S236" s="95">
        <v>0</v>
      </c>
      <c r="T236" s="95">
        <v>1</v>
      </c>
      <c r="U236" s="95">
        <v>0</v>
      </c>
      <c r="V236" s="95">
        <v>0</v>
      </c>
      <c r="W236" s="95">
        <v>1</v>
      </c>
      <c r="X236" s="95">
        <v>0</v>
      </c>
      <c r="Y236" s="95">
        <v>0</v>
      </c>
      <c r="Z236" s="95">
        <v>1</v>
      </c>
      <c r="AA236" s="95">
        <v>1</v>
      </c>
      <c r="AB236" s="95">
        <v>0</v>
      </c>
      <c r="AC236" s="95">
        <v>0</v>
      </c>
      <c r="AD236" s="95">
        <v>0</v>
      </c>
      <c r="AE236" s="95">
        <v>0</v>
      </c>
      <c r="AF236" s="95">
        <v>0</v>
      </c>
      <c r="AG236" s="95">
        <v>0</v>
      </c>
      <c r="AH236" s="95">
        <v>0</v>
      </c>
      <c r="AI236" s="95">
        <v>0</v>
      </c>
      <c r="AJ236" s="262">
        <v>45505</v>
      </c>
      <c r="AK236" s="95">
        <v>1</v>
      </c>
      <c r="AL236" s="262">
        <v>45505</v>
      </c>
      <c r="AM236" s="93">
        <v>1</v>
      </c>
      <c r="AN23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6" s="93" t="str">
        <f t="shared" si="6"/>
        <v xml:space="preserve"> VALUES('B2T0','2','Ｂ２チラシ','Ｂ２','全戸配布','1','Ｂ２チラシ','1','9','0','6.3','0','0','7.2','0','0','0','1','0','0','1','0','0','1','1','0','0','0','0','0','0','0','0','2024-08-01','1','2024-08-01','1');</v>
      </c>
      <c r="AP23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VALUES('B2T0','2','Ｂ２チラシ','Ｂ２','全戸配布','1','Ｂ２チラシ','1','9','0','6.3','0','0','7.2','0','0','0','1','0','0','1','0','0','1','1','0','0','0','0','0','0','0','0','2024-08-01','1','2024-08-01','1');</v>
      </c>
      <c r="AQ236" s="93" t="s">
        <v>3009</v>
      </c>
    </row>
    <row r="237" spans="1:43" ht="25.5" customHeight="1">
      <c r="A237" s="93" t="str">
        <f t="shared" si="8"/>
        <v>2-2-Ｂ２チラシ</v>
      </c>
      <c r="B237" s="95"/>
      <c r="C237" s="95" t="s">
        <v>2227</v>
      </c>
      <c r="D237" s="95">
        <v>2</v>
      </c>
      <c r="E237" s="95" t="s">
        <v>2228</v>
      </c>
      <c r="F237" s="95" t="s">
        <v>2229</v>
      </c>
      <c r="G237" s="95" t="s">
        <v>2136</v>
      </c>
      <c r="H237" s="95">
        <v>1</v>
      </c>
      <c r="I237" s="174" t="s">
        <v>2225</v>
      </c>
      <c r="J237" s="95">
        <v>2</v>
      </c>
      <c r="K237" s="95">
        <v>10.5</v>
      </c>
      <c r="L237" s="174">
        <v>0</v>
      </c>
      <c r="M237" s="174">
        <v>7.4</v>
      </c>
      <c r="N237" s="174">
        <v>0</v>
      </c>
      <c r="O237" s="174">
        <v>0</v>
      </c>
      <c r="P237" s="174">
        <f t="shared" si="9"/>
        <v>8.4</v>
      </c>
      <c r="Q237" s="174">
        <v>0</v>
      </c>
      <c r="R237" s="174">
        <v>0</v>
      </c>
      <c r="S237" s="95">
        <v>0</v>
      </c>
      <c r="T237" s="95">
        <v>1</v>
      </c>
      <c r="U237" s="95">
        <v>0</v>
      </c>
      <c r="V237" s="95">
        <v>0</v>
      </c>
      <c r="W237" s="95">
        <v>1</v>
      </c>
      <c r="X237" s="95">
        <v>0</v>
      </c>
      <c r="Y237" s="95">
        <v>0</v>
      </c>
      <c r="Z237" s="95">
        <v>1</v>
      </c>
      <c r="AA237" s="95">
        <v>0</v>
      </c>
      <c r="AB237" s="95">
        <v>0</v>
      </c>
      <c r="AC237" s="95">
        <v>0</v>
      </c>
      <c r="AD237" s="95">
        <v>0</v>
      </c>
      <c r="AE237" s="95">
        <v>0</v>
      </c>
      <c r="AF237" s="95">
        <v>0</v>
      </c>
      <c r="AG237" s="95">
        <v>0</v>
      </c>
      <c r="AH237" s="95">
        <v>0</v>
      </c>
      <c r="AI237" s="95">
        <v>0</v>
      </c>
      <c r="AJ237" s="262">
        <v>45505</v>
      </c>
      <c r="AK237" s="95">
        <v>1</v>
      </c>
      <c r="AL237" s="262">
        <v>45505</v>
      </c>
      <c r="AM237" s="93">
        <v>1</v>
      </c>
      <c r="AN23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7" s="93" t="str">
        <f t="shared" si="6"/>
        <v xml:space="preserve"> VALUES('B2T1','2','Ｂ２チラシ一戸建て','Ｂ２イッコダテ','一戸建配布','1','Ｂ２チラシ','2','10.5','0','7.4','0','0','8.4','0','0','0','1','0','0','1','0','0','1','0','0','0','0','0','0','0','0','0','2024-08-01','1','2024-08-01','1');</v>
      </c>
      <c r="AP23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VALUES('B2T1','2','Ｂ２チラシ一戸建て','Ｂ２イッコダテ','一戸建配布','1','Ｂ２チラシ','2','10.5','0','7.4','0','0','8.4','0','0','0','1','0','0','1','0','0','1','0','0','0','0','0','0','0','0','0','2024-08-01','1','2024-08-01','1');</v>
      </c>
      <c r="AQ237" s="93" t="s">
        <v>3010</v>
      </c>
    </row>
    <row r="238" spans="1:43" ht="25.5" customHeight="1">
      <c r="A238" s="93" t="str">
        <f t="shared" si="8"/>
        <v>2-3-Ｂ２チラシ</v>
      </c>
      <c r="B238" s="95"/>
      <c r="C238" s="95" t="s">
        <v>2230</v>
      </c>
      <c r="D238" s="95">
        <v>2</v>
      </c>
      <c r="E238" s="95" t="s">
        <v>2231</v>
      </c>
      <c r="F238" s="95" t="s">
        <v>2232</v>
      </c>
      <c r="G238" s="95" t="s">
        <v>2140</v>
      </c>
      <c r="H238" s="95">
        <v>1</v>
      </c>
      <c r="I238" s="174" t="s">
        <v>2225</v>
      </c>
      <c r="J238" s="95">
        <v>3</v>
      </c>
      <c r="K238" s="95">
        <v>10</v>
      </c>
      <c r="L238" s="174">
        <v>0</v>
      </c>
      <c r="M238" s="174">
        <v>7</v>
      </c>
      <c r="N238" s="174">
        <v>0</v>
      </c>
      <c r="O238" s="174">
        <v>0</v>
      </c>
      <c r="P238" s="174">
        <f t="shared" si="9"/>
        <v>8</v>
      </c>
      <c r="Q238" s="174">
        <v>0</v>
      </c>
      <c r="R238" s="174">
        <v>0</v>
      </c>
      <c r="S238" s="95">
        <v>0</v>
      </c>
      <c r="T238" s="95">
        <v>1</v>
      </c>
      <c r="U238" s="95">
        <v>0</v>
      </c>
      <c r="V238" s="95">
        <v>0</v>
      </c>
      <c r="W238" s="95">
        <v>1</v>
      </c>
      <c r="X238" s="95">
        <v>0</v>
      </c>
      <c r="Y238" s="95">
        <v>0</v>
      </c>
      <c r="Z238" s="95">
        <v>0</v>
      </c>
      <c r="AA238" s="95">
        <v>1</v>
      </c>
      <c r="AB238" s="95">
        <v>0</v>
      </c>
      <c r="AC238" s="95">
        <v>0</v>
      </c>
      <c r="AD238" s="95">
        <v>0</v>
      </c>
      <c r="AE238" s="95">
        <v>0</v>
      </c>
      <c r="AF238" s="95">
        <v>0</v>
      </c>
      <c r="AG238" s="95">
        <v>0</v>
      </c>
      <c r="AH238" s="95">
        <v>0</v>
      </c>
      <c r="AI238" s="95">
        <v>0</v>
      </c>
      <c r="AJ238" s="262">
        <v>45505</v>
      </c>
      <c r="AK238" s="95">
        <v>1</v>
      </c>
      <c r="AL238" s="262">
        <v>45505</v>
      </c>
      <c r="AM238" s="93">
        <v>1</v>
      </c>
      <c r="AN23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8" s="93" t="str">
        <f t="shared" si="6"/>
        <v xml:space="preserve"> VALUES('B2T2','2','Ｂ２チラシ集合住宅','Ｂ２シュウゴウジュウタク','集合住宅配布','1','Ｂ２チラシ','3','10','0','7','0','0','8','0','0','0','1','0','0','1','0','0','0','1','0','0','0','0','0','0','0','0','2024-08-01','1','2024-08-01','1');</v>
      </c>
      <c r="AP23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VALUES('B2T2','2','Ｂ２チラシ集合住宅','Ｂ２シュウゴウジュウタク','集合住宅配布','1','Ｂ２チラシ','3','10','0','7','0','0','8','0','0','0','1','0','0','1','0','0','0','1','0','0','0','0','0','0','0','0','2024-08-01','1','2024-08-01','1');</v>
      </c>
      <c r="AQ238" s="93" t="s">
        <v>3011</v>
      </c>
    </row>
    <row r="239" spans="1:43" ht="25.5" customHeight="1">
      <c r="A239" s="93" t="str">
        <f t="shared" si="8"/>
        <v>2-1-Ｂ３チラシ</v>
      </c>
      <c r="B239" s="95"/>
      <c r="C239" s="95" t="s">
        <v>188</v>
      </c>
      <c r="D239" s="95">
        <v>2</v>
      </c>
      <c r="E239" s="95" t="s">
        <v>208</v>
      </c>
      <c r="F239" s="95" t="s">
        <v>2242</v>
      </c>
      <c r="G239" s="95" t="s">
        <v>2132</v>
      </c>
      <c r="H239" s="95">
        <v>1</v>
      </c>
      <c r="I239" s="174" t="s">
        <v>208</v>
      </c>
      <c r="J239" s="95">
        <v>1</v>
      </c>
      <c r="K239" s="95">
        <v>7</v>
      </c>
      <c r="L239" s="174">
        <v>0</v>
      </c>
      <c r="M239" s="174">
        <v>5</v>
      </c>
      <c r="N239" s="174">
        <v>0</v>
      </c>
      <c r="O239" s="174">
        <v>0</v>
      </c>
      <c r="P239" s="174">
        <f t="shared" si="9"/>
        <v>5.6000000000000005</v>
      </c>
      <c r="Q239" s="174">
        <v>0</v>
      </c>
      <c r="R239" s="174">
        <v>0</v>
      </c>
      <c r="S239" s="95">
        <v>0</v>
      </c>
      <c r="T239" s="95">
        <v>1</v>
      </c>
      <c r="U239" s="95">
        <v>0</v>
      </c>
      <c r="V239" s="95">
        <v>0</v>
      </c>
      <c r="W239" s="95">
        <v>1</v>
      </c>
      <c r="X239" s="95">
        <v>0</v>
      </c>
      <c r="Y239" s="95">
        <v>0</v>
      </c>
      <c r="Z239" s="95">
        <v>1</v>
      </c>
      <c r="AA239" s="95">
        <v>1</v>
      </c>
      <c r="AB239" s="95">
        <v>0</v>
      </c>
      <c r="AC239" s="95">
        <v>0</v>
      </c>
      <c r="AD239" s="95">
        <v>0</v>
      </c>
      <c r="AE239" s="95">
        <v>0</v>
      </c>
      <c r="AF239" s="95">
        <v>0</v>
      </c>
      <c r="AG239" s="95">
        <v>0</v>
      </c>
      <c r="AH239" s="95">
        <v>0</v>
      </c>
      <c r="AI239" s="95">
        <v>0</v>
      </c>
      <c r="AJ239" s="262">
        <v>45505</v>
      </c>
      <c r="AK239" s="95">
        <v>1</v>
      </c>
      <c r="AL239" s="262">
        <v>45505</v>
      </c>
      <c r="AM239" s="93">
        <v>1</v>
      </c>
      <c r="AN23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9" s="93" t="str">
        <f t="shared" si="6"/>
        <v xml:space="preserve"> VALUES('B3T0','2','Ｂ３チラシ','Ｂ３','全戸配布','1','Ｂ３チラシ','1','7','0','5','0','0','5.6','0','0','0','1','0','0','1','0','0','1','1','0','0','0','0','0','0','0','0','2024-08-01','1','2024-08-01','1');</v>
      </c>
      <c r="AP23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VALUES('B3T0','2','Ｂ３チラシ','Ｂ３','全戸配布','1','Ｂ３チラシ','1','7','0','5','0','0','5.6','0','0','0','1','0','0','1','0','0','1','1','0','0','0','0','0','0','0','0','2024-08-01','1','2024-08-01','1');</v>
      </c>
      <c r="AQ239" s="93" t="s">
        <v>3012</v>
      </c>
    </row>
    <row r="240" spans="1:43" ht="25.5" customHeight="1">
      <c r="A240" s="93" t="str">
        <f t="shared" si="8"/>
        <v>2-2-Ｂ３チラシ</v>
      </c>
      <c r="B240" s="95"/>
      <c r="C240" s="95" t="s">
        <v>189</v>
      </c>
      <c r="D240" s="95">
        <v>2</v>
      </c>
      <c r="E240" s="95" t="s">
        <v>2243</v>
      </c>
      <c r="F240" s="95" t="s">
        <v>2244</v>
      </c>
      <c r="G240" s="95" t="s">
        <v>2136</v>
      </c>
      <c r="H240" s="95">
        <v>1</v>
      </c>
      <c r="I240" s="174" t="s">
        <v>208</v>
      </c>
      <c r="J240" s="95">
        <v>2</v>
      </c>
      <c r="K240" s="95">
        <v>9</v>
      </c>
      <c r="L240" s="174">
        <v>0</v>
      </c>
      <c r="M240" s="174">
        <v>6.3</v>
      </c>
      <c r="N240" s="174">
        <v>0</v>
      </c>
      <c r="O240" s="174">
        <v>0</v>
      </c>
      <c r="P240" s="174">
        <f t="shared" si="9"/>
        <v>7.2</v>
      </c>
      <c r="Q240" s="174">
        <v>0</v>
      </c>
      <c r="R240" s="174">
        <v>0</v>
      </c>
      <c r="S240" s="95">
        <v>0</v>
      </c>
      <c r="T240" s="95">
        <v>1</v>
      </c>
      <c r="U240" s="95">
        <v>0</v>
      </c>
      <c r="V240" s="95">
        <v>0</v>
      </c>
      <c r="W240" s="95">
        <v>1</v>
      </c>
      <c r="X240" s="95">
        <v>0</v>
      </c>
      <c r="Y240" s="95">
        <v>0</v>
      </c>
      <c r="Z240" s="95">
        <v>1</v>
      </c>
      <c r="AA240" s="95">
        <v>0</v>
      </c>
      <c r="AB240" s="95">
        <v>0</v>
      </c>
      <c r="AC240" s="95">
        <v>0</v>
      </c>
      <c r="AD240" s="95">
        <v>0</v>
      </c>
      <c r="AE240" s="95">
        <v>0</v>
      </c>
      <c r="AF240" s="95">
        <v>0</v>
      </c>
      <c r="AG240" s="95">
        <v>0</v>
      </c>
      <c r="AH240" s="95">
        <v>0</v>
      </c>
      <c r="AI240" s="95">
        <v>0</v>
      </c>
      <c r="AJ240" s="262">
        <v>45505</v>
      </c>
      <c r="AK240" s="95">
        <v>1</v>
      </c>
      <c r="AL240" s="262">
        <v>45505</v>
      </c>
      <c r="AM240" s="93">
        <v>1</v>
      </c>
      <c r="AN24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0" s="93" t="str">
        <f t="shared" si="6"/>
        <v xml:space="preserve"> VALUES('B3T1','2','B３一戸建てチラシ','Ｂ３イッコダテ','一戸建配布','1','Ｂ３チラシ','2','9','0','6.3','0','0','7.2','0','0','0','1','0','0','1','0','0','1','0','0','0','0','0','0','0','0','0','2024-08-01','1','2024-08-01','1');</v>
      </c>
      <c r="AP24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VALUES('B3T1','2','B３一戸建てチラシ','Ｂ３イッコダテ','一戸建配布','1','Ｂ３チラシ','2','9','0','6.3','0','0','7.2','0','0','0','1','0','0','1','0','0','1','0','0','0','0','0','0','0','0','0','2024-08-01','1','2024-08-01','1');</v>
      </c>
      <c r="AQ240" s="93" t="s">
        <v>3013</v>
      </c>
    </row>
    <row r="241" spans="1:43" ht="25.5" customHeight="1">
      <c r="A241" s="93" t="str">
        <f t="shared" si="8"/>
        <v>2-3-Ｂ３チラシ</v>
      </c>
      <c r="B241" s="95"/>
      <c r="C241" s="95" t="s">
        <v>190</v>
      </c>
      <c r="D241" s="95">
        <v>2</v>
      </c>
      <c r="E241" s="95" t="s">
        <v>2245</v>
      </c>
      <c r="F241" s="95" t="s">
        <v>2246</v>
      </c>
      <c r="G241" s="95" t="s">
        <v>2140</v>
      </c>
      <c r="H241" s="95">
        <v>1</v>
      </c>
      <c r="I241" s="174" t="s">
        <v>208</v>
      </c>
      <c r="J241" s="95">
        <v>3</v>
      </c>
      <c r="K241" s="95">
        <v>8</v>
      </c>
      <c r="L241" s="174">
        <v>0</v>
      </c>
      <c r="M241" s="174">
        <v>5.6</v>
      </c>
      <c r="N241" s="174">
        <v>0</v>
      </c>
      <c r="O241" s="174">
        <v>0</v>
      </c>
      <c r="P241" s="174">
        <f t="shared" si="9"/>
        <v>6.4</v>
      </c>
      <c r="Q241" s="174">
        <v>0</v>
      </c>
      <c r="R241" s="174">
        <v>0</v>
      </c>
      <c r="S241" s="95">
        <v>0</v>
      </c>
      <c r="T241" s="95">
        <v>1</v>
      </c>
      <c r="U241" s="95">
        <v>0</v>
      </c>
      <c r="V241" s="95">
        <v>0</v>
      </c>
      <c r="W241" s="95">
        <v>1</v>
      </c>
      <c r="X241" s="95">
        <v>0</v>
      </c>
      <c r="Y241" s="95">
        <v>0</v>
      </c>
      <c r="Z241" s="95">
        <v>0</v>
      </c>
      <c r="AA241" s="95">
        <v>1</v>
      </c>
      <c r="AB241" s="95">
        <v>0</v>
      </c>
      <c r="AC241" s="95">
        <v>0</v>
      </c>
      <c r="AD241" s="95">
        <v>0</v>
      </c>
      <c r="AE241" s="95">
        <v>0</v>
      </c>
      <c r="AF241" s="95">
        <v>0</v>
      </c>
      <c r="AG241" s="95">
        <v>0</v>
      </c>
      <c r="AH241" s="95">
        <v>0</v>
      </c>
      <c r="AI241" s="95">
        <v>0</v>
      </c>
      <c r="AJ241" s="262">
        <v>45505</v>
      </c>
      <c r="AK241" s="95">
        <v>1</v>
      </c>
      <c r="AL241" s="262">
        <v>45505</v>
      </c>
      <c r="AM241" s="93">
        <v>1</v>
      </c>
      <c r="AN24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1" s="93" t="str">
        <f t="shared" si="6"/>
        <v xml:space="preserve"> VALUES('B3T2','2','Ｂ3チラシ集合住宅','Ｂ３シュウゴウジュウタク','集合住宅配布','1','Ｂ３チラシ','3','8','0','5.6','0','0','6.4','0','0','0','1','0','0','1','0','0','0','1','0','0','0','0','0','0','0','0','2024-08-01','1','2024-08-01','1');</v>
      </c>
      <c r="AP24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VALUES('B3T2','2','Ｂ3チラシ集合住宅','Ｂ３シュウゴウジュウタク','集合住宅配布','1','Ｂ３チラシ','3','8','0','5.6','0','0','6.4','0','0','0','1','0','0','1','0','0','0','1','0','0','0','0','0','0','0','0','2024-08-01','1','2024-08-01','1');</v>
      </c>
      <c r="AQ241" s="93" t="s">
        <v>3014</v>
      </c>
    </row>
    <row r="242" spans="1:43" ht="25.5" customHeight="1">
      <c r="A242" s="93" t="str">
        <f t="shared" si="8"/>
        <v>2-1-Ｂ４チラシ</v>
      </c>
      <c r="B242" s="95"/>
      <c r="C242" s="95" t="s">
        <v>182</v>
      </c>
      <c r="D242" s="95">
        <v>2</v>
      </c>
      <c r="E242" s="95" t="s">
        <v>206</v>
      </c>
      <c r="F242" s="95" t="s">
        <v>2256</v>
      </c>
      <c r="G242" s="95" t="s">
        <v>2132</v>
      </c>
      <c r="H242" s="95">
        <v>1</v>
      </c>
      <c r="I242" s="174" t="s">
        <v>206</v>
      </c>
      <c r="J242" s="95">
        <v>1</v>
      </c>
      <c r="K242" s="95">
        <v>6.5</v>
      </c>
      <c r="L242" s="174">
        <v>0</v>
      </c>
      <c r="M242" s="174">
        <v>4.5999999999999996</v>
      </c>
      <c r="N242" s="174">
        <v>0</v>
      </c>
      <c r="O242" s="174">
        <v>0</v>
      </c>
      <c r="P242" s="174">
        <f t="shared" si="9"/>
        <v>5.2</v>
      </c>
      <c r="Q242" s="174">
        <v>0</v>
      </c>
      <c r="R242" s="174">
        <v>0</v>
      </c>
      <c r="S242" s="95">
        <v>0</v>
      </c>
      <c r="T242" s="95">
        <v>1</v>
      </c>
      <c r="U242" s="95">
        <v>0</v>
      </c>
      <c r="V242" s="95">
        <v>0</v>
      </c>
      <c r="W242" s="95">
        <v>1</v>
      </c>
      <c r="X242" s="95">
        <v>0</v>
      </c>
      <c r="Y242" s="95">
        <v>0</v>
      </c>
      <c r="Z242" s="95">
        <v>1</v>
      </c>
      <c r="AA242" s="95">
        <v>1</v>
      </c>
      <c r="AB242" s="95">
        <v>0</v>
      </c>
      <c r="AC242" s="95">
        <v>0</v>
      </c>
      <c r="AD242" s="95">
        <v>0</v>
      </c>
      <c r="AE242" s="95">
        <v>0</v>
      </c>
      <c r="AF242" s="95">
        <v>0</v>
      </c>
      <c r="AG242" s="95">
        <v>0</v>
      </c>
      <c r="AH242" s="95">
        <v>0</v>
      </c>
      <c r="AI242" s="95">
        <v>0</v>
      </c>
      <c r="AJ242" s="262">
        <v>45505</v>
      </c>
      <c r="AK242" s="95">
        <v>1</v>
      </c>
      <c r="AL242" s="262">
        <v>45505</v>
      </c>
      <c r="AM242" s="93">
        <v>1</v>
      </c>
      <c r="AN24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2" s="93" t="str">
        <f t="shared" si="6"/>
        <v xml:space="preserve"> VALUES('B4T0','2','Ｂ４チラシ','Ｂ４','全戸配布','1','Ｂ４チラシ','1','6.5','0','4.6','0','0','5.2','0','0','0','1','0','0','1','0','0','1','1','0','0','0','0','0','0','0','0','2024-08-01','1','2024-08-01','1');</v>
      </c>
      <c r="AP24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VALUES('B4T0','2','Ｂ４チラシ','Ｂ４','全戸配布','1','Ｂ４チラシ','1','6.5','0','4.6','0','0','5.2','0','0','0','1','0','0','1','0','0','1','1','0','0','0','0','0','0','0','0','2024-08-01','1','2024-08-01','1');</v>
      </c>
      <c r="AQ242" s="93" t="s">
        <v>3015</v>
      </c>
    </row>
    <row r="243" spans="1:43" ht="25.5" customHeight="1">
      <c r="A243" s="93" t="str">
        <f t="shared" si="8"/>
        <v>2-2-Ｂ４チラシ</v>
      </c>
      <c r="B243" s="95"/>
      <c r="C243" s="95" t="s">
        <v>183</v>
      </c>
      <c r="D243" s="95">
        <v>2</v>
      </c>
      <c r="E243" s="95" t="s">
        <v>2791</v>
      </c>
      <c r="F243" s="95" t="s">
        <v>2786</v>
      </c>
      <c r="G243" s="95" t="s">
        <v>2136</v>
      </c>
      <c r="H243" s="95">
        <v>1</v>
      </c>
      <c r="I243" s="174" t="s">
        <v>206</v>
      </c>
      <c r="J243" s="95">
        <v>2</v>
      </c>
      <c r="K243" s="95">
        <v>8.5</v>
      </c>
      <c r="L243" s="174">
        <v>0</v>
      </c>
      <c r="M243" s="174">
        <v>6</v>
      </c>
      <c r="N243" s="174">
        <v>0</v>
      </c>
      <c r="O243" s="174">
        <v>0</v>
      </c>
      <c r="P243" s="174">
        <f t="shared" si="9"/>
        <v>6.8000000000000007</v>
      </c>
      <c r="Q243" s="174">
        <v>0</v>
      </c>
      <c r="R243" s="174">
        <v>0</v>
      </c>
      <c r="S243" s="95">
        <v>0</v>
      </c>
      <c r="T243" s="95">
        <v>1</v>
      </c>
      <c r="U243" s="95">
        <v>0</v>
      </c>
      <c r="V243" s="95">
        <v>0</v>
      </c>
      <c r="W243" s="95">
        <v>1</v>
      </c>
      <c r="X243" s="95">
        <v>0</v>
      </c>
      <c r="Y243" s="95">
        <v>0</v>
      </c>
      <c r="Z243" s="95">
        <v>1</v>
      </c>
      <c r="AA243" s="95">
        <v>0</v>
      </c>
      <c r="AB243" s="95">
        <v>0</v>
      </c>
      <c r="AC243" s="95">
        <v>0</v>
      </c>
      <c r="AD243" s="95">
        <v>0</v>
      </c>
      <c r="AE243" s="95">
        <v>0</v>
      </c>
      <c r="AF243" s="95">
        <v>0</v>
      </c>
      <c r="AG243" s="95">
        <v>0</v>
      </c>
      <c r="AH243" s="95">
        <v>0</v>
      </c>
      <c r="AI243" s="95">
        <v>0</v>
      </c>
      <c r="AJ243" s="262">
        <v>45505</v>
      </c>
      <c r="AK243" s="95">
        <v>1</v>
      </c>
      <c r="AL243" s="262">
        <v>45505</v>
      </c>
      <c r="AM243" s="93">
        <v>1</v>
      </c>
      <c r="AN24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3" s="93" t="str">
        <f t="shared" si="6"/>
        <v xml:space="preserve"> VALUES('B4T1','2','Ｂ４チラシ一戸建て','Ｂ４イッコダテ','一戸建配布','1','Ｂ４チラシ','2','8.5','0','6','0','0','6.8','0','0','0','1','0','0','1','0','0','1','0','0','0','0','0','0','0','0','0','2024-08-01','1','2024-08-01','1');</v>
      </c>
      <c r="AP24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VALUES('B4T1','2','Ｂ４チラシ一戸建て','Ｂ４イッコダテ','一戸建配布','1','Ｂ４チラシ','2','8.5','0','6','0','0','6.8','0','0','0','1','0','0','1','0','0','1','0','0','0','0','0','0','0','0','0','2024-08-01','1','2024-08-01','1');</v>
      </c>
      <c r="AQ243" s="93" t="s">
        <v>3016</v>
      </c>
    </row>
    <row r="244" spans="1:43" ht="25.5" customHeight="1">
      <c r="A244" s="93" t="str">
        <f t="shared" si="8"/>
        <v>2-3-Ｂ４チラシ</v>
      </c>
      <c r="B244" s="95"/>
      <c r="C244" s="95" t="s">
        <v>184</v>
      </c>
      <c r="D244" s="95">
        <v>2</v>
      </c>
      <c r="E244" s="95" t="s">
        <v>2793</v>
      </c>
      <c r="F244" s="95" t="s">
        <v>2787</v>
      </c>
      <c r="G244" s="95" t="s">
        <v>2140</v>
      </c>
      <c r="H244" s="95">
        <v>1</v>
      </c>
      <c r="I244" s="174" t="s">
        <v>206</v>
      </c>
      <c r="J244" s="95">
        <v>3</v>
      </c>
      <c r="K244" s="95">
        <v>7.5</v>
      </c>
      <c r="L244" s="174">
        <v>0</v>
      </c>
      <c r="M244" s="174">
        <v>5.3</v>
      </c>
      <c r="N244" s="174">
        <v>0</v>
      </c>
      <c r="O244" s="174">
        <v>0</v>
      </c>
      <c r="P244" s="174">
        <f t="shared" si="9"/>
        <v>6</v>
      </c>
      <c r="Q244" s="174">
        <v>0</v>
      </c>
      <c r="R244" s="174">
        <v>0</v>
      </c>
      <c r="S244" s="95">
        <v>0</v>
      </c>
      <c r="T244" s="95">
        <v>1</v>
      </c>
      <c r="U244" s="95">
        <v>0</v>
      </c>
      <c r="V244" s="95">
        <v>0</v>
      </c>
      <c r="W244" s="95">
        <v>1</v>
      </c>
      <c r="X244" s="95">
        <v>0</v>
      </c>
      <c r="Y244" s="95">
        <v>0</v>
      </c>
      <c r="Z244" s="95">
        <v>0</v>
      </c>
      <c r="AA244" s="95">
        <v>1</v>
      </c>
      <c r="AB244" s="95">
        <v>0</v>
      </c>
      <c r="AC244" s="95">
        <v>0</v>
      </c>
      <c r="AD244" s="95">
        <v>0</v>
      </c>
      <c r="AE244" s="95">
        <v>0</v>
      </c>
      <c r="AF244" s="95">
        <v>0</v>
      </c>
      <c r="AG244" s="95">
        <v>0</v>
      </c>
      <c r="AH244" s="95">
        <v>0</v>
      </c>
      <c r="AI244" s="95">
        <v>0</v>
      </c>
      <c r="AJ244" s="262">
        <v>45505</v>
      </c>
      <c r="AK244" s="95">
        <v>1</v>
      </c>
      <c r="AL244" s="262">
        <v>45505</v>
      </c>
      <c r="AM244" s="93">
        <v>1</v>
      </c>
      <c r="AN24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4" s="93" t="str">
        <f t="shared" si="6"/>
        <v xml:space="preserve"> VALUES('B4T2','2','Ｂ４チラシ集合住宅','Ｂ４シュウゴウジュウタク','集合住宅配布','1','Ｂ４チラシ','3','7.5','0','5.3','0','0','6','0','0','0','1','0','0','1','0','0','0','1','0','0','0','0','0','0','0','0','2024-08-01','1','2024-08-01','1');</v>
      </c>
      <c r="AP24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VALUES('B4T2','2','Ｂ４チラシ集合住宅','Ｂ４シュウゴウジュウタク','集合住宅配布','1','Ｂ４チラシ','3','7.5','0','5.3','0','0','6','0','0','0','1','0','0','1','0','0','0','1','0','0','0','0','0','0','0','0','2024-08-01','1','2024-08-01','1');</v>
      </c>
      <c r="AQ244" s="93" t="s">
        <v>3017</v>
      </c>
    </row>
    <row r="245" spans="1:43" ht="25.5" customHeight="1">
      <c r="A245" s="93" t="str">
        <f t="shared" si="8"/>
        <v>2-1-冊子</v>
      </c>
      <c r="C245" s="166" t="s">
        <v>2830</v>
      </c>
      <c r="D245" s="95">
        <v>2</v>
      </c>
      <c r="E245" s="95" t="s">
        <v>2785</v>
      </c>
      <c r="F245" s="95" t="s">
        <v>2790</v>
      </c>
      <c r="G245" s="95" t="s">
        <v>2132</v>
      </c>
      <c r="H245" s="95">
        <v>1</v>
      </c>
      <c r="I245" s="95" t="s">
        <v>2785</v>
      </c>
      <c r="J245" s="95">
        <v>1</v>
      </c>
      <c r="K245" s="166">
        <v>9</v>
      </c>
      <c r="L245" s="166">
        <v>0</v>
      </c>
      <c r="M245" s="166">
        <v>5.3</v>
      </c>
      <c r="N245" s="174">
        <v>0</v>
      </c>
      <c r="O245" s="174">
        <v>0</v>
      </c>
      <c r="P245" s="174">
        <f t="shared" si="9"/>
        <v>7.2</v>
      </c>
      <c r="Q245" s="174">
        <v>0</v>
      </c>
      <c r="R245" s="174">
        <v>0</v>
      </c>
      <c r="S245" s="95">
        <v>0</v>
      </c>
      <c r="T245" s="95">
        <v>1</v>
      </c>
      <c r="U245" s="95">
        <v>0</v>
      </c>
      <c r="V245" s="95">
        <v>0</v>
      </c>
      <c r="W245" s="166">
        <v>1</v>
      </c>
      <c r="X245" s="95">
        <v>0</v>
      </c>
      <c r="Y245" s="95">
        <v>0</v>
      </c>
      <c r="Z245" s="95">
        <v>1</v>
      </c>
      <c r="AA245" s="95">
        <v>1</v>
      </c>
      <c r="AB245" s="95">
        <v>0</v>
      </c>
      <c r="AC245" s="95">
        <v>0</v>
      </c>
      <c r="AD245" s="95">
        <v>0</v>
      </c>
      <c r="AE245" s="95">
        <v>0</v>
      </c>
      <c r="AF245" s="95">
        <v>0</v>
      </c>
      <c r="AG245" s="95">
        <v>0</v>
      </c>
      <c r="AH245" s="95">
        <v>0</v>
      </c>
      <c r="AI245" s="95">
        <v>0</v>
      </c>
      <c r="AJ245" s="262">
        <v>45505</v>
      </c>
      <c r="AK245" s="95">
        <v>1</v>
      </c>
      <c r="AL245" s="262">
        <v>45505</v>
      </c>
      <c r="AM245" s="93">
        <v>1</v>
      </c>
      <c r="AN24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5" s="93" t="str">
        <f t="shared" si="6"/>
        <v xml:space="preserve"> VALUES('SAS0','2','冊子','サッシ','全戸配布','1','冊子','1','9','0','5.3','0','0','7.2','0','0','0','1','0','0','1','0','0','1','1','0','0','0','0','0','0','0','0','2024-08-01','1','2024-08-01','1');</v>
      </c>
      <c r="AP24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VALUES('SAS0','2','冊子','サッシ','全戸配布','1','冊子','1','9','0','5.3','0','0','7.2','0','0','0','1','0','0','1','0','0','1','1','0','0','0','0','0','0','0','0','2024-08-01','1','2024-08-01','1');</v>
      </c>
      <c r="AQ245" s="93" t="s">
        <v>3018</v>
      </c>
    </row>
    <row r="246" spans="1:43" ht="25.5" customHeight="1">
      <c r="A246" s="93" t="str">
        <f t="shared" si="8"/>
        <v>2-2-冊子</v>
      </c>
      <c r="C246" s="166" t="s">
        <v>2831</v>
      </c>
      <c r="D246" s="95">
        <v>2</v>
      </c>
      <c r="E246" s="95" t="s">
        <v>2792</v>
      </c>
      <c r="F246" s="95" t="s">
        <v>2788</v>
      </c>
      <c r="G246" s="95" t="s">
        <v>2136</v>
      </c>
      <c r="H246" s="95">
        <v>1</v>
      </c>
      <c r="I246" s="95" t="s">
        <v>2318</v>
      </c>
      <c r="J246" s="95">
        <v>2</v>
      </c>
      <c r="K246" s="166">
        <v>10.5</v>
      </c>
      <c r="L246" s="166">
        <v>0</v>
      </c>
      <c r="M246" s="166">
        <v>6.3</v>
      </c>
      <c r="N246" s="174">
        <v>0</v>
      </c>
      <c r="O246" s="174">
        <v>0</v>
      </c>
      <c r="P246" s="174">
        <f t="shared" si="9"/>
        <v>8.4</v>
      </c>
      <c r="Q246" s="174">
        <v>0</v>
      </c>
      <c r="R246" s="174">
        <v>0</v>
      </c>
      <c r="S246" s="95">
        <v>0</v>
      </c>
      <c r="T246" s="95">
        <v>1</v>
      </c>
      <c r="U246" s="95">
        <v>0</v>
      </c>
      <c r="V246" s="95">
        <v>0</v>
      </c>
      <c r="W246" s="166">
        <v>1</v>
      </c>
      <c r="X246" s="95">
        <v>0</v>
      </c>
      <c r="Y246" s="95">
        <v>0</v>
      </c>
      <c r="Z246" s="95">
        <v>1</v>
      </c>
      <c r="AA246" s="95">
        <v>0</v>
      </c>
      <c r="AB246" s="95">
        <v>0</v>
      </c>
      <c r="AC246" s="95">
        <v>0</v>
      </c>
      <c r="AD246" s="95">
        <v>0</v>
      </c>
      <c r="AE246" s="95">
        <v>0</v>
      </c>
      <c r="AF246" s="95">
        <v>0</v>
      </c>
      <c r="AG246" s="95">
        <v>0</v>
      </c>
      <c r="AH246" s="95">
        <v>0</v>
      </c>
      <c r="AI246" s="95">
        <v>0</v>
      </c>
      <c r="AJ246" s="262">
        <v>45505</v>
      </c>
      <c r="AK246" s="95">
        <v>1</v>
      </c>
      <c r="AL246" s="262">
        <v>45505</v>
      </c>
      <c r="AM246" s="93">
        <v>1</v>
      </c>
      <c r="AN24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6" s="93" t="str">
        <f t="shared" si="6"/>
        <v xml:space="preserve"> VALUES('SAS1','2','冊子一戸建て','サッシイッコダテ','一戸建配布','1','冊子','2','10.5','0','6.3','0','0','8.4','0','0','0','1','0','0','1','0','0','1','0','0','0','0','0','0','0','0','0','2024-08-01','1','2024-08-01','1');</v>
      </c>
      <c r="AP24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VALUES('SAS1','2','冊子一戸建て','サッシイッコダテ','一戸建配布','1','冊子','2','10.5','0','6.3','0','0','8.4','0','0','0','1','0','0','1','0','0','1','0','0','0','0','0','0','0','0','0','2024-08-01','1','2024-08-01','1');</v>
      </c>
      <c r="AQ246" s="93" t="s">
        <v>3019</v>
      </c>
    </row>
    <row r="247" spans="1:43" ht="25.5" customHeight="1">
      <c r="A247" s="93" t="str">
        <f t="shared" si="8"/>
        <v>2-3-冊子</v>
      </c>
      <c r="C247" s="166" t="s">
        <v>2832</v>
      </c>
      <c r="D247" s="95">
        <v>2</v>
      </c>
      <c r="E247" s="95" t="s">
        <v>2794</v>
      </c>
      <c r="F247" s="95" t="s">
        <v>2789</v>
      </c>
      <c r="G247" s="95" t="s">
        <v>2140</v>
      </c>
      <c r="H247" s="95">
        <v>1</v>
      </c>
      <c r="I247" s="95" t="s">
        <v>2318</v>
      </c>
      <c r="J247" s="95">
        <v>3</v>
      </c>
      <c r="K247" s="166">
        <v>9.5</v>
      </c>
      <c r="L247" s="166">
        <v>0</v>
      </c>
      <c r="M247" s="166">
        <v>7.4</v>
      </c>
      <c r="N247" s="174">
        <v>0</v>
      </c>
      <c r="O247" s="174">
        <v>0</v>
      </c>
      <c r="P247" s="174">
        <f t="shared" si="9"/>
        <v>7.6000000000000005</v>
      </c>
      <c r="Q247" s="174">
        <v>0</v>
      </c>
      <c r="R247" s="174">
        <v>0</v>
      </c>
      <c r="S247" s="95">
        <v>0</v>
      </c>
      <c r="T247" s="95">
        <v>1</v>
      </c>
      <c r="U247" s="95">
        <v>0</v>
      </c>
      <c r="V247" s="95">
        <v>0</v>
      </c>
      <c r="W247" s="166">
        <v>1</v>
      </c>
      <c r="X247" s="95">
        <v>0</v>
      </c>
      <c r="Y247" s="95">
        <v>0</v>
      </c>
      <c r="Z247" s="95">
        <v>0</v>
      </c>
      <c r="AA247" s="95">
        <v>1</v>
      </c>
      <c r="AB247" s="95">
        <v>0</v>
      </c>
      <c r="AC247" s="95">
        <v>0</v>
      </c>
      <c r="AD247" s="95">
        <v>0</v>
      </c>
      <c r="AE247" s="95">
        <v>0</v>
      </c>
      <c r="AF247" s="95">
        <v>0</v>
      </c>
      <c r="AG247" s="95">
        <v>0</v>
      </c>
      <c r="AH247" s="95">
        <v>0</v>
      </c>
      <c r="AI247" s="95">
        <v>0</v>
      </c>
      <c r="AJ247" s="262">
        <v>45505</v>
      </c>
      <c r="AK247" s="95">
        <v>1</v>
      </c>
      <c r="AL247" s="262">
        <v>45505</v>
      </c>
      <c r="AM247" s="93">
        <v>1</v>
      </c>
      <c r="AN24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7" s="93" t="str">
        <f t="shared" si="6"/>
        <v xml:space="preserve"> VALUES('SAS2','2','冊子集合住宅','サッシシュウゴウジュウタク','集合住宅配布','1','冊子','3','9.5','0','7.4','0','0','7.6','0','0','0','1','0','0','1','0','0','0','1','0','0','0','0','0','0','0','0','2024-08-01','1','2024-08-01','1');</v>
      </c>
      <c r="AP24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VALUES('SAS2','2','冊子集合住宅','サッシシュウゴウジュウタク','集合住宅配布','1','冊子','3','9.5','0','7.4','0','0','7.6','0','0','0','1','0','0','1','0','0','0','1','0','0','0','0','0','0','0','0','2024-08-01','1','2024-08-01','1');</v>
      </c>
      <c r="AQ247" s="93" t="s">
        <v>3020</v>
      </c>
    </row>
    <row r="248" spans="1:43" ht="25.5" customHeight="1">
      <c r="A248" s="93" t="str">
        <f t="shared" si="8"/>
        <v>2-1-Ａ５チラシ</v>
      </c>
      <c r="B248" s="95"/>
      <c r="C248" s="95" t="s">
        <v>191</v>
      </c>
      <c r="D248" s="95">
        <v>2</v>
      </c>
      <c r="E248" s="95" t="s">
        <v>209</v>
      </c>
      <c r="F248" s="95" t="s">
        <v>2196</v>
      </c>
      <c r="G248" s="95" t="s">
        <v>2132</v>
      </c>
      <c r="H248" s="95">
        <v>1</v>
      </c>
      <c r="I248" s="174" t="s">
        <v>209</v>
      </c>
      <c r="J248" s="95">
        <v>1</v>
      </c>
      <c r="K248" s="95">
        <v>6</v>
      </c>
      <c r="L248" s="174">
        <v>0</v>
      </c>
      <c r="M248" s="174">
        <v>4.2</v>
      </c>
      <c r="N248" s="174">
        <v>0</v>
      </c>
      <c r="O248" s="174">
        <v>0</v>
      </c>
      <c r="P248" s="174">
        <f>K248*0.8</f>
        <v>4.8000000000000007</v>
      </c>
      <c r="Q248" s="174">
        <v>0</v>
      </c>
      <c r="R248" s="174">
        <v>0</v>
      </c>
      <c r="S248" s="95">
        <v>0</v>
      </c>
      <c r="T248" s="95">
        <v>1</v>
      </c>
      <c r="U248" s="95">
        <v>0</v>
      </c>
      <c r="V248" s="95">
        <v>0</v>
      </c>
      <c r="W248" s="95">
        <v>1</v>
      </c>
      <c r="X248" s="95">
        <v>0</v>
      </c>
      <c r="Y248" s="95">
        <v>0</v>
      </c>
      <c r="Z248" s="95">
        <v>1</v>
      </c>
      <c r="AA248" s="95">
        <v>1</v>
      </c>
      <c r="AB248" s="95">
        <v>0</v>
      </c>
      <c r="AC248" s="95">
        <v>0</v>
      </c>
      <c r="AD248" s="95">
        <v>0</v>
      </c>
      <c r="AE248" s="95">
        <v>0</v>
      </c>
      <c r="AF248" s="95">
        <v>0</v>
      </c>
      <c r="AG248" s="95">
        <v>0</v>
      </c>
      <c r="AH248" s="95">
        <v>0</v>
      </c>
      <c r="AI248" s="95">
        <v>0</v>
      </c>
      <c r="AJ248" s="262">
        <v>45505</v>
      </c>
      <c r="AK248" s="95">
        <v>1</v>
      </c>
      <c r="AL248" s="262">
        <v>45505</v>
      </c>
      <c r="AM248" s="93">
        <v>1</v>
      </c>
      <c r="AN24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8" s="93" t="str">
        <f t="shared" si="6"/>
        <v xml:space="preserve"> VALUES('A5T0','2','Ａ５チラシ','Ａ５','全戸配布','1','Ａ５チラシ','1','6','0','4.2','0','0','4.8','0','0','0','1','0','0','1','0','0','1','1','0','0','0','0','0','0','0','0','2024-08-01','1','2024-08-01','1');</v>
      </c>
      <c r="AP24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VALUES('A5T0','2','Ａ５チラシ','Ａ５','全戸配布','1','Ａ５チラシ','1','6','0','4.2','0','0','4.8','0','0','0','1','0','0','1','0','0','1','1','0','0','0','0','0','0','0','0','2024-08-01','1','2024-08-01','1');</v>
      </c>
      <c r="AQ248" s="93" t="s">
        <v>3021</v>
      </c>
    </row>
    <row r="249" spans="1:43" ht="25.5" customHeight="1">
      <c r="A249" s="93" t="str">
        <f t="shared" si="8"/>
        <v>2-2-Ａ５チラシ</v>
      </c>
      <c r="B249" s="95"/>
      <c r="C249" s="95" t="s">
        <v>192</v>
      </c>
      <c r="D249" s="95">
        <v>2</v>
      </c>
      <c r="E249" s="95" t="s">
        <v>2197</v>
      </c>
      <c r="F249" s="95" t="s">
        <v>2198</v>
      </c>
      <c r="G249" s="95" t="s">
        <v>2136</v>
      </c>
      <c r="H249" s="95">
        <v>1</v>
      </c>
      <c r="I249" s="174" t="s">
        <v>209</v>
      </c>
      <c r="J249" s="95">
        <v>2</v>
      </c>
      <c r="K249" s="95">
        <v>8</v>
      </c>
      <c r="L249" s="174">
        <v>0</v>
      </c>
      <c r="M249" s="174">
        <v>5.6</v>
      </c>
      <c r="N249" s="174">
        <v>0</v>
      </c>
      <c r="O249" s="174">
        <v>0</v>
      </c>
      <c r="P249" s="174">
        <f>K249*0.8</f>
        <v>6.4</v>
      </c>
      <c r="Q249" s="174">
        <v>0</v>
      </c>
      <c r="R249" s="174">
        <v>0</v>
      </c>
      <c r="S249" s="95">
        <v>0</v>
      </c>
      <c r="T249" s="95">
        <v>1</v>
      </c>
      <c r="U249" s="95">
        <v>0</v>
      </c>
      <c r="V249" s="95">
        <v>0</v>
      </c>
      <c r="W249" s="95">
        <v>1</v>
      </c>
      <c r="X249" s="95">
        <v>0</v>
      </c>
      <c r="Y249" s="95">
        <v>0</v>
      </c>
      <c r="Z249" s="95">
        <v>1</v>
      </c>
      <c r="AA249" s="95">
        <v>0</v>
      </c>
      <c r="AB249" s="95">
        <v>0</v>
      </c>
      <c r="AC249" s="95">
        <v>0</v>
      </c>
      <c r="AD249" s="95">
        <v>0</v>
      </c>
      <c r="AE249" s="95">
        <v>0</v>
      </c>
      <c r="AF249" s="95">
        <v>0</v>
      </c>
      <c r="AG249" s="95">
        <v>0</v>
      </c>
      <c r="AH249" s="95">
        <v>0</v>
      </c>
      <c r="AI249" s="95">
        <v>0</v>
      </c>
      <c r="AJ249" s="262">
        <v>45505</v>
      </c>
      <c r="AK249" s="95">
        <v>1</v>
      </c>
      <c r="AL249" s="262">
        <v>45505</v>
      </c>
      <c r="AM249" s="93">
        <v>1</v>
      </c>
      <c r="AN24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9" s="93" t="str">
        <f t="shared" si="6"/>
        <v xml:space="preserve"> VALUES('A5T1','2','A5チラシ一戸建て','Ａ５イッコダテ','一戸建配布','1','Ａ５チラシ','2','8','0','5.6','0','0','6.4','0','0','0','1','0','0','1','0','0','1','0','0','0','0','0','0','0','0','0','2024-08-01','1','2024-08-01','1');</v>
      </c>
      <c r="AP24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VALUES('A5T1','2','A5チラシ一戸建て','Ａ５イッコダテ','一戸建配布','1','Ａ５チラシ','2','8','0','5.6','0','0','6.4','0','0','0','1','0','0','1','0','0','1','0','0','0','0','0','0','0','0','0','2024-08-01','1','2024-08-01','1');</v>
      </c>
      <c r="AQ249" s="93" t="s">
        <v>3022</v>
      </c>
    </row>
    <row r="250" spans="1:43" ht="25.5" customHeight="1">
      <c r="A250" s="93" t="str">
        <f t="shared" si="8"/>
        <v>2-3-Ａ５チラシ</v>
      </c>
      <c r="B250" s="95"/>
      <c r="C250" s="95" t="s">
        <v>193</v>
      </c>
      <c r="D250" s="95">
        <v>2</v>
      </c>
      <c r="E250" s="95" t="s">
        <v>2199</v>
      </c>
      <c r="F250" s="95" t="s">
        <v>2200</v>
      </c>
      <c r="G250" s="95" t="s">
        <v>2140</v>
      </c>
      <c r="H250" s="95">
        <v>1</v>
      </c>
      <c r="I250" s="174" t="s">
        <v>209</v>
      </c>
      <c r="J250" s="95">
        <v>3</v>
      </c>
      <c r="K250" s="95">
        <v>7</v>
      </c>
      <c r="L250" s="174">
        <v>0</v>
      </c>
      <c r="M250" s="174">
        <v>5</v>
      </c>
      <c r="N250" s="174">
        <v>0</v>
      </c>
      <c r="O250" s="174">
        <v>0</v>
      </c>
      <c r="P250" s="174">
        <f t="shared" ref="P250:P253" si="10">K250*0.8</f>
        <v>5.6000000000000005</v>
      </c>
      <c r="Q250" s="174">
        <v>0</v>
      </c>
      <c r="R250" s="174">
        <v>0</v>
      </c>
      <c r="S250" s="95">
        <v>0</v>
      </c>
      <c r="T250" s="95">
        <v>1</v>
      </c>
      <c r="U250" s="95">
        <v>0</v>
      </c>
      <c r="V250" s="95">
        <v>0</v>
      </c>
      <c r="W250" s="95">
        <v>1</v>
      </c>
      <c r="X250" s="95">
        <v>0</v>
      </c>
      <c r="Y250" s="95">
        <v>0</v>
      </c>
      <c r="Z250" s="95">
        <v>0</v>
      </c>
      <c r="AA250" s="95">
        <v>1</v>
      </c>
      <c r="AB250" s="95">
        <v>0</v>
      </c>
      <c r="AC250" s="95">
        <v>0</v>
      </c>
      <c r="AD250" s="95">
        <v>0</v>
      </c>
      <c r="AE250" s="95">
        <v>0</v>
      </c>
      <c r="AF250" s="95">
        <v>0</v>
      </c>
      <c r="AG250" s="95">
        <v>0</v>
      </c>
      <c r="AH250" s="95">
        <v>0</v>
      </c>
      <c r="AI250" s="95">
        <v>0</v>
      </c>
      <c r="AJ250" s="262">
        <v>45505</v>
      </c>
      <c r="AK250" s="95">
        <v>1</v>
      </c>
      <c r="AL250" s="262">
        <v>45505</v>
      </c>
      <c r="AM250" s="93">
        <v>1</v>
      </c>
      <c r="AN25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0" s="93" t="str">
        <f t="shared" si="6"/>
        <v xml:space="preserve"> VALUES('A5T2','2','A5チラシ集合住宅','Ａ５シュウゴウジュウタク','集合住宅配布','1','Ａ５チラシ','3','7','0','5','0','0','5.6','0','0','0','1','0','0','1','0','0','0','1','0','0','0','0','0','0','0','0','2024-08-01','1','2024-08-01','1');</v>
      </c>
      <c r="AP25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VALUES('A5T2','2','A5チラシ集合住宅','Ａ５シュウゴウジュウタク','集合住宅配布','1','Ａ５チラシ','3','7','0','5','0','0','5.6','0','0','0','1','0','0','1','0','0','0','1','0','0','0','0','0','0','0','0','2024-08-01','1','2024-08-01','1');</v>
      </c>
      <c r="AQ250" s="93" t="s">
        <v>3023</v>
      </c>
    </row>
    <row r="251" spans="1:43" ht="25.5" customHeight="1">
      <c r="A251" s="93" t="str">
        <f t="shared" si="8"/>
        <v>2-1-Ｂ５チラシ</v>
      </c>
      <c r="B251" s="95"/>
      <c r="C251" s="95" t="s">
        <v>194</v>
      </c>
      <c r="D251" s="95">
        <v>2</v>
      </c>
      <c r="E251" s="95" t="s">
        <v>210</v>
      </c>
      <c r="F251" s="95" t="s">
        <v>2281</v>
      </c>
      <c r="G251" s="95" t="s">
        <v>2132</v>
      </c>
      <c r="H251" s="95">
        <v>1</v>
      </c>
      <c r="I251" s="174" t="s">
        <v>210</v>
      </c>
      <c r="J251" s="95">
        <v>1</v>
      </c>
      <c r="K251" s="95">
        <v>6.5</v>
      </c>
      <c r="L251" s="174">
        <v>0</v>
      </c>
      <c r="M251" s="174">
        <v>4.5999999999999996</v>
      </c>
      <c r="N251" s="174">
        <v>0</v>
      </c>
      <c r="O251" s="174">
        <v>0</v>
      </c>
      <c r="P251" s="174">
        <f t="shared" si="10"/>
        <v>5.2</v>
      </c>
      <c r="Q251" s="174">
        <v>0</v>
      </c>
      <c r="R251" s="174">
        <v>0</v>
      </c>
      <c r="S251" s="95">
        <v>0</v>
      </c>
      <c r="T251" s="95">
        <v>1</v>
      </c>
      <c r="U251" s="95">
        <v>0</v>
      </c>
      <c r="V251" s="95">
        <v>0</v>
      </c>
      <c r="W251" s="95">
        <v>1</v>
      </c>
      <c r="X251" s="95">
        <v>0</v>
      </c>
      <c r="Y251" s="95">
        <v>0</v>
      </c>
      <c r="Z251" s="95">
        <v>1</v>
      </c>
      <c r="AA251" s="95">
        <v>1</v>
      </c>
      <c r="AB251" s="95">
        <v>0</v>
      </c>
      <c r="AC251" s="95">
        <v>0</v>
      </c>
      <c r="AD251" s="95">
        <v>0</v>
      </c>
      <c r="AE251" s="95">
        <v>0</v>
      </c>
      <c r="AF251" s="95">
        <v>0</v>
      </c>
      <c r="AG251" s="95">
        <v>0</v>
      </c>
      <c r="AH251" s="95">
        <v>0</v>
      </c>
      <c r="AI251" s="95">
        <v>0</v>
      </c>
      <c r="AJ251" s="262">
        <v>45505</v>
      </c>
      <c r="AK251" s="95">
        <v>1</v>
      </c>
      <c r="AL251" s="262">
        <v>45505</v>
      </c>
      <c r="AM251" s="93">
        <v>1</v>
      </c>
      <c r="AN25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1" s="93" t="str">
        <f t="shared" si="6"/>
        <v xml:space="preserve"> VALUES('B5T0','2','Ｂ５チラシ','Ｂ５','全戸配布','1','Ｂ５チラシ','1','6.5','0','4.6','0','0','5.2','0','0','0','1','0','0','1','0','0','1','1','0','0','0','0','0','0','0','0','2024-08-01','1','2024-08-01','1');</v>
      </c>
      <c r="AP25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VALUES('B5T0','2','Ｂ５チラシ','Ｂ５','全戸配布','1','Ｂ５チラシ','1','6.5','0','4.6','0','0','5.2','0','0','0','1','0','0','1','0','0','1','1','0','0','0','0','0','0','0','0','2024-08-01','1','2024-08-01','1');</v>
      </c>
      <c r="AQ251" s="93" t="s">
        <v>3024</v>
      </c>
    </row>
    <row r="252" spans="1:43" ht="25.5" customHeight="1">
      <c r="A252" s="93" t="str">
        <f t="shared" si="8"/>
        <v>2-2-Ｂ５チラシ</v>
      </c>
      <c r="B252" s="95"/>
      <c r="C252" s="95" t="s">
        <v>195</v>
      </c>
      <c r="D252" s="95">
        <v>2</v>
      </c>
      <c r="E252" s="95" t="s">
        <v>2282</v>
      </c>
      <c r="F252" s="95" t="s">
        <v>2283</v>
      </c>
      <c r="G252" s="95" t="s">
        <v>2136</v>
      </c>
      <c r="H252" s="95">
        <v>1</v>
      </c>
      <c r="I252" s="174" t="s">
        <v>210</v>
      </c>
      <c r="J252" s="95">
        <v>2</v>
      </c>
      <c r="K252" s="95">
        <v>8.5</v>
      </c>
      <c r="L252" s="174">
        <v>0</v>
      </c>
      <c r="M252" s="174">
        <v>6</v>
      </c>
      <c r="N252" s="174">
        <v>0</v>
      </c>
      <c r="O252" s="174">
        <v>0</v>
      </c>
      <c r="P252" s="174">
        <f t="shared" si="10"/>
        <v>6.8000000000000007</v>
      </c>
      <c r="Q252" s="174">
        <v>0</v>
      </c>
      <c r="R252" s="174">
        <v>0</v>
      </c>
      <c r="S252" s="95">
        <v>0</v>
      </c>
      <c r="T252" s="95">
        <v>1</v>
      </c>
      <c r="U252" s="95">
        <v>0</v>
      </c>
      <c r="V252" s="95">
        <v>0</v>
      </c>
      <c r="W252" s="95">
        <v>1</v>
      </c>
      <c r="X252" s="95">
        <v>0</v>
      </c>
      <c r="Y252" s="95">
        <v>0</v>
      </c>
      <c r="Z252" s="95">
        <v>1</v>
      </c>
      <c r="AA252" s="95">
        <v>0</v>
      </c>
      <c r="AB252" s="95">
        <v>0</v>
      </c>
      <c r="AC252" s="95">
        <v>0</v>
      </c>
      <c r="AD252" s="95">
        <v>0</v>
      </c>
      <c r="AE252" s="95">
        <v>0</v>
      </c>
      <c r="AF252" s="95">
        <v>0</v>
      </c>
      <c r="AG252" s="95">
        <v>0</v>
      </c>
      <c r="AH252" s="95">
        <v>0</v>
      </c>
      <c r="AI252" s="95">
        <v>0</v>
      </c>
      <c r="AJ252" s="262">
        <v>45505</v>
      </c>
      <c r="AK252" s="95">
        <v>1</v>
      </c>
      <c r="AL252" s="262">
        <v>45505</v>
      </c>
      <c r="AM252" s="93">
        <v>1</v>
      </c>
      <c r="AN25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2" s="93" t="str">
        <f t="shared" si="6"/>
        <v xml:space="preserve"> VALUES('B5T1','2','Ｂ５チラシ一戸建て','Ｂ５イッコダテ','一戸建配布','1','Ｂ５チラシ','2','8.5','0','6','0','0','6.8','0','0','0','1','0','0','1','0','0','1','0','0','0','0','0','0','0','0','0','2024-08-01','1','2024-08-01','1');</v>
      </c>
      <c r="AP25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VALUES('B5T1','2','Ｂ５チラシ一戸建て','Ｂ５イッコダテ','一戸建配布','1','Ｂ５チラシ','2','8.5','0','6','0','0','6.8','0','0','0','1','0','0','1','0','0','1','0','0','0','0','0','0','0','0','0','2024-08-01','1','2024-08-01','1');</v>
      </c>
      <c r="AQ252" s="93" t="s">
        <v>3025</v>
      </c>
    </row>
    <row r="253" spans="1:43" ht="25.5" customHeight="1">
      <c r="A253" s="93" t="str">
        <f t="shared" si="8"/>
        <v>2-3-Ｂ５チラシ</v>
      </c>
      <c r="B253" s="95"/>
      <c r="C253" s="95" t="s">
        <v>196</v>
      </c>
      <c r="D253" s="95">
        <v>2</v>
      </c>
      <c r="E253" s="95" t="s">
        <v>2284</v>
      </c>
      <c r="F253" s="95" t="s">
        <v>2285</v>
      </c>
      <c r="G253" s="95" t="s">
        <v>2140</v>
      </c>
      <c r="H253" s="95">
        <v>1</v>
      </c>
      <c r="I253" s="174" t="s">
        <v>210</v>
      </c>
      <c r="J253" s="95">
        <v>3</v>
      </c>
      <c r="K253" s="95">
        <v>7.5</v>
      </c>
      <c r="L253" s="174">
        <v>0</v>
      </c>
      <c r="M253" s="174">
        <v>5.3</v>
      </c>
      <c r="N253" s="174">
        <v>0</v>
      </c>
      <c r="O253" s="174">
        <v>0</v>
      </c>
      <c r="P253" s="174">
        <f t="shared" si="10"/>
        <v>6</v>
      </c>
      <c r="Q253" s="174">
        <v>0</v>
      </c>
      <c r="R253" s="174">
        <v>0</v>
      </c>
      <c r="S253" s="95">
        <v>0</v>
      </c>
      <c r="T253" s="95">
        <v>1</v>
      </c>
      <c r="U253" s="95">
        <v>0</v>
      </c>
      <c r="V253" s="95">
        <v>0</v>
      </c>
      <c r="W253" s="95">
        <v>1</v>
      </c>
      <c r="X253" s="95">
        <v>0</v>
      </c>
      <c r="Y253" s="95">
        <v>0</v>
      </c>
      <c r="Z253" s="95">
        <v>0</v>
      </c>
      <c r="AA253" s="95">
        <v>1</v>
      </c>
      <c r="AB253" s="95">
        <v>0</v>
      </c>
      <c r="AC253" s="95">
        <v>0</v>
      </c>
      <c r="AD253" s="95">
        <v>0</v>
      </c>
      <c r="AE253" s="95">
        <v>0</v>
      </c>
      <c r="AF253" s="95">
        <v>0</v>
      </c>
      <c r="AG253" s="95">
        <v>0</v>
      </c>
      <c r="AH253" s="95">
        <v>0</v>
      </c>
      <c r="AI253" s="95">
        <v>0</v>
      </c>
      <c r="AJ253" s="262">
        <v>45505</v>
      </c>
      <c r="AK253" s="95">
        <v>1</v>
      </c>
      <c r="AL253" s="262">
        <v>45505</v>
      </c>
      <c r="AM253" s="93">
        <v>1</v>
      </c>
      <c r="AN25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3" s="93" t="str">
        <f t="shared" si="6"/>
        <v xml:space="preserve"> VALUES('B5T2','2','Ｂ5チラシ集合住宅','Ｂ５シュウゴウジュウタク','集合住宅配布','1','Ｂ５チラシ','3','7.5','0','5.3','0','0','6','0','0','0','1','0','0','1','0','0','0','1','0','0','0','0','0','0','0','0','2024-08-01','1','2024-08-01','1');</v>
      </c>
      <c r="AP25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VALUES('B5T2','2','Ｂ5チラシ集合住宅','Ｂ５シュウゴウジュウタク','集合住宅配布','1','Ｂ５チラシ','3','7.5','0','5.3','0','0','6','0','0','0','1','0','0','1','0','0','0','1','0','0','0','0','0','0','0','0','2024-08-01','1','2024-08-01','1');</v>
      </c>
      <c r="AQ253" s="93" t="s">
        <v>3026</v>
      </c>
    </row>
    <row r="254" spans="1:43" ht="25.5" customHeight="1">
      <c r="A254" s="135" t="str">
        <f t="shared" si="8"/>
        <v>3-1-Ａ２チラシ</v>
      </c>
      <c r="B254" s="135"/>
      <c r="C254" s="246" t="s">
        <v>2145</v>
      </c>
      <c r="D254" s="135">
        <v>3</v>
      </c>
      <c r="E254" s="246" t="s">
        <v>2146</v>
      </c>
      <c r="F254" s="246" t="s">
        <v>2146</v>
      </c>
      <c r="G254" s="247" t="s">
        <v>2132</v>
      </c>
      <c r="H254" s="246">
        <v>1</v>
      </c>
      <c r="I254" s="247" t="s">
        <v>2146</v>
      </c>
      <c r="J254" s="246">
        <v>1</v>
      </c>
      <c r="K254" s="246">
        <v>9.5</v>
      </c>
      <c r="L254" s="247">
        <v>0</v>
      </c>
      <c r="M254" s="247">
        <v>6.7</v>
      </c>
      <c r="N254" s="174">
        <v>0</v>
      </c>
      <c r="O254" s="174">
        <v>0</v>
      </c>
      <c r="P254" s="174">
        <f>K254*0.8</f>
        <v>7.6000000000000005</v>
      </c>
      <c r="Q254" s="174">
        <v>0</v>
      </c>
      <c r="R254" s="174">
        <v>0</v>
      </c>
      <c r="S254" s="95">
        <v>0</v>
      </c>
      <c r="T254" s="95">
        <v>1</v>
      </c>
      <c r="U254" s="95">
        <v>0</v>
      </c>
      <c r="V254" s="95">
        <v>0</v>
      </c>
      <c r="W254" s="95">
        <v>1</v>
      </c>
      <c r="X254" s="95">
        <v>0</v>
      </c>
      <c r="Y254" s="95">
        <v>0</v>
      </c>
      <c r="Z254" s="95">
        <v>1</v>
      </c>
      <c r="AA254" s="95">
        <v>1</v>
      </c>
      <c r="AB254" s="95">
        <v>0</v>
      </c>
      <c r="AC254" s="95">
        <v>0</v>
      </c>
      <c r="AD254" s="95">
        <v>0</v>
      </c>
      <c r="AE254" s="95">
        <v>0</v>
      </c>
      <c r="AF254" s="95">
        <v>0</v>
      </c>
      <c r="AG254" s="95">
        <v>0</v>
      </c>
      <c r="AH254" s="95">
        <v>0</v>
      </c>
      <c r="AI254" s="95">
        <v>0</v>
      </c>
      <c r="AJ254" s="262">
        <v>45505</v>
      </c>
      <c r="AK254" s="95">
        <v>1</v>
      </c>
      <c r="AL254" s="262">
        <v>45505</v>
      </c>
      <c r="AM254" s="93">
        <v>1</v>
      </c>
      <c r="AN25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4" s="93" t="str">
        <f t="shared" si="6"/>
        <v xml:space="preserve"> VALUES('A2T0','3','Ａ２チラシ','Ａ２チラシ','全戸配布','1','Ａ２チラシ','1','9.5','0','6.7','0','0','7.6','0','0','0','1','0','0','1','0','0','1','1','0','0','0','0','0','0','0','0','2024-08-01','1','2024-08-01','1');</v>
      </c>
      <c r="AP25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VALUES('A2T0','3','Ａ２チラシ','Ａ２チラシ','全戸配布','1','Ａ２チラシ','1','9.5','0','6.7','0','0','7.6','0','0','0','1','0','0','1','0','0','1','1','0','0','0','0','0','0','0','0','2024-08-01','1','2024-08-01','1');</v>
      </c>
      <c r="AQ254" s="93" t="s">
        <v>3027</v>
      </c>
    </row>
    <row r="255" spans="1:43" ht="25.5" customHeight="1">
      <c r="A255" s="135" t="str">
        <f t="shared" si="8"/>
        <v>3-2-Ａ２チラシ</v>
      </c>
      <c r="B255" s="135"/>
      <c r="C255" s="246" t="s">
        <v>2147</v>
      </c>
      <c r="D255" s="135">
        <v>3</v>
      </c>
      <c r="E255" s="246" t="s">
        <v>2148</v>
      </c>
      <c r="F255" s="246" t="s">
        <v>2149</v>
      </c>
      <c r="G255" s="247" t="s">
        <v>2136</v>
      </c>
      <c r="H255" s="246">
        <v>1</v>
      </c>
      <c r="I255" s="247" t="s">
        <v>2146</v>
      </c>
      <c r="J255" s="246">
        <v>2</v>
      </c>
      <c r="K255" s="246">
        <v>11.5</v>
      </c>
      <c r="L255" s="247">
        <v>0</v>
      </c>
      <c r="M255" s="247">
        <v>8</v>
      </c>
      <c r="N255" s="174">
        <v>0</v>
      </c>
      <c r="O255" s="174">
        <v>0</v>
      </c>
      <c r="P255" s="174">
        <f t="shared" ref="P255:P274" si="11">K255*0.8</f>
        <v>9.2000000000000011</v>
      </c>
      <c r="Q255" s="174">
        <v>0</v>
      </c>
      <c r="R255" s="174">
        <v>0</v>
      </c>
      <c r="S255" s="95">
        <v>0</v>
      </c>
      <c r="T255" s="95">
        <v>1</v>
      </c>
      <c r="U255" s="95">
        <v>0</v>
      </c>
      <c r="V255" s="95">
        <v>0</v>
      </c>
      <c r="W255" s="95">
        <v>1</v>
      </c>
      <c r="X255" s="95">
        <v>0</v>
      </c>
      <c r="Y255" s="95">
        <v>0</v>
      </c>
      <c r="Z255" s="95">
        <v>1</v>
      </c>
      <c r="AA255" s="95">
        <v>0</v>
      </c>
      <c r="AB255" s="95">
        <v>0</v>
      </c>
      <c r="AC255" s="95">
        <v>0</v>
      </c>
      <c r="AD255" s="95">
        <v>0</v>
      </c>
      <c r="AE255" s="95">
        <v>0</v>
      </c>
      <c r="AF255" s="95">
        <v>0</v>
      </c>
      <c r="AG255" s="95">
        <v>0</v>
      </c>
      <c r="AH255" s="95">
        <v>0</v>
      </c>
      <c r="AI255" s="95">
        <v>0</v>
      </c>
      <c r="AJ255" s="262">
        <v>45505</v>
      </c>
      <c r="AK255" s="95">
        <v>1</v>
      </c>
      <c r="AL255" s="262">
        <v>45505</v>
      </c>
      <c r="AM255" s="93">
        <v>1</v>
      </c>
      <c r="AN25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5" s="93" t="str">
        <f t="shared" si="6"/>
        <v xml:space="preserve"> VALUES('A2T1','3','Ａ２チラシ一戸建て','Ａ２イッコダテ','一戸建配布','1','Ａ２チラシ','2','11.5','0','8','0','0','9.2','0','0','0','1','0','0','1','0','0','1','0','0','0','0','0','0','0','0','0','2024-08-01','1','2024-08-01','1');</v>
      </c>
      <c r="AP25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VALUES('A2T1','3','Ａ２チラシ一戸建て','Ａ２イッコダテ','一戸建配布','1','Ａ２チラシ','2','11.5','0','8','0','0','9.2','0','0','0','1','0','0','1','0','0','1','0','0','0','0','0','0','0','0','0','2024-08-01','1','2024-08-01','1');</v>
      </c>
      <c r="AQ255" s="93" t="s">
        <v>3028</v>
      </c>
    </row>
    <row r="256" spans="1:43" ht="25.5" customHeight="1">
      <c r="A256" s="135" t="str">
        <f t="shared" si="8"/>
        <v>3-3-Ａ２チラシ</v>
      </c>
      <c r="B256" s="135"/>
      <c r="C256" s="246" t="s">
        <v>2150</v>
      </c>
      <c r="D256" s="135">
        <v>3</v>
      </c>
      <c r="E256" s="246" t="s">
        <v>2151</v>
      </c>
      <c r="F256" s="246" t="s">
        <v>2152</v>
      </c>
      <c r="G256" s="247" t="s">
        <v>2140</v>
      </c>
      <c r="H256" s="246">
        <v>1</v>
      </c>
      <c r="I256" s="247" t="s">
        <v>2146</v>
      </c>
      <c r="J256" s="246">
        <v>3</v>
      </c>
      <c r="K256" s="246">
        <v>10.5</v>
      </c>
      <c r="L256" s="247">
        <v>0</v>
      </c>
      <c r="M256" s="247">
        <v>7.4</v>
      </c>
      <c r="N256" s="174">
        <v>0</v>
      </c>
      <c r="O256" s="174">
        <v>0</v>
      </c>
      <c r="P256" s="174">
        <f t="shared" si="11"/>
        <v>8.4</v>
      </c>
      <c r="Q256" s="174">
        <v>0</v>
      </c>
      <c r="R256" s="174">
        <v>0</v>
      </c>
      <c r="S256" s="95">
        <v>0</v>
      </c>
      <c r="T256" s="95">
        <v>1</v>
      </c>
      <c r="U256" s="95">
        <v>0</v>
      </c>
      <c r="V256" s="95">
        <v>0</v>
      </c>
      <c r="W256" s="95">
        <v>1</v>
      </c>
      <c r="X256" s="95">
        <v>0</v>
      </c>
      <c r="Y256" s="95">
        <v>0</v>
      </c>
      <c r="Z256" s="95">
        <v>0</v>
      </c>
      <c r="AA256" s="95">
        <v>1</v>
      </c>
      <c r="AB256" s="95">
        <v>0</v>
      </c>
      <c r="AC256" s="95">
        <v>0</v>
      </c>
      <c r="AD256" s="95">
        <v>0</v>
      </c>
      <c r="AE256" s="95">
        <v>0</v>
      </c>
      <c r="AF256" s="95">
        <v>0</v>
      </c>
      <c r="AG256" s="95">
        <v>0</v>
      </c>
      <c r="AH256" s="95">
        <v>0</v>
      </c>
      <c r="AI256" s="95">
        <v>0</v>
      </c>
      <c r="AJ256" s="262">
        <v>45505</v>
      </c>
      <c r="AK256" s="95">
        <v>1</v>
      </c>
      <c r="AL256" s="262">
        <v>45505</v>
      </c>
      <c r="AM256" s="93">
        <v>1</v>
      </c>
      <c r="AN25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6" s="93" t="str">
        <f t="shared" si="6"/>
        <v xml:space="preserve"> VALUES('A2T2','3','Ａ２チラシ集合住宅','Ａ２シュウゴウジュウタク','集合住宅配布','1','Ａ２チラシ','3','10.5','0','7.4','0','0','8.4','0','0','0','1','0','0','1','0','0','0','1','0','0','0','0','0','0','0','0','2024-08-01','1','2024-08-01','1');</v>
      </c>
      <c r="AP25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VALUES('A2T2','3','Ａ２チラシ集合住宅','Ａ２シュウゴウジュウタク','集合住宅配布','1','Ａ２チラシ','3','10.5','0','7.4','0','0','8.4','0','0','0','1','0','0','1','0','0','0','1','0','0','0','0','0','0','0','0','2024-08-01','1','2024-08-01','1');</v>
      </c>
      <c r="AQ256" s="93" t="s">
        <v>3029</v>
      </c>
    </row>
    <row r="257" spans="1:43" ht="25.5" customHeight="1">
      <c r="A257" s="135" t="str">
        <f t="shared" si="8"/>
        <v>3-1-Ａ３チラシ</v>
      </c>
      <c r="B257" s="135"/>
      <c r="C257" s="246" t="s">
        <v>185</v>
      </c>
      <c r="D257" s="135">
        <v>3</v>
      </c>
      <c r="E257" s="246" t="s">
        <v>2161</v>
      </c>
      <c r="F257" s="246" t="s">
        <v>2161</v>
      </c>
      <c r="G257" s="246" t="s">
        <v>2132</v>
      </c>
      <c r="H257" s="246">
        <v>1</v>
      </c>
      <c r="I257" s="247" t="s">
        <v>2161</v>
      </c>
      <c r="J257" s="246">
        <v>1</v>
      </c>
      <c r="K257" s="246">
        <v>9</v>
      </c>
      <c r="L257" s="247">
        <v>0</v>
      </c>
      <c r="M257" s="247">
        <v>6.3</v>
      </c>
      <c r="N257" s="174">
        <v>0</v>
      </c>
      <c r="O257" s="174">
        <v>0</v>
      </c>
      <c r="P257" s="174">
        <f t="shared" si="11"/>
        <v>7.2</v>
      </c>
      <c r="Q257" s="174">
        <v>0</v>
      </c>
      <c r="R257" s="174">
        <v>0</v>
      </c>
      <c r="S257" s="95">
        <v>0</v>
      </c>
      <c r="T257" s="95">
        <v>1</v>
      </c>
      <c r="U257" s="95">
        <v>0</v>
      </c>
      <c r="V257" s="95">
        <v>0</v>
      </c>
      <c r="W257" s="95">
        <v>1</v>
      </c>
      <c r="X257" s="95">
        <v>0</v>
      </c>
      <c r="Y257" s="95">
        <v>0</v>
      </c>
      <c r="Z257" s="95">
        <v>1</v>
      </c>
      <c r="AA257" s="95">
        <v>1</v>
      </c>
      <c r="AB257" s="95">
        <v>0</v>
      </c>
      <c r="AC257" s="95">
        <v>0</v>
      </c>
      <c r="AD257" s="95">
        <v>0</v>
      </c>
      <c r="AE257" s="95">
        <v>0</v>
      </c>
      <c r="AF257" s="95">
        <v>0</v>
      </c>
      <c r="AG257" s="95">
        <v>0</v>
      </c>
      <c r="AH257" s="95">
        <v>0</v>
      </c>
      <c r="AI257" s="95">
        <v>0</v>
      </c>
      <c r="AJ257" s="262">
        <v>45505</v>
      </c>
      <c r="AK257" s="95">
        <v>1</v>
      </c>
      <c r="AL257" s="262">
        <v>45505</v>
      </c>
      <c r="AM257" s="93">
        <v>1</v>
      </c>
      <c r="AN25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7" s="93" t="str">
        <f t="shared" si="6"/>
        <v xml:space="preserve"> VALUES('A3T0','3','Ａ３チラシ','Ａ３チラシ','全戸配布','1','Ａ３チラシ','1','9','0','6.3','0','0','7.2','0','0','0','1','0','0','1','0','0','1','1','0','0','0','0','0','0','0','0','2024-08-01','1','2024-08-01','1');</v>
      </c>
      <c r="AP25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VALUES('A3T0','3','Ａ３チラシ','Ａ３チラシ','全戸配布','1','Ａ３チラシ','1','9','0','6.3','0','0','7.2','0','0','0','1','0','0','1','0','0','1','1','0','0','0','0','0','0','0','0','2024-08-01','1','2024-08-01','1');</v>
      </c>
      <c r="AQ257" s="93" t="s">
        <v>3030</v>
      </c>
    </row>
    <row r="258" spans="1:43" ht="25.5" customHeight="1">
      <c r="A258" s="135" t="str">
        <f t="shared" si="8"/>
        <v>3-2-Ａ３チラシ</v>
      </c>
      <c r="B258" s="135"/>
      <c r="C258" s="246" t="s">
        <v>186</v>
      </c>
      <c r="D258" s="135">
        <v>3</v>
      </c>
      <c r="E258" s="246" t="s">
        <v>2162</v>
      </c>
      <c r="F258" s="246" t="s">
        <v>2163</v>
      </c>
      <c r="G258" s="246" t="s">
        <v>2136</v>
      </c>
      <c r="H258" s="246">
        <v>1</v>
      </c>
      <c r="I258" s="247" t="s">
        <v>2161</v>
      </c>
      <c r="J258" s="246">
        <v>2</v>
      </c>
      <c r="K258" s="246">
        <v>11</v>
      </c>
      <c r="L258" s="247">
        <v>0</v>
      </c>
      <c r="M258" s="247">
        <v>7.7</v>
      </c>
      <c r="N258" s="174">
        <v>0</v>
      </c>
      <c r="O258" s="174">
        <v>0</v>
      </c>
      <c r="P258" s="174">
        <f t="shared" si="11"/>
        <v>8.8000000000000007</v>
      </c>
      <c r="Q258" s="174">
        <v>0</v>
      </c>
      <c r="R258" s="174">
        <v>0</v>
      </c>
      <c r="S258" s="95">
        <v>0</v>
      </c>
      <c r="T258" s="95">
        <v>1</v>
      </c>
      <c r="U258" s="95">
        <v>0</v>
      </c>
      <c r="V258" s="95">
        <v>0</v>
      </c>
      <c r="W258" s="95">
        <v>1</v>
      </c>
      <c r="X258" s="95">
        <v>0</v>
      </c>
      <c r="Y258" s="95">
        <v>0</v>
      </c>
      <c r="Z258" s="95">
        <v>1</v>
      </c>
      <c r="AA258" s="95">
        <v>0</v>
      </c>
      <c r="AB258" s="95">
        <v>0</v>
      </c>
      <c r="AC258" s="95">
        <v>0</v>
      </c>
      <c r="AD258" s="95">
        <v>0</v>
      </c>
      <c r="AE258" s="95">
        <v>0</v>
      </c>
      <c r="AF258" s="95">
        <v>0</v>
      </c>
      <c r="AG258" s="95">
        <v>0</v>
      </c>
      <c r="AH258" s="95">
        <v>0</v>
      </c>
      <c r="AI258" s="95">
        <v>0</v>
      </c>
      <c r="AJ258" s="262">
        <v>45505</v>
      </c>
      <c r="AK258" s="95">
        <v>1</v>
      </c>
      <c r="AL258" s="262">
        <v>45505</v>
      </c>
      <c r="AM258" s="93">
        <v>1</v>
      </c>
      <c r="AN25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8" s="93" t="str">
        <f t="shared" si="6"/>
        <v xml:space="preserve"> VALUES('A3T1','3','Ａ3チラシ一戸建て','Ａ３イッコダテ','一戸建配布','1','Ａ３チラシ','2','11','0','7.7','0','0','8.8','0','0','0','1','0','0','1','0','0','1','0','0','0','0','0','0','0','0','0','2024-08-01','1','2024-08-01','1');</v>
      </c>
      <c r="AP25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VALUES('A3T1','3','Ａ3チラシ一戸建て','Ａ３イッコダテ','一戸建配布','1','Ａ３チラシ','2','11','0','7.7','0','0','8.8','0','0','0','1','0','0','1','0','0','1','0','0','0','0','0','0','0','0','0','2024-08-01','1','2024-08-01','1');</v>
      </c>
      <c r="AQ258" s="93" t="s">
        <v>3031</v>
      </c>
    </row>
    <row r="259" spans="1:43" ht="25.5" customHeight="1">
      <c r="A259" s="135" t="str">
        <f t="shared" si="8"/>
        <v>3-3-Ａ３チラシ</v>
      </c>
      <c r="B259" s="135"/>
      <c r="C259" s="246" t="s">
        <v>187</v>
      </c>
      <c r="D259" s="135">
        <v>3</v>
      </c>
      <c r="E259" s="246" t="s">
        <v>2164</v>
      </c>
      <c r="F259" s="246" t="s">
        <v>2165</v>
      </c>
      <c r="G259" s="246" t="s">
        <v>2140</v>
      </c>
      <c r="H259" s="246">
        <v>1</v>
      </c>
      <c r="I259" s="247" t="s">
        <v>2161</v>
      </c>
      <c r="J259" s="246">
        <v>3</v>
      </c>
      <c r="K259" s="246">
        <v>10</v>
      </c>
      <c r="L259" s="247">
        <v>0</v>
      </c>
      <c r="M259" s="247">
        <v>7</v>
      </c>
      <c r="N259" s="174">
        <v>0</v>
      </c>
      <c r="O259" s="174">
        <v>0</v>
      </c>
      <c r="P259" s="174">
        <f t="shared" si="11"/>
        <v>8</v>
      </c>
      <c r="Q259" s="174">
        <v>0</v>
      </c>
      <c r="R259" s="174">
        <v>0</v>
      </c>
      <c r="S259" s="95">
        <v>0</v>
      </c>
      <c r="T259" s="95">
        <v>1</v>
      </c>
      <c r="U259" s="95">
        <v>0</v>
      </c>
      <c r="V259" s="95">
        <v>0</v>
      </c>
      <c r="W259" s="95">
        <v>1</v>
      </c>
      <c r="X259" s="95">
        <v>0</v>
      </c>
      <c r="Y259" s="95">
        <v>0</v>
      </c>
      <c r="Z259" s="95">
        <v>0</v>
      </c>
      <c r="AA259" s="95">
        <v>1</v>
      </c>
      <c r="AB259" s="95">
        <v>0</v>
      </c>
      <c r="AC259" s="95">
        <v>0</v>
      </c>
      <c r="AD259" s="95">
        <v>0</v>
      </c>
      <c r="AE259" s="95">
        <v>0</v>
      </c>
      <c r="AF259" s="95">
        <v>0</v>
      </c>
      <c r="AG259" s="95">
        <v>0</v>
      </c>
      <c r="AH259" s="95">
        <v>0</v>
      </c>
      <c r="AI259" s="95">
        <v>0</v>
      </c>
      <c r="AJ259" s="262">
        <v>45505</v>
      </c>
      <c r="AK259" s="95">
        <v>1</v>
      </c>
      <c r="AL259" s="262">
        <v>45505</v>
      </c>
      <c r="AM259" s="93">
        <v>1</v>
      </c>
      <c r="AN25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9" s="93" t="str">
        <f t="shared" si="6"/>
        <v xml:space="preserve"> VALUES('A3T2','3','Ａ3チラシ集合住宅','Ａ３チラシシュウゴウジュウタク','集合住宅配布','1','Ａ３チラシ','3','10','0','7','0','0','8','0','0','0','1','0','0','1','0','0','0','1','0','0','0','0','0','0','0','0','2024-08-01','1','2024-08-01','1');</v>
      </c>
      <c r="AP25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VALUES('A3T2','3','Ａ3チラシ集合住宅','Ａ３チラシシュウゴウジュウタク','集合住宅配布','1','Ａ３チラシ','3','10','0','7','0','0','8','0','0','0','1','0','0','1','0','0','0','1','0','0','0','0','0','0','0','0','2024-08-01','1','2024-08-01','1');</v>
      </c>
      <c r="AQ259" s="93" t="s">
        <v>3032</v>
      </c>
    </row>
    <row r="260" spans="1:43" ht="25.5" customHeight="1">
      <c r="A260" s="135" t="str">
        <f t="shared" si="8"/>
        <v>3-1-Ａ４チラシ</v>
      </c>
      <c r="B260" s="135"/>
      <c r="C260" s="246" t="s">
        <v>179</v>
      </c>
      <c r="D260" s="135">
        <v>3</v>
      </c>
      <c r="E260" s="246" t="s">
        <v>2176</v>
      </c>
      <c r="F260" s="246" t="s">
        <v>2176</v>
      </c>
      <c r="G260" s="246" t="s">
        <v>2132</v>
      </c>
      <c r="H260" s="246">
        <v>1</v>
      </c>
      <c r="I260" s="247" t="s">
        <v>2176</v>
      </c>
      <c r="J260" s="246">
        <v>1</v>
      </c>
      <c r="K260" s="246">
        <v>8</v>
      </c>
      <c r="L260" s="247">
        <v>0</v>
      </c>
      <c r="M260" s="247">
        <v>5.6</v>
      </c>
      <c r="N260" s="174">
        <v>0</v>
      </c>
      <c r="O260" s="174">
        <v>0</v>
      </c>
      <c r="P260" s="174">
        <f t="shared" si="11"/>
        <v>6.4</v>
      </c>
      <c r="Q260" s="174">
        <v>0</v>
      </c>
      <c r="R260" s="174">
        <v>0</v>
      </c>
      <c r="S260" s="95">
        <v>0</v>
      </c>
      <c r="T260" s="95">
        <v>1</v>
      </c>
      <c r="U260" s="95">
        <v>0</v>
      </c>
      <c r="V260" s="95">
        <v>0</v>
      </c>
      <c r="W260" s="95">
        <v>1</v>
      </c>
      <c r="X260" s="95">
        <v>0</v>
      </c>
      <c r="Y260" s="95">
        <v>0</v>
      </c>
      <c r="Z260" s="95">
        <v>1</v>
      </c>
      <c r="AA260" s="95">
        <v>1</v>
      </c>
      <c r="AB260" s="95">
        <v>0</v>
      </c>
      <c r="AC260" s="95">
        <v>0</v>
      </c>
      <c r="AD260" s="95">
        <v>0</v>
      </c>
      <c r="AE260" s="95">
        <v>0</v>
      </c>
      <c r="AF260" s="95">
        <v>0</v>
      </c>
      <c r="AG260" s="95">
        <v>0</v>
      </c>
      <c r="AH260" s="95">
        <v>0</v>
      </c>
      <c r="AI260" s="95">
        <v>0</v>
      </c>
      <c r="AJ260" s="262">
        <v>45505</v>
      </c>
      <c r="AK260" s="95">
        <v>1</v>
      </c>
      <c r="AL260" s="262">
        <v>45505</v>
      </c>
      <c r="AM260" s="93">
        <v>1</v>
      </c>
      <c r="AN26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0" s="93" t="str">
        <f t="shared" si="6"/>
        <v xml:space="preserve"> VALUES('A4T0','3','Ａ４チラシ','Ａ４チラシ','全戸配布','1','Ａ４チラシ','1','8','0','5.6','0','0','6.4','0','0','0','1','0','0','1','0','0','1','1','0','0','0','0','0','0','0','0','2024-08-01','1','2024-08-01','1');</v>
      </c>
      <c r="AP26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VALUES('A4T0','3','Ａ４チラシ','Ａ４チラシ','全戸配布','1','Ａ４チラシ','1','8','0','5.6','0','0','6.4','0','0','0','1','0','0','1','0','0','1','1','0','0','0','0','0','0','0','0','2024-08-01','1','2024-08-01','1');</v>
      </c>
      <c r="AQ260" s="93" t="s">
        <v>3033</v>
      </c>
    </row>
    <row r="261" spans="1:43" ht="25.5" customHeight="1">
      <c r="A261" s="135" t="str">
        <f t="shared" si="8"/>
        <v>3-2-Ａ４チラシ</v>
      </c>
      <c r="B261" s="135"/>
      <c r="C261" s="246" t="s">
        <v>180</v>
      </c>
      <c r="D261" s="135">
        <v>3</v>
      </c>
      <c r="E261" s="246" t="s">
        <v>2177</v>
      </c>
      <c r="F261" s="246" t="s">
        <v>2178</v>
      </c>
      <c r="G261" s="246" t="s">
        <v>2136</v>
      </c>
      <c r="H261" s="246">
        <v>1</v>
      </c>
      <c r="I261" s="247" t="s">
        <v>2176</v>
      </c>
      <c r="J261" s="246">
        <v>2</v>
      </c>
      <c r="K261" s="246">
        <v>10</v>
      </c>
      <c r="L261" s="247">
        <v>0</v>
      </c>
      <c r="M261" s="247">
        <v>7</v>
      </c>
      <c r="N261" s="174">
        <v>0</v>
      </c>
      <c r="O261" s="174">
        <v>0</v>
      </c>
      <c r="P261" s="174">
        <f t="shared" si="11"/>
        <v>8</v>
      </c>
      <c r="Q261" s="174">
        <v>0</v>
      </c>
      <c r="R261" s="174">
        <v>0</v>
      </c>
      <c r="S261" s="95">
        <v>0</v>
      </c>
      <c r="T261" s="95">
        <v>1</v>
      </c>
      <c r="U261" s="95">
        <v>0</v>
      </c>
      <c r="V261" s="95">
        <v>0</v>
      </c>
      <c r="W261" s="95">
        <v>1</v>
      </c>
      <c r="X261" s="95">
        <v>0</v>
      </c>
      <c r="Y261" s="95">
        <v>0</v>
      </c>
      <c r="Z261" s="95">
        <v>1</v>
      </c>
      <c r="AA261" s="95">
        <v>0</v>
      </c>
      <c r="AB261" s="95">
        <v>0</v>
      </c>
      <c r="AC261" s="95">
        <v>0</v>
      </c>
      <c r="AD261" s="95">
        <v>0</v>
      </c>
      <c r="AE261" s="95">
        <v>0</v>
      </c>
      <c r="AF261" s="95">
        <v>0</v>
      </c>
      <c r="AG261" s="95">
        <v>0</v>
      </c>
      <c r="AH261" s="95">
        <v>0</v>
      </c>
      <c r="AI261" s="95">
        <v>0</v>
      </c>
      <c r="AJ261" s="262">
        <v>45505</v>
      </c>
      <c r="AK261" s="95">
        <v>1</v>
      </c>
      <c r="AL261" s="262">
        <v>45505</v>
      </c>
      <c r="AM261" s="93">
        <v>1</v>
      </c>
      <c r="AN26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1" s="93" t="str">
        <f t="shared" si="6"/>
        <v xml:space="preserve"> VALUES('A4T1','3','Ａ４チラシ一戸建て','Ａ４イッコダテ','一戸建配布','1','Ａ４チラシ','2','10','0','7','0','0','8','0','0','0','1','0','0','1','0','0','1','0','0','0','0','0','0','0','0','0','2024-08-01','1','2024-08-01','1');</v>
      </c>
      <c r="AP26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VALUES('A4T1','3','Ａ４チラシ一戸建て','Ａ４イッコダテ','一戸建配布','1','Ａ４チラシ','2','10','0','7','0','0','8','0','0','0','1','0','0','1','0','0','1','0','0','0','0','0','0','0','0','0','2024-08-01','1','2024-08-01','1');</v>
      </c>
      <c r="AQ261" s="93" t="s">
        <v>3034</v>
      </c>
    </row>
    <row r="262" spans="1:43" ht="25.5" customHeight="1">
      <c r="A262" s="135" t="str">
        <f t="shared" si="8"/>
        <v>3-3-Ａ４チラシ</v>
      </c>
      <c r="B262" s="135"/>
      <c r="C262" s="246" t="s">
        <v>181</v>
      </c>
      <c r="D262" s="135">
        <v>3</v>
      </c>
      <c r="E262" s="246" t="s">
        <v>2179</v>
      </c>
      <c r="F262" s="246" t="s">
        <v>2180</v>
      </c>
      <c r="G262" s="246" t="s">
        <v>2140</v>
      </c>
      <c r="H262" s="246">
        <v>1</v>
      </c>
      <c r="I262" s="247" t="s">
        <v>2176</v>
      </c>
      <c r="J262" s="246">
        <v>3</v>
      </c>
      <c r="K262" s="246">
        <v>9</v>
      </c>
      <c r="L262" s="247">
        <v>0</v>
      </c>
      <c r="M262" s="247">
        <v>6.3</v>
      </c>
      <c r="N262" s="174">
        <v>0</v>
      </c>
      <c r="O262" s="174">
        <v>0</v>
      </c>
      <c r="P262" s="174">
        <f t="shared" si="11"/>
        <v>7.2</v>
      </c>
      <c r="Q262" s="174">
        <v>0</v>
      </c>
      <c r="R262" s="174">
        <v>0</v>
      </c>
      <c r="S262" s="95">
        <v>0</v>
      </c>
      <c r="T262" s="95">
        <v>1</v>
      </c>
      <c r="U262" s="95">
        <v>0</v>
      </c>
      <c r="V262" s="95">
        <v>0</v>
      </c>
      <c r="W262" s="95">
        <v>1</v>
      </c>
      <c r="X262" s="95">
        <v>0</v>
      </c>
      <c r="Y262" s="95">
        <v>0</v>
      </c>
      <c r="Z262" s="95">
        <v>0</v>
      </c>
      <c r="AA262" s="95">
        <v>1</v>
      </c>
      <c r="AB262" s="95">
        <v>0</v>
      </c>
      <c r="AC262" s="95">
        <v>0</v>
      </c>
      <c r="AD262" s="95">
        <v>0</v>
      </c>
      <c r="AE262" s="95">
        <v>0</v>
      </c>
      <c r="AF262" s="95">
        <v>0</v>
      </c>
      <c r="AG262" s="95">
        <v>0</v>
      </c>
      <c r="AH262" s="95">
        <v>0</v>
      </c>
      <c r="AI262" s="95">
        <v>0</v>
      </c>
      <c r="AJ262" s="262">
        <v>45505</v>
      </c>
      <c r="AK262" s="95">
        <v>1</v>
      </c>
      <c r="AL262" s="262">
        <v>45505</v>
      </c>
      <c r="AM262" s="93">
        <v>1</v>
      </c>
      <c r="AN26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2" s="93" t="str">
        <f t="shared" si="6"/>
        <v xml:space="preserve"> VALUES('A4T2','3','Ａ4チラシ集合住宅','Ａ４チラシシュウゴウジュウタク','集合住宅配布','1','Ａ４チラシ','3','9','0','6.3','0','0','7.2','0','0','0','1','0','0','1','0','0','0','1','0','0','0','0','0','0','0','0','2024-08-01','1','2024-08-01','1');</v>
      </c>
      <c r="AP26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3','Ａ4チラシ集合住宅','Ａ４チラシシュウゴウジュウタク','集合住宅配布','1','Ａ４チラシ','3','9','0','6.3','0','0','7.2','0','0','0','1','0','0','1','0','0','0','1','0','0','0','0','0','0','0','0','2024-08-01','1','2024-08-01','1');</v>
      </c>
      <c r="AQ262" s="93" t="s">
        <v>3035</v>
      </c>
    </row>
    <row r="263" spans="1:43" ht="25.5" customHeight="1">
      <c r="A263" s="135" t="str">
        <f t="shared" si="8"/>
        <v>3-1-Ｂ２チラシ</v>
      </c>
      <c r="B263" s="135"/>
      <c r="C263" s="246" t="s">
        <v>2224</v>
      </c>
      <c r="D263" s="135">
        <v>3</v>
      </c>
      <c r="E263" s="246" t="s">
        <v>2225</v>
      </c>
      <c r="F263" s="246" t="s">
        <v>2226</v>
      </c>
      <c r="G263" s="246" t="s">
        <v>2132</v>
      </c>
      <c r="H263" s="246">
        <v>1</v>
      </c>
      <c r="I263" s="247" t="s">
        <v>2225</v>
      </c>
      <c r="J263" s="246">
        <v>1</v>
      </c>
      <c r="K263" s="246">
        <v>9.5</v>
      </c>
      <c r="L263" s="247">
        <v>0</v>
      </c>
      <c r="M263" s="247">
        <v>6.7</v>
      </c>
      <c r="N263" s="174">
        <v>0</v>
      </c>
      <c r="O263" s="174">
        <v>0</v>
      </c>
      <c r="P263" s="174">
        <f t="shared" si="11"/>
        <v>7.6000000000000005</v>
      </c>
      <c r="Q263" s="174">
        <v>0</v>
      </c>
      <c r="R263" s="174">
        <v>0</v>
      </c>
      <c r="S263" s="95">
        <v>0</v>
      </c>
      <c r="T263" s="95">
        <v>1</v>
      </c>
      <c r="U263" s="95">
        <v>0</v>
      </c>
      <c r="V263" s="95">
        <v>0</v>
      </c>
      <c r="W263" s="95">
        <v>1</v>
      </c>
      <c r="X263" s="95">
        <v>0</v>
      </c>
      <c r="Y263" s="95">
        <v>0</v>
      </c>
      <c r="Z263" s="95">
        <v>1</v>
      </c>
      <c r="AA263" s="95">
        <v>1</v>
      </c>
      <c r="AB263" s="95">
        <v>0</v>
      </c>
      <c r="AC263" s="95">
        <v>0</v>
      </c>
      <c r="AD263" s="95">
        <v>0</v>
      </c>
      <c r="AE263" s="95">
        <v>0</v>
      </c>
      <c r="AF263" s="95">
        <v>0</v>
      </c>
      <c r="AG263" s="95">
        <v>0</v>
      </c>
      <c r="AH263" s="95">
        <v>0</v>
      </c>
      <c r="AI263" s="95">
        <v>0</v>
      </c>
      <c r="AJ263" s="262">
        <v>45505</v>
      </c>
      <c r="AK263" s="95">
        <v>1</v>
      </c>
      <c r="AL263" s="262">
        <v>45505</v>
      </c>
      <c r="AM263" s="93">
        <v>1</v>
      </c>
      <c r="AN26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3" s="93" t="str">
        <f t="shared" si="6"/>
        <v xml:space="preserve"> VALUES('B2T0','3','Ｂ２チラシ','Ｂ２','全戸配布','1','Ｂ２チラシ','1','9.5','0','6.7','0','0','7.6','0','0','0','1','0','0','1','0','0','1','1','0','0','0','0','0','0','0','0','2024-08-01','1','2024-08-01','1');</v>
      </c>
      <c r="AP26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VALUES('B2T0','3','Ｂ２チラシ','Ｂ２','全戸配布','1','Ｂ２チラシ','1','9.5','0','6.7','0','0','7.6','0','0','0','1','0','0','1','0','0','1','1','0','0','0','0','0','0','0','0','2024-08-01','1','2024-08-01','1');</v>
      </c>
      <c r="AQ263" s="93" t="s">
        <v>3036</v>
      </c>
    </row>
    <row r="264" spans="1:43" ht="25.5" customHeight="1">
      <c r="A264" s="135" t="str">
        <f t="shared" si="8"/>
        <v>3-2-Ｂ２チラシ</v>
      </c>
      <c r="B264" s="135"/>
      <c r="C264" s="246" t="s">
        <v>2227</v>
      </c>
      <c r="D264" s="135">
        <v>3</v>
      </c>
      <c r="E264" s="246" t="s">
        <v>2228</v>
      </c>
      <c r="F264" s="246" t="s">
        <v>2229</v>
      </c>
      <c r="G264" s="246" t="s">
        <v>2136</v>
      </c>
      <c r="H264" s="246">
        <v>1</v>
      </c>
      <c r="I264" s="247" t="s">
        <v>2225</v>
      </c>
      <c r="J264" s="246">
        <v>2</v>
      </c>
      <c r="K264" s="246">
        <v>11.5</v>
      </c>
      <c r="L264" s="247">
        <v>0</v>
      </c>
      <c r="M264" s="247">
        <v>8</v>
      </c>
      <c r="N264" s="174">
        <v>0</v>
      </c>
      <c r="O264" s="174">
        <v>0</v>
      </c>
      <c r="P264" s="174">
        <f t="shared" si="11"/>
        <v>9.2000000000000011</v>
      </c>
      <c r="Q264" s="174">
        <v>0</v>
      </c>
      <c r="R264" s="174">
        <v>0</v>
      </c>
      <c r="S264" s="95">
        <v>0</v>
      </c>
      <c r="T264" s="95">
        <v>1</v>
      </c>
      <c r="U264" s="95">
        <v>0</v>
      </c>
      <c r="V264" s="95">
        <v>0</v>
      </c>
      <c r="W264" s="95">
        <v>1</v>
      </c>
      <c r="X264" s="95">
        <v>0</v>
      </c>
      <c r="Y264" s="95">
        <v>0</v>
      </c>
      <c r="Z264" s="95">
        <v>1</v>
      </c>
      <c r="AA264" s="95">
        <v>0</v>
      </c>
      <c r="AB264" s="95">
        <v>0</v>
      </c>
      <c r="AC264" s="95">
        <v>0</v>
      </c>
      <c r="AD264" s="95">
        <v>0</v>
      </c>
      <c r="AE264" s="95">
        <v>0</v>
      </c>
      <c r="AF264" s="95">
        <v>0</v>
      </c>
      <c r="AG264" s="95">
        <v>0</v>
      </c>
      <c r="AH264" s="95">
        <v>0</v>
      </c>
      <c r="AI264" s="95">
        <v>0</v>
      </c>
      <c r="AJ264" s="262">
        <v>45505</v>
      </c>
      <c r="AK264" s="95">
        <v>1</v>
      </c>
      <c r="AL264" s="262">
        <v>45505</v>
      </c>
      <c r="AM264" s="93">
        <v>1</v>
      </c>
      <c r="AN26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4" s="93" t="str">
        <f t="shared" si="6"/>
        <v xml:space="preserve"> VALUES('B2T1','3','Ｂ２チラシ一戸建て','Ｂ２イッコダテ','一戸建配布','1','Ｂ２チラシ','2','11.5','0','8','0','0','9.2','0','0','0','1','0','0','1','0','0','1','0','0','0','0','0','0','0','0','0','2024-08-01','1','2024-08-01','1');</v>
      </c>
      <c r="AP26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VALUES('B2T1','3','Ｂ２チラシ一戸建て','Ｂ２イッコダテ','一戸建配布','1','Ｂ２チラシ','2','11.5','0','8','0','0','9.2','0','0','0','1','0','0','1','0','0','1','0','0','0','0','0','0','0','0','0','2024-08-01','1','2024-08-01','1');</v>
      </c>
      <c r="AQ264" s="93" t="s">
        <v>3037</v>
      </c>
    </row>
    <row r="265" spans="1:43" ht="25.5" customHeight="1">
      <c r="A265" s="135" t="str">
        <f t="shared" si="8"/>
        <v>3-3-Ｂ２チラシ</v>
      </c>
      <c r="B265" s="135"/>
      <c r="C265" s="246" t="s">
        <v>2230</v>
      </c>
      <c r="D265" s="135">
        <v>3</v>
      </c>
      <c r="E265" s="246" t="s">
        <v>2231</v>
      </c>
      <c r="F265" s="246" t="s">
        <v>2232</v>
      </c>
      <c r="G265" s="246" t="s">
        <v>2140</v>
      </c>
      <c r="H265" s="246">
        <v>1</v>
      </c>
      <c r="I265" s="247" t="s">
        <v>2225</v>
      </c>
      <c r="J265" s="246">
        <v>3</v>
      </c>
      <c r="K265" s="246">
        <v>10.5</v>
      </c>
      <c r="L265" s="247">
        <v>0</v>
      </c>
      <c r="M265" s="247">
        <v>7.4</v>
      </c>
      <c r="N265" s="174">
        <v>0</v>
      </c>
      <c r="O265" s="174">
        <v>0</v>
      </c>
      <c r="P265" s="174">
        <f t="shared" si="11"/>
        <v>8.4</v>
      </c>
      <c r="Q265" s="174">
        <v>0</v>
      </c>
      <c r="R265" s="174">
        <v>0</v>
      </c>
      <c r="S265" s="95">
        <v>0</v>
      </c>
      <c r="T265" s="95">
        <v>1</v>
      </c>
      <c r="U265" s="95">
        <v>0</v>
      </c>
      <c r="V265" s="95">
        <v>0</v>
      </c>
      <c r="W265" s="95">
        <v>1</v>
      </c>
      <c r="X265" s="95">
        <v>0</v>
      </c>
      <c r="Y265" s="95">
        <v>0</v>
      </c>
      <c r="Z265" s="95">
        <v>0</v>
      </c>
      <c r="AA265" s="95">
        <v>1</v>
      </c>
      <c r="AB265" s="95">
        <v>0</v>
      </c>
      <c r="AC265" s="95">
        <v>0</v>
      </c>
      <c r="AD265" s="95">
        <v>0</v>
      </c>
      <c r="AE265" s="95">
        <v>0</v>
      </c>
      <c r="AF265" s="95">
        <v>0</v>
      </c>
      <c r="AG265" s="95">
        <v>0</v>
      </c>
      <c r="AH265" s="95">
        <v>0</v>
      </c>
      <c r="AI265" s="95">
        <v>0</v>
      </c>
      <c r="AJ265" s="262">
        <v>45505</v>
      </c>
      <c r="AK265" s="95">
        <v>1</v>
      </c>
      <c r="AL265" s="262">
        <v>45505</v>
      </c>
      <c r="AM265" s="93">
        <v>1</v>
      </c>
      <c r="AN26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5" s="93" t="str">
        <f t="shared" si="6"/>
        <v xml:space="preserve"> VALUES('B2T2','3','Ｂ２チラシ集合住宅','Ｂ２シュウゴウジュウタク','集合住宅配布','1','Ｂ２チラシ','3','10.5','0','7.4','0','0','8.4','0','0','0','1','0','0','1','0','0','0','1','0','0','0','0','0','0','0','0','2024-08-01','1','2024-08-01','1');</v>
      </c>
      <c r="AP26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VALUES('B2T2','3','Ｂ２チラシ集合住宅','Ｂ２シュウゴウジュウタク','集合住宅配布','1','Ｂ２チラシ','3','10.5','0','7.4','0','0','8.4','0','0','0','1','0','0','1','0','0','0','1','0','0','0','0','0','0','0','0','2024-08-01','1','2024-08-01','1');</v>
      </c>
      <c r="AQ265" s="93" t="s">
        <v>3038</v>
      </c>
    </row>
    <row r="266" spans="1:43" ht="25.5" customHeight="1">
      <c r="A266" s="135" t="str">
        <f t="shared" si="8"/>
        <v>3-1-Ｂ３チラシ</v>
      </c>
      <c r="B266" s="135"/>
      <c r="C266" s="246" t="s">
        <v>188</v>
      </c>
      <c r="D266" s="135">
        <v>3</v>
      </c>
      <c r="E266" s="246" t="s">
        <v>208</v>
      </c>
      <c r="F266" s="246" t="s">
        <v>2242</v>
      </c>
      <c r="G266" s="246" t="s">
        <v>2132</v>
      </c>
      <c r="H266" s="246">
        <v>1</v>
      </c>
      <c r="I266" s="247" t="s">
        <v>208</v>
      </c>
      <c r="J266" s="246">
        <v>1</v>
      </c>
      <c r="K266" s="246">
        <v>9</v>
      </c>
      <c r="L266" s="247">
        <v>0</v>
      </c>
      <c r="M266" s="247">
        <v>6.3</v>
      </c>
      <c r="N266" s="174">
        <v>0</v>
      </c>
      <c r="O266" s="174">
        <v>0</v>
      </c>
      <c r="P266" s="174">
        <f t="shared" si="11"/>
        <v>7.2</v>
      </c>
      <c r="Q266" s="174">
        <v>0</v>
      </c>
      <c r="R266" s="174">
        <v>0</v>
      </c>
      <c r="S266" s="95">
        <v>0</v>
      </c>
      <c r="T266" s="95">
        <v>1</v>
      </c>
      <c r="U266" s="95">
        <v>0</v>
      </c>
      <c r="V266" s="95">
        <v>0</v>
      </c>
      <c r="W266" s="95">
        <v>1</v>
      </c>
      <c r="X266" s="95">
        <v>0</v>
      </c>
      <c r="Y266" s="95">
        <v>0</v>
      </c>
      <c r="Z266" s="95">
        <v>1</v>
      </c>
      <c r="AA266" s="95">
        <v>1</v>
      </c>
      <c r="AB266" s="95">
        <v>0</v>
      </c>
      <c r="AC266" s="95">
        <v>0</v>
      </c>
      <c r="AD266" s="95">
        <v>0</v>
      </c>
      <c r="AE266" s="95">
        <v>0</v>
      </c>
      <c r="AF266" s="95">
        <v>0</v>
      </c>
      <c r="AG266" s="95">
        <v>0</v>
      </c>
      <c r="AH266" s="95">
        <v>0</v>
      </c>
      <c r="AI266" s="95">
        <v>0</v>
      </c>
      <c r="AJ266" s="262">
        <v>45505</v>
      </c>
      <c r="AK266" s="95">
        <v>1</v>
      </c>
      <c r="AL266" s="262">
        <v>45505</v>
      </c>
      <c r="AM266" s="93">
        <v>1</v>
      </c>
      <c r="AN26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6" s="93" t="str">
        <f t="shared" si="6"/>
        <v xml:space="preserve"> VALUES('B3T0','3','Ｂ３チラシ','Ｂ３','全戸配布','1','Ｂ３チラシ','1','9','0','6.3','0','0','7.2','0','0','0','1','0','0','1','0','0','1','1','0','0','0','0','0','0','0','0','2024-08-01','1','2024-08-01','1');</v>
      </c>
      <c r="AP26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VALUES('B3T0','3','Ｂ３チラシ','Ｂ３','全戸配布','1','Ｂ３チラシ','1','9','0','6.3','0','0','7.2','0','0','0','1','0','0','1','0','0','1','1','0','0','0','0','0','0','0','0','2024-08-01','1','2024-08-01','1');</v>
      </c>
      <c r="AQ266" s="93" t="s">
        <v>3039</v>
      </c>
    </row>
    <row r="267" spans="1:43" ht="25.5" customHeight="1">
      <c r="A267" s="135" t="str">
        <f t="shared" si="8"/>
        <v>3-2-Ｂ３チラシ</v>
      </c>
      <c r="B267" s="135"/>
      <c r="C267" s="246" t="s">
        <v>189</v>
      </c>
      <c r="D267" s="135">
        <v>3</v>
      </c>
      <c r="E267" s="246" t="s">
        <v>2243</v>
      </c>
      <c r="F267" s="246" t="s">
        <v>2244</v>
      </c>
      <c r="G267" s="246" t="s">
        <v>2136</v>
      </c>
      <c r="H267" s="246">
        <v>1</v>
      </c>
      <c r="I267" s="247" t="s">
        <v>208</v>
      </c>
      <c r="J267" s="246">
        <v>2</v>
      </c>
      <c r="K267" s="246">
        <v>11</v>
      </c>
      <c r="L267" s="247">
        <v>0</v>
      </c>
      <c r="M267" s="247">
        <v>7.7</v>
      </c>
      <c r="N267" s="174">
        <v>0</v>
      </c>
      <c r="O267" s="174">
        <v>0</v>
      </c>
      <c r="P267" s="174">
        <f t="shared" si="11"/>
        <v>8.8000000000000007</v>
      </c>
      <c r="Q267" s="174">
        <v>0</v>
      </c>
      <c r="R267" s="174">
        <v>0</v>
      </c>
      <c r="S267" s="95">
        <v>0</v>
      </c>
      <c r="T267" s="95">
        <v>1</v>
      </c>
      <c r="U267" s="95">
        <v>0</v>
      </c>
      <c r="V267" s="95">
        <v>0</v>
      </c>
      <c r="W267" s="95">
        <v>1</v>
      </c>
      <c r="X267" s="95">
        <v>0</v>
      </c>
      <c r="Y267" s="95">
        <v>0</v>
      </c>
      <c r="Z267" s="95">
        <v>1</v>
      </c>
      <c r="AA267" s="95">
        <v>0</v>
      </c>
      <c r="AB267" s="95">
        <v>0</v>
      </c>
      <c r="AC267" s="95">
        <v>0</v>
      </c>
      <c r="AD267" s="95">
        <v>0</v>
      </c>
      <c r="AE267" s="95">
        <v>0</v>
      </c>
      <c r="AF267" s="95">
        <v>0</v>
      </c>
      <c r="AG267" s="95">
        <v>0</v>
      </c>
      <c r="AH267" s="95">
        <v>0</v>
      </c>
      <c r="AI267" s="95">
        <v>0</v>
      </c>
      <c r="AJ267" s="262">
        <v>45505</v>
      </c>
      <c r="AK267" s="95">
        <v>1</v>
      </c>
      <c r="AL267" s="262">
        <v>45505</v>
      </c>
      <c r="AM267" s="93">
        <v>1</v>
      </c>
      <c r="AN26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7" s="93" t="str">
        <f t="shared" si="6"/>
        <v xml:space="preserve"> VALUES('B3T1','3','B３一戸建てチラシ','Ｂ３イッコダテ','一戸建配布','1','Ｂ３チラシ','2','11','0','7.7','0','0','8.8','0','0','0','1','0','0','1','0','0','1','0','0','0','0','0','0','0','0','0','2024-08-01','1','2024-08-01','1');</v>
      </c>
      <c r="AP26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VALUES('B3T1','3','B３一戸建てチラシ','Ｂ３イッコダテ','一戸建配布','1','Ｂ３チラシ','2','11','0','7.7','0','0','8.8','0','0','0','1','0','0','1','0','0','1','0','0','0','0','0','0','0','0','0','2024-08-01','1','2024-08-01','1');</v>
      </c>
      <c r="AQ267" s="93" t="s">
        <v>3040</v>
      </c>
    </row>
    <row r="268" spans="1:43" ht="25.5" customHeight="1">
      <c r="A268" s="135" t="str">
        <f t="shared" si="8"/>
        <v>3-3-Ｂ３チラシ</v>
      </c>
      <c r="B268" s="135"/>
      <c r="C268" s="246" t="s">
        <v>190</v>
      </c>
      <c r="D268" s="135">
        <v>3</v>
      </c>
      <c r="E268" s="246" t="s">
        <v>2245</v>
      </c>
      <c r="F268" s="246" t="s">
        <v>2246</v>
      </c>
      <c r="G268" s="246" t="s">
        <v>2140</v>
      </c>
      <c r="H268" s="246">
        <v>1</v>
      </c>
      <c r="I268" s="247" t="s">
        <v>208</v>
      </c>
      <c r="J268" s="246">
        <v>3</v>
      </c>
      <c r="K268" s="246">
        <v>10</v>
      </c>
      <c r="L268" s="247">
        <v>0</v>
      </c>
      <c r="M268" s="247">
        <v>7</v>
      </c>
      <c r="N268" s="174">
        <v>0</v>
      </c>
      <c r="O268" s="174">
        <v>0</v>
      </c>
      <c r="P268" s="174">
        <f t="shared" si="11"/>
        <v>8</v>
      </c>
      <c r="Q268" s="174">
        <v>0</v>
      </c>
      <c r="R268" s="174">
        <v>0</v>
      </c>
      <c r="S268" s="95">
        <v>0</v>
      </c>
      <c r="T268" s="95">
        <v>1</v>
      </c>
      <c r="U268" s="95">
        <v>0</v>
      </c>
      <c r="V268" s="95">
        <v>0</v>
      </c>
      <c r="W268" s="95">
        <v>1</v>
      </c>
      <c r="X268" s="95">
        <v>0</v>
      </c>
      <c r="Y268" s="95">
        <v>0</v>
      </c>
      <c r="Z268" s="95">
        <v>0</v>
      </c>
      <c r="AA268" s="95">
        <v>1</v>
      </c>
      <c r="AB268" s="95">
        <v>0</v>
      </c>
      <c r="AC268" s="95">
        <v>0</v>
      </c>
      <c r="AD268" s="95">
        <v>0</v>
      </c>
      <c r="AE268" s="95">
        <v>0</v>
      </c>
      <c r="AF268" s="95">
        <v>0</v>
      </c>
      <c r="AG268" s="95">
        <v>0</v>
      </c>
      <c r="AH268" s="95">
        <v>0</v>
      </c>
      <c r="AI268" s="95">
        <v>0</v>
      </c>
      <c r="AJ268" s="262">
        <v>45505</v>
      </c>
      <c r="AK268" s="95">
        <v>1</v>
      </c>
      <c r="AL268" s="262">
        <v>45505</v>
      </c>
      <c r="AM268" s="93">
        <v>1</v>
      </c>
      <c r="AN26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8" s="93" t="str">
        <f t="shared" si="6"/>
        <v xml:space="preserve"> VALUES('B3T2','3','Ｂ3チラシ集合住宅','Ｂ３シュウゴウジュウタク','集合住宅配布','1','Ｂ３チラシ','3','10','0','7','0','0','8','0','0','0','1','0','0','1','0','0','0','1','0','0','0','0','0','0','0','0','2024-08-01','1','2024-08-01','1');</v>
      </c>
      <c r="AP26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VALUES('B3T2','3','Ｂ3チラシ集合住宅','Ｂ３シュウゴウジュウタク','集合住宅配布','1','Ｂ３チラシ','3','10','0','7','0','0','8','0','0','0','1','0','0','1','0','0','0','1','0','0','0','0','0','0','0','0','2024-08-01','1','2024-08-01','1');</v>
      </c>
      <c r="AQ268" s="93" t="s">
        <v>3041</v>
      </c>
    </row>
    <row r="269" spans="1:43" ht="25.5" customHeight="1">
      <c r="A269" s="135" t="str">
        <f t="shared" si="8"/>
        <v>3-1-Ｂ４チラシ</v>
      </c>
      <c r="B269" s="135"/>
      <c r="C269" s="246" t="s">
        <v>182</v>
      </c>
      <c r="D269" s="135">
        <v>3</v>
      </c>
      <c r="E269" s="246" t="s">
        <v>206</v>
      </c>
      <c r="F269" s="246" t="s">
        <v>2256</v>
      </c>
      <c r="G269" s="246" t="s">
        <v>2132</v>
      </c>
      <c r="H269" s="246">
        <v>1</v>
      </c>
      <c r="I269" s="247" t="s">
        <v>206</v>
      </c>
      <c r="J269" s="246">
        <v>1</v>
      </c>
      <c r="K269" s="246">
        <v>8.5</v>
      </c>
      <c r="L269" s="247">
        <v>0</v>
      </c>
      <c r="M269" s="247">
        <v>6</v>
      </c>
      <c r="N269" s="174">
        <v>0</v>
      </c>
      <c r="O269" s="174">
        <v>0</v>
      </c>
      <c r="P269" s="174">
        <f t="shared" si="11"/>
        <v>6.8000000000000007</v>
      </c>
      <c r="Q269" s="174">
        <v>0</v>
      </c>
      <c r="R269" s="174">
        <v>0</v>
      </c>
      <c r="S269" s="95">
        <v>0</v>
      </c>
      <c r="T269" s="95">
        <v>1</v>
      </c>
      <c r="U269" s="95">
        <v>0</v>
      </c>
      <c r="V269" s="95">
        <v>0</v>
      </c>
      <c r="W269" s="95">
        <v>1</v>
      </c>
      <c r="X269" s="95">
        <v>0</v>
      </c>
      <c r="Y269" s="95">
        <v>0</v>
      </c>
      <c r="Z269" s="95">
        <v>1</v>
      </c>
      <c r="AA269" s="95">
        <v>1</v>
      </c>
      <c r="AB269" s="95">
        <v>0</v>
      </c>
      <c r="AC269" s="95">
        <v>0</v>
      </c>
      <c r="AD269" s="95">
        <v>0</v>
      </c>
      <c r="AE269" s="95">
        <v>0</v>
      </c>
      <c r="AF269" s="95">
        <v>0</v>
      </c>
      <c r="AG269" s="95">
        <v>0</v>
      </c>
      <c r="AH269" s="95">
        <v>0</v>
      </c>
      <c r="AI269" s="95">
        <v>0</v>
      </c>
      <c r="AJ269" s="262">
        <v>45505</v>
      </c>
      <c r="AK269" s="95">
        <v>1</v>
      </c>
      <c r="AL269" s="262">
        <v>45505</v>
      </c>
      <c r="AM269" s="93">
        <v>1</v>
      </c>
      <c r="AN26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9" s="93" t="str">
        <f t="shared" si="6"/>
        <v xml:space="preserve"> VALUES('B4T0','3','Ｂ４チラシ','Ｂ４','全戸配布','1','Ｂ４チラシ','1','8.5','0','6','0','0','6.8','0','0','0','1','0','0','1','0','0','1','1','0','0','0','0','0','0','0','0','2024-08-01','1','2024-08-01','1');</v>
      </c>
      <c r="AP26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VALUES('B4T0','3','Ｂ４チラシ','Ｂ４','全戸配布','1','Ｂ４チラシ','1','8.5','0','6','0','0','6.8','0','0','0','1','0','0','1','0','0','1','1','0','0','0','0','0','0','0','0','2024-08-01','1','2024-08-01','1');</v>
      </c>
      <c r="AQ269" s="93" t="s">
        <v>3042</v>
      </c>
    </row>
    <row r="270" spans="1:43" ht="25.5" customHeight="1">
      <c r="A270" s="135" t="str">
        <f t="shared" si="8"/>
        <v>3-2-Ｂ４チラシ</v>
      </c>
      <c r="B270" s="135"/>
      <c r="C270" s="246" t="s">
        <v>183</v>
      </c>
      <c r="D270" s="135">
        <v>3</v>
      </c>
      <c r="E270" s="246" t="s">
        <v>2791</v>
      </c>
      <c r="F270" s="246" t="s">
        <v>2786</v>
      </c>
      <c r="G270" s="246" t="s">
        <v>2136</v>
      </c>
      <c r="H270" s="246">
        <v>1</v>
      </c>
      <c r="I270" s="247" t="s">
        <v>206</v>
      </c>
      <c r="J270" s="246">
        <v>2</v>
      </c>
      <c r="K270" s="246">
        <v>10.5</v>
      </c>
      <c r="L270" s="247">
        <v>0</v>
      </c>
      <c r="M270" s="247">
        <v>7.4</v>
      </c>
      <c r="N270" s="174">
        <v>0</v>
      </c>
      <c r="O270" s="174">
        <v>0</v>
      </c>
      <c r="P270" s="174">
        <f t="shared" si="11"/>
        <v>8.4</v>
      </c>
      <c r="Q270" s="174">
        <v>0</v>
      </c>
      <c r="R270" s="174">
        <v>0</v>
      </c>
      <c r="S270" s="95">
        <v>0</v>
      </c>
      <c r="T270" s="95">
        <v>1</v>
      </c>
      <c r="U270" s="95">
        <v>0</v>
      </c>
      <c r="V270" s="95">
        <v>0</v>
      </c>
      <c r="W270" s="95">
        <v>1</v>
      </c>
      <c r="X270" s="95">
        <v>0</v>
      </c>
      <c r="Y270" s="95">
        <v>0</v>
      </c>
      <c r="Z270" s="95">
        <v>1</v>
      </c>
      <c r="AA270" s="95">
        <v>0</v>
      </c>
      <c r="AB270" s="95">
        <v>0</v>
      </c>
      <c r="AC270" s="95">
        <v>0</v>
      </c>
      <c r="AD270" s="95">
        <v>0</v>
      </c>
      <c r="AE270" s="95">
        <v>0</v>
      </c>
      <c r="AF270" s="95">
        <v>0</v>
      </c>
      <c r="AG270" s="95">
        <v>0</v>
      </c>
      <c r="AH270" s="95">
        <v>0</v>
      </c>
      <c r="AI270" s="95">
        <v>0</v>
      </c>
      <c r="AJ270" s="262">
        <v>45505</v>
      </c>
      <c r="AK270" s="95">
        <v>1</v>
      </c>
      <c r="AL270" s="262">
        <v>45505</v>
      </c>
      <c r="AM270" s="93">
        <v>1</v>
      </c>
      <c r="AN27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0" s="93" t="str">
        <f t="shared" si="6"/>
        <v xml:space="preserve"> VALUES('B4T1','3','Ｂ４チラシ一戸建て','Ｂ４イッコダテ','一戸建配布','1','Ｂ４チラシ','2','10.5','0','7.4','0','0','8.4','0','0','0','1','0','0','1','0','0','1','0','0','0','0','0','0','0','0','0','2024-08-01','1','2024-08-01','1');</v>
      </c>
      <c r="AP27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VALUES('B4T1','3','Ｂ４チラシ一戸建て','Ｂ４イッコダテ','一戸建配布','1','Ｂ４チラシ','2','10.5','0','7.4','0','0','8.4','0','0','0','1','0','0','1','0','0','1','0','0','0','0','0','0','0','0','0','2024-08-01','1','2024-08-01','1');</v>
      </c>
      <c r="AQ270" s="93" t="s">
        <v>3043</v>
      </c>
    </row>
    <row r="271" spans="1:43" ht="25.5" customHeight="1">
      <c r="A271" s="135" t="str">
        <f t="shared" si="8"/>
        <v>3-3-Ｂ４チラシ</v>
      </c>
      <c r="B271" s="135"/>
      <c r="C271" s="246" t="s">
        <v>184</v>
      </c>
      <c r="D271" s="135">
        <v>3</v>
      </c>
      <c r="E271" s="246" t="s">
        <v>2793</v>
      </c>
      <c r="F271" s="246" t="s">
        <v>2787</v>
      </c>
      <c r="G271" s="246" t="s">
        <v>2140</v>
      </c>
      <c r="H271" s="246">
        <v>1</v>
      </c>
      <c r="I271" s="247" t="s">
        <v>206</v>
      </c>
      <c r="J271" s="246">
        <v>3</v>
      </c>
      <c r="K271" s="246">
        <v>9.5</v>
      </c>
      <c r="L271" s="247">
        <v>0</v>
      </c>
      <c r="M271" s="247">
        <v>6.7</v>
      </c>
      <c r="N271" s="174">
        <v>0</v>
      </c>
      <c r="O271" s="174">
        <v>0</v>
      </c>
      <c r="P271" s="174">
        <f t="shared" si="11"/>
        <v>7.6000000000000005</v>
      </c>
      <c r="Q271" s="174">
        <v>0</v>
      </c>
      <c r="R271" s="174">
        <v>0</v>
      </c>
      <c r="S271" s="95">
        <v>0</v>
      </c>
      <c r="T271" s="95">
        <v>1</v>
      </c>
      <c r="U271" s="95">
        <v>0</v>
      </c>
      <c r="V271" s="95">
        <v>0</v>
      </c>
      <c r="W271" s="95">
        <v>1</v>
      </c>
      <c r="X271" s="95">
        <v>0</v>
      </c>
      <c r="Y271" s="95">
        <v>0</v>
      </c>
      <c r="Z271" s="95">
        <v>0</v>
      </c>
      <c r="AA271" s="95">
        <v>1</v>
      </c>
      <c r="AB271" s="95">
        <v>0</v>
      </c>
      <c r="AC271" s="95">
        <v>0</v>
      </c>
      <c r="AD271" s="95">
        <v>0</v>
      </c>
      <c r="AE271" s="95">
        <v>0</v>
      </c>
      <c r="AF271" s="95">
        <v>0</v>
      </c>
      <c r="AG271" s="95">
        <v>0</v>
      </c>
      <c r="AH271" s="95">
        <v>0</v>
      </c>
      <c r="AI271" s="95">
        <v>0</v>
      </c>
      <c r="AJ271" s="262">
        <v>45505</v>
      </c>
      <c r="AK271" s="95">
        <v>1</v>
      </c>
      <c r="AL271" s="262">
        <v>45505</v>
      </c>
      <c r="AM271" s="93">
        <v>1</v>
      </c>
      <c r="AN27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1" s="93" t="str">
        <f t="shared" si="6"/>
        <v xml:space="preserve"> VALUES('B4T2','3','Ｂ４チラシ集合住宅','Ｂ４シュウゴウジュウタク','集合住宅配布','1','Ｂ４チラシ','3','9.5','0','6.7','0','0','7.6','0','0','0','1','0','0','1','0','0','0','1','0','0','0','0','0','0','0','0','2024-08-01','1','2024-08-01','1');</v>
      </c>
      <c r="AP27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VALUES('B4T2','3','Ｂ４チラシ集合住宅','Ｂ４シュウゴウジュウタク','集合住宅配布','1','Ｂ４チラシ','3','9.5','0','6.7','0','0','7.6','0','0','0','1','0','0','1','0','0','0','1','0','0','0','0','0','0','0','0','2024-08-01','1','2024-08-01','1');</v>
      </c>
      <c r="AQ271" s="93" t="s">
        <v>3044</v>
      </c>
    </row>
    <row r="272" spans="1:43" ht="25.5" customHeight="1">
      <c r="A272" s="135" t="str">
        <f t="shared" si="8"/>
        <v>3-1-冊子</v>
      </c>
      <c r="B272" s="135"/>
      <c r="C272" s="248" t="s">
        <v>2830</v>
      </c>
      <c r="D272" s="135">
        <v>3</v>
      </c>
      <c r="E272" s="246" t="s">
        <v>2785</v>
      </c>
      <c r="F272" s="246" t="s">
        <v>2790</v>
      </c>
      <c r="G272" s="246" t="s">
        <v>2132</v>
      </c>
      <c r="H272" s="246">
        <v>1</v>
      </c>
      <c r="I272" s="246" t="s">
        <v>2785</v>
      </c>
      <c r="J272" s="246">
        <v>1</v>
      </c>
      <c r="K272" s="248">
        <v>10</v>
      </c>
      <c r="L272" s="248">
        <v>0</v>
      </c>
      <c r="M272" s="248">
        <v>7</v>
      </c>
      <c r="N272" s="174">
        <v>0</v>
      </c>
      <c r="O272" s="174">
        <v>0</v>
      </c>
      <c r="P272" s="174">
        <f t="shared" si="11"/>
        <v>8</v>
      </c>
      <c r="Q272" s="174">
        <v>0</v>
      </c>
      <c r="R272" s="174">
        <v>0</v>
      </c>
      <c r="S272" s="95">
        <v>0</v>
      </c>
      <c r="T272" s="95">
        <v>1</v>
      </c>
      <c r="U272" s="95">
        <v>0</v>
      </c>
      <c r="V272" s="95">
        <v>0</v>
      </c>
      <c r="W272" s="166">
        <v>1</v>
      </c>
      <c r="X272" s="95">
        <v>0</v>
      </c>
      <c r="Y272" s="95">
        <v>0</v>
      </c>
      <c r="Z272" s="95">
        <v>1</v>
      </c>
      <c r="AA272" s="95">
        <v>1</v>
      </c>
      <c r="AB272" s="95">
        <v>0</v>
      </c>
      <c r="AC272" s="95">
        <v>0</v>
      </c>
      <c r="AD272" s="95">
        <v>0</v>
      </c>
      <c r="AE272" s="95">
        <v>0</v>
      </c>
      <c r="AF272" s="95">
        <v>0</v>
      </c>
      <c r="AG272" s="95">
        <v>0</v>
      </c>
      <c r="AH272" s="95">
        <v>0</v>
      </c>
      <c r="AI272" s="95">
        <v>0</v>
      </c>
      <c r="AJ272" s="262">
        <v>45505</v>
      </c>
      <c r="AK272" s="95">
        <v>1</v>
      </c>
      <c r="AL272" s="262">
        <v>45505</v>
      </c>
      <c r="AM272" s="93">
        <v>1</v>
      </c>
      <c r="AN27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2" s="93" t="str">
        <f t="shared" si="6"/>
        <v xml:space="preserve"> VALUES('SAS0','3','冊子','サッシ','全戸配布','1','冊子','1','10','0','7','0','0','8','0','0','0','1','0','0','1','0','0','1','1','0','0','0','0','0','0','0','0','2024-08-01','1','2024-08-01','1');</v>
      </c>
      <c r="AP27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VALUES('SAS0','3','冊子','サッシ','全戸配布','1','冊子','1','10','0','7','0','0','8','0','0','0','1','0','0','1','0','0','1','1','0','0','0','0','0','0','0','0','2024-08-01','1','2024-08-01','1');</v>
      </c>
      <c r="AQ272" s="93" t="s">
        <v>3045</v>
      </c>
    </row>
    <row r="273" spans="1:43" ht="25.5" customHeight="1">
      <c r="A273" s="135" t="str">
        <f t="shared" si="8"/>
        <v>3-2-冊子</v>
      </c>
      <c r="B273" s="135"/>
      <c r="C273" s="248" t="s">
        <v>2831</v>
      </c>
      <c r="D273" s="135">
        <v>3</v>
      </c>
      <c r="E273" s="246" t="s">
        <v>2792</v>
      </c>
      <c r="F273" s="246" t="s">
        <v>2788</v>
      </c>
      <c r="G273" s="246" t="s">
        <v>2136</v>
      </c>
      <c r="H273" s="246">
        <v>1</v>
      </c>
      <c r="I273" s="246" t="s">
        <v>2318</v>
      </c>
      <c r="J273" s="246">
        <v>2</v>
      </c>
      <c r="K273" s="248">
        <v>11</v>
      </c>
      <c r="L273" s="248">
        <v>0</v>
      </c>
      <c r="M273" s="248">
        <v>7.7</v>
      </c>
      <c r="N273" s="174">
        <v>0</v>
      </c>
      <c r="O273" s="174">
        <v>0</v>
      </c>
      <c r="P273" s="174">
        <f t="shared" si="11"/>
        <v>8.8000000000000007</v>
      </c>
      <c r="Q273" s="174">
        <v>0</v>
      </c>
      <c r="R273" s="174">
        <v>0</v>
      </c>
      <c r="S273" s="95">
        <v>0</v>
      </c>
      <c r="T273" s="95">
        <v>1</v>
      </c>
      <c r="U273" s="95">
        <v>0</v>
      </c>
      <c r="V273" s="95">
        <v>0</v>
      </c>
      <c r="W273" s="166">
        <v>1</v>
      </c>
      <c r="X273" s="95">
        <v>0</v>
      </c>
      <c r="Y273" s="95">
        <v>0</v>
      </c>
      <c r="Z273" s="95">
        <v>1</v>
      </c>
      <c r="AA273" s="95">
        <v>0</v>
      </c>
      <c r="AB273" s="95">
        <v>0</v>
      </c>
      <c r="AC273" s="95">
        <v>0</v>
      </c>
      <c r="AD273" s="95">
        <v>0</v>
      </c>
      <c r="AE273" s="95">
        <v>0</v>
      </c>
      <c r="AF273" s="95">
        <v>0</v>
      </c>
      <c r="AG273" s="95">
        <v>0</v>
      </c>
      <c r="AH273" s="95">
        <v>0</v>
      </c>
      <c r="AI273" s="95">
        <v>0</v>
      </c>
      <c r="AJ273" s="262">
        <v>45505</v>
      </c>
      <c r="AK273" s="95">
        <v>1</v>
      </c>
      <c r="AL273" s="262">
        <v>45505</v>
      </c>
      <c r="AM273" s="93">
        <v>1</v>
      </c>
      <c r="AN27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3" s="93" t="str">
        <f t="shared" si="6"/>
        <v xml:space="preserve"> VALUES('SAS1','3','冊子一戸建て','サッシイッコダテ','一戸建配布','1','冊子','2','11','0','7.7','0','0','8.8','0','0','0','1','0','0','1','0','0','1','0','0','0','0','0','0','0','0','0','2024-08-01','1','2024-08-01','1');</v>
      </c>
      <c r="AP27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VALUES('SAS1','3','冊子一戸建て','サッシイッコダテ','一戸建配布','1','冊子','2','11','0','7.7','0','0','8.8','0','0','0','1','0','0','1','0','0','1','0','0','0','0','0','0','0','0','0','2024-08-01','1','2024-08-01','1');</v>
      </c>
      <c r="AQ273" s="93" t="s">
        <v>3046</v>
      </c>
    </row>
    <row r="274" spans="1:43" ht="25.5" customHeight="1">
      <c r="A274" s="135" t="str">
        <f t="shared" si="8"/>
        <v>3-3-冊子</v>
      </c>
      <c r="B274" s="135"/>
      <c r="C274" s="248" t="s">
        <v>2832</v>
      </c>
      <c r="D274" s="135">
        <v>3</v>
      </c>
      <c r="E274" s="246" t="s">
        <v>2794</v>
      </c>
      <c r="F274" s="246" t="s">
        <v>2789</v>
      </c>
      <c r="G274" s="246" t="s">
        <v>2140</v>
      </c>
      <c r="H274" s="246">
        <v>1</v>
      </c>
      <c r="I274" s="246" t="s">
        <v>2318</v>
      </c>
      <c r="J274" s="246">
        <v>3</v>
      </c>
      <c r="K274" s="248">
        <v>11</v>
      </c>
      <c r="L274" s="248">
        <v>0</v>
      </c>
      <c r="M274" s="248">
        <v>7.7</v>
      </c>
      <c r="N274" s="174">
        <v>0</v>
      </c>
      <c r="O274" s="174">
        <v>0</v>
      </c>
      <c r="P274" s="174">
        <f t="shared" si="11"/>
        <v>8.8000000000000007</v>
      </c>
      <c r="Q274" s="174">
        <v>0</v>
      </c>
      <c r="R274" s="174">
        <v>0</v>
      </c>
      <c r="S274" s="95">
        <v>0</v>
      </c>
      <c r="T274" s="95">
        <v>1</v>
      </c>
      <c r="U274" s="95">
        <v>0</v>
      </c>
      <c r="V274" s="95">
        <v>0</v>
      </c>
      <c r="W274" s="166">
        <v>1</v>
      </c>
      <c r="X274" s="95">
        <v>0</v>
      </c>
      <c r="Y274" s="95">
        <v>0</v>
      </c>
      <c r="Z274" s="95">
        <v>0</v>
      </c>
      <c r="AA274" s="95">
        <v>1</v>
      </c>
      <c r="AB274" s="95">
        <v>0</v>
      </c>
      <c r="AC274" s="95">
        <v>0</v>
      </c>
      <c r="AD274" s="95">
        <v>0</v>
      </c>
      <c r="AE274" s="95">
        <v>0</v>
      </c>
      <c r="AF274" s="95">
        <v>0</v>
      </c>
      <c r="AG274" s="95">
        <v>0</v>
      </c>
      <c r="AH274" s="95">
        <v>0</v>
      </c>
      <c r="AI274" s="95">
        <v>0</v>
      </c>
      <c r="AJ274" s="262">
        <v>45505</v>
      </c>
      <c r="AK274" s="95">
        <v>1</v>
      </c>
      <c r="AL274" s="262">
        <v>45505</v>
      </c>
      <c r="AM274" s="93">
        <v>1</v>
      </c>
      <c r="AN27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4" s="93" t="str">
        <f t="shared" si="6"/>
        <v xml:space="preserve"> VALUES('SAS2','3','冊子集合住宅','サッシシュウゴウジュウタク','集合住宅配布','1','冊子','3','11','0','7.7','0','0','8.8','0','0','0','1','0','0','1','0','0','0','1','0','0','0','0','0','0','0','0','2024-08-01','1','2024-08-01','1');</v>
      </c>
      <c r="AP27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VALUES('SAS2','3','冊子集合住宅','サッシシュウゴウジュウタク','集合住宅配布','1','冊子','3','11','0','7.7','0','0','8.8','0','0','0','1','0','0','1','0','0','0','1','0','0','0','0','0','0','0','0','2024-08-01','1','2024-08-01','1');</v>
      </c>
      <c r="AQ274" s="93" t="s">
        <v>3047</v>
      </c>
    </row>
    <row r="275" spans="1:43" ht="25.5" customHeight="1">
      <c r="A275" s="135" t="str">
        <f t="shared" si="8"/>
        <v>3-1-Ａ５チラシ</v>
      </c>
      <c r="B275" s="246"/>
      <c r="C275" s="246" t="s">
        <v>191</v>
      </c>
      <c r="D275" s="135">
        <v>3</v>
      </c>
      <c r="E275" s="246" t="s">
        <v>209</v>
      </c>
      <c r="F275" s="246" t="s">
        <v>2196</v>
      </c>
      <c r="G275" s="246" t="s">
        <v>2132</v>
      </c>
      <c r="H275" s="246">
        <v>1</v>
      </c>
      <c r="I275" s="247" t="s">
        <v>209</v>
      </c>
      <c r="J275" s="246">
        <v>1</v>
      </c>
      <c r="K275" s="246">
        <v>8</v>
      </c>
      <c r="L275" s="247">
        <v>0</v>
      </c>
      <c r="M275" s="247">
        <v>5.6</v>
      </c>
      <c r="N275" s="174">
        <v>0</v>
      </c>
      <c r="O275" s="174">
        <v>0</v>
      </c>
      <c r="P275" s="174">
        <f>K275*0.8</f>
        <v>6.4</v>
      </c>
      <c r="Q275" s="174">
        <v>0</v>
      </c>
      <c r="R275" s="174">
        <v>0</v>
      </c>
      <c r="S275" s="95">
        <v>0</v>
      </c>
      <c r="T275" s="95">
        <v>1</v>
      </c>
      <c r="U275" s="95">
        <v>0</v>
      </c>
      <c r="V275" s="95">
        <v>0</v>
      </c>
      <c r="W275" s="95">
        <v>1</v>
      </c>
      <c r="X275" s="95">
        <v>0</v>
      </c>
      <c r="Y275" s="95">
        <v>0</v>
      </c>
      <c r="Z275" s="95">
        <v>1</v>
      </c>
      <c r="AA275" s="95">
        <v>1</v>
      </c>
      <c r="AB275" s="95">
        <v>0</v>
      </c>
      <c r="AC275" s="95">
        <v>0</v>
      </c>
      <c r="AD275" s="95">
        <v>0</v>
      </c>
      <c r="AE275" s="95">
        <v>0</v>
      </c>
      <c r="AF275" s="95">
        <v>0</v>
      </c>
      <c r="AG275" s="95">
        <v>0</v>
      </c>
      <c r="AH275" s="95">
        <v>0</v>
      </c>
      <c r="AI275" s="95">
        <v>0</v>
      </c>
      <c r="AJ275" s="262">
        <v>45505</v>
      </c>
      <c r="AK275" s="95">
        <v>1</v>
      </c>
      <c r="AL275" s="262">
        <v>45505</v>
      </c>
      <c r="AM275" s="93">
        <v>1</v>
      </c>
      <c r="AN27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5" s="93" t="str">
        <f t="shared" si="6"/>
        <v xml:space="preserve"> VALUES('A5T0','3','Ａ５チラシ','Ａ５','全戸配布','1','Ａ５チラシ','1','8','0','5.6','0','0','6.4','0','0','0','1','0','0','1','0','0','1','1','0','0','0','0','0','0','0','0','2024-08-01','1','2024-08-01','1');</v>
      </c>
      <c r="AP27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VALUES('A5T0','3','Ａ５チラシ','Ａ５','全戸配布','1','Ａ５チラシ','1','8','0','5.6','0','0','6.4','0','0','0','1','0','0','1','0','0','1','1','0','0','0','0','0','0','0','0','2024-08-01','1','2024-08-01','1');</v>
      </c>
      <c r="AQ275" s="93" t="s">
        <v>3048</v>
      </c>
    </row>
    <row r="276" spans="1:43" ht="25.5" customHeight="1">
      <c r="A276" s="135" t="str">
        <f t="shared" si="8"/>
        <v>3-2-Ａ５チラシ</v>
      </c>
      <c r="B276" s="246"/>
      <c r="C276" s="246" t="s">
        <v>192</v>
      </c>
      <c r="D276" s="135">
        <v>3</v>
      </c>
      <c r="E276" s="246" t="s">
        <v>2197</v>
      </c>
      <c r="F276" s="246" t="s">
        <v>2198</v>
      </c>
      <c r="G276" s="246" t="s">
        <v>2136</v>
      </c>
      <c r="H276" s="246">
        <v>1</v>
      </c>
      <c r="I276" s="247" t="s">
        <v>209</v>
      </c>
      <c r="J276" s="246">
        <v>2</v>
      </c>
      <c r="K276" s="246">
        <v>10</v>
      </c>
      <c r="L276" s="247">
        <v>0</v>
      </c>
      <c r="M276" s="247">
        <v>7</v>
      </c>
      <c r="N276" s="174">
        <v>0</v>
      </c>
      <c r="O276" s="174">
        <v>0</v>
      </c>
      <c r="P276" s="174">
        <f>K276*0.8</f>
        <v>8</v>
      </c>
      <c r="Q276" s="174">
        <v>0</v>
      </c>
      <c r="R276" s="174">
        <v>0</v>
      </c>
      <c r="S276" s="95">
        <v>0</v>
      </c>
      <c r="T276" s="95">
        <v>1</v>
      </c>
      <c r="U276" s="95">
        <v>0</v>
      </c>
      <c r="V276" s="95">
        <v>0</v>
      </c>
      <c r="W276" s="95">
        <v>1</v>
      </c>
      <c r="X276" s="95">
        <v>0</v>
      </c>
      <c r="Y276" s="95">
        <v>0</v>
      </c>
      <c r="Z276" s="95">
        <v>1</v>
      </c>
      <c r="AA276" s="95">
        <v>0</v>
      </c>
      <c r="AB276" s="95">
        <v>0</v>
      </c>
      <c r="AC276" s="95">
        <v>0</v>
      </c>
      <c r="AD276" s="95">
        <v>0</v>
      </c>
      <c r="AE276" s="95">
        <v>0</v>
      </c>
      <c r="AF276" s="95">
        <v>0</v>
      </c>
      <c r="AG276" s="95">
        <v>0</v>
      </c>
      <c r="AH276" s="95">
        <v>0</v>
      </c>
      <c r="AI276" s="95">
        <v>0</v>
      </c>
      <c r="AJ276" s="262">
        <v>45505</v>
      </c>
      <c r="AK276" s="95">
        <v>1</v>
      </c>
      <c r="AL276" s="262">
        <v>45505</v>
      </c>
      <c r="AM276" s="93">
        <v>1</v>
      </c>
      <c r="AN27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6" s="93" t="str">
        <f t="shared" si="6"/>
        <v xml:space="preserve"> VALUES('A5T1','3','A5チラシ一戸建て','Ａ５イッコダテ','一戸建配布','1','Ａ５チラシ','2','10','0','7','0','0','8','0','0','0','1','0','0','1','0','0','1','0','0','0','0','0','0','0','0','0','2024-08-01','1','2024-08-01','1');</v>
      </c>
      <c r="AP27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VALUES('A5T1','3','A5チラシ一戸建て','Ａ５イッコダテ','一戸建配布','1','Ａ５チラシ','2','10','0','7','0','0','8','0','0','0','1','0','0','1','0','0','1','0','0','0','0','0','0','0','0','0','2024-08-01','1','2024-08-01','1');</v>
      </c>
      <c r="AQ276" s="93" t="s">
        <v>3049</v>
      </c>
    </row>
    <row r="277" spans="1:43" ht="25.5" customHeight="1">
      <c r="A277" s="135" t="str">
        <f t="shared" si="8"/>
        <v>3-3-Ａ５チラシ</v>
      </c>
      <c r="B277" s="246"/>
      <c r="C277" s="246" t="s">
        <v>193</v>
      </c>
      <c r="D277" s="135">
        <v>3</v>
      </c>
      <c r="E277" s="246" t="s">
        <v>2199</v>
      </c>
      <c r="F277" s="246" t="s">
        <v>2200</v>
      </c>
      <c r="G277" s="246" t="s">
        <v>2140</v>
      </c>
      <c r="H277" s="246">
        <v>1</v>
      </c>
      <c r="I277" s="247" t="s">
        <v>209</v>
      </c>
      <c r="J277" s="246">
        <v>3</v>
      </c>
      <c r="K277" s="246">
        <v>9</v>
      </c>
      <c r="L277" s="247">
        <v>0</v>
      </c>
      <c r="M277" s="247">
        <v>6.3</v>
      </c>
      <c r="N277" s="174">
        <v>0</v>
      </c>
      <c r="O277" s="174">
        <v>0</v>
      </c>
      <c r="P277" s="174">
        <f t="shared" ref="P277:P280" si="12">K277*0.8</f>
        <v>7.2</v>
      </c>
      <c r="Q277" s="174">
        <v>0</v>
      </c>
      <c r="R277" s="174">
        <v>0</v>
      </c>
      <c r="S277" s="95">
        <v>0</v>
      </c>
      <c r="T277" s="95">
        <v>1</v>
      </c>
      <c r="U277" s="95">
        <v>0</v>
      </c>
      <c r="V277" s="95">
        <v>0</v>
      </c>
      <c r="W277" s="95">
        <v>1</v>
      </c>
      <c r="X277" s="95">
        <v>0</v>
      </c>
      <c r="Y277" s="95">
        <v>0</v>
      </c>
      <c r="Z277" s="95">
        <v>0</v>
      </c>
      <c r="AA277" s="95">
        <v>1</v>
      </c>
      <c r="AB277" s="95">
        <v>0</v>
      </c>
      <c r="AC277" s="95">
        <v>0</v>
      </c>
      <c r="AD277" s="95">
        <v>0</v>
      </c>
      <c r="AE277" s="95">
        <v>0</v>
      </c>
      <c r="AF277" s="95">
        <v>0</v>
      </c>
      <c r="AG277" s="95">
        <v>0</v>
      </c>
      <c r="AH277" s="95">
        <v>0</v>
      </c>
      <c r="AI277" s="95">
        <v>0</v>
      </c>
      <c r="AJ277" s="262">
        <v>45505</v>
      </c>
      <c r="AK277" s="95">
        <v>1</v>
      </c>
      <c r="AL277" s="262">
        <v>45505</v>
      </c>
      <c r="AM277" s="93">
        <v>1</v>
      </c>
      <c r="AN27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7" s="93" t="str">
        <f t="shared" si="6"/>
        <v xml:space="preserve"> VALUES('A5T2','3','A5チラシ集合住宅','Ａ５シュウゴウジュウタク','集合住宅配布','1','Ａ５チラシ','3','9','0','6.3','0','0','7.2','0','0','0','1','0','0','1','0','0','0','1','0','0','0','0','0','0','0','0','2024-08-01','1','2024-08-01','1');</v>
      </c>
      <c r="AP27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VALUES('A5T2','3','A5チラシ集合住宅','Ａ５シュウゴウジュウタク','集合住宅配布','1','Ａ５チラシ','3','9','0','6.3','0','0','7.2','0','0','0','1','0','0','1','0','0','0','1','0','0','0','0','0','0','0','0','2024-08-01','1','2024-08-01','1');</v>
      </c>
      <c r="AQ277" s="93" t="s">
        <v>3050</v>
      </c>
    </row>
    <row r="278" spans="1:43" ht="25.5" customHeight="1">
      <c r="A278" s="135" t="str">
        <f t="shared" si="8"/>
        <v>3-1-Ｂ５チラシ</v>
      </c>
      <c r="B278" s="246"/>
      <c r="C278" s="246" t="s">
        <v>194</v>
      </c>
      <c r="D278" s="135">
        <v>3</v>
      </c>
      <c r="E278" s="246" t="s">
        <v>210</v>
      </c>
      <c r="F278" s="246" t="s">
        <v>2281</v>
      </c>
      <c r="G278" s="246" t="s">
        <v>2132</v>
      </c>
      <c r="H278" s="246">
        <v>1</v>
      </c>
      <c r="I278" s="247" t="s">
        <v>210</v>
      </c>
      <c r="J278" s="246">
        <v>1</v>
      </c>
      <c r="K278" s="246">
        <v>8.5</v>
      </c>
      <c r="L278" s="247">
        <v>0</v>
      </c>
      <c r="M278" s="247">
        <v>6</v>
      </c>
      <c r="N278" s="174">
        <v>0</v>
      </c>
      <c r="O278" s="174">
        <v>0</v>
      </c>
      <c r="P278" s="174">
        <f t="shared" si="12"/>
        <v>6.8000000000000007</v>
      </c>
      <c r="Q278" s="174">
        <v>0</v>
      </c>
      <c r="R278" s="174">
        <v>0</v>
      </c>
      <c r="S278" s="95">
        <v>0</v>
      </c>
      <c r="T278" s="95">
        <v>1</v>
      </c>
      <c r="U278" s="95">
        <v>0</v>
      </c>
      <c r="V278" s="95">
        <v>0</v>
      </c>
      <c r="W278" s="95">
        <v>1</v>
      </c>
      <c r="X278" s="95">
        <v>0</v>
      </c>
      <c r="Y278" s="95">
        <v>0</v>
      </c>
      <c r="Z278" s="95">
        <v>1</v>
      </c>
      <c r="AA278" s="95">
        <v>1</v>
      </c>
      <c r="AB278" s="95">
        <v>0</v>
      </c>
      <c r="AC278" s="95">
        <v>0</v>
      </c>
      <c r="AD278" s="95">
        <v>0</v>
      </c>
      <c r="AE278" s="95">
        <v>0</v>
      </c>
      <c r="AF278" s="95">
        <v>0</v>
      </c>
      <c r="AG278" s="95">
        <v>0</v>
      </c>
      <c r="AH278" s="95">
        <v>0</v>
      </c>
      <c r="AI278" s="95">
        <v>0</v>
      </c>
      <c r="AJ278" s="262">
        <v>45505</v>
      </c>
      <c r="AK278" s="95">
        <v>1</v>
      </c>
      <c r="AL278" s="262">
        <v>45505</v>
      </c>
      <c r="AM278" s="93">
        <v>1</v>
      </c>
      <c r="AN27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8" s="93" t="str">
        <f t="shared" si="6"/>
        <v xml:space="preserve"> VALUES('B5T0','3','Ｂ５チラシ','Ｂ５','全戸配布','1','Ｂ５チラシ','1','8.5','0','6','0','0','6.8','0','0','0','1','0','0','1','0','0','1','1','0','0','0','0','0','0','0','0','2024-08-01','1','2024-08-01','1');</v>
      </c>
      <c r="AP27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VALUES('B5T0','3','Ｂ５チラシ','Ｂ５','全戸配布','1','Ｂ５チラシ','1','8.5','0','6','0','0','6.8','0','0','0','1','0','0','1','0','0','1','1','0','0','0','0','0','0','0','0','2024-08-01','1','2024-08-01','1');</v>
      </c>
      <c r="AQ278" s="93" t="s">
        <v>3051</v>
      </c>
    </row>
    <row r="279" spans="1:43" ht="25.5" customHeight="1">
      <c r="A279" s="135" t="str">
        <f t="shared" si="8"/>
        <v>3-2-Ｂ５チラシ</v>
      </c>
      <c r="B279" s="246"/>
      <c r="C279" s="246" t="s">
        <v>195</v>
      </c>
      <c r="D279" s="135">
        <v>3</v>
      </c>
      <c r="E279" s="246" t="s">
        <v>2282</v>
      </c>
      <c r="F279" s="246" t="s">
        <v>2283</v>
      </c>
      <c r="G279" s="246" t="s">
        <v>2136</v>
      </c>
      <c r="H279" s="246">
        <v>1</v>
      </c>
      <c r="I279" s="247" t="s">
        <v>210</v>
      </c>
      <c r="J279" s="246">
        <v>2</v>
      </c>
      <c r="K279" s="246">
        <v>10.5</v>
      </c>
      <c r="L279" s="247">
        <v>0</v>
      </c>
      <c r="M279" s="247">
        <v>7.4</v>
      </c>
      <c r="N279" s="174">
        <v>0</v>
      </c>
      <c r="O279" s="174">
        <v>0</v>
      </c>
      <c r="P279" s="174">
        <f t="shared" si="12"/>
        <v>8.4</v>
      </c>
      <c r="Q279" s="174">
        <v>0</v>
      </c>
      <c r="R279" s="174">
        <v>0</v>
      </c>
      <c r="S279" s="95">
        <v>0</v>
      </c>
      <c r="T279" s="95">
        <v>1</v>
      </c>
      <c r="U279" s="95">
        <v>0</v>
      </c>
      <c r="V279" s="95">
        <v>0</v>
      </c>
      <c r="W279" s="95">
        <v>1</v>
      </c>
      <c r="X279" s="95">
        <v>0</v>
      </c>
      <c r="Y279" s="95">
        <v>0</v>
      </c>
      <c r="Z279" s="95">
        <v>1</v>
      </c>
      <c r="AA279" s="95">
        <v>0</v>
      </c>
      <c r="AB279" s="95">
        <v>0</v>
      </c>
      <c r="AC279" s="95">
        <v>0</v>
      </c>
      <c r="AD279" s="95">
        <v>0</v>
      </c>
      <c r="AE279" s="95">
        <v>0</v>
      </c>
      <c r="AF279" s="95">
        <v>0</v>
      </c>
      <c r="AG279" s="95">
        <v>0</v>
      </c>
      <c r="AH279" s="95">
        <v>0</v>
      </c>
      <c r="AI279" s="95">
        <v>0</v>
      </c>
      <c r="AJ279" s="262">
        <v>45505</v>
      </c>
      <c r="AK279" s="95">
        <v>1</v>
      </c>
      <c r="AL279" s="262">
        <v>45505</v>
      </c>
      <c r="AM279" s="93">
        <v>1</v>
      </c>
      <c r="AN27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9" s="93" t="str">
        <f t="shared" si="6"/>
        <v xml:space="preserve"> VALUES('B5T1','3','Ｂ５チラシ一戸建て','Ｂ５イッコダテ','一戸建配布','1','Ｂ５チラシ','2','10.5','0','7.4','0','0','8.4','0','0','0','1','0','0','1','0','0','1','0','0','0','0','0','0','0','0','0','2024-08-01','1','2024-08-01','1');</v>
      </c>
      <c r="AP27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VALUES('B5T1','3','Ｂ５チラシ一戸建て','Ｂ５イッコダテ','一戸建配布','1','Ｂ５チラシ','2','10.5','0','7.4','0','0','8.4','0','0','0','1','0','0','1','0','0','1','0','0','0','0','0','0','0','0','0','2024-08-01','1','2024-08-01','1');</v>
      </c>
      <c r="AQ279" s="93" t="s">
        <v>3052</v>
      </c>
    </row>
    <row r="280" spans="1:43" ht="25.5" customHeight="1">
      <c r="A280" s="135" t="str">
        <f t="shared" si="8"/>
        <v>3-3-Ｂ５チラシ</v>
      </c>
      <c r="B280" s="246"/>
      <c r="C280" s="246" t="s">
        <v>196</v>
      </c>
      <c r="D280" s="135">
        <v>3</v>
      </c>
      <c r="E280" s="246" t="s">
        <v>2284</v>
      </c>
      <c r="F280" s="246" t="s">
        <v>2285</v>
      </c>
      <c r="G280" s="246" t="s">
        <v>2140</v>
      </c>
      <c r="H280" s="246">
        <v>1</v>
      </c>
      <c r="I280" s="247" t="s">
        <v>210</v>
      </c>
      <c r="J280" s="246">
        <v>3</v>
      </c>
      <c r="K280" s="246">
        <v>9.5</v>
      </c>
      <c r="L280" s="247">
        <v>0</v>
      </c>
      <c r="M280" s="247">
        <v>6.7</v>
      </c>
      <c r="N280" s="174">
        <v>0</v>
      </c>
      <c r="O280" s="174">
        <v>0</v>
      </c>
      <c r="P280" s="174">
        <f t="shared" si="12"/>
        <v>7.6000000000000005</v>
      </c>
      <c r="Q280" s="174">
        <v>0</v>
      </c>
      <c r="R280" s="174">
        <v>0</v>
      </c>
      <c r="S280" s="95">
        <v>0</v>
      </c>
      <c r="T280" s="95">
        <v>1</v>
      </c>
      <c r="U280" s="95">
        <v>0</v>
      </c>
      <c r="V280" s="95">
        <v>0</v>
      </c>
      <c r="W280" s="95">
        <v>1</v>
      </c>
      <c r="X280" s="95">
        <v>0</v>
      </c>
      <c r="Y280" s="95">
        <v>0</v>
      </c>
      <c r="Z280" s="95">
        <v>0</v>
      </c>
      <c r="AA280" s="95">
        <v>1</v>
      </c>
      <c r="AB280" s="95">
        <v>0</v>
      </c>
      <c r="AC280" s="95">
        <v>0</v>
      </c>
      <c r="AD280" s="95">
        <v>0</v>
      </c>
      <c r="AE280" s="95">
        <v>0</v>
      </c>
      <c r="AF280" s="95">
        <v>0</v>
      </c>
      <c r="AG280" s="95">
        <v>0</v>
      </c>
      <c r="AH280" s="95">
        <v>0</v>
      </c>
      <c r="AI280" s="95">
        <v>0</v>
      </c>
      <c r="AJ280" s="262">
        <v>45505</v>
      </c>
      <c r="AK280" s="95">
        <v>1</v>
      </c>
      <c r="AL280" s="262">
        <v>45505</v>
      </c>
      <c r="AM280" s="93">
        <v>1</v>
      </c>
      <c r="AN28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0" s="93" t="str">
        <f t="shared" si="6"/>
        <v xml:space="preserve"> VALUES('B5T2','3','Ｂ5チラシ集合住宅','Ｂ５シュウゴウジュウタク','集合住宅配布','1','Ｂ５チラシ','3','9.5','0','6.7','0','0','7.6','0','0','0','1','0','0','1','0','0','0','1','0','0','0','0','0','0','0','0','2024-08-01','1','2024-08-01','1');</v>
      </c>
      <c r="AP28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VALUES('B5T2','3','Ｂ5チラシ集合住宅','Ｂ５シュウゴウジュウタク','集合住宅配布','1','Ｂ５チラシ','3','9.5','0','6.7','0','0','7.6','0','0','0','1','0','0','1','0','0','0','1','0','0','0','0','0','0','0','0','2024-08-01','1','2024-08-01','1');</v>
      </c>
      <c r="AQ280" s="93" t="s">
        <v>3053</v>
      </c>
    </row>
    <row r="281" spans="1:43" ht="25.5" customHeight="1">
      <c r="A281" s="93" t="str">
        <f t="shared" si="8"/>
        <v>4-1-Ａ２チラシ</v>
      </c>
      <c r="C281" s="95" t="s">
        <v>2145</v>
      </c>
      <c r="D281" s="93">
        <v>4</v>
      </c>
      <c r="E281" s="95" t="s">
        <v>2146</v>
      </c>
      <c r="F281" s="95" t="s">
        <v>2146</v>
      </c>
      <c r="G281" s="174" t="s">
        <v>2132</v>
      </c>
      <c r="H281" s="95">
        <v>1</v>
      </c>
      <c r="I281" s="174" t="s">
        <v>2146</v>
      </c>
      <c r="J281" s="95">
        <v>1</v>
      </c>
      <c r="K281" s="95">
        <v>10.5</v>
      </c>
      <c r="L281" s="174">
        <v>0</v>
      </c>
      <c r="M281" s="174">
        <v>7.4</v>
      </c>
      <c r="N281" s="174">
        <v>0</v>
      </c>
      <c r="O281" s="174">
        <v>0</v>
      </c>
      <c r="P281" s="174">
        <f>K281*0.8</f>
        <v>8.4</v>
      </c>
      <c r="Q281" s="174">
        <v>0</v>
      </c>
      <c r="R281" s="174">
        <v>0</v>
      </c>
      <c r="S281" s="95">
        <v>0</v>
      </c>
      <c r="T281" s="95">
        <v>1</v>
      </c>
      <c r="U281" s="95">
        <v>0</v>
      </c>
      <c r="V281" s="95">
        <v>0</v>
      </c>
      <c r="W281" s="95">
        <v>1</v>
      </c>
      <c r="X281" s="95">
        <v>0</v>
      </c>
      <c r="Y281" s="95">
        <v>0</v>
      </c>
      <c r="Z281" s="95">
        <v>1</v>
      </c>
      <c r="AA281" s="95">
        <v>1</v>
      </c>
      <c r="AB281" s="95">
        <v>0</v>
      </c>
      <c r="AC281" s="95">
        <v>0</v>
      </c>
      <c r="AD281" s="95">
        <v>0</v>
      </c>
      <c r="AE281" s="95">
        <v>0</v>
      </c>
      <c r="AF281" s="95">
        <v>0</v>
      </c>
      <c r="AG281" s="95">
        <v>0</v>
      </c>
      <c r="AH281" s="95">
        <v>0</v>
      </c>
      <c r="AI281" s="95">
        <v>0</v>
      </c>
      <c r="AJ281" s="262">
        <v>45505</v>
      </c>
      <c r="AK281" s="95">
        <v>1</v>
      </c>
      <c r="AL281" s="262">
        <v>45505</v>
      </c>
      <c r="AM281" s="93">
        <v>1</v>
      </c>
      <c r="AN28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1" s="93" t="str">
        <f t="shared" si="6"/>
        <v xml:space="preserve"> VALUES('A2T0','4','Ａ２チラシ','Ａ２チラシ','全戸配布','1','Ａ２チラシ','1','10.5','0','7.4','0','0','8.4','0','0','0','1','0','0','1','0','0','1','1','0','0','0','0','0','0','0','0','2024-08-01','1','2024-08-01','1');</v>
      </c>
      <c r="AP28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VALUES('A2T0','4','Ａ２チラシ','Ａ２チラシ','全戸配布','1','Ａ２チラシ','1','10.5','0','7.4','0','0','8.4','0','0','0','1','0','0','1','0','0','1','1','0','0','0','0','0','0','0','0','2024-08-01','1','2024-08-01','1');</v>
      </c>
      <c r="AQ281" s="93" t="s">
        <v>3054</v>
      </c>
    </row>
    <row r="282" spans="1:43" ht="25.5" customHeight="1">
      <c r="A282" s="93" t="str">
        <f t="shared" si="8"/>
        <v>4-2-Ａ２チラシ</v>
      </c>
      <c r="C282" s="95" t="s">
        <v>2147</v>
      </c>
      <c r="D282" s="93">
        <v>4</v>
      </c>
      <c r="E282" s="95" t="s">
        <v>2148</v>
      </c>
      <c r="F282" s="95" t="s">
        <v>2149</v>
      </c>
      <c r="G282" s="174" t="s">
        <v>2136</v>
      </c>
      <c r="H282" s="95">
        <v>1</v>
      </c>
      <c r="I282" s="174" t="s">
        <v>2146</v>
      </c>
      <c r="J282" s="95">
        <v>2</v>
      </c>
      <c r="K282" s="95">
        <v>12</v>
      </c>
      <c r="L282" s="174">
        <v>0</v>
      </c>
      <c r="M282" s="174">
        <v>8.4</v>
      </c>
      <c r="N282" s="174">
        <v>0</v>
      </c>
      <c r="O282" s="174">
        <v>0</v>
      </c>
      <c r="P282" s="174">
        <f t="shared" ref="P282:P301" si="13">K282*0.8</f>
        <v>9.6000000000000014</v>
      </c>
      <c r="Q282" s="174">
        <v>0</v>
      </c>
      <c r="R282" s="174">
        <v>0</v>
      </c>
      <c r="S282" s="95">
        <v>0</v>
      </c>
      <c r="T282" s="95">
        <v>1</v>
      </c>
      <c r="U282" s="95">
        <v>0</v>
      </c>
      <c r="V282" s="95">
        <v>0</v>
      </c>
      <c r="W282" s="95">
        <v>1</v>
      </c>
      <c r="X282" s="95">
        <v>0</v>
      </c>
      <c r="Y282" s="95">
        <v>0</v>
      </c>
      <c r="Z282" s="95">
        <v>1</v>
      </c>
      <c r="AA282" s="95">
        <v>0</v>
      </c>
      <c r="AB282" s="95">
        <v>0</v>
      </c>
      <c r="AC282" s="95">
        <v>0</v>
      </c>
      <c r="AD282" s="95">
        <v>0</v>
      </c>
      <c r="AE282" s="95">
        <v>0</v>
      </c>
      <c r="AF282" s="95">
        <v>0</v>
      </c>
      <c r="AG282" s="95">
        <v>0</v>
      </c>
      <c r="AH282" s="95">
        <v>0</v>
      </c>
      <c r="AI282" s="95">
        <v>0</v>
      </c>
      <c r="AJ282" s="262">
        <v>45505</v>
      </c>
      <c r="AK282" s="95">
        <v>1</v>
      </c>
      <c r="AL282" s="262">
        <v>45505</v>
      </c>
      <c r="AM282" s="93">
        <v>1</v>
      </c>
      <c r="AN28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2" s="93" t="str">
        <f t="shared" si="6"/>
        <v xml:space="preserve"> VALUES('A2T1','4','Ａ２チラシ一戸建て','Ａ２イッコダテ','一戸建配布','1','Ａ２チラシ','2','12','0','8.4','0','0','9.6','0','0','0','1','0','0','1','0','0','1','0','0','0','0','0','0','0','0','0','2024-08-01','1','2024-08-01','1');</v>
      </c>
      <c r="AP28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VALUES('A2T1','4','Ａ２チラシ一戸建て','Ａ２イッコダテ','一戸建配布','1','Ａ２チラシ','2','12','0','8.4','0','0','9.6','0','0','0','1','0','0','1','0','0','1','0','0','0','0','0','0','0','0','0','2024-08-01','1','2024-08-01','1');</v>
      </c>
      <c r="AQ282" s="93" t="s">
        <v>3055</v>
      </c>
    </row>
    <row r="283" spans="1:43" ht="25.5" customHeight="1">
      <c r="A283" s="93" t="str">
        <f t="shared" si="8"/>
        <v>4-3-Ａ２チラシ</v>
      </c>
      <c r="C283" s="95" t="s">
        <v>2150</v>
      </c>
      <c r="D283" s="93">
        <v>4</v>
      </c>
      <c r="E283" s="95" t="s">
        <v>2151</v>
      </c>
      <c r="F283" s="95" t="s">
        <v>2152</v>
      </c>
      <c r="G283" s="174" t="s">
        <v>2140</v>
      </c>
      <c r="H283" s="95">
        <v>1</v>
      </c>
      <c r="I283" s="174" t="s">
        <v>2146</v>
      </c>
      <c r="J283" s="95">
        <v>3</v>
      </c>
      <c r="K283" s="95">
        <v>11.5</v>
      </c>
      <c r="L283" s="174">
        <v>0</v>
      </c>
      <c r="M283" s="174">
        <v>8</v>
      </c>
      <c r="N283" s="174">
        <v>0</v>
      </c>
      <c r="O283" s="174">
        <v>0</v>
      </c>
      <c r="P283" s="174">
        <f t="shared" si="13"/>
        <v>9.2000000000000011</v>
      </c>
      <c r="Q283" s="174">
        <v>0</v>
      </c>
      <c r="R283" s="174">
        <v>0</v>
      </c>
      <c r="S283" s="95">
        <v>0</v>
      </c>
      <c r="T283" s="95">
        <v>1</v>
      </c>
      <c r="U283" s="95">
        <v>0</v>
      </c>
      <c r="V283" s="95">
        <v>0</v>
      </c>
      <c r="W283" s="95">
        <v>1</v>
      </c>
      <c r="X283" s="95">
        <v>0</v>
      </c>
      <c r="Y283" s="95">
        <v>0</v>
      </c>
      <c r="Z283" s="95">
        <v>0</v>
      </c>
      <c r="AA283" s="95">
        <v>1</v>
      </c>
      <c r="AB283" s="95">
        <v>0</v>
      </c>
      <c r="AC283" s="95">
        <v>0</v>
      </c>
      <c r="AD283" s="95">
        <v>0</v>
      </c>
      <c r="AE283" s="95">
        <v>0</v>
      </c>
      <c r="AF283" s="95">
        <v>0</v>
      </c>
      <c r="AG283" s="95">
        <v>0</v>
      </c>
      <c r="AH283" s="95">
        <v>0</v>
      </c>
      <c r="AI283" s="95">
        <v>0</v>
      </c>
      <c r="AJ283" s="262">
        <v>45505</v>
      </c>
      <c r="AK283" s="95">
        <v>1</v>
      </c>
      <c r="AL283" s="262">
        <v>45505</v>
      </c>
      <c r="AM283" s="93">
        <v>1</v>
      </c>
      <c r="AN28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3" s="93" t="str">
        <f t="shared" si="6"/>
        <v xml:space="preserve"> VALUES('A2T2','4','Ａ２チラシ集合住宅','Ａ２シュウゴウジュウタク','集合住宅配布','1','Ａ２チラシ','3','11.5','0','8','0','0','9.2','0','0','0','1','0','0','1','0','0','0','1','0','0','0','0','0','0','0','0','2024-08-01','1','2024-08-01','1');</v>
      </c>
      <c r="AP28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VALUES('A2T2','4','Ａ２チラシ集合住宅','Ａ２シュウゴウジュウタク','集合住宅配布','1','Ａ２チラシ','3','11.5','0','8','0','0','9.2','0','0','0','1','0','0','1','0','0','0','1','0','0','0','0','0','0','0','0','2024-08-01','1','2024-08-01','1');</v>
      </c>
      <c r="AQ283" s="93" t="s">
        <v>3056</v>
      </c>
    </row>
    <row r="284" spans="1:43" ht="25.5" customHeight="1">
      <c r="A284" s="93" t="str">
        <f t="shared" si="8"/>
        <v>4-1-Ａ３チラシ</v>
      </c>
      <c r="C284" s="95" t="s">
        <v>185</v>
      </c>
      <c r="D284" s="93">
        <v>4</v>
      </c>
      <c r="E284" s="95" t="s">
        <v>2161</v>
      </c>
      <c r="F284" s="95" t="s">
        <v>2161</v>
      </c>
      <c r="G284" s="95" t="s">
        <v>2132</v>
      </c>
      <c r="H284" s="95">
        <v>1</v>
      </c>
      <c r="I284" s="174" t="s">
        <v>2161</v>
      </c>
      <c r="J284" s="95">
        <v>1</v>
      </c>
      <c r="K284" s="95">
        <v>10</v>
      </c>
      <c r="L284" s="174">
        <v>0</v>
      </c>
      <c r="M284" s="174">
        <v>7</v>
      </c>
      <c r="N284" s="174">
        <v>0</v>
      </c>
      <c r="O284" s="174">
        <v>0</v>
      </c>
      <c r="P284" s="174">
        <f t="shared" si="13"/>
        <v>8</v>
      </c>
      <c r="Q284" s="174">
        <v>0</v>
      </c>
      <c r="R284" s="174">
        <v>0</v>
      </c>
      <c r="S284" s="95">
        <v>0</v>
      </c>
      <c r="T284" s="95">
        <v>1</v>
      </c>
      <c r="U284" s="95">
        <v>0</v>
      </c>
      <c r="V284" s="95">
        <v>0</v>
      </c>
      <c r="W284" s="95">
        <v>1</v>
      </c>
      <c r="X284" s="95">
        <v>0</v>
      </c>
      <c r="Y284" s="95">
        <v>0</v>
      </c>
      <c r="Z284" s="95">
        <v>1</v>
      </c>
      <c r="AA284" s="95">
        <v>1</v>
      </c>
      <c r="AB284" s="95">
        <v>0</v>
      </c>
      <c r="AC284" s="95">
        <v>0</v>
      </c>
      <c r="AD284" s="95">
        <v>0</v>
      </c>
      <c r="AE284" s="95">
        <v>0</v>
      </c>
      <c r="AF284" s="95">
        <v>0</v>
      </c>
      <c r="AG284" s="95">
        <v>0</v>
      </c>
      <c r="AH284" s="95">
        <v>0</v>
      </c>
      <c r="AI284" s="95">
        <v>0</v>
      </c>
      <c r="AJ284" s="262">
        <v>45505</v>
      </c>
      <c r="AK284" s="95">
        <v>1</v>
      </c>
      <c r="AL284" s="262">
        <v>45505</v>
      </c>
      <c r="AM284" s="93">
        <v>1</v>
      </c>
      <c r="AN28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4" s="93" t="str">
        <f t="shared" si="6"/>
        <v xml:space="preserve"> VALUES('A3T0','4','Ａ３チラシ','Ａ３チラシ','全戸配布','1','Ａ３チラシ','1','10','0','7','0','0','8','0','0','0','1','0','0','1','0','0','1','1','0','0','0','0','0','0','0','0','2024-08-01','1','2024-08-01','1');</v>
      </c>
      <c r="AP28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VALUES('A3T0','4','Ａ３チラシ','Ａ３チラシ','全戸配布','1','Ａ３チラシ','1','10','0','7','0','0','8','0','0','0','1','0','0','1','0','0','1','1','0','0','0','0','0','0','0','0','2024-08-01','1','2024-08-01','1');</v>
      </c>
      <c r="AQ284" s="93" t="s">
        <v>3057</v>
      </c>
    </row>
    <row r="285" spans="1:43" ht="25.5" customHeight="1">
      <c r="A285" s="93" t="str">
        <f t="shared" si="8"/>
        <v>4-2-Ａ３チラシ</v>
      </c>
      <c r="C285" s="95" t="s">
        <v>186</v>
      </c>
      <c r="D285" s="93">
        <v>4</v>
      </c>
      <c r="E285" s="95" t="s">
        <v>2162</v>
      </c>
      <c r="F285" s="95" t="s">
        <v>2163</v>
      </c>
      <c r="G285" s="95" t="s">
        <v>2136</v>
      </c>
      <c r="H285" s="95">
        <v>1</v>
      </c>
      <c r="I285" s="174" t="s">
        <v>2161</v>
      </c>
      <c r="J285" s="95">
        <v>2</v>
      </c>
      <c r="K285" s="95">
        <v>11.5</v>
      </c>
      <c r="L285" s="174">
        <v>0</v>
      </c>
      <c r="M285" s="174">
        <v>8</v>
      </c>
      <c r="N285" s="174">
        <v>0</v>
      </c>
      <c r="O285" s="174">
        <v>0</v>
      </c>
      <c r="P285" s="174">
        <f t="shared" si="13"/>
        <v>9.2000000000000011</v>
      </c>
      <c r="Q285" s="174">
        <v>0</v>
      </c>
      <c r="R285" s="174">
        <v>0</v>
      </c>
      <c r="S285" s="95">
        <v>0</v>
      </c>
      <c r="T285" s="95">
        <v>1</v>
      </c>
      <c r="U285" s="95">
        <v>0</v>
      </c>
      <c r="V285" s="95">
        <v>0</v>
      </c>
      <c r="W285" s="95">
        <v>1</v>
      </c>
      <c r="X285" s="95">
        <v>0</v>
      </c>
      <c r="Y285" s="95">
        <v>0</v>
      </c>
      <c r="Z285" s="95">
        <v>1</v>
      </c>
      <c r="AA285" s="95">
        <v>0</v>
      </c>
      <c r="AB285" s="95">
        <v>0</v>
      </c>
      <c r="AC285" s="95">
        <v>0</v>
      </c>
      <c r="AD285" s="95">
        <v>0</v>
      </c>
      <c r="AE285" s="95">
        <v>0</v>
      </c>
      <c r="AF285" s="95">
        <v>0</v>
      </c>
      <c r="AG285" s="95">
        <v>0</v>
      </c>
      <c r="AH285" s="95">
        <v>0</v>
      </c>
      <c r="AI285" s="95">
        <v>0</v>
      </c>
      <c r="AJ285" s="262">
        <v>45505</v>
      </c>
      <c r="AK285" s="95">
        <v>1</v>
      </c>
      <c r="AL285" s="262">
        <v>45505</v>
      </c>
      <c r="AM285" s="93">
        <v>1</v>
      </c>
      <c r="AN28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5" s="93" t="str">
        <f t="shared" si="6"/>
        <v xml:space="preserve"> VALUES('A3T1','4','Ａ3チラシ一戸建て','Ａ３イッコダテ','一戸建配布','1','Ａ３チラシ','2','11.5','0','8','0','0','9.2','0','0','0','1','0','0','1','0','0','1','0','0','0','0','0','0','0','0','0','2024-08-01','1','2024-08-01','1');</v>
      </c>
      <c r="AP28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VALUES('A3T1','4','Ａ3チラシ一戸建て','Ａ３イッコダテ','一戸建配布','1','Ａ３チラシ','2','11.5','0','8','0','0','9.2','0','0','0','1','0','0','1','0','0','1','0','0','0','0','0','0','0','0','0','2024-08-01','1','2024-08-01','1');</v>
      </c>
      <c r="AQ285" s="93" t="s">
        <v>3058</v>
      </c>
    </row>
    <row r="286" spans="1:43" ht="25.5" customHeight="1">
      <c r="A286" s="93" t="str">
        <f t="shared" si="8"/>
        <v>4-3-Ａ３チラシ</v>
      </c>
      <c r="C286" s="95" t="s">
        <v>187</v>
      </c>
      <c r="D286" s="93">
        <v>4</v>
      </c>
      <c r="E286" s="95" t="s">
        <v>2164</v>
      </c>
      <c r="F286" s="95" t="s">
        <v>2165</v>
      </c>
      <c r="G286" s="95" t="s">
        <v>2140</v>
      </c>
      <c r="H286" s="95">
        <v>1</v>
      </c>
      <c r="I286" s="174" t="s">
        <v>2161</v>
      </c>
      <c r="J286" s="95">
        <v>3</v>
      </c>
      <c r="K286" s="95">
        <v>11</v>
      </c>
      <c r="L286" s="174">
        <v>0</v>
      </c>
      <c r="M286" s="174">
        <v>7.7</v>
      </c>
      <c r="N286" s="174">
        <v>0</v>
      </c>
      <c r="O286" s="174">
        <v>0</v>
      </c>
      <c r="P286" s="174">
        <f t="shared" si="13"/>
        <v>8.8000000000000007</v>
      </c>
      <c r="Q286" s="174">
        <v>0</v>
      </c>
      <c r="R286" s="174">
        <v>0</v>
      </c>
      <c r="S286" s="95">
        <v>0</v>
      </c>
      <c r="T286" s="95">
        <v>1</v>
      </c>
      <c r="U286" s="95">
        <v>0</v>
      </c>
      <c r="V286" s="95">
        <v>0</v>
      </c>
      <c r="W286" s="95">
        <v>1</v>
      </c>
      <c r="X286" s="95">
        <v>0</v>
      </c>
      <c r="Y286" s="95">
        <v>0</v>
      </c>
      <c r="Z286" s="95">
        <v>0</v>
      </c>
      <c r="AA286" s="95">
        <v>1</v>
      </c>
      <c r="AB286" s="95">
        <v>0</v>
      </c>
      <c r="AC286" s="95">
        <v>0</v>
      </c>
      <c r="AD286" s="95">
        <v>0</v>
      </c>
      <c r="AE286" s="95">
        <v>0</v>
      </c>
      <c r="AF286" s="95">
        <v>0</v>
      </c>
      <c r="AG286" s="95">
        <v>0</v>
      </c>
      <c r="AH286" s="95">
        <v>0</v>
      </c>
      <c r="AI286" s="95">
        <v>0</v>
      </c>
      <c r="AJ286" s="262">
        <v>45505</v>
      </c>
      <c r="AK286" s="95">
        <v>1</v>
      </c>
      <c r="AL286" s="262">
        <v>45505</v>
      </c>
      <c r="AM286" s="93">
        <v>1</v>
      </c>
      <c r="AN28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6" s="93" t="str">
        <f t="shared" si="6"/>
        <v xml:space="preserve"> VALUES('A3T2','4','Ａ3チラシ集合住宅','Ａ３チラシシュウゴウジュウタク','集合住宅配布','1','Ａ３チラシ','3','11','0','7.7','0','0','8.8','0','0','0','1','0','0','1','0','0','0','1','0','0','0','0','0','0','0','0','2024-08-01','1','2024-08-01','1');</v>
      </c>
      <c r="AP28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4','Ａ3チラシ集合住宅','Ａ３チラシシュウゴウジュウタク','集合住宅配布','1','Ａ３チラシ','3','11','0','7.7','0','0','8.8','0','0','0','1','0','0','1','0','0','0','1','0','0','0','0','0','0','0','0','2024-08-01','1','2024-08-01','1');</v>
      </c>
      <c r="AQ286" s="93" t="s">
        <v>3059</v>
      </c>
    </row>
    <row r="287" spans="1:43" ht="25.5" customHeight="1">
      <c r="A287" s="93" t="str">
        <f t="shared" si="8"/>
        <v>4-1-Ａ４チラシ</v>
      </c>
      <c r="C287" s="95" t="s">
        <v>179</v>
      </c>
      <c r="D287" s="93">
        <v>4</v>
      </c>
      <c r="E287" s="95" t="s">
        <v>2176</v>
      </c>
      <c r="F287" s="95" t="s">
        <v>2176</v>
      </c>
      <c r="G287" s="95" t="s">
        <v>2132</v>
      </c>
      <c r="H287" s="95">
        <v>1</v>
      </c>
      <c r="I287" s="174" t="s">
        <v>2176</v>
      </c>
      <c r="J287" s="95">
        <v>1</v>
      </c>
      <c r="K287" s="95">
        <v>9</v>
      </c>
      <c r="L287" s="174">
        <v>0</v>
      </c>
      <c r="M287" s="174">
        <v>6.3</v>
      </c>
      <c r="N287" s="174">
        <v>0</v>
      </c>
      <c r="O287" s="174">
        <v>0</v>
      </c>
      <c r="P287" s="174">
        <f t="shared" si="13"/>
        <v>7.2</v>
      </c>
      <c r="Q287" s="174">
        <v>0</v>
      </c>
      <c r="R287" s="174">
        <v>0</v>
      </c>
      <c r="S287" s="95">
        <v>0</v>
      </c>
      <c r="T287" s="95">
        <v>1</v>
      </c>
      <c r="U287" s="95">
        <v>0</v>
      </c>
      <c r="V287" s="95">
        <v>0</v>
      </c>
      <c r="W287" s="95">
        <v>1</v>
      </c>
      <c r="X287" s="95">
        <v>0</v>
      </c>
      <c r="Y287" s="95">
        <v>0</v>
      </c>
      <c r="Z287" s="95">
        <v>1</v>
      </c>
      <c r="AA287" s="95">
        <v>1</v>
      </c>
      <c r="AB287" s="95">
        <v>0</v>
      </c>
      <c r="AC287" s="95">
        <v>0</v>
      </c>
      <c r="AD287" s="95">
        <v>0</v>
      </c>
      <c r="AE287" s="95">
        <v>0</v>
      </c>
      <c r="AF287" s="95">
        <v>0</v>
      </c>
      <c r="AG287" s="95">
        <v>0</v>
      </c>
      <c r="AH287" s="95">
        <v>0</v>
      </c>
      <c r="AI287" s="95">
        <v>0</v>
      </c>
      <c r="AJ287" s="262">
        <v>45505</v>
      </c>
      <c r="AK287" s="95">
        <v>1</v>
      </c>
      <c r="AL287" s="262">
        <v>45505</v>
      </c>
      <c r="AM287" s="93">
        <v>1</v>
      </c>
      <c r="AN28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7" s="93" t="str">
        <f t="shared" si="6"/>
        <v xml:space="preserve"> VALUES('A4T0','4','Ａ４チラシ','Ａ４チラシ','全戸配布','1','Ａ４チラシ','1','9','0','6.3','0','0','7.2','0','0','0','1','0','0','1','0','0','1','1','0','0','0','0','0','0','0','0','2024-08-01','1','2024-08-01','1');</v>
      </c>
      <c r="AP28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VALUES('A4T0','4','Ａ４チラシ','Ａ４チラシ','全戸配布','1','Ａ４チラシ','1','9','0','6.3','0','0','7.2','0','0','0','1','0','0','1','0','0','1','1','0','0','0','0','0','0','0','0','2024-08-01','1','2024-08-01','1');</v>
      </c>
      <c r="AQ287" s="93" t="s">
        <v>3060</v>
      </c>
    </row>
    <row r="288" spans="1:43" ht="25.5" customHeight="1">
      <c r="A288" s="93" t="str">
        <f t="shared" si="8"/>
        <v>4-2-Ａ４チラシ</v>
      </c>
      <c r="C288" s="95" t="s">
        <v>180</v>
      </c>
      <c r="D288" s="93">
        <v>4</v>
      </c>
      <c r="E288" s="95" t="s">
        <v>2177</v>
      </c>
      <c r="F288" s="95" t="s">
        <v>2178</v>
      </c>
      <c r="G288" s="95" t="s">
        <v>2136</v>
      </c>
      <c r="H288" s="95">
        <v>1</v>
      </c>
      <c r="I288" s="174" t="s">
        <v>2176</v>
      </c>
      <c r="J288" s="95">
        <v>2</v>
      </c>
      <c r="K288" s="95">
        <v>10.5</v>
      </c>
      <c r="L288" s="174">
        <v>0</v>
      </c>
      <c r="M288" s="174">
        <v>7.4</v>
      </c>
      <c r="N288" s="174">
        <v>0</v>
      </c>
      <c r="O288" s="174">
        <v>0</v>
      </c>
      <c r="P288" s="174">
        <f t="shared" si="13"/>
        <v>8.4</v>
      </c>
      <c r="Q288" s="174">
        <v>0</v>
      </c>
      <c r="R288" s="174">
        <v>0</v>
      </c>
      <c r="S288" s="95">
        <v>0</v>
      </c>
      <c r="T288" s="95">
        <v>1</v>
      </c>
      <c r="U288" s="95">
        <v>0</v>
      </c>
      <c r="V288" s="95">
        <v>0</v>
      </c>
      <c r="W288" s="95">
        <v>1</v>
      </c>
      <c r="X288" s="95">
        <v>0</v>
      </c>
      <c r="Y288" s="95">
        <v>0</v>
      </c>
      <c r="Z288" s="95">
        <v>1</v>
      </c>
      <c r="AA288" s="95">
        <v>0</v>
      </c>
      <c r="AB288" s="95">
        <v>0</v>
      </c>
      <c r="AC288" s="95">
        <v>0</v>
      </c>
      <c r="AD288" s="95">
        <v>0</v>
      </c>
      <c r="AE288" s="95">
        <v>0</v>
      </c>
      <c r="AF288" s="95">
        <v>0</v>
      </c>
      <c r="AG288" s="95">
        <v>0</v>
      </c>
      <c r="AH288" s="95">
        <v>0</v>
      </c>
      <c r="AI288" s="95">
        <v>0</v>
      </c>
      <c r="AJ288" s="262">
        <v>45505</v>
      </c>
      <c r="AK288" s="95">
        <v>1</v>
      </c>
      <c r="AL288" s="262">
        <v>45505</v>
      </c>
      <c r="AM288" s="93">
        <v>1</v>
      </c>
      <c r="AN28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8" s="93" t="str">
        <f t="shared" si="6"/>
        <v xml:space="preserve"> VALUES('A4T1','4','Ａ４チラシ一戸建て','Ａ４イッコダテ','一戸建配布','1','Ａ４チラシ','2','10.5','0','7.4','0','0','8.4','0','0','0','1','0','0','1','0','0','1','0','0','0','0','0','0','0','0','0','2024-08-01','1','2024-08-01','1');</v>
      </c>
      <c r="AP28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VALUES('A4T1','4','Ａ４チラシ一戸建て','Ａ４イッコダテ','一戸建配布','1','Ａ４チラシ','2','10.5','0','7.4','0','0','8.4','0','0','0','1','0','0','1','0','0','1','0','0','0','0','0','0','0','0','0','2024-08-01','1','2024-08-01','1');</v>
      </c>
      <c r="AQ288" s="93" t="s">
        <v>3061</v>
      </c>
    </row>
    <row r="289" spans="1:43" ht="25.5" customHeight="1">
      <c r="A289" s="93" t="str">
        <f t="shared" si="8"/>
        <v>4-3-Ａ４チラシ</v>
      </c>
      <c r="C289" s="95" t="s">
        <v>181</v>
      </c>
      <c r="D289" s="93">
        <v>4</v>
      </c>
      <c r="E289" s="95" t="s">
        <v>2179</v>
      </c>
      <c r="F289" s="95" t="s">
        <v>2180</v>
      </c>
      <c r="G289" s="95" t="s">
        <v>2140</v>
      </c>
      <c r="H289" s="95">
        <v>1</v>
      </c>
      <c r="I289" s="174" t="s">
        <v>2176</v>
      </c>
      <c r="J289" s="95">
        <v>3</v>
      </c>
      <c r="K289" s="95">
        <v>10</v>
      </c>
      <c r="L289" s="174">
        <v>0</v>
      </c>
      <c r="M289" s="174">
        <v>7</v>
      </c>
      <c r="N289" s="174">
        <v>0</v>
      </c>
      <c r="O289" s="174">
        <v>0</v>
      </c>
      <c r="P289" s="174">
        <f t="shared" si="13"/>
        <v>8</v>
      </c>
      <c r="Q289" s="174">
        <v>0</v>
      </c>
      <c r="R289" s="174">
        <v>0</v>
      </c>
      <c r="S289" s="95">
        <v>0</v>
      </c>
      <c r="T289" s="95">
        <v>1</v>
      </c>
      <c r="U289" s="95">
        <v>0</v>
      </c>
      <c r="V289" s="95">
        <v>0</v>
      </c>
      <c r="W289" s="95">
        <v>1</v>
      </c>
      <c r="X289" s="95">
        <v>0</v>
      </c>
      <c r="Y289" s="95">
        <v>0</v>
      </c>
      <c r="Z289" s="95">
        <v>0</v>
      </c>
      <c r="AA289" s="95">
        <v>1</v>
      </c>
      <c r="AB289" s="95">
        <v>0</v>
      </c>
      <c r="AC289" s="95">
        <v>0</v>
      </c>
      <c r="AD289" s="95">
        <v>0</v>
      </c>
      <c r="AE289" s="95">
        <v>0</v>
      </c>
      <c r="AF289" s="95">
        <v>0</v>
      </c>
      <c r="AG289" s="95">
        <v>0</v>
      </c>
      <c r="AH289" s="95">
        <v>0</v>
      </c>
      <c r="AI289" s="95">
        <v>0</v>
      </c>
      <c r="AJ289" s="262">
        <v>45505</v>
      </c>
      <c r="AK289" s="95">
        <v>1</v>
      </c>
      <c r="AL289" s="262">
        <v>45505</v>
      </c>
      <c r="AM289" s="93">
        <v>1</v>
      </c>
      <c r="AN289" s="259" t="str">
        <f t="shared" ref="AN289:AN352" si="14">"INSERT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9" s="93" t="str">
        <f t="shared" ref="AO289:AO352" si="15">" VALUES('"&amp; C289 &amp;"','"&amp;D289 &amp;"','"&amp;E289 &amp;"','"&amp;F289 &amp;"','"&amp;G289 &amp;"','"&amp;H289 &amp;"','"&amp;I289 &amp;"','"&amp;J289 &amp;"','"&amp;K289 &amp;"','"&amp;L289 &amp;"','"&amp;M289 &amp;"','"&amp;N289 &amp;"','"&amp;O289 &amp;"','"&amp;P289 &amp;"','"&amp;
Q289 &amp;"','"&amp;R289 &amp;"','"&amp;S289 &amp;"','"&amp;T289 &amp;"','"&amp;U289 &amp;"','"&amp;V289 &amp;"','"&amp;W289 &amp;"','"&amp;X289 &amp;"','"&amp;Y289 &amp;"','"&amp;Z289 &amp;"','"&amp;AA289 &amp;"','"&amp;
AB289 &amp;"','"&amp;
AC289 &amp;"','"&amp;
AD289 &amp;"','"&amp;
AE289 &amp;"','"&amp;
AF289 &amp;"','"&amp;
AG289 &amp;"','"&amp;
AH289 &amp;"','"&amp;
AI289 &amp;"','"&amp;
TEXT(AJ289,"yyyy-mm-dd") &amp;"','"&amp;
AK289 &amp;"','"&amp;
TEXT(AL289,"yyyy-mm-dd") &amp;"','"&amp;
AM289 &amp;"');"</f>
        <v xml:space="preserve"> VALUES('A4T2','4','Ａ4チラシ集合住宅','Ａ４チラシシュウゴウジュウタク','集合住宅配布','1','Ａ４チラシ','3','10','0','7','0','0','8','0','0','0','1','0','0','1','0','0','0','1','0','0','0','0','0','0','0','0','2024-08-01','1','2024-08-01','1');</v>
      </c>
      <c r="AP289" s="93" t="str">
        <f t="shared" ref="AP289:AP352" si="16">AN289&amp;AO289</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VALUES('A4T2','4','Ａ4チラシ集合住宅','Ａ４チラシシュウゴウジュウタク','集合住宅配布','1','Ａ４チラシ','3','10','0','7','0','0','8','0','0','0','1','0','0','1','0','0','0','1','0','0','0','0','0','0','0','0','2024-08-01','1','2024-08-01','1');</v>
      </c>
      <c r="AQ289" s="93" t="s">
        <v>3062</v>
      </c>
    </row>
    <row r="290" spans="1:43" ht="25.5" customHeight="1">
      <c r="A290" s="93" t="str">
        <f t="shared" si="8"/>
        <v>4-1-Ｂ２チラシ</v>
      </c>
      <c r="C290" s="95" t="s">
        <v>2224</v>
      </c>
      <c r="D290" s="93">
        <v>4</v>
      </c>
      <c r="E290" s="95" t="s">
        <v>2225</v>
      </c>
      <c r="F290" s="95" t="s">
        <v>2226</v>
      </c>
      <c r="G290" s="95" t="s">
        <v>2132</v>
      </c>
      <c r="H290" s="95">
        <v>1</v>
      </c>
      <c r="I290" s="174" t="s">
        <v>2225</v>
      </c>
      <c r="J290" s="95">
        <v>1</v>
      </c>
      <c r="K290" s="95">
        <v>10.5</v>
      </c>
      <c r="L290" s="174">
        <v>0</v>
      </c>
      <c r="M290" s="174">
        <v>7.4</v>
      </c>
      <c r="N290" s="174">
        <v>0</v>
      </c>
      <c r="O290" s="174">
        <v>0</v>
      </c>
      <c r="P290" s="174">
        <f t="shared" si="13"/>
        <v>8.4</v>
      </c>
      <c r="Q290" s="174">
        <v>0</v>
      </c>
      <c r="R290" s="174">
        <v>0</v>
      </c>
      <c r="S290" s="95">
        <v>0</v>
      </c>
      <c r="T290" s="95">
        <v>1</v>
      </c>
      <c r="U290" s="95">
        <v>0</v>
      </c>
      <c r="V290" s="95">
        <v>0</v>
      </c>
      <c r="W290" s="95">
        <v>1</v>
      </c>
      <c r="X290" s="95">
        <v>0</v>
      </c>
      <c r="Y290" s="95">
        <v>0</v>
      </c>
      <c r="Z290" s="95">
        <v>1</v>
      </c>
      <c r="AA290" s="95">
        <v>1</v>
      </c>
      <c r="AB290" s="95">
        <v>0</v>
      </c>
      <c r="AC290" s="95">
        <v>0</v>
      </c>
      <c r="AD290" s="95">
        <v>0</v>
      </c>
      <c r="AE290" s="95">
        <v>0</v>
      </c>
      <c r="AF290" s="95">
        <v>0</v>
      </c>
      <c r="AG290" s="95">
        <v>0</v>
      </c>
      <c r="AH290" s="95">
        <v>0</v>
      </c>
      <c r="AI290" s="95">
        <v>0</v>
      </c>
      <c r="AJ290" s="262">
        <v>45505</v>
      </c>
      <c r="AK290" s="95">
        <v>1</v>
      </c>
      <c r="AL290" s="262">
        <v>45505</v>
      </c>
      <c r="AM290" s="93">
        <v>1</v>
      </c>
      <c r="AN29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0" s="93" t="str">
        <f t="shared" si="15"/>
        <v xml:space="preserve"> VALUES('B2T0','4','Ｂ２チラシ','Ｂ２','全戸配布','1','Ｂ２チラシ','1','10.5','0','7.4','0','0','8.4','0','0','0','1','0','0','1','0','0','1','1','0','0','0','0','0','0','0','0','2024-08-01','1','2024-08-01','1');</v>
      </c>
      <c r="AP29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VALUES('B2T0','4','Ｂ２チラシ','Ｂ２','全戸配布','1','Ｂ２チラシ','1','10.5','0','7.4','0','0','8.4','0','0','0','1','0','0','1','0','0','1','1','0','0','0','0','0','0','0','0','2024-08-01','1','2024-08-01','1');</v>
      </c>
      <c r="AQ290" s="93" t="s">
        <v>3063</v>
      </c>
    </row>
    <row r="291" spans="1:43" ht="25.5" customHeight="1">
      <c r="A291" s="93" t="str">
        <f t="shared" si="8"/>
        <v>4-2-Ｂ２チラシ</v>
      </c>
      <c r="C291" s="95" t="s">
        <v>2227</v>
      </c>
      <c r="D291" s="93">
        <v>4</v>
      </c>
      <c r="E291" s="95" t="s">
        <v>2228</v>
      </c>
      <c r="F291" s="95" t="s">
        <v>2229</v>
      </c>
      <c r="G291" s="95" t="s">
        <v>2136</v>
      </c>
      <c r="H291" s="95">
        <v>1</v>
      </c>
      <c r="I291" s="174" t="s">
        <v>2225</v>
      </c>
      <c r="J291" s="95">
        <v>2</v>
      </c>
      <c r="K291" s="95">
        <v>12</v>
      </c>
      <c r="L291" s="174">
        <v>0</v>
      </c>
      <c r="M291" s="174">
        <v>8.4</v>
      </c>
      <c r="N291" s="174">
        <v>0</v>
      </c>
      <c r="O291" s="174">
        <v>0</v>
      </c>
      <c r="P291" s="174">
        <f t="shared" si="13"/>
        <v>9.6000000000000014</v>
      </c>
      <c r="Q291" s="174">
        <v>0</v>
      </c>
      <c r="R291" s="174">
        <v>0</v>
      </c>
      <c r="S291" s="95">
        <v>0</v>
      </c>
      <c r="T291" s="95">
        <v>1</v>
      </c>
      <c r="U291" s="95">
        <v>0</v>
      </c>
      <c r="V291" s="95">
        <v>0</v>
      </c>
      <c r="W291" s="95">
        <v>1</v>
      </c>
      <c r="X291" s="95">
        <v>0</v>
      </c>
      <c r="Y291" s="95">
        <v>0</v>
      </c>
      <c r="Z291" s="95">
        <v>1</v>
      </c>
      <c r="AA291" s="95">
        <v>0</v>
      </c>
      <c r="AB291" s="95">
        <v>0</v>
      </c>
      <c r="AC291" s="95">
        <v>0</v>
      </c>
      <c r="AD291" s="95">
        <v>0</v>
      </c>
      <c r="AE291" s="95">
        <v>0</v>
      </c>
      <c r="AF291" s="95">
        <v>0</v>
      </c>
      <c r="AG291" s="95">
        <v>0</v>
      </c>
      <c r="AH291" s="95">
        <v>0</v>
      </c>
      <c r="AI291" s="95">
        <v>0</v>
      </c>
      <c r="AJ291" s="262">
        <v>45505</v>
      </c>
      <c r="AK291" s="95">
        <v>1</v>
      </c>
      <c r="AL291" s="262">
        <v>45505</v>
      </c>
      <c r="AM291" s="93">
        <v>1</v>
      </c>
      <c r="AN29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1" s="93" t="str">
        <f t="shared" si="15"/>
        <v xml:space="preserve"> VALUES('B2T1','4','Ｂ２チラシ一戸建て','Ｂ２イッコダテ','一戸建配布','1','Ｂ２チラシ','2','12','0','8.4','0','0','9.6','0','0','0','1','0','0','1','0','0','1','0','0','0','0','0','0','0','0','0','2024-08-01','1','2024-08-01','1');</v>
      </c>
      <c r="AP29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VALUES('B2T1','4','Ｂ２チラシ一戸建て','Ｂ２イッコダテ','一戸建配布','1','Ｂ２チラシ','2','12','0','8.4','0','0','9.6','0','0','0','1','0','0','1','0','0','1','0','0','0','0','0','0','0','0','0','2024-08-01','1','2024-08-01','1');</v>
      </c>
      <c r="AQ291" s="93" t="s">
        <v>3064</v>
      </c>
    </row>
    <row r="292" spans="1:43" ht="25.5" customHeight="1">
      <c r="A292" s="93" t="str">
        <f t="shared" ref="A292:A355" si="17">D292&amp;"-"&amp;J292&amp;"-"&amp;I292</f>
        <v>4-3-Ｂ２チラシ</v>
      </c>
      <c r="C292" s="95" t="s">
        <v>2230</v>
      </c>
      <c r="D292" s="93">
        <v>4</v>
      </c>
      <c r="E292" s="95" t="s">
        <v>2231</v>
      </c>
      <c r="F292" s="95" t="s">
        <v>2232</v>
      </c>
      <c r="G292" s="95" t="s">
        <v>2140</v>
      </c>
      <c r="H292" s="95">
        <v>1</v>
      </c>
      <c r="I292" s="174" t="s">
        <v>2225</v>
      </c>
      <c r="J292" s="95">
        <v>3</v>
      </c>
      <c r="K292" s="95">
        <v>11.5</v>
      </c>
      <c r="L292" s="174">
        <v>0</v>
      </c>
      <c r="M292" s="174">
        <v>8</v>
      </c>
      <c r="N292" s="174">
        <v>0</v>
      </c>
      <c r="O292" s="174">
        <v>0</v>
      </c>
      <c r="P292" s="174">
        <f t="shared" si="13"/>
        <v>9.2000000000000011</v>
      </c>
      <c r="Q292" s="174">
        <v>0</v>
      </c>
      <c r="R292" s="174">
        <v>0</v>
      </c>
      <c r="S292" s="95">
        <v>0</v>
      </c>
      <c r="T292" s="95">
        <v>1</v>
      </c>
      <c r="U292" s="95">
        <v>0</v>
      </c>
      <c r="V292" s="95">
        <v>0</v>
      </c>
      <c r="W292" s="95">
        <v>1</v>
      </c>
      <c r="X292" s="95">
        <v>0</v>
      </c>
      <c r="Y292" s="95">
        <v>0</v>
      </c>
      <c r="Z292" s="95">
        <v>0</v>
      </c>
      <c r="AA292" s="95">
        <v>1</v>
      </c>
      <c r="AB292" s="95">
        <v>0</v>
      </c>
      <c r="AC292" s="95">
        <v>0</v>
      </c>
      <c r="AD292" s="95">
        <v>0</v>
      </c>
      <c r="AE292" s="95">
        <v>0</v>
      </c>
      <c r="AF292" s="95">
        <v>0</v>
      </c>
      <c r="AG292" s="95">
        <v>0</v>
      </c>
      <c r="AH292" s="95">
        <v>0</v>
      </c>
      <c r="AI292" s="95">
        <v>0</v>
      </c>
      <c r="AJ292" s="262">
        <v>45505</v>
      </c>
      <c r="AK292" s="95">
        <v>1</v>
      </c>
      <c r="AL292" s="262">
        <v>45505</v>
      </c>
      <c r="AM292" s="93">
        <v>1</v>
      </c>
      <c r="AN29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2" s="93" t="str">
        <f t="shared" si="15"/>
        <v xml:space="preserve"> VALUES('B2T2','4','Ｂ２チラシ集合住宅','Ｂ２シュウゴウジュウタク','集合住宅配布','1','Ｂ２チラシ','3','11.5','0','8','0','0','9.2','0','0','0','1','0','0','1','0','0','0','1','0','0','0','0','0','0','0','0','2024-08-01','1','2024-08-01','1');</v>
      </c>
      <c r="AP29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VALUES('B2T2','4','Ｂ２チラシ集合住宅','Ｂ２シュウゴウジュウタク','集合住宅配布','1','Ｂ２チラシ','3','11.5','0','8','0','0','9.2','0','0','0','1','0','0','1','0','0','0','1','0','0','0','0','0','0','0','0','2024-08-01','1','2024-08-01','1');</v>
      </c>
      <c r="AQ292" s="93" t="s">
        <v>3065</v>
      </c>
    </row>
    <row r="293" spans="1:43" ht="25.5" customHeight="1">
      <c r="A293" s="93" t="str">
        <f t="shared" si="17"/>
        <v>4-1-Ｂ３チラシ</v>
      </c>
      <c r="C293" s="95" t="s">
        <v>188</v>
      </c>
      <c r="D293" s="93">
        <v>4</v>
      </c>
      <c r="E293" s="95" t="s">
        <v>208</v>
      </c>
      <c r="F293" s="95" t="s">
        <v>2242</v>
      </c>
      <c r="G293" s="95" t="s">
        <v>2132</v>
      </c>
      <c r="H293" s="95">
        <v>1</v>
      </c>
      <c r="I293" s="174" t="s">
        <v>208</v>
      </c>
      <c r="J293" s="95">
        <v>1</v>
      </c>
      <c r="K293" s="95">
        <v>10</v>
      </c>
      <c r="L293" s="174">
        <v>0</v>
      </c>
      <c r="M293" s="174">
        <v>7</v>
      </c>
      <c r="N293" s="174">
        <v>0</v>
      </c>
      <c r="O293" s="174">
        <v>0</v>
      </c>
      <c r="P293" s="174">
        <f t="shared" si="13"/>
        <v>8</v>
      </c>
      <c r="Q293" s="174">
        <v>0</v>
      </c>
      <c r="R293" s="174">
        <v>0</v>
      </c>
      <c r="S293" s="95">
        <v>0</v>
      </c>
      <c r="T293" s="95">
        <v>1</v>
      </c>
      <c r="U293" s="95">
        <v>0</v>
      </c>
      <c r="V293" s="95">
        <v>0</v>
      </c>
      <c r="W293" s="95">
        <v>1</v>
      </c>
      <c r="X293" s="95">
        <v>0</v>
      </c>
      <c r="Y293" s="95">
        <v>0</v>
      </c>
      <c r="Z293" s="95">
        <v>1</v>
      </c>
      <c r="AA293" s="95">
        <v>1</v>
      </c>
      <c r="AB293" s="95">
        <v>0</v>
      </c>
      <c r="AC293" s="95">
        <v>0</v>
      </c>
      <c r="AD293" s="95">
        <v>0</v>
      </c>
      <c r="AE293" s="95">
        <v>0</v>
      </c>
      <c r="AF293" s="95">
        <v>0</v>
      </c>
      <c r="AG293" s="95">
        <v>0</v>
      </c>
      <c r="AH293" s="95">
        <v>0</v>
      </c>
      <c r="AI293" s="95">
        <v>0</v>
      </c>
      <c r="AJ293" s="262">
        <v>45505</v>
      </c>
      <c r="AK293" s="95">
        <v>1</v>
      </c>
      <c r="AL293" s="262">
        <v>45505</v>
      </c>
      <c r="AM293" s="93">
        <v>1</v>
      </c>
      <c r="AN29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3" s="93" t="str">
        <f t="shared" si="15"/>
        <v xml:space="preserve"> VALUES('B3T0','4','Ｂ３チラシ','Ｂ３','全戸配布','1','Ｂ３チラシ','1','10','0','7','0','0','8','0','0','0','1','0','0','1','0','0','1','1','0','0','0','0','0','0','0','0','2024-08-01','1','2024-08-01','1');</v>
      </c>
      <c r="AP29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VALUES('B3T0','4','Ｂ３チラシ','Ｂ３','全戸配布','1','Ｂ３チラシ','1','10','0','7','0','0','8','0','0','0','1','0','0','1','0','0','1','1','0','0','0','0','0','0','0','0','2024-08-01','1','2024-08-01','1');</v>
      </c>
      <c r="AQ293" s="93" t="s">
        <v>3066</v>
      </c>
    </row>
    <row r="294" spans="1:43" ht="25.5" customHeight="1">
      <c r="A294" s="93" t="str">
        <f t="shared" si="17"/>
        <v>4-2-Ｂ３チラシ</v>
      </c>
      <c r="C294" s="95" t="s">
        <v>189</v>
      </c>
      <c r="D294" s="93">
        <v>4</v>
      </c>
      <c r="E294" s="95" t="s">
        <v>2243</v>
      </c>
      <c r="F294" s="95" t="s">
        <v>2244</v>
      </c>
      <c r="G294" s="95" t="s">
        <v>2136</v>
      </c>
      <c r="H294" s="95">
        <v>1</v>
      </c>
      <c r="I294" s="174" t="s">
        <v>208</v>
      </c>
      <c r="J294" s="95">
        <v>2</v>
      </c>
      <c r="K294" s="95">
        <v>11.5</v>
      </c>
      <c r="L294" s="174">
        <v>0</v>
      </c>
      <c r="M294" s="174">
        <v>8</v>
      </c>
      <c r="N294" s="174">
        <v>0</v>
      </c>
      <c r="O294" s="174">
        <v>0</v>
      </c>
      <c r="P294" s="174">
        <f t="shared" si="13"/>
        <v>9.2000000000000011</v>
      </c>
      <c r="Q294" s="174">
        <v>0</v>
      </c>
      <c r="R294" s="174">
        <v>0</v>
      </c>
      <c r="S294" s="95">
        <v>0</v>
      </c>
      <c r="T294" s="95">
        <v>1</v>
      </c>
      <c r="U294" s="95">
        <v>0</v>
      </c>
      <c r="V294" s="95">
        <v>0</v>
      </c>
      <c r="W294" s="95">
        <v>1</v>
      </c>
      <c r="X294" s="95">
        <v>0</v>
      </c>
      <c r="Y294" s="95">
        <v>0</v>
      </c>
      <c r="Z294" s="95">
        <v>1</v>
      </c>
      <c r="AA294" s="95">
        <v>0</v>
      </c>
      <c r="AB294" s="95">
        <v>0</v>
      </c>
      <c r="AC294" s="95">
        <v>0</v>
      </c>
      <c r="AD294" s="95">
        <v>0</v>
      </c>
      <c r="AE294" s="95">
        <v>0</v>
      </c>
      <c r="AF294" s="95">
        <v>0</v>
      </c>
      <c r="AG294" s="95">
        <v>0</v>
      </c>
      <c r="AH294" s="95">
        <v>0</v>
      </c>
      <c r="AI294" s="95">
        <v>0</v>
      </c>
      <c r="AJ294" s="262">
        <v>45505</v>
      </c>
      <c r="AK294" s="95">
        <v>1</v>
      </c>
      <c r="AL294" s="262">
        <v>45505</v>
      </c>
      <c r="AM294" s="93">
        <v>1</v>
      </c>
      <c r="AN29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4" s="93" t="str">
        <f t="shared" si="15"/>
        <v xml:space="preserve"> VALUES('B3T1','4','B３一戸建てチラシ','Ｂ３イッコダテ','一戸建配布','1','Ｂ３チラシ','2','11.5','0','8','0','0','9.2','0','0','0','1','0','0','1','0','0','1','0','0','0','0','0','0','0','0','0','2024-08-01','1','2024-08-01','1');</v>
      </c>
      <c r="AP29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VALUES('B3T1','4','B３一戸建てチラシ','Ｂ３イッコダテ','一戸建配布','1','Ｂ３チラシ','2','11.5','0','8','0','0','9.2','0','0','0','1','0','0','1','0','0','1','0','0','0','0','0','0','0','0','0','2024-08-01','1','2024-08-01','1');</v>
      </c>
      <c r="AQ294" s="93" t="s">
        <v>3067</v>
      </c>
    </row>
    <row r="295" spans="1:43" ht="25.5" customHeight="1">
      <c r="A295" s="93" t="str">
        <f t="shared" si="17"/>
        <v>4-3-Ｂ３チラシ</v>
      </c>
      <c r="C295" s="95" t="s">
        <v>190</v>
      </c>
      <c r="D295" s="93">
        <v>4</v>
      </c>
      <c r="E295" s="95" t="s">
        <v>2245</v>
      </c>
      <c r="F295" s="95" t="s">
        <v>2246</v>
      </c>
      <c r="G295" s="95" t="s">
        <v>2140</v>
      </c>
      <c r="H295" s="95">
        <v>1</v>
      </c>
      <c r="I295" s="174" t="s">
        <v>208</v>
      </c>
      <c r="J295" s="95">
        <v>3</v>
      </c>
      <c r="K295" s="95">
        <v>11</v>
      </c>
      <c r="L295" s="174">
        <v>0</v>
      </c>
      <c r="M295" s="174">
        <v>7.7</v>
      </c>
      <c r="N295" s="174">
        <v>0</v>
      </c>
      <c r="O295" s="174">
        <v>0</v>
      </c>
      <c r="P295" s="174">
        <f t="shared" si="13"/>
        <v>8.8000000000000007</v>
      </c>
      <c r="Q295" s="174">
        <v>0</v>
      </c>
      <c r="R295" s="174">
        <v>0</v>
      </c>
      <c r="S295" s="95">
        <v>0</v>
      </c>
      <c r="T295" s="95">
        <v>1</v>
      </c>
      <c r="U295" s="95">
        <v>0</v>
      </c>
      <c r="V295" s="95">
        <v>0</v>
      </c>
      <c r="W295" s="95">
        <v>1</v>
      </c>
      <c r="X295" s="95">
        <v>0</v>
      </c>
      <c r="Y295" s="95">
        <v>0</v>
      </c>
      <c r="Z295" s="95">
        <v>0</v>
      </c>
      <c r="AA295" s="95">
        <v>1</v>
      </c>
      <c r="AB295" s="95">
        <v>0</v>
      </c>
      <c r="AC295" s="95">
        <v>0</v>
      </c>
      <c r="AD295" s="95">
        <v>0</v>
      </c>
      <c r="AE295" s="95">
        <v>0</v>
      </c>
      <c r="AF295" s="95">
        <v>0</v>
      </c>
      <c r="AG295" s="95">
        <v>0</v>
      </c>
      <c r="AH295" s="95">
        <v>0</v>
      </c>
      <c r="AI295" s="95">
        <v>0</v>
      </c>
      <c r="AJ295" s="262">
        <v>45505</v>
      </c>
      <c r="AK295" s="95">
        <v>1</v>
      </c>
      <c r="AL295" s="262">
        <v>45505</v>
      </c>
      <c r="AM295" s="93">
        <v>1</v>
      </c>
      <c r="AN29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5" s="93" t="str">
        <f t="shared" si="15"/>
        <v xml:space="preserve"> VALUES('B3T2','4','Ｂ3チラシ集合住宅','Ｂ３シュウゴウジュウタク','集合住宅配布','1','Ｂ３チラシ','3','11','0','7.7','0','0','8.8','0','0','0','1','0','0','1','0','0','0','1','0','0','0','0','0','0','0','0','2024-08-01','1','2024-08-01','1');</v>
      </c>
      <c r="AP29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VALUES('B3T2','4','Ｂ3チラシ集合住宅','Ｂ３シュウゴウジュウタク','集合住宅配布','1','Ｂ３チラシ','3','11','0','7.7','0','0','8.8','0','0','0','1','0','0','1','0','0','0','1','0','0','0','0','0','0','0','0','2024-08-01','1','2024-08-01','1');</v>
      </c>
      <c r="AQ295" s="93" t="s">
        <v>3068</v>
      </c>
    </row>
    <row r="296" spans="1:43" ht="25.5" customHeight="1">
      <c r="A296" s="93" t="str">
        <f t="shared" si="17"/>
        <v>4-1-Ｂ４チラシ</v>
      </c>
      <c r="C296" s="95" t="s">
        <v>182</v>
      </c>
      <c r="D296" s="93">
        <v>4</v>
      </c>
      <c r="E296" s="95" t="s">
        <v>206</v>
      </c>
      <c r="F296" s="95" t="s">
        <v>2256</v>
      </c>
      <c r="G296" s="95" t="s">
        <v>2132</v>
      </c>
      <c r="H296" s="95">
        <v>1</v>
      </c>
      <c r="I296" s="174" t="s">
        <v>206</v>
      </c>
      <c r="J296" s="95">
        <v>1</v>
      </c>
      <c r="K296" s="95">
        <v>9.5</v>
      </c>
      <c r="L296" s="174">
        <v>0</v>
      </c>
      <c r="M296" s="174">
        <v>6.7</v>
      </c>
      <c r="N296" s="174">
        <v>0</v>
      </c>
      <c r="O296" s="174">
        <v>0</v>
      </c>
      <c r="P296" s="174">
        <f t="shared" si="13"/>
        <v>7.6000000000000005</v>
      </c>
      <c r="Q296" s="174">
        <v>0</v>
      </c>
      <c r="R296" s="174">
        <v>0</v>
      </c>
      <c r="S296" s="95">
        <v>0</v>
      </c>
      <c r="T296" s="95">
        <v>1</v>
      </c>
      <c r="U296" s="95">
        <v>0</v>
      </c>
      <c r="V296" s="95">
        <v>0</v>
      </c>
      <c r="W296" s="95">
        <v>1</v>
      </c>
      <c r="X296" s="95">
        <v>0</v>
      </c>
      <c r="Y296" s="95">
        <v>0</v>
      </c>
      <c r="Z296" s="95">
        <v>1</v>
      </c>
      <c r="AA296" s="95">
        <v>1</v>
      </c>
      <c r="AB296" s="95">
        <v>0</v>
      </c>
      <c r="AC296" s="95">
        <v>0</v>
      </c>
      <c r="AD296" s="95">
        <v>0</v>
      </c>
      <c r="AE296" s="95">
        <v>0</v>
      </c>
      <c r="AF296" s="95">
        <v>0</v>
      </c>
      <c r="AG296" s="95">
        <v>0</v>
      </c>
      <c r="AH296" s="95">
        <v>0</v>
      </c>
      <c r="AI296" s="95">
        <v>0</v>
      </c>
      <c r="AJ296" s="262">
        <v>45505</v>
      </c>
      <c r="AK296" s="95">
        <v>1</v>
      </c>
      <c r="AL296" s="262">
        <v>45505</v>
      </c>
      <c r="AM296" s="93">
        <v>1</v>
      </c>
      <c r="AN29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6" s="93" t="str">
        <f t="shared" si="15"/>
        <v xml:space="preserve"> VALUES('B4T0','4','Ｂ４チラシ','Ｂ４','全戸配布','1','Ｂ４チラシ','1','9.5','0','6.7','0','0','7.6','0','0','0','1','0','0','1','0','0','1','1','0','0','0','0','0','0','0','0','2024-08-01','1','2024-08-01','1');</v>
      </c>
      <c r="AP29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VALUES('B4T0','4','Ｂ４チラシ','Ｂ４','全戸配布','1','Ｂ４チラシ','1','9.5','0','6.7','0','0','7.6','0','0','0','1','0','0','1','0','0','1','1','0','0','0','0','0','0','0','0','2024-08-01','1','2024-08-01','1');</v>
      </c>
      <c r="AQ296" s="93" t="s">
        <v>3069</v>
      </c>
    </row>
    <row r="297" spans="1:43" ht="25.5" customHeight="1">
      <c r="A297" s="93" t="str">
        <f t="shared" si="17"/>
        <v>4-2-Ｂ４チラシ</v>
      </c>
      <c r="C297" s="95" t="s">
        <v>183</v>
      </c>
      <c r="D297" s="93">
        <v>4</v>
      </c>
      <c r="E297" s="95" t="s">
        <v>2791</v>
      </c>
      <c r="F297" s="95" t="s">
        <v>2786</v>
      </c>
      <c r="G297" s="95" t="s">
        <v>2136</v>
      </c>
      <c r="H297" s="95">
        <v>1</v>
      </c>
      <c r="I297" s="174" t="s">
        <v>206</v>
      </c>
      <c r="J297" s="95">
        <v>2</v>
      </c>
      <c r="K297" s="95">
        <v>11</v>
      </c>
      <c r="L297" s="174">
        <v>0</v>
      </c>
      <c r="M297" s="174">
        <v>7.7</v>
      </c>
      <c r="N297" s="174">
        <v>0</v>
      </c>
      <c r="O297" s="174">
        <v>0</v>
      </c>
      <c r="P297" s="174">
        <f t="shared" si="13"/>
        <v>8.8000000000000007</v>
      </c>
      <c r="Q297" s="174">
        <v>0</v>
      </c>
      <c r="R297" s="174">
        <v>0</v>
      </c>
      <c r="S297" s="95">
        <v>0</v>
      </c>
      <c r="T297" s="95">
        <v>1</v>
      </c>
      <c r="U297" s="95">
        <v>0</v>
      </c>
      <c r="V297" s="95">
        <v>0</v>
      </c>
      <c r="W297" s="95">
        <v>1</v>
      </c>
      <c r="X297" s="95">
        <v>0</v>
      </c>
      <c r="Y297" s="95">
        <v>0</v>
      </c>
      <c r="Z297" s="95">
        <v>1</v>
      </c>
      <c r="AA297" s="95">
        <v>0</v>
      </c>
      <c r="AB297" s="95">
        <v>0</v>
      </c>
      <c r="AC297" s="95">
        <v>0</v>
      </c>
      <c r="AD297" s="95">
        <v>0</v>
      </c>
      <c r="AE297" s="95">
        <v>0</v>
      </c>
      <c r="AF297" s="95">
        <v>0</v>
      </c>
      <c r="AG297" s="95">
        <v>0</v>
      </c>
      <c r="AH297" s="95">
        <v>0</v>
      </c>
      <c r="AI297" s="95">
        <v>0</v>
      </c>
      <c r="AJ297" s="262">
        <v>45505</v>
      </c>
      <c r="AK297" s="95">
        <v>1</v>
      </c>
      <c r="AL297" s="262">
        <v>45505</v>
      </c>
      <c r="AM297" s="93">
        <v>1</v>
      </c>
      <c r="AN29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7" s="93" t="str">
        <f t="shared" si="15"/>
        <v xml:space="preserve"> VALUES('B4T1','4','Ｂ４チラシ一戸建て','Ｂ４イッコダテ','一戸建配布','1','Ｂ４チラシ','2','11','0','7.7','0','0','8.8','0','0','0','1','0','0','1','0','0','1','0','0','0','0','0','0','0','0','0','2024-08-01','1','2024-08-01','1');</v>
      </c>
      <c r="AP29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VALUES('B4T1','4','Ｂ４チラシ一戸建て','Ｂ４イッコダテ','一戸建配布','1','Ｂ４チラシ','2','11','0','7.7','0','0','8.8','0','0','0','1','0','0','1','0','0','1','0','0','0','0','0','0','0','0','0','2024-08-01','1','2024-08-01','1');</v>
      </c>
      <c r="AQ297" s="93" t="s">
        <v>3070</v>
      </c>
    </row>
    <row r="298" spans="1:43" ht="25.5" customHeight="1">
      <c r="A298" s="93" t="str">
        <f t="shared" si="17"/>
        <v>4-3-Ｂ４チラシ</v>
      </c>
      <c r="C298" s="95" t="s">
        <v>184</v>
      </c>
      <c r="D298" s="93">
        <v>4</v>
      </c>
      <c r="E298" s="95" t="s">
        <v>2793</v>
      </c>
      <c r="F298" s="95" t="s">
        <v>2787</v>
      </c>
      <c r="G298" s="95" t="s">
        <v>2140</v>
      </c>
      <c r="H298" s="95">
        <v>1</v>
      </c>
      <c r="I298" s="174" t="s">
        <v>206</v>
      </c>
      <c r="J298" s="95">
        <v>3</v>
      </c>
      <c r="K298" s="95">
        <v>10.5</v>
      </c>
      <c r="L298" s="174">
        <v>0</v>
      </c>
      <c r="M298" s="174">
        <v>7.4</v>
      </c>
      <c r="N298" s="174">
        <v>0</v>
      </c>
      <c r="O298" s="174">
        <v>0</v>
      </c>
      <c r="P298" s="174">
        <f t="shared" si="13"/>
        <v>8.4</v>
      </c>
      <c r="Q298" s="174">
        <v>0</v>
      </c>
      <c r="R298" s="174">
        <v>0</v>
      </c>
      <c r="S298" s="95">
        <v>0</v>
      </c>
      <c r="T298" s="95">
        <v>1</v>
      </c>
      <c r="U298" s="95">
        <v>0</v>
      </c>
      <c r="V298" s="95">
        <v>0</v>
      </c>
      <c r="W298" s="95">
        <v>1</v>
      </c>
      <c r="X298" s="95">
        <v>0</v>
      </c>
      <c r="Y298" s="95">
        <v>0</v>
      </c>
      <c r="Z298" s="95">
        <v>0</v>
      </c>
      <c r="AA298" s="95">
        <v>1</v>
      </c>
      <c r="AB298" s="95">
        <v>0</v>
      </c>
      <c r="AC298" s="95">
        <v>0</v>
      </c>
      <c r="AD298" s="95">
        <v>0</v>
      </c>
      <c r="AE298" s="95">
        <v>0</v>
      </c>
      <c r="AF298" s="95">
        <v>0</v>
      </c>
      <c r="AG298" s="95">
        <v>0</v>
      </c>
      <c r="AH298" s="95">
        <v>0</v>
      </c>
      <c r="AI298" s="95">
        <v>0</v>
      </c>
      <c r="AJ298" s="262">
        <v>45505</v>
      </c>
      <c r="AK298" s="95">
        <v>1</v>
      </c>
      <c r="AL298" s="262">
        <v>45505</v>
      </c>
      <c r="AM298" s="93">
        <v>1</v>
      </c>
      <c r="AN29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8" s="93" t="str">
        <f t="shared" si="15"/>
        <v xml:space="preserve"> VALUES('B4T2','4','Ｂ４チラシ集合住宅','Ｂ４シュウゴウジュウタク','集合住宅配布','1','Ｂ４チラシ','3','10.5','0','7.4','0','0','8.4','0','0','0','1','0','0','1','0','0','0','1','0','0','0','0','0','0','0','0','2024-08-01','1','2024-08-01','1');</v>
      </c>
      <c r="AP29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VALUES('B4T2','4','Ｂ４チラシ集合住宅','Ｂ４シュウゴウジュウタク','集合住宅配布','1','Ｂ４チラシ','3','10.5','0','7.4','0','0','8.4','0','0','0','1','0','0','1','0','0','0','1','0','0','0','0','0','0','0','0','2024-08-01','1','2024-08-01','1');</v>
      </c>
      <c r="AQ298" s="93" t="s">
        <v>3071</v>
      </c>
    </row>
    <row r="299" spans="1:43" ht="25.5" customHeight="1">
      <c r="A299" s="93" t="str">
        <f t="shared" si="17"/>
        <v>4-1-冊子</v>
      </c>
      <c r="C299" s="166" t="s">
        <v>2830</v>
      </c>
      <c r="D299" s="93">
        <v>4</v>
      </c>
      <c r="E299" s="95" t="s">
        <v>2785</v>
      </c>
      <c r="F299" s="95" t="s">
        <v>2790</v>
      </c>
      <c r="G299" s="95" t="s">
        <v>2132</v>
      </c>
      <c r="H299" s="95">
        <v>1</v>
      </c>
      <c r="I299" s="95" t="s">
        <v>2785</v>
      </c>
      <c r="J299" s="95">
        <v>1</v>
      </c>
      <c r="K299" s="166">
        <v>10</v>
      </c>
      <c r="L299" s="166">
        <v>0</v>
      </c>
      <c r="M299" s="166">
        <v>7</v>
      </c>
      <c r="N299" s="174">
        <v>0</v>
      </c>
      <c r="O299" s="174">
        <v>0</v>
      </c>
      <c r="P299" s="174">
        <f t="shared" si="13"/>
        <v>8</v>
      </c>
      <c r="Q299" s="174">
        <v>0</v>
      </c>
      <c r="R299" s="174">
        <v>0</v>
      </c>
      <c r="S299" s="95">
        <v>0</v>
      </c>
      <c r="T299" s="95">
        <v>1</v>
      </c>
      <c r="U299" s="95">
        <v>0</v>
      </c>
      <c r="V299" s="95">
        <v>0</v>
      </c>
      <c r="W299" s="166">
        <v>1</v>
      </c>
      <c r="X299" s="95">
        <v>0</v>
      </c>
      <c r="Y299" s="95">
        <v>0</v>
      </c>
      <c r="Z299" s="95">
        <v>1</v>
      </c>
      <c r="AA299" s="95">
        <v>1</v>
      </c>
      <c r="AB299" s="95">
        <v>0</v>
      </c>
      <c r="AC299" s="95">
        <v>0</v>
      </c>
      <c r="AD299" s="95">
        <v>0</v>
      </c>
      <c r="AE299" s="95">
        <v>0</v>
      </c>
      <c r="AF299" s="95">
        <v>0</v>
      </c>
      <c r="AG299" s="95">
        <v>0</v>
      </c>
      <c r="AH299" s="95">
        <v>0</v>
      </c>
      <c r="AI299" s="95">
        <v>0</v>
      </c>
      <c r="AJ299" s="262">
        <v>45505</v>
      </c>
      <c r="AK299" s="95">
        <v>1</v>
      </c>
      <c r="AL299" s="262">
        <v>45505</v>
      </c>
      <c r="AM299" s="93">
        <v>1</v>
      </c>
      <c r="AN29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9" s="93" t="str">
        <f t="shared" si="15"/>
        <v xml:space="preserve"> VALUES('SAS0','4','冊子','サッシ','全戸配布','1','冊子','1','10','0','7','0','0','8','0','0','0','1','0','0','1','0','0','1','1','0','0','0','0','0','0','0','0','2024-08-01','1','2024-08-01','1');</v>
      </c>
      <c r="AP29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VALUES('SAS0','4','冊子','サッシ','全戸配布','1','冊子','1','10','0','7','0','0','8','0','0','0','1','0','0','1','0','0','1','1','0','0','0','0','0','0','0','0','2024-08-01','1','2024-08-01','1');</v>
      </c>
      <c r="AQ299" s="93" t="s">
        <v>3072</v>
      </c>
    </row>
    <row r="300" spans="1:43" ht="25.5" customHeight="1">
      <c r="A300" s="93" t="str">
        <f t="shared" si="17"/>
        <v>4-2-冊子</v>
      </c>
      <c r="C300" s="166" t="s">
        <v>2831</v>
      </c>
      <c r="D300" s="93">
        <v>4</v>
      </c>
      <c r="E300" s="95" t="s">
        <v>2792</v>
      </c>
      <c r="F300" s="95" t="s">
        <v>2788</v>
      </c>
      <c r="G300" s="95" t="s">
        <v>2136</v>
      </c>
      <c r="H300" s="95">
        <v>1</v>
      </c>
      <c r="I300" s="95" t="s">
        <v>2318</v>
      </c>
      <c r="J300" s="95">
        <v>2</v>
      </c>
      <c r="K300" s="166">
        <v>11</v>
      </c>
      <c r="L300" s="166">
        <v>0</v>
      </c>
      <c r="M300" s="166">
        <v>7.7</v>
      </c>
      <c r="N300" s="174">
        <v>0</v>
      </c>
      <c r="O300" s="174">
        <v>0</v>
      </c>
      <c r="P300" s="174">
        <f t="shared" si="13"/>
        <v>8.8000000000000007</v>
      </c>
      <c r="Q300" s="174">
        <v>0</v>
      </c>
      <c r="R300" s="174">
        <v>0</v>
      </c>
      <c r="S300" s="95">
        <v>0</v>
      </c>
      <c r="T300" s="95">
        <v>1</v>
      </c>
      <c r="U300" s="95">
        <v>0</v>
      </c>
      <c r="V300" s="95">
        <v>0</v>
      </c>
      <c r="W300" s="166">
        <v>1</v>
      </c>
      <c r="X300" s="95">
        <v>0</v>
      </c>
      <c r="Y300" s="95">
        <v>0</v>
      </c>
      <c r="Z300" s="95">
        <v>1</v>
      </c>
      <c r="AA300" s="95">
        <v>0</v>
      </c>
      <c r="AB300" s="95">
        <v>0</v>
      </c>
      <c r="AC300" s="95">
        <v>0</v>
      </c>
      <c r="AD300" s="95">
        <v>0</v>
      </c>
      <c r="AE300" s="95">
        <v>0</v>
      </c>
      <c r="AF300" s="95">
        <v>0</v>
      </c>
      <c r="AG300" s="95">
        <v>0</v>
      </c>
      <c r="AH300" s="95">
        <v>0</v>
      </c>
      <c r="AI300" s="95">
        <v>0</v>
      </c>
      <c r="AJ300" s="262">
        <v>45505</v>
      </c>
      <c r="AK300" s="95">
        <v>1</v>
      </c>
      <c r="AL300" s="262">
        <v>45505</v>
      </c>
      <c r="AM300" s="93">
        <v>1</v>
      </c>
      <c r="AN30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0" s="93" t="str">
        <f t="shared" si="15"/>
        <v xml:space="preserve"> VALUES('SAS1','4','冊子一戸建て','サッシイッコダテ','一戸建配布','1','冊子','2','11','0','7.7','0','0','8.8','0','0','0','1','0','0','1','0','0','1','0','0','0','0','0','0','0','0','0','2024-08-01','1','2024-08-01','1');</v>
      </c>
      <c r="AP30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VALUES('SAS1','4','冊子一戸建て','サッシイッコダテ','一戸建配布','1','冊子','2','11','0','7.7','0','0','8.8','0','0','0','1','0','0','1','0','0','1','0','0','0','0','0','0','0','0','0','2024-08-01','1','2024-08-01','1');</v>
      </c>
      <c r="AQ300" s="93" t="s">
        <v>3073</v>
      </c>
    </row>
    <row r="301" spans="1:43" ht="25.5" customHeight="1">
      <c r="A301" s="93" t="str">
        <f t="shared" si="17"/>
        <v>4-3-冊子</v>
      </c>
      <c r="C301" s="166" t="s">
        <v>2832</v>
      </c>
      <c r="D301" s="93">
        <v>4</v>
      </c>
      <c r="E301" s="95" t="s">
        <v>2794</v>
      </c>
      <c r="F301" s="95" t="s">
        <v>2789</v>
      </c>
      <c r="G301" s="95" t="s">
        <v>2140</v>
      </c>
      <c r="H301" s="95">
        <v>1</v>
      </c>
      <c r="I301" s="95" t="s">
        <v>2318</v>
      </c>
      <c r="J301" s="95">
        <v>3</v>
      </c>
      <c r="K301" s="166">
        <v>11</v>
      </c>
      <c r="L301" s="166">
        <v>0</v>
      </c>
      <c r="M301" s="166">
        <v>7.7</v>
      </c>
      <c r="N301" s="174">
        <v>0</v>
      </c>
      <c r="O301" s="174">
        <v>0</v>
      </c>
      <c r="P301" s="174">
        <f t="shared" si="13"/>
        <v>8.8000000000000007</v>
      </c>
      <c r="Q301" s="174">
        <v>0</v>
      </c>
      <c r="R301" s="174">
        <v>0</v>
      </c>
      <c r="S301" s="95">
        <v>0</v>
      </c>
      <c r="T301" s="95">
        <v>1</v>
      </c>
      <c r="U301" s="95">
        <v>0</v>
      </c>
      <c r="V301" s="95">
        <v>0</v>
      </c>
      <c r="W301" s="166">
        <v>1</v>
      </c>
      <c r="X301" s="95">
        <v>0</v>
      </c>
      <c r="Y301" s="95">
        <v>0</v>
      </c>
      <c r="Z301" s="95">
        <v>0</v>
      </c>
      <c r="AA301" s="95">
        <v>1</v>
      </c>
      <c r="AB301" s="95">
        <v>0</v>
      </c>
      <c r="AC301" s="95">
        <v>0</v>
      </c>
      <c r="AD301" s="95">
        <v>0</v>
      </c>
      <c r="AE301" s="95">
        <v>0</v>
      </c>
      <c r="AF301" s="95">
        <v>0</v>
      </c>
      <c r="AG301" s="95">
        <v>0</v>
      </c>
      <c r="AH301" s="95">
        <v>0</v>
      </c>
      <c r="AI301" s="95">
        <v>0</v>
      </c>
      <c r="AJ301" s="262">
        <v>45505</v>
      </c>
      <c r="AK301" s="95">
        <v>1</v>
      </c>
      <c r="AL301" s="262">
        <v>45505</v>
      </c>
      <c r="AM301" s="93">
        <v>1</v>
      </c>
      <c r="AN30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1" s="93" t="str">
        <f t="shared" si="15"/>
        <v xml:space="preserve"> VALUES('SAS2','4','冊子集合住宅','サッシシュウゴウジュウタク','集合住宅配布','1','冊子','3','11','0','7.7','0','0','8.8','0','0','0','1','0','0','1','0','0','0','1','0','0','0','0','0','0','0','0','2024-08-01','1','2024-08-01','1');</v>
      </c>
      <c r="AP30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VALUES('SAS2','4','冊子集合住宅','サッシシュウゴウジュウタク','集合住宅配布','1','冊子','3','11','0','7.7','0','0','8.8','0','0','0','1','0','0','1','0','0','0','1','0','0','0','0','0','0','0','0','2024-08-01','1','2024-08-01','1');</v>
      </c>
      <c r="AQ301" s="93" t="s">
        <v>3074</v>
      </c>
    </row>
    <row r="302" spans="1:43" ht="25.5" customHeight="1">
      <c r="A302" s="93" t="str">
        <f t="shared" si="17"/>
        <v>4-1-Ａ５チラシ</v>
      </c>
      <c r="B302" s="95"/>
      <c r="C302" s="95" t="s">
        <v>191</v>
      </c>
      <c r="D302" s="93">
        <v>4</v>
      </c>
      <c r="E302" s="95" t="s">
        <v>209</v>
      </c>
      <c r="F302" s="95" t="s">
        <v>2196</v>
      </c>
      <c r="G302" s="95" t="s">
        <v>2132</v>
      </c>
      <c r="H302" s="95">
        <v>1</v>
      </c>
      <c r="I302" s="174" t="s">
        <v>209</v>
      </c>
      <c r="J302" s="95">
        <v>1</v>
      </c>
      <c r="K302" s="95">
        <v>9</v>
      </c>
      <c r="L302" s="174">
        <v>0</v>
      </c>
      <c r="M302" s="174">
        <v>6.3</v>
      </c>
      <c r="N302" s="174">
        <v>0</v>
      </c>
      <c r="O302" s="174">
        <v>0</v>
      </c>
      <c r="P302" s="174">
        <f>K302*0.8</f>
        <v>7.2</v>
      </c>
      <c r="Q302" s="174">
        <v>0</v>
      </c>
      <c r="R302" s="174">
        <v>0</v>
      </c>
      <c r="S302" s="95">
        <v>0</v>
      </c>
      <c r="T302" s="95">
        <v>1</v>
      </c>
      <c r="U302" s="95">
        <v>0</v>
      </c>
      <c r="V302" s="95">
        <v>0</v>
      </c>
      <c r="W302" s="95">
        <v>1</v>
      </c>
      <c r="X302" s="95">
        <v>0</v>
      </c>
      <c r="Y302" s="95">
        <v>0</v>
      </c>
      <c r="Z302" s="95">
        <v>1</v>
      </c>
      <c r="AA302" s="95">
        <v>1</v>
      </c>
      <c r="AB302" s="95">
        <v>0</v>
      </c>
      <c r="AC302" s="95">
        <v>0</v>
      </c>
      <c r="AD302" s="95">
        <v>0</v>
      </c>
      <c r="AE302" s="95">
        <v>0</v>
      </c>
      <c r="AF302" s="95">
        <v>0</v>
      </c>
      <c r="AG302" s="95">
        <v>0</v>
      </c>
      <c r="AH302" s="95">
        <v>0</v>
      </c>
      <c r="AI302" s="95">
        <v>0</v>
      </c>
      <c r="AJ302" s="262">
        <v>45505</v>
      </c>
      <c r="AK302" s="95">
        <v>1</v>
      </c>
      <c r="AL302" s="262">
        <v>45505</v>
      </c>
      <c r="AM302" s="93">
        <v>1</v>
      </c>
      <c r="AN30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2" s="93" t="str">
        <f t="shared" si="15"/>
        <v xml:space="preserve"> VALUES('A5T0','4','Ａ５チラシ','Ａ５','全戸配布','1','Ａ５チラシ','1','9','0','6.3','0','0','7.2','0','0','0','1','0','0','1','0','0','1','1','0','0','0','0','0','0','0','0','2024-08-01','1','2024-08-01','1');</v>
      </c>
      <c r="AP30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VALUES('A5T0','4','Ａ５チラシ','Ａ５','全戸配布','1','Ａ５チラシ','1','9','0','6.3','0','0','7.2','0','0','0','1','0','0','1','0','0','1','1','0','0','0','0','0','0','0','0','2024-08-01','1','2024-08-01','1');</v>
      </c>
      <c r="AQ302" s="93" t="s">
        <v>3075</v>
      </c>
    </row>
    <row r="303" spans="1:43" ht="25.5" customHeight="1">
      <c r="A303" s="93" t="str">
        <f t="shared" si="17"/>
        <v>4-2-Ａ５チラシ</v>
      </c>
      <c r="B303" s="95"/>
      <c r="C303" s="95" t="s">
        <v>192</v>
      </c>
      <c r="D303" s="93">
        <v>4</v>
      </c>
      <c r="E303" s="95" t="s">
        <v>2197</v>
      </c>
      <c r="F303" s="95" t="s">
        <v>2198</v>
      </c>
      <c r="G303" s="95" t="s">
        <v>2136</v>
      </c>
      <c r="H303" s="95">
        <v>1</v>
      </c>
      <c r="I303" s="174" t="s">
        <v>209</v>
      </c>
      <c r="J303" s="95">
        <v>2</v>
      </c>
      <c r="K303" s="95">
        <v>10.5</v>
      </c>
      <c r="L303" s="174">
        <v>0</v>
      </c>
      <c r="M303" s="174">
        <v>7.4</v>
      </c>
      <c r="N303" s="174">
        <v>0</v>
      </c>
      <c r="O303" s="174">
        <v>0</v>
      </c>
      <c r="P303" s="174">
        <f>K303*0.8</f>
        <v>8.4</v>
      </c>
      <c r="Q303" s="174">
        <v>0</v>
      </c>
      <c r="R303" s="174">
        <v>0</v>
      </c>
      <c r="S303" s="95">
        <v>0</v>
      </c>
      <c r="T303" s="95">
        <v>1</v>
      </c>
      <c r="U303" s="95">
        <v>0</v>
      </c>
      <c r="V303" s="95">
        <v>0</v>
      </c>
      <c r="W303" s="95">
        <v>1</v>
      </c>
      <c r="X303" s="95">
        <v>0</v>
      </c>
      <c r="Y303" s="95">
        <v>0</v>
      </c>
      <c r="Z303" s="95">
        <v>1</v>
      </c>
      <c r="AA303" s="95">
        <v>0</v>
      </c>
      <c r="AB303" s="95">
        <v>0</v>
      </c>
      <c r="AC303" s="95">
        <v>0</v>
      </c>
      <c r="AD303" s="95">
        <v>0</v>
      </c>
      <c r="AE303" s="95">
        <v>0</v>
      </c>
      <c r="AF303" s="95">
        <v>0</v>
      </c>
      <c r="AG303" s="95">
        <v>0</v>
      </c>
      <c r="AH303" s="95">
        <v>0</v>
      </c>
      <c r="AI303" s="95">
        <v>0</v>
      </c>
      <c r="AJ303" s="262">
        <v>45505</v>
      </c>
      <c r="AK303" s="95">
        <v>1</v>
      </c>
      <c r="AL303" s="262">
        <v>45505</v>
      </c>
      <c r="AM303" s="93">
        <v>1</v>
      </c>
      <c r="AN30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3" s="93" t="str">
        <f t="shared" si="15"/>
        <v xml:space="preserve"> VALUES('A5T1','4','A5チラシ一戸建て','Ａ５イッコダテ','一戸建配布','1','Ａ５チラシ','2','10.5','0','7.4','0','0','8.4','0','0','0','1','0','0','1','0','0','1','0','0','0','0','0','0','0','0','0','2024-08-01','1','2024-08-01','1');</v>
      </c>
      <c r="AP30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VALUES('A5T1','4','A5チラシ一戸建て','Ａ５イッコダテ','一戸建配布','1','Ａ５チラシ','2','10.5','0','7.4','0','0','8.4','0','0','0','1','0','0','1','0','0','1','0','0','0','0','0','0','0','0','0','2024-08-01','1','2024-08-01','1');</v>
      </c>
      <c r="AQ303" s="93" t="s">
        <v>3076</v>
      </c>
    </row>
    <row r="304" spans="1:43" ht="25.5" customHeight="1">
      <c r="A304" s="93" t="str">
        <f t="shared" si="17"/>
        <v>4-3-Ａ５チラシ</v>
      </c>
      <c r="B304" s="95"/>
      <c r="C304" s="95" t="s">
        <v>193</v>
      </c>
      <c r="D304" s="93">
        <v>4</v>
      </c>
      <c r="E304" s="95" t="s">
        <v>2199</v>
      </c>
      <c r="F304" s="95" t="s">
        <v>2200</v>
      </c>
      <c r="G304" s="95" t="s">
        <v>2140</v>
      </c>
      <c r="H304" s="95">
        <v>1</v>
      </c>
      <c r="I304" s="174" t="s">
        <v>209</v>
      </c>
      <c r="J304" s="95">
        <v>3</v>
      </c>
      <c r="K304" s="95">
        <v>10</v>
      </c>
      <c r="L304" s="174">
        <v>0</v>
      </c>
      <c r="M304" s="174">
        <v>7</v>
      </c>
      <c r="N304" s="174">
        <v>0</v>
      </c>
      <c r="O304" s="174">
        <v>0</v>
      </c>
      <c r="P304" s="174">
        <f t="shared" ref="P304:P307" si="18">K304*0.8</f>
        <v>8</v>
      </c>
      <c r="Q304" s="174">
        <v>0</v>
      </c>
      <c r="R304" s="174">
        <v>0</v>
      </c>
      <c r="S304" s="95">
        <v>0</v>
      </c>
      <c r="T304" s="95">
        <v>1</v>
      </c>
      <c r="U304" s="95">
        <v>0</v>
      </c>
      <c r="V304" s="95">
        <v>0</v>
      </c>
      <c r="W304" s="95">
        <v>1</v>
      </c>
      <c r="X304" s="95">
        <v>0</v>
      </c>
      <c r="Y304" s="95">
        <v>0</v>
      </c>
      <c r="Z304" s="95">
        <v>0</v>
      </c>
      <c r="AA304" s="95">
        <v>1</v>
      </c>
      <c r="AB304" s="95">
        <v>0</v>
      </c>
      <c r="AC304" s="95">
        <v>0</v>
      </c>
      <c r="AD304" s="95">
        <v>0</v>
      </c>
      <c r="AE304" s="95">
        <v>0</v>
      </c>
      <c r="AF304" s="95">
        <v>0</v>
      </c>
      <c r="AG304" s="95">
        <v>0</v>
      </c>
      <c r="AH304" s="95">
        <v>0</v>
      </c>
      <c r="AI304" s="95">
        <v>0</v>
      </c>
      <c r="AJ304" s="262">
        <v>45505</v>
      </c>
      <c r="AK304" s="95">
        <v>1</v>
      </c>
      <c r="AL304" s="262">
        <v>45505</v>
      </c>
      <c r="AM304" s="93">
        <v>1</v>
      </c>
      <c r="AN30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4" s="93" t="str">
        <f t="shared" si="15"/>
        <v xml:space="preserve"> VALUES('A5T2','4','A5チラシ集合住宅','Ａ５シュウゴウジュウタク','集合住宅配布','1','Ａ５チラシ','3','10','0','7','0','0','8','0','0','0','1','0','0','1','0','0','0','1','0','0','0','0','0','0','0','0','2024-08-01','1','2024-08-01','1');</v>
      </c>
      <c r="AP30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VALUES('A5T2','4','A5チラシ集合住宅','Ａ５シュウゴウジュウタク','集合住宅配布','1','Ａ５チラシ','3','10','0','7','0','0','8','0','0','0','1','0','0','1','0','0','0','1','0','0','0','0','0','0','0','0','2024-08-01','1','2024-08-01','1');</v>
      </c>
      <c r="AQ304" s="93" t="s">
        <v>3077</v>
      </c>
    </row>
    <row r="305" spans="1:43" ht="25.5" customHeight="1">
      <c r="A305" s="93" t="str">
        <f t="shared" si="17"/>
        <v>4-1-Ｂ５チラシ</v>
      </c>
      <c r="B305" s="95"/>
      <c r="C305" s="95" t="s">
        <v>194</v>
      </c>
      <c r="D305" s="93">
        <v>4</v>
      </c>
      <c r="E305" s="95" t="s">
        <v>210</v>
      </c>
      <c r="F305" s="95" t="s">
        <v>2281</v>
      </c>
      <c r="G305" s="95" t="s">
        <v>2132</v>
      </c>
      <c r="H305" s="95">
        <v>1</v>
      </c>
      <c r="I305" s="174" t="s">
        <v>210</v>
      </c>
      <c r="J305" s="95">
        <v>1</v>
      </c>
      <c r="K305" s="95">
        <v>9.5</v>
      </c>
      <c r="L305" s="174">
        <v>0</v>
      </c>
      <c r="M305" s="174">
        <v>6.7</v>
      </c>
      <c r="N305" s="174">
        <v>0</v>
      </c>
      <c r="O305" s="174">
        <v>0</v>
      </c>
      <c r="P305" s="174">
        <f t="shared" si="18"/>
        <v>7.6000000000000005</v>
      </c>
      <c r="Q305" s="174">
        <v>0</v>
      </c>
      <c r="R305" s="174">
        <v>0</v>
      </c>
      <c r="S305" s="95">
        <v>0</v>
      </c>
      <c r="T305" s="95">
        <v>1</v>
      </c>
      <c r="U305" s="95">
        <v>0</v>
      </c>
      <c r="V305" s="95">
        <v>0</v>
      </c>
      <c r="W305" s="95">
        <v>1</v>
      </c>
      <c r="X305" s="95">
        <v>0</v>
      </c>
      <c r="Y305" s="95">
        <v>0</v>
      </c>
      <c r="Z305" s="95">
        <v>1</v>
      </c>
      <c r="AA305" s="95">
        <v>1</v>
      </c>
      <c r="AB305" s="95">
        <v>0</v>
      </c>
      <c r="AC305" s="95">
        <v>0</v>
      </c>
      <c r="AD305" s="95">
        <v>0</v>
      </c>
      <c r="AE305" s="95">
        <v>0</v>
      </c>
      <c r="AF305" s="95">
        <v>0</v>
      </c>
      <c r="AG305" s="95">
        <v>0</v>
      </c>
      <c r="AH305" s="95">
        <v>0</v>
      </c>
      <c r="AI305" s="95">
        <v>0</v>
      </c>
      <c r="AJ305" s="262">
        <v>45505</v>
      </c>
      <c r="AK305" s="95">
        <v>1</v>
      </c>
      <c r="AL305" s="262">
        <v>45505</v>
      </c>
      <c r="AM305" s="93">
        <v>1</v>
      </c>
      <c r="AN30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5" s="93" t="str">
        <f t="shared" si="15"/>
        <v xml:space="preserve"> VALUES('B5T0','4','Ｂ５チラシ','Ｂ５','全戸配布','1','Ｂ５チラシ','1','9.5','0','6.7','0','0','7.6','0','0','0','1','0','0','1','0','0','1','1','0','0','0','0','0','0','0','0','2024-08-01','1','2024-08-01','1');</v>
      </c>
      <c r="AP30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VALUES('B5T0','4','Ｂ５チラシ','Ｂ５','全戸配布','1','Ｂ５チラシ','1','9.5','0','6.7','0','0','7.6','0','0','0','1','0','0','1','0','0','1','1','0','0','0','0','0','0','0','0','2024-08-01','1','2024-08-01','1');</v>
      </c>
      <c r="AQ305" s="93" t="s">
        <v>3078</v>
      </c>
    </row>
    <row r="306" spans="1:43" ht="25.5" customHeight="1">
      <c r="A306" s="93" t="str">
        <f t="shared" si="17"/>
        <v>4-2-Ｂ５チラシ</v>
      </c>
      <c r="B306" s="95"/>
      <c r="C306" s="95" t="s">
        <v>195</v>
      </c>
      <c r="D306" s="93">
        <v>4</v>
      </c>
      <c r="E306" s="95" t="s">
        <v>2282</v>
      </c>
      <c r="F306" s="95" t="s">
        <v>2283</v>
      </c>
      <c r="G306" s="95" t="s">
        <v>2136</v>
      </c>
      <c r="H306" s="95">
        <v>1</v>
      </c>
      <c r="I306" s="174" t="s">
        <v>210</v>
      </c>
      <c r="J306" s="95">
        <v>2</v>
      </c>
      <c r="K306" s="95">
        <v>11</v>
      </c>
      <c r="L306" s="174">
        <v>0</v>
      </c>
      <c r="M306" s="174">
        <v>7.7</v>
      </c>
      <c r="N306" s="174">
        <v>0</v>
      </c>
      <c r="O306" s="174">
        <v>0</v>
      </c>
      <c r="P306" s="174">
        <f t="shared" si="18"/>
        <v>8.8000000000000007</v>
      </c>
      <c r="Q306" s="174">
        <v>0</v>
      </c>
      <c r="R306" s="174">
        <v>0</v>
      </c>
      <c r="S306" s="95">
        <v>0</v>
      </c>
      <c r="T306" s="95">
        <v>1</v>
      </c>
      <c r="U306" s="95">
        <v>0</v>
      </c>
      <c r="V306" s="95">
        <v>0</v>
      </c>
      <c r="W306" s="95">
        <v>1</v>
      </c>
      <c r="X306" s="95">
        <v>0</v>
      </c>
      <c r="Y306" s="95">
        <v>0</v>
      </c>
      <c r="Z306" s="95">
        <v>1</v>
      </c>
      <c r="AA306" s="95">
        <v>0</v>
      </c>
      <c r="AB306" s="95">
        <v>0</v>
      </c>
      <c r="AC306" s="95">
        <v>0</v>
      </c>
      <c r="AD306" s="95">
        <v>0</v>
      </c>
      <c r="AE306" s="95">
        <v>0</v>
      </c>
      <c r="AF306" s="95">
        <v>0</v>
      </c>
      <c r="AG306" s="95">
        <v>0</v>
      </c>
      <c r="AH306" s="95">
        <v>0</v>
      </c>
      <c r="AI306" s="95">
        <v>0</v>
      </c>
      <c r="AJ306" s="262">
        <v>45505</v>
      </c>
      <c r="AK306" s="95">
        <v>1</v>
      </c>
      <c r="AL306" s="262">
        <v>45505</v>
      </c>
      <c r="AM306" s="93">
        <v>1</v>
      </c>
      <c r="AN30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6" s="93" t="str">
        <f t="shared" si="15"/>
        <v xml:space="preserve"> VALUES('B5T1','4','Ｂ５チラシ一戸建て','Ｂ５イッコダテ','一戸建配布','1','Ｂ５チラシ','2','11','0','7.7','0','0','8.8','0','0','0','1','0','0','1','0','0','1','0','0','0','0','0','0','0','0','0','2024-08-01','1','2024-08-01','1');</v>
      </c>
      <c r="AP30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VALUES('B5T1','4','Ｂ５チラシ一戸建て','Ｂ５イッコダテ','一戸建配布','1','Ｂ５チラシ','2','11','0','7.7','0','0','8.8','0','0','0','1','0','0','1','0','0','1','0','0','0','0','0','0','0','0','0','2024-08-01','1','2024-08-01','1');</v>
      </c>
      <c r="AQ306" s="93" t="s">
        <v>3079</v>
      </c>
    </row>
    <row r="307" spans="1:43" ht="25.5" customHeight="1">
      <c r="A307" s="93" t="str">
        <f t="shared" si="17"/>
        <v>4-3-Ｂ５チラシ</v>
      </c>
      <c r="B307" s="95"/>
      <c r="C307" s="95" t="s">
        <v>196</v>
      </c>
      <c r="D307" s="93">
        <v>4</v>
      </c>
      <c r="E307" s="95" t="s">
        <v>2284</v>
      </c>
      <c r="F307" s="95" t="s">
        <v>2285</v>
      </c>
      <c r="G307" s="95" t="s">
        <v>2140</v>
      </c>
      <c r="H307" s="95">
        <v>1</v>
      </c>
      <c r="I307" s="174" t="s">
        <v>210</v>
      </c>
      <c r="J307" s="95">
        <v>3</v>
      </c>
      <c r="K307" s="95">
        <v>10.5</v>
      </c>
      <c r="L307" s="174">
        <v>0</v>
      </c>
      <c r="M307" s="174">
        <v>7.4</v>
      </c>
      <c r="N307" s="174">
        <v>0</v>
      </c>
      <c r="O307" s="174">
        <v>0</v>
      </c>
      <c r="P307" s="174">
        <f t="shared" si="18"/>
        <v>8.4</v>
      </c>
      <c r="Q307" s="174">
        <v>0</v>
      </c>
      <c r="R307" s="174">
        <v>0</v>
      </c>
      <c r="S307" s="95">
        <v>0</v>
      </c>
      <c r="T307" s="95">
        <v>1</v>
      </c>
      <c r="U307" s="95">
        <v>0</v>
      </c>
      <c r="V307" s="95">
        <v>0</v>
      </c>
      <c r="W307" s="95">
        <v>1</v>
      </c>
      <c r="X307" s="95">
        <v>0</v>
      </c>
      <c r="Y307" s="95">
        <v>0</v>
      </c>
      <c r="Z307" s="95">
        <v>0</v>
      </c>
      <c r="AA307" s="95">
        <v>1</v>
      </c>
      <c r="AB307" s="95">
        <v>0</v>
      </c>
      <c r="AC307" s="95">
        <v>0</v>
      </c>
      <c r="AD307" s="95">
        <v>0</v>
      </c>
      <c r="AE307" s="95">
        <v>0</v>
      </c>
      <c r="AF307" s="95">
        <v>0</v>
      </c>
      <c r="AG307" s="95">
        <v>0</v>
      </c>
      <c r="AH307" s="95">
        <v>0</v>
      </c>
      <c r="AI307" s="95">
        <v>0</v>
      </c>
      <c r="AJ307" s="262">
        <v>45505</v>
      </c>
      <c r="AK307" s="95">
        <v>1</v>
      </c>
      <c r="AL307" s="262">
        <v>45505</v>
      </c>
      <c r="AM307" s="93">
        <v>1</v>
      </c>
      <c r="AN30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7" s="93" t="str">
        <f t="shared" si="15"/>
        <v xml:space="preserve"> VALUES('B5T2','4','Ｂ5チラシ集合住宅','Ｂ５シュウゴウジュウタク','集合住宅配布','1','Ｂ５チラシ','3','10.5','0','7.4','0','0','8.4','0','0','0','1','0','0','1','0','0','0','1','0','0','0','0','0','0','0','0','2024-08-01','1','2024-08-01','1');</v>
      </c>
      <c r="AP30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VALUES('B5T2','4','Ｂ5チラシ集合住宅','Ｂ５シュウゴウジュウタク','集合住宅配布','1','Ｂ５チラシ','3','10.5','0','7.4','0','0','8.4','0','0','0','1','0','0','1','0','0','0','1','0','0','0','0','0','0','0','0','2024-08-01','1','2024-08-01','1');</v>
      </c>
      <c r="AQ307" s="93" t="s">
        <v>3080</v>
      </c>
    </row>
    <row r="308" spans="1:43" ht="25.5" customHeight="1">
      <c r="A308" s="93" t="str">
        <f t="shared" si="17"/>
        <v>5-1-Ａ２チラシ</v>
      </c>
      <c r="C308" s="95" t="s">
        <v>2145</v>
      </c>
      <c r="D308" s="93">
        <v>5</v>
      </c>
      <c r="E308" s="95" t="s">
        <v>2146</v>
      </c>
      <c r="F308" s="95" t="s">
        <v>2146</v>
      </c>
      <c r="G308" s="174" t="s">
        <v>2132</v>
      </c>
      <c r="H308" s="95">
        <v>1</v>
      </c>
      <c r="I308" s="174" t="s">
        <v>2146</v>
      </c>
      <c r="J308" s="95">
        <v>1</v>
      </c>
      <c r="K308" s="95">
        <v>16.5</v>
      </c>
      <c r="L308" s="174">
        <v>0</v>
      </c>
      <c r="M308" s="174">
        <v>10</v>
      </c>
      <c r="N308" s="174">
        <v>0</v>
      </c>
      <c r="O308" s="174">
        <v>0</v>
      </c>
      <c r="P308" s="174">
        <f>K308*0.8</f>
        <v>13.200000000000001</v>
      </c>
      <c r="Q308" s="174">
        <v>0</v>
      </c>
      <c r="R308" s="174">
        <v>0</v>
      </c>
      <c r="S308" s="95">
        <v>0</v>
      </c>
      <c r="T308" s="95">
        <v>1</v>
      </c>
      <c r="U308" s="95">
        <v>0</v>
      </c>
      <c r="V308" s="95">
        <v>0</v>
      </c>
      <c r="W308" s="95">
        <v>1</v>
      </c>
      <c r="X308" s="95">
        <v>0</v>
      </c>
      <c r="Y308" s="95">
        <v>0</v>
      </c>
      <c r="Z308" s="95">
        <v>1</v>
      </c>
      <c r="AA308" s="95">
        <v>1</v>
      </c>
      <c r="AB308" s="95">
        <v>0</v>
      </c>
      <c r="AC308" s="95">
        <v>0</v>
      </c>
      <c r="AD308" s="95">
        <v>0</v>
      </c>
      <c r="AE308" s="95">
        <v>0</v>
      </c>
      <c r="AF308" s="95">
        <v>0</v>
      </c>
      <c r="AG308" s="95">
        <v>0</v>
      </c>
      <c r="AH308" s="95">
        <v>0</v>
      </c>
      <c r="AI308" s="95">
        <v>0</v>
      </c>
      <c r="AJ308" s="262">
        <v>45505</v>
      </c>
      <c r="AK308" s="95">
        <v>1</v>
      </c>
      <c r="AL308" s="262">
        <v>45505</v>
      </c>
      <c r="AM308" s="93">
        <v>1</v>
      </c>
      <c r="AN30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8" s="93" t="str">
        <f t="shared" si="15"/>
        <v xml:space="preserve"> VALUES('A2T0','5','Ａ２チラシ','Ａ２チラシ','全戸配布','1','Ａ２チラシ','1','16.5','0','10','0','0','13.2','0','0','0','1','0','0','1','0','0','1','1','0','0','0','0','0','0','0','0','2024-08-01','1','2024-08-01','1');</v>
      </c>
      <c r="AP30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VALUES('A2T0','5','Ａ２チラシ','Ａ２チラシ','全戸配布','1','Ａ２チラシ','1','16.5','0','10','0','0','13.2','0','0','0','1','0','0','1','0','0','1','1','0','0','0','0','0','0','0','0','2024-08-01','1','2024-08-01','1');</v>
      </c>
      <c r="AQ308" s="93" t="s">
        <v>3081</v>
      </c>
    </row>
    <row r="309" spans="1:43" ht="25.5" customHeight="1">
      <c r="A309" s="93" t="str">
        <f t="shared" si="17"/>
        <v>5-2-Ａ２チラシ</v>
      </c>
      <c r="C309" s="95" t="s">
        <v>2147</v>
      </c>
      <c r="D309" s="93">
        <v>5</v>
      </c>
      <c r="E309" s="95" t="s">
        <v>2148</v>
      </c>
      <c r="F309" s="95" t="s">
        <v>2149</v>
      </c>
      <c r="G309" s="174" t="s">
        <v>2136</v>
      </c>
      <c r="H309" s="95">
        <v>1</v>
      </c>
      <c r="I309" s="174" t="s">
        <v>2146</v>
      </c>
      <c r="J309" s="95">
        <v>2</v>
      </c>
      <c r="K309" s="95">
        <v>18</v>
      </c>
      <c r="L309" s="174">
        <v>0</v>
      </c>
      <c r="M309" s="174">
        <v>10.8</v>
      </c>
      <c r="N309" s="174">
        <v>0</v>
      </c>
      <c r="O309" s="174">
        <v>0</v>
      </c>
      <c r="P309" s="174">
        <f t="shared" ref="P309:P327" si="19">K309*0.8</f>
        <v>14.4</v>
      </c>
      <c r="Q309" s="174">
        <v>0</v>
      </c>
      <c r="R309" s="174">
        <v>0</v>
      </c>
      <c r="S309" s="95">
        <v>0</v>
      </c>
      <c r="T309" s="95">
        <v>1</v>
      </c>
      <c r="U309" s="95">
        <v>0</v>
      </c>
      <c r="V309" s="95">
        <v>0</v>
      </c>
      <c r="W309" s="95">
        <v>1</v>
      </c>
      <c r="X309" s="95">
        <v>0</v>
      </c>
      <c r="Y309" s="95">
        <v>0</v>
      </c>
      <c r="Z309" s="95">
        <v>1</v>
      </c>
      <c r="AA309" s="95">
        <v>0</v>
      </c>
      <c r="AB309" s="95">
        <v>0</v>
      </c>
      <c r="AC309" s="95">
        <v>0</v>
      </c>
      <c r="AD309" s="95">
        <v>0</v>
      </c>
      <c r="AE309" s="95">
        <v>0</v>
      </c>
      <c r="AF309" s="95">
        <v>0</v>
      </c>
      <c r="AG309" s="95">
        <v>0</v>
      </c>
      <c r="AH309" s="95">
        <v>0</v>
      </c>
      <c r="AI309" s="95">
        <v>0</v>
      </c>
      <c r="AJ309" s="262">
        <v>45505</v>
      </c>
      <c r="AK309" s="95">
        <v>1</v>
      </c>
      <c r="AL309" s="262">
        <v>45505</v>
      </c>
      <c r="AM309" s="93">
        <v>1</v>
      </c>
      <c r="AN30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9" s="93" t="str">
        <f t="shared" si="15"/>
        <v xml:space="preserve"> VALUES('A2T1','5','Ａ２チラシ一戸建て','Ａ２イッコダテ','一戸建配布','1','Ａ２チラシ','2','18','0','10.8','0','0','14.4','0','0','0','1','0','0','1','0','0','1','0','0','0','0','0','0','0','0','0','2024-08-01','1','2024-08-01','1');</v>
      </c>
      <c r="AP30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VALUES('A2T1','5','Ａ２チラシ一戸建て','Ａ２イッコダテ','一戸建配布','1','Ａ２チラシ','2','18','0','10.8','0','0','14.4','0','0','0','1','0','0','1','0','0','1','0','0','0','0','0','0','0','0','0','2024-08-01','1','2024-08-01','1');</v>
      </c>
      <c r="AQ309" s="93" t="s">
        <v>3082</v>
      </c>
    </row>
    <row r="310" spans="1:43" ht="25.5" customHeight="1">
      <c r="A310" s="93" t="str">
        <f t="shared" si="17"/>
        <v>5-3-Ａ２チラシ</v>
      </c>
      <c r="C310" s="95" t="s">
        <v>2150</v>
      </c>
      <c r="D310" s="93">
        <v>5</v>
      </c>
      <c r="E310" s="95" t="s">
        <v>2151</v>
      </c>
      <c r="F310" s="95" t="s">
        <v>2152</v>
      </c>
      <c r="G310" s="174" t="s">
        <v>2140</v>
      </c>
      <c r="H310" s="95">
        <v>1</v>
      </c>
      <c r="I310" s="174" t="s">
        <v>2146</v>
      </c>
      <c r="J310" s="95">
        <v>3</v>
      </c>
      <c r="K310" s="95">
        <v>17.5</v>
      </c>
      <c r="L310" s="174">
        <v>0</v>
      </c>
      <c r="M310" s="174">
        <v>10.5</v>
      </c>
      <c r="N310" s="174">
        <v>0</v>
      </c>
      <c r="O310" s="174">
        <v>0</v>
      </c>
      <c r="P310" s="174">
        <f t="shared" si="19"/>
        <v>14</v>
      </c>
      <c r="Q310" s="174">
        <v>0</v>
      </c>
      <c r="R310" s="174">
        <v>0</v>
      </c>
      <c r="S310" s="95">
        <v>0</v>
      </c>
      <c r="T310" s="95">
        <v>1</v>
      </c>
      <c r="U310" s="95">
        <v>0</v>
      </c>
      <c r="V310" s="95">
        <v>0</v>
      </c>
      <c r="W310" s="95">
        <v>1</v>
      </c>
      <c r="X310" s="95">
        <v>0</v>
      </c>
      <c r="Y310" s="95">
        <v>0</v>
      </c>
      <c r="Z310" s="95">
        <v>0</v>
      </c>
      <c r="AA310" s="95">
        <v>1</v>
      </c>
      <c r="AB310" s="95">
        <v>0</v>
      </c>
      <c r="AC310" s="95">
        <v>0</v>
      </c>
      <c r="AD310" s="95">
        <v>0</v>
      </c>
      <c r="AE310" s="95">
        <v>0</v>
      </c>
      <c r="AF310" s="95">
        <v>0</v>
      </c>
      <c r="AG310" s="95">
        <v>0</v>
      </c>
      <c r="AH310" s="95">
        <v>0</v>
      </c>
      <c r="AI310" s="95">
        <v>0</v>
      </c>
      <c r="AJ310" s="262">
        <v>45505</v>
      </c>
      <c r="AK310" s="95">
        <v>1</v>
      </c>
      <c r="AL310" s="262">
        <v>45505</v>
      </c>
      <c r="AM310" s="93">
        <v>1</v>
      </c>
      <c r="AN31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0" s="93" t="str">
        <f t="shared" si="15"/>
        <v xml:space="preserve"> VALUES('A2T2','5','Ａ２チラシ集合住宅','Ａ２シュウゴウジュウタク','集合住宅配布','1','Ａ２チラシ','3','17.5','0','10.5','0','0','14','0','0','0','1','0','0','1','0','0','0','1','0','0','0','0','0','0','0','0','2024-08-01','1','2024-08-01','1');</v>
      </c>
      <c r="AP31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VALUES('A2T2','5','Ａ２チラシ集合住宅','Ａ２シュウゴウジュウタク','集合住宅配布','1','Ａ２チラシ','3','17.5','0','10.5','0','0','14','0','0','0','1','0','0','1','0','0','0','1','0','0','0','0','0','0','0','0','2024-08-01','1','2024-08-01','1');</v>
      </c>
      <c r="AQ310" s="93" t="s">
        <v>3083</v>
      </c>
    </row>
    <row r="311" spans="1:43" ht="25.5" customHeight="1">
      <c r="A311" s="93" t="str">
        <f t="shared" si="17"/>
        <v>5-1-Ａ３チラシ</v>
      </c>
      <c r="C311" s="95" t="s">
        <v>185</v>
      </c>
      <c r="D311" s="93">
        <v>5</v>
      </c>
      <c r="E311" s="95" t="s">
        <v>2161</v>
      </c>
      <c r="F311" s="95" t="s">
        <v>2161</v>
      </c>
      <c r="G311" s="95" t="s">
        <v>2132</v>
      </c>
      <c r="H311" s="95">
        <v>1</v>
      </c>
      <c r="I311" s="174" t="s">
        <v>2161</v>
      </c>
      <c r="J311" s="95">
        <v>1</v>
      </c>
      <c r="K311" s="95">
        <v>16</v>
      </c>
      <c r="L311" s="174">
        <v>0</v>
      </c>
      <c r="M311" s="174">
        <v>9.6</v>
      </c>
      <c r="N311" s="174">
        <v>0</v>
      </c>
      <c r="O311" s="174">
        <v>0</v>
      </c>
      <c r="P311" s="174">
        <f t="shared" si="19"/>
        <v>12.8</v>
      </c>
      <c r="Q311" s="174">
        <v>0</v>
      </c>
      <c r="R311" s="174">
        <v>0</v>
      </c>
      <c r="S311" s="95">
        <v>0</v>
      </c>
      <c r="T311" s="95">
        <v>1</v>
      </c>
      <c r="U311" s="95">
        <v>0</v>
      </c>
      <c r="V311" s="95">
        <v>0</v>
      </c>
      <c r="W311" s="95">
        <v>1</v>
      </c>
      <c r="X311" s="95">
        <v>0</v>
      </c>
      <c r="Y311" s="95">
        <v>0</v>
      </c>
      <c r="Z311" s="95">
        <v>1</v>
      </c>
      <c r="AA311" s="95">
        <v>1</v>
      </c>
      <c r="AB311" s="95">
        <v>0</v>
      </c>
      <c r="AC311" s="95">
        <v>0</v>
      </c>
      <c r="AD311" s="95">
        <v>0</v>
      </c>
      <c r="AE311" s="95">
        <v>0</v>
      </c>
      <c r="AF311" s="95">
        <v>0</v>
      </c>
      <c r="AG311" s="95">
        <v>0</v>
      </c>
      <c r="AH311" s="95">
        <v>0</v>
      </c>
      <c r="AI311" s="95">
        <v>0</v>
      </c>
      <c r="AJ311" s="262">
        <v>45505</v>
      </c>
      <c r="AK311" s="95">
        <v>1</v>
      </c>
      <c r="AL311" s="262">
        <v>45505</v>
      </c>
      <c r="AM311" s="93">
        <v>1</v>
      </c>
      <c r="AN31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1" s="93" t="str">
        <f t="shared" si="15"/>
        <v xml:space="preserve"> VALUES('A3T0','5','Ａ３チラシ','Ａ３チラシ','全戸配布','1','Ａ３チラシ','1','16','0','9.6','0','0','12.8','0','0','0','1','0','0','1','0','0','1','1','0','0','0','0','0','0','0','0','2024-08-01','1','2024-08-01','1');</v>
      </c>
      <c r="AP31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VALUES('A3T0','5','Ａ３チラシ','Ａ３チラシ','全戸配布','1','Ａ３チラシ','1','16','0','9.6','0','0','12.8','0','0','0','1','0','0','1','0','0','1','1','0','0','0','0','0','0','0','0','2024-08-01','1','2024-08-01','1');</v>
      </c>
      <c r="AQ311" s="93" t="s">
        <v>3084</v>
      </c>
    </row>
    <row r="312" spans="1:43" ht="25.5" customHeight="1">
      <c r="A312" s="93" t="str">
        <f t="shared" si="17"/>
        <v>5-2-Ａ３チラシ</v>
      </c>
      <c r="C312" s="95" t="s">
        <v>186</v>
      </c>
      <c r="D312" s="93">
        <v>5</v>
      </c>
      <c r="E312" s="95" t="s">
        <v>2162</v>
      </c>
      <c r="F312" s="95" t="s">
        <v>2163</v>
      </c>
      <c r="G312" s="95" t="s">
        <v>2136</v>
      </c>
      <c r="H312" s="95">
        <v>1</v>
      </c>
      <c r="I312" s="174" t="s">
        <v>2161</v>
      </c>
      <c r="J312" s="95">
        <v>2</v>
      </c>
      <c r="K312" s="95">
        <v>17.5</v>
      </c>
      <c r="L312" s="174">
        <v>0</v>
      </c>
      <c r="M312" s="174">
        <v>10.5</v>
      </c>
      <c r="N312" s="174">
        <v>0</v>
      </c>
      <c r="O312" s="174">
        <v>0</v>
      </c>
      <c r="P312" s="174">
        <f t="shared" si="19"/>
        <v>14</v>
      </c>
      <c r="Q312" s="174">
        <v>0</v>
      </c>
      <c r="R312" s="174">
        <v>0</v>
      </c>
      <c r="S312" s="95">
        <v>0</v>
      </c>
      <c r="T312" s="95">
        <v>1</v>
      </c>
      <c r="U312" s="95">
        <v>0</v>
      </c>
      <c r="V312" s="95">
        <v>0</v>
      </c>
      <c r="W312" s="95">
        <v>1</v>
      </c>
      <c r="X312" s="95">
        <v>0</v>
      </c>
      <c r="Y312" s="95">
        <v>0</v>
      </c>
      <c r="Z312" s="95">
        <v>1</v>
      </c>
      <c r="AA312" s="95">
        <v>0</v>
      </c>
      <c r="AB312" s="95">
        <v>0</v>
      </c>
      <c r="AC312" s="95">
        <v>0</v>
      </c>
      <c r="AD312" s="95">
        <v>0</v>
      </c>
      <c r="AE312" s="95">
        <v>0</v>
      </c>
      <c r="AF312" s="95">
        <v>0</v>
      </c>
      <c r="AG312" s="95">
        <v>0</v>
      </c>
      <c r="AH312" s="95">
        <v>0</v>
      </c>
      <c r="AI312" s="95">
        <v>0</v>
      </c>
      <c r="AJ312" s="262">
        <v>45505</v>
      </c>
      <c r="AK312" s="95">
        <v>1</v>
      </c>
      <c r="AL312" s="262">
        <v>45505</v>
      </c>
      <c r="AM312" s="93">
        <v>1</v>
      </c>
      <c r="AN31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2" s="93" t="str">
        <f t="shared" si="15"/>
        <v xml:space="preserve"> VALUES('A3T1','5','Ａ3チラシ一戸建て','Ａ３イッコダテ','一戸建配布','1','Ａ３チラシ','2','17.5','0','10.5','0','0','14','0','0','0','1','0','0','1','0','0','1','0','0','0','0','0','0','0','0','0','2024-08-01','1','2024-08-01','1');</v>
      </c>
      <c r="AP31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VALUES('A3T1','5','Ａ3チラシ一戸建て','Ａ３イッコダテ','一戸建配布','1','Ａ３チラシ','2','17.5','0','10.5','0','0','14','0','0','0','1','0','0','1','0','0','1','0','0','0','0','0','0','0','0','0','2024-08-01','1','2024-08-01','1');</v>
      </c>
      <c r="AQ312" s="93" t="s">
        <v>3085</v>
      </c>
    </row>
    <row r="313" spans="1:43" ht="25.5" customHeight="1">
      <c r="A313" s="93" t="str">
        <f t="shared" si="17"/>
        <v>5-3-Ａ３チラシ</v>
      </c>
      <c r="C313" s="95" t="s">
        <v>187</v>
      </c>
      <c r="D313" s="93">
        <v>5</v>
      </c>
      <c r="E313" s="95" t="s">
        <v>2164</v>
      </c>
      <c r="F313" s="95" t="s">
        <v>2165</v>
      </c>
      <c r="G313" s="95" t="s">
        <v>2140</v>
      </c>
      <c r="H313" s="95">
        <v>1</v>
      </c>
      <c r="I313" s="174" t="s">
        <v>2161</v>
      </c>
      <c r="J313" s="95">
        <v>3</v>
      </c>
      <c r="K313" s="95">
        <v>17</v>
      </c>
      <c r="L313" s="174">
        <v>0</v>
      </c>
      <c r="M313" s="174">
        <v>10.199999999999999</v>
      </c>
      <c r="N313" s="174">
        <v>0</v>
      </c>
      <c r="O313" s="174">
        <v>0</v>
      </c>
      <c r="P313" s="174">
        <f t="shared" si="19"/>
        <v>13.600000000000001</v>
      </c>
      <c r="Q313" s="174">
        <v>0</v>
      </c>
      <c r="R313" s="174">
        <v>0</v>
      </c>
      <c r="S313" s="95">
        <v>0</v>
      </c>
      <c r="T313" s="95">
        <v>1</v>
      </c>
      <c r="U313" s="95">
        <v>0</v>
      </c>
      <c r="V313" s="95">
        <v>0</v>
      </c>
      <c r="W313" s="95">
        <v>1</v>
      </c>
      <c r="X313" s="95">
        <v>0</v>
      </c>
      <c r="Y313" s="95">
        <v>0</v>
      </c>
      <c r="Z313" s="95">
        <v>0</v>
      </c>
      <c r="AA313" s="95">
        <v>1</v>
      </c>
      <c r="AB313" s="95">
        <v>0</v>
      </c>
      <c r="AC313" s="95">
        <v>0</v>
      </c>
      <c r="AD313" s="95">
        <v>0</v>
      </c>
      <c r="AE313" s="95">
        <v>0</v>
      </c>
      <c r="AF313" s="95">
        <v>0</v>
      </c>
      <c r="AG313" s="95">
        <v>0</v>
      </c>
      <c r="AH313" s="95">
        <v>0</v>
      </c>
      <c r="AI313" s="95">
        <v>0</v>
      </c>
      <c r="AJ313" s="262">
        <v>45505</v>
      </c>
      <c r="AK313" s="95">
        <v>1</v>
      </c>
      <c r="AL313" s="262">
        <v>45505</v>
      </c>
      <c r="AM313" s="93">
        <v>1</v>
      </c>
      <c r="AN31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3" s="93" t="str">
        <f t="shared" si="15"/>
        <v xml:space="preserve"> VALUES('A3T2','5','Ａ3チラシ集合住宅','Ａ３チラシシュウゴウジュウタク','集合住宅配布','1','Ａ３チラシ','3','17','0','10.2','0','0','13.6','0','0','0','1','0','0','1','0','0','0','1','0','0','0','0','0','0','0','0','2024-08-01','1','2024-08-01','1');</v>
      </c>
      <c r="AP31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5','Ａ3チラシ集合住宅','Ａ３チラシシュウゴウジュウタク','集合住宅配布','1','Ａ３チラシ','3','17','0','10.2','0','0','13.6','0','0','0','1','0','0','1','0','0','0','1','0','0','0','0','0','0','0','0','2024-08-01','1','2024-08-01','1');</v>
      </c>
      <c r="AQ313" s="93" t="s">
        <v>3086</v>
      </c>
    </row>
    <row r="314" spans="1:43" ht="25.5" customHeight="1">
      <c r="A314" s="93" t="str">
        <f t="shared" si="17"/>
        <v>5-1-Ａ４チラシ</v>
      </c>
      <c r="C314" s="95" t="s">
        <v>179</v>
      </c>
      <c r="D314" s="93">
        <v>5</v>
      </c>
      <c r="E314" s="95" t="s">
        <v>2176</v>
      </c>
      <c r="F314" s="95" t="s">
        <v>2176</v>
      </c>
      <c r="G314" s="95" t="s">
        <v>2132</v>
      </c>
      <c r="H314" s="95">
        <v>1</v>
      </c>
      <c r="I314" s="174" t="s">
        <v>2176</v>
      </c>
      <c r="J314" s="95">
        <v>1</v>
      </c>
      <c r="K314" s="95">
        <v>15</v>
      </c>
      <c r="L314" s="174">
        <v>0</v>
      </c>
      <c r="M314" s="174">
        <v>9</v>
      </c>
      <c r="N314" s="174">
        <v>0</v>
      </c>
      <c r="O314" s="174">
        <v>0</v>
      </c>
      <c r="P314" s="174">
        <f t="shared" si="19"/>
        <v>12</v>
      </c>
      <c r="Q314" s="174">
        <v>0</v>
      </c>
      <c r="R314" s="174">
        <v>0</v>
      </c>
      <c r="S314" s="95">
        <v>0</v>
      </c>
      <c r="T314" s="95">
        <v>1</v>
      </c>
      <c r="U314" s="95">
        <v>0</v>
      </c>
      <c r="V314" s="95">
        <v>0</v>
      </c>
      <c r="W314" s="95">
        <v>1</v>
      </c>
      <c r="X314" s="95">
        <v>0</v>
      </c>
      <c r="Y314" s="95">
        <v>0</v>
      </c>
      <c r="Z314" s="95">
        <v>1</v>
      </c>
      <c r="AA314" s="95">
        <v>1</v>
      </c>
      <c r="AB314" s="95">
        <v>0</v>
      </c>
      <c r="AC314" s="95">
        <v>0</v>
      </c>
      <c r="AD314" s="95">
        <v>0</v>
      </c>
      <c r="AE314" s="95">
        <v>0</v>
      </c>
      <c r="AF314" s="95">
        <v>0</v>
      </c>
      <c r="AG314" s="95">
        <v>0</v>
      </c>
      <c r="AH314" s="95">
        <v>0</v>
      </c>
      <c r="AI314" s="95">
        <v>0</v>
      </c>
      <c r="AJ314" s="262">
        <v>45505</v>
      </c>
      <c r="AK314" s="95">
        <v>1</v>
      </c>
      <c r="AL314" s="262">
        <v>45505</v>
      </c>
      <c r="AM314" s="93">
        <v>1</v>
      </c>
      <c r="AN31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4" s="93" t="str">
        <f t="shared" si="15"/>
        <v xml:space="preserve"> VALUES('A4T0','5','Ａ４チラシ','Ａ４チラシ','全戸配布','1','Ａ４チラシ','1','15','0','9','0','0','12','0','0','0','1','0','0','1','0','0','1','1','0','0','0','0','0','0','0','0','2024-08-01','1','2024-08-01','1');</v>
      </c>
      <c r="AP31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VALUES('A4T0','5','Ａ４チラシ','Ａ４チラシ','全戸配布','1','Ａ４チラシ','1','15','0','9','0','0','12','0','0','0','1','0','0','1','0','0','1','1','0','0','0','0','0','0','0','0','2024-08-01','1','2024-08-01','1');</v>
      </c>
      <c r="AQ314" s="93" t="s">
        <v>3087</v>
      </c>
    </row>
    <row r="315" spans="1:43" ht="25.5" customHeight="1">
      <c r="A315" s="93" t="str">
        <f t="shared" si="17"/>
        <v>5-2-Ａ４チラシ</v>
      </c>
      <c r="C315" s="95" t="s">
        <v>180</v>
      </c>
      <c r="D315" s="93">
        <v>5</v>
      </c>
      <c r="E315" s="95" t="s">
        <v>2177</v>
      </c>
      <c r="F315" s="95" t="s">
        <v>2178</v>
      </c>
      <c r="G315" s="95" t="s">
        <v>2136</v>
      </c>
      <c r="H315" s="95">
        <v>1</v>
      </c>
      <c r="I315" s="174" t="s">
        <v>2176</v>
      </c>
      <c r="J315" s="95">
        <v>2</v>
      </c>
      <c r="K315" s="95">
        <v>16.5</v>
      </c>
      <c r="L315" s="174">
        <v>0</v>
      </c>
      <c r="M315" s="174">
        <v>10</v>
      </c>
      <c r="N315" s="174">
        <v>0</v>
      </c>
      <c r="O315" s="174">
        <v>0</v>
      </c>
      <c r="P315" s="174">
        <f t="shared" si="19"/>
        <v>13.200000000000001</v>
      </c>
      <c r="Q315" s="174">
        <v>0</v>
      </c>
      <c r="R315" s="174">
        <v>0</v>
      </c>
      <c r="S315" s="95">
        <v>0</v>
      </c>
      <c r="T315" s="95">
        <v>1</v>
      </c>
      <c r="U315" s="95">
        <v>0</v>
      </c>
      <c r="V315" s="95">
        <v>0</v>
      </c>
      <c r="W315" s="95">
        <v>1</v>
      </c>
      <c r="X315" s="95">
        <v>0</v>
      </c>
      <c r="Y315" s="95">
        <v>0</v>
      </c>
      <c r="Z315" s="95">
        <v>1</v>
      </c>
      <c r="AA315" s="95">
        <v>0</v>
      </c>
      <c r="AB315" s="95">
        <v>0</v>
      </c>
      <c r="AC315" s="95">
        <v>0</v>
      </c>
      <c r="AD315" s="95">
        <v>0</v>
      </c>
      <c r="AE315" s="95">
        <v>0</v>
      </c>
      <c r="AF315" s="95">
        <v>0</v>
      </c>
      <c r="AG315" s="95">
        <v>0</v>
      </c>
      <c r="AH315" s="95">
        <v>0</v>
      </c>
      <c r="AI315" s="95">
        <v>0</v>
      </c>
      <c r="AJ315" s="262">
        <v>45505</v>
      </c>
      <c r="AK315" s="95">
        <v>1</v>
      </c>
      <c r="AL315" s="262">
        <v>45505</v>
      </c>
      <c r="AM315" s="93">
        <v>1</v>
      </c>
      <c r="AN31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5" s="93" t="str">
        <f t="shared" si="15"/>
        <v xml:space="preserve"> VALUES('A4T1','5','Ａ４チラシ一戸建て','Ａ４イッコダテ','一戸建配布','1','Ａ４チラシ','2','16.5','0','10','0','0','13.2','0','0','0','1','0','0','1','0','0','1','0','0','0','0','0','0','0','0','0','2024-08-01','1','2024-08-01','1');</v>
      </c>
      <c r="AP31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VALUES('A4T1','5','Ａ４チラシ一戸建て','Ａ４イッコダテ','一戸建配布','1','Ａ４チラシ','2','16.5','0','10','0','0','13.2','0','0','0','1','0','0','1','0','0','1','0','0','0','0','0','0','0','0','0','2024-08-01','1','2024-08-01','1');</v>
      </c>
      <c r="AQ315" s="93" t="s">
        <v>3088</v>
      </c>
    </row>
    <row r="316" spans="1:43" ht="25.5" customHeight="1">
      <c r="A316" s="93" t="str">
        <f t="shared" si="17"/>
        <v>5-3-Ａ４チラシ</v>
      </c>
      <c r="C316" s="95" t="s">
        <v>181</v>
      </c>
      <c r="D316" s="93">
        <v>5</v>
      </c>
      <c r="E316" s="95" t="s">
        <v>2179</v>
      </c>
      <c r="F316" s="95" t="s">
        <v>2180</v>
      </c>
      <c r="G316" s="95" t="s">
        <v>2140</v>
      </c>
      <c r="H316" s="95">
        <v>1</v>
      </c>
      <c r="I316" s="174" t="s">
        <v>2176</v>
      </c>
      <c r="J316" s="95">
        <v>3</v>
      </c>
      <c r="K316" s="95">
        <v>16</v>
      </c>
      <c r="L316" s="174">
        <v>0</v>
      </c>
      <c r="M316" s="174">
        <v>9.6</v>
      </c>
      <c r="N316" s="174">
        <v>0</v>
      </c>
      <c r="O316" s="174">
        <v>0</v>
      </c>
      <c r="P316" s="174">
        <f t="shared" si="19"/>
        <v>12.8</v>
      </c>
      <c r="Q316" s="174">
        <v>0</v>
      </c>
      <c r="R316" s="174">
        <v>0</v>
      </c>
      <c r="S316" s="95">
        <v>0</v>
      </c>
      <c r="T316" s="95">
        <v>1</v>
      </c>
      <c r="U316" s="95">
        <v>0</v>
      </c>
      <c r="V316" s="95">
        <v>0</v>
      </c>
      <c r="W316" s="95">
        <v>1</v>
      </c>
      <c r="X316" s="95">
        <v>0</v>
      </c>
      <c r="Y316" s="95">
        <v>0</v>
      </c>
      <c r="Z316" s="95">
        <v>0</v>
      </c>
      <c r="AA316" s="95">
        <v>1</v>
      </c>
      <c r="AB316" s="95">
        <v>0</v>
      </c>
      <c r="AC316" s="95">
        <v>0</v>
      </c>
      <c r="AD316" s="95">
        <v>0</v>
      </c>
      <c r="AE316" s="95">
        <v>0</v>
      </c>
      <c r="AF316" s="95">
        <v>0</v>
      </c>
      <c r="AG316" s="95">
        <v>0</v>
      </c>
      <c r="AH316" s="95">
        <v>0</v>
      </c>
      <c r="AI316" s="95">
        <v>0</v>
      </c>
      <c r="AJ316" s="262">
        <v>45505</v>
      </c>
      <c r="AK316" s="95">
        <v>1</v>
      </c>
      <c r="AL316" s="262">
        <v>45505</v>
      </c>
      <c r="AM316" s="93">
        <v>1</v>
      </c>
      <c r="AN31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6" s="93" t="str">
        <f t="shared" si="15"/>
        <v xml:space="preserve"> VALUES('A4T2','5','Ａ4チラシ集合住宅','Ａ４チラシシュウゴウジュウタク','集合住宅配布','1','Ａ４チラシ','3','16','0','9.6','0','0','12.8','0','0','0','1','0','0','1','0','0','0','1','0','0','0','0','0','0','0','0','2024-08-01','1','2024-08-01','1');</v>
      </c>
      <c r="AP31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5','Ａ4チラシ集合住宅','Ａ４チラシシュウゴウジュウタク','集合住宅配布','1','Ａ４チラシ','3','16','0','9.6','0','0','12.8','0','0','0','1','0','0','1','0','0','0','1','0','0','0','0','0','0','0','0','2024-08-01','1','2024-08-01','1');</v>
      </c>
      <c r="AQ316" s="93" t="s">
        <v>3089</v>
      </c>
    </row>
    <row r="317" spans="1:43" ht="25.5" customHeight="1">
      <c r="A317" s="93" t="str">
        <f t="shared" si="17"/>
        <v>5-1-Ｂ２チラシ</v>
      </c>
      <c r="C317" s="95" t="s">
        <v>2224</v>
      </c>
      <c r="D317" s="93">
        <v>5</v>
      </c>
      <c r="E317" s="95" t="s">
        <v>2225</v>
      </c>
      <c r="F317" s="95" t="s">
        <v>2226</v>
      </c>
      <c r="G317" s="95" t="s">
        <v>2132</v>
      </c>
      <c r="H317" s="95">
        <v>1</v>
      </c>
      <c r="I317" s="174" t="s">
        <v>2225</v>
      </c>
      <c r="J317" s="95">
        <v>1</v>
      </c>
      <c r="K317" s="95">
        <v>16.5</v>
      </c>
      <c r="L317" s="174">
        <v>0</v>
      </c>
      <c r="M317" s="174">
        <v>10</v>
      </c>
      <c r="N317" s="174">
        <v>0</v>
      </c>
      <c r="O317" s="174">
        <v>0</v>
      </c>
      <c r="P317" s="174">
        <f t="shared" si="19"/>
        <v>13.200000000000001</v>
      </c>
      <c r="Q317" s="174">
        <v>0</v>
      </c>
      <c r="R317" s="174">
        <v>0</v>
      </c>
      <c r="S317" s="95">
        <v>0</v>
      </c>
      <c r="T317" s="95">
        <v>1</v>
      </c>
      <c r="U317" s="95">
        <v>0</v>
      </c>
      <c r="V317" s="95">
        <v>0</v>
      </c>
      <c r="W317" s="95">
        <v>1</v>
      </c>
      <c r="X317" s="95">
        <v>0</v>
      </c>
      <c r="Y317" s="95">
        <v>0</v>
      </c>
      <c r="Z317" s="95">
        <v>1</v>
      </c>
      <c r="AA317" s="95">
        <v>1</v>
      </c>
      <c r="AB317" s="95">
        <v>0</v>
      </c>
      <c r="AC317" s="95">
        <v>0</v>
      </c>
      <c r="AD317" s="95">
        <v>0</v>
      </c>
      <c r="AE317" s="95">
        <v>0</v>
      </c>
      <c r="AF317" s="95">
        <v>0</v>
      </c>
      <c r="AG317" s="95">
        <v>0</v>
      </c>
      <c r="AH317" s="95">
        <v>0</v>
      </c>
      <c r="AI317" s="95">
        <v>0</v>
      </c>
      <c r="AJ317" s="262">
        <v>45505</v>
      </c>
      <c r="AK317" s="95">
        <v>1</v>
      </c>
      <c r="AL317" s="262">
        <v>45505</v>
      </c>
      <c r="AM317" s="93">
        <v>1</v>
      </c>
      <c r="AN31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7" s="93" t="str">
        <f t="shared" si="15"/>
        <v xml:space="preserve"> VALUES('B2T0','5','Ｂ２チラシ','Ｂ２','全戸配布','1','Ｂ２チラシ','1','16.5','0','10','0','0','13.2','0','0','0','1','0','0','1','0','0','1','1','0','0','0','0','0','0','0','0','2024-08-01','1','2024-08-01','1');</v>
      </c>
      <c r="AP31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VALUES('B2T0','5','Ｂ２チラシ','Ｂ２','全戸配布','1','Ｂ２チラシ','1','16.5','0','10','0','0','13.2','0','0','0','1','0','0','1','0','0','1','1','0','0','0','0','0','0','0','0','2024-08-01','1','2024-08-01','1');</v>
      </c>
      <c r="AQ317" s="93" t="s">
        <v>3090</v>
      </c>
    </row>
    <row r="318" spans="1:43" ht="25.5" customHeight="1">
      <c r="A318" s="93" t="str">
        <f t="shared" si="17"/>
        <v>5-2-Ｂ２チラシ</v>
      </c>
      <c r="C318" s="95" t="s">
        <v>2227</v>
      </c>
      <c r="D318" s="93">
        <v>5</v>
      </c>
      <c r="E318" s="95" t="s">
        <v>2228</v>
      </c>
      <c r="F318" s="95" t="s">
        <v>2229</v>
      </c>
      <c r="G318" s="95" t="s">
        <v>2136</v>
      </c>
      <c r="H318" s="95">
        <v>1</v>
      </c>
      <c r="I318" s="174" t="s">
        <v>2225</v>
      </c>
      <c r="J318" s="95">
        <v>2</v>
      </c>
      <c r="K318" s="95">
        <v>18</v>
      </c>
      <c r="L318" s="174">
        <v>0</v>
      </c>
      <c r="M318" s="174">
        <v>10.8</v>
      </c>
      <c r="N318" s="174">
        <v>0</v>
      </c>
      <c r="O318" s="174">
        <v>0</v>
      </c>
      <c r="P318" s="174">
        <f t="shared" si="19"/>
        <v>14.4</v>
      </c>
      <c r="Q318" s="174">
        <v>0</v>
      </c>
      <c r="R318" s="174">
        <v>0</v>
      </c>
      <c r="S318" s="95">
        <v>0</v>
      </c>
      <c r="T318" s="95">
        <v>1</v>
      </c>
      <c r="U318" s="95">
        <v>0</v>
      </c>
      <c r="V318" s="95">
        <v>0</v>
      </c>
      <c r="W318" s="95">
        <v>1</v>
      </c>
      <c r="X318" s="95">
        <v>0</v>
      </c>
      <c r="Y318" s="95">
        <v>0</v>
      </c>
      <c r="Z318" s="95">
        <v>1</v>
      </c>
      <c r="AA318" s="95">
        <v>0</v>
      </c>
      <c r="AB318" s="95">
        <v>0</v>
      </c>
      <c r="AC318" s="95">
        <v>0</v>
      </c>
      <c r="AD318" s="95">
        <v>0</v>
      </c>
      <c r="AE318" s="95">
        <v>0</v>
      </c>
      <c r="AF318" s="95">
        <v>0</v>
      </c>
      <c r="AG318" s="95">
        <v>0</v>
      </c>
      <c r="AH318" s="95">
        <v>0</v>
      </c>
      <c r="AI318" s="95">
        <v>0</v>
      </c>
      <c r="AJ318" s="262">
        <v>45505</v>
      </c>
      <c r="AK318" s="95">
        <v>1</v>
      </c>
      <c r="AL318" s="262">
        <v>45505</v>
      </c>
      <c r="AM318" s="93">
        <v>1</v>
      </c>
      <c r="AN31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8" s="93" t="str">
        <f t="shared" si="15"/>
        <v xml:space="preserve"> VALUES('B2T1','5','Ｂ２チラシ一戸建て','Ｂ２イッコダテ','一戸建配布','1','Ｂ２チラシ','2','18','0','10.8','0','0','14.4','0','0','0','1','0','0','1','0','0','1','0','0','0','0','0','0','0','0','0','2024-08-01','1','2024-08-01','1');</v>
      </c>
      <c r="AP31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VALUES('B2T1','5','Ｂ２チラシ一戸建て','Ｂ２イッコダテ','一戸建配布','1','Ｂ２チラシ','2','18','0','10.8','0','0','14.4','0','0','0','1','0','0','1','0','0','1','0','0','0','0','0','0','0','0','0','2024-08-01','1','2024-08-01','1');</v>
      </c>
      <c r="AQ318" s="93" t="s">
        <v>3091</v>
      </c>
    </row>
    <row r="319" spans="1:43" ht="25.5" customHeight="1">
      <c r="A319" s="93" t="str">
        <f t="shared" si="17"/>
        <v>5-3-Ｂ２チラシ</v>
      </c>
      <c r="C319" s="95" t="s">
        <v>2230</v>
      </c>
      <c r="D319" s="93">
        <v>5</v>
      </c>
      <c r="E319" s="95" t="s">
        <v>2231</v>
      </c>
      <c r="F319" s="95" t="s">
        <v>2232</v>
      </c>
      <c r="G319" s="95" t="s">
        <v>2140</v>
      </c>
      <c r="H319" s="95">
        <v>1</v>
      </c>
      <c r="I319" s="174" t="s">
        <v>2225</v>
      </c>
      <c r="J319" s="95">
        <v>3</v>
      </c>
      <c r="K319" s="95">
        <v>17.5</v>
      </c>
      <c r="L319" s="174">
        <v>0</v>
      </c>
      <c r="M319" s="174">
        <v>10.5</v>
      </c>
      <c r="N319" s="174">
        <v>0</v>
      </c>
      <c r="O319" s="174">
        <v>0</v>
      </c>
      <c r="P319" s="174">
        <f t="shared" si="19"/>
        <v>14</v>
      </c>
      <c r="Q319" s="174">
        <v>0</v>
      </c>
      <c r="R319" s="174">
        <v>0</v>
      </c>
      <c r="S319" s="95">
        <v>0</v>
      </c>
      <c r="T319" s="95">
        <v>1</v>
      </c>
      <c r="U319" s="95">
        <v>0</v>
      </c>
      <c r="V319" s="95">
        <v>0</v>
      </c>
      <c r="W319" s="95">
        <v>1</v>
      </c>
      <c r="X319" s="95">
        <v>0</v>
      </c>
      <c r="Y319" s="95">
        <v>0</v>
      </c>
      <c r="Z319" s="95">
        <v>0</v>
      </c>
      <c r="AA319" s="95">
        <v>1</v>
      </c>
      <c r="AB319" s="95">
        <v>0</v>
      </c>
      <c r="AC319" s="95">
        <v>0</v>
      </c>
      <c r="AD319" s="95">
        <v>0</v>
      </c>
      <c r="AE319" s="95">
        <v>0</v>
      </c>
      <c r="AF319" s="95">
        <v>0</v>
      </c>
      <c r="AG319" s="95">
        <v>0</v>
      </c>
      <c r="AH319" s="95">
        <v>0</v>
      </c>
      <c r="AI319" s="95">
        <v>0</v>
      </c>
      <c r="AJ319" s="262">
        <v>45505</v>
      </c>
      <c r="AK319" s="95">
        <v>1</v>
      </c>
      <c r="AL319" s="262">
        <v>45505</v>
      </c>
      <c r="AM319" s="93">
        <v>1</v>
      </c>
      <c r="AN31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9" s="93" t="str">
        <f t="shared" si="15"/>
        <v xml:space="preserve"> VALUES('B2T2','5','Ｂ２チラシ集合住宅','Ｂ２シュウゴウジュウタク','集合住宅配布','1','Ｂ２チラシ','3','17.5','0','10.5','0','0','14','0','0','0','1','0','0','1','0','0','0','1','0','0','0','0','0','0','0','0','2024-08-01','1','2024-08-01','1');</v>
      </c>
      <c r="AP31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VALUES('B2T2','5','Ｂ２チラシ集合住宅','Ｂ２シュウゴウジュウタク','集合住宅配布','1','Ｂ２チラシ','3','17.5','0','10.5','0','0','14','0','0','0','1','0','0','1','0','0','0','1','0','0','0','0','0','0','0','0','2024-08-01','1','2024-08-01','1');</v>
      </c>
      <c r="AQ319" s="93" t="s">
        <v>3092</v>
      </c>
    </row>
    <row r="320" spans="1:43" ht="25.5" customHeight="1">
      <c r="A320" s="93" t="str">
        <f t="shared" si="17"/>
        <v>5-1-Ｂ３チラシ</v>
      </c>
      <c r="C320" s="95" t="s">
        <v>188</v>
      </c>
      <c r="D320" s="93">
        <v>5</v>
      </c>
      <c r="E320" s="95" t="s">
        <v>208</v>
      </c>
      <c r="F320" s="95" t="s">
        <v>2242</v>
      </c>
      <c r="G320" s="95" t="s">
        <v>2132</v>
      </c>
      <c r="H320" s="95">
        <v>1</v>
      </c>
      <c r="I320" s="174" t="s">
        <v>208</v>
      </c>
      <c r="J320" s="95">
        <v>1</v>
      </c>
      <c r="K320" s="95">
        <v>16</v>
      </c>
      <c r="L320" s="174">
        <v>0</v>
      </c>
      <c r="M320" s="174">
        <v>9.6</v>
      </c>
      <c r="N320" s="174">
        <v>0</v>
      </c>
      <c r="O320" s="174">
        <v>0</v>
      </c>
      <c r="P320" s="174">
        <f t="shared" si="19"/>
        <v>12.8</v>
      </c>
      <c r="Q320" s="174">
        <v>0</v>
      </c>
      <c r="R320" s="174">
        <v>0</v>
      </c>
      <c r="S320" s="95">
        <v>0</v>
      </c>
      <c r="T320" s="95">
        <v>1</v>
      </c>
      <c r="U320" s="95">
        <v>0</v>
      </c>
      <c r="V320" s="95">
        <v>0</v>
      </c>
      <c r="W320" s="95">
        <v>1</v>
      </c>
      <c r="X320" s="95">
        <v>0</v>
      </c>
      <c r="Y320" s="95">
        <v>0</v>
      </c>
      <c r="Z320" s="95">
        <v>1</v>
      </c>
      <c r="AA320" s="95">
        <v>1</v>
      </c>
      <c r="AB320" s="95">
        <v>0</v>
      </c>
      <c r="AC320" s="95">
        <v>0</v>
      </c>
      <c r="AD320" s="95">
        <v>0</v>
      </c>
      <c r="AE320" s="95">
        <v>0</v>
      </c>
      <c r="AF320" s="95">
        <v>0</v>
      </c>
      <c r="AG320" s="95">
        <v>0</v>
      </c>
      <c r="AH320" s="95">
        <v>0</v>
      </c>
      <c r="AI320" s="95">
        <v>0</v>
      </c>
      <c r="AJ320" s="262">
        <v>45505</v>
      </c>
      <c r="AK320" s="95">
        <v>1</v>
      </c>
      <c r="AL320" s="262">
        <v>45505</v>
      </c>
      <c r="AM320" s="93">
        <v>1</v>
      </c>
      <c r="AN32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0" s="93" t="str">
        <f t="shared" si="15"/>
        <v xml:space="preserve"> VALUES('B3T0','5','Ｂ３チラシ','Ｂ３','全戸配布','1','Ｂ３チラシ','1','16','0','9.6','0','0','12.8','0','0','0','1','0','0','1','0','0','1','1','0','0','0','0','0','0','0','0','2024-08-01','1','2024-08-01','1');</v>
      </c>
      <c r="AP32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VALUES('B3T0','5','Ｂ３チラシ','Ｂ３','全戸配布','1','Ｂ３チラシ','1','16','0','9.6','0','0','12.8','0','0','0','1','0','0','1','0','0','1','1','0','0','0','0','0','0','0','0','2024-08-01','1','2024-08-01','1');</v>
      </c>
      <c r="AQ320" s="93" t="s">
        <v>3093</v>
      </c>
    </row>
    <row r="321" spans="1:43" ht="25.5" customHeight="1">
      <c r="A321" s="93" t="str">
        <f t="shared" si="17"/>
        <v>5-2-Ｂ３チラシ</v>
      </c>
      <c r="C321" s="95" t="s">
        <v>189</v>
      </c>
      <c r="D321" s="93">
        <v>5</v>
      </c>
      <c r="E321" s="95" t="s">
        <v>2243</v>
      </c>
      <c r="F321" s="95" t="s">
        <v>2244</v>
      </c>
      <c r="G321" s="95" t="s">
        <v>2136</v>
      </c>
      <c r="H321" s="95">
        <v>1</v>
      </c>
      <c r="I321" s="174" t="s">
        <v>208</v>
      </c>
      <c r="J321" s="95">
        <v>2</v>
      </c>
      <c r="K321" s="95">
        <v>17.5</v>
      </c>
      <c r="L321" s="174">
        <v>0</v>
      </c>
      <c r="M321" s="174">
        <v>10.5</v>
      </c>
      <c r="N321" s="174">
        <v>0</v>
      </c>
      <c r="O321" s="174">
        <v>0</v>
      </c>
      <c r="P321" s="174">
        <f t="shared" si="19"/>
        <v>14</v>
      </c>
      <c r="Q321" s="174">
        <v>0</v>
      </c>
      <c r="R321" s="174">
        <v>0</v>
      </c>
      <c r="S321" s="95">
        <v>0</v>
      </c>
      <c r="T321" s="95">
        <v>1</v>
      </c>
      <c r="U321" s="95">
        <v>0</v>
      </c>
      <c r="V321" s="95">
        <v>0</v>
      </c>
      <c r="W321" s="95">
        <v>1</v>
      </c>
      <c r="X321" s="95">
        <v>0</v>
      </c>
      <c r="Y321" s="95">
        <v>0</v>
      </c>
      <c r="Z321" s="95">
        <v>1</v>
      </c>
      <c r="AA321" s="95">
        <v>0</v>
      </c>
      <c r="AB321" s="95">
        <v>0</v>
      </c>
      <c r="AC321" s="95">
        <v>0</v>
      </c>
      <c r="AD321" s="95">
        <v>0</v>
      </c>
      <c r="AE321" s="95">
        <v>0</v>
      </c>
      <c r="AF321" s="95">
        <v>0</v>
      </c>
      <c r="AG321" s="95">
        <v>0</v>
      </c>
      <c r="AH321" s="95">
        <v>0</v>
      </c>
      <c r="AI321" s="95">
        <v>0</v>
      </c>
      <c r="AJ321" s="262">
        <v>45505</v>
      </c>
      <c r="AK321" s="95">
        <v>1</v>
      </c>
      <c r="AL321" s="262">
        <v>45505</v>
      </c>
      <c r="AM321" s="93">
        <v>1</v>
      </c>
      <c r="AN32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1" s="93" t="str">
        <f t="shared" si="15"/>
        <v xml:space="preserve"> VALUES('B3T1','5','B３一戸建てチラシ','Ｂ３イッコダテ','一戸建配布','1','Ｂ３チラシ','2','17.5','0','10.5','0','0','14','0','0','0','1','0','0','1','0','0','1','0','0','0','0','0','0','0','0','0','2024-08-01','1','2024-08-01','1');</v>
      </c>
      <c r="AP32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VALUES('B3T1','5','B３一戸建てチラシ','Ｂ３イッコダテ','一戸建配布','1','Ｂ３チラシ','2','17.5','0','10.5','0','0','14','0','0','0','1','0','0','1','0','0','1','0','0','0','0','0','0','0','0','0','2024-08-01','1','2024-08-01','1');</v>
      </c>
      <c r="AQ321" s="93" t="s">
        <v>3094</v>
      </c>
    </row>
    <row r="322" spans="1:43" ht="25.5" customHeight="1">
      <c r="A322" s="93" t="str">
        <f t="shared" si="17"/>
        <v>5-3-Ｂ３チラシ</v>
      </c>
      <c r="C322" s="95" t="s">
        <v>190</v>
      </c>
      <c r="D322" s="93">
        <v>5</v>
      </c>
      <c r="E322" s="95" t="s">
        <v>2245</v>
      </c>
      <c r="F322" s="95" t="s">
        <v>2246</v>
      </c>
      <c r="G322" s="95" t="s">
        <v>2140</v>
      </c>
      <c r="H322" s="95">
        <v>1</v>
      </c>
      <c r="I322" s="174" t="s">
        <v>208</v>
      </c>
      <c r="J322" s="95">
        <v>3</v>
      </c>
      <c r="K322" s="95">
        <v>17</v>
      </c>
      <c r="L322" s="174">
        <v>0</v>
      </c>
      <c r="M322" s="174">
        <v>10.199999999999999</v>
      </c>
      <c r="N322" s="174">
        <v>0</v>
      </c>
      <c r="O322" s="174">
        <v>0</v>
      </c>
      <c r="P322" s="174">
        <f t="shared" si="19"/>
        <v>13.600000000000001</v>
      </c>
      <c r="Q322" s="174">
        <v>0</v>
      </c>
      <c r="R322" s="174">
        <v>0</v>
      </c>
      <c r="S322" s="95">
        <v>0</v>
      </c>
      <c r="T322" s="95">
        <v>1</v>
      </c>
      <c r="U322" s="95">
        <v>0</v>
      </c>
      <c r="V322" s="95">
        <v>0</v>
      </c>
      <c r="W322" s="95">
        <v>1</v>
      </c>
      <c r="X322" s="95">
        <v>0</v>
      </c>
      <c r="Y322" s="95">
        <v>0</v>
      </c>
      <c r="Z322" s="95">
        <v>0</v>
      </c>
      <c r="AA322" s="95">
        <v>1</v>
      </c>
      <c r="AB322" s="95">
        <v>0</v>
      </c>
      <c r="AC322" s="95">
        <v>0</v>
      </c>
      <c r="AD322" s="95">
        <v>0</v>
      </c>
      <c r="AE322" s="95">
        <v>0</v>
      </c>
      <c r="AF322" s="95">
        <v>0</v>
      </c>
      <c r="AG322" s="95">
        <v>0</v>
      </c>
      <c r="AH322" s="95">
        <v>0</v>
      </c>
      <c r="AI322" s="95">
        <v>0</v>
      </c>
      <c r="AJ322" s="262">
        <v>45505</v>
      </c>
      <c r="AK322" s="95">
        <v>1</v>
      </c>
      <c r="AL322" s="262">
        <v>45505</v>
      </c>
      <c r="AM322" s="93">
        <v>1</v>
      </c>
      <c r="AN32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2" s="93" t="str">
        <f t="shared" si="15"/>
        <v xml:space="preserve"> VALUES('B3T2','5','Ｂ3チラシ集合住宅','Ｂ３シュウゴウジュウタク','集合住宅配布','1','Ｂ３チラシ','3','17','0','10.2','0','0','13.6','0','0','0','1','0','0','1','0','0','0','1','0','0','0','0','0','0','0','0','2024-08-01','1','2024-08-01','1');</v>
      </c>
      <c r="AP32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VALUES('B3T2','5','Ｂ3チラシ集合住宅','Ｂ３シュウゴウジュウタク','集合住宅配布','1','Ｂ３チラシ','3','17','0','10.2','0','0','13.6','0','0','0','1','0','0','1','0','0','0','1','0','0','0','0','0','0','0','0','2024-08-01','1','2024-08-01','1');</v>
      </c>
      <c r="AQ322" s="93" t="s">
        <v>3095</v>
      </c>
    </row>
    <row r="323" spans="1:43" ht="25.5" customHeight="1">
      <c r="A323" s="93" t="str">
        <f t="shared" si="17"/>
        <v>5-1-Ｂ４チラシ</v>
      </c>
      <c r="C323" s="95" t="s">
        <v>182</v>
      </c>
      <c r="D323" s="93">
        <v>5</v>
      </c>
      <c r="E323" s="95" t="s">
        <v>206</v>
      </c>
      <c r="F323" s="95" t="s">
        <v>2256</v>
      </c>
      <c r="G323" s="95" t="s">
        <v>2132</v>
      </c>
      <c r="H323" s="95">
        <v>1</v>
      </c>
      <c r="I323" s="174" t="s">
        <v>206</v>
      </c>
      <c r="J323" s="95">
        <v>1</v>
      </c>
      <c r="K323" s="95">
        <v>15.5</v>
      </c>
      <c r="L323" s="174">
        <v>0</v>
      </c>
      <c r="M323" s="174">
        <v>9.3000000000000007</v>
      </c>
      <c r="N323" s="174">
        <v>0</v>
      </c>
      <c r="O323" s="174">
        <v>0</v>
      </c>
      <c r="P323" s="174">
        <f t="shared" si="19"/>
        <v>12.4</v>
      </c>
      <c r="Q323" s="174">
        <v>0</v>
      </c>
      <c r="R323" s="174">
        <v>0</v>
      </c>
      <c r="S323" s="95">
        <v>0</v>
      </c>
      <c r="T323" s="95">
        <v>1</v>
      </c>
      <c r="U323" s="95">
        <v>0</v>
      </c>
      <c r="V323" s="95">
        <v>0</v>
      </c>
      <c r="W323" s="95">
        <v>1</v>
      </c>
      <c r="X323" s="95">
        <v>0</v>
      </c>
      <c r="Y323" s="95">
        <v>0</v>
      </c>
      <c r="Z323" s="95">
        <v>1</v>
      </c>
      <c r="AA323" s="95">
        <v>1</v>
      </c>
      <c r="AB323" s="95">
        <v>0</v>
      </c>
      <c r="AC323" s="95">
        <v>0</v>
      </c>
      <c r="AD323" s="95">
        <v>0</v>
      </c>
      <c r="AE323" s="95">
        <v>0</v>
      </c>
      <c r="AF323" s="95">
        <v>0</v>
      </c>
      <c r="AG323" s="95">
        <v>0</v>
      </c>
      <c r="AH323" s="95">
        <v>0</v>
      </c>
      <c r="AI323" s="95">
        <v>0</v>
      </c>
      <c r="AJ323" s="262">
        <v>45505</v>
      </c>
      <c r="AK323" s="95">
        <v>1</v>
      </c>
      <c r="AL323" s="262">
        <v>45505</v>
      </c>
      <c r="AM323" s="93">
        <v>1</v>
      </c>
      <c r="AN32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3" s="93" t="str">
        <f t="shared" si="15"/>
        <v xml:space="preserve"> VALUES('B4T0','5','Ｂ４チラシ','Ｂ４','全戸配布','1','Ｂ４チラシ','1','15.5','0','9.3','0','0','12.4','0','0','0','1','0','0','1','0','0','1','1','0','0','0','0','0','0','0','0','2024-08-01','1','2024-08-01','1');</v>
      </c>
      <c r="AP32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VALUES('B4T0','5','Ｂ４チラシ','Ｂ４','全戸配布','1','Ｂ４チラシ','1','15.5','0','9.3','0','0','12.4','0','0','0','1','0','0','1','0','0','1','1','0','0','0','0','0','0','0','0','2024-08-01','1','2024-08-01','1');</v>
      </c>
      <c r="AQ323" s="93" t="s">
        <v>3096</v>
      </c>
    </row>
    <row r="324" spans="1:43" ht="25.5" customHeight="1">
      <c r="A324" s="93" t="str">
        <f t="shared" si="17"/>
        <v>5-2-Ｂ４チラシ</v>
      </c>
      <c r="C324" s="95" t="s">
        <v>183</v>
      </c>
      <c r="D324" s="93">
        <v>5</v>
      </c>
      <c r="E324" s="95" t="s">
        <v>2791</v>
      </c>
      <c r="F324" s="95" t="s">
        <v>2786</v>
      </c>
      <c r="G324" s="95" t="s">
        <v>2136</v>
      </c>
      <c r="H324" s="95">
        <v>1</v>
      </c>
      <c r="I324" s="174" t="s">
        <v>206</v>
      </c>
      <c r="J324" s="95">
        <v>2</v>
      </c>
      <c r="K324" s="95">
        <v>17</v>
      </c>
      <c r="L324" s="174">
        <v>0</v>
      </c>
      <c r="M324" s="174">
        <v>10.199999999999999</v>
      </c>
      <c r="N324" s="174">
        <v>0</v>
      </c>
      <c r="O324" s="174">
        <v>0</v>
      </c>
      <c r="P324" s="174">
        <f t="shared" si="19"/>
        <v>13.600000000000001</v>
      </c>
      <c r="Q324" s="174">
        <v>0</v>
      </c>
      <c r="R324" s="174">
        <v>0</v>
      </c>
      <c r="S324" s="95">
        <v>0</v>
      </c>
      <c r="T324" s="95">
        <v>1</v>
      </c>
      <c r="U324" s="95">
        <v>0</v>
      </c>
      <c r="V324" s="95">
        <v>0</v>
      </c>
      <c r="W324" s="95">
        <v>1</v>
      </c>
      <c r="X324" s="95">
        <v>0</v>
      </c>
      <c r="Y324" s="95">
        <v>0</v>
      </c>
      <c r="Z324" s="95">
        <v>1</v>
      </c>
      <c r="AA324" s="95">
        <v>0</v>
      </c>
      <c r="AB324" s="95">
        <v>0</v>
      </c>
      <c r="AC324" s="95">
        <v>0</v>
      </c>
      <c r="AD324" s="95">
        <v>0</v>
      </c>
      <c r="AE324" s="95">
        <v>0</v>
      </c>
      <c r="AF324" s="95">
        <v>0</v>
      </c>
      <c r="AG324" s="95">
        <v>0</v>
      </c>
      <c r="AH324" s="95">
        <v>0</v>
      </c>
      <c r="AI324" s="95">
        <v>0</v>
      </c>
      <c r="AJ324" s="262">
        <v>45505</v>
      </c>
      <c r="AK324" s="95">
        <v>1</v>
      </c>
      <c r="AL324" s="262">
        <v>45505</v>
      </c>
      <c r="AM324" s="93">
        <v>1</v>
      </c>
      <c r="AN32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4" s="93" t="str">
        <f t="shared" si="15"/>
        <v xml:space="preserve"> VALUES('B4T1','5','Ｂ４チラシ一戸建て','Ｂ４イッコダテ','一戸建配布','1','Ｂ４チラシ','2','17','0','10.2','0','0','13.6','0','0','0','1','0','0','1','0','0','1','0','0','0','0','0','0','0','0','0','2024-08-01','1','2024-08-01','1');</v>
      </c>
      <c r="AP32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VALUES('B4T1','5','Ｂ４チラシ一戸建て','Ｂ４イッコダテ','一戸建配布','1','Ｂ４チラシ','2','17','0','10.2','0','0','13.6','0','0','0','1','0','0','1','0','0','1','0','0','0','0','0','0','0','0','0','2024-08-01','1','2024-08-01','1');</v>
      </c>
      <c r="AQ324" s="93" t="s">
        <v>3097</v>
      </c>
    </row>
    <row r="325" spans="1:43" ht="25.5" customHeight="1">
      <c r="A325" s="93" t="str">
        <f t="shared" si="17"/>
        <v>5-3-Ｂ４チラシ</v>
      </c>
      <c r="C325" s="95" t="s">
        <v>184</v>
      </c>
      <c r="D325" s="93">
        <v>5</v>
      </c>
      <c r="E325" s="95" t="s">
        <v>2793</v>
      </c>
      <c r="F325" s="95" t="s">
        <v>2787</v>
      </c>
      <c r="G325" s="95" t="s">
        <v>2140</v>
      </c>
      <c r="H325" s="95">
        <v>1</v>
      </c>
      <c r="I325" s="174" t="s">
        <v>206</v>
      </c>
      <c r="J325" s="95">
        <v>3</v>
      </c>
      <c r="K325" s="95">
        <v>16.5</v>
      </c>
      <c r="L325" s="174">
        <v>0</v>
      </c>
      <c r="M325" s="174">
        <v>10</v>
      </c>
      <c r="N325" s="174">
        <v>0</v>
      </c>
      <c r="O325" s="174">
        <v>0</v>
      </c>
      <c r="P325" s="174">
        <f t="shared" si="19"/>
        <v>13.200000000000001</v>
      </c>
      <c r="Q325" s="174">
        <v>0</v>
      </c>
      <c r="R325" s="174">
        <v>0</v>
      </c>
      <c r="S325" s="95">
        <v>0</v>
      </c>
      <c r="T325" s="95">
        <v>1</v>
      </c>
      <c r="U325" s="95">
        <v>0</v>
      </c>
      <c r="V325" s="95">
        <v>0</v>
      </c>
      <c r="W325" s="95">
        <v>1</v>
      </c>
      <c r="X325" s="95">
        <v>0</v>
      </c>
      <c r="Y325" s="95">
        <v>0</v>
      </c>
      <c r="Z325" s="95">
        <v>0</v>
      </c>
      <c r="AA325" s="95">
        <v>1</v>
      </c>
      <c r="AB325" s="95">
        <v>0</v>
      </c>
      <c r="AC325" s="95">
        <v>0</v>
      </c>
      <c r="AD325" s="95">
        <v>0</v>
      </c>
      <c r="AE325" s="95">
        <v>0</v>
      </c>
      <c r="AF325" s="95">
        <v>0</v>
      </c>
      <c r="AG325" s="95">
        <v>0</v>
      </c>
      <c r="AH325" s="95">
        <v>0</v>
      </c>
      <c r="AI325" s="95">
        <v>0</v>
      </c>
      <c r="AJ325" s="262">
        <v>45505</v>
      </c>
      <c r="AK325" s="95">
        <v>1</v>
      </c>
      <c r="AL325" s="262">
        <v>45505</v>
      </c>
      <c r="AM325" s="93">
        <v>1</v>
      </c>
      <c r="AN32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5" s="93" t="str">
        <f t="shared" si="15"/>
        <v xml:space="preserve"> VALUES('B4T2','5','Ｂ４チラシ集合住宅','Ｂ４シュウゴウジュウタク','集合住宅配布','1','Ｂ４チラシ','3','16.5','0','10','0','0','13.2','0','0','0','1','0','0','1','0','0','0','1','0','0','0','0','0','0','0','0','2024-08-01','1','2024-08-01','1');</v>
      </c>
      <c r="AP32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VALUES('B4T2','5','Ｂ４チラシ集合住宅','Ｂ４シュウゴウジュウタク','集合住宅配布','1','Ｂ４チラシ','3','16.5','0','10','0','0','13.2','0','0','0','1','0','0','1','0','0','0','1','0','0','0','0','0','0','0','0','2024-08-01','1','2024-08-01','1');</v>
      </c>
      <c r="AQ325" s="93" t="s">
        <v>3098</v>
      </c>
    </row>
    <row r="326" spans="1:43" ht="25.5" customHeight="1">
      <c r="A326" s="93" t="str">
        <f t="shared" si="17"/>
        <v>5-1-冊子</v>
      </c>
      <c r="C326" s="166" t="s">
        <v>2830</v>
      </c>
      <c r="D326" s="93">
        <v>5</v>
      </c>
      <c r="E326" s="95" t="s">
        <v>2785</v>
      </c>
      <c r="F326" s="95" t="s">
        <v>2790</v>
      </c>
      <c r="G326" s="95" t="s">
        <v>2132</v>
      </c>
      <c r="H326" s="95">
        <v>1</v>
      </c>
      <c r="I326" s="95" t="s">
        <v>2785</v>
      </c>
      <c r="J326" s="95">
        <v>1</v>
      </c>
      <c r="K326" s="166">
        <v>18</v>
      </c>
      <c r="L326" s="166">
        <v>0</v>
      </c>
      <c r="M326" s="166">
        <v>10.8</v>
      </c>
      <c r="N326" s="174">
        <v>0</v>
      </c>
      <c r="O326" s="174">
        <v>0</v>
      </c>
      <c r="P326" s="174">
        <f t="shared" si="19"/>
        <v>14.4</v>
      </c>
      <c r="Q326" s="174">
        <v>0</v>
      </c>
      <c r="R326" s="174">
        <v>0</v>
      </c>
      <c r="S326" s="95">
        <v>0</v>
      </c>
      <c r="T326" s="95">
        <v>1</v>
      </c>
      <c r="U326" s="95">
        <v>0</v>
      </c>
      <c r="V326" s="95">
        <v>0</v>
      </c>
      <c r="W326" s="166">
        <v>1</v>
      </c>
      <c r="X326" s="95">
        <v>0</v>
      </c>
      <c r="Y326" s="95">
        <v>0</v>
      </c>
      <c r="Z326" s="95">
        <v>1</v>
      </c>
      <c r="AA326" s="95">
        <v>1</v>
      </c>
      <c r="AB326" s="95">
        <v>0</v>
      </c>
      <c r="AC326" s="95">
        <v>0</v>
      </c>
      <c r="AD326" s="95">
        <v>0</v>
      </c>
      <c r="AE326" s="95">
        <v>0</v>
      </c>
      <c r="AF326" s="95">
        <v>0</v>
      </c>
      <c r="AG326" s="95">
        <v>0</v>
      </c>
      <c r="AH326" s="95">
        <v>0</v>
      </c>
      <c r="AI326" s="95">
        <v>0</v>
      </c>
      <c r="AJ326" s="262">
        <v>45505</v>
      </c>
      <c r="AK326" s="95">
        <v>1</v>
      </c>
      <c r="AL326" s="262">
        <v>45505</v>
      </c>
      <c r="AM326" s="93">
        <v>1</v>
      </c>
      <c r="AN32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6" s="93" t="str">
        <f t="shared" si="15"/>
        <v xml:space="preserve"> VALUES('SAS0','5','冊子','サッシ','全戸配布','1','冊子','1','18','0','10.8','0','0','14.4','0','0','0','1','0','0','1','0','0','1','1','0','0','0','0','0','0','0','0','2024-08-01','1','2024-08-01','1');</v>
      </c>
      <c r="AP32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VALUES('SAS0','5','冊子','サッシ','全戸配布','1','冊子','1','18','0','10.8','0','0','14.4','0','0','0','1','0','0','1','0','0','1','1','0','0','0','0','0','0','0','0','2024-08-01','1','2024-08-01','1');</v>
      </c>
      <c r="AQ326" s="93" t="s">
        <v>3099</v>
      </c>
    </row>
    <row r="327" spans="1:43" ht="25.5" customHeight="1">
      <c r="A327" s="93" t="str">
        <f t="shared" si="17"/>
        <v>5-2-冊子</v>
      </c>
      <c r="C327" s="166" t="s">
        <v>2831</v>
      </c>
      <c r="D327" s="93">
        <v>5</v>
      </c>
      <c r="E327" s="95" t="s">
        <v>2792</v>
      </c>
      <c r="F327" s="95" t="s">
        <v>2788</v>
      </c>
      <c r="G327" s="95" t="s">
        <v>2136</v>
      </c>
      <c r="H327" s="95">
        <v>1</v>
      </c>
      <c r="I327" s="95" t="s">
        <v>2318</v>
      </c>
      <c r="J327" s="95">
        <v>2</v>
      </c>
      <c r="K327" s="166">
        <v>19</v>
      </c>
      <c r="L327" s="166">
        <v>0</v>
      </c>
      <c r="M327" s="166">
        <v>11.4</v>
      </c>
      <c r="N327" s="174">
        <v>0</v>
      </c>
      <c r="O327" s="174">
        <v>0</v>
      </c>
      <c r="P327" s="174">
        <f t="shared" si="19"/>
        <v>15.200000000000001</v>
      </c>
      <c r="Q327" s="174">
        <v>0</v>
      </c>
      <c r="R327" s="174">
        <v>0</v>
      </c>
      <c r="S327" s="95">
        <v>0</v>
      </c>
      <c r="T327" s="95">
        <v>1</v>
      </c>
      <c r="U327" s="95">
        <v>0</v>
      </c>
      <c r="V327" s="95">
        <v>0</v>
      </c>
      <c r="W327" s="166">
        <v>1</v>
      </c>
      <c r="X327" s="95">
        <v>0</v>
      </c>
      <c r="Y327" s="95">
        <v>0</v>
      </c>
      <c r="Z327" s="95">
        <v>1</v>
      </c>
      <c r="AA327" s="95">
        <v>0</v>
      </c>
      <c r="AB327" s="95">
        <v>0</v>
      </c>
      <c r="AC327" s="95">
        <v>0</v>
      </c>
      <c r="AD327" s="95">
        <v>0</v>
      </c>
      <c r="AE327" s="95">
        <v>0</v>
      </c>
      <c r="AF327" s="95">
        <v>0</v>
      </c>
      <c r="AG327" s="95">
        <v>0</v>
      </c>
      <c r="AH327" s="95">
        <v>0</v>
      </c>
      <c r="AI327" s="95">
        <v>0</v>
      </c>
      <c r="AJ327" s="262">
        <v>45505</v>
      </c>
      <c r="AK327" s="95">
        <v>1</v>
      </c>
      <c r="AL327" s="262">
        <v>45505</v>
      </c>
      <c r="AM327" s="93">
        <v>1</v>
      </c>
      <c r="AN32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7" s="93" t="str">
        <f t="shared" si="15"/>
        <v xml:space="preserve"> VALUES('SAS1','5','冊子一戸建て','サッシイッコダテ','一戸建配布','1','冊子','2','19','0','11.4','0','0','15.2','0','0','0','1','0','0','1','0','0','1','0','0','0','0','0','0','0','0','0','2024-08-01','1','2024-08-01','1');</v>
      </c>
      <c r="AP32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VALUES('SAS1','5','冊子一戸建て','サッシイッコダテ','一戸建配布','1','冊子','2','19','0','11.4','0','0','15.2','0','0','0','1','0','0','1','0','0','1','0','0','0','0','0','0','0','0','0','2024-08-01','1','2024-08-01','1');</v>
      </c>
      <c r="AQ327" s="93" t="s">
        <v>3100</v>
      </c>
    </row>
    <row r="328" spans="1:43" ht="25.5" customHeight="1">
      <c r="A328" s="93" t="str">
        <f t="shared" si="17"/>
        <v>5-3-冊子</v>
      </c>
      <c r="C328" s="166" t="s">
        <v>2832</v>
      </c>
      <c r="D328" s="93">
        <v>5</v>
      </c>
      <c r="E328" s="95" t="s">
        <v>2794</v>
      </c>
      <c r="F328" s="95" t="s">
        <v>2789</v>
      </c>
      <c r="G328" s="95" t="s">
        <v>2140</v>
      </c>
      <c r="H328" s="95">
        <v>1</v>
      </c>
      <c r="I328" s="95" t="s">
        <v>2318</v>
      </c>
      <c r="J328" s="95">
        <v>3</v>
      </c>
      <c r="K328" s="166">
        <v>19</v>
      </c>
      <c r="L328" s="166">
        <v>0</v>
      </c>
      <c r="M328" s="166">
        <v>11.4</v>
      </c>
      <c r="N328" s="174">
        <v>0</v>
      </c>
      <c r="O328" s="174">
        <v>0</v>
      </c>
      <c r="P328" s="174">
        <f>K328*0.8</f>
        <v>15.200000000000001</v>
      </c>
      <c r="Q328" s="174">
        <v>0</v>
      </c>
      <c r="R328" s="174">
        <v>0</v>
      </c>
      <c r="S328" s="95">
        <v>0</v>
      </c>
      <c r="T328" s="95">
        <v>1</v>
      </c>
      <c r="U328" s="95">
        <v>0</v>
      </c>
      <c r="V328" s="95">
        <v>0</v>
      </c>
      <c r="W328" s="166">
        <v>1</v>
      </c>
      <c r="X328" s="95">
        <v>0</v>
      </c>
      <c r="Y328" s="95">
        <v>0</v>
      </c>
      <c r="Z328" s="95">
        <v>0</v>
      </c>
      <c r="AA328" s="95">
        <v>1</v>
      </c>
      <c r="AB328" s="95">
        <v>0</v>
      </c>
      <c r="AC328" s="95">
        <v>0</v>
      </c>
      <c r="AD328" s="95">
        <v>0</v>
      </c>
      <c r="AE328" s="95">
        <v>0</v>
      </c>
      <c r="AF328" s="95">
        <v>0</v>
      </c>
      <c r="AG328" s="95">
        <v>0</v>
      </c>
      <c r="AH328" s="95">
        <v>0</v>
      </c>
      <c r="AI328" s="95">
        <v>0</v>
      </c>
      <c r="AJ328" s="262">
        <v>45505</v>
      </c>
      <c r="AK328" s="95">
        <v>1</v>
      </c>
      <c r="AL328" s="262">
        <v>45505</v>
      </c>
      <c r="AM328" s="93">
        <v>1</v>
      </c>
      <c r="AN32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8" s="93" t="str">
        <f t="shared" si="15"/>
        <v xml:space="preserve"> VALUES('SAS2','5','冊子集合住宅','サッシシュウゴウジュウタク','集合住宅配布','1','冊子','3','19','0','11.4','0','0','15.2','0','0','0','1','0','0','1','0','0','0','1','0','0','0','0','0','0','0','0','2024-08-01','1','2024-08-01','1');</v>
      </c>
      <c r="AP32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VALUES('SAS2','5','冊子集合住宅','サッシシュウゴウジュウタク','集合住宅配布','1','冊子','3','19','0','11.4','0','0','15.2','0','0','0','1','0','0','1','0','0','0','1','0','0','0','0','0','0','0','0','2024-08-01','1','2024-08-01','1');</v>
      </c>
      <c r="AQ328" s="93" t="s">
        <v>3101</v>
      </c>
    </row>
    <row r="329" spans="1:43" ht="25.5" customHeight="1">
      <c r="A329" s="93" t="str">
        <f t="shared" si="17"/>
        <v>5-1-Ａ５チラシ</v>
      </c>
      <c r="B329" s="95"/>
      <c r="C329" s="95" t="s">
        <v>191</v>
      </c>
      <c r="D329" s="93">
        <v>5</v>
      </c>
      <c r="E329" s="95" t="s">
        <v>209</v>
      </c>
      <c r="F329" s="95" t="s">
        <v>2196</v>
      </c>
      <c r="G329" s="95" t="s">
        <v>2132</v>
      </c>
      <c r="H329" s="95">
        <v>1</v>
      </c>
      <c r="I329" s="174" t="s">
        <v>209</v>
      </c>
      <c r="J329" s="95">
        <v>1</v>
      </c>
      <c r="K329" s="95">
        <v>15</v>
      </c>
      <c r="L329" s="174">
        <v>0</v>
      </c>
      <c r="M329" s="174">
        <v>9</v>
      </c>
      <c r="N329" s="174">
        <v>0</v>
      </c>
      <c r="O329" s="174">
        <v>0</v>
      </c>
      <c r="P329" s="174">
        <f>K329*0.8</f>
        <v>12</v>
      </c>
      <c r="Q329" s="174">
        <v>0</v>
      </c>
      <c r="R329" s="174">
        <v>0</v>
      </c>
      <c r="S329" s="95">
        <v>0</v>
      </c>
      <c r="T329" s="95">
        <v>1</v>
      </c>
      <c r="U329" s="95">
        <v>0</v>
      </c>
      <c r="V329" s="95">
        <v>0</v>
      </c>
      <c r="W329" s="95">
        <v>1</v>
      </c>
      <c r="X329" s="95">
        <v>0</v>
      </c>
      <c r="Y329" s="95">
        <v>0</v>
      </c>
      <c r="Z329" s="95">
        <v>1</v>
      </c>
      <c r="AA329" s="95">
        <v>1</v>
      </c>
      <c r="AB329" s="95">
        <v>0</v>
      </c>
      <c r="AC329" s="95">
        <v>0</v>
      </c>
      <c r="AD329" s="95">
        <v>0</v>
      </c>
      <c r="AE329" s="95">
        <v>0</v>
      </c>
      <c r="AF329" s="95">
        <v>0</v>
      </c>
      <c r="AG329" s="95">
        <v>0</v>
      </c>
      <c r="AH329" s="95">
        <v>0</v>
      </c>
      <c r="AI329" s="95">
        <v>0</v>
      </c>
      <c r="AJ329" s="262">
        <v>45505</v>
      </c>
      <c r="AK329" s="95">
        <v>1</v>
      </c>
      <c r="AL329" s="262">
        <v>45505</v>
      </c>
      <c r="AM329" s="93">
        <v>1</v>
      </c>
      <c r="AN32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9" s="93" t="str">
        <f t="shared" si="15"/>
        <v xml:space="preserve"> VALUES('A5T0','5','Ａ５チラシ','Ａ５','全戸配布','1','Ａ５チラシ','1','15','0','9','0','0','12','0','0','0','1','0','0','1','0','0','1','1','0','0','0','0','0','0','0','0','2024-08-01','1','2024-08-01','1');</v>
      </c>
      <c r="AP32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VALUES('A5T0','5','Ａ５チラシ','Ａ５','全戸配布','1','Ａ５チラシ','1','15','0','9','0','0','12','0','0','0','1','0','0','1','0','0','1','1','0','0','0','0','0','0','0','0','2024-08-01','1','2024-08-01','1');</v>
      </c>
      <c r="AQ329" s="93" t="s">
        <v>3102</v>
      </c>
    </row>
    <row r="330" spans="1:43" ht="25.5" customHeight="1">
      <c r="A330" s="93" t="str">
        <f t="shared" si="17"/>
        <v>5-2-Ａ５チラシ</v>
      </c>
      <c r="B330" s="95"/>
      <c r="C330" s="95" t="s">
        <v>192</v>
      </c>
      <c r="D330" s="93">
        <v>5</v>
      </c>
      <c r="E330" s="95" t="s">
        <v>2197</v>
      </c>
      <c r="F330" s="95" t="s">
        <v>2198</v>
      </c>
      <c r="G330" s="95" t="s">
        <v>2136</v>
      </c>
      <c r="H330" s="95">
        <v>1</v>
      </c>
      <c r="I330" s="174" t="s">
        <v>209</v>
      </c>
      <c r="J330" s="95">
        <v>2</v>
      </c>
      <c r="K330" s="95">
        <v>16.5</v>
      </c>
      <c r="L330" s="174">
        <v>0</v>
      </c>
      <c r="M330" s="174">
        <v>10</v>
      </c>
      <c r="N330" s="174">
        <v>0</v>
      </c>
      <c r="O330" s="174">
        <v>0</v>
      </c>
      <c r="P330" s="174">
        <f>K330*0.8</f>
        <v>13.200000000000001</v>
      </c>
      <c r="Q330" s="174">
        <v>0</v>
      </c>
      <c r="R330" s="174">
        <v>0</v>
      </c>
      <c r="S330" s="95">
        <v>0</v>
      </c>
      <c r="T330" s="95">
        <v>1</v>
      </c>
      <c r="U330" s="95">
        <v>0</v>
      </c>
      <c r="V330" s="95">
        <v>0</v>
      </c>
      <c r="W330" s="95">
        <v>1</v>
      </c>
      <c r="X330" s="95">
        <v>0</v>
      </c>
      <c r="Y330" s="95">
        <v>0</v>
      </c>
      <c r="Z330" s="95">
        <v>1</v>
      </c>
      <c r="AA330" s="95">
        <v>0</v>
      </c>
      <c r="AB330" s="95">
        <v>0</v>
      </c>
      <c r="AC330" s="95">
        <v>0</v>
      </c>
      <c r="AD330" s="95">
        <v>0</v>
      </c>
      <c r="AE330" s="95">
        <v>0</v>
      </c>
      <c r="AF330" s="95">
        <v>0</v>
      </c>
      <c r="AG330" s="95">
        <v>0</v>
      </c>
      <c r="AH330" s="95">
        <v>0</v>
      </c>
      <c r="AI330" s="95">
        <v>0</v>
      </c>
      <c r="AJ330" s="262">
        <v>45505</v>
      </c>
      <c r="AK330" s="95">
        <v>1</v>
      </c>
      <c r="AL330" s="262">
        <v>45505</v>
      </c>
      <c r="AM330" s="93">
        <v>1</v>
      </c>
      <c r="AN33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0" s="93" t="str">
        <f t="shared" si="15"/>
        <v xml:space="preserve"> VALUES('A5T1','5','A5チラシ一戸建て','Ａ５イッコダテ','一戸建配布','1','Ａ５チラシ','2','16.5','0','10','0','0','13.2','0','0','0','1','0','0','1','0','0','1','0','0','0','0','0','0','0','0','0','2024-08-01','1','2024-08-01','1');</v>
      </c>
      <c r="AP33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VALUES('A5T1','5','A5チラシ一戸建て','Ａ５イッコダテ','一戸建配布','1','Ａ５チラシ','2','16.5','0','10','0','0','13.2','0','0','0','1','0','0','1','0','0','1','0','0','0','0','0','0','0','0','0','2024-08-01','1','2024-08-01','1');</v>
      </c>
      <c r="AQ330" s="93" t="s">
        <v>3103</v>
      </c>
    </row>
    <row r="331" spans="1:43" ht="25.5" customHeight="1">
      <c r="A331" s="93" t="str">
        <f t="shared" si="17"/>
        <v>5-3-Ａ５チラシ</v>
      </c>
      <c r="B331" s="95"/>
      <c r="C331" s="95" t="s">
        <v>193</v>
      </c>
      <c r="D331" s="93">
        <v>5</v>
      </c>
      <c r="E331" s="95" t="s">
        <v>2199</v>
      </c>
      <c r="F331" s="95" t="s">
        <v>2200</v>
      </c>
      <c r="G331" s="95" t="s">
        <v>2140</v>
      </c>
      <c r="H331" s="95">
        <v>1</v>
      </c>
      <c r="I331" s="174" t="s">
        <v>209</v>
      </c>
      <c r="J331" s="95">
        <v>3</v>
      </c>
      <c r="K331" s="95">
        <v>16</v>
      </c>
      <c r="L331" s="174">
        <v>0</v>
      </c>
      <c r="M331" s="174">
        <v>9.6</v>
      </c>
      <c r="N331" s="174">
        <v>0</v>
      </c>
      <c r="O331" s="174">
        <v>0</v>
      </c>
      <c r="P331" s="174">
        <f t="shared" ref="P331:P334" si="20">K331*0.8</f>
        <v>12.8</v>
      </c>
      <c r="Q331" s="174">
        <v>0</v>
      </c>
      <c r="R331" s="174">
        <v>0</v>
      </c>
      <c r="S331" s="95">
        <v>0</v>
      </c>
      <c r="T331" s="95">
        <v>1</v>
      </c>
      <c r="U331" s="95">
        <v>0</v>
      </c>
      <c r="V331" s="95">
        <v>0</v>
      </c>
      <c r="W331" s="95">
        <v>1</v>
      </c>
      <c r="X331" s="95">
        <v>0</v>
      </c>
      <c r="Y331" s="95">
        <v>0</v>
      </c>
      <c r="Z331" s="95">
        <v>0</v>
      </c>
      <c r="AA331" s="95">
        <v>1</v>
      </c>
      <c r="AB331" s="95">
        <v>0</v>
      </c>
      <c r="AC331" s="95">
        <v>0</v>
      </c>
      <c r="AD331" s="95">
        <v>0</v>
      </c>
      <c r="AE331" s="95">
        <v>0</v>
      </c>
      <c r="AF331" s="95">
        <v>0</v>
      </c>
      <c r="AG331" s="95">
        <v>0</v>
      </c>
      <c r="AH331" s="95">
        <v>0</v>
      </c>
      <c r="AI331" s="95">
        <v>0</v>
      </c>
      <c r="AJ331" s="262">
        <v>45505</v>
      </c>
      <c r="AK331" s="95">
        <v>1</v>
      </c>
      <c r="AL331" s="262">
        <v>45505</v>
      </c>
      <c r="AM331" s="93">
        <v>1</v>
      </c>
      <c r="AN33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1" s="93" t="str">
        <f t="shared" si="15"/>
        <v xml:space="preserve"> VALUES('A5T2','5','A5チラシ集合住宅','Ａ５シュウゴウジュウタク','集合住宅配布','1','Ａ５チラシ','3','16','0','9.6','0','0','12.8','0','0','0','1','0','0','1','0','0','0','1','0','0','0','0','0','0','0','0','2024-08-01','1','2024-08-01','1');</v>
      </c>
      <c r="AP33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VALUES('A5T2','5','A5チラシ集合住宅','Ａ５シュウゴウジュウタク','集合住宅配布','1','Ａ５チラシ','3','16','0','9.6','0','0','12.8','0','0','0','1','0','0','1','0','0','0','1','0','0','0','0','0','0','0','0','2024-08-01','1','2024-08-01','1');</v>
      </c>
      <c r="AQ331" s="93" t="s">
        <v>3104</v>
      </c>
    </row>
    <row r="332" spans="1:43" ht="25.5" customHeight="1">
      <c r="A332" s="93" t="str">
        <f t="shared" si="17"/>
        <v>5-1-Ｂ５チラシ</v>
      </c>
      <c r="B332" s="95"/>
      <c r="C332" s="95" t="s">
        <v>194</v>
      </c>
      <c r="D332" s="93">
        <v>5</v>
      </c>
      <c r="E332" s="95" t="s">
        <v>210</v>
      </c>
      <c r="F332" s="95" t="s">
        <v>2281</v>
      </c>
      <c r="G332" s="95" t="s">
        <v>2132</v>
      </c>
      <c r="H332" s="95">
        <v>1</v>
      </c>
      <c r="I332" s="174" t="s">
        <v>210</v>
      </c>
      <c r="J332" s="95">
        <v>1</v>
      </c>
      <c r="K332" s="95">
        <v>15.5</v>
      </c>
      <c r="L332" s="174">
        <v>0</v>
      </c>
      <c r="M332" s="174">
        <v>9.3000000000000007</v>
      </c>
      <c r="N332" s="174">
        <v>0</v>
      </c>
      <c r="O332" s="174">
        <v>0</v>
      </c>
      <c r="P332" s="174">
        <f t="shared" si="20"/>
        <v>12.4</v>
      </c>
      <c r="Q332" s="174">
        <v>0</v>
      </c>
      <c r="R332" s="174">
        <v>0</v>
      </c>
      <c r="S332" s="95">
        <v>0</v>
      </c>
      <c r="T332" s="95">
        <v>1</v>
      </c>
      <c r="U332" s="95">
        <v>0</v>
      </c>
      <c r="V332" s="95">
        <v>0</v>
      </c>
      <c r="W332" s="95">
        <v>1</v>
      </c>
      <c r="X332" s="95">
        <v>0</v>
      </c>
      <c r="Y332" s="95">
        <v>0</v>
      </c>
      <c r="Z332" s="95">
        <v>1</v>
      </c>
      <c r="AA332" s="95">
        <v>1</v>
      </c>
      <c r="AB332" s="95">
        <v>0</v>
      </c>
      <c r="AC332" s="95">
        <v>0</v>
      </c>
      <c r="AD332" s="95">
        <v>0</v>
      </c>
      <c r="AE332" s="95">
        <v>0</v>
      </c>
      <c r="AF332" s="95">
        <v>0</v>
      </c>
      <c r="AG332" s="95">
        <v>0</v>
      </c>
      <c r="AH332" s="95">
        <v>0</v>
      </c>
      <c r="AI332" s="95">
        <v>0</v>
      </c>
      <c r="AJ332" s="262">
        <v>45505</v>
      </c>
      <c r="AK332" s="95">
        <v>1</v>
      </c>
      <c r="AL332" s="262">
        <v>45505</v>
      </c>
      <c r="AM332" s="93">
        <v>1</v>
      </c>
      <c r="AN33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2" s="93" t="str">
        <f t="shared" si="15"/>
        <v xml:space="preserve"> VALUES('B5T0','5','Ｂ５チラシ','Ｂ５','全戸配布','1','Ｂ５チラシ','1','15.5','0','9.3','0','0','12.4','0','0','0','1','0','0','1','0','0','1','1','0','0','0','0','0','0','0','0','2024-08-01','1','2024-08-01','1');</v>
      </c>
      <c r="AP33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VALUES('B5T0','5','Ｂ５チラシ','Ｂ５','全戸配布','1','Ｂ５チラシ','1','15.5','0','9.3','0','0','12.4','0','0','0','1','0','0','1','0','0','1','1','0','0','0','0','0','0','0','0','2024-08-01','1','2024-08-01','1');</v>
      </c>
      <c r="AQ332" s="93" t="s">
        <v>3105</v>
      </c>
    </row>
    <row r="333" spans="1:43" ht="25.5" customHeight="1">
      <c r="A333" s="93" t="str">
        <f t="shared" si="17"/>
        <v>5-2-Ｂ５チラシ</v>
      </c>
      <c r="B333" s="95"/>
      <c r="C333" s="95" t="s">
        <v>195</v>
      </c>
      <c r="D333" s="93">
        <v>5</v>
      </c>
      <c r="E333" s="95" t="s">
        <v>2282</v>
      </c>
      <c r="F333" s="95" t="s">
        <v>2283</v>
      </c>
      <c r="G333" s="95" t="s">
        <v>2136</v>
      </c>
      <c r="H333" s="95">
        <v>1</v>
      </c>
      <c r="I333" s="174" t="s">
        <v>210</v>
      </c>
      <c r="J333" s="95">
        <v>2</v>
      </c>
      <c r="K333" s="95">
        <v>17</v>
      </c>
      <c r="L333" s="174">
        <v>0</v>
      </c>
      <c r="M333" s="174">
        <v>10.199999999999999</v>
      </c>
      <c r="N333" s="174">
        <v>0</v>
      </c>
      <c r="O333" s="174">
        <v>0</v>
      </c>
      <c r="P333" s="174">
        <f t="shared" si="20"/>
        <v>13.600000000000001</v>
      </c>
      <c r="Q333" s="174">
        <v>0</v>
      </c>
      <c r="R333" s="174">
        <v>0</v>
      </c>
      <c r="S333" s="95">
        <v>0</v>
      </c>
      <c r="T333" s="95">
        <v>1</v>
      </c>
      <c r="U333" s="95">
        <v>0</v>
      </c>
      <c r="V333" s="95">
        <v>0</v>
      </c>
      <c r="W333" s="95">
        <v>1</v>
      </c>
      <c r="X333" s="95">
        <v>0</v>
      </c>
      <c r="Y333" s="95">
        <v>0</v>
      </c>
      <c r="Z333" s="95">
        <v>1</v>
      </c>
      <c r="AA333" s="95">
        <v>0</v>
      </c>
      <c r="AB333" s="95">
        <v>0</v>
      </c>
      <c r="AC333" s="95">
        <v>0</v>
      </c>
      <c r="AD333" s="95">
        <v>0</v>
      </c>
      <c r="AE333" s="95">
        <v>0</v>
      </c>
      <c r="AF333" s="95">
        <v>0</v>
      </c>
      <c r="AG333" s="95">
        <v>0</v>
      </c>
      <c r="AH333" s="95">
        <v>0</v>
      </c>
      <c r="AI333" s="95">
        <v>0</v>
      </c>
      <c r="AJ333" s="262">
        <v>45505</v>
      </c>
      <c r="AK333" s="95">
        <v>1</v>
      </c>
      <c r="AL333" s="262">
        <v>45505</v>
      </c>
      <c r="AM333" s="93">
        <v>1</v>
      </c>
      <c r="AN33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3" s="93" t="str">
        <f t="shared" si="15"/>
        <v xml:space="preserve"> VALUES('B5T1','5','Ｂ５チラシ一戸建て','Ｂ５イッコダテ','一戸建配布','1','Ｂ５チラシ','2','17','0','10.2','0','0','13.6','0','0','0','1','0','0','1','0','0','1','0','0','0','0','0','0','0','0','0','2024-08-01','1','2024-08-01','1');</v>
      </c>
      <c r="AP33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VALUES('B5T1','5','Ｂ５チラシ一戸建て','Ｂ５イッコダテ','一戸建配布','1','Ｂ５チラシ','2','17','0','10.2','0','0','13.6','0','0','0','1','0','0','1','0','0','1','0','0','0','0','0','0','0','0','0','2024-08-01','1','2024-08-01','1');</v>
      </c>
      <c r="AQ333" s="93" t="s">
        <v>3106</v>
      </c>
    </row>
    <row r="334" spans="1:43" ht="25.5" customHeight="1">
      <c r="A334" s="93" t="str">
        <f t="shared" si="17"/>
        <v>5-3-Ｂ５チラシ</v>
      </c>
      <c r="B334" s="95"/>
      <c r="C334" s="95" t="s">
        <v>196</v>
      </c>
      <c r="D334" s="93">
        <v>5</v>
      </c>
      <c r="E334" s="95" t="s">
        <v>2284</v>
      </c>
      <c r="F334" s="95" t="s">
        <v>2285</v>
      </c>
      <c r="G334" s="95" t="s">
        <v>2140</v>
      </c>
      <c r="H334" s="95">
        <v>1</v>
      </c>
      <c r="I334" s="174" t="s">
        <v>210</v>
      </c>
      <c r="J334" s="95">
        <v>3</v>
      </c>
      <c r="K334" s="95">
        <v>16.5</v>
      </c>
      <c r="L334" s="174">
        <v>0</v>
      </c>
      <c r="M334" s="174">
        <v>10</v>
      </c>
      <c r="N334" s="174">
        <v>0</v>
      </c>
      <c r="O334" s="174">
        <v>0</v>
      </c>
      <c r="P334" s="174">
        <f t="shared" si="20"/>
        <v>13.200000000000001</v>
      </c>
      <c r="Q334" s="174">
        <v>0</v>
      </c>
      <c r="R334" s="174">
        <v>0</v>
      </c>
      <c r="S334" s="95">
        <v>0</v>
      </c>
      <c r="T334" s="95">
        <v>1</v>
      </c>
      <c r="U334" s="95">
        <v>0</v>
      </c>
      <c r="V334" s="95">
        <v>0</v>
      </c>
      <c r="W334" s="95">
        <v>1</v>
      </c>
      <c r="X334" s="95">
        <v>0</v>
      </c>
      <c r="Y334" s="95">
        <v>0</v>
      </c>
      <c r="Z334" s="95">
        <v>0</v>
      </c>
      <c r="AA334" s="95">
        <v>1</v>
      </c>
      <c r="AB334" s="95">
        <v>0</v>
      </c>
      <c r="AC334" s="95">
        <v>0</v>
      </c>
      <c r="AD334" s="95">
        <v>0</v>
      </c>
      <c r="AE334" s="95">
        <v>0</v>
      </c>
      <c r="AF334" s="95">
        <v>0</v>
      </c>
      <c r="AG334" s="95">
        <v>0</v>
      </c>
      <c r="AH334" s="95">
        <v>0</v>
      </c>
      <c r="AI334" s="95">
        <v>0</v>
      </c>
      <c r="AJ334" s="262">
        <v>45505</v>
      </c>
      <c r="AK334" s="95">
        <v>1</v>
      </c>
      <c r="AL334" s="262">
        <v>45505</v>
      </c>
      <c r="AM334" s="93">
        <v>1</v>
      </c>
      <c r="AN33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4" s="93" t="str">
        <f t="shared" si="15"/>
        <v xml:space="preserve"> VALUES('B5T2','5','Ｂ5チラシ集合住宅','Ｂ５シュウゴウジュウタク','集合住宅配布','1','Ｂ５チラシ','3','16.5','0','10','0','0','13.2','0','0','0','1','0','0','1','0','0','0','1','0','0','0','0','0','0','0','0','2024-08-01','1','2024-08-01','1');</v>
      </c>
      <c r="AP33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VALUES('B5T2','5','Ｂ5チラシ集合住宅','Ｂ５シュウゴウジュウタク','集合住宅配布','1','Ｂ５チラシ','3','16.5','0','10','0','0','13.2','0','0','0','1','0','0','1','0','0','0','1','0','0','0','0','0','0','0','0','2024-08-01','1','2024-08-01','1');</v>
      </c>
      <c r="AQ334" s="93" t="s">
        <v>3107</v>
      </c>
    </row>
    <row r="335" spans="1:43" ht="25.5" customHeight="1">
      <c r="A335" s="135" t="str">
        <f t="shared" si="17"/>
        <v>6-1-Ａ２チラシ</v>
      </c>
      <c r="B335" s="135"/>
      <c r="C335" s="246" t="s">
        <v>2145</v>
      </c>
      <c r="D335" s="135">
        <v>6</v>
      </c>
      <c r="E335" s="246" t="s">
        <v>2146</v>
      </c>
      <c r="F335" s="246" t="s">
        <v>2146</v>
      </c>
      <c r="G335" s="247" t="s">
        <v>2132</v>
      </c>
      <c r="H335" s="246">
        <v>1</v>
      </c>
      <c r="I335" s="247" t="s">
        <v>2146</v>
      </c>
      <c r="J335" s="246">
        <v>1</v>
      </c>
      <c r="K335" s="135">
        <v>17.5</v>
      </c>
      <c r="L335" s="166">
        <v>0</v>
      </c>
      <c r="M335" s="166">
        <v>10.5</v>
      </c>
      <c r="N335" s="174">
        <v>0</v>
      </c>
      <c r="O335" s="174">
        <v>0</v>
      </c>
      <c r="P335" s="174">
        <f t="shared" ref="P335:P355" si="21">K335*0.8</f>
        <v>14</v>
      </c>
      <c r="Q335" s="174">
        <v>0</v>
      </c>
      <c r="R335" s="174">
        <v>0</v>
      </c>
      <c r="S335" s="95">
        <v>0</v>
      </c>
      <c r="T335" s="95">
        <v>1</v>
      </c>
      <c r="U335" s="95">
        <v>0</v>
      </c>
      <c r="V335" s="95">
        <v>0</v>
      </c>
      <c r="W335" s="95">
        <v>1</v>
      </c>
      <c r="X335" s="95">
        <v>0</v>
      </c>
      <c r="Y335" s="95">
        <v>0</v>
      </c>
      <c r="Z335" s="95">
        <v>0</v>
      </c>
      <c r="AA335" s="95">
        <v>1</v>
      </c>
      <c r="AB335" s="95">
        <v>0</v>
      </c>
      <c r="AC335" s="95">
        <v>0</v>
      </c>
      <c r="AD335" s="95">
        <v>0</v>
      </c>
      <c r="AE335" s="95">
        <v>0</v>
      </c>
      <c r="AF335" s="95">
        <v>0</v>
      </c>
      <c r="AG335" s="95">
        <v>0</v>
      </c>
      <c r="AH335" s="95">
        <v>0</v>
      </c>
      <c r="AI335" s="95">
        <v>0</v>
      </c>
      <c r="AJ335" s="262">
        <v>45505</v>
      </c>
      <c r="AK335" s="95">
        <v>1</v>
      </c>
      <c r="AL335" s="262">
        <v>45505</v>
      </c>
      <c r="AM335" s="93">
        <v>1</v>
      </c>
      <c r="AN33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5" s="93" t="str">
        <f t="shared" si="15"/>
        <v xml:space="preserve"> VALUES('A2T0','6','Ａ２チラシ','Ａ２チラシ','全戸配布','1','Ａ２チラシ','1','17.5','0','10.5','0','0','14','0','0','0','1','0','0','1','0','0','0','1','0','0','0','0','0','0','0','0','2024-08-01','1','2024-08-01','1');</v>
      </c>
      <c r="AP33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VALUES('A2T0','6','Ａ２チラシ','Ａ２チラシ','全戸配布','1','Ａ２チラシ','1','17.5','0','10.5','0','0','14','0','0','0','1','0','0','1','0','0','0','1','0','0','0','0','0','0','0','0','2024-08-01','1','2024-08-01','1');</v>
      </c>
      <c r="AQ335" s="93" t="s">
        <v>3108</v>
      </c>
    </row>
    <row r="336" spans="1:43" ht="25.5" customHeight="1">
      <c r="A336" s="135" t="str">
        <f t="shared" si="17"/>
        <v>6-2-Ａ２チラシ</v>
      </c>
      <c r="B336" s="135"/>
      <c r="C336" s="246" t="s">
        <v>2147</v>
      </c>
      <c r="D336" s="135">
        <v>6</v>
      </c>
      <c r="E336" s="246" t="s">
        <v>2148</v>
      </c>
      <c r="F336" s="246" t="s">
        <v>2149</v>
      </c>
      <c r="G336" s="247" t="s">
        <v>2136</v>
      </c>
      <c r="H336" s="246">
        <v>1</v>
      </c>
      <c r="I336" s="247" t="s">
        <v>2146</v>
      </c>
      <c r="J336" s="246">
        <v>2</v>
      </c>
      <c r="K336" s="135">
        <v>19</v>
      </c>
      <c r="L336" s="166">
        <v>0</v>
      </c>
      <c r="M336" s="166">
        <v>11.4</v>
      </c>
      <c r="N336" s="174">
        <v>0</v>
      </c>
      <c r="O336" s="174">
        <v>0</v>
      </c>
      <c r="P336" s="174">
        <f t="shared" si="21"/>
        <v>15.200000000000001</v>
      </c>
      <c r="Q336" s="174">
        <v>0</v>
      </c>
      <c r="R336" s="174">
        <v>0</v>
      </c>
      <c r="S336" s="95">
        <v>0</v>
      </c>
      <c r="T336" s="95">
        <v>1</v>
      </c>
      <c r="U336" s="95">
        <v>0</v>
      </c>
      <c r="V336" s="95">
        <v>0</v>
      </c>
      <c r="W336" s="95">
        <v>1</v>
      </c>
      <c r="X336" s="95">
        <v>0</v>
      </c>
      <c r="Y336" s="95">
        <v>0</v>
      </c>
      <c r="Z336" s="95">
        <v>0</v>
      </c>
      <c r="AA336" s="95">
        <v>1</v>
      </c>
      <c r="AB336" s="95">
        <v>0</v>
      </c>
      <c r="AC336" s="95">
        <v>0</v>
      </c>
      <c r="AD336" s="95">
        <v>0</v>
      </c>
      <c r="AE336" s="95">
        <v>0</v>
      </c>
      <c r="AF336" s="95">
        <v>0</v>
      </c>
      <c r="AG336" s="95">
        <v>0</v>
      </c>
      <c r="AH336" s="95">
        <v>0</v>
      </c>
      <c r="AI336" s="95">
        <v>0</v>
      </c>
      <c r="AJ336" s="262">
        <v>45505</v>
      </c>
      <c r="AK336" s="95">
        <v>1</v>
      </c>
      <c r="AL336" s="262">
        <v>45505</v>
      </c>
      <c r="AM336" s="93">
        <v>1</v>
      </c>
      <c r="AN33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6" s="93" t="str">
        <f t="shared" si="15"/>
        <v xml:space="preserve"> VALUES('A2T1','6','Ａ２チラシ一戸建て','Ａ２イッコダテ','一戸建配布','1','Ａ２チラシ','2','19','0','11.4','0','0','15.2','0','0','0','1','0','0','1','0','0','0','1','0','0','0','0','0','0','0','0','2024-08-01','1','2024-08-01','1');</v>
      </c>
      <c r="AP33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VALUES('A2T1','6','Ａ２チラシ一戸建て','Ａ２イッコダテ','一戸建配布','1','Ａ２チラシ','2','19','0','11.4','0','0','15.2','0','0','0','1','0','0','1','0','0','0','1','0','0','0','0','0','0','0','0','2024-08-01','1','2024-08-01','1');</v>
      </c>
      <c r="AQ336" s="93" t="s">
        <v>3109</v>
      </c>
    </row>
    <row r="337" spans="1:43" ht="25.5" customHeight="1">
      <c r="A337" s="135" t="str">
        <f t="shared" si="17"/>
        <v>6-3-Ａ２チラシ</v>
      </c>
      <c r="B337" s="135"/>
      <c r="C337" s="246" t="s">
        <v>2150</v>
      </c>
      <c r="D337" s="135">
        <v>6</v>
      </c>
      <c r="E337" s="246" t="s">
        <v>2151</v>
      </c>
      <c r="F337" s="246" t="s">
        <v>2152</v>
      </c>
      <c r="G337" s="247" t="s">
        <v>2140</v>
      </c>
      <c r="H337" s="246">
        <v>1</v>
      </c>
      <c r="I337" s="247" t="s">
        <v>2146</v>
      </c>
      <c r="J337" s="246">
        <v>3</v>
      </c>
      <c r="K337" s="135">
        <v>18.5</v>
      </c>
      <c r="L337" s="166">
        <v>0</v>
      </c>
      <c r="M337" s="166">
        <v>11</v>
      </c>
      <c r="N337" s="174">
        <v>0</v>
      </c>
      <c r="O337" s="174">
        <v>0</v>
      </c>
      <c r="P337" s="174">
        <f t="shared" si="21"/>
        <v>14.8</v>
      </c>
      <c r="Q337" s="174">
        <v>0</v>
      </c>
      <c r="R337" s="174">
        <v>0</v>
      </c>
      <c r="S337" s="95">
        <v>0</v>
      </c>
      <c r="T337" s="95">
        <v>1</v>
      </c>
      <c r="U337" s="95">
        <v>0</v>
      </c>
      <c r="V337" s="95">
        <v>0</v>
      </c>
      <c r="W337" s="95">
        <v>1</v>
      </c>
      <c r="X337" s="95">
        <v>0</v>
      </c>
      <c r="Y337" s="95">
        <v>0</v>
      </c>
      <c r="Z337" s="95">
        <v>0</v>
      </c>
      <c r="AA337" s="95">
        <v>1</v>
      </c>
      <c r="AB337" s="95">
        <v>0</v>
      </c>
      <c r="AC337" s="95">
        <v>0</v>
      </c>
      <c r="AD337" s="95">
        <v>0</v>
      </c>
      <c r="AE337" s="95">
        <v>0</v>
      </c>
      <c r="AF337" s="95">
        <v>0</v>
      </c>
      <c r="AG337" s="95">
        <v>0</v>
      </c>
      <c r="AH337" s="95">
        <v>0</v>
      </c>
      <c r="AI337" s="95">
        <v>0</v>
      </c>
      <c r="AJ337" s="262">
        <v>45505</v>
      </c>
      <c r="AK337" s="95">
        <v>1</v>
      </c>
      <c r="AL337" s="262">
        <v>45505</v>
      </c>
      <c r="AM337" s="93">
        <v>1</v>
      </c>
      <c r="AN33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7" s="93" t="str">
        <f t="shared" si="15"/>
        <v xml:space="preserve"> VALUES('A2T2','6','Ａ２チラシ集合住宅','Ａ２シュウゴウジュウタク','集合住宅配布','1','Ａ２チラシ','3','18.5','0','11','0','0','14.8','0','0','0','1','0','0','1','0','0','0','1','0','0','0','0','0','0','0','0','2024-08-01','1','2024-08-01','1');</v>
      </c>
      <c r="AP33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VALUES('A2T2','6','Ａ２チラシ集合住宅','Ａ２シュウゴウジュウタク','集合住宅配布','1','Ａ２チラシ','3','18.5','0','11','0','0','14.8','0','0','0','1','0','0','1','0','0','0','1','0','0','0','0','0','0','0','0','2024-08-01','1','2024-08-01','1');</v>
      </c>
      <c r="AQ337" s="93" t="s">
        <v>3110</v>
      </c>
    </row>
    <row r="338" spans="1:43" ht="25.5" customHeight="1">
      <c r="A338" s="135" t="str">
        <f t="shared" si="17"/>
        <v>6-1-Ａ３チラシ</v>
      </c>
      <c r="B338" s="135"/>
      <c r="C338" s="246" t="s">
        <v>185</v>
      </c>
      <c r="D338" s="135">
        <v>6</v>
      </c>
      <c r="E338" s="246" t="s">
        <v>2161</v>
      </c>
      <c r="F338" s="246" t="s">
        <v>2161</v>
      </c>
      <c r="G338" s="246" t="s">
        <v>2132</v>
      </c>
      <c r="H338" s="246">
        <v>1</v>
      </c>
      <c r="I338" s="247" t="s">
        <v>2161</v>
      </c>
      <c r="J338" s="246">
        <v>1</v>
      </c>
      <c r="K338" s="135">
        <v>17</v>
      </c>
      <c r="L338" s="166">
        <v>0</v>
      </c>
      <c r="M338" s="166">
        <v>10.199999999999999</v>
      </c>
      <c r="N338" s="174">
        <v>0</v>
      </c>
      <c r="O338" s="174">
        <v>0</v>
      </c>
      <c r="P338" s="174">
        <f t="shared" si="21"/>
        <v>13.600000000000001</v>
      </c>
      <c r="Q338" s="174">
        <v>0</v>
      </c>
      <c r="R338" s="174">
        <v>0</v>
      </c>
      <c r="S338" s="95">
        <v>0</v>
      </c>
      <c r="T338" s="95">
        <v>1</v>
      </c>
      <c r="U338" s="95">
        <v>0</v>
      </c>
      <c r="V338" s="95">
        <v>0</v>
      </c>
      <c r="W338" s="95">
        <v>1</v>
      </c>
      <c r="X338" s="95">
        <v>0</v>
      </c>
      <c r="Y338" s="95">
        <v>0</v>
      </c>
      <c r="Z338" s="95">
        <v>0</v>
      </c>
      <c r="AA338" s="95">
        <v>1</v>
      </c>
      <c r="AB338" s="95">
        <v>0</v>
      </c>
      <c r="AC338" s="95">
        <v>0</v>
      </c>
      <c r="AD338" s="95">
        <v>0</v>
      </c>
      <c r="AE338" s="95">
        <v>0</v>
      </c>
      <c r="AF338" s="95">
        <v>0</v>
      </c>
      <c r="AG338" s="95">
        <v>0</v>
      </c>
      <c r="AH338" s="95">
        <v>0</v>
      </c>
      <c r="AI338" s="95">
        <v>0</v>
      </c>
      <c r="AJ338" s="262">
        <v>45505</v>
      </c>
      <c r="AK338" s="95">
        <v>1</v>
      </c>
      <c r="AL338" s="262">
        <v>45505</v>
      </c>
      <c r="AM338" s="93">
        <v>1</v>
      </c>
      <c r="AN33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8" s="93" t="str">
        <f t="shared" si="15"/>
        <v xml:space="preserve"> VALUES('A3T0','6','Ａ３チラシ','Ａ３チラシ','全戸配布','1','Ａ３チラシ','1','17','0','10.2','0','0','13.6','0','0','0','1','0','0','1','0','0','0','1','0','0','0','0','0','0','0','0','2024-08-01','1','2024-08-01','1');</v>
      </c>
      <c r="AP33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VALUES('A3T0','6','Ａ３チラシ','Ａ３チラシ','全戸配布','1','Ａ３チラシ','1','17','0','10.2','0','0','13.6','0','0','0','1','0','0','1','0','0','0','1','0','0','0','0','0','0','0','0','2024-08-01','1','2024-08-01','1');</v>
      </c>
      <c r="AQ338" s="93" t="s">
        <v>3111</v>
      </c>
    </row>
    <row r="339" spans="1:43" ht="25.5" customHeight="1">
      <c r="A339" s="135" t="str">
        <f t="shared" si="17"/>
        <v>6-2-Ａ３チラシ</v>
      </c>
      <c r="B339" s="135"/>
      <c r="C339" s="246" t="s">
        <v>186</v>
      </c>
      <c r="D339" s="135">
        <v>6</v>
      </c>
      <c r="E339" s="246" t="s">
        <v>2162</v>
      </c>
      <c r="F339" s="246" t="s">
        <v>2163</v>
      </c>
      <c r="G339" s="246" t="s">
        <v>2136</v>
      </c>
      <c r="H339" s="246">
        <v>1</v>
      </c>
      <c r="I339" s="247" t="s">
        <v>2161</v>
      </c>
      <c r="J339" s="246">
        <v>2</v>
      </c>
      <c r="K339" s="135">
        <v>18.5</v>
      </c>
      <c r="L339" s="166">
        <v>0</v>
      </c>
      <c r="M339" s="166">
        <v>11</v>
      </c>
      <c r="N339" s="174">
        <v>0</v>
      </c>
      <c r="O339" s="174">
        <v>0</v>
      </c>
      <c r="P339" s="174">
        <f t="shared" si="21"/>
        <v>14.8</v>
      </c>
      <c r="Q339" s="174">
        <v>0</v>
      </c>
      <c r="R339" s="174">
        <v>0</v>
      </c>
      <c r="S339" s="95">
        <v>0</v>
      </c>
      <c r="T339" s="95">
        <v>1</v>
      </c>
      <c r="U339" s="95">
        <v>0</v>
      </c>
      <c r="V339" s="95">
        <v>0</v>
      </c>
      <c r="W339" s="95">
        <v>1</v>
      </c>
      <c r="X339" s="95">
        <v>0</v>
      </c>
      <c r="Y339" s="95">
        <v>0</v>
      </c>
      <c r="Z339" s="95">
        <v>0</v>
      </c>
      <c r="AA339" s="95">
        <v>1</v>
      </c>
      <c r="AB339" s="95">
        <v>0</v>
      </c>
      <c r="AC339" s="95">
        <v>0</v>
      </c>
      <c r="AD339" s="95">
        <v>0</v>
      </c>
      <c r="AE339" s="95">
        <v>0</v>
      </c>
      <c r="AF339" s="95">
        <v>0</v>
      </c>
      <c r="AG339" s="95">
        <v>0</v>
      </c>
      <c r="AH339" s="95">
        <v>0</v>
      </c>
      <c r="AI339" s="95">
        <v>0</v>
      </c>
      <c r="AJ339" s="262">
        <v>45505</v>
      </c>
      <c r="AK339" s="95">
        <v>1</v>
      </c>
      <c r="AL339" s="262">
        <v>45505</v>
      </c>
      <c r="AM339" s="93">
        <v>1</v>
      </c>
      <c r="AN33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9" s="93" t="str">
        <f t="shared" si="15"/>
        <v xml:space="preserve"> VALUES('A3T1','6','Ａ3チラシ一戸建て','Ａ３イッコダテ','一戸建配布','1','Ａ３チラシ','2','18.5','0','11','0','0','14.8','0','0','0','1','0','0','1','0','0','0','1','0','0','0','0','0','0','0','0','2024-08-01','1','2024-08-01','1');</v>
      </c>
      <c r="AP33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VALUES('A3T1','6','Ａ3チラシ一戸建て','Ａ３イッコダテ','一戸建配布','1','Ａ３チラシ','2','18.5','0','11','0','0','14.8','0','0','0','1','0','0','1','0','0','0','1','0','0','0','0','0','0','0','0','2024-08-01','1','2024-08-01','1');</v>
      </c>
      <c r="AQ339" s="93" t="s">
        <v>3112</v>
      </c>
    </row>
    <row r="340" spans="1:43" ht="25.5" customHeight="1">
      <c r="A340" s="135" t="str">
        <f t="shared" si="17"/>
        <v>6-3-Ａ３チラシ</v>
      </c>
      <c r="B340" s="135"/>
      <c r="C340" s="246" t="s">
        <v>187</v>
      </c>
      <c r="D340" s="135">
        <v>6</v>
      </c>
      <c r="E340" s="246" t="s">
        <v>2164</v>
      </c>
      <c r="F340" s="246" t="s">
        <v>2165</v>
      </c>
      <c r="G340" s="246" t="s">
        <v>2140</v>
      </c>
      <c r="H340" s="246">
        <v>1</v>
      </c>
      <c r="I340" s="247" t="s">
        <v>2161</v>
      </c>
      <c r="J340" s="246">
        <v>3</v>
      </c>
      <c r="K340" s="135">
        <v>18</v>
      </c>
      <c r="L340" s="166">
        <v>0</v>
      </c>
      <c r="M340" s="166">
        <v>10.8</v>
      </c>
      <c r="N340" s="174">
        <v>0</v>
      </c>
      <c r="O340" s="174">
        <v>0</v>
      </c>
      <c r="P340" s="174">
        <f t="shared" si="21"/>
        <v>14.4</v>
      </c>
      <c r="Q340" s="174">
        <v>0</v>
      </c>
      <c r="R340" s="174">
        <v>0</v>
      </c>
      <c r="S340" s="95">
        <v>0</v>
      </c>
      <c r="T340" s="95">
        <v>1</v>
      </c>
      <c r="U340" s="95">
        <v>0</v>
      </c>
      <c r="V340" s="95">
        <v>0</v>
      </c>
      <c r="W340" s="95">
        <v>1</v>
      </c>
      <c r="X340" s="95">
        <v>0</v>
      </c>
      <c r="Y340" s="95">
        <v>0</v>
      </c>
      <c r="Z340" s="95">
        <v>0</v>
      </c>
      <c r="AA340" s="95">
        <v>1</v>
      </c>
      <c r="AB340" s="95">
        <v>0</v>
      </c>
      <c r="AC340" s="95">
        <v>0</v>
      </c>
      <c r="AD340" s="95">
        <v>0</v>
      </c>
      <c r="AE340" s="95">
        <v>0</v>
      </c>
      <c r="AF340" s="95">
        <v>0</v>
      </c>
      <c r="AG340" s="95">
        <v>0</v>
      </c>
      <c r="AH340" s="95">
        <v>0</v>
      </c>
      <c r="AI340" s="95">
        <v>0</v>
      </c>
      <c r="AJ340" s="262">
        <v>45505</v>
      </c>
      <c r="AK340" s="95">
        <v>1</v>
      </c>
      <c r="AL340" s="262">
        <v>45505</v>
      </c>
      <c r="AM340" s="93">
        <v>1</v>
      </c>
      <c r="AN34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0" s="93" t="str">
        <f t="shared" si="15"/>
        <v xml:space="preserve"> VALUES('A3T2','6','Ａ3チラシ集合住宅','Ａ３チラシシュウゴウジュウタク','集合住宅配布','1','Ａ３チラシ','3','18','0','10.8','0','0','14.4','0','0','0','1','0','0','1','0','0','0','1','0','0','0','0','0','0','0','0','2024-08-01','1','2024-08-01','1');</v>
      </c>
      <c r="AP34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6','Ａ3チラシ集合住宅','Ａ３チラシシュウゴウジュウタク','集合住宅配布','1','Ａ３チラシ','3','18','0','10.8','0','0','14.4','0','0','0','1','0','0','1','0','0','0','1','0','0','0','0','0','0','0','0','2024-08-01','1','2024-08-01','1');</v>
      </c>
      <c r="AQ340" s="93" t="s">
        <v>3113</v>
      </c>
    </row>
    <row r="341" spans="1:43" ht="25.5" customHeight="1">
      <c r="A341" s="135" t="str">
        <f t="shared" si="17"/>
        <v>6-1-Ａ４チラシ</v>
      </c>
      <c r="B341" s="135"/>
      <c r="C341" s="246" t="s">
        <v>179</v>
      </c>
      <c r="D341" s="135">
        <v>6</v>
      </c>
      <c r="E341" s="246" t="s">
        <v>2176</v>
      </c>
      <c r="F341" s="246" t="s">
        <v>2176</v>
      </c>
      <c r="G341" s="246" t="s">
        <v>2132</v>
      </c>
      <c r="H341" s="246">
        <v>1</v>
      </c>
      <c r="I341" s="247" t="s">
        <v>2176</v>
      </c>
      <c r="J341" s="246">
        <v>1</v>
      </c>
      <c r="K341" s="135">
        <v>16</v>
      </c>
      <c r="L341" s="166">
        <v>0</v>
      </c>
      <c r="M341" s="166">
        <v>9.6</v>
      </c>
      <c r="N341" s="174">
        <v>0</v>
      </c>
      <c r="O341" s="174">
        <v>0</v>
      </c>
      <c r="P341" s="174">
        <f t="shared" si="21"/>
        <v>12.8</v>
      </c>
      <c r="Q341" s="174">
        <v>0</v>
      </c>
      <c r="R341" s="174">
        <v>0</v>
      </c>
      <c r="S341" s="95">
        <v>0</v>
      </c>
      <c r="T341" s="95">
        <v>1</v>
      </c>
      <c r="U341" s="95">
        <v>0</v>
      </c>
      <c r="V341" s="95">
        <v>0</v>
      </c>
      <c r="W341" s="95">
        <v>1</v>
      </c>
      <c r="X341" s="95">
        <v>0</v>
      </c>
      <c r="Y341" s="95">
        <v>0</v>
      </c>
      <c r="Z341" s="95">
        <v>0</v>
      </c>
      <c r="AA341" s="95">
        <v>1</v>
      </c>
      <c r="AB341" s="95">
        <v>0</v>
      </c>
      <c r="AC341" s="95">
        <v>0</v>
      </c>
      <c r="AD341" s="95">
        <v>0</v>
      </c>
      <c r="AE341" s="95">
        <v>0</v>
      </c>
      <c r="AF341" s="95">
        <v>0</v>
      </c>
      <c r="AG341" s="95">
        <v>0</v>
      </c>
      <c r="AH341" s="95">
        <v>0</v>
      </c>
      <c r="AI341" s="95">
        <v>0</v>
      </c>
      <c r="AJ341" s="262">
        <v>45505</v>
      </c>
      <c r="AK341" s="95">
        <v>1</v>
      </c>
      <c r="AL341" s="262">
        <v>45505</v>
      </c>
      <c r="AM341" s="93">
        <v>1</v>
      </c>
      <c r="AN34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1" s="93" t="str">
        <f t="shared" si="15"/>
        <v xml:space="preserve"> VALUES('A4T0','6','Ａ４チラシ','Ａ４チラシ','全戸配布','1','Ａ４チラシ','1','16','0','9.6','0','0','12.8','0','0','0','1','0','0','1','0','0','0','1','0','0','0','0','0','0','0','0','2024-08-01','1','2024-08-01','1');</v>
      </c>
      <c r="AP34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VALUES('A4T0','6','Ａ４チラシ','Ａ４チラシ','全戸配布','1','Ａ４チラシ','1','16','0','9.6','0','0','12.8','0','0','0','1','0','0','1','0','0','0','1','0','0','0','0','0','0','0','0','2024-08-01','1','2024-08-01','1');</v>
      </c>
      <c r="AQ341" s="93" t="s">
        <v>3114</v>
      </c>
    </row>
    <row r="342" spans="1:43" ht="25.5" customHeight="1">
      <c r="A342" s="135" t="str">
        <f t="shared" si="17"/>
        <v>6-2-Ａ４チラシ</v>
      </c>
      <c r="B342" s="135"/>
      <c r="C342" s="246" t="s">
        <v>180</v>
      </c>
      <c r="D342" s="135">
        <v>6</v>
      </c>
      <c r="E342" s="246" t="s">
        <v>2177</v>
      </c>
      <c r="F342" s="246" t="s">
        <v>2178</v>
      </c>
      <c r="G342" s="246" t="s">
        <v>2136</v>
      </c>
      <c r="H342" s="246">
        <v>1</v>
      </c>
      <c r="I342" s="247" t="s">
        <v>2176</v>
      </c>
      <c r="J342" s="246">
        <v>2</v>
      </c>
      <c r="K342" s="135">
        <v>17.5</v>
      </c>
      <c r="L342" s="166">
        <v>0</v>
      </c>
      <c r="M342" s="166">
        <v>10.5</v>
      </c>
      <c r="N342" s="174">
        <v>0</v>
      </c>
      <c r="O342" s="174">
        <v>0</v>
      </c>
      <c r="P342" s="174">
        <f t="shared" si="21"/>
        <v>14</v>
      </c>
      <c r="Q342" s="174">
        <v>0</v>
      </c>
      <c r="R342" s="174">
        <v>0</v>
      </c>
      <c r="S342" s="95">
        <v>0</v>
      </c>
      <c r="T342" s="95">
        <v>1</v>
      </c>
      <c r="U342" s="95">
        <v>0</v>
      </c>
      <c r="V342" s="95">
        <v>0</v>
      </c>
      <c r="W342" s="95">
        <v>1</v>
      </c>
      <c r="X342" s="95">
        <v>0</v>
      </c>
      <c r="Y342" s="95">
        <v>0</v>
      </c>
      <c r="Z342" s="95">
        <v>0</v>
      </c>
      <c r="AA342" s="95">
        <v>1</v>
      </c>
      <c r="AB342" s="95">
        <v>0</v>
      </c>
      <c r="AC342" s="95">
        <v>0</v>
      </c>
      <c r="AD342" s="95">
        <v>0</v>
      </c>
      <c r="AE342" s="95">
        <v>0</v>
      </c>
      <c r="AF342" s="95">
        <v>0</v>
      </c>
      <c r="AG342" s="95">
        <v>0</v>
      </c>
      <c r="AH342" s="95">
        <v>0</v>
      </c>
      <c r="AI342" s="95">
        <v>0</v>
      </c>
      <c r="AJ342" s="262">
        <v>45505</v>
      </c>
      <c r="AK342" s="95">
        <v>1</v>
      </c>
      <c r="AL342" s="262">
        <v>45505</v>
      </c>
      <c r="AM342" s="93">
        <v>1</v>
      </c>
      <c r="AN34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2" s="93" t="str">
        <f t="shared" si="15"/>
        <v xml:space="preserve"> VALUES('A4T1','6','Ａ４チラシ一戸建て','Ａ４イッコダテ','一戸建配布','1','Ａ４チラシ','2','17.5','0','10.5','0','0','14','0','0','0','1','0','0','1','0','0','0','1','0','0','0','0','0','0','0','0','2024-08-01','1','2024-08-01','1');</v>
      </c>
      <c r="AP34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VALUES('A4T1','6','Ａ４チラシ一戸建て','Ａ４イッコダテ','一戸建配布','1','Ａ４チラシ','2','17.5','0','10.5','0','0','14','0','0','0','1','0','0','1','0','0','0','1','0','0','0','0','0','0','0','0','2024-08-01','1','2024-08-01','1');</v>
      </c>
      <c r="AQ342" s="93" t="s">
        <v>3115</v>
      </c>
    </row>
    <row r="343" spans="1:43" ht="25.5" customHeight="1">
      <c r="A343" s="135" t="str">
        <f t="shared" si="17"/>
        <v>6-3-Ａ４チラシ</v>
      </c>
      <c r="B343" s="135"/>
      <c r="C343" s="246" t="s">
        <v>181</v>
      </c>
      <c r="D343" s="135">
        <v>6</v>
      </c>
      <c r="E343" s="246" t="s">
        <v>2179</v>
      </c>
      <c r="F343" s="246" t="s">
        <v>2180</v>
      </c>
      <c r="G343" s="246" t="s">
        <v>2140</v>
      </c>
      <c r="H343" s="246">
        <v>1</v>
      </c>
      <c r="I343" s="247" t="s">
        <v>2176</v>
      </c>
      <c r="J343" s="246">
        <v>3</v>
      </c>
      <c r="K343" s="135">
        <v>17</v>
      </c>
      <c r="L343" s="166">
        <v>0</v>
      </c>
      <c r="M343" s="166">
        <v>10.199999999999999</v>
      </c>
      <c r="N343" s="174">
        <v>0</v>
      </c>
      <c r="O343" s="174">
        <v>0</v>
      </c>
      <c r="P343" s="174">
        <f t="shared" si="21"/>
        <v>13.600000000000001</v>
      </c>
      <c r="Q343" s="174">
        <v>0</v>
      </c>
      <c r="R343" s="174">
        <v>0</v>
      </c>
      <c r="S343" s="95">
        <v>0</v>
      </c>
      <c r="T343" s="95">
        <v>1</v>
      </c>
      <c r="U343" s="95">
        <v>0</v>
      </c>
      <c r="V343" s="95">
        <v>0</v>
      </c>
      <c r="W343" s="95">
        <v>1</v>
      </c>
      <c r="X343" s="95">
        <v>0</v>
      </c>
      <c r="Y343" s="95">
        <v>0</v>
      </c>
      <c r="Z343" s="95">
        <v>0</v>
      </c>
      <c r="AA343" s="95">
        <v>1</v>
      </c>
      <c r="AB343" s="95">
        <v>0</v>
      </c>
      <c r="AC343" s="95">
        <v>0</v>
      </c>
      <c r="AD343" s="95">
        <v>0</v>
      </c>
      <c r="AE343" s="95">
        <v>0</v>
      </c>
      <c r="AF343" s="95">
        <v>0</v>
      </c>
      <c r="AG343" s="95">
        <v>0</v>
      </c>
      <c r="AH343" s="95">
        <v>0</v>
      </c>
      <c r="AI343" s="95">
        <v>0</v>
      </c>
      <c r="AJ343" s="262">
        <v>45505</v>
      </c>
      <c r="AK343" s="95">
        <v>1</v>
      </c>
      <c r="AL343" s="262">
        <v>45505</v>
      </c>
      <c r="AM343" s="93">
        <v>1</v>
      </c>
      <c r="AN34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3" s="93" t="str">
        <f t="shared" si="15"/>
        <v xml:space="preserve"> VALUES('A4T2','6','Ａ4チラシ集合住宅','Ａ４チラシシュウゴウジュウタク','集合住宅配布','1','Ａ４チラシ','3','17','0','10.2','0','0','13.6','0','0','0','1','0','0','1','0','0','0','1','0','0','0','0','0','0','0','0','2024-08-01','1','2024-08-01','1');</v>
      </c>
      <c r="AP34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6','Ａ4チラシ集合住宅','Ａ４チラシシュウゴウジュウタク','集合住宅配布','1','Ａ４チラシ','3','17','0','10.2','0','0','13.6','0','0','0','1','0','0','1','0','0','0','1','0','0','0','0','0','0','0','0','2024-08-01','1','2024-08-01','1');</v>
      </c>
      <c r="AQ343" s="93" t="s">
        <v>3116</v>
      </c>
    </row>
    <row r="344" spans="1:43" ht="25.5" customHeight="1">
      <c r="A344" s="135" t="str">
        <f t="shared" si="17"/>
        <v>6-1-Ｂ２チラシ</v>
      </c>
      <c r="B344" s="135"/>
      <c r="C344" s="246" t="s">
        <v>2224</v>
      </c>
      <c r="D344" s="135">
        <v>6</v>
      </c>
      <c r="E344" s="246" t="s">
        <v>2225</v>
      </c>
      <c r="F344" s="246" t="s">
        <v>2226</v>
      </c>
      <c r="G344" s="246" t="s">
        <v>2132</v>
      </c>
      <c r="H344" s="246">
        <v>1</v>
      </c>
      <c r="I344" s="247" t="s">
        <v>2225</v>
      </c>
      <c r="J344" s="246">
        <v>1</v>
      </c>
      <c r="K344" s="135">
        <v>17.5</v>
      </c>
      <c r="L344" s="166">
        <v>0</v>
      </c>
      <c r="M344" s="166">
        <v>10.5</v>
      </c>
      <c r="N344" s="174">
        <v>0</v>
      </c>
      <c r="O344" s="174">
        <v>0</v>
      </c>
      <c r="P344" s="174">
        <f t="shared" si="21"/>
        <v>14</v>
      </c>
      <c r="Q344" s="174">
        <v>0</v>
      </c>
      <c r="R344" s="174">
        <v>0</v>
      </c>
      <c r="S344" s="95">
        <v>0</v>
      </c>
      <c r="T344" s="95">
        <v>1</v>
      </c>
      <c r="U344" s="95">
        <v>0</v>
      </c>
      <c r="V344" s="95">
        <v>0</v>
      </c>
      <c r="W344" s="95">
        <v>1</v>
      </c>
      <c r="X344" s="95">
        <v>0</v>
      </c>
      <c r="Y344" s="95">
        <v>0</v>
      </c>
      <c r="Z344" s="95">
        <v>0</v>
      </c>
      <c r="AA344" s="95">
        <v>1</v>
      </c>
      <c r="AB344" s="95">
        <v>0</v>
      </c>
      <c r="AC344" s="95">
        <v>0</v>
      </c>
      <c r="AD344" s="95">
        <v>0</v>
      </c>
      <c r="AE344" s="95">
        <v>0</v>
      </c>
      <c r="AF344" s="95">
        <v>0</v>
      </c>
      <c r="AG344" s="95">
        <v>0</v>
      </c>
      <c r="AH344" s="95">
        <v>0</v>
      </c>
      <c r="AI344" s="95">
        <v>0</v>
      </c>
      <c r="AJ344" s="262">
        <v>45505</v>
      </c>
      <c r="AK344" s="95">
        <v>1</v>
      </c>
      <c r="AL344" s="262">
        <v>45505</v>
      </c>
      <c r="AM344" s="93">
        <v>1</v>
      </c>
      <c r="AN34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4" s="93" t="str">
        <f t="shared" si="15"/>
        <v xml:space="preserve"> VALUES('B2T0','6','Ｂ２チラシ','Ｂ２','全戸配布','1','Ｂ２チラシ','1','17.5','0','10.5','0','0','14','0','0','0','1','0','0','1','0','0','0','1','0','0','0','0','0','0','0','0','2024-08-01','1','2024-08-01','1');</v>
      </c>
      <c r="AP34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VALUES('B2T0','6','Ｂ２チラシ','Ｂ２','全戸配布','1','Ｂ２チラシ','1','17.5','0','10.5','0','0','14','0','0','0','1','0','0','1','0','0','0','1','0','0','0','0','0','0','0','0','2024-08-01','1','2024-08-01','1');</v>
      </c>
      <c r="AQ344" s="93" t="s">
        <v>3117</v>
      </c>
    </row>
    <row r="345" spans="1:43" ht="25.5" customHeight="1">
      <c r="A345" s="135" t="str">
        <f t="shared" si="17"/>
        <v>6-2-Ｂ２チラシ</v>
      </c>
      <c r="B345" s="135"/>
      <c r="C345" s="246" t="s">
        <v>2227</v>
      </c>
      <c r="D345" s="135">
        <v>6</v>
      </c>
      <c r="E345" s="246" t="s">
        <v>2228</v>
      </c>
      <c r="F345" s="246" t="s">
        <v>2229</v>
      </c>
      <c r="G345" s="246" t="s">
        <v>2136</v>
      </c>
      <c r="H345" s="246">
        <v>1</v>
      </c>
      <c r="I345" s="247" t="s">
        <v>2225</v>
      </c>
      <c r="J345" s="246">
        <v>2</v>
      </c>
      <c r="K345" s="135">
        <v>19</v>
      </c>
      <c r="L345" s="166">
        <v>0</v>
      </c>
      <c r="M345" s="166">
        <v>11.4</v>
      </c>
      <c r="N345" s="174">
        <v>0</v>
      </c>
      <c r="O345" s="174">
        <v>0</v>
      </c>
      <c r="P345" s="174">
        <f t="shared" si="21"/>
        <v>15.200000000000001</v>
      </c>
      <c r="Q345" s="174">
        <v>0</v>
      </c>
      <c r="R345" s="174">
        <v>0</v>
      </c>
      <c r="S345" s="95">
        <v>0</v>
      </c>
      <c r="T345" s="95">
        <v>1</v>
      </c>
      <c r="U345" s="95">
        <v>0</v>
      </c>
      <c r="V345" s="95">
        <v>0</v>
      </c>
      <c r="W345" s="95">
        <v>1</v>
      </c>
      <c r="X345" s="95">
        <v>0</v>
      </c>
      <c r="Y345" s="95">
        <v>0</v>
      </c>
      <c r="Z345" s="95">
        <v>0</v>
      </c>
      <c r="AA345" s="95">
        <v>1</v>
      </c>
      <c r="AB345" s="95">
        <v>0</v>
      </c>
      <c r="AC345" s="95">
        <v>0</v>
      </c>
      <c r="AD345" s="95">
        <v>0</v>
      </c>
      <c r="AE345" s="95">
        <v>0</v>
      </c>
      <c r="AF345" s="95">
        <v>0</v>
      </c>
      <c r="AG345" s="95">
        <v>0</v>
      </c>
      <c r="AH345" s="95">
        <v>0</v>
      </c>
      <c r="AI345" s="95">
        <v>0</v>
      </c>
      <c r="AJ345" s="262">
        <v>45505</v>
      </c>
      <c r="AK345" s="95">
        <v>1</v>
      </c>
      <c r="AL345" s="262">
        <v>45505</v>
      </c>
      <c r="AM345" s="93">
        <v>1</v>
      </c>
      <c r="AN34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5" s="93" t="str">
        <f t="shared" si="15"/>
        <v xml:space="preserve"> VALUES('B2T1','6','Ｂ２チラシ一戸建て','Ｂ２イッコダテ','一戸建配布','1','Ｂ２チラシ','2','19','0','11.4','0','0','15.2','0','0','0','1','0','0','1','0','0','0','1','0','0','0','0','0','0','0','0','2024-08-01','1','2024-08-01','1');</v>
      </c>
      <c r="AP34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VALUES('B2T1','6','Ｂ２チラシ一戸建て','Ｂ２イッコダテ','一戸建配布','1','Ｂ２チラシ','2','19','0','11.4','0','0','15.2','0','0','0','1','0','0','1','0','0','0','1','0','0','0','0','0','0','0','0','2024-08-01','1','2024-08-01','1');</v>
      </c>
      <c r="AQ345" s="93" t="s">
        <v>3118</v>
      </c>
    </row>
    <row r="346" spans="1:43" ht="25.5" customHeight="1">
      <c r="A346" s="135" t="str">
        <f t="shared" si="17"/>
        <v>6-3-Ｂ２チラシ</v>
      </c>
      <c r="B346" s="135"/>
      <c r="C346" s="246" t="s">
        <v>2230</v>
      </c>
      <c r="D346" s="135">
        <v>6</v>
      </c>
      <c r="E346" s="246" t="s">
        <v>2231</v>
      </c>
      <c r="F346" s="246" t="s">
        <v>2232</v>
      </c>
      <c r="G346" s="246" t="s">
        <v>2140</v>
      </c>
      <c r="H346" s="246">
        <v>1</v>
      </c>
      <c r="I346" s="247" t="s">
        <v>2225</v>
      </c>
      <c r="J346" s="246">
        <v>3</v>
      </c>
      <c r="K346" s="135">
        <v>18.5</v>
      </c>
      <c r="L346" s="166">
        <v>0</v>
      </c>
      <c r="M346" s="166">
        <v>11</v>
      </c>
      <c r="N346" s="174">
        <v>0</v>
      </c>
      <c r="O346" s="174">
        <v>0</v>
      </c>
      <c r="P346" s="174">
        <f t="shared" si="21"/>
        <v>14.8</v>
      </c>
      <c r="Q346" s="174">
        <v>0</v>
      </c>
      <c r="R346" s="174">
        <v>0</v>
      </c>
      <c r="S346" s="95">
        <v>0</v>
      </c>
      <c r="T346" s="95">
        <v>1</v>
      </c>
      <c r="U346" s="95">
        <v>0</v>
      </c>
      <c r="V346" s="95">
        <v>0</v>
      </c>
      <c r="W346" s="95">
        <v>1</v>
      </c>
      <c r="X346" s="95">
        <v>0</v>
      </c>
      <c r="Y346" s="95">
        <v>0</v>
      </c>
      <c r="Z346" s="95">
        <v>0</v>
      </c>
      <c r="AA346" s="95">
        <v>1</v>
      </c>
      <c r="AB346" s="95">
        <v>0</v>
      </c>
      <c r="AC346" s="95">
        <v>0</v>
      </c>
      <c r="AD346" s="95">
        <v>0</v>
      </c>
      <c r="AE346" s="95">
        <v>0</v>
      </c>
      <c r="AF346" s="95">
        <v>0</v>
      </c>
      <c r="AG346" s="95">
        <v>0</v>
      </c>
      <c r="AH346" s="95">
        <v>0</v>
      </c>
      <c r="AI346" s="95">
        <v>0</v>
      </c>
      <c r="AJ346" s="262">
        <v>45505</v>
      </c>
      <c r="AK346" s="95">
        <v>1</v>
      </c>
      <c r="AL346" s="262">
        <v>45505</v>
      </c>
      <c r="AM346" s="93">
        <v>1</v>
      </c>
      <c r="AN34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6" s="93" t="str">
        <f t="shared" si="15"/>
        <v xml:space="preserve"> VALUES('B2T2','6','Ｂ２チラシ集合住宅','Ｂ２シュウゴウジュウタク','集合住宅配布','1','Ｂ２チラシ','3','18.5','0','11','0','0','14.8','0','0','0','1','0','0','1','0','0','0','1','0','0','0','0','0','0','0','0','2024-08-01','1','2024-08-01','1');</v>
      </c>
      <c r="AP34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VALUES('B2T2','6','Ｂ２チラシ集合住宅','Ｂ２シュウゴウジュウタク','集合住宅配布','1','Ｂ２チラシ','3','18.5','0','11','0','0','14.8','0','0','0','1','0','0','1','0','0','0','1','0','0','0','0','0','0','0','0','2024-08-01','1','2024-08-01','1');</v>
      </c>
      <c r="AQ346" s="93" t="s">
        <v>3119</v>
      </c>
    </row>
    <row r="347" spans="1:43" ht="25.5" customHeight="1">
      <c r="A347" s="135" t="str">
        <f t="shared" si="17"/>
        <v>6-1-Ｂ３チラシ</v>
      </c>
      <c r="B347" s="135"/>
      <c r="C347" s="246" t="s">
        <v>188</v>
      </c>
      <c r="D347" s="135">
        <v>6</v>
      </c>
      <c r="E347" s="246" t="s">
        <v>208</v>
      </c>
      <c r="F347" s="246" t="s">
        <v>2242</v>
      </c>
      <c r="G347" s="246" t="s">
        <v>2132</v>
      </c>
      <c r="H347" s="246">
        <v>1</v>
      </c>
      <c r="I347" s="247" t="s">
        <v>208</v>
      </c>
      <c r="J347" s="246">
        <v>1</v>
      </c>
      <c r="K347" s="135">
        <v>17</v>
      </c>
      <c r="L347" s="166">
        <v>0</v>
      </c>
      <c r="M347" s="166">
        <v>10.199999999999999</v>
      </c>
      <c r="N347" s="174">
        <v>0</v>
      </c>
      <c r="O347" s="174">
        <v>0</v>
      </c>
      <c r="P347" s="174">
        <f t="shared" si="21"/>
        <v>13.600000000000001</v>
      </c>
      <c r="Q347" s="174">
        <v>0</v>
      </c>
      <c r="R347" s="174">
        <v>0</v>
      </c>
      <c r="S347" s="95">
        <v>0</v>
      </c>
      <c r="T347" s="95">
        <v>1</v>
      </c>
      <c r="U347" s="95">
        <v>0</v>
      </c>
      <c r="V347" s="95">
        <v>0</v>
      </c>
      <c r="W347" s="95">
        <v>1</v>
      </c>
      <c r="X347" s="95">
        <v>0</v>
      </c>
      <c r="Y347" s="95">
        <v>0</v>
      </c>
      <c r="Z347" s="95">
        <v>0</v>
      </c>
      <c r="AA347" s="95">
        <v>1</v>
      </c>
      <c r="AB347" s="95">
        <v>0</v>
      </c>
      <c r="AC347" s="95">
        <v>0</v>
      </c>
      <c r="AD347" s="95">
        <v>0</v>
      </c>
      <c r="AE347" s="95">
        <v>0</v>
      </c>
      <c r="AF347" s="95">
        <v>0</v>
      </c>
      <c r="AG347" s="95">
        <v>0</v>
      </c>
      <c r="AH347" s="95">
        <v>0</v>
      </c>
      <c r="AI347" s="95">
        <v>0</v>
      </c>
      <c r="AJ347" s="262">
        <v>45505</v>
      </c>
      <c r="AK347" s="95">
        <v>1</v>
      </c>
      <c r="AL347" s="262">
        <v>45505</v>
      </c>
      <c r="AM347" s="93">
        <v>1</v>
      </c>
      <c r="AN34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7" s="93" t="str">
        <f t="shared" si="15"/>
        <v xml:space="preserve"> VALUES('B3T0','6','Ｂ３チラシ','Ｂ３','全戸配布','1','Ｂ３チラシ','1','17','0','10.2','0','0','13.6','0','0','0','1','0','0','1','0','0','0','1','0','0','0','0','0','0','0','0','2024-08-01','1','2024-08-01','1');</v>
      </c>
      <c r="AP34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VALUES('B3T0','6','Ｂ３チラシ','Ｂ３','全戸配布','1','Ｂ３チラシ','1','17','0','10.2','0','0','13.6','0','0','0','1','0','0','1','0','0','0','1','0','0','0','0','0','0','0','0','2024-08-01','1','2024-08-01','1');</v>
      </c>
      <c r="AQ347" s="93" t="s">
        <v>3120</v>
      </c>
    </row>
    <row r="348" spans="1:43" ht="25.5" customHeight="1">
      <c r="A348" s="135" t="str">
        <f t="shared" si="17"/>
        <v>6-2-Ｂ３チラシ</v>
      </c>
      <c r="B348" s="135"/>
      <c r="C348" s="246" t="s">
        <v>189</v>
      </c>
      <c r="D348" s="135">
        <v>6</v>
      </c>
      <c r="E348" s="246" t="s">
        <v>2243</v>
      </c>
      <c r="F348" s="246" t="s">
        <v>2244</v>
      </c>
      <c r="G348" s="246" t="s">
        <v>2136</v>
      </c>
      <c r="H348" s="246">
        <v>1</v>
      </c>
      <c r="I348" s="247" t="s">
        <v>208</v>
      </c>
      <c r="J348" s="246">
        <v>2</v>
      </c>
      <c r="K348" s="135">
        <v>18.5</v>
      </c>
      <c r="L348" s="166">
        <v>0</v>
      </c>
      <c r="M348" s="166">
        <v>11</v>
      </c>
      <c r="N348" s="174">
        <v>0</v>
      </c>
      <c r="O348" s="174">
        <v>0</v>
      </c>
      <c r="P348" s="174">
        <f t="shared" si="21"/>
        <v>14.8</v>
      </c>
      <c r="Q348" s="174">
        <v>0</v>
      </c>
      <c r="R348" s="174">
        <v>0</v>
      </c>
      <c r="S348" s="95">
        <v>0</v>
      </c>
      <c r="T348" s="95">
        <v>1</v>
      </c>
      <c r="U348" s="95">
        <v>0</v>
      </c>
      <c r="V348" s="95">
        <v>0</v>
      </c>
      <c r="W348" s="95">
        <v>1</v>
      </c>
      <c r="X348" s="95">
        <v>0</v>
      </c>
      <c r="Y348" s="95">
        <v>0</v>
      </c>
      <c r="Z348" s="95">
        <v>0</v>
      </c>
      <c r="AA348" s="95">
        <v>1</v>
      </c>
      <c r="AB348" s="95">
        <v>0</v>
      </c>
      <c r="AC348" s="95">
        <v>0</v>
      </c>
      <c r="AD348" s="95">
        <v>0</v>
      </c>
      <c r="AE348" s="95">
        <v>0</v>
      </c>
      <c r="AF348" s="95">
        <v>0</v>
      </c>
      <c r="AG348" s="95">
        <v>0</v>
      </c>
      <c r="AH348" s="95">
        <v>0</v>
      </c>
      <c r="AI348" s="95">
        <v>0</v>
      </c>
      <c r="AJ348" s="262">
        <v>45505</v>
      </c>
      <c r="AK348" s="95">
        <v>1</v>
      </c>
      <c r="AL348" s="262">
        <v>45505</v>
      </c>
      <c r="AM348" s="93">
        <v>1</v>
      </c>
      <c r="AN34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8" s="93" t="str">
        <f t="shared" si="15"/>
        <v xml:space="preserve"> VALUES('B3T1','6','B３一戸建てチラシ','Ｂ３イッコダテ','一戸建配布','1','Ｂ３チラシ','2','18.5','0','11','0','0','14.8','0','0','0','1','0','0','1','0','0','0','1','0','0','0','0','0','0','0','0','2024-08-01','1','2024-08-01','1');</v>
      </c>
      <c r="AP34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VALUES('B3T1','6','B３一戸建てチラシ','Ｂ３イッコダテ','一戸建配布','1','Ｂ３チラシ','2','18.5','0','11','0','0','14.8','0','0','0','1','0','0','1','0','0','0','1','0','0','0','0','0','0','0','0','2024-08-01','1','2024-08-01','1');</v>
      </c>
      <c r="AQ348" s="93" t="s">
        <v>3121</v>
      </c>
    </row>
    <row r="349" spans="1:43" ht="25.5" customHeight="1">
      <c r="A349" s="135" t="str">
        <f t="shared" si="17"/>
        <v>6-3-Ｂ３チラシ</v>
      </c>
      <c r="B349" s="135"/>
      <c r="C349" s="246" t="s">
        <v>190</v>
      </c>
      <c r="D349" s="135">
        <v>6</v>
      </c>
      <c r="E349" s="246" t="s">
        <v>2245</v>
      </c>
      <c r="F349" s="246" t="s">
        <v>2246</v>
      </c>
      <c r="G349" s="246" t="s">
        <v>2140</v>
      </c>
      <c r="H349" s="246">
        <v>1</v>
      </c>
      <c r="I349" s="247" t="s">
        <v>208</v>
      </c>
      <c r="J349" s="246">
        <v>3</v>
      </c>
      <c r="K349" s="135">
        <v>18</v>
      </c>
      <c r="L349" s="166">
        <v>0</v>
      </c>
      <c r="M349" s="166">
        <v>10.8</v>
      </c>
      <c r="N349" s="174">
        <v>0</v>
      </c>
      <c r="O349" s="174">
        <v>0</v>
      </c>
      <c r="P349" s="174">
        <f t="shared" si="21"/>
        <v>14.4</v>
      </c>
      <c r="Q349" s="174">
        <v>0</v>
      </c>
      <c r="R349" s="174">
        <v>0</v>
      </c>
      <c r="S349" s="95">
        <v>0</v>
      </c>
      <c r="T349" s="95">
        <v>1</v>
      </c>
      <c r="U349" s="95">
        <v>0</v>
      </c>
      <c r="V349" s="95">
        <v>0</v>
      </c>
      <c r="W349" s="95">
        <v>1</v>
      </c>
      <c r="X349" s="95">
        <v>0</v>
      </c>
      <c r="Y349" s="95">
        <v>0</v>
      </c>
      <c r="Z349" s="95">
        <v>0</v>
      </c>
      <c r="AA349" s="95">
        <v>1</v>
      </c>
      <c r="AB349" s="95">
        <v>0</v>
      </c>
      <c r="AC349" s="95">
        <v>0</v>
      </c>
      <c r="AD349" s="95">
        <v>0</v>
      </c>
      <c r="AE349" s="95">
        <v>0</v>
      </c>
      <c r="AF349" s="95">
        <v>0</v>
      </c>
      <c r="AG349" s="95">
        <v>0</v>
      </c>
      <c r="AH349" s="95">
        <v>0</v>
      </c>
      <c r="AI349" s="95">
        <v>0</v>
      </c>
      <c r="AJ349" s="262">
        <v>45505</v>
      </c>
      <c r="AK349" s="95">
        <v>1</v>
      </c>
      <c r="AL349" s="262">
        <v>45505</v>
      </c>
      <c r="AM349" s="93">
        <v>1</v>
      </c>
      <c r="AN34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9" s="93" t="str">
        <f t="shared" si="15"/>
        <v xml:space="preserve"> VALUES('B3T2','6','Ｂ3チラシ集合住宅','Ｂ３シュウゴウジュウタク','集合住宅配布','1','Ｂ３チラシ','3','18','0','10.8','0','0','14.4','0','0','0','1','0','0','1','0','0','0','1','0','0','0','0','0','0','0','0','2024-08-01','1','2024-08-01','1');</v>
      </c>
      <c r="AP34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VALUES('B3T2','6','Ｂ3チラシ集合住宅','Ｂ３シュウゴウジュウタク','集合住宅配布','1','Ｂ３チラシ','3','18','0','10.8','0','0','14.4','0','0','0','1','0','0','1','0','0','0','1','0','0','0','0','0','0','0','0','2024-08-01','1','2024-08-01','1');</v>
      </c>
      <c r="AQ349" s="93" t="s">
        <v>3122</v>
      </c>
    </row>
    <row r="350" spans="1:43" ht="25.5" customHeight="1">
      <c r="A350" s="135" t="str">
        <f t="shared" si="17"/>
        <v>6-1-Ｂ４チラシ</v>
      </c>
      <c r="B350" s="135"/>
      <c r="C350" s="246" t="s">
        <v>182</v>
      </c>
      <c r="D350" s="135">
        <v>6</v>
      </c>
      <c r="E350" s="246" t="s">
        <v>206</v>
      </c>
      <c r="F350" s="246" t="s">
        <v>2256</v>
      </c>
      <c r="G350" s="246" t="s">
        <v>2132</v>
      </c>
      <c r="H350" s="246">
        <v>1</v>
      </c>
      <c r="I350" s="247" t="s">
        <v>206</v>
      </c>
      <c r="J350" s="246">
        <v>1</v>
      </c>
      <c r="K350" s="135">
        <v>16.5</v>
      </c>
      <c r="L350" s="166">
        <v>0</v>
      </c>
      <c r="M350" s="166">
        <v>10</v>
      </c>
      <c r="N350" s="174">
        <v>0</v>
      </c>
      <c r="O350" s="174">
        <v>0</v>
      </c>
      <c r="P350" s="174">
        <f t="shared" si="21"/>
        <v>13.200000000000001</v>
      </c>
      <c r="Q350" s="174">
        <v>0</v>
      </c>
      <c r="R350" s="174">
        <v>0</v>
      </c>
      <c r="S350" s="95">
        <v>0</v>
      </c>
      <c r="T350" s="95">
        <v>1</v>
      </c>
      <c r="U350" s="95">
        <v>0</v>
      </c>
      <c r="V350" s="95">
        <v>0</v>
      </c>
      <c r="W350" s="95">
        <v>1</v>
      </c>
      <c r="X350" s="95">
        <v>0</v>
      </c>
      <c r="Y350" s="95">
        <v>0</v>
      </c>
      <c r="Z350" s="95">
        <v>0</v>
      </c>
      <c r="AA350" s="95">
        <v>1</v>
      </c>
      <c r="AB350" s="95">
        <v>0</v>
      </c>
      <c r="AC350" s="95">
        <v>0</v>
      </c>
      <c r="AD350" s="95">
        <v>0</v>
      </c>
      <c r="AE350" s="95">
        <v>0</v>
      </c>
      <c r="AF350" s="95">
        <v>0</v>
      </c>
      <c r="AG350" s="95">
        <v>0</v>
      </c>
      <c r="AH350" s="95">
        <v>0</v>
      </c>
      <c r="AI350" s="95">
        <v>0</v>
      </c>
      <c r="AJ350" s="262">
        <v>45505</v>
      </c>
      <c r="AK350" s="95">
        <v>1</v>
      </c>
      <c r="AL350" s="262">
        <v>45505</v>
      </c>
      <c r="AM350" s="93">
        <v>1</v>
      </c>
      <c r="AN35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0" s="93" t="str">
        <f t="shared" si="15"/>
        <v xml:space="preserve"> VALUES('B4T0','6','Ｂ４チラシ','Ｂ４','全戸配布','1','Ｂ４チラシ','1','16.5','0','10','0','0','13.2','0','0','0','1','0','0','1','0','0','0','1','0','0','0','0','0','0','0','0','2024-08-01','1','2024-08-01','1');</v>
      </c>
      <c r="AP35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VALUES('B4T0','6','Ｂ４チラシ','Ｂ４','全戸配布','1','Ｂ４チラシ','1','16.5','0','10','0','0','13.2','0','0','0','1','0','0','1','0','0','0','1','0','0','0','0','0','0','0','0','2024-08-01','1','2024-08-01','1');</v>
      </c>
      <c r="AQ350" s="93" t="s">
        <v>3123</v>
      </c>
    </row>
    <row r="351" spans="1:43" ht="25.5" customHeight="1">
      <c r="A351" s="135" t="str">
        <f t="shared" si="17"/>
        <v>6-2-Ｂ４チラシ</v>
      </c>
      <c r="B351" s="135"/>
      <c r="C351" s="246" t="s">
        <v>183</v>
      </c>
      <c r="D351" s="135">
        <v>6</v>
      </c>
      <c r="E351" s="246" t="s">
        <v>2791</v>
      </c>
      <c r="F351" s="246" t="s">
        <v>2786</v>
      </c>
      <c r="G351" s="246" t="s">
        <v>2136</v>
      </c>
      <c r="H351" s="246">
        <v>1</v>
      </c>
      <c r="I351" s="247" t="s">
        <v>206</v>
      </c>
      <c r="J351" s="246">
        <v>2</v>
      </c>
      <c r="K351" s="135">
        <v>18</v>
      </c>
      <c r="L351" s="166">
        <v>0</v>
      </c>
      <c r="M351" s="166">
        <v>10.8</v>
      </c>
      <c r="N351" s="174">
        <v>0</v>
      </c>
      <c r="O351" s="174">
        <v>0</v>
      </c>
      <c r="P351" s="174">
        <f t="shared" si="21"/>
        <v>14.4</v>
      </c>
      <c r="Q351" s="174">
        <v>0</v>
      </c>
      <c r="R351" s="174">
        <v>0</v>
      </c>
      <c r="S351" s="95">
        <v>0</v>
      </c>
      <c r="T351" s="95">
        <v>1</v>
      </c>
      <c r="U351" s="95">
        <v>0</v>
      </c>
      <c r="V351" s="95">
        <v>0</v>
      </c>
      <c r="W351" s="95">
        <v>1</v>
      </c>
      <c r="X351" s="95">
        <v>0</v>
      </c>
      <c r="Y351" s="95">
        <v>0</v>
      </c>
      <c r="Z351" s="95">
        <v>0</v>
      </c>
      <c r="AA351" s="95">
        <v>1</v>
      </c>
      <c r="AB351" s="95">
        <v>0</v>
      </c>
      <c r="AC351" s="95">
        <v>0</v>
      </c>
      <c r="AD351" s="95">
        <v>0</v>
      </c>
      <c r="AE351" s="95">
        <v>0</v>
      </c>
      <c r="AF351" s="95">
        <v>0</v>
      </c>
      <c r="AG351" s="95">
        <v>0</v>
      </c>
      <c r="AH351" s="95">
        <v>0</v>
      </c>
      <c r="AI351" s="95">
        <v>0</v>
      </c>
      <c r="AJ351" s="262">
        <v>45505</v>
      </c>
      <c r="AK351" s="95">
        <v>1</v>
      </c>
      <c r="AL351" s="262">
        <v>45505</v>
      </c>
      <c r="AM351" s="93">
        <v>1</v>
      </c>
      <c r="AN35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1" s="93" t="str">
        <f t="shared" si="15"/>
        <v xml:space="preserve"> VALUES('B4T1','6','Ｂ４チラシ一戸建て','Ｂ４イッコダテ','一戸建配布','1','Ｂ４チラシ','2','18','0','10.8','0','0','14.4','0','0','0','1','0','0','1','0','0','0','1','0','0','0','0','0','0','0','0','2024-08-01','1','2024-08-01','1');</v>
      </c>
      <c r="AP35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VALUES('B4T1','6','Ｂ４チラシ一戸建て','Ｂ４イッコダテ','一戸建配布','1','Ｂ４チラシ','2','18','0','10.8','0','0','14.4','0','0','0','1','0','0','1','0','0','0','1','0','0','0','0','0','0','0','0','2024-08-01','1','2024-08-01','1');</v>
      </c>
      <c r="AQ351" s="93" t="s">
        <v>3124</v>
      </c>
    </row>
    <row r="352" spans="1:43" ht="25.5" customHeight="1">
      <c r="A352" s="135" t="str">
        <f t="shared" si="17"/>
        <v>6-3-Ｂ４チラシ</v>
      </c>
      <c r="B352" s="135"/>
      <c r="C352" s="246" t="s">
        <v>184</v>
      </c>
      <c r="D352" s="135">
        <v>6</v>
      </c>
      <c r="E352" s="246" t="s">
        <v>2793</v>
      </c>
      <c r="F352" s="246" t="s">
        <v>2787</v>
      </c>
      <c r="G352" s="246" t="s">
        <v>2140</v>
      </c>
      <c r="H352" s="246">
        <v>1</v>
      </c>
      <c r="I352" s="247" t="s">
        <v>206</v>
      </c>
      <c r="J352" s="246">
        <v>3</v>
      </c>
      <c r="K352" s="135">
        <v>17.5</v>
      </c>
      <c r="L352" s="166">
        <v>0</v>
      </c>
      <c r="M352" s="166">
        <v>10.5</v>
      </c>
      <c r="N352" s="174">
        <v>0</v>
      </c>
      <c r="O352" s="174">
        <v>0</v>
      </c>
      <c r="P352" s="174">
        <f t="shared" si="21"/>
        <v>14</v>
      </c>
      <c r="Q352" s="174">
        <v>0</v>
      </c>
      <c r="R352" s="174">
        <v>0</v>
      </c>
      <c r="S352" s="95">
        <v>0</v>
      </c>
      <c r="T352" s="95">
        <v>1</v>
      </c>
      <c r="U352" s="95">
        <v>0</v>
      </c>
      <c r="V352" s="95">
        <v>0</v>
      </c>
      <c r="W352" s="95">
        <v>1</v>
      </c>
      <c r="X352" s="95">
        <v>0</v>
      </c>
      <c r="Y352" s="95">
        <v>0</v>
      </c>
      <c r="Z352" s="95">
        <v>0</v>
      </c>
      <c r="AA352" s="95">
        <v>1</v>
      </c>
      <c r="AB352" s="95">
        <v>0</v>
      </c>
      <c r="AC352" s="95">
        <v>0</v>
      </c>
      <c r="AD352" s="95">
        <v>0</v>
      </c>
      <c r="AE352" s="95">
        <v>0</v>
      </c>
      <c r="AF352" s="95">
        <v>0</v>
      </c>
      <c r="AG352" s="95">
        <v>0</v>
      </c>
      <c r="AH352" s="95">
        <v>0</v>
      </c>
      <c r="AI352" s="95">
        <v>0</v>
      </c>
      <c r="AJ352" s="262">
        <v>45505</v>
      </c>
      <c r="AK352" s="95">
        <v>1</v>
      </c>
      <c r="AL352" s="262">
        <v>45505</v>
      </c>
      <c r="AM352" s="93">
        <v>1</v>
      </c>
      <c r="AN35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2" s="93" t="str">
        <f t="shared" si="15"/>
        <v xml:space="preserve"> VALUES('B4T2','6','Ｂ４チラシ集合住宅','Ｂ４シュウゴウジュウタク','集合住宅配布','1','Ｂ４チラシ','3','17.5','0','10.5','0','0','14','0','0','0','1','0','0','1','0','0','0','1','0','0','0','0','0','0','0','0','2024-08-01','1','2024-08-01','1');</v>
      </c>
      <c r="AP35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VALUES('B4T2','6','Ｂ４チラシ集合住宅','Ｂ４シュウゴウジュウタク','集合住宅配布','1','Ｂ４チラシ','3','17.5','0','10.5','0','0','14','0','0','0','1','0','0','1','0','0','0','1','0','0','0','0','0','0','0','0','2024-08-01','1','2024-08-01','1');</v>
      </c>
      <c r="AQ352" s="93" t="s">
        <v>3125</v>
      </c>
    </row>
    <row r="353" spans="1:43" ht="25.5" customHeight="1">
      <c r="A353" s="135" t="str">
        <f t="shared" si="17"/>
        <v>6-1-冊子</v>
      </c>
      <c r="B353" s="135"/>
      <c r="C353" s="248" t="s">
        <v>2830</v>
      </c>
      <c r="D353" s="135">
        <v>6</v>
      </c>
      <c r="E353" s="246" t="s">
        <v>2785</v>
      </c>
      <c r="F353" s="246" t="s">
        <v>2790</v>
      </c>
      <c r="G353" s="246" t="s">
        <v>2132</v>
      </c>
      <c r="H353" s="246">
        <v>1</v>
      </c>
      <c r="I353" s="246" t="s">
        <v>2785</v>
      </c>
      <c r="J353" s="246">
        <v>1</v>
      </c>
      <c r="K353" s="135">
        <v>18</v>
      </c>
      <c r="L353" s="166">
        <v>0</v>
      </c>
      <c r="M353" s="166">
        <v>10.8</v>
      </c>
      <c r="N353" s="174">
        <v>0</v>
      </c>
      <c r="O353" s="174">
        <v>0</v>
      </c>
      <c r="P353" s="174">
        <f t="shared" si="21"/>
        <v>14.4</v>
      </c>
      <c r="Q353" s="174">
        <v>0</v>
      </c>
      <c r="R353" s="174">
        <v>0</v>
      </c>
      <c r="S353" s="95">
        <v>0</v>
      </c>
      <c r="T353" s="95">
        <v>1</v>
      </c>
      <c r="U353" s="95">
        <v>0</v>
      </c>
      <c r="V353" s="95">
        <v>0</v>
      </c>
      <c r="W353" s="95">
        <v>1</v>
      </c>
      <c r="X353" s="95">
        <v>0</v>
      </c>
      <c r="Y353" s="95">
        <v>0</v>
      </c>
      <c r="Z353" s="95">
        <v>0</v>
      </c>
      <c r="AA353" s="95">
        <v>1</v>
      </c>
      <c r="AB353" s="95">
        <v>0</v>
      </c>
      <c r="AC353" s="95">
        <v>0</v>
      </c>
      <c r="AD353" s="95">
        <v>0</v>
      </c>
      <c r="AE353" s="95">
        <v>0</v>
      </c>
      <c r="AF353" s="95">
        <v>0</v>
      </c>
      <c r="AG353" s="95">
        <v>0</v>
      </c>
      <c r="AH353" s="95">
        <v>0</v>
      </c>
      <c r="AI353" s="95">
        <v>0</v>
      </c>
      <c r="AJ353" s="262">
        <v>45505</v>
      </c>
      <c r="AK353" s="95">
        <v>1</v>
      </c>
      <c r="AL353" s="262">
        <v>45505</v>
      </c>
      <c r="AM353" s="93">
        <v>1</v>
      </c>
      <c r="AN353" s="259" t="str">
        <f t="shared" ref="AN353:AN361" si="22">"INSERT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3" s="93" t="str">
        <f t="shared" ref="AO353:AO361" si="23">" VALUES('"&amp; C353 &amp;"','"&amp;D353 &amp;"','"&amp;E353 &amp;"','"&amp;F353 &amp;"','"&amp;G353 &amp;"','"&amp;H353 &amp;"','"&amp;I353 &amp;"','"&amp;J353 &amp;"','"&amp;K353 &amp;"','"&amp;L353 &amp;"','"&amp;M353 &amp;"','"&amp;N353 &amp;"','"&amp;O353 &amp;"','"&amp;P353 &amp;"','"&amp;
Q353 &amp;"','"&amp;R353 &amp;"','"&amp;S353 &amp;"','"&amp;T353 &amp;"','"&amp;U353 &amp;"','"&amp;V353 &amp;"','"&amp;W353 &amp;"','"&amp;X353 &amp;"','"&amp;Y353 &amp;"','"&amp;Z353 &amp;"','"&amp;AA353 &amp;"','"&amp;
AB353 &amp;"','"&amp;
AC353 &amp;"','"&amp;
AD353 &amp;"','"&amp;
AE353 &amp;"','"&amp;
AF353 &amp;"','"&amp;
AG353 &amp;"','"&amp;
AH353 &amp;"','"&amp;
AI353 &amp;"','"&amp;
TEXT(AJ353,"yyyy-mm-dd") &amp;"','"&amp;
AK353 &amp;"','"&amp;
TEXT(AL353,"yyyy-mm-dd") &amp;"','"&amp;
AM353 &amp;"');"</f>
        <v xml:space="preserve"> VALUES('SAS0','6','冊子','サッシ','全戸配布','1','冊子','1','18','0','10.8','0','0','14.4','0','0','0','1','0','0','1','0','0','0','1','0','0','0','0','0','0','0','0','2024-08-01','1','2024-08-01','1');</v>
      </c>
      <c r="AP353" s="93" t="str">
        <f t="shared" ref="AP353:AP361" si="24">AN353&amp;AO353</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VALUES('SAS0','6','冊子','サッシ','全戸配布','1','冊子','1','18','0','10.8','0','0','14.4','0','0','0','1','0','0','1','0','0','0','1','0','0','0','0','0','0','0','0','2024-08-01','1','2024-08-01','1');</v>
      </c>
      <c r="AQ353" s="93" t="s">
        <v>3126</v>
      </c>
    </row>
    <row r="354" spans="1:43" ht="25.5" customHeight="1">
      <c r="A354" s="135" t="str">
        <f t="shared" si="17"/>
        <v>6-2-冊子</v>
      </c>
      <c r="B354" s="135"/>
      <c r="C354" s="248" t="s">
        <v>2831</v>
      </c>
      <c r="D354" s="135">
        <v>6</v>
      </c>
      <c r="E354" s="246" t="s">
        <v>2792</v>
      </c>
      <c r="F354" s="246" t="s">
        <v>2788</v>
      </c>
      <c r="G354" s="246" t="s">
        <v>2136</v>
      </c>
      <c r="H354" s="246">
        <v>1</v>
      </c>
      <c r="I354" s="246" t="s">
        <v>2318</v>
      </c>
      <c r="J354" s="246">
        <v>2</v>
      </c>
      <c r="K354" s="135">
        <v>19</v>
      </c>
      <c r="L354" s="166">
        <v>0</v>
      </c>
      <c r="M354" s="166">
        <v>11.4</v>
      </c>
      <c r="N354" s="174">
        <v>0</v>
      </c>
      <c r="O354" s="174">
        <v>0</v>
      </c>
      <c r="P354" s="174">
        <f t="shared" si="21"/>
        <v>15.200000000000001</v>
      </c>
      <c r="Q354" s="174">
        <v>0</v>
      </c>
      <c r="R354" s="174">
        <v>0</v>
      </c>
      <c r="S354" s="95">
        <v>0</v>
      </c>
      <c r="T354" s="95">
        <v>1</v>
      </c>
      <c r="U354" s="95">
        <v>0</v>
      </c>
      <c r="V354" s="95">
        <v>0</v>
      </c>
      <c r="W354" s="95">
        <v>1</v>
      </c>
      <c r="X354" s="95">
        <v>0</v>
      </c>
      <c r="Y354" s="95">
        <v>0</v>
      </c>
      <c r="Z354" s="95">
        <v>0</v>
      </c>
      <c r="AA354" s="95">
        <v>1</v>
      </c>
      <c r="AB354" s="95">
        <v>0</v>
      </c>
      <c r="AC354" s="95">
        <v>0</v>
      </c>
      <c r="AD354" s="95">
        <v>0</v>
      </c>
      <c r="AE354" s="95">
        <v>0</v>
      </c>
      <c r="AF354" s="95">
        <v>0</v>
      </c>
      <c r="AG354" s="95">
        <v>0</v>
      </c>
      <c r="AH354" s="95">
        <v>0</v>
      </c>
      <c r="AI354" s="95">
        <v>0</v>
      </c>
      <c r="AJ354" s="262">
        <v>45505</v>
      </c>
      <c r="AK354" s="95">
        <v>1</v>
      </c>
      <c r="AL354" s="262">
        <v>45505</v>
      </c>
      <c r="AM354" s="93">
        <v>1</v>
      </c>
      <c r="AN354"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4" s="93" t="str">
        <f t="shared" si="23"/>
        <v xml:space="preserve"> VALUES('SAS1','6','冊子一戸建て','サッシイッコダテ','一戸建配布','1','冊子','2','19','0','11.4','0','0','15.2','0','0','0','1','0','0','1','0','0','0','1','0','0','0','0','0','0','0','0','2024-08-01','1','2024-08-01','1');</v>
      </c>
      <c r="AP354"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VALUES('SAS1','6','冊子一戸建て','サッシイッコダテ','一戸建配布','1','冊子','2','19','0','11.4','0','0','15.2','0','0','0','1','0','0','1','0','0','0','1','0','0','0','0','0','0','0','0','2024-08-01','1','2024-08-01','1');</v>
      </c>
      <c r="AQ354" s="93" t="s">
        <v>3127</v>
      </c>
    </row>
    <row r="355" spans="1:43" ht="25.5" customHeight="1">
      <c r="A355" s="135" t="str">
        <f t="shared" si="17"/>
        <v>6-3-冊子</v>
      </c>
      <c r="B355" s="135"/>
      <c r="C355" s="248" t="s">
        <v>2832</v>
      </c>
      <c r="D355" s="135">
        <v>6</v>
      </c>
      <c r="E355" s="246" t="s">
        <v>2794</v>
      </c>
      <c r="F355" s="246" t="s">
        <v>2789</v>
      </c>
      <c r="G355" s="246" t="s">
        <v>2140</v>
      </c>
      <c r="H355" s="246">
        <v>1</v>
      </c>
      <c r="I355" s="246" t="s">
        <v>2318</v>
      </c>
      <c r="J355" s="246">
        <v>3</v>
      </c>
      <c r="K355" s="135">
        <v>19</v>
      </c>
      <c r="L355" s="166">
        <v>0</v>
      </c>
      <c r="M355" s="166">
        <v>11.4</v>
      </c>
      <c r="N355" s="174">
        <v>0</v>
      </c>
      <c r="O355" s="174">
        <v>0</v>
      </c>
      <c r="P355" s="174">
        <f t="shared" si="21"/>
        <v>15.200000000000001</v>
      </c>
      <c r="Q355" s="174">
        <v>0</v>
      </c>
      <c r="R355" s="174">
        <v>0</v>
      </c>
      <c r="S355" s="95">
        <v>0</v>
      </c>
      <c r="T355" s="95">
        <v>1</v>
      </c>
      <c r="U355" s="95">
        <v>0</v>
      </c>
      <c r="V355" s="95">
        <v>0</v>
      </c>
      <c r="W355" s="95">
        <v>1</v>
      </c>
      <c r="X355" s="95">
        <v>0</v>
      </c>
      <c r="Y355" s="95">
        <v>0</v>
      </c>
      <c r="Z355" s="95">
        <v>0</v>
      </c>
      <c r="AA355" s="95">
        <v>1</v>
      </c>
      <c r="AB355" s="95">
        <v>0</v>
      </c>
      <c r="AC355" s="95">
        <v>0</v>
      </c>
      <c r="AD355" s="95">
        <v>0</v>
      </c>
      <c r="AE355" s="95">
        <v>0</v>
      </c>
      <c r="AF355" s="95">
        <v>0</v>
      </c>
      <c r="AG355" s="95">
        <v>0</v>
      </c>
      <c r="AH355" s="95">
        <v>0</v>
      </c>
      <c r="AI355" s="95">
        <v>0</v>
      </c>
      <c r="AJ355" s="262">
        <v>45505</v>
      </c>
      <c r="AK355" s="95">
        <v>1</v>
      </c>
      <c r="AL355" s="262">
        <v>45505</v>
      </c>
      <c r="AM355" s="93">
        <v>1</v>
      </c>
      <c r="AN355"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5" s="93" t="str">
        <f t="shared" si="23"/>
        <v xml:space="preserve"> VALUES('SAS2','6','冊子集合住宅','サッシシュウゴウジュウタク','集合住宅配布','1','冊子','3','19','0','11.4','0','0','15.2','0','0','0','1','0','0','1','0','0','0','1','0','0','0','0','0','0','0','0','2024-08-01','1','2024-08-01','1');</v>
      </c>
      <c r="AP355"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VALUES('SAS2','6','冊子集合住宅','サッシシュウゴウジュウタク','集合住宅配布','1','冊子','3','19','0','11.4','0','0','15.2','0','0','0','1','0','0','1','0','0','0','1','0','0','0','0','0','0','0','0','2024-08-01','1','2024-08-01','1');</v>
      </c>
      <c r="AQ355" s="93" t="s">
        <v>3128</v>
      </c>
    </row>
    <row r="356" spans="1:43" ht="25.5" customHeight="1">
      <c r="A356" s="135" t="str">
        <f t="shared" ref="A356:A361" si="25">D356&amp;"-"&amp;J356&amp;"-"&amp;I356</f>
        <v>6-1-Ａ５チラシ</v>
      </c>
      <c r="B356" s="246"/>
      <c r="C356" s="246" t="s">
        <v>191</v>
      </c>
      <c r="D356" s="135">
        <v>6</v>
      </c>
      <c r="E356" s="246" t="s">
        <v>209</v>
      </c>
      <c r="F356" s="246" t="s">
        <v>2196</v>
      </c>
      <c r="G356" s="246" t="s">
        <v>2132</v>
      </c>
      <c r="H356" s="246">
        <v>1</v>
      </c>
      <c r="I356" s="247" t="s">
        <v>209</v>
      </c>
      <c r="J356" s="246">
        <v>1</v>
      </c>
      <c r="K356" s="135">
        <v>16</v>
      </c>
      <c r="L356" s="174">
        <v>0</v>
      </c>
      <c r="M356" s="166">
        <v>9.6</v>
      </c>
      <c r="N356" s="174">
        <v>0</v>
      </c>
      <c r="O356" s="174">
        <v>0</v>
      </c>
      <c r="P356" s="174">
        <f>K356*0.8</f>
        <v>12.8</v>
      </c>
      <c r="Q356" s="174">
        <v>0</v>
      </c>
      <c r="R356" s="174">
        <v>0</v>
      </c>
      <c r="S356" s="95">
        <v>0</v>
      </c>
      <c r="T356" s="95">
        <v>1</v>
      </c>
      <c r="U356" s="95">
        <v>0</v>
      </c>
      <c r="V356" s="95">
        <v>0</v>
      </c>
      <c r="W356" s="95">
        <v>1</v>
      </c>
      <c r="X356" s="95">
        <v>0</v>
      </c>
      <c r="Y356" s="95">
        <v>0</v>
      </c>
      <c r="Z356" s="95">
        <v>1</v>
      </c>
      <c r="AA356" s="95">
        <v>1</v>
      </c>
      <c r="AB356" s="95">
        <v>0</v>
      </c>
      <c r="AC356" s="95">
        <v>0</v>
      </c>
      <c r="AD356" s="95">
        <v>0</v>
      </c>
      <c r="AE356" s="95">
        <v>0</v>
      </c>
      <c r="AF356" s="95">
        <v>0</v>
      </c>
      <c r="AG356" s="95">
        <v>0</v>
      </c>
      <c r="AH356" s="95">
        <v>0</v>
      </c>
      <c r="AI356" s="95">
        <v>0</v>
      </c>
      <c r="AJ356" s="262">
        <v>45505</v>
      </c>
      <c r="AK356" s="95">
        <v>1</v>
      </c>
      <c r="AL356" s="262">
        <v>45505</v>
      </c>
      <c r="AM356" s="93">
        <v>1</v>
      </c>
      <c r="AN356"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6" s="93" t="str">
        <f t="shared" si="23"/>
        <v xml:space="preserve"> VALUES('A5T0','6','Ａ５チラシ','Ａ５','全戸配布','1','Ａ５チラシ','1','16','0','9.6','0','0','12.8','0','0','0','1','0','0','1','0','0','1','1','0','0','0','0','0','0','0','0','2024-08-01','1','2024-08-01','1');</v>
      </c>
      <c r="AP356"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VALUES('A5T0','6','Ａ５チラシ','Ａ５','全戸配布','1','Ａ５チラシ','1','16','0','9.6','0','0','12.8','0','0','0','1','0','0','1','0','0','1','1','0','0','0','0','0','0','0','0','2024-08-01','1','2024-08-01','1');</v>
      </c>
      <c r="AQ356" s="93" t="s">
        <v>3129</v>
      </c>
    </row>
    <row r="357" spans="1:43" ht="25.5" customHeight="1">
      <c r="A357" s="135" t="str">
        <f t="shared" si="25"/>
        <v>6-2-Ａ５チラシ</v>
      </c>
      <c r="B357" s="246"/>
      <c r="C357" s="246" t="s">
        <v>192</v>
      </c>
      <c r="D357" s="135">
        <v>6</v>
      </c>
      <c r="E357" s="246" t="s">
        <v>2197</v>
      </c>
      <c r="F357" s="246" t="s">
        <v>2198</v>
      </c>
      <c r="G357" s="246" t="s">
        <v>2136</v>
      </c>
      <c r="H357" s="246">
        <v>1</v>
      </c>
      <c r="I357" s="247" t="s">
        <v>209</v>
      </c>
      <c r="J357" s="246">
        <v>2</v>
      </c>
      <c r="K357" s="135">
        <v>17.5</v>
      </c>
      <c r="L357" s="174">
        <v>0</v>
      </c>
      <c r="M357" s="166">
        <v>10.5</v>
      </c>
      <c r="N357" s="174">
        <v>0</v>
      </c>
      <c r="O357" s="174">
        <v>0</v>
      </c>
      <c r="P357" s="174">
        <f>K357*0.8</f>
        <v>14</v>
      </c>
      <c r="Q357" s="174">
        <v>0</v>
      </c>
      <c r="R357" s="174">
        <v>0</v>
      </c>
      <c r="S357" s="95">
        <v>0</v>
      </c>
      <c r="T357" s="95">
        <v>1</v>
      </c>
      <c r="U357" s="95">
        <v>0</v>
      </c>
      <c r="V357" s="95">
        <v>0</v>
      </c>
      <c r="W357" s="95">
        <v>1</v>
      </c>
      <c r="X357" s="95">
        <v>0</v>
      </c>
      <c r="Y357" s="95">
        <v>0</v>
      </c>
      <c r="Z357" s="95">
        <v>1</v>
      </c>
      <c r="AA357" s="95">
        <v>0</v>
      </c>
      <c r="AB357" s="95">
        <v>0</v>
      </c>
      <c r="AC357" s="95">
        <v>0</v>
      </c>
      <c r="AD357" s="95">
        <v>0</v>
      </c>
      <c r="AE357" s="95">
        <v>0</v>
      </c>
      <c r="AF357" s="95">
        <v>0</v>
      </c>
      <c r="AG357" s="95">
        <v>0</v>
      </c>
      <c r="AH357" s="95">
        <v>0</v>
      </c>
      <c r="AI357" s="95">
        <v>0</v>
      </c>
      <c r="AJ357" s="262">
        <v>45505</v>
      </c>
      <c r="AK357" s="95">
        <v>1</v>
      </c>
      <c r="AL357" s="262">
        <v>45505</v>
      </c>
      <c r="AM357" s="93">
        <v>1</v>
      </c>
      <c r="AN357"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7" s="93" t="str">
        <f t="shared" si="23"/>
        <v xml:space="preserve"> VALUES('A5T1','6','A5チラシ一戸建て','Ａ５イッコダテ','一戸建配布','1','Ａ５チラシ','2','17.5','0','10.5','0','0','14','0','0','0','1','0','0','1','0','0','1','0','0','0','0','0','0','0','0','0','2024-08-01','1','2024-08-01','1');</v>
      </c>
      <c r="AP357"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VALUES('A5T1','6','A5チラシ一戸建て','Ａ５イッコダテ','一戸建配布','1','Ａ５チラシ','2','17.5','0','10.5','0','0','14','0','0','0','1','0','0','1','0','0','1','0','0','0','0','0','0','0','0','0','2024-08-01','1','2024-08-01','1');</v>
      </c>
      <c r="AQ357" s="93" t="s">
        <v>3130</v>
      </c>
    </row>
    <row r="358" spans="1:43" ht="25.5" customHeight="1">
      <c r="A358" s="135" t="str">
        <f t="shared" si="25"/>
        <v>6-3-Ａ５チラシ</v>
      </c>
      <c r="B358" s="246"/>
      <c r="C358" s="246" t="s">
        <v>193</v>
      </c>
      <c r="D358" s="135">
        <v>6</v>
      </c>
      <c r="E358" s="246" t="s">
        <v>2199</v>
      </c>
      <c r="F358" s="246" t="s">
        <v>2200</v>
      </c>
      <c r="G358" s="246" t="s">
        <v>2140</v>
      </c>
      <c r="H358" s="246">
        <v>1</v>
      </c>
      <c r="I358" s="247" t="s">
        <v>209</v>
      </c>
      <c r="J358" s="246">
        <v>3</v>
      </c>
      <c r="K358" s="135">
        <v>17</v>
      </c>
      <c r="L358" s="174">
        <v>0</v>
      </c>
      <c r="M358" s="166">
        <v>10.199999999999999</v>
      </c>
      <c r="N358" s="174">
        <v>0</v>
      </c>
      <c r="O358" s="174">
        <v>0</v>
      </c>
      <c r="P358" s="174">
        <f t="shared" ref="P358:P361" si="26">K358*0.8</f>
        <v>13.600000000000001</v>
      </c>
      <c r="Q358" s="174">
        <v>0</v>
      </c>
      <c r="R358" s="174">
        <v>0</v>
      </c>
      <c r="S358" s="95">
        <v>0</v>
      </c>
      <c r="T358" s="95">
        <v>1</v>
      </c>
      <c r="U358" s="95">
        <v>0</v>
      </c>
      <c r="V358" s="95">
        <v>0</v>
      </c>
      <c r="W358" s="95">
        <v>1</v>
      </c>
      <c r="X358" s="95">
        <v>0</v>
      </c>
      <c r="Y358" s="95">
        <v>0</v>
      </c>
      <c r="Z358" s="95">
        <v>0</v>
      </c>
      <c r="AA358" s="95">
        <v>1</v>
      </c>
      <c r="AB358" s="95">
        <v>0</v>
      </c>
      <c r="AC358" s="95">
        <v>0</v>
      </c>
      <c r="AD358" s="95">
        <v>0</v>
      </c>
      <c r="AE358" s="95">
        <v>0</v>
      </c>
      <c r="AF358" s="95">
        <v>0</v>
      </c>
      <c r="AG358" s="95">
        <v>0</v>
      </c>
      <c r="AH358" s="95">
        <v>0</v>
      </c>
      <c r="AI358" s="95">
        <v>0</v>
      </c>
      <c r="AJ358" s="262">
        <v>45505</v>
      </c>
      <c r="AK358" s="95">
        <v>1</v>
      </c>
      <c r="AL358" s="262">
        <v>45505</v>
      </c>
      <c r="AM358" s="93">
        <v>1</v>
      </c>
      <c r="AN358"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8" s="93" t="str">
        <f t="shared" si="23"/>
        <v xml:space="preserve"> VALUES('A5T2','6','A5チラシ集合住宅','Ａ５シュウゴウジュウタク','集合住宅配布','1','Ａ５チラシ','3','17','0','10.2','0','0','13.6','0','0','0','1','0','0','1','0','0','0','1','0','0','0','0','0','0','0','0','2024-08-01','1','2024-08-01','1');</v>
      </c>
      <c r="AP358"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VALUES('A5T2','6','A5チラシ集合住宅','Ａ５シュウゴウジュウタク','集合住宅配布','1','Ａ５チラシ','3','17','0','10.2','0','0','13.6','0','0','0','1','0','0','1','0','0','0','1','0','0','0','0','0','0','0','0','2024-08-01','1','2024-08-01','1');</v>
      </c>
      <c r="AQ358" s="93" t="s">
        <v>3131</v>
      </c>
    </row>
    <row r="359" spans="1:43" ht="25.5" customHeight="1">
      <c r="A359" s="135" t="str">
        <f t="shared" si="25"/>
        <v>6-1-Ｂ５チラシ</v>
      </c>
      <c r="B359" s="246"/>
      <c r="C359" s="246" t="s">
        <v>194</v>
      </c>
      <c r="D359" s="135">
        <v>6</v>
      </c>
      <c r="E359" s="246" t="s">
        <v>210</v>
      </c>
      <c r="F359" s="246" t="s">
        <v>2281</v>
      </c>
      <c r="G359" s="246" t="s">
        <v>2132</v>
      </c>
      <c r="H359" s="246">
        <v>1</v>
      </c>
      <c r="I359" s="247" t="s">
        <v>210</v>
      </c>
      <c r="J359" s="246">
        <v>1</v>
      </c>
      <c r="K359" s="135">
        <v>16.5</v>
      </c>
      <c r="L359" s="174">
        <v>0</v>
      </c>
      <c r="M359" s="166">
        <v>10</v>
      </c>
      <c r="N359" s="174">
        <v>0</v>
      </c>
      <c r="O359" s="174">
        <v>0</v>
      </c>
      <c r="P359" s="174">
        <f t="shared" si="26"/>
        <v>13.200000000000001</v>
      </c>
      <c r="Q359" s="174">
        <v>0</v>
      </c>
      <c r="R359" s="174">
        <v>0</v>
      </c>
      <c r="S359" s="95">
        <v>0</v>
      </c>
      <c r="T359" s="95">
        <v>1</v>
      </c>
      <c r="U359" s="95">
        <v>0</v>
      </c>
      <c r="V359" s="95">
        <v>0</v>
      </c>
      <c r="W359" s="95">
        <v>1</v>
      </c>
      <c r="X359" s="95">
        <v>0</v>
      </c>
      <c r="Y359" s="95">
        <v>0</v>
      </c>
      <c r="Z359" s="95">
        <v>1</v>
      </c>
      <c r="AA359" s="95">
        <v>1</v>
      </c>
      <c r="AB359" s="95">
        <v>0</v>
      </c>
      <c r="AC359" s="95">
        <v>0</v>
      </c>
      <c r="AD359" s="95">
        <v>0</v>
      </c>
      <c r="AE359" s="95">
        <v>0</v>
      </c>
      <c r="AF359" s="95">
        <v>0</v>
      </c>
      <c r="AG359" s="95">
        <v>0</v>
      </c>
      <c r="AH359" s="95">
        <v>0</v>
      </c>
      <c r="AI359" s="95">
        <v>0</v>
      </c>
      <c r="AJ359" s="262">
        <v>45505</v>
      </c>
      <c r="AK359" s="95">
        <v>1</v>
      </c>
      <c r="AL359" s="262">
        <v>45505</v>
      </c>
      <c r="AM359" s="93">
        <v>1</v>
      </c>
      <c r="AN359"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9" s="93" t="str">
        <f t="shared" si="23"/>
        <v xml:space="preserve"> VALUES('B5T0','6','Ｂ５チラシ','Ｂ５','全戸配布','1','Ｂ５チラシ','1','16.5','0','10','0','0','13.2','0','0','0','1','0','0','1','0','0','1','1','0','0','0','0','0','0','0','0','2024-08-01','1','2024-08-01','1');</v>
      </c>
      <c r="AP359"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VALUES('B5T0','6','Ｂ５チラシ','Ｂ５','全戸配布','1','Ｂ５チラシ','1','16.5','0','10','0','0','13.2','0','0','0','1','0','0','1','0','0','1','1','0','0','0','0','0','0','0','0','2024-08-01','1','2024-08-01','1');</v>
      </c>
      <c r="AQ359" s="93" t="s">
        <v>3132</v>
      </c>
    </row>
    <row r="360" spans="1:43" ht="25.5" customHeight="1">
      <c r="A360" s="135" t="str">
        <f t="shared" si="25"/>
        <v>6-2-Ｂ５チラシ</v>
      </c>
      <c r="B360" s="246"/>
      <c r="C360" s="246" t="s">
        <v>195</v>
      </c>
      <c r="D360" s="135">
        <v>6</v>
      </c>
      <c r="E360" s="246" t="s">
        <v>2282</v>
      </c>
      <c r="F360" s="246" t="s">
        <v>2283</v>
      </c>
      <c r="G360" s="246" t="s">
        <v>2136</v>
      </c>
      <c r="H360" s="246">
        <v>1</v>
      </c>
      <c r="I360" s="247" t="s">
        <v>210</v>
      </c>
      <c r="J360" s="246">
        <v>2</v>
      </c>
      <c r="K360" s="135">
        <v>18</v>
      </c>
      <c r="L360" s="174">
        <v>0</v>
      </c>
      <c r="M360" s="166">
        <v>10.8</v>
      </c>
      <c r="N360" s="174">
        <v>0</v>
      </c>
      <c r="O360" s="174">
        <v>0</v>
      </c>
      <c r="P360" s="174">
        <f t="shared" si="26"/>
        <v>14.4</v>
      </c>
      <c r="Q360" s="174">
        <v>0</v>
      </c>
      <c r="R360" s="174">
        <v>0</v>
      </c>
      <c r="S360" s="95">
        <v>0</v>
      </c>
      <c r="T360" s="95">
        <v>1</v>
      </c>
      <c r="U360" s="95">
        <v>0</v>
      </c>
      <c r="V360" s="95">
        <v>0</v>
      </c>
      <c r="W360" s="95">
        <v>1</v>
      </c>
      <c r="X360" s="95">
        <v>0</v>
      </c>
      <c r="Y360" s="95">
        <v>0</v>
      </c>
      <c r="Z360" s="95">
        <v>1</v>
      </c>
      <c r="AA360" s="95">
        <v>0</v>
      </c>
      <c r="AB360" s="95">
        <v>0</v>
      </c>
      <c r="AC360" s="95">
        <v>0</v>
      </c>
      <c r="AD360" s="95">
        <v>0</v>
      </c>
      <c r="AE360" s="95">
        <v>0</v>
      </c>
      <c r="AF360" s="95">
        <v>0</v>
      </c>
      <c r="AG360" s="95">
        <v>0</v>
      </c>
      <c r="AH360" s="95">
        <v>0</v>
      </c>
      <c r="AI360" s="95">
        <v>0</v>
      </c>
      <c r="AJ360" s="262">
        <v>45505</v>
      </c>
      <c r="AK360" s="95">
        <v>1</v>
      </c>
      <c r="AL360" s="262">
        <v>45505</v>
      </c>
      <c r="AM360" s="93">
        <v>1</v>
      </c>
      <c r="AN360"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60" s="93" t="str">
        <f t="shared" si="23"/>
        <v xml:space="preserve"> VALUES('B5T1','6','Ｂ５チラシ一戸建て','Ｂ５イッコダテ','一戸建配布','1','Ｂ５チラシ','2','18','0','10.8','0','0','14.4','0','0','0','1','0','0','1','0','0','1','0','0','0','0','0','0','0','0','0','2024-08-01','1','2024-08-01','1');</v>
      </c>
      <c r="AP360"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VALUES('B5T1','6','Ｂ５チラシ一戸建て','Ｂ５イッコダテ','一戸建配布','1','Ｂ５チラシ','2','18','0','10.8','0','0','14.4','0','0','0','1','0','0','1','0','0','1','0','0','0','0','0','0','0','0','0','2024-08-01','1','2024-08-01','1');</v>
      </c>
      <c r="AQ360" s="93" t="s">
        <v>3133</v>
      </c>
    </row>
    <row r="361" spans="1:43" ht="25.5" customHeight="1">
      <c r="A361" s="135" t="str">
        <f t="shared" si="25"/>
        <v>6-3-Ｂ５チラシ</v>
      </c>
      <c r="B361" s="246"/>
      <c r="C361" s="246" t="s">
        <v>196</v>
      </c>
      <c r="D361" s="135">
        <v>6</v>
      </c>
      <c r="E361" s="246" t="s">
        <v>2284</v>
      </c>
      <c r="F361" s="246" t="s">
        <v>2285</v>
      </c>
      <c r="G361" s="246" t="s">
        <v>2140</v>
      </c>
      <c r="H361" s="246">
        <v>1</v>
      </c>
      <c r="I361" s="247" t="s">
        <v>210</v>
      </c>
      <c r="J361" s="246">
        <v>3</v>
      </c>
      <c r="K361" s="135">
        <v>17.5</v>
      </c>
      <c r="L361" s="174">
        <v>0</v>
      </c>
      <c r="M361" s="166">
        <v>10.5</v>
      </c>
      <c r="N361" s="174">
        <v>0</v>
      </c>
      <c r="O361" s="174">
        <v>0</v>
      </c>
      <c r="P361" s="174">
        <f t="shared" si="26"/>
        <v>14</v>
      </c>
      <c r="Q361" s="174">
        <v>0</v>
      </c>
      <c r="R361" s="174">
        <v>0</v>
      </c>
      <c r="S361" s="95">
        <v>0</v>
      </c>
      <c r="T361" s="95">
        <v>1</v>
      </c>
      <c r="U361" s="95">
        <v>0</v>
      </c>
      <c r="V361" s="95">
        <v>0</v>
      </c>
      <c r="W361" s="95">
        <v>1</v>
      </c>
      <c r="X361" s="95">
        <v>0</v>
      </c>
      <c r="Y361" s="95">
        <v>0</v>
      </c>
      <c r="Z361" s="95">
        <v>0</v>
      </c>
      <c r="AA361" s="95">
        <v>1</v>
      </c>
      <c r="AB361" s="95">
        <v>0</v>
      </c>
      <c r="AC361" s="95">
        <v>0</v>
      </c>
      <c r="AD361" s="95">
        <v>0</v>
      </c>
      <c r="AE361" s="95">
        <v>0</v>
      </c>
      <c r="AF361" s="95">
        <v>0</v>
      </c>
      <c r="AG361" s="95">
        <v>0</v>
      </c>
      <c r="AH361" s="95">
        <v>0</v>
      </c>
      <c r="AI361" s="95">
        <v>0</v>
      </c>
      <c r="AJ361" s="262">
        <v>45505</v>
      </c>
      <c r="AK361" s="95">
        <v>1</v>
      </c>
      <c r="AL361" s="262">
        <v>45505</v>
      </c>
      <c r="AM361" s="93">
        <v>1</v>
      </c>
      <c r="AN361"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61" s="93" t="str">
        <f t="shared" si="23"/>
        <v xml:space="preserve"> VALUES('B5T2','6','Ｂ5チラシ集合住宅','Ｂ５シュウゴウジュウタク','集合住宅配布','1','Ｂ５チラシ','3','17.5','0','10.5','0','0','14','0','0','0','1','0','0','1','0','0','0','1','0','0','0','0','0','0','0','0','2024-08-01','1','2024-08-01','1');</v>
      </c>
      <c r="AP361"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VALUES('B5T2','6','Ｂ5チラシ集合住宅','Ｂ５シュウゴウジュウタク','集合住宅配布','1','Ｂ５チラシ','3','17.5','0','10.5','0','0','14','0','0','0','1','0','0','1','0','0','0','1','0','0','0','0','0','0','0','0','2024-08-01','1','2024-08-01','1');</v>
      </c>
      <c r="AQ361" s="93" t="s">
        <v>3134</v>
      </c>
    </row>
  </sheetData>
  <autoFilter ref="B4:AM223" xr:uid="{1E672773-17C4-4884-BC01-95904A487E3E}"/>
  <phoneticPr fontId="6"/>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AEEF0-363C-4047-B052-30A305496BEE}">
  <sheetPr codeName="Sheet18"/>
  <dimension ref="A1:AM361"/>
  <sheetViews>
    <sheetView zoomScaleNormal="100" workbookViewId="0">
      <pane ySplit="4" topLeftCell="A221" activePane="bottomLeft" state="frozen"/>
      <selection activeCell="G237" sqref="G237"/>
      <selection pane="bottomLeft" activeCell="G237" sqref="G237"/>
    </sheetView>
  </sheetViews>
  <sheetFormatPr defaultColWidth="9" defaultRowHeight="18.75"/>
  <cols>
    <col min="1" max="1" width="9" style="93"/>
    <col min="2" max="2" width="4.625" style="93" bestFit="1" customWidth="1"/>
    <col min="3" max="3" width="10.25" style="93" bestFit="1" customWidth="1"/>
    <col min="4" max="4" width="10.25" style="93" customWidth="1"/>
    <col min="5" max="5" width="28.375" style="93" bestFit="1" customWidth="1"/>
    <col min="6" max="6" width="39.125" style="93" bestFit="1" customWidth="1"/>
    <col min="7" max="7" width="21.375" style="93" bestFit="1" customWidth="1"/>
    <col min="8" max="8" width="11" style="93" bestFit="1" customWidth="1"/>
    <col min="9" max="9" width="15" style="93" bestFit="1" customWidth="1"/>
    <col min="10" max="10" width="10.25" style="93" bestFit="1" customWidth="1"/>
    <col min="11" max="11" width="10.875" style="93" bestFit="1" customWidth="1"/>
    <col min="12" max="12" width="11.375" style="93" bestFit="1" customWidth="1"/>
    <col min="13" max="15" width="13.75" style="93" bestFit="1" customWidth="1"/>
    <col min="16" max="18" width="12.125" style="93" bestFit="1" customWidth="1"/>
    <col min="19" max="19" width="28.75" style="93" bestFit="1" customWidth="1"/>
    <col min="20" max="20" width="25.875" style="93" customWidth="1"/>
    <col min="21" max="21" width="49.5" style="93" bestFit="1" customWidth="1"/>
    <col min="22" max="22" width="24" style="93" bestFit="1" customWidth="1"/>
    <col min="23" max="23" width="24.875" style="93" bestFit="1" customWidth="1"/>
    <col min="24" max="24" width="22.375" style="93" bestFit="1" customWidth="1"/>
    <col min="25" max="25" width="12.375" style="93" bestFit="1" customWidth="1"/>
    <col min="26" max="32" width="13.125" style="93" bestFit="1" customWidth="1"/>
    <col min="33" max="33" width="13.375" style="93" bestFit="1" customWidth="1"/>
    <col min="34" max="34" width="13.125" style="93" bestFit="1" customWidth="1"/>
    <col min="35" max="35" width="14.25" style="93" bestFit="1" customWidth="1"/>
    <col min="36" max="36" width="17.5" style="93" bestFit="1" customWidth="1"/>
    <col min="37" max="37" width="9.875" style="93" bestFit="1" customWidth="1"/>
    <col min="38" max="38" width="17.5" style="93" bestFit="1" customWidth="1"/>
    <col min="39" max="39" width="10.375" style="93" bestFit="1" customWidth="1"/>
    <col min="40" max="16384" width="9" style="93"/>
  </cols>
  <sheetData>
    <row r="1" spans="2:39">
      <c r="G1" s="166" t="s">
        <v>2783</v>
      </c>
    </row>
    <row r="2" spans="2:39">
      <c r="G2" s="167" t="s">
        <v>2784</v>
      </c>
    </row>
    <row r="3" spans="2:39" ht="49.5" customHeight="1">
      <c r="B3" s="168" t="s">
        <v>2795</v>
      </c>
      <c r="C3" s="168" t="s">
        <v>2796</v>
      </c>
      <c r="D3" s="168" t="s">
        <v>2826</v>
      </c>
      <c r="E3" s="168" t="s">
        <v>2797</v>
      </c>
      <c r="F3" s="169" t="s">
        <v>2798</v>
      </c>
      <c r="G3" s="168" t="s">
        <v>2799</v>
      </c>
      <c r="H3" s="169" t="s">
        <v>2800</v>
      </c>
      <c r="I3" s="169" t="s">
        <v>2801</v>
      </c>
      <c r="J3" s="170" t="s">
        <v>2802</v>
      </c>
      <c r="K3" s="170" t="s">
        <v>2803</v>
      </c>
      <c r="L3" s="170" t="s">
        <v>2804</v>
      </c>
      <c r="M3" s="169" t="s">
        <v>2805</v>
      </c>
      <c r="N3" s="170" t="s">
        <v>2806</v>
      </c>
      <c r="O3" s="170" t="s">
        <v>2807</v>
      </c>
      <c r="P3" s="170" t="s">
        <v>2808</v>
      </c>
      <c r="Q3" s="170" t="s">
        <v>2809</v>
      </c>
      <c r="R3" s="170" t="s">
        <v>2810</v>
      </c>
      <c r="S3" s="170" t="s">
        <v>2811</v>
      </c>
      <c r="T3" s="170" t="s">
        <v>2812</v>
      </c>
      <c r="U3" s="171" t="s">
        <v>2813</v>
      </c>
      <c r="V3" s="171" t="s">
        <v>2814</v>
      </c>
      <c r="W3" s="171" t="s">
        <v>2815</v>
      </c>
      <c r="X3" s="93" t="s">
        <v>2828</v>
      </c>
      <c r="Y3" s="93" t="s">
        <v>2827</v>
      </c>
      <c r="Z3" s="172" t="s">
        <v>2816</v>
      </c>
      <c r="AA3" s="172" t="s">
        <v>2817</v>
      </c>
      <c r="AB3" s="172" t="s">
        <v>2818</v>
      </c>
      <c r="AC3" s="172" t="s">
        <v>2819</v>
      </c>
      <c r="AD3" s="172" t="s">
        <v>2820</v>
      </c>
      <c r="AE3" s="172" t="s">
        <v>2821</v>
      </c>
      <c r="AF3" s="172" t="s">
        <v>2822</v>
      </c>
      <c r="AG3" s="172" t="s">
        <v>2823</v>
      </c>
      <c r="AH3" s="172" t="s">
        <v>2824</v>
      </c>
      <c r="AI3" s="172" t="s">
        <v>2825</v>
      </c>
    </row>
    <row r="4" spans="2:39" ht="37.5">
      <c r="B4" s="95" t="s">
        <v>2747</v>
      </c>
      <c r="C4" s="95" t="s">
        <v>2748</v>
      </c>
      <c r="D4" s="95"/>
      <c r="E4" s="95" t="s">
        <v>2749</v>
      </c>
      <c r="F4" s="95" t="s">
        <v>2750</v>
      </c>
      <c r="G4" s="95" t="s">
        <v>2751</v>
      </c>
      <c r="H4" s="95" t="s">
        <v>2752</v>
      </c>
      <c r="I4" s="95" t="s">
        <v>2753</v>
      </c>
      <c r="J4" s="95" t="s">
        <v>2754</v>
      </c>
      <c r="K4" s="95" t="s">
        <v>2755</v>
      </c>
      <c r="L4" s="95" t="s">
        <v>2756</v>
      </c>
      <c r="M4" s="95" t="s">
        <v>2757</v>
      </c>
      <c r="N4" s="95" t="s">
        <v>2758</v>
      </c>
      <c r="O4" s="95" t="s">
        <v>2759</v>
      </c>
      <c r="P4" s="95" t="s">
        <v>2760</v>
      </c>
      <c r="Q4" s="95" t="s">
        <v>2761</v>
      </c>
      <c r="R4" s="95" t="s">
        <v>2762</v>
      </c>
      <c r="S4" s="95" t="s">
        <v>2763</v>
      </c>
      <c r="T4" s="95" t="s">
        <v>2764</v>
      </c>
      <c r="U4" s="95" t="s">
        <v>2765</v>
      </c>
      <c r="V4" s="95" t="s">
        <v>2766</v>
      </c>
      <c r="W4" s="95" t="s">
        <v>2829</v>
      </c>
      <c r="X4" s="95" t="s">
        <v>2767</v>
      </c>
      <c r="Y4" s="95" t="s">
        <v>2768</v>
      </c>
      <c r="Z4" s="95" t="s">
        <v>2769</v>
      </c>
      <c r="AA4" s="95" t="s">
        <v>2770</v>
      </c>
      <c r="AB4" s="95" t="s">
        <v>2771</v>
      </c>
      <c r="AC4" s="95" t="s">
        <v>2772</v>
      </c>
      <c r="AD4" s="95" t="s">
        <v>2773</v>
      </c>
      <c r="AE4" s="95" t="s">
        <v>2774</v>
      </c>
      <c r="AF4" s="95" t="s">
        <v>2775</v>
      </c>
      <c r="AG4" s="95" t="s">
        <v>2776</v>
      </c>
      <c r="AH4" s="95" t="s">
        <v>2777</v>
      </c>
      <c r="AI4" s="95" t="s">
        <v>2778</v>
      </c>
      <c r="AJ4" s="95" t="s">
        <v>2779</v>
      </c>
      <c r="AK4" s="95" t="s">
        <v>2780</v>
      </c>
      <c r="AL4" s="173" t="s">
        <v>2781</v>
      </c>
      <c r="AM4" s="95" t="s">
        <v>2782</v>
      </c>
    </row>
    <row r="5" spans="2:39">
      <c r="B5" s="95">
        <v>1</v>
      </c>
      <c r="C5" s="95" t="s">
        <v>2129</v>
      </c>
      <c r="D5" s="95"/>
      <c r="E5" s="95" t="s">
        <v>2130</v>
      </c>
      <c r="F5" s="95" t="s">
        <v>2131</v>
      </c>
      <c r="G5" s="95" t="s">
        <v>2132</v>
      </c>
      <c r="H5" s="95">
        <v>1</v>
      </c>
      <c r="I5" s="95" t="s">
        <v>2131</v>
      </c>
      <c r="J5" s="95">
        <v>1</v>
      </c>
      <c r="K5" s="95">
        <v>10.199999999999999</v>
      </c>
      <c r="L5" s="95">
        <v>0.22</v>
      </c>
      <c r="M5" s="95">
        <v>3.15</v>
      </c>
      <c r="N5" s="95">
        <v>7.48</v>
      </c>
      <c r="O5" s="95">
        <v>4.08</v>
      </c>
      <c r="P5" s="95">
        <v>7.34</v>
      </c>
      <c r="Q5" s="95">
        <v>6.43</v>
      </c>
      <c r="R5" s="95">
        <v>4</v>
      </c>
      <c r="S5" s="95">
        <v>0</v>
      </c>
      <c r="T5" s="95">
        <v>1</v>
      </c>
      <c r="U5" s="95">
        <v>0</v>
      </c>
      <c r="V5" s="95">
        <v>0</v>
      </c>
      <c r="W5" s="95">
        <v>1</v>
      </c>
      <c r="X5" s="95">
        <v>0</v>
      </c>
      <c r="Y5" s="95">
        <v>0</v>
      </c>
      <c r="Z5" s="95">
        <v>1</v>
      </c>
      <c r="AA5" s="95">
        <v>1</v>
      </c>
      <c r="AB5" s="95">
        <v>0</v>
      </c>
      <c r="AC5" s="95">
        <v>0</v>
      </c>
      <c r="AD5" s="95">
        <v>0</v>
      </c>
      <c r="AE5" s="95">
        <v>0</v>
      </c>
      <c r="AF5" s="95">
        <v>0</v>
      </c>
      <c r="AG5" s="95">
        <v>0</v>
      </c>
      <c r="AH5" s="95">
        <v>0</v>
      </c>
      <c r="AI5" s="95">
        <v>0</v>
      </c>
      <c r="AJ5" s="95"/>
      <c r="AK5" s="95"/>
      <c r="AL5" s="173">
        <v>44120.721006944441</v>
      </c>
      <c r="AM5" s="95">
        <v>1</v>
      </c>
    </row>
    <row r="6" spans="2:39">
      <c r="B6" s="95">
        <v>2</v>
      </c>
      <c r="C6" s="95" t="s">
        <v>2133</v>
      </c>
      <c r="D6" s="95"/>
      <c r="E6" s="95" t="s">
        <v>2134</v>
      </c>
      <c r="F6" s="95" t="s">
        <v>2135</v>
      </c>
      <c r="G6" s="95" t="s">
        <v>2136</v>
      </c>
      <c r="H6" s="95">
        <v>1</v>
      </c>
      <c r="I6" s="95" t="s">
        <v>2131</v>
      </c>
      <c r="J6" s="95">
        <v>2</v>
      </c>
      <c r="K6" s="95">
        <v>11.5</v>
      </c>
      <c r="L6" s="95">
        <v>0.22</v>
      </c>
      <c r="M6" s="95">
        <v>3.9</v>
      </c>
      <c r="N6" s="95">
        <v>8.44</v>
      </c>
      <c r="O6" s="95">
        <v>5.61</v>
      </c>
      <c r="P6" s="95">
        <v>8.2799999999999994</v>
      </c>
      <c r="Q6" s="95">
        <v>7.25</v>
      </c>
      <c r="R6" s="95">
        <v>5.5</v>
      </c>
      <c r="S6" s="95">
        <v>0</v>
      </c>
      <c r="T6" s="95">
        <v>1</v>
      </c>
      <c r="U6" s="95">
        <v>0</v>
      </c>
      <c r="V6" s="95">
        <v>0</v>
      </c>
      <c r="W6" s="95">
        <v>1</v>
      </c>
      <c r="X6" s="95">
        <v>0</v>
      </c>
      <c r="Y6" s="95">
        <v>0</v>
      </c>
      <c r="Z6" s="95">
        <v>1</v>
      </c>
      <c r="AA6" s="95">
        <v>0</v>
      </c>
      <c r="AB6" s="95">
        <v>0</v>
      </c>
      <c r="AC6" s="95">
        <v>0</v>
      </c>
      <c r="AD6" s="95">
        <v>0</v>
      </c>
      <c r="AE6" s="95">
        <v>0</v>
      </c>
      <c r="AF6" s="95">
        <v>0</v>
      </c>
      <c r="AG6" s="95">
        <v>0</v>
      </c>
      <c r="AH6" s="95">
        <v>0</v>
      </c>
      <c r="AI6" s="95">
        <v>0</v>
      </c>
      <c r="AJ6" s="95"/>
      <c r="AK6" s="95"/>
      <c r="AL6" s="173">
        <v>44035.862546296295</v>
      </c>
      <c r="AM6" s="95">
        <v>1</v>
      </c>
    </row>
    <row r="7" spans="2:39">
      <c r="B7" s="95">
        <v>3</v>
      </c>
      <c r="C7" s="95" t="s">
        <v>2137</v>
      </c>
      <c r="D7" s="95"/>
      <c r="E7" s="95" t="s">
        <v>2138</v>
      </c>
      <c r="F7" s="95" t="s">
        <v>2139</v>
      </c>
      <c r="G7" s="95" t="s">
        <v>2140</v>
      </c>
      <c r="H7" s="95">
        <v>1</v>
      </c>
      <c r="I7" s="95" t="s">
        <v>2131</v>
      </c>
      <c r="J7" s="95">
        <v>3</v>
      </c>
      <c r="K7" s="95">
        <v>11</v>
      </c>
      <c r="L7" s="95">
        <v>0.22</v>
      </c>
      <c r="M7" s="95">
        <v>3.68</v>
      </c>
      <c r="N7" s="95">
        <v>8.07</v>
      </c>
      <c r="O7" s="95">
        <v>5.35</v>
      </c>
      <c r="P7" s="95">
        <v>7.92</v>
      </c>
      <c r="Q7" s="95">
        <v>6.93</v>
      </c>
      <c r="R7" s="95">
        <v>5.25</v>
      </c>
      <c r="S7" s="95">
        <v>0</v>
      </c>
      <c r="T7" s="95">
        <v>1</v>
      </c>
      <c r="U7" s="95">
        <v>0</v>
      </c>
      <c r="V7" s="95">
        <v>0</v>
      </c>
      <c r="W7" s="95">
        <v>1</v>
      </c>
      <c r="X7" s="95">
        <v>0</v>
      </c>
      <c r="Y7" s="95">
        <v>0</v>
      </c>
      <c r="Z7" s="95">
        <v>0</v>
      </c>
      <c r="AA7" s="95">
        <v>1</v>
      </c>
      <c r="AB7" s="95">
        <v>0</v>
      </c>
      <c r="AC7" s="95">
        <v>0</v>
      </c>
      <c r="AD7" s="95">
        <v>0</v>
      </c>
      <c r="AE7" s="95">
        <v>0</v>
      </c>
      <c r="AF7" s="95">
        <v>0</v>
      </c>
      <c r="AG7" s="95">
        <v>0</v>
      </c>
      <c r="AH7" s="95">
        <v>0</v>
      </c>
      <c r="AI7" s="95">
        <v>0</v>
      </c>
      <c r="AJ7" s="95"/>
      <c r="AK7" s="95"/>
      <c r="AL7" s="173">
        <v>44035.862685185188</v>
      </c>
      <c r="AM7" s="95">
        <v>1</v>
      </c>
    </row>
    <row r="8" spans="2:39">
      <c r="B8" s="95">
        <v>4</v>
      </c>
      <c r="C8" s="95" t="s">
        <v>2141</v>
      </c>
      <c r="D8" s="95"/>
      <c r="E8" s="95" t="s">
        <v>2142</v>
      </c>
      <c r="F8" s="95" t="s">
        <v>2143</v>
      </c>
      <c r="G8" s="95" t="s">
        <v>2144</v>
      </c>
      <c r="H8" s="95">
        <v>1</v>
      </c>
      <c r="I8" s="95" t="s">
        <v>2131</v>
      </c>
      <c r="J8" s="95">
        <v>5</v>
      </c>
      <c r="K8" s="95">
        <v>11.5</v>
      </c>
      <c r="L8" s="95">
        <v>0.22</v>
      </c>
      <c r="M8" s="95">
        <v>3.9</v>
      </c>
      <c r="N8" s="95">
        <v>8.44</v>
      </c>
      <c r="O8" s="95">
        <v>5.61</v>
      </c>
      <c r="P8" s="95">
        <v>8.2799999999999994</v>
      </c>
      <c r="Q8" s="95">
        <v>7.25</v>
      </c>
      <c r="R8" s="95">
        <v>5.5</v>
      </c>
      <c r="S8" s="95">
        <v>0</v>
      </c>
      <c r="T8" s="95">
        <v>1</v>
      </c>
      <c r="U8" s="95">
        <v>0</v>
      </c>
      <c r="V8" s="95">
        <v>0</v>
      </c>
      <c r="W8" s="95">
        <v>1</v>
      </c>
      <c r="X8" s="95">
        <v>0</v>
      </c>
      <c r="Y8" s="95">
        <v>0</v>
      </c>
      <c r="Z8" s="95">
        <v>0</v>
      </c>
      <c r="AA8" s="95">
        <v>0</v>
      </c>
      <c r="AB8" s="95">
        <v>0</v>
      </c>
      <c r="AC8" s="95">
        <v>0</v>
      </c>
      <c r="AD8" s="95">
        <v>0</v>
      </c>
      <c r="AE8" s="95">
        <v>0</v>
      </c>
      <c r="AF8" s="95">
        <v>1</v>
      </c>
      <c r="AG8" s="95">
        <v>1</v>
      </c>
      <c r="AH8" s="95">
        <v>0</v>
      </c>
      <c r="AI8" s="95">
        <v>0</v>
      </c>
      <c r="AJ8" s="95"/>
      <c r="AK8" s="95"/>
      <c r="AL8" s="173">
        <v>44035.862812500003</v>
      </c>
      <c r="AM8" s="95">
        <v>1</v>
      </c>
    </row>
    <row r="9" spans="2:39">
      <c r="B9" s="95">
        <v>9</v>
      </c>
      <c r="C9" s="95" t="s">
        <v>2145</v>
      </c>
      <c r="D9" s="95"/>
      <c r="E9" s="95" t="s">
        <v>2146</v>
      </c>
      <c r="F9" s="95" t="s">
        <v>2146</v>
      </c>
      <c r="G9" s="174" t="s">
        <v>2132</v>
      </c>
      <c r="H9" s="95">
        <v>1</v>
      </c>
      <c r="I9" s="174" t="s">
        <v>2146</v>
      </c>
      <c r="J9" s="95">
        <v>1</v>
      </c>
      <c r="K9" s="95">
        <v>7.2</v>
      </c>
      <c r="L9" s="95">
        <v>0.22</v>
      </c>
      <c r="M9" s="95">
        <v>2.4300000000000002</v>
      </c>
      <c r="N9" s="95">
        <v>5.28</v>
      </c>
      <c r="O9" s="95">
        <v>2.5499999999999998</v>
      </c>
      <c r="P9" s="95">
        <v>5.18</v>
      </c>
      <c r="Q9" s="95">
        <v>4.54</v>
      </c>
      <c r="R9" s="95">
        <v>2.5</v>
      </c>
      <c r="S9" s="95">
        <v>0</v>
      </c>
      <c r="T9" s="95">
        <v>1</v>
      </c>
      <c r="U9" s="95">
        <v>0</v>
      </c>
      <c r="V9" s="95">
        <v>0</v>
      </c>
      <c r="W9" s="95">
        <v>1</v>
      </c>
      <c r="X9" s="95">
        <v>0</v>
      </c>
      <c r="Y9" s="95">
        <v>0</v>
      </c>
      <c r="Z9" s="95">
        <v>1</v>
      </c>
      <c r="AA9" s="95">
        <v>1</v>
      </c>
      <c r="AB9" s="95">
        <v>0</v>
      </c>
      <c r="AC9" s="95">
        <v>0</v>
      </c>
      <c r="AD9" s="95">
        <v>0</v>
      </c>
      <c r="AE9" s="95">
        <v>0</v>
      </c>
      <c r="AF9" s="95">
        <v>0</v>
      </c>
      <c r="AG9" s="95">
        <v>0</v>
      </c>
      <c r="AH9" s="95">
        <v>0</v>
      </c>
      <c r="AI9" s="95">
        <v>0</v>
      </c>
      <c r="AJ9" s="95"/>
      <c r="AK9" s="95"/>
      <c r="AL9" s="173">
        <v>45272.435439814813</v>
      </c>
      <c r="AM9" s="95">
        <v>16</v>
      </c>
    </row>
    <row r="10" spans="2:39">
      <c r="B10" s="95">
        <v>10</v>
      </c>
      <c r="C10" s="95" t="s">
        <v>2147</v>
      </c>
      <c r="D10" s="95"/>
      <c r="E10" s="95" t="s">
        <v>2148</v>
      </c>
      <c r="F10" s="95" t="s">
        <v>2149</v>
      </c>
      <c r="G10" s="174" t="s">
        <v>2136</v>
      </c>
      <c r="H10" s="95">
        <v>1</v>
      </c>
      <c r="I10" s="174" t="s">
        <v>2146</v>
      </c>
      <c r="J10" s="95">
        <v>2</v>
      </c>
      <c r="K10" s="95">
        <v>8.5</v>
      </c>
      <c r="L10" s="95">
        <v>0.22</v>
      </c>
      <c r="M10" s="95">
        <v>2.85</v>
      </c>
      <c r="N10" s="95">
        <v>6.24</v>
      </c>
      <c r="O10" s="95">
        <v>4.08</v>
      </c>
      <c r="P10" s="95">
        <v>6.12</v>
      </c>
      <c r="Q10" s="95">
        <v>5.36</v>
      </c>
      <c r="R10" s="95">
        <v>4</v>
      </c>
      <c r="S10" s="95">
        <v>0</v>
      </c>
      <c r="T10" s="95">
        <v>1</v>
      </c>
      <c r="U10" s="95">
        <v>0</v>
      </c>
      <c r="V10" s="95">
        <v>0</v>
      </c>
      <c r="W10" s="95">
        <v>1</v>
      </c>
      <c r="X10" s="95">
        <v>0</v>
      </c>
      <c r="Y10" s="95">
        <v>0</v>
      </c>
      <c r="Z10" s="95">
        <v>1</v>
      </c>
      <c r="AA10" s="95">
        <v>0</v>
      </c>
      <c r="AB10" s="95">
        <v>0</v>
      </c>
      <c r="AC10" s="95">
        <v>0</v>
      </c>
      <c r="AD10" s="95">
        <v>0</v>
      </c>
      <c r="AE10" s="95">
        <v>0</v>
      </c>
      <c r="AF10" s="95">
        <v>0</v>
      </c>
      <c r="AG10" s="95">
        <v>0</v>
      </c>
      <c r="AH10" s="95">
        <v>0</v>
      </c>
      <c r="AI10" s="95">
        <v>0</v>
      </c>
      <c r="AJ10" s="95"/>
      <c r="AK10" s="95"/>
      <c r="AL10" s="173">
        <v>44035.865925925929</v>
      </c>
      <c r="AM10" s="95">
        <v>1</v>
      </c>
    </row>
    <row r="11" spans="2:39">
      <c r="B11" s="95">
        <v>11</v>
      </c>
      <c r="C11" s="95" t="s">
        <v>2150</v>
      </c>
      <c r="D11" s="95"/>
      <c r="E11" s="95" t="s">
        <v>2151</v>
      </c>
      <c r="F11" s="95" t="s">
        <v>2152</v>
      </c>
      <c r="G11" s="174" t="s">
        <v>2140</v>
      </c>
      <c r="H11" s="95">
        <v>1</v>
      </c>
      <c r="I11" s="174" t="s">
        <v>2146</v>
      </c>
      <c r="J11" s="95">
        <v>3</v>
      </c>
      <c r="K11" s="95">
        <v>8</v>
      </c>
      <c r="L11" s="95">
        <v>0.22</v>
      </c>
      <c r="M11" s="95">
        <v>2.63</v>
      </c>
      <c r="N11" s="95">
        <v>5.87</v>
      </c>
      <c r="O11" s="95">
        <v>3.82</v>
      </c>
      <c r="P11" s="95">
        <v>5.76</v>
      </c>
      <c r="Q11" s="95">
        <v>5.04</v>
      </c>
      <c r="R11" s="95">
        <v>3.75</v>
      </c>
      <c r="S11" s="95">
        <v>0</v>
      </c>
      <c r="T11" s="95">
        <v>1</v>
      </c>
      <c r="U11" s="95">
        <v>0</v>
      </c>
      <c r="V11" s="95">
        <v>0</v>
      </c>
      <c r="W11" s="95">
        <v>1</v>
      </c>
      <c r="X11" s="95">
        <v>0</v>
      </c>
      <c r="Y11" s="95">
        <v>0</v>
      </c>
      <c r="Z11" s="95">
        <v>0</v>
      </c>
      <c r="AA11" s="95">
        <v>1</v>
      </c>
      <c r="AB11" s="95">
        <v>0</v>
      </c>
      <c r="AC11" s="95">
        <v>0</v>
      </c>
      <c r="AD11" s="95">
        <v>0</v>
      </c>
      <c r="AE11" s="95">
        <v>0</v>
      </c>
      <c r="AF11" s="95">
        <v>0</v>
      </c>
      <c r="AG11" s="95">
        <v>0</v>
      </c>
      <c r="AH11" s="95">
        <v>0</v>
      </c>
      <c r="AI11" s="95">
        <v>0</v>
      </c>
      <c r="AJ11" s="95"/>
      <c r="AK11" s="95"/>
      <c r="AL11" s="173">
        <v>44035.867060185185</v>
      </c>
      <c r="AM11" s="95">
        <v>1</v>
      </c>
    </row>
    <row r="12" spans="2:39">
      <c r="B12" s="95">
        <v>12</v>
      </c>
      <c r="C12" s="95" t="s">
        <v>2153</v>
      </c>
      <c r="D12" s="95"/>
      <c r="E12" s="95" t="s">
        <v>2154</v>
      </c>
      <c r="F12" s="95" t="s">
        <v>2155</v>
      </c>
      <c r="G12" s="175" t="s">
        <v>2156</v>
      </c>
      <c r="H12" s="95">
        <v>1</v>
      </c>
      <c r="I12" s="174" t="s">
        <v>2157</v>
      </c>
      <c r="J12" s="95">
        <v>4</v>
      </c>
      <c r="K12" s="95">
        <v>10</v>
      </c>
      <c r="L12" s="95">
        <v>0.22</v>
      </c>
      <c r="M12" s="95">
        <v>3.37</v>
      </c>
      <c r="N12" s="95">
        <v>6.89</v>
      </c>
      <c r="O12" s="95">
        <v>4.03</v>
      </c>
      <c r="P12" s="95">
        <v>6.76</v>
      </c>
      <c r="Q12" s="95">
        <v>6.04</v>
      </c>
      <c r="R12" s="95">
        <v>3.95</v>
      </c>
      <c r="S12" s="95">
        <v>0</v>
      </c>
      <c r="T12" s="95">
        <v>1</v>
      </c>
      <c r="U12" s="95">
        <v>10</v>
      </c>
      <c r="V12" s="95">
        <v>0</v>
      </c>
      <c r="W12" s="95">
        <v>1</v>
      </c>
      <c r="X12" s="95">
        <v>0</v>
      </c>
      <c r="Y12" s="95">
        <v>0</v>
      </c>
      <c r="Z12" s="95">
        <v>0</v>
      </c>
      <c r="AA12" s="95">
        <v>0</v>
      </c>
      <c r="AB12" s="95">
        <v>1</v>
      </c>
      <c r="AC12" s="95">
        <v>0</v>
      </c>
      <c r="AD12" s="95">
        <v>0</v>
      </c>
      <c r="AE12" s="95">
        <v>0</v>
      </c>
      <c r="AF12" s="95">
        <v>0</v>
      </c>
      <c r="AG12" s="95">
        <v>0</v>
      </c>
      <c r="AH12" s="95">
        <v>0</v>
      </c>
      <c r="AI12" s="95">
        <v>0</v>
      </c>
      <c r="AJ12" s="95"/>
      <c r="AK12" s="95"/>
      <c r="AL12" s="173">
        <v>44116.819710648146</v>
      </c>
      <c r="AM12" s="95">
        <v>1</v>
      </c>
    </row>
    <row r="13" spans="2:39">
      <c r="B13" s="95">
        <v>13</v>
      </c>
      <c r="C13" s="95" t="s">
        <v>2158</v>
      </c>
      <c r="D13" s="95"/>
      <c r="E13" s="95" t="s">
        <v>2159</v>
      </c>
      <c r="F13" s="95" t="s">
        <v>2160</v>
      </c>
      <c r="G13" s="175" t="s">
        <v>2144</v>
      </c>
      <c r="H13" s="95">
        <v>1</v>
      </c>
      <c r="I13" s="174" t="s">
        <v>2146</v>
      </c>
      <c r="J13" s="95">
        <v>5</v>
      </c>
      <c r="K13" s="95">
        <v>8.5</v>
      </c>
      <c r="L13" s="95">
        <v>0.22</v>
      </c>
      <c r="M13" s="95">
        <v>2.85</v>
      </c>
      <c r="N13" s="95">
        <v>6.24</v>
      </c>
      <c r="O13" s="95">
        <v>4.08</v>
      </c>
      <c r="P13" s="95">
        <v>6.12</v>
      </c>
      <c r="Q13" s="95">
        <v>5.36</v>
      </c>
      <c r="R13" s="95">
        <v>4</v>
      </c>
      <c r="S13" s="95">
        <v>0</v>
      </c>
      <c r="T13" s="95">
        <v>1</v>
      </c>
      <c r="U13" s="95">
        <v>0</v>
      </c>
      <c r="V13" s="95">
        <v>0</v>
      </c>
      <c r="W13" s="95">
        <v>1</v>
      </c>
      <c r="X13" s="95">
        <v>0</v>
      </c>
      <c r="Y13" s="95">
        <v>0</v>
      </c>
      <c r="Z13" s="95">
        <v>0</v>
      </c>
      <c r="AA13" s="95">
        <v>0</v>
      </c>
      <c r="AB13" s="95">
        <v>0</v>
      </c>
      <c r="AC13" s="95">
        <v>0</v>
      </c>
      <c r="AD13" s="95">
        <v>0</v>
      </c>
      <c r="AE13" s="95">
        <v>0</v>
      </c>
      <c r="AF13" s="95">
        <v>1</v>
      </c>
      <c r="AG13" s="95">
        <v>1</v>
      </c>
      <c r="AH13" s="95">
        <v>0</v>
      </c>
      <c r="AI13" s="95">
        <v>0</v>
      </c>
      <c r="AJ13" s="95"/>
      <c r="AK13" s="95"/>
      <c r="AL13" s="173">
        <v>44035.869456018518</v>
      </c>
      <c r="AM13" s="95">
        <v>1</v>
      </c>
    </row>
    <row r="14" spans="2:39">
      <c r="B14" s="95">
        <v>14</v>
      </c>
      <c r="C14" s="95" t="s">
        <v>185</v>
      </c>
      <c r="D14" s="95"/>
      <c r="E14" s="95" t="s">
        <v>2161</v>
      </c>
      <c r="F14" s="95" t="s">
        <v>2161</v>
      </c>
      <c r="G14" s="95" t="s">
        <v>2132</v>
      </c>
      <c r="H14" s="95">
        <v>1</v>
      </c>
      <c r="I14" s="174" t="s">
        <v>2161</v>
      </c>
      <c r="J14" s="95">
        <v>1</v>
      </c>
      <c r="K14" s="95">
        <v>4.2</v>
      </c>
      <c r="L14" s="95">
        <v>0.17</v>
      </c>
      <c r="M14" s="95">
        <v>1.58</v>
      </c>
      <c r="N14" s="95">
        <v>3.08</v>
      </c>
      <c r="O14" s="95">
        <v>1.94</v>
      </c>
      <c r="P14" s="95">
        <v>3.02</v>
      </c>
      <c r="Q14" s="95">
        <v>2.65</v>
      </c>
      <c r="R14" s="95">
        <v>1.9</v>
      </c>
      <c r="S14" s="95">
        <v>0</v>
      </c>
      <c r="T14" s="95">
        <v>1</v>
      </c>
      <c r="U14" s="95">
        <v>0</v>
      </c>
      <c r="V14" s="95">
        <v>0</v>
      </c>
      <c r="W14" s="95">
        <v>1</v>
      </c>
      <c r="X14" s="95">
        <v>0</v>
      </c>
      <c r="Y14" s="95">
        <v>0</v>
      </c>
      <c r="Z14" s="95">
        <v>1</v>
      </c>
      <c r="AA14" s="95">
        <v>1</v>
      </c>
      <c r="AB14" s="95">
        <v>0</v>
      </c>
      <c r="AC14" s="95">
        <v>0</v>
      </c>
      <c r="AD14" s="95">
        <v>0</v>
      </c>
      <c r="AE14" s="95">
        <v>0</v>
      </c>
      <c r="AF14" s="95">
        <v>0</v>
      </c>
      <c r="AG14" s="95">
        <v>0</v>
      </c>
      <c r="AH14" s="95">
        <v>0</v>
      </c>
      <c r="AI14" s="95">
        <v>0</v>
      </c>
      <c r="AJ14" s="95"/>
      <c r="AK14" s="95"/>
      <c r="AL14" s="173">
        <v>44035.863263888888</v>
      </c>
      <c r="AM14" s="95">
        <v>1</v>
      </c>
    </row>
    <row r="15" spans="2:39">
      <c r="B15" s="95">
        <v>15</v>
      </c>
      <c r="C15" s="95" t="s">
        <v>186</v>
      </c>
      <c r="D15" s="95"/>
      <c r="E15" s="95" t="s">
        <v>2162</v>
      </c>
      <c r="F15" s="95" t="s">
        <v>2163</v>
      </c>
      <c r="G15" s="95" t="s">
        <v>2136</v>
      </c>
      <c r="H15" s="95">
        <v>1</v>
      </c>
      <c r="I15" s="174" t="s">
        <v>2161</v>
      </c>
      <c r="J15" s="95">
        <v>2</v>
      </c>
      <c r="K15" s="95">
        <v>5.5</v>
      </c>
      <c r="L15" s="95">
        <v>0.17</v>
      </c>
      <c r="M15" s="95">
        <v>2</v>
      </c>
      <c r="N15" s="95">
        <v>4.04</v>
      </c>
      <c r="O15" s="95">
        <v>2.4500000000000002</v>
      </c>
      <c r="P15" s="95">
        <v>3.96</v>
      </c>
      <c r="Q15" s="95">
        <v>3.47</v>
      </c>
      <c r="R15" s="95">
        <v>2.4</v>
      </c>
      <c r="S15" s="95">
        <v>0</v>
      </c>
      <c r="T15" s="95">
        <v>1</v>
      </c>
      <c r="U15" s="95">
        <v>0</v>
      </c>
      <c r="V15" s="95">
        <v>0</v>
      </c>
      <c r="W15" s="95">
        <v>1</v>
      </c>
      <c r="X15" s="95">
        <v>0</v>
      </c>
      <c r="Y15" s="95">
        <v>0</v>
      </c>
      <c r="Z15" s="95">
        <v>1</v>
      </c>
      <c r="AA15" s="95">
        <v>0</v>
      </c>
      <c r="AB15" s="95">
        <v>0</v>
      </c>
      <c r="AC15" s="95">
        <v>0</v>
      </c>
      <c r="AD15" s="95">
        <v>0</v>
      </c>
      <c r="AE15" s="95">
        <v>0</v>
      </c>
      <c r="AF15" s="95">
        <v>0</v>
      </c>
      <c r="AG15" s="95">
        <v>0</v>
      </c>
      <c r="AH15" s="95">
        <v>0</v>
      </c>
      <c r="AI15" s="95">
        <v>0</v>
      </c>
      <c r="AJ15" s="95"/>
      <c r="AK15" s="95"/>
      <c r="AL15" s="173">
        <v>44035.865960648145</v>
      </c>
      <c r="AM15" s="95">
        <v>1</v>
      </c>
    </row>
    <row r="16" spans="2:39">
      <c r="B16" s="95">
        <v>16</v>
      </c>
      <c r="C16" s="95" t="s">
        <v>187</v>
      </c>
      <c r="D16" s="95"/>
      <c r="E16" s="95" t="s">
        <v>2164</v>
      </c>
      <c r="F16" s="95" t="s">
        <v>2165</v>
      </c>
      <c r="G16" s="95" t="s">
        <v>2140</v>
      </c>
      <c r="H16" s="95">
        <v>1</v>
      </c>
      <c r="I16" s="174" t="s">
        <v>2161</v>
      </c>
      <c r="J16" s="95">
        <v>3</v>
      </c>
      <c r="K16" s="95">
        <v>5</v>
      </c>
      <c r="L16" s="95">
        <v>0.17</v>
      </c>
      <c r="M16" s="95">
        <v>1.8</v>
      </c>
      <c r="N16" s="95">
        <v>3.67</v>
      </c>
      <c r="O16" s="95">
        <v>2.19</v>
      </c>
      <c r="P16" s="95">
        <v>3.6</v>
      </c>
      <c r="Q16" s="95">
        <v>3.15</v>
      </c>
      <c r="R16" s="95">
        <v>2.15</v>
      </c>
      <c r="S16" s="95">
        <v>0</v>
      </c>
      <c r="T16" s="95">
        <v>1</v>
      </c>
      <c r="U16" s="95">
        <v>0</v>
      </c>
      <c r="V16" s="95">
        <v>0</v>
      </c>
      <c r="W16" s="95">
        <v>1</v>
      </c>
      <c r="X16" s="95">
        <v>0</v>
      </c>
      <c r="Y16" s="95">
        <v>0</v>
      </c>
      <c r="Z16" s="95">
        <v>0</v>
      </c>
      <c r="AA16" s="95">
        <v>1</v>
      </c>
      <c r="AB16" s="95">
        <v>0</v>
      </c>
      <c r="AC16" s="95">
        <v>0</v>
      </c>
      <c r="AD16" s="95">
        <v>0</v>
      </c>
      <c r="AE16" s="95">
        <v>0</v>
      </c>
      <c r="AF16" s="95">
        <v>0</v>
      </c>
      <c r="AG16" s="95">
        <v>0</v>
      </c>
      <c r="AH16" s="95">
        <v>0</v>
      </c>
      <c r="AI16" s="95">
        <v>0</v>
      </c>
      <c r="AJ16" s="95"/>
      <c r="AK16" s="95"/>
      <c r="AL16" s="173">
        <v>44035.867083333331</v>
      </c>
      <c r="AM16" s="95">
        <v>1</v>
      </c>
    </row>
    <row r="17" spans="2:39">
      <c r="B17" s="95">
        <v>17</v>
      </c>
      <c r="C17" s="95" t="s">
        <v>2166</v>
      </c>
      <c r="D17" s="95"/>
      <c r="E17" s="95" t="s">
        <v>2167</v>
      </c>
      <c r="F17" s="95" t="s">
        <v>2168</v>
      </c>
      <c r="G17" s="175" t="s">
        <v>2169</v>
      </c>
      <c r="H17" s="95">
        <v>1</v>
      </c>
      <c r="I17" s="174" t="s">
        <v>2161</v>
      </c>
      <c r="J17" s="95">
        <v>10</v>
      </c>
      <c r="K17" s="95">
        <v>7</v>
      </c>
      <c r="L17" s="95">
        <v>0.17</v>
      </c>
      <c r="M17" s="95">
        <v>2.3199999999999998</v>
      </c>
      <c r="N17" s="95">
        <v>4.2300000000000004</v>
      </c>
      <c r="O17" s="95">
        <v>2.4</v>
      </c>
      <c r="P17" s="95">
        <v>4.5999999999999996</v>
      </c>
      <c r="Q17" s="95">
        <v>4.1500000000000004</v>
      </c>
      <c r="R17" s="95">
        <v>2.35</v>
      </c>
      <c r="S17" s="95">
        <v>0</v>
      </c>
      <c r="T17" s="95">
        <v>1</v>
      </c>
      <c r="U17" s="95">
        <v>10</v>
      </c>
      <c r="V17" s="95">
        <v>0</v>
      </c>
      <c r="W17" s="95">
        <v>1</v>
      </c>
      <c r="X17" s="95">
        <v>0</v>
      </c>
      <c r="Y17" s="95">
        <v>0</v>
      </c>
      <c r="Z17" s="95">
        <v>0</v>
      </c>
      <c r="AA17" s="95">
        <v>0</v>
      </c>
      <c r="AB17" s="95">
        <v>0</v>
      </c>
      <c r="AC17" s="95">
        <v>0</v>
      </c>
      <c r="AD17" s="95">
        <v>0</v>
      </c>
      <c r="AE17" s="95">
        <v>0</v>
      </c>
      <c r="AF17" s="95">
        <v>0</v>
      </c>
      <c r="AG17" s="95">
        <v>0</v>
      </c>
      <c r="AH17" s="95">
        <v>0</v>
      </c>
      <c r="AI17" s="95">
        <v>0</v>
      </c>
      <c r="AJ17" s="95"/>
      <c r="AK17" s="95"/>
      <c r="AL17" s="173">
        <v>44246.472141203703</v>
      </c>
      <c r="AM17" s="95">
        <v>16</v>
      </c>
    </row>
    <row r="18" spans="2:39">
      <c r="B18" s="95">
        <v>18</v>
      </c>
      <c r="C18" s="95" t="s">
        <v>2170</v>
      </c>
      <c r="D18" s="95"/>
      <c r="E18" s="95" t="s">
        <v>2171</v>
      </c>
      <c r="F18" s="95" t="s">
        <v>2172</v>
      </c>
      <c r="G18" s="175" t="s">
        <v>2144</v>
      </c>
      <c r="H18" s="95">
        <v>1</v>
      </c>
      <c r="I18" s="174" t="s">
        <v>2161</v>
      </c>
      <c r="J18" s="95">
        <v>5</v>
      </c>
      <c r="K18" s="95">
        <v>5.5</v>
      </c>
      <c r="L18" s="95">
        <v>0.17</v>
      </c>
      <c r="M18" s="95">
        <v>2</v>
      </c>
      <c r="N18" s="95">
        <v>3.54</v>
      </c>
      <c r="O18" s="95">
        <v>2.4500000000000002</v>
      </c>
      <c r="P18" s="95">
        <v>3.96</v>
      </c>
      <c r="Q18" s="95">
        <v>3.47</v>
      </c>
      <c r="R18" s="95">
        <v>2.4</v>
      </c>
      <c r="S18" s="95">
        <v>0</v>
      </c>
      <c r="T18" s="95">
        <v>1</v>
      </c>
      <c r="U18" s="95">
        <v>0</v>
      </c>
      <c r="V18" s="95">
        <v>0</v>
      </c>
      <c r="W18" s="95">
        <v>1</v>
      </c>
      <c r="X18" s="95">
        <v>0</v>
      </c>
      <c r="Y18" s="95">
        <v>0</v>
      </c>
      <c r="Z18" s="95">
        <v>0</v>
      </c>
      <c r="AA18" s="95">
        <v>0</v>
      </c>
      <c r="AB18" s="95">
        <v>0</v>
      </c>
      <c r="AC18" s="95">
        <v>0</v>
      </c>
      <c r="AD18" s="95">
        <v>0</v>
      </c>
      <c r="AE18" s="95">
        <v>0</v>
      </c>
      <c r="AF18" s="95">
        <v>1</v>
      </c>
      <c r="AG18" s="95">
        <v>1</v>
      </c>
      <c r="AH18" s="95">
        <v>0</v>
      </c>
      <c r="AI18" s="95">
        <v>0</v>
      </c>
      <c r="AJ18" s="95"/>
      <c r="AK18" s="95"/>
      <c r="AL18" s="173">
        <v>44035.869490740741</v>
      </c>
      <c r="AM18" s="95">
        <v>1</v>
      </c>
    </row>
    <row r="19" spans="2:39">
      <c r="B19" s="95">
        <v>19</v>
      </c>
      <c r="C19" s="95" t="s">
        <v>2173</v>
      </c>
      <c r="D19" s="95"/>
      <c r="E19" s="95" t="s">
        <v>2174</v>
      </c>
      <c r="F19" s="95" t="s">
        <v>2175</v>
      </c>
      <c r="G19" s="175"/>
      <c r="H19" s="95">
        <v>1</v>
      </c>
      <c r="I19" s="174" t="s">
        <v>2161</v>
      </c>
      <c r="J19" s="95">
        <v>9</v>
      </c>
      <c r="K19" s="95">
        <v>0</v>
      </c>
      <c r="L19" s="95">
        <v>0</v>
      </c>
      <c r="M19" s="95">
        <v>0</v>
      </c>
      <c r="N19" s="95">
        <v>0</v>
      </c>
      <c r="O19" s="95">
        <v>0</v>
      </c>
      <c r="P19" s="95">
        <v>0</v>
      </c>
      <c r="Q19" s="95">
        <v>0</v>
      </c>
      <c r="R19" s="95">
        <v>0</v>
      </c>
      <c r="S19" s="95">
        <v>0</v>
      </c>
      <c r="T19" s="95">
        <v>1</v>
      </c>
      <c r="U19" s="95">
        <v>0</v>
      </c>
      <c r="V19" s="95">
        <v>0</v>
      </c>
      <c r="W19" s="95">
        <v>1</v>
      </c>
      <c r="X19" s="95">
        <v>0</v>
      </c>
      <c r="Y19" s="95">
        <v>0</v>
      </c>
      <c r="Z19" s="95"/>
      <c r="AA19" s="95"/>
      <c r="AB19" s="95"/>
      <c r="AC19" s="95"/>
      <c r="AD19" s="95"/>
      <c r="AE19" s="95"/>
      <c r="AF19" s="95"/>
      <c r="AG19" s="95"/>
      <c r="AH19" s="95"/>
      <c r="AI19" s="95"/>
      <c r="AJ19" s="95"/>
      <c r="AK19" s="95"/>
      <c r="AL19" s="173"/>
      <c r="AM19" s="95"/>
    </row>
    <row r="20" spans="2:39">
      <c r="B20" s="95">
        <v>20</v>
      </c>
      <c r="C20" s="95" t="s">
        <v>179</v>
      </c>
      <c r="D20" s="95"/>
      <c r="E20" s="95" t="s">
        <v>2176</v>
      </c>
      <c r="F20" s="95" t="s">
        <v>2176</v>
      </c>
      <c r="G20" s="95" t="s">
        <v>2132</v>
      </c>
      <c r="H20" s="95">
        <v>1</v>
      </c>
      <c r="I20" s="174" t="s">
        <v>2176</v>
      </c>
      <c r="J20" s="95">
        <v>1</v>
      </c>
      <c r="K20" s="95">
        <v>3.3</v>
      </c>
      <c r="L20" s="95">
        <v>0.12</v>
      </c>
      <c r="M20" s="95">
        <v>1.05</v>
      </c>
      <c r="N20" s="95">
        <v>2.2000000000000002</v>
      </c>
      <c r="O20" s="95">
        <v>1.38</v>
      </c>
      <c r="P20" s="95">
        <v>2.16</v>
      </c>
      <c r="Q20" s="95">
        <v>1.89</v>
      </c>
      <c r="R20" s="95">
        <v>1.35</v>
      </c>
      <c r="S20" s="95">
        <v>0</v>
      </c>
      <c r="T20" s="95">
        <v>1</v>
      </c>
      <c r="U20" s="95">
        <v>0</v>
      </c>
      <c r="V20" s="95">
        <v>0</v>
      </c>
      <c r="W20" s="95">
        <v>1</v>
      </c>
      <c r="X20" s="95">
        <v>0</v>
      </c>
      <c r="Y20" s="95">
        <v>0</v>
      </c>
      <c r="Z20" s="95">
        <v>1</v>
      </c>
      <c r="AA20" s="95">
        <v>1</v>
      </c>
      <c r="AB20" s="95">
        <v>0</v>
      </c>
      <c r="AC20" s="95">
        <v>0</v>
      </c>
      <c r="AD20" s="95">
        <v>0</v>
      </c>
      <c r="AE20" s="95">
        <v>0</v>
      </c>
      <c r="AF20" s="95">
        <v>0</v>
      </c>
      <c r="AG20" s="95">
        <v>0</v>
      </c>
      <c r="AH20" s="95">
        <v>0</v>
      </c>
      <c r="AI20" s="95">
        <v>0</v>
      </c>
      <c r="AJ20" s="95"/>
      <c r="AK20" s="95"/>
      <c r="AL20" s="173">
        <v>44035.863321759258</v>
      </c>
      <c r="AM20" s="95">
        <v>1</v>
      </c>
    </row>
    <row r="21" spans="2:39">
      <c r="B21" s="95">
        <v>21</v>
      </c>
      <c r="C21" s="95" t="s">
        <v>180</v>
      </c>
      <c r="D21" s="95"/>
      <c r="E21" s="95" t="s">
        <v>2177</v>
      </c>
      <c r="F21" s="95" t="s">
        <v>2178</v>
      </c>
      <c r="G21" s="95" t="s">
        <v>2136</v>
      </c>
      <c r="H21" s="95">
        <v>1</v>
      </c>
      <c r="I21" s="174" t="s">
        <v>2176</v>
      </c>
      <c r="J21" s="95">
        <v>2</v>
      </c>
      <c r="K21" s="95">
        <v>4.5999999999999996</v>
      </c>
      <c r="L21" s="95">
        <v>0.17</v>
      </c>
      <c r="M21" s="95">
        <v>1.58</v>
      </c>
      <c r="N21" s="95">
        <v>3.16</v>
      </c>
      <c r="O21" s="95">
        <v>1.89</v>
      </c>
      <c r="P21" s="95">
        <v>3.1</v>
      </c>
      <c r="Q21" s="95">
        <v>2.71</v>
      </c>
      <c r="R21" s="95">
        <v>1.85</v>
      </c>
      <c r="S21" s="95">
        <v>0</v>
      </c>
      <c r="T21" s="95">
        <v>1</v>
      </c>
      <c r="U21" s="95">
        <v>0</v>
      </c>
      <c r="V21" s="95">
        <v>0</v>
      </c>
      <c r="W21" s="95">
        <v>1</v>
      </c>
      <c r="X21" s="95">
        <v>0</v>
      </c>
      <c r="Y21" s="95">
        <v>0</v>
      </c>
      <c r="Z21" s="95">
        <v>1</v>
      </c>
      <c r="AA21" s="95">
        <v>0</v>
      </c>
      <c r="AB21" s="95">
        <v>0</v>
      </c>
      <c r="AC21" s="95">
        <v>0</v>
      </c>
      <c r="AD21" s="95">
        <v>0</v>
      </c>
      <c r="AE21" s="95">
        <v>0</v>
      </c>
      <c r="AF21" s="95">
        <v>0</v>
      </c>
      <c r="AG21" s="95">
        <v>0</v>
      </c>
      <c r="AH21" s="95">
        <v>0</v>
      </c>
      <c r="AI21" s="95">
        <v>0</v>
      </c>
      <c r="AJ21" s="95"/>
      <c r="AK21" s="95"/>
      <c r="AL21" s="173">
        <v>44035.865995370368</v>
      </c>
      <c r="AM21" s="95">
        <v>1</v>
      </c>
    </row>
    <row r="22" spans="2:39">
      <c r="B22" s="95">
        <v>22</v>
      </c>
      <c r="C22" s="95" t="s">
        <v>181</v>
      </c>
      <c r="D22" s="95"/>
      <c r="E22" s="95" t="s">
        <v>2179</v>
      </c>
      <c r="F22" s="95" t="s">
        <v>2180</v>
      </c>
      <c r="G22" s="95" t="s">
        <v>2140</v>
      </c>
      <c r="H22" s="95">
        <v>1</v>
      </c>
      <c r="I22" s="174" t="s">
        <v>2176</v>
      </c>
      <c r="J22" s="95">
        <v>3</v>
      </c>
      <c r="K22" s="95">
        <v>3.8</v>
      </c>
      <c r="L22" s="95">
        <v>0.17</v>
      </c>
      <c r="M22" s="95">
        <v>1.27</v>
      </c>
      <c r="N22" s="95">
        <v>2.8</v>
      </c>
      <c r="O22" s="95">
        <v>1.63</v>
      </c>
      <c r="P22" s="95">
        <v>2.74</v>
      </c>
      <c r="Q22" s="95">
        <v>2.39</v>
      </c>
      <c r="R22" s="95">
        <v>1.6</v>
      </c>
      <c r="S22" s="95">
        <v>0</v>
      </c>
      <c r="T22" s="95">
        <v>1</v>
      </c>
      <c r="U22" s="95">
        <v>0</v>
      </c>
      <c r="V22" s="95">
        <v>0</v>
      </c>
      <c r="W22" s="95">
        <v>1</v>
      </c>
      <c r="X22" s="95">
        <v>0</v>
      </c>
      <c r="Y22" s="95">
        <v>0</v>
      </c>
      <c r="Z22" s="95">
        <v>0</v>
      </c>
      <c r="AA22" s="95">
        <v>1</v>
      </c>
      <c r="AB22" s="95">
        <v>0</v>
      </c>
      <c r="AC22" s="95">
        <v>0</v>
      </c>
      <c r="AD22" s="95">
        <v>0</v>
      </c>
      <c r="AE22" s="95">
        <v>0</v>
      </c>
      <c r="AF22" s="95">
        <v>0</v>
      </c>
      <c r="AG22" s="95">
        <v>0</v>
      </c>
      <c r="AH22" s="95">
        <v>0</v>
      </c>
      <c r="AI22" s="95">
        <v>0</v>
      </c>
      <c r="AJ22" s="95"/>
      <c r="AK22" s="95"/>
      <c r="AL22" s="173">
        <v>44035.867118055554</v>
      </c>
      <c r="AM22" s="95">
        <v>1</v>
      </c>
    </row>
    <row r="23" spans="2:39">
      <c r="B23" s="95">
        <v>23</v>
      </c>
      <c r="C23" s="95" t="s">
        <v>2181</v>
      </c>
      <c r="D23" s="95"/>
      <c r="E23" s="95" t="s">
        <v>2182</v>
      </c>
      <c r="F23" s="95" t="s">
        <v>2183</v>
      </c>
      <c r="G23" s="175" t="s">
        <v>2184</v>
      </c>
      <c r="H23" s="95">
        <v>1</v>
      </c>
      <c r="I23" s="174" t="s">
        <v>2176</v>
      </c>
      <c r="J23" s="95">
        <v>10</v>
      </c>
      <c r="K23" s="95">
        <v>5.8</v>
      </c>
      <c r="L23" s="95">
        <v>0.17</v>
      </c>
      <c r="M23" s="95">
        <v>1.8</v>
      </c>
      <c r="N23" s="95">
        <v>3.81</v>
      </c>
      <c r="O23" s="95">
        <v>1.84</v>
      </c>
      <c r="P23" s="95">
        <v>3.74</v>
      </c>
      <c r="Q23" s="95">
        <v>3.39</v>
      </c>
      <c r="R23" s="95">
        <v>1.8</v>
      </c>
      <c r="S23" s="95">
        <v>0</v>
      </c>
      <c r="T23" s="95">
        <v>1</v>
      </c>
      <c r="U23" s="95">
        <v>10</v>
      </c>
      <c r="V23" s="95">
        <v>0</v>
      </c>
      <c r="W23" s="95">
        <v>1</v>
      </c>
      <c r="X23" s="95">
        <v>0</v>
      </c>
      <c r="Y23" s="95">
        <v>0</v>
      </c>
      <c r="Z23" s="95">
        <v>0</v>
      </c>
      <c r="AA23" s="95">
        <v>0</v>
      </c>
      <c r="AB23" s="95">
        <v>1</v>
      </c>
      <c r="AC23" s="95">
        <v>0</v>
      </c>
      <c r="AD23" s="95">
        <v>0</v>
      </c>
      <c r="AE23" s="95">
        <v>0</v>
      </c>
      <c r="AF23" s="95">
        <v>0</v>
      </c>
      <c r="AG23" s="95">
        <v>0</v>
      </c>
      <c r="AH23" s="95">
        <v>0</v>
      </c>
      <c r="AI23" s="95">
        <v>0</v>
      </c>
      <c r="AJ23" s="95"/>
      <c r="AK23" s="95"/>
      <c r="AL23" s="173">
        <v>44116.819780092592</v>
      </c>
      <c r="AM23" s="95">
        <v>1</v>
      </c>
    </row>
    <row r="24" spans="2:39">
      <c r="B24" s="95">
        <v>24</v>
      </c>
      <c r="C24" s="95" t="s">
        <v>2185</v>
      </c>
      <c r="D24" s="95"/>
      <c r="E24" s="95" t="s">
        <v>2186</v>
      </c>
      <c r="F24" s="95" t="s">
        <v>2187</v>
      </c>
      <c r="G24" s="175" t="s">
        <v>2144</v>
      </c>
      <c r="H24" s="95">
        <v>1</v>
      </c>
      <c r="I24" s="174" t="s">
        <v>2176</v>
      </c>
      <c r="J24" s="95">
        <v>5</v>
      </c>
      <c r="K24" s="95">
        <v>4.3</v>
      </c>
      <c r="L24" s="95">
        <v>0.17</v>
      </c>
      <c r="M24" s="95">
        <v>1.58</v>
      </c>
      <c r="N24" s="95">
        <v>3.16</v>
      </c>
      <c r="O24" s="95">
        <v>1.89</v>
      </c>
      <c r="P24" s="95">
        <v>3.1</v>
      </c>
      <c r="Q24" s="95">
        <v>2.71</v>
      </c>
      <c r="R24" s="95">
        <v>1.85</v>
      </c>
      <c r="S24" s="95">
        <v>0</v>
      </c>
      <c r="T24" s="95">
        <v>1</v>
      </c>
      <c r="U24" s="95">
        <v>0</v>
      </c>
      <c r="V24" s="95">
        <v>0</v>
      </c>
      <c r="W24" s="95">
        <v>1</v>
      </c>
      <c r="X24" s="95">
        <v>0</v>
      </c>
      <c r="Y24" s="95">
        <v>0</v>
      </c>
      <c r="Z24" s="95">
        <v>0</v>
      </c>
      <c r="AA24" s="95">
        <v>0</v>
      </c>
      <c r="AB24" s="95">
        <v>0</v>
      </c>
      <c r="AC24" s="95">
        <v>0</v>
      </c>
      <c r="AD24" s="95">
        <v>0</v>
      </c>
      <c r="AE24" s="95">
        <v>0</v>
      </c>
      <c r="AF24" s="95">
        <v>1</v>
      </c>
      <c r="AG24" s="95">
        <v>1</v>
      </c>
      <c r="AH24" s="95">
        <v>0</v>
      </c>
      <c r="AI24" s="95">
        <v>0</v>
      </c>
      <c r="AJ24" s="95"/>
      <c r="AK24" s="95"/>
      <c r="AL24" s="173">
        <v>44035.869537037041</v>
      </c>
      <c r="AM24" s="95">
        <v>1</v>
      </c>
    </row>
    <row r="25" spans="2:39">
      <c r="B25" s="95">
        <v>25</v>
      </c>
      <c r="C25" s="95" t="s">
        <v>2188</v>
      </c>
      <c r="D25" s="95"/>
      <c r="E25" s="95" t="s">
        <v>2189</v>
      </c>
      <c r="F25" s="95" t="s">
        <v>2190</v>
      </c>
      <c r="G25" s="175" t="s">
        <v>2191</v>
      </c>
      <c r="H25" s="95">
        <v>1</v>
      </c>
      <c r="I25" s="174" t="s">
        <v>2176</v>
      </c>
      <c r="J25" s="95">
        <v>6</v>
      </c>
      <c r="K25" s="95">
        <v>4.3</v>
      </c>
      <c r="L25" s="95">
        <v>0.17</v>
      </c>
      <c r="M25" s="95">
        <v>1.58</v>
      </c>
      <c r="N25" s="95">
        <v>3.16</v>
      </c>
      <c r="O25" s="95">
        <v>1.89</v>
      </c>
      <c r="P25" s="95">
        <v>3.1</v>
      </c>
      <c r="Q25" s="95">
        <v>2.71</v>
      </c>
      <c r="R25" s="95">
        <v>1.85</v>
      </c>
      <c r="S25" s="95">
        <v>0</v>
      </c>
      <c r="T25" s="95">
        <v>1</v>
      </c>
      <c r="U25" s="95">
        <v>0</v>
      </c>
      <c r="V25" s="95">
        <v>0</v>
      </c>
      <c r="W25" s="95">
        <v>1</v>
      </c>
      <c r="X25" s="95">
        <v>0</v>
      </c>
      <c r="Y25" s="95">
        <v>0</v>
      </c>
      <c r="Z25" s="95">
        <v>0</v>
      </c>
      <c r="AA25" s="95">
        <v>0</v>
      </c>
      <c r="AB25" s="95">
        <v>0</v>
      </c>
      <c r="AC25" s="95">
        <v>0</v>
      </c>
      <c r="AD25" s="95">
        <v>0</v>
      </c>
      <c r="AE25" s="95">
        <v>0</v>
      </c>
      <c r="AF25" s="95">
        <v>1</v>
      </c>
      <c r="AG25" s="95">
        <v>0</v>
      </c>
      <c r="AH25" s="95">
        <v>0</v>
      </c>
      <c r="AI25" s="95">
        <v>0</v>
      </c>
      <c r="AJ25" s="95"/>
      <c r="AK25" s="95"/>
      <c r="AL25" s="173">
        <v>44035.870208333334</v>
      </c>
      <c r="AM25" s="95">
        <v>1</v>
      </c>
    </row>
    <row r="26" spans="2:39">
      <c r="B26" s="95">
        <v>26</v>
      </c>
      <c r="C26" s="95" t="s">
        <v>2192</v>
      </c>
      <c r="D26" s="95"/>
      <c r="E26" s="95" t="s">
        <v>2193</v>
      </c>
      <c r="F26" s="95" t="s">
        <v>2194</v>
      </c>
      <c r="G26" s="175" t="s">
        <v>2195</v>
      </c>
      <c r="H26" s="95">
        <v>1</v>
      </c>
      <c r="I26" s="174" t="s">
        <v>2176</v>
      </c>
      <c r="J26" s="95">
        <v>7</v>
      </c>
      <c r="K26" s="95">
        <v>4.3</v>
      </c>
      <c r="L26" s="95">
        <v>0.17</v>
      </c>
      <c r="M26" s="95">
        <v>1.58</v>
      </c>
      <c r="N26" s="95">
        <v>3.16</v>
      </c>
      <c r="O26" s="95">
        <v>1.89</v>
      </c>
      <c r="P26" s="95">
        <v>3.1</v>
      </c>
      <c r="Q26" s="95">
        <v>2.71</v>
      </c>
      <c r="R26" s="95">
        <v>1.85</v>
      </c>
      <c r="S26" s="95">
        <v>0</v>
      </c>
      <c r="T26" s="95">
        <v>1</v>
      </c>
      <c r="U26" s="95">
        <v>0</v>
      </c>
      <c r="V26" s="95">
        <v>0</v>
      </c>
      <c r="W26" s="95">
        <v>1</v>
      </c>
      <c r="X26" s="95">
        <v>0</v>
      </c>
      <c r="Y26" s="95">
        <v>0</v>
      </c>
      <c r="Z26" s="95">
        <v>0</v>
      </c>
      <c r="AA26" s="95">
        <v>0</v>
      </c>
      <c r="AB26" s="95">
        <v>0</v>
      </c>
      <c r="AC26" s="95">
        <v>0</v>
      </c>
      <c r="AD26" s="95">
        <v>0</v>
      </c>
      <c r="AE26" s="95">
        <v>0</v>
      </c>
      <c r="AF26" s="95">
        <v>0</v>
      </c>
      <c r="AG26" s="95">
        <v>1</v>
      </c>
      <c r="AH26" s="95">
        <v>0</v>
      </c>
      <c r="AI26" s="95">
        <v>0</v>
      </c>
      <c r="AJ26" s="95"/>
      <c r="AK26" s="95"/>
      <c r="AL26" s="173">
        <v>44035.870474537034</v>
      </c>
      <c r="AM26" s="95">
        <v>1</v>
      </c>
    </row>
    <row r="27" spans="2:39">
      <c r="B27" s="95">
        <v>27</v>
      </c>
      <c r="C27" s="95" t="s">
        <v>191</v>
      </c>
      <c r="D27" s="95"/>
      <c r="E27" s="95" t="s">
        <v>209</v>
      </c>
      <c r="F27" s="95" t="s">
        <v>2196</v>
      </c>
      <c r="G27" s="95" t="s">
        <v>2132</v>
      </c>
      <c r="H27" s="95">
        <v>1</v>
      </c>
      <c r="I27" s="174" t="s">
        <v>209</v>
      </c>
      <c r="J27" s="95">
        <v>1</v>
      </c>
      <c r="K27" s="95">
        <v>3.3</v>
      </c>
      <c r="L27" s="95">
        <v>0.12</v>
      </c>
      <c r="M27" s="95">
        <v>1.05</v>
      </c>
      <c r="N27" s="95">
        <v>2.2000000000000002</v>
      </c>
      <c r="O27" s="95">
        <v>1.38</v>
      </c>
      <c r="P27" s="95">
        <v>2.16</v>
      </c>
      <c r="Q27" s="95">
        <v>1.89</v>
      </c>
      <c r="R27" s="95">
        <v>1.35</v>
      </c>
      <c r="S27" s="95">
        <v>0</v>
      </c>
      <c r="T27" s="95">
        <v>1</v>
      </c>
      <c r="U27" s="95">
        <v>0</v>
      </c>
      <c r="V27" s="95">
        <v>0</v>
      </c>
      <c r="W27" s="95">
        <v>1</v>
      </c>
      <c r="X27" s="95">
        <v>0</v>
      </c>
      <c r="Y27" s="95">
        <v>0</v>
      </c>
      <c r="Z27" s="95">
        <v>1</v>
      </c>
      <c r="AA27" s="95">
        <v>1</v>
      </c>
      <c r="AB27" s="95">
        <v>0</v>
      </c>
      <c r="AC27" s="95">
        <v>0</v>
      </c>
      <c r="AD27" s="95">
        <v>0</v>
      </c>
      <c r="AE27" s="95">
        <v>0</v>
      </c>
      <c r="AF27" s="95">
        <v>0</v>
      </c>
      <c r="AG27" s="95">
        <v>0</v>
      </c>
      <c r="AH27" s="95">
        <v>0</v>
      </c>
      <c r="AI27" s="95">
        <v>0</v>
      </c>
      <c r="AJ27" s="95"/>
      <c r="AK27" s="95"/>
      <c r="AL27" s="173">
        <v>44035.863402777781</v>
      </c>
      <c r="AM27" s="95">
        <v>1</v>
      </c>
    </row>
    <row r="28" spans="2:39">
      <c r="B28" s="95">
        <v>28</v>
      </c>
      <c r="C28" s="95" t="s">
        <v>192</v>
      </c>
      <c r="D28" s="95"/>
      <c r="E28" s="95" t="s">
        <v>2197</v>
      </c>
      <c r="F28" s="95" t="s">
        <v>2198</v>
      </c>
      <c r="G28" s="95" t="s">
        <v>2136</v>
      </c>
      <c r="H28" s="95">
        <v>1</v>
      </c>
      <c r="I28" s="174" t="s">
        <v>209</v>
      </c>
      <c r="J28" s="95">
        <v>2</v>
      </c>
      <c r="K28" s="95">
        <v>4.3</v>
      </c>
      <c r="L28" s="95">
        <v>0.17</v>
      </c>
      <c r="M28" s="95">
        <v>1.58</v>
      </c>
      <c r="N28" s="95">
        <v>3.16</v>
      </c>
      <c r="O28" s="95">
        <v>1.89</v>
      </c>
      <c r="P28" s="95">
        <v>3.1</v>
      </c>
      <c r="Q28" s="95">
        <v>2.71</v>
      </c>
      <c r="R28" s="95">
        <v>1.85</v>
      </c>
      <c r="S28" s="95">
        <v>0</v>
      </c>
      <c r="T28" s="95">
        <v>1</v>
      </c>
      <c r="U28" s="95">
        <v>0</v>
      </c>
      <c r="V28" s="95">
        <v>0</v>
      </c>
      <c r="W28" s="95">
        <v>1</v>
      </c>
      <c r="X28" s="95">
        <v>0</v>
      </c>
      <c r="Y28" s="95">
        <v>0</v>
      </c>
      <c r="Z28" s="95">
        <v>1</v>
      </c>
      <c r="AA28" s="95">
        <v>0</v>
      </c>
      <c r="AB28" s="95">
        <v>0</v>
      </c>
      <c r="AC28" s="95">
        <v>0</v>
      </c>
      <c r="AD28" s="95">
        <v>0</v>
      </c>
      <c r="AE28" s="95">
        <v>0</v>
      </c>
      <c r="AF28" s="95">
        <v>0</v>
      </c>
      <c r="AG28" s="95">
        <v>0</v>
      </c>
      <c r="AH28" s="95">
        <v>0</v>
      </c>
      <c r="AI28" s="95">
        <v>0</v>
      </c>
      <c r="AJ28" s="95"/>
      <c r="AK28" s="95"/>
      <c r="AL28" s="173">
        <v>44035.866030092591</v>
      </c>
      <c r="AM28" s="95">
        <v>1</v>
      </c>
    </row>
    <row r="29" spans="2:39">
      <c r="B29" s="95">
        <v>29</v>
      </c>
      <c r="C29" s="95" t="s">
        <v>193</v>
      </c>
      <c r="D29" s="95"/>
      <c r="E29" s="95" t="s">
        <v>2199</v>
      </c>
      <c r="F29" s="95" t="s">
        <v>2200</v>
      </c>
      <c r="G29" s="95" t="s">
        <v>2140</v>
      </c>
      <c r="H29" s="95">
        <v>1</v>
      </c>
      <c r="I29" s="174" t="s">
        <v>209</v>
      </c>
      <c r="J29" s="95">
        <v>3</v>
      </c>
      <c r="K29" s="95">
        <v>3.8</v>
      </c>
      <c r="L29" s="95">
        <v>0.17</v>
      </c>
      <c r="M29" s="95">
        <v>1.27</v>
      </c>
      <c r="N29" s="95">
        <v>2.8</v>
      </c>
      <c r="O29" s="95">
        <v>1.63</v>
      </c>
      <c r="P29" s="95">
        <v>2.74</v>
      </c>
      <c r="Q29" s="95">
        <v>2.39</v>
      </c>
      <c r="R29" s="95">
        <v>1.6</v>
      </c>
      <c r="S29" s="95">
        <v>0</v>
      </c>
      <c r="T29" s="95">
        <v>1</v>
      </c>
      <c r="U29" s="95">
        <v>0</v>
      </c>
      <c r="V29" s="95">
        <v>0</v>
      </c>
      <c r="W29" s="95">
        <v>1</v>
      </c>
      <c r="X29" s="95">
        <v>0</v>
      </c>
      <c r="Y29" s="95">
        <v>0</v>
      </c>
      <c r="Z29" s="95">
        <v>0</v>
      </c>
      <c r="AA29" s="95">
        <v>1</v>
      </c>
      <c r="AB29" s="95">
        <v>0</v>
      </c>
      <c r="AC29" s="95">
        <v>0</v>
      </c>
      <c r="AD29" s="95">
        <v>0</v>
      </c>
      <c r="AE29" s="95">
        <v>0</v>
      </c>
      <c r="AF29" s="95">
        <v>0</v>
      </c>
      <c r="AG29" s="95">
        <v>0</v>
      </c>
      <c r="AH29" s="95">
        <v>0</v>
      </c>
      <c r="AI29" s="95">
        <v>0</v>
      </c>
      <c r="AJ29" s="95"/>
      <c r="AK29" s="95"/>
      <c r="AL29" s="173">
        <v>44035.867152777777</v>
      </c>
      <c r="AM29" s="95">
        <v>1</v>
      </c>
    </row>
    <row r="30" spans="2:39">
      <c r="B30" s="95">
        <v>30</v>
      </c>
      <c r="C30" s="95" t="s">
        <v>2201</v>
      </c>
      <c r="D30" s="95"/>
      <c r="E30" s="95" t="s">
        <v>2202</v>
      </c>
      <c r="F30" s="95" t="s">
        <v>2203</v>
      </c>
      <c r="G30" s="95" t="s">
        <v>2144</v>
      </c>
      <c r="H30" s="95">
        <v>1</v>
      </c>
      <c r="I30" s="95" t="s">
        <v>209</v>
      </c>
      <c r="J30" s="95">
        <v>5</v>
      </c>
      <c r="K30" s="95">
        <v>4.3</v>
      </c>
      <c r="L30" s="95">
        <v>0.17</v>
      </c>
      <c r="M30" s="95">
        <v>1.58</v>
      </c>
      <c r="N30" s="95">
        <v>3.16</v>
      </c>
      <c r="O30" s="95">
        <v>1.89</v>
      </c>
      <c r="P30" s="95">
        <v>3.1</v>
      </c>
      <c r="Q30" s="95">
        <v>2.71</v>
      </c>
      <c r="R30" s="95">
        <v>1.85</v>
      </c>
      <c r="S30" s="95">
        <v>0</v>
      </c>
      <c r="T30" s="95">
        <v>1</v>
      </c>
      <c r="U30" s="95">
        <v>0</v>
      </c>
      <c r="V30" s="95">
        <v>0</v>
      </c>
      <c r="W30" s="95">
        <v>1</v>
      </c>
      <c r="X30" s="95">
        <v>0</v>
      </c>
      <c r="Y30" s="95">
        <v>0</v>
      </c>
      <c r="Z30" s="95">
        <v>0</v>
      </c>
      <c r="AA30" s="95">
        <v>0</v>
      </c>
      <c r="AB30" s="95">
        <v>0</v>
      </c>
      <c r="AC30" s="95">
        <v>0</v>
      </c>
      <c r="AD30" s="95">
        <v>0</v>
      </c>
      <c r="AE30" s="95">
        <v>0</v>
      </c>
      <c r="AF30" s="95">
        <v>1</v>
      </c>
      <c r="AG30" s="95">
        <v>1</v>
      </c>
      <c r="AH30" s="95">
        <v>0</v>
      </c>
      <c r="AI30" s="95">
        <v>0</v>
      </c>
      <c r="AJ30" s="95"/>
      <c r="AK30" s="95"/>
      <c r="AL30" s="173">
        <v>44035.869583333333</v>
      </c>
      <c r="AM30" s="95">
        <v>1</v>
      </c>
    </row>
    <row r="31" spans="2:39">
      <c r="B31" s="95">
        <v>31</v>
      </c>
      <c r="C31" s="95" t="s">
        <v>2204</v>
      </c>
      <c r="D31" s="95"/>
      <c r="E31" s="95" t="s">
        <v>2205</v>
      </c>
      <c r="F31" s="95" t="s">
        <v>2206</v>
      </c>
      <c r="G31" s="95" t="s">
        <v>2184</v>
      </c>
      <c r="H31" s="95">
        <v>1</v>
      </c>
      <c r="I31" s="95" t="s">
        <v>209</v>
      </c>
      <c r="J31" s="95">
        <v>10</v>
      </c>
      <c r="K31" s="95">
        <v>0</v>
      </c>
      <c r="L31" s="95">
        <v>0.17</v>
      </c>
      <c r="M31" s="95">
        <v>1.8</v>
      </c>
      <c r="N31" s="95">
        <v>0</v>
      </c>
      <c r="O31" s="95">
        <v>0</v>
      </c>
      <c r="P31" s="95">
        <v>0</v>
      </c>
      <c r="Q31" s="95">
        <v>0</v>
      </c>
      <c r="R31" s="95">
        <v>0</v>
      </c>
      <c r="S31" s="95">
        <v>0</v>
      </c>
      <c r="T31" s="95">
        <v>1</v>
      </c>
      <c r="U31" s="95">
        <v>10</v>
      </c>
      <c r="V31" s="95">
        <v>0</v>
      </c>
      <c r="W31" s="95">
        <v>1</v>
      </c>
      <c r="X31" s="95">
        <v>0</v>
      </c>
      <c r="Y31" s="95">
        <v>0</v>
      </c>
      <c r="Z31" s="95">
        <v>0</v>
      </c>
      <c r="AA31" s="95">
        <v>0</v>
      </c>
      <c r="AB31" s="95">
        <v>1</v>
      </c>
      <c r="AC31" s="95">
        <v>0</v>
      </c>
      <c r="AD31" s="95">
        <v>0</v>
      </c>
      <c r="AE31" s="95">
        <v>0</v>
      </c>
      <c r="AF31" s="95">
        <v>0</v>
      </c>
      <c r="AG31" s="95">
        <v>0</v>
      </c>
      <c r="AH31" s="95">
        <v>0</v>
      </c>
      <c r="AI31" s="95">
        <v>0</v>
      </c>
      <c r="AJ31" s="95"/>
      <c r="AK31" s="95"/>
      <c r="AL31" s="173">
        <v>44116.819849537038</v>
      </c>
      <c r="AM31" s="95">
        <v>1</v>
      </c>
    </row>
    <row r="32" spans="2:39">
      <c r="B32" s="95">
        <v>33</v>
      </c>
      <c r="C32" s="95" t="s">
        <v>197</v>
      </c>
      <c r="D32" s="95"/>
      <c r="E32" s="95" t="s">
        <v>211</v>
      </c>
      <c r="F32" s="95" t="s">
        <v>2207</v>
      </c>
      <c r="G32" s="95" t="s">
        <v>2132</v>
      </c>
      <c r="H32" s="95">
        <v>1</v>
      </c>
      <c r="I32" s="95" t="s">
        <v>211</v>
      </c>
      <c r="J32" s="95">
        <v>1</v>
      </c>
      <c r="K32" s="95">
        <v>3</v>
      </c>
      <c r="L32" s="95">
        <v>0.12</v>
      </c>
      <c r="M32" s="95">
        <v>1.05</v>
      </c>
      <c r="N32" s="95">
        <v>2.2000000000000002</v>
      </c>
      <c r="O32" s="95">
        <v>1.38</v>
      </c>
      <c r="P32" s="95">
        <v>2.16</v>
      </c>
      <c r="Q32" s="95">
        <v>1.89</v>
      </c>
      <c r="R32" s="95">
        <v>1.35</v>
      </c>
      <c r="S32" s="95">
        <v>0</v>
      </c>
      <c r="T32" s="95">
        <v>1</v>
      </c>
      <c r="U32" s="95">
        <v>0</v>
      </c>
      <c r="V32" s="95">
        <v>0</v>
      </c>
      <c r="W32" s="95">
        <v>1</v>
      </c>
      <c r="X32" s="95">
        <v>0</v>
      </c>
      <c r="Y32" s="95">
        <v>0</v>
      </c>
      <c r="Z32" s="95">
        <v>1</v>
      </c>
      <c r="AA32" s="95">
        <v>1</v>
      </c>
      <c r="AB32" s="95">
        <v>0</v>
      </c>
      <c r="AC32" s="95">
        <v>0</v>
      </c>
      <c r="AD32" s="95">
        <v>0</v>
      </c>
      <c r="AE32" s="95">
        <v>0</v>
      </c>
      <c r="AF32" s="95">
        <v>0</v>
      </c>
      <c r="AG32" s="95">
        <v>0</v>
      </c>
      <c r="AH32" s="95">
        <v>0</v>
      </c>
      <c r="AI32" s="95">
        <v>0</v>
      </c>
      <c r="AJ32" s="95"/>
      <c r="AK32" s="95"/>
      <c r="AL32" s="173">
        <v>44035.863449074073</v>
      </c>
      <c r="AM32" s="95">
        <v>1</v>
      </c>
    </row>
    <row r="33" spans="2:39">
      <c r="B33" s="95">
        <v>34</v>
      </c>
      <c r="C33" s="95" t="s">
        <v>198</v>
      </c>
      <c r="D33" s="95"/>
      <c r="E33" s="95" t="s">
        <v>2208</v>
      </c>
      <c r="F33" s="95" t="s">
        <v>2209</v>
      </c>
      <c r="G33" s="95" t="s">
        <v>2136</v>
      </c>
      <c r="H33" s="95">
        <v>1</v>
      </c>
      <c r="I33" s="95" t="s">
        <v>211</v>
      </c>
      <c r="J33" s="95">
        <v>2</v>
      </c>
      <c r="K33" s="95">
        <v>4.3</v>
      </c>
      <c r="L33" s="95">
        <v>0.17</v>
      </c>
      <c r="M33" s="95">
        <v>1.58</v>
      </c>
      <c r="N33" s="95">
        <v>3.16</v>
      </c>
      <c r="O33" s="95">
        <v>1.89</v>
      </c>
      <c r="P33" s="95">
        <v>3.1</v>
      </c>
      <c r="Q33" s="95">
        <v>2.71</v>
      </c>
      <c r="R33" s="95">
        <v>1.85</v>
      </c>
      <c r="S33" s="95">
        <v>0</v>
      </c>
      <c r="T33" s="95">
        <v>1</v>
      </c>
      <c r="U33" s="95">
        <v>0</v>
      </c>
      <c r="V33" s="95">
        <v>0</v>
      </c>
      <c r="W33" s="95">
        <v>1</v>
      </c>
      <c r="X33" s="95">
        <v>0</v>
      </c>
      <c r="Y33" s="95">
        <v>0</v>
      </c>
      <c r="Z33" s="95">
        <v>1</v>
      </c>
      <c r="AA33" s="95">
        <v>0</v>
      </c>
      <c r="AB33" s="95">
        <v>0</v>
      </c>
      <c r="AC33" s="95">
        <v>0</v>
      </c>
      <c r="AD33" s="95">
        <v>0</v>
      </c>
      <c r="AE33" s="95">
        <v>0</v>
      </c>
      <c r="AF33" s="95">
        <v>0</v>
      </c>
      <c r="AG33" s="95">
        <v>0</v>
      </c>
      <c r="AH33" s="95">
        <v>0</v>
      </c>
      <c r="AI33" s="95">
        <v>0</v>
      </c>
      <c r="AJ33" s="95"/>
      <c r="AK33" s="95"/>
      <c r="AL33" s="173">
        <v>44035.866064814814</v>
      </c>
      <c r="AM33" s="95">
        <v>1</v>
      </c>
    </row>
    <row r="34" spans="2:39">
      <c r="B34" s="95">
        <v>35</v>
      </c>
      <c r="C34" s="95" t="s">
        <v>199</v>
      </c>
      <c r="D34" s="95"/>
      <c r="E34" s="95" t="s">
        <v>2210</v>
      </c>
      <c r="F34" s="95" t="s">
        <v>2211</v>
      </c>
      <c r="G34" s="95" t="s">
        <v>2140</v>
      </c>
      <c r="H34" s="95">
        <v>1</v>
      </c>
      <c r="I34" s="95" t="s">
        <v>211</v>
      </c>
      <c r="J34" s="95">
        <v>3</v>
      </c>
      <c r="K34" s="95">
        <v>3.8</v>
      </c>
      <c r="L34" s="95">
        <v>0.17</v>
      </c>
      <c r="M34" s="95">
        <v>1.27</v>
      </c>
      <c r="N34" s="95">
        <v>2.8</v>
      </c>
      <c r="O34" s="95">
        <v>1.63</v>
      </c>
      <c r="P34" s="95">
        <v>2.74</v>
      </c>
      <c r="Q34" s="95">
        <v>2.39</v>
      </c>
      <c r="R34" s="95">
        <v>1.6</v>
      </c>
      <c r="S34" s="95">
        <v>0</v>
      </c>
      <c r="T34" s="95">
        <v>1</v>
      </c>
      <c r="U34" s="95">
        <v>0</v>
      </c>
      <c r="V34" s="95">
        <v>0</v>
      </c>
      <c r="W34" s="95">
        <v>1</v>
      </c>
      <c r="X34" s="95">
        <v>0</v>
      </c>
      <c r="Y34" s="95">
        <v>0</v>
      </c>
      <c r="Z34" s="95">
        <v>0</v>
      </c>
      <c r="AA34" s="95">
        <v>1</v>
      </c>
      <c r="AB34" s="95">
        <v>0</v>
      </c>
      <c r="AC34" s="95">
        <v>0</v>
      </c>
      <c r="AD34" s="95">
        <v>0</v>
      </c>
      <c r="AE34" s="95">
        <v>0</v>
      </c>
      <c r="AF34" s="95">
        <v>0</v>
      </c>
      <c r="AG34" s="95">
        <v>0</v>
      </c>
      <c r="AH34" s="95">
        <v>0</v>
      </c>
      <c r="AI34" s="95">
        <v>0</v>
      </c>
      <c r="AJ34" s="95"/>
      <c r="AK34" s="95"/>
      <c r="AL34" s="173">
        <v>44035.8671875</v>
      </c>
      <c r="AM34" s="95">
        <v>1</v>
      </c>
    </row>
    <row r="35" spans="2:39">
      <c r="B35" s="95">
        <v>36</v>
      </c>
      <c r="C35" s="95" t="s">
        <v>2212</v>
      </c>
      <c r="D35" s="95"/>
      <c r="E35" s="95" t="s">
        <v>2213</v>
      </c>
      <c r="F35" s="95" t="s">
        <v>2214</v>
      </c>
      <c r="G35" s="95" t="s">
        <v>2144</v>
      </c>
      <c r="H35" s="95">
        <v>1</v>
      </c>
      <c r="I35" s="95" t="s">
        <v>211</v>
      </c>
      <c r="J35" s="95">
        <v>5</v>
      </c>
      <c r="K35" s="95">
        <v>4.3</v>
      </c>
      <c r="L35" s="95">
        <v>0.17</v>
      </c>
      <c r="M35" s="95">
        <v>1.58</v>
      </c>
      <c r="N35" s="95">
        <v>3.16</v>
      </c>
      <c r="O35" s="95">
        <v>1.89</v>
      </c>
      <c r="P35" s="95">
        <v>3.1</v>
      </c>
      <c r="Q35" s="95">
        <v>2.71</v>
      </c>
      <c r="R35" s="95">
        <v>1.85</v>
      </c>
      <c r="S35" s="95">
        <v>0</v>
      </c>
      <c r="T35" s="95">
        <v>1</v>
      </c>
      <c r="U35" s="95">
        <v>0</v>
      </c>
      <c r="V35" s="95">
        <v>0</v>
      </c>
      <c r="W35" s="95">
        <v>1</v>
      </c>
      <c r="X35" s="95">
        <v>0</v>
      </c>
      <c r="Y35" s="95">
        <v>0</v>
      </c>
      <c r="Z35" s="95">
        <v>0</v>
      </c>
      <c r="AA35" s="95">
        <v>0</v>
      </c>
      <c r="AB35" s="95">
        <v>0</v>
      </c>
      <c r="AC35" s="95">
        <v>0</v>
      </c>
      <c r="AD35" s="95">
        <v>0</v>
      </c>
      <c r="AE35" s="95">
        <v>0</v>
      </c>
      <c r="AF35" s="95">
        <v>1</v>
      </c>
      <c r="AG35" s="95">
        <v>1</v>
      </c>
      <c r="AH35" s="95">
        <v>0</v>
      </c>
      <c r="AI35" s="95">
        <v>0</v>
      </c>
      <c r="AJ35" s="95"/>
      <c r="AK35" s="95"/>
      <c r="AL35" s="173">
        <v>44035.869618055556</v>
      </c>
      <c r="AM35" s="95">
        <v>1</v>
      </c>
    </row>
    <row r="36" spans="2:39">
      <c r="B36" s="95">
        <v>38</v>
      </c>
      <c r="C36" s="95" t="s">
        <v>2215</v>
      </c>
      <c r="D36" s="95"/>
      <c r="E36" s="95" t="s">
        <v>2216</v>
      </c>
      <c r="F36" s="95" t="s">
        <v>2217</v>
      </c>
      <c r="G36" s="95" t="s">
        <v>2132</v>
      </c>
      <c r="H36" s="95">
        <v>1</v>
      </c>
      <c r="I36" s="95" t="s">
        <v>2216</v>
      </c>
      <c r="J36" s="95">
        <v>1</v>
      </c>
      <c r="K36" s="95">
        <v>10.199999999999999</v>
      </c>
      <c r="L36" s="95">
        <v>0.32</v>
      </c>
      <c r="M36" s="95">
        <v>3.68</v>
      </c>
      <c r="N36" s="95">
        <v>12.59</v>
      </c>
      <c r="O36" s="95">
        <v>5.0999999999999996</v>
      </c>
      <c r="P36" s="95">
        <v>7.34</v>
      </c>
      <c r="Q36" s="95">
        <v>10.5</v>
      </c>
      <c r="R36" s="95">
        <v>27.5</v>
      </c>
      <c r="S36" s="95">
        <v>0</v>
      </c>
      <c r="T36" s="95">
        <v>1</v>
      </c>
      <c r="U36" s="95">
        <v>0</v>
      </c>
      <c r="V36" s="95">
        <v>0</v>
      </c>
      <c r="W36" s="95">
        <v>1</v>
      </c>
      <c r="X36" s="95">
        <v>0</v>
      </c>
      <c r="Y36" s="95">
        <v>0</v>
      </c>
      <c r="Z36" s="95">
        <v>1</v>
      </c>
      <c r="AA36" s="95">
        <v>1</v>
      </c>
      <c r="AB36" s="95">
        <v>0</v>
      </c>
      <c r="AC36" s="95">
        <v>0</v>
      </c>
      <c r="AD36" s="95">
        <v>0</v>
      </c>
      <c r="AE36" s="95">
        <v>0</v>
      </c>
      <c r="AF36" s="95">
        <v>0</v>
      </c>
      <c r="AG36" s="95">
        <v>0</v>
      </c>
      <c r="AH36" s="95">
        <v>0</v>
      </c>
      <c r="AI36" s="95">
        <v>0</v>
      </c>
      <c r="AJ36" s="95"/>
      <c r="AK36" s="95"/>
      <c r="AL36" s="173">
        <v>44035.863518518519</v>
      </c>
      <c r="AM36" s="95">
        <v>1</v>
      </c>
    </row>
    <row r="37" spans="2:39">
      <c r="B37" s="95">
        <v>39</v>
      </c>
      <c r="C37" s="95" t="s">
        <v>2218</v>
      </c>
      <c r="D37" s="95"/>
      <c r="E37" s="95" t="s">
        <v>2219</v>
      </c>
      <c r="F37" s="95" t="s">
        <v>2220</v>
      </c>
      <c r="G37" s="95" t="s">
        <v>2136</v>
      </c>
      <c r="H37" s="95">
        <v>1</v>
      </c>
      <c r="I37" s="95" t="s">
        <v>2216</v>
      </c>
      <c r="J37" s="95">
        <v>2</v>
      </c>
      <c r="K37" s="95">
        <v>11.5</v>
      </c>
      <c r="L37" s="95">
        <v>0.32</v>
      </c>
      <c r="M37" s="95">
        <v>4.2</v>
      </c>
      <c r="N37" s="95">
        <v>8.44</v>
      </c>
      <c r="O37" s="95">
        <v>5.61</v>
      </c>
      <c r="P37" s="95">
        <v>8.2799999999999994</v>
      </c>
      <c r="Q37" s="95">
        <v>7.25</v>
      </c>
      <c r="R37" s="95">
        <v>5.5</v>
      </c>
      <c r="S37" s="95">
        <v>0</v>
      </c>
      <c r="T37" s="95">
        <v>1</v>
      </c>
      <c r="U37" s="95">
        <v>0</v>
      </c>
      <c r="V37" s="95">
        <v>0</v>
      </c>
      <c r="W37" s="95">
        <v>1</v>
      </c>
      <c r="X37" s="95">
        <v>0</v>
      </c>
      <c r="Y37" s="95">
        <v>0</v>
      </c>
      <c r="Z37" s="95">
        <v>1</v>
      </c>
      <c r="AA37" s="95">
        <v>0</v>
      </c>
      <c r="AB37" s="95">
        <v>0</v>
      </c>
      <c r="AC37" s="95">
        <v>0</v>
      </c>
      <c r="AD37" s="95">
        <v>0</v>
      </c>
      <c r="AE37" s="95">
        <v>0</v>
      </c>
      <c r="AF37" s="95">
        <v>0</v>
      </c>
      <c r="AG37" s="95">
        <v>0</v>
      </c>
      <c r="AH37" s="95">
        <v>0</v>
      </c>
      <c r="AI37" s="95">
        <v>0</v>
      </c>
      <c r="AJ37" s="95"/>
      <c r="AK37" s="95"/>
      <c r="AL37" s="173">
        <v>44035.866099537037</v>
      </c>
      <c r="AM37" s="95">
        <v>1</v>
      </c>
    </row>
    <row r="38" spans="2:39">
      <c r="B38" s="95">
        <v>40</v>
      </c>
      <c r="C38" s="95" t="s">
        <v>2221</v>
      </c>
      <c r="D38" s="95"/>
      <c r="E38" s="95" t="s">
        <v>2222</v>
      </c>
      <c r="F38" s="95" t="s">
        <v>2223</v>
      </c>
      <c r="G38" s="95" t="s">
        <v>2140</v>
      </c>
      <c r="H38" s="95">
        <v>1</v>
      </c>
      <c r="I38" s="95" t="s">
        <v>2216</v>
      </c>
      <c r="J38" s="95">
        <v>3</v>
      </c>
      <c r="K38" s="95">
        <v>11</v>
      </c>
      <c r="L38" s="95">
        <v>0.32</v>
      </c>
      <c r="M38" s="95">
        <v>3.9</v>
      </c>
      <c r="N38" s="95">
        <v>8.07</v>
      </c>
      <c r="O38" s="95">
        <v>5.35</v>
      </c>
      <c r="P38" s="95">
        <v>7.92</v>
      </c>
      <c r="Q38" s="95">
        <v>6.93</v>
      </c>
      <c r="R38" s="95">
        <v>5.25</v>
      </c>
      <c r="S38" s="95">
        <v>0</v>
      </c>
      <c r="T38" s="95">
        <v>1</v>
      </c>
      <c r="U38" s="95">
        <v>0</v>
      </c>
      <c r="V38" s="95">
        <v>0</v>
      </c>
      <c r="W38" s="95">
        <v>1</v>
      </c>
      <c r="X38" s="95">
        <v>0</v>
      </c>
      <c r="Y38" s="95">
        <v>0</v>
      </c>
      <c r="Z38" s="95">
        <v>0</v>
      </c>
      <c r="AA38" s="95">
        <v>1</v>
      </c>
      <c r="AB38" s="95">
        <v>0</v>
      </c>
      <c r="AC38" s="95">
        <v>0</v>
      </c>
      <c r="AD38" s="95">
        <v>0</v>
      </c>
      <c r="AE38" s="95">
        <v>0</v>
      </c>
      <c r="AF38" s="95">
        <v>0</v>
      </c>
      <c r="AG38" s="95">
        <v>0</v>
      </c>
      <c r="AH38" s="95">
        <v>0</v>
      </c>
      <c r="AI38" s="95">
        <v>0</v>
      </c>
      <c r="AJ38" s="95"/>
      <c r="AK38" s="95"/>
      <c r="AL38" s="173">
        <v>44035.867222222223</v>
      </c>
      <c r="AM38" s="95">
        <v>1</v>
      </c>
    </row>
    <row r="39" spans="2:39">
      <c r="B39" s="95">
        <v>41</v>
      </c>
      <c r="C39" s="95" t="s">
        <v>2224</v>
      </c>
      <c r="D39" s="95"/>
      <c r="E39" s="95" t="s">
        <v>2225</v>
      </c>
      <c r="F39" s="95" t="s">
        <v>2226</v>
      </c>
      <c r="G39" s="95" t="s">
        <v>2132</v>
      </c>
      <c r="H39" s="95">
        <v>1</v>
      </c>
      <c r="I39" s="174" t="s">
        <v>2225</v>
      </c>
      <c r="J39" s="95">
        <v>1</v>
      </c>
      <c r="K39" s="95">
        <v>7.2</v>
      </c>
      <c r="L39" s="95">
        <v>0.22</v>
      </c>
      <c r="M39" s="95">
        <v>2.63</v>
      </c>
      <c r="N39" s="95">
        <v>5.28</v>
      </c>
      <c r="O39" s="95">
        <v>3.57</v>
      </c>
      <c r="P39" s="95">
        <v>5.18</v>
      </c>
      <c r="Q39" s="95">
        <v>4.54</v>
      </c>
      <c r="R39" s="95">
        <v>3.5</v>
      </c>
      <c r="S39" s="95">
        <v>0</v>
      </c>
      <c r="T39" s="95">
        <v>1</v>
      </c>
      <c r="U39" s="95">
        <v>0</v>
      </c>
      <c r="V39" s="95">
        <v>0</v>
      </c>
      <c r="W39" s="95">
        <v>1</v>
      </c>
      <c r="X39" s="95">
        <v>0</v>
      </c>
      <c r="Y39" s="95">
        <v>0</v>
      </c>
      <c r="Z39" s="95">
        <v>1</v>
      </c>
      <c r="AA39" s="95">
        <v>1</v>
      </c>
      <c r="AB39" s="95">
        <v>0</v>
      </c>
      <c r="AC39" s="95">
        <v>0</v>
      </c>
      <c r="AD39" s="95">
        <v>0</v>
      </c>
      <c r="AE39" s="95">
        <v>0</v>
      </c>
      <c r="AF39" s="95">
        <v>0</v>
      </c>
      <c r="AG39" s="95">
        <v>0</v>
      </c>
      <c r="AH39" s="95">
        <v>0</v>
      </c>
      <c r="AI39" s="95">
        <v>0</v>
      </c>
      <c r="AJ39" s="95"/>
      <c r="AK39" s="95"/>
      <c r="AL39" s="173">
        <v>44035.863576388889</v>
      </c>
      <c r="AM39" s="95">
        <v>1</v>
      </c>
    </row>
    <row r="40" spans="2:39">
      <c r="B40" s="95">
        <v>42</v>
      </c>
      <c r="C40" s="95" t="s">
        <v>2227</v>
      </c>
      <c r="D40" s="95"/>
      <c r="E40" s="95" t="s">
        <v>2228</v>
      </c>
      <c r="F40" s="95" t="s">
        <v>2229</v>
      </c>
      <c r="G40" s="95" t="s">
        <v>2136</v>
      </c>
      <c r="H40" s="95">
        <v>1</v>
      </c>
      <c r="I40" s="174" t="s">
        <v>2225</v>
      </c>
      <c r="J40" s="95">
        <v>2</v>
      </c>
      <c r="K40" s="95">
        <v>8.5</v>
      </c>
      <c r="L40" s="95">
        <v>0.22</v>
      </c>
      <c r="M40" s="95">
        <v>3.05</v>
      </c>
      <c r="N40" s="95">
        <v>6.24</v>
      </c>
      <c r="O40" s="95">
        <v>4.08</v>
      </c>
      <c r="P40" s="95">
        <v>6.12</v>
      </c>
      <c r="Q40" s="95">
        <v>5.36</v>
      </c>
      <c r="R40" s="95">
        <v>4</v>
      </c>
      <c r="S40" s="95">
        <v>0</v>
      </c>
      <c r="T40" s="95">
        <v>1</v>
      </c>
      <c r="U40" s="95">
        <v>0</v>
      </c>
      <c r="V40" s="95">
        <v>0</v>
      </c>
      <c r="W40" s="95">
        <v>1</v>
      </c>
      <c r="X40" s="95">
        <v>0</v>
      </c>
      <c r="Y40" s="95">
        <v>0</v>
      </c>
      <c r="Z40" s="95">
        <v>1</v>
      </c>
      <c r="AA40" s="95">
        <v>0</v>
      </c>
      <c r="AB40" s="95">
        <v>0</v>
      </c>
      <c r="AC40" s="95">
        <v>0</v>
      </c>
      <c r="AD40" s="95">
        <v>0</v>
      </c>
      <c r="AE40" s="95">
        <v>0</v>
      </c>
      <c r="AF40" s="95">
        <v>0</v>
      </c>
      <c r="AG40" s="95">
        <v>0</v>
      </c>
      <c r="AH40" s="95">
        <v>0</v>
      </c>
      <c r="AI40" s="95">
        <v>0</v>
      </c>
      <c r="AJ40" s="95"/>
      <c r="AK40" s="95"/>
      <c r="AL40" s="173">
        <v>44035.86613425926</v>
      </c>
      <c r="AM40" s="95">
        <v>1</v>
      </c>
    </row>
    <row r="41" spans="2:39">
      <c r="B41" s="95">
        <v>43</v>
      </c>
      <c r="C41" s="95" t="s">
        <v>2230</v>
      </c>
      <c r="D41" s="95"/>
      <c r="E41" s="95" t="s">
        <v>2231</v>
      </c>
      <c r="F41" s="95" t="s">
        <v>2232</v>
      </c>
      <c r="G41" s="95" t="s">
        <v>2140</v>
      </c>
      <c r="H41" s="95">
        <v>1</v>
      </c>
      <c r="I41" s="174" t="s">
        <v>2225</v>
      </c>
      <c r="J41" s="95">
        <v>3</v>
      </c>
      <c r="K41" s="95">
        <v>8</v>
      </c>
      <c r="L41" s="95">
        <v>0.22</v>
      </c>
      <c r="M41" s="95">
        <v>2.85</v>
      </c>
      <c r="N41" s="95">
        <v>5.87</v>
      </c>
      <c r="O41" s="95">
        <v>3.82</v>
      </c>
      <c r="P41" s="95">
        <v>5.76</v>
      </c>
      <c r="Q41" s="95">
        <v>5.04</v>
      </c>
      <c r="R41" s="95">
        <v>3.75</v>
      </c>
      <c r="S41" s="95">
        <v>0</v>
      </c>
      <c r="T41" s="95">
        <v>1</v>
      </c>
      <c r="U41" s="95">
        <v>0</v>
      </c>
      <c r="V41" s="95">
        <v>0</v>
      </c>
      <c r="W41" s="95">
        <v>1</v>
      </c>
      <c r="X41" s="95">
        <v>0</v>
      </c>
      <c r="Y41" s="95">
        <v>0</v>
      </c>
      <c r="Z41" s="95">
        <v>0</v>
      </c>
      <c r="AA41" s="95">
        <v>1</v>
      </c>
      <c r="AB41" s="95">
        <v>0</v>
      </c>
      <c r="AC41" s="95">
        <v>0</v>
      </c>
      <c r="AD41" s="95">
        <v>0</v>
      </c>
      <c r="AE41" s="95">
        <v>0</v>
      </c>
      <c r="AF41" s="95">
        <v>0</v>
      </c>
      <c r="AG41" s="95">
        <v>0</v>
      </c>
      <c r="AH41" s="95">
        <v>0</v>
      </c>
      <c r="AI41" s="95">
        <v>0</v>
      </c>
      <c r="AJ41" s="95"/>
      <c r="AK41" s="95"/>
      <c r="AL41" s="173">
        <v>44035.867291666669</v>
      </c>
      <c r="AM41" s="95">
        <v>1</v>
      </c>
    </row>
    <row r="42" spans="2:39">
      <c r="B42" s="95">
        <v>44</v>
      </c>
      <c r="C42" s="95" t="s">
        <v>2233</v>
      </c>
      <c r="D42" s="95"/>
      <c r="E42" s="95" t="s">
        <v>2234</v>
      </c>
      <c r="F42" s="95" t="s">
        <v>2235</v>
      </c>
      <c r="G42" s="175" t="s">
        <v>2169</v>
      </c>
      <c r="H42" s="95">
        <v>1</v>
      </c>
      <c r="I42" s="174" t="s">
        <v>2225</v>
      </c>
      <c r="J42" s="95">
        <v>10</v>
      </c>
      <c r="K42" s="95">
        <v>10</v>
      </c>
      <c r="L42" s="95">
        <v>0.22</v>
      </c>
      <c r="M42" s="95">
        <v>3.37</v>
      </c>
      <c r="N42" s="95">
        <v>6.89</v>
      </c>
      <c r="O42" s="95">
        <v>4.03</v>
      </c>
      <c r="P42" s="95">
        <v>6.76</v>
      </c>
      <c r="Q42" s="95">
        <v>6.04</v>
      </c>
      <c r="R42" s="95">
        <v>3.95</v>
      </c>
      <c r="S42" s="95">
        <v>0</v>
      </c>
      <c r="T42" s="95">
        <v>1</v>
      </c>
      <c r="U42" s="95">
        <v>10</v>
      </c>
      <c r="V42" s="95">
        <v>0</v>
      </c>
      <c r="W42" s="95">
        <v>1</v>
      </c>
      <c r="X42" s="95">
        <v>0</v>
      </c>
      <c r="Y42" s="95">
        <v>0</v>
      </c>
      <c r="Z42" s="95">
        <v>0</v>
      </c>
      <c r="AA42" s="95">
        <v>0</v>
      </c>
      <c r="AB42" s="95">
        <v>0</v>
      </c>
      <c r="AC42" s="95">
        <v>0</v>
      </c>
      <c r="AD42" s="95">
        <v>0</v>
      </c>
      <c r="AE42" s="95">
        <v>0</v>
      </c>
      <c r="AF42" s="95">
        <v>0</v>
      </c>
      <c r="AG42" s="95">
        <v>0</v>
      </c>
      <c r="AH42" s="95">
        <v>0</v>
      </c>
      <c r="AI42" s="95">
        <v>0</v>
      </c>
      <c r="AJ42" s="95"/>
      <c r="AK42" s="95"/>
      <c r="AL42" s="173">
        <v>44116.821921296294</v>
      </c>
      <c r="AM42" s="95">
        <v>1</v>
      </c>
    </row>
    <row r="43" spans="2:39">
      <c r="B43" s="95">
        <v>45</v>
      </c>
      <c r="C43" s="95" t="s">
        <v>2236</v>
      </c>
      <c r="D43" s="95"/>
      <c r="E43" s="95" t="s">
        <v>2237</v>
      </c>
      <c r="F43" s="95" t="s">
        <v>2238</v>
      </c>
      <c r="G43" s="175" t="s">
        <v>2144</v>
      </c>
      <c r="H43" s="95">
        <v>1</v>
      </c>
      <c r="I43" s="174" t="s">
        <v>2225</v>
      </c>
      <c r="J43" s="95">
        <v>5</v>
      </c>
      <c r="K43" s="95">
        <v>8.5</v>
      </c>
      <c r="L43" s="95">
        <v>0.22</v>
      </c>
      <c r="M43" s="95">
        <v>3.05</v>
      </c>
      <c r="N43" s="95">
        <v>6.24</v>
      </c>
      <c r="O43" s="95">
        <v>4.08</v>
      </c>
      <c r="P43" s="95">
        <v>6.12</v>
      </c>
      <c r="Q43" s="95">
        <v>5.36</v>
      </c>
      <c r="R43" s="95">
        <v>4</v>
      </c>
      <c r="S43" s="95">
        <v>0</v>
      </c>
      <c r="T43" s="95">
        <v>1</v>
      </c>
      <c r="U43" s="95">
        <v>0</v>
      </c>
      <c r="V43" s="95">
        <v>0</v>
      </c>
      <c r="W43" s="95">
        <v>1</v>
      </c>
      <c r="X43" s="95">
        <v>0</v>
      </c>
      <c r="Y43" s="95">
        <v>0</v>
      </c>
      <c r="Z43" s="95">
        <v>0</v>
      </c>
      <c r="AA43" s="95">
        <v>0</v>
      </c>
      <c r="AB43" s="95">
        <v>0</v>
      </c>
      <c r="AC43" s="95">
        <v>0</v>
      </c>
      <c r="AD43" s="95">
        <v>0</v>
      </c>
      <c r="AE43" s="95">
        <v>0</v>
      </c>
      <c r="AF43" s="95">
        <v>1</v>
      </c>
      <c r="AG43" s="95">
        <v>1</v>
      </c>
      <c r="AH43" s="95">
        <v>0</v>
      </c>
      <c r="AI43" s="95">
        <v>0</v>
      </c>
      <c r="AJ43" s="95"/>
      <c r="AK43" s="95"/>
      <c r="AL43" s="173">
        <v>44035.869664351849</v>
      </c>
      <c r="AM43" s="95">
        <v>1</v>
      </c>
    </row>
    <row r="44" spans="2:39">
      <c r="B44" s="95">
        <v>46</v>
      </c>
      <c r="C44" s="95" t="s">
        <v>2239</v>
      </c>
      <c r="D44" s="95"/>
      <c r="E44" s="95" t="s">
        <v>2240</v>
      </c>
      <c r="F44" s="175" t="s">
        <v>2241</v>
      </c>
      <c r="G44" s="175" t="s">
        <v>2132</v>
      </c>
      <c r="H44" s="95">
        <v>1</v>
      </c>
      <c r="I44" s="174" t="s">
        <v>2225</v>
      </c>
      <c r="J44" s="95">
        <v>1</v>
      </c>
      <c r="K44" s="95">
        <v>5</v>
      </c>
      <c r="L44" s="95">
        <v>0.22</v>
      </c>
      <c r="M44" s="95">
        <v>2.42</v>
      </c>
      <c r="N44" s="95">
        <v>4.63</v>
      </c>
      <c r="O44" s="95">
        <v>2.5499999999999998</v>
      </c>
      <c r="P44" s="95">
        <v>0</v>
      </c>
      <c r="Q44" s="95">
        <v>0</v>
      </c>
      <c r="R44" s="95">
        <v>0</v>
      </c>
      <c r="S44" s="95">
        <v>0</v>
      </c>
      <c r="T44" s="95">
        <v>1</v>
      </c>
      <c r="U44" s="95">
        <v>0</v>
      </c>
      <c r="V44" s="95">
        <v>0</v>
      </c>
      <c r="W44" s="95">
        <v>1</v>
      </c>
      <c r="X44" s="95">
        <v>0</v>
      </c>
      <c r="Y44" s="95">
        <v>0</v>
      </c>
      <c r="Z44" s="95">
        <v>1</v>
      </c>
      <c r="AA44" s="95">
        <v>1</v>
      </c>
      <c r="AB44" s="95">
        <v>0</v>
      </c>
      <c r="AC44" s="95">
        <v>0</v>
      </c>
      <c r="AD44" s="95">
        <v>0</v>
      </c>
      <c r="AE44" s="95">
        <v>0</v>
      </c>
      <c r="AF44" s="95">
        <v>0</v>
      </c>
      <c r="AG44" s="95">
        <v>0</v>
      </c>
      <c r="AH44" s="95">
        <v>0</v>
      </c>
      <c r="AI44" s="95">
        <v>0</v>
      </c>
      <c r="AJ44" s="95"/>
      <c r="AK44" s="95"/>
      <c r="AL44" s="173">
        <v>44035.863680555558</v>
      </c>
      <c r="AM44" s="95">
        <v>1</v>
      </c>
    </row>
    <row r="45" spans="2:39">
      <c r="B45" s="95">
        <v>47</v>
      </c>
      <c r="C45" s="95" t="s">
        <v>188</v>
      </c>
      <c r="D45" s="95"/>
      <c r="E45" s="95" t="s">
        <v>208</v>
      </c>
      <c r="F45" s="95" t="s">
        <v>2242</v>
      </c>
      <c r="G45" s="95" t="s">
        <v>2132</v>
      </c>
      <c r="H45" s="95">
        <v>1</v>
      </c>
      <c r="I45" s="174" t="s">
        <v>208</v>
      </c>
      <c r="J45" s="95">
        <v>1</v>
      </c>
      <c r="K45" s="95">
        <v>4.2</v>
      </c>
      <c r="L45" s="95">
        <v>0.17</v>
      </c>
      <c r="M45" s="95">
        <v>1.58</v>
      </c>
      <c r="N45" s="95">
        <v>3.08</v>
      </c>
      <c r="O45" s="95">
        <v>1.94</v>
      </c>
      <c r="P45" s="95">
        <v>3.02</v>
      </c>
      <c r="Q45" s="95">
        <v>2.65</v>
      </c>
      <c r="R45" s="95">
        <v>1.9</v>
      </c>
      <c r="S45" s="95">
        <v>0</v>
      </c>
      <c r="T45" s="95">
        <v>1</v>
      </c>
      <c r="U45" s="95">
        <v>0</v>
      </c>
      <c r="V45" s="95">
        <v>0</v>
      </c>
      <c r="W45" s="95">
        <v>1</v>
      </c>
      <c r="X45" s="95">
        <v>0</v>
      </c>
      <c r="Y45" s="95">
        <v>0</v>
      </c>
      <c r="Z45" s="95">
        <v>1</v>
      </c>
      <c r="AA45" s="95">
        <v>1</v>
      </c>
      <c r="AB45" s="95">
        <v>0</v>
      </c>
      <c r="AC45" s="95">
        <v>0</v>
      </c>
      <c r="AD45" s="95">
        <v>0</v>
      </c>
      <c r="AE45" s="95">
        <v>0</v>
      </c>
      <c r="AF45" s="95">
        <v>0</v>
      </c>
      <c r="AG45" s="95">
        <v>0</v>
      </c>
      <c r="AH45" s="95">
        <v>0</v>
      </c>
      <c r="AI45" s="95">
        <v>0</v>
      </c>
      <c r="AJ45" s="95"/>
      <c r="AK45" s="95"/>
      <c r="AL45" s="173">
        <v>44036.68105324074</v>
      </c>
      <c r="AM45" s="95">
        <v>1</v>
      </c>
    </row>
    <row r="46" spans="2:39">
      <c r="B46" s="95">
        <v>48</v>
      </c>
      <c r="C46" s="95" t="s">
        <v>189</v>
      </c>
      <c r="D46" s="95"/>
      <c r="E46" s="95" t="s">
        <v>2243</v>
      </c>
      <c r="F46" s="95" t="s">
        <v>2244</v>
      </c>
      <c r="G46" s="95" t="s">
        <v>2136</v>
      </c>
      <c r="H46" s="95">
        <v>1</v>
      </c>
      <c r="I46" s="174" t="s">
        <v>208</v>
      </c>
      <c r="J46" s="95">
        <v>2</v>
      </c>
      <c r="K46" s="95">
        <v>5.5</v>
      </c>
      <c r="L46" s="95">
        <v>0.17</v>
      </c>
      <c r="M46" s="95">
        <v>2</v>
      </c>
      <c r="N46" s="95">
        <v>4.04</v>
      </c>
      <c r="O46" s="95">
        <v>2.4500000000000002</v>
      </c>
      <c r="P46" s="95">
        <v>3.96</v>
      </c>
      <c r="Q46" s="95">
        <v>3.47</v>
      </c>
      <c r="R46" s="95">
        <v>2.4</v>
      </c>
      <c r="S46" s="95">
        <v>0</v>
      </c>
      <c r="T46" s="95">
        <v>1</v>
      </c>
      <c r="U46" s="95">
        <v>0</v>
      </c>
      <c r="V46" s="95">
        <v>0</v>
      </c>
      <c r="W46" s="95">
        <v>1</v>
      </c>
      <c r="X46" s="95">
        <v>0</v>
      </c>
      <c r="Y46" s="95">
        <v>0</v>
      </c>
      <c r="Z46" s="95">
        <v>1</v>
      </c>
      <c r="AA46" s="95">
        <v>0</v>
      </c>
      <c r="AB46" s="95">
        <v>0</v>
      </c>
      <c r="AC46" s="95">
        <v>0</v>
      </c>
      <c r="AD46" s="95">
        <v>0</v>
      </c>
      <c r="AE46" s="95">
        <v>0</v>
      </c>
      <c r="AF46" s="95">
        <v>0</v>
      </c>
      <c r="AG46" s="95">
        <v>0</v>
      </c>
      <c r="AH46" s="95">
        <v>0</v>
      </c>
      <c r="AI46" s="95">
        <v>0</v>
      </c>
      <c r="AJ46" s="95"/>
      <c r="AK46" s="95"/>
      <c r="AL46" s="173">
        <v>44035.86619212963</v>
      </c>
      <c r="AM46" s="95">
        <v>1</v>
      </c>
    </row>
    <row r="47" spans="2:39">
      <c r="B47" s="95">
        <v>49</v>
      </c>
      <c r="C47" s="95" t="s">
        <v>190</v>
      </c>
      <c r="D47" s="95"/>
      <c r="E47" s="95" t="s">
        <v>2245</v>
      </c>
      <c r="F47" s="95" t="s">
        <v>2246</v>
      </c>
      <c r="G47" s="95" t="s">
        <v>2140</v>
      </c>
      <c r="H47" s="95">
        <v>1</v>
      </c>
      <c r="I47" s="174" t="s">
        <v>208</v>
      </c>
      <c r="J47" s="95">
        <v>3</v>
      </c>
      <c r="K47" s="95">
        <v>5</v>
      </c>
      <c r="L47" s="95">
        <v>0.17</v>
      </c>
      <c r="M47" s="95">
        <v>1.8</v>
      </c>
      <c r="N47" s="95">
        <v>3.67</v>
      </c>
      <c r="O47" s="95">
        <v>2.19</v>
      </c>
      <c r="P47" s="95">
        <v>3.6</v>
      </c>
      <c r="Q47" s="95">
        <v>3.15</v>
      </c>
      <c r="R47" s="95">
        <v>2.15</v>
      </c>
      <c r="S47" s="95">
        <v>0</v>
      </c>
      <c r="T47" s="95">
        <v>1</v>
      </c>
      <c r="U47" s="95">
        <v>0</v>
      </c>
      <c r="V47" s="95">
        <v>0</v>
      </c>
      <c r="W47" s="95">
        <v>1</v>
      </c>
      <c r="X47" s="95">
        <v>0</v>
      </c>
      <c r="Y47" s="95">
        <v>0</v>
      </c>
      <c r="Z47" s="95">
        <v>0</v>
      </c>
      <c r="AA47" s="95">
        <v>1</v>
      </c>
      <c r="AB47" s="95">
        <v>0</v>
      </c>
      <c r="AC47" s="95">
        <v>0</v>
      </c>
      <c r="AD47" s="95">
        <v>0</v>
      </c>
      <c r="AE47" s="95">
        <v>0</v>
      </c>
      <c r="AF47" s="95">
        <v>0</v>
      </c>
      <c r="AG47" s="95">
        <v>0</v>
      </c>
      <c r="AH47" s="95">
        <v>0</v>
      </c>
      <c r="AI47" s="95">
        <v>0</v>
      </c>
      <c r="AJ47" s="95"/>
      <c r="AK47" s="95"/>
      <c r="AL47" s="173">
        <v>44035.867395833331</v>
      </c>
      <c r="AM47" s="95">
        <v>1</v>
      </c>
    </row>
    <row r="48" spans="2:39">
      <c r="B48" s="95">
        <v>50</v>
      </c>
      <c r="C48" s="95" t="s">
        <v>2247</v>
      </c>
      <c r="D48" s="95"/>
      <c r="E48" s="95" t="s">
        <v>2248</v>
      </c>
      <c r="F48" s="95" t="s">
        <v>2249</v>
      </c>
      <c r="G48" s="175" t="s">
        <v>2169</v>
      </c>
      <c r="H48" s="95">
        <v>1</v>
      </c>
      <c r="I48" s="174" t="s">
        <v>208</v>
      </c>
      <c r="J48" s="95">
        <v>10</v>
      </c>
      <c r="K48" s="95">
        <v>7</v>
      </c>
      <c r="L48" s="95">
        <v>0.17</v>
      </c>
      <c r="M48" s="95">
        <v>2.3199999999999998</v>
      </c>
      <c r="N48" s="95">
        <v>4.6900000000000004</v>
      </c>
      <c r="O48" s="95">
        <v>2.4</v>
      </c>
      <c r="P48" s="95">
        <v>4.5999999999999996</v>
      </c>
      <c r="Q48" s="95">
        <v>4.1500000000000004</v>
      </c>
      <c r="R48" s="95">
        <v>2.35</v>
      </c>
      <c r="S48" s="95">
        <v>0</v>
      </c>
      <c r="T48" s="95">
        <v>1</v>
      </c>
      <c r="U48" s="95">
        <v>10</v>
      </c>
      <c r="V48" s="95">
        <v>0</v>
      </c>
      <c r="W48" s="95">
        <v>1</v>
      </c>
      <c r="X48" s="95">
        <v>0</v>
      </c>
      <c r="Y48" s="95">
        <v>0</v>
      </c>
      <c r="Z48" s="95">
        <v>0</v>
      </c>
      <c r="AA48" s="95">
        <v>0</v>
      </c>
      <c r="AB48" s="95">
        <v>1</v>
      </c>
      <c r="AC48" s="95">
        <v>0</v>
      </c>
      <c r="AD48" s="95">
        <v>0</v>
      </c>
      <c r="AE48" s="95">
        <v>0</v>
      </c>
      <c r="AF48" s="95">
        <v>0</v>
      </c>
      <c r="AG48" s="95">
        <v>0</v>
      </c>
      <c r="AH48" s="95">
        <v>0</v>
      </c>
      <c r="AI48" s="95">
        <v>0</v>
      </c>
      <c r="AJ48" s="95"/>
      <c r="AK48" s="95"/>
      <c r="AL48" s="173">
        <v>44246.700162037036</v>
      </c>
      <c r="AM48" s="95">
        <v>16</v>
      </c>
    </row>
    <row r="49" spans="2:39">
      <c r="B49" s="95">
        <v>51</v>
      </c>
      <c r="C49" s="95" t="s">
        <v>2250</v>
      </c>
      <c r="D49" s="95"/>
      <c r="E49" s="95" t="s">
        <v>2251</v>
      </c>
      <c r="F49" s="95" t="s">
        <v>2252</v>
      </c>
      <c r="G49" s="175" t="s">
        <v>2144</v>
      </c>
      <c r="H49" s="95">
        <v>1</v>
      </c>
      <c r="I49" s="174" t="s">
        <v>208</v>
      </c>
      <c r="J49" s="95">
        <v>5</v>
      </c>
      <c r="K49" s="95">
        <v>5.5</v>
      </c>
      <c r="L49" s="95">
        <v>0.17</v>
      </c>
      <c r="M49" s="95">
        <v>2</v>
      </c>
      <c r="N49" s="95">
        <v>4.04</v>
      </c>
      <c r="O49" s="95">
        <v>2.4500000000000002</v>
      </c>
      <c r="P49" s="95">
        <v>3.96</v>
      </c>
      <c r="Q49" s="95">
        <v>3.47</v>
      </c>
      <c r="R49" s="95">
        <v>2.4</v>
      </c>
      <c r="S49" s="95">
        <v>0</v>
      </c>
      <c r="T49" s="95">
        <v>1</v>
      </c>
      <c r="U49" s="95">
        <v>0</v>
      </c>
      <c r="V49" s="95">
        <v>0</v>
      </c>
      <c r="W49" s="95">
        <v>1</v>
      </c>
      <c r="X49" s="95">
        <v>0</v>
      </c>
      <c r="Y49" s="95">
        <v>0</v>
      </c>
      <c r="Z49" s="95">
        <v>0</v>
      </c>
      <c r="AA49" s="95">
        <v>0</v>
      </c>
      <c r="AB49" s="95">
        <v>0</v>
      </c>
      <c r="AC49" s="95">
        <v>0</v>
      </c>
      <c r="AD49" s="95">
        <v>0</v>
      </c>
      <c r="AE49" s="95">
        <v>0</v>
      </c>
      <c r="AF49" s="95">
        <v>1</v>
      </c>
      <c r="AG49" s="95">
        <v>1</v>
      </c>
      <c r="AH49" s="95">
        <v>0</v>
      </c>
      <c r="AI49" s="95">
        <v>0</v>
      </c>
      <c r="AJ49" s="95"/>
      <c r="AK49" s="95"/>
      <c r="AL49" s="173">
        <v>44035.869722222225</v>
      </c>
      <c r="AM49" s="95">
        <v>1</v>
      </c>
    </row>
    <row r="50" spans="2:39">
      <c r="B50" s="95">
        <v>52</v>
      </c>
      <c r="C50" s="95" t="s">
        <v>2253</v>
      </c>
      <c r="D50" s="95"/>
      <c r="E50" s="95" t="s">
        <v>2254</v>
      </c>
      <c r="F50" s="175" t="s">
        <v>2255</v>
      </c>
      <c r="G50" s="175" t="s">
        <v>2132</v>
      </c>
      <c r="H50" s="95">
        <v>1</v>
      </c>
      <c r="I50" s="174" t="s">
        <v>208</v>
      </c>
      <c r="J50" s="95">
        <v>1</v>
      </c>
      <c r="K50" s="95">
        <v>3</v>
      </c>
      <c r="L50" s="95">
        <v>0.17</v>
      </c>
      <c r="M50" s="95">
        <v>1.37</v>
      </c>
      <c r="N50" s="95">
        <v>2.7</v>
      </c>
      <c r="O50" s="95">
        <v>1.48</v>
      </c>
      <c r="P50" s="95">
        <v>0</v>
      </c>
      <c r="Q50" s="95">
        <v>0</v>
      </c>
      <c r="R50" s="95">
        <v>0</v>
      </c>
      <c r="S50" s="95">
        <v>0</v>
      </c>
      <c r="T50" s="95">
        <v>1</v>
      </c>
      <c r="U50" s="95">
        <v>0</v>
      </c>
      <c r="V50" s="95">
        <v>0</v>
      </c>
      <c r="W50" s="95">
        <v>1</v>
      </c>
      <c r="X50" s="95">
        <v>0</v>
      </c>
      <c r="Y50" s="95">
        <v>0</v>
      </c>
      <c r="Z50" s="95">
        <v>1</v>
      </c>
      <c r="AA50" s="95">
        <v>1</v>
      </c>
      <c r="AB50" s="95">
        <v>0</v>
      </c>
      <c r="AC50" s="95">
        <v>0</v>
      </c>
      <c r="AD50" s="95">
        <v>0</v>
      </c>
      <c r="AE50" s="95">
        <v>0</v>
      </c>
      <c r="AF50" s="95">
        <v>0</v>
      </c>
      <c r="AG50" s="95">
        <v>0</v>
      </c>
      <c r="AH50" s="95">
        <v>0</v>
      </c>
      <c r="AI50" s="95">
        <v>0</v>
      </c>
      <c r="AJ50" s="95"/>
      <c r="AK50" s="95"/>
      <c r="AL50" s="173">
        <v>44036.681597222225</v>
      </c>
      <c r="AM50" s="95">
        <v>1</v>
      </c>
    </row>
    <row r="51" spans="2:39">
      <c r="B51" s="95">
        <v>53</v>
      </c>
      <c r="C51" s="95" t="s">
        <v>182</v>
      </c>
      <c r="D51" s="95"/>
      <c r="E51" s="95" t="s">
        <v>206</v>
      </c>
      <c r="F51" s="95" t="s">
        <v>2256</v>
      </c>
      <c r="G51" s="95" t="s">
        <v>2132</v>
      </c>
      <c r="H51" s="95">
        <v>1</v>
      </c>
      <c r="I51" s="174" t="s">
        <v>206</v>
      </c>
      <c r="J51" s="95">
        <v>1</v>
      </c>
      <c r="K51" s="95">
        <v>3.3</v>
      </c>
      <c r="L51" s="95">
        <v>0.12</v>
      </c>
      <c r="M51" s="95">
        <v>1.05</v>
      </c>
      <c r="N51" s="95">
        <v>2.2000000000000002</v>
      </c>
      <c r="O51" s="95">
        <v>1.38</v>
      </c>
      <c r="P51" s="95">
        <v>2.16</v>
      </c>
      <c r="Q51" s="95">
        <v>1.89</v>
      </c>
      <c r="R51" s="95">
        <v>1.35</v>
      </c>
      <c r="S51" s="95">
        <v>0</v>
      </c>
      <c r="T51" s="95">
        <v>1</v>
      </c>
      <c r="U51" s="95">
        <v>0</v>
      </c>
      <c r="V51" s="95">
        <v>0</v>
      </c>
      <c r="W51" s="95">
        <v>1</v>
      </c>
      <c r="X51" s="95">
        <v>0</v>
      </c>
      <c r="Y51" s="95">
        <v>0</v>
      </c>
      <c r="Z51" s="95">
        <v>1</v>
      </c>
      <c r="AA51" s="95">
        <v>1</v>
      </c>
      <c r="AB51" s="95">
        <v>0</v>
      </c>
      <c r="AC51" s="95">
        <v>0</v>
      </c>
      <c r="AD51" s="95">
        <v>0</v>
      </c>
      <c r="AE51" s="95">
        <v>0</v>
      </c>
      <c r="AF51" s="95">
        <v>0</v>
      </c>
      <c r="AG51" s="95">
        <v>0</v>
      </c>
      <c r="AH51" s="95">
        <v>0</v>
      </c>
      <c r="AI51" s="95">
        <v>0</v>
      </c>
      <c r="AJ51" s="95"/>
      <c r="AK51" s="95"/>
      <c r="AL51" s="173">
        <v>44323.74690972222</v>
      </c>
      <c r="AM51" s="95">
        <v>16</v>
      </c>
    </row>
    <row r="52" spans="2:39">
      <c r="B52" s="95">
        <v>54</v>
      </c>
      <c r="C52" s="95" t="s">
        <v>183</v>
      </c>
      <c r="D52" s="95"/>
      <c r="E52" s="95" t="s">
        <v>2257</v>
      </c>
      <c r="F52" s="95" t="s">
        <v>2258</v>
      </c>
      <c r="G52" s="95" t="s">
        <v>2136</v>
      </c>
      <c r="H52" s="95">
        <v>1</v>
      </c>
      <c r="I52" s="174" t="s">
        <v>206</v>
      </c>
      <c r="J52" s="95">
        <v>2</v>
      </c>
      <c r="K52" s="95">
        <v>4.3</v>
      </c>
      <c r="L52" s="95">
        <v>0.17</v>
      </c>
      <c r="M52" s="95">
        <v>1.58</v>
      </c>
      <c r="N52" s="95">
        <v>3.16</v>
      </c>
      <c r="O52" s="95">
        <v>1.89</v>
      </c>
      <c r="P52" s="95">
        <v>3.1</v>
      </c>
      <c r="Q52" s="95">
        <v>2.71</v>
      </c>
      <c r="R52" s="95">
        <v>1.85</v>
      </c>
      <c r="S52" s="95">
        <v>0</v>
      </c>
      <c r="T52" s="95">
        <v>1</v>
      </c>
      <c r="U52" s="95">
        <v>0</v>
      </c>
      <c r="V52" s="95">
        <v>0</v>
      </c>
      <c r="W52" s="95">
        <v>1</v>
      </c>
      <c r="X52" s="95">
        <v>0</v>
      </c>
      <c r="Y52" s="95">
        <v>0</v>
      </c>
      <c r="Z52" s="95">
        <v>1</v>
      </c>
      <c r="AA52" s="95">
        <v>0</v>
      </c>
      <c r="AB52" s="95">
        <v>0</v>
      </c>
      <c r="AC52" s="95">
        <v>0</v>
      </c>
      <c r="AD52" s="95">
        <v>0</v>
      </c>
      <c r="AE52" s="95">
        <v>0</v>
      </c>
      <c r="AF52" s="95">
        <v>0</v>
      </c>
      <c r="AG52" s="95">
        <v>0</v>
      </c>
      <c r="AH52" s="95">
        <v>0</v>
      </c>
      <c r="AI52" s="95">
        <v>0</v>
      </c>
      <c r="AJ52" s="95"/>
      <c r="AK52" s="95"/>
      <c r="AL52" s="173">
        <v>44035.866261574076</v>
      </c>
      <c r="AM52" s="95">
        <v>1</v>
      </c>
    </row>
    <row r="53" spans="2:39">
      <c r="B53" s="95">
        <v>55</v>
      </c>
      <c r="C53" s="95" t="s">
        <v>184</v>
      </c>
      <c r="D53" s="95"/>
      <c r="E53" s="95" t="s">
        <v>2259</v>
      </c>
      <c r="F53" s="95" t="s">
        <v>2260</v>
      </c>
      <c r="G53" s="95" t="s">
        <v>2140</v>
      </c>
      <c r="H53" s="95">
        <v>1</v>
      </c>
      <c r="I53" s="174" t="s">
        <v>206</v>
      </c>
      <c r="J53" s="95">
        <v>3</v>
      </c>
      <c r="K53" s="95">
        <v>3.8</v>
      </c>
      <c r="L53" s="95">
        <v>0.17</v>
      </c>
      <c r="M53" s="95">
        <v>1.27</v>
      </c>
      <c r="N53" s="95">
        <v>2.8</v>
      </c>
      <c r="O53" s="95">
        <v>1.63</v>
      </c>
      <c r="P53" s="95">
        <v>2.74</v>
      </c>
      <c r="Q53" s="95">
        <v>2.39</v>
      </c>
      <c r="R53" s="95">
        <v>1.6</v>
      </c>
      <c r="S53" s="95">
        <v>0</v>
      </c>
      <c r="T53" s="95">
        <v>1</v>
      </c>
      <c r="U53" s="95">
        <v>0</v>
      </c>
      <c r="V53" s="95">
        <v>0</v>
      </c>
      <c r="W53" s="95">
        <v>1</v>
      </c>
      <c r="X53" s="95">
        <v>0</v>
      </c>
      <c r="Y53" s="95">
        <v>0</v>
      </c>
      <c r="Z53" s="95">
        <v>0</v>
      </c>
      <c r="AA53" s="95">
        <v>1</v>
      </c>
      <c r="AB53" s="95">
        <v>0</v>
      </c>
      <c r="AC53" s="95">
        <v>0</v>
      </c>
      <c r="AD53" s="95">
        <v>0</v>
      </c>
      <c r="AE53" s="95">
        <v>0</v>
      </c>
      <c r="AF53" s="95">
        <v>0</v>
      </c>
      <c r="AG53" s="95">
        <v>0</v>
      </c>
      <c r="AH53" s="95">
        <v>0</v>
      </c>
      <c r="AI53" s="95">
        <v>0</v>
      </c>
      <c r="AJ53" s="95"/>
      <c r="AK53" s="95"/>
      <c r="AL53" s="173">
        <v>44035.8674537037</v>
      </c>
      <c r="AM53" s="95">
        <v>1</v>
      </c>
    </row>
    <row r="54" spans="2:39">
      <c r="B54" s="95">
        <v>56</v>
      </c>
      <c r="C54" s="95" t="s">
        <v>2261</v>
      </c>
      <c r="D54" s="95"/>
      <c r="E54" s="95" t="s">
        <v>2262</v>
      </c>
      <c r="F54" s="95" t="s">
        <v>2263</v>
      </c>
      <c r="G54" s="175" t="s">
        <v>2169</v>
      </c>
      <c r="H54" s="95">
        <v>1</v>
      </c>
      <c r="I54" s="174" t="s">
        <v>206</v>
      </c>
      <c r="J54" s="95">
        <v>10</v>
      </c>
      <c r="K54" s="95">
        <v>5.8</v>
      </c>
      <c r="L54" s="95">
        <v>0.17</v>
      </c>
      <c r="M54" s="95">
        <v>1.8</v>
      </c>
      <c r="N54" s="95">
        <v>3.81</v>
      </c>
      <c r="O54" s="95">
        <v>1.84</v>
      </c>
      <c r="P54" s="95">
        <v>3.74</v>
      </c>
      <c r="Q54" s="95">
        <v>3.39</v>
      </c>
      <c r="R54" s="95">
        <v>1.8</v>
      </c>
      <c r="S54" s="95">
        <v>0</v>
      </c>
      <c r="T54" s="95">
        <v>1</v>
      </c>
      <c r="U54" s="95">
        <v>10</v>
      </c>
      <c r="V54" s="95">
        <v>0</v>
      </c>
      <c r="W54" s="95">
        <v>1</v>
      </c>
      <c r="X54" s="95">
        <v>0</v>
      </c>
      <c r="Y54" s="95">
        <v>0</v>
      </c>
      <c r="Z54" s="95">
        <v>0</v>
      </c>
      <c r="AA54" s="95">
        <v>0</v>
      </c>
      <c r="AB54" s="95">
        <v>0</v>
      </c>
      <c r="AC54" s="95">
        <v>0</v>
      </c>
      <c r="AD54" s="95">
        <v>0</v>
      </c>
      <c r="AE54" s="95">
        <v>0</v>
      </c>
      <c r="AF54" s="95">
        <v>0</v>
      </c>
      <c r="AG54" s="95">
        <v>0</v>
      </c>
      <c r="AH54" s="95">
        <v>0</v>
      </c>
      <c r="AI54" s="95">
        <v>0</v>
      </c>
      <c r="AJ54" s="95"/>
      <c r="AK54" s="95"/>
      <c r="AL54" s="173">
        <v>44116.82203703704</v>
      </c>
      <c r="AM54" s="95">
        <v>1</v>
      </c>
    </row>
    <row r="55" spans="2:39">
      <c r="B55" s="95">
        <v>57</v>
      </c>
      <c r="C55" s="95" t="s">
        <v>2264</v>
      </c>
      <c r="D55" s="95"/>
      <c r="E55" s="95" t="s">
        <v>2265</v>
      </c>
      <c r="F55" s="95" t="s">
        <v>2266</v>
      </c>
      <c r="G55" s="175" t="s">
        <v>2144</v>
      </c>
      <c r="H55" s="95">
        <v>1</v>
      </c>
      <c r="I55" s="174" t="s">
        <v>206</v>
      </c>
      <c r="J55" s="95">
        <v>5</v>
      </c>
      <c r="K55" s="95">
        <v>4.3</v>
      </c>
      <c r="L55" s="95">
        <v>0.17</v>
      </c>
      <c r="M55" s="95">
        <v>1.58</v>
      </c>
      <c r="N55" s="95">
        <v>3.16</v>
      </c>
      <c r="O55" s="95">
        <v>1.89</v>
      </c>
      <c r="P55" s="95">
        <v>3.1</v>
      </c>
      <c r="Q55" s="95">
        <v>2.71</v>
      </c>
      <c r="R55" s="95">
        <v>1.85</v>
      </c>
      <c r="S55" s="95">
        <v>0</v>
      </c>
      <c r="T55" s="95">
        <v>1</v>
      </c>
      <c r="U55" s="95">
        <v>0</v>
      </c>
      <c r="V55" s="95">
        <v>0</v>
      </c>
      <c r="W55" s="95">
        <v>1</v>
      </c>
      <c r="X55" s="95">
        <v>0</v>
      </c>
      <c r="Y55" s="95">
        <v>0</v>
      </c>
      <c r="Z55" s="95">
        <v>0</v>
      </c>
      <c r="AA55" s="95">
        <v>0</v>
      </c>
      <c r="AB55" s="95">
        <v>0</v>
      </c>
      <c r="AC55" s="95">
        <v>0</v>
      </c>
      <c r="AD55" s="95">
        <v>0</v>
      </c>
      <c r="AE55" s="95">
        <v>0</v>
      </c>
      <c r="AF55" s="95">
        <v>1</v>
      </c>
      <c r="AG55" s="95">
        <v>1</v>
      </c>
      <c r="AH55" s="95">
        <v>0</v>
      </c>
      <c r="AI55" s="95">
        <v>0</v>
      </c>
      <c r="AJ55" s="95"/>
      <c r="AK55" s="95"/>
      <c r="AL55" s="173">
        <v>44035.869768518518</v>
      </c>
      <c r="AM55" s="95">
        <v>1</v>
      </c>
    </row>
    <row r="56" spans="2:39">
      <c r="B56" s="95">
        <v>58</v>
      </c>
      <c r="C56" s="95" t="s">
        <v>2267</v>
      </c>
      <c r="D56" s="95"/>
      <c r="E56" s="95" t="s">
        <v>2268</v>
      </c>
      <c r="F56" s="95" t="s">
        <v>2269</v>
      </c>
      <c r="G56" s="175" t="s">
        <v>2191</v>
      </c>
      <c r="H56" s="95">
        <v>1</v>
      </c>
      <c r="I56" s="174" t="s">
        <v>206</v>
      </c>
      <c r="J56" s="95">
        <v>6</v>
      </c>
      <c r="K56" s="95">
        <v>4.3</v>
      </c>
      <c r="L56" s="95">
        <v>0.17</v>
      </c>
      <c r="M56" s="95">
        <v>1.58</v>
      </c>
      <c r="N56" s="95">
        <v>3.16</v>
      </c>
      <c r="O56" s="95">
        <v>1.89</v>
      </c>
      <c r="P56" s="95">
        <v>3.1</v>
      </c>
      <c r="Q56" s="95">
        <v>2.71</v>
      </c>
      <c r="R56" s="95">
        <v>1.85</v>
      </c>
      <c r="S56" s="95">
        <v>0</v>
      </c>
      <c r="T56" s="95">
        <v>1</v>
      </c>
      <c r="U56" s="95">
        <v>0</v>
      </c>
      <c r="V56" s="95">
        <v>0</v>
      </c>
      <c r="W56" s="95">
        <v>1</v>
      </c>
      <c r="X56" s="95">
        <v>0</v>
      </c>
      <c r="Y56" s="95">
        <v>0</v>
      </c>
      <c r="Z56" s="95">
        <v>0</v>
      </c>
      <c r="AA56" s="95">
        <v>0</v>
      </c>
      <c r="AB56" s="95">
        <v>0</v>
      </c>
      <c r="AC56" s="95">
        <v>0</v>
      </c>
      <c r="AD56" s="95">
        <v>0</v>
      </c>
      <c r="AE56" s="95">
        <v>0</v>
      </c>
      <c r="AF56" s="95">
        <v>1</v>
      </c>
      <c r="AG56" s="95">
        <v>0</v>
      </c>
      <c r="AH56" s="95">
        <v>0</v>
      </c>
      <c r="AI56" s="95">
        <v>0</v>
      </c>
      <c r="AJ56" s="95"/>
      <c r="AK56" s="95"/>
      <c r="AL56" s="173">
        <v>44035.870254629626</v>
      </c>
      <c r="AM56" s="95">
        <v>1</v>
      </c>
    </row>
    <row r="57" spans="2:39">
      <c r="B57" s="95">
        <v>59</v>
      </c>
      <c r="C57" s="95" t="s">
        <v>2270</v>
      </c>
      <c r="D57" s="95"/>
      <c r="E57" s="95" t="s">
        <v>2271</v>
      </c>
      <c r="F57" s="95" t="s">
        <v>2272</v>
      </c>
      <c r="G57" s="175" t="s">
        <v>2273</v>
      </c>
      <c r="H57" s="95">
        <v>1</v>
      </c>
      <c r="I57" s="174" t="s">
        <v>206</v>
      </c>
      <c r="J57" s="95">
        <v>7</v>
      </c>
      <c r="K57" s="95">
        <v>4.3</v>
      </c>
      <c r="L57" s="95">
        <v>0.17</v>
      </c>
      <c r="M57" s="95">
        <v>1.58</v>
      </c>
      <c r="N57" s="95">
        <v>3.16</v>
      </c>
      <c r="O57" s="95">
        <v>1.89</v>
      </c>
      <c r="P57" s="95">
        <v>3.1</v>
      </c>
      <c r="Q57" s="95">
        <v>2.71</v>
      </c>
      <c r="R57" s="95">
        <v>1.85</v>
      </c>
      <c r="S57" s="95">
        <v>0</v>
      </c>
      <c r="T57" s="95">
        <v>1</v>
      </c>
      <c r="U57" s="95">
        <v>0</v>
      </c>
      <c r="V57" s="95">
        <v>0</v>
      </c>
      <c r="W57" s="95">
        <v>1</v>
      </c>
      <c r="X57" s="95">
        <v>0</v>
      </c>
      <c r="Y57" s="95">
        <v>0</v>
      </c>
      <c r="Z57" s="95">
        <v>0</v>
      </c>
      <c r="AA57" s="95">
        <v>0</v>
      </c>
      <c r="AB57" s="95">
        <v>0</v>
      </c>
      <c r="AC57" s="95">
        <v>0</v>
      </c>
      <c r="AD57" s="95">
        <v>0</v>
      </c>
      <c r="AE57" s="95">
        <v>0</v>
      </c>
      <c r="AF57" s="95">
        <v>0</v>
      </c>
      <c r="AG57" s="95">
        <v>1</v>
      </c>
      <c r="AH57" s="95">
        <v>0</v>
      </c>
      <c r="AI57" s="95">
        <v>0</v>
      </c>
      <c r="AJ57" s="95"/>
      <c r="AK57" s="95"/>
      <c r="AL57" s="173">
        <v>44035.870520833334</v>
      </c>
      <c r="AM57" s="95">
        <v>1</v>
      </c>
    </row>
    <row r="58" spans="2:39">
      <c r="B58" s="95">
        <v>60</v>
      </c>
      <c r="C58" s="95" t="s">
        <v>2274</v>
      </c>
      <c r="D58" s="95"/>
      <c r="E58" s="95" t="s">
        <v>2275</v>
      </c>
      <c r="F58" s="95" t="s">
        <v>2276</v>
      </c>
      <c r="G58" s="175" t="s">
        <v>2132</v>
      </c>
      <c r="H58" s="95">
        <v>1</v>
      </c>
      <c r="I58" s="174" t="s">
        <v>206</v>
      </c>
      <c r="J58" s="95">
        <v>1</v>
      </c>
      <c r="K58" s="95">
        <v>9.9</v>
      </c>
      <c r="L58" s="95">
        <v>0</v>
      </c>
      <c r="M58" s="95">
        <v>3.3</v>
      </c>
      <c r="N58" s="95">
        <v>6.6</v>
      </c>
      <c r="O58" s="95">
        <v>0</v>
      </c>
      <c r="P58" s="95">
        <v>0</v>
      </c>
      <c r="Q58" s="95">
        <v>0</v>
      </c>
      <c r="R58" s="95">
        <v>0</v>
      </c>
      <c r="S58" s="95">
        <v>0</v>
      </c>
      <c r="T58" s="95">
        <v>1</v>
      </c>
      <c r="U58" s="95">
        <v>0</v>
      </c>
      <c r="V58" s="95">
        <v>0</v>
      </c>
      <c r="W58" s="95">
        <v>1</v>
      </c>
      <c r="X58" s="95">
        <v>0</v>
      </c>
      <c r="Y58" s="95">
        <v>0</v>
      </c>
      <c r="Z58" s="95">
        <v>1</v>
      </c>
      <c r="AA58" s="95">
        <v>1</v>
      </c>
      <c r="AB58" s="95">
        <v>0</v>
      </c>
      <c r="AC58" s="95">
        <v>0</v>
      </c>
      <c r="AD58" s="95">
        <v>0</v>
      </c>
      <c r="AE58" s="95">
        <v>0</v>
      </c>
      <c r="AF58" s="95">
        <v>0</v>
      </c>
      <c r="AG58" s="95">
        <v>0</v>
      </c>
      <c r="AH58" s="95">
        <v>0</v>
      </c>
      <c r="AI58" s="95">
        <v>0</v>
      </c>
      <c r="AJ58" s="95"/>
      <c r="AK58" s="95"/>
      <c r="AL58" s="173">
        <v>44035.863819444443</v>
      </c>
      <c r="AM58" s="95">
        <v>1</v>
      </c>
    </row>
    <row r="59" spans="2:39">
      <c r="B59" s="95">
        <v>61</v>
      </c>
      <c r="C59" s="95" t="s">
        <v>2277</v>
      </c>
      <c r="D59" s="95"/>
      <c r="E59" s="95" t="s">
        <v>2278</v>
      </c>
      <c r="F59" s="95" t="s">
        <v>2279</v>
      </c>
      <c r="G59" s="175" t="s">
        <v>2280</v>
      </c>
      <c r="H59" s="95">
        <v>1</v>
      </c>
      <c r="I59" s="174" t="s">
        <v>206</v>
      </c>
      <c r="J59" s="95">
        <v>1</v>
      </c>
      <c r="K59" s="95">
        <v>3</v>
      </c>
      <c r="L59" s="95">
        <v>0.12</v>
      </c>
      <c r="M59" s="95">
        <v>1.05</v>
      </c>
      <c r="N59" s="95">
        <v>1.93</v>
      </c>
      <c r="O59" s="95">
        <v>1.38</v>
      </c>
      <c r="P59" s="95">
        <v>0</v>
      </c>
      <c r="Q59" s="95">
        <v>0</v>
      </c>
      <c r="R59" s="95">
        <v>0</v>
      </c>
      <c r="S59" s="95">
        <v>0</v>
      </c>
      <c r="T59" s="95">
        <v>1</v>
      </c>
      <c r="U59" s="95">
        <v>0</v>
      </c>
      <c r="V59" s="95">
        <v>0</v>
      </c>
      <c r="W59" s="95">
        <v>1</v>
      </c>
      <c r="X59" s="95">
        <v>0</v>
      </c>
      <c r="Y59" s="95">
        <v>0</v>
      </c>
      <c r="Z59" s="95">
        <v>1</v>
      </c>
      <c r="AA59" s="95">
        <v>1</v>
      </c>
      <c r="AB59" s="95">
        <v>0</v>
      </c>
      <c r="AC59" s="95">
        <v>0</v>
      </c>
      <c r="AD59" s="95">
        <v>0</v>
      </c>
      <c r="AE59" s="95">
        <v>0</v>
      </c>
      <c r="AF59" s="95">
        <v>0</v>
      </c>
      <c r="AG59" s="95">
        <v>0</v>
      </c>
      <c r="AH59" s="95">
        <v>0</v>
      </c>
      <c r="AI59" s="95">
        <v>0</v>
      </c>
      <c r="AJ59" s="95"/>
      <c r="AK59" s="95"/>
      <c r="AL59" s="173">
        <v>44035.863969907405</v>
      </c>
      <c r="AM59" s="95">
        <v>1</v>
      </c>
    </row>
    <row r="60" spans="2:39">
      <c r="B60" s="95">
        <v>62</v>
      </c>
      <c r="C60" s="95" t="s">
        <v>194</v>
      </c>
      <c r="D60" s="95"/>
      <c r="E60" s="95" t="s">
        <v>210</v>
      </c>
      <c r="F60" s="95" t="s">
        <v>2281</v>
      </c>
      <c r="G60" s="95" t="s">
        <v>2132</v>
      </c>
      <c r="H60" s="95">
        <v>1</v>
      </c>
      <c r="I60" s="174" t="s">
        <v>210</v>
      </c>
      <c r="J60" s="95">
        <v>1</v>
      </c>
      <c r="K60" s="95">
        <v>3.3</v>
      </c>
      <c r="L60" s="95">
        <v>0.12</v>
      </c>
      <c r="M60" s="95">
        <v>1.05</v>
      </c>
      <c r="N60" s="95">
        <v>2.2000000000000002</v>
      </c>
      <c r="O60" s="95">
        <v>1.38</v>
      </c>
      <c r="P60" s="95">
        <v>2.16</v>
      </c>
      <c r="Q60" s="95">
        <v>1.89</v>
      </c>
      <c r="R60" s="95">
        <v>1.35</v>
      </c>
      <c r="S60" s="95">
        <v>0</v>
      </c>
      <c r="T60" s="95">
        <v>1</v>
      </c>
      <c r="U60" s="95">
        <v>0</v>
      </c>
      <c r="V60" s="95">
        <v>0</v>
      </c>
      <c r="W60" s="95">
        <v>1</v>
      </c>
      <c r="X60" s="95">
        <v>0</v>
      </c>
      <c r="Y60" s="95">
        <v>0</v>
      </c>
      <c r="Z60" s="95">
        <v>1</v>
      </c>
      <c r="AA60" s="95">
        <v>1</v>
      </c>
      <c r="AB60" s="95">
        <v>0</v>
      </c>
      <c r="AC60" s="95">
        <v>0</v>
      </c>
      <c r="AD60" s="95">
        <v>0</v>
      </c>
      <c r="AE60" s="95">
        <v>0</v>
      </c>
      <c r="AF60" s="95">
        <v>0</v>
      </c>
      <c r="AG60" s="95">
        <v>0</v>
      </c>
      <c r="AH60" s="95">
        <v>0</v>
      </c>
      <c r="AI60" s="95">
        <v>0</v>
      </c>
      <c r="AJ60" s="95"/>
      <c r="AK60" s="95"/>
      <c r="AL60" s="173">
        <v>44035.864120370374</v>
      </c>
      <c r="AM60" s="95">
        <v>1</v>
      </c>
    </row>
    <row r="61" spans="2:39">
      <c r="B61" s="95">
        <v>63</v>
      </c>
      <c r="C61" s="95" t="s">
        <v>195</v>
      </c>
      <c r="D61" s="95"/>
      <c r="E61" s="95" t="s">
        <v>2282</v>
      </c>
      <c r="F61" s="95" t="s">
        <v>2283</v>
      </c>
      <c r="G61" s="95" t="s">
        <v>2136</v>
      </c>
      <c r="H61" s="95">
        <v>1</v>
      </c>
      <c r="I61" s="174" t="s">
        <v>210</v>
      </c>
      <c r="J61" s="95">
        <v>2</v>
      </c>
      <c r="K61" s="95">
        <v>4.3</v>
      </c>
      <c r="L61" s="95">
        <v>0.17</v>
      </c>
      <c r="M61" s="95">
        <v>1.58</v>
      </c>
      <c r="N61" s="95">
        <v>3.16</v>
      </c>
      <c r="O61" s="95">
        <v>1.89</v>
      </c>
      <c r="P61" s="95">
        <v>3.1</v>
      </c>
      <c r="Q61" s="95">
        <v>2.71</v>
      </c>
      <c r="R61" s="95">
        <v>1.85</v>
      </c>
      <c r="S61" s="95">
        <v>0</v>
      </c>
      <c r="T61" s="95">
        <v>1</v>
      </c>
      <c r="U61" s="95">
        <v>0</v>
      </c>
      <c r="V61" s="95">
        <v>0</v>
      </c>
      <c r="W61" s="95">
        <v>1</v>
      </c>
      <c r="X61" s="95">
        <v>0</v>
      </c>
      <c r="Y61" s="95">
        <v>0</v>
      </c>
      <c r="Z61" s="95">
        <v>1</v>
      </c>
      <c r="AA61" s="95">
        <v>0</v>
      </c>
      <c r="AB61" s="95">
        <v>0</v>
      </c>
      <c r="AC61" s="95">
        <v>0</v>
      </c>
      <c r="AD61" s="95">
        <v>0</v>
      </c>
      <c r="AE61" s="95">
        <v>0</v>
      </c>
      <c r="AF61" s="95">
        <v>0</v>
      </c>
      <c r="AG61" s="95">
        <v>0</v>
      </c>
      <c r="AH61" s="95">
        <v>0</v>
      </c>
      <c r="AI61" s="95">
        <v>0</v>
      </c>
      <c r="AJ61" s="95"/>
      <c r="AK61" s="95"/>
      <c r="AL61" s="173">
        <v>44035.866296296299</v>
      </c>
      <c r="AM61" s="95">
        <v>1</v>
      </c>
    </row>
    <row r="62" spans="2:39">
      <c r="B62" s="95">
        <v>64</v>
      </c>
      <c r="C62" s="95" t="s">
        <v>196</v>
      </c>
      <c r="D62" s="95"/>
      <c r="E62" s="95" t="s">
        <v>2284</v>
      </c>
      <c r="F62" s="95" t="s">
        <v>2285</v>
      </c>
      <c r="G62" s="95" t="s">
        <v>2140</v>
      </c>
      <c r="H62" s="95">
        <v>1</v>
      </c>
      <c r="I62" s="174" t="s">
        <v>210</v>
      </c>
      <c r="J62" s="95">
        <v>3</v>
      </c>
      <c r="K62" s="95">
        <v>3.8</v>
      </c>
      <c r="L62" s="95">
        <v>0.17</v>
      </c>
      <c r="M62" s="95">
        <v>1.27</v>
      </c>
      <c r="N62" s="95">
        <v>2.8</v>
      </c>
      <c r="O62" s="95">
        <v>1.63</v>
      </c>
      <c r="P62" s="95">
        <v>2.74</v>
      </c>
      <c r="Q62" s="95">
        <v>2.39</v>
      </c>
      <c r="R62" s="95">
        <v>1.6</v>
      </c>
      <c r="S62" s="95">
        <v>0</v>
      </c>
      <c r="T62" s="95">
        <v>1</v>
      </c>
      <c r="U62" s="95">
        <v>0</v>
      </c>
      <c r="V62" s="95">
        <v>0</v>
      </c>
      <c r="W62" s="95">
        <v>1</v>
      </c>
      <c r="X62" s="95">
        <v>0</v>
      </c>
      <c r="Y62" s="95">
        <v>0</v>
      </c>
      <c r="Z62" s="95">
        <v>0</v>
      </c>
      <c r="AA62" s="95">
        <v>1</v>
      </c>
      <c r="AB62" s="95">
        <v>0</v>
      </c>
      <c r="AC62" s="95">
        <v>0</v>
      </c>
      <c r="AD62" s="95">
        <v>0</v>
      </c>
      <c r="AE62" s="95">
        <v>0</v>
      </c>
      <c r="AF62" s="95">
        <v>0</v>
      </c>
      <c r="AG62" s="95">
        <v>0</v>
      </c>
      <c r="AH62" s="95">
        <v>0</v>
      </c>
      <c r="AI62" s="95">
        <v>0</v>
      </c>
      <c r="AJ62" s="95"/>
      <c r="AK62" s="95"/>
      <c r="AL62" s="173">
        <v>44035.8675</v>
      </c>
      <c r="AM62" s="95">
        <v>1</v>
      </c>
    </row>
    <row r="63" spans="2:39">
      <c r="B63" s="95">
        <v>65</v>
      </c>
      <c r="C63" s="95" t="s">
        <v>2286</v>
      </c>
      <c r="D63" s="95"/>
      <c r="E63" s="95" t="s">
        <v>2287</v>
      </c>
      <c r="F63" s="95" t="s">
        <v>2288</v>
      </c>
      <c r="G63" s="95" t="s">
        <v>2169</v>
      </c>
      <c r="H63" s="95">
        <v>1</v>
      </c>
      <c r="I63" s="95" t="s">
        <v>210</v>
      </c>
      <c r="J63" s="95">
        <v>10</v>
      </c>
      <c r="K63" s="95">
        <v>5.8</v>
      </c>
      <c r="L63" s="95">
        <v>0.22</v>
      </c>
      <c r="M63" s="95">
        <v>2.1</v>
      </c>
      <c r="N63" s="95">
        <v>3.81</v>
      </c>
      <c r="O63" s="95">
        <v>1.84</v>
      </c>
      <c r="P63" s="95">
        <v>3.74</v>
      </c>
      <c r="Q63" s="95">
        <v>3.39</v>
      </c>
      <c r="R63" s="95">
        <v>1.8</v>
      </c>
      <c r="S63" s="95">
        <v>0</v>
      </c>
      <c r="T63" s="95">
        <v>1</v>
      </c>
      <c r="U63" s="95">
        <v>10</v>
      </c>
      <c r="V63" s="95">
        <v>0</v>
      </c>
      <c r="W63" s="95">
        <v>1</v>
      </c>
      <c r="X63" s="95">
        <v>0</v>
      </c>
      <c r="Y63" s="95">
        <v>0</v>
      </c>
      <c r="Z63" s="95">
        <v>0</v>
      </c>
      <c r="AA63" s="95">
        <v>0</v>
      </c>
      <c r="AB63" s="95">
        <v>0</v>
      </c>
      <c r="AC63" s="95">
        <v>0</v>
      </c>
      <c r="AD63" s="95">
        <v>0</v>
      </c>
      <c r="AE63" s="95">
        <v>0</v>
      </c>
      <c r="AF63" s="95">
        <v>0</v>
      </c>
      <c r="AG63" s="95">
        <v>0</v>
      </c>
      <c r="AH63" s="95">
        <v>0</v>
      </c>
      <c r="AI63" s="95">
        <v>0</v>
      </c>
      <c r="AJ63" s="95"/>
      <c r="AK63" s="95"/>
      <c r="AL63" s="173">
        <v>44246.70107638889</v>
      </c>
      <c r="AM63" s="95">
        <v>16</v>
      </c>
    </row>
    <row r="64" spans="2:39">
      <c r="B64" s="95">
        <v>66</v>
      </c>
      <c r="C64" s="95" t="s">
        <v>2289</v>
      </c>
      <c r="D64" s="95"/>
      <c r="E64" s="95" t="s">
        <v>2290</v>
      </c>
      <c r="F64" s="95" t="s">
        <v>2291</v>
      </c>
      <c r="G64" s="95" t="s">
        <v>2144</v>
      </c>
      <c r="H64" s="95">
        <v>1</v>
      </c>
      <c r="I64" s="95" t="s">
        <v>210</v>
      </c>
      <c r="J64" s="95">
        <v>5</v>
      </c>
      <c r="K64" s="95">
        <v>4.3</v>
      </c>
      <c r="L64" s="95">
        <v>0.17</v>
      </c>
      <c r="M64" s="95">
        <v>1.58</v>
      </c>
      <c r="N64" s="95">
        <v>3.16</v>
      </c>
      <c r="O64" s="95">
        <v>1.89</v>
      </c>
      <c r="P64" s="95">
        <v>3.1</v>
      </c>
      <c r="Q64" s="95">
        <v>2.71</v>
      </c>
      <c r="R64" s="95">
        <v>1.85</v>
      </c>
      <c r="S64" s="95">
        <v>0</v>
      </c>
      <c r="T64" s="95">
        <v>1</v>
      </c>
      <c r="U64" s="95">
        <v>0</v>
      </c>
      <c r="V64" s="95">
        <v>0</v>
      </c>
      <c r="W64" s="95">
        <v>1</v>
      </c>
      <c r="X64" s="95">
        <v>0</v>
      </c>
      <c r="Y64" s="95">
        <v>0</v>
      </c>
      <c r="Z64" s="95">
        <v>0</v>
      </c>
      <c r="AA64" s="95">
        <v>0</v>
      </c>
      <c r="AB64" s="95">
        <v>0</v>
      </c>
      <c r="AC64" s="95">
        <v>0</v>
      </c>
      <c r="AD64" s="95">
        <v>0</v>
      </c>
      <c r="AE64" s="95">
        <v>0</v>
      </c>
      <c r="AF64" s="95">
        <v>1</v>
      </c>
      <c r="AG64" s="95">
        <v>1</v>
      </c>
      <c r="AH64" s="95">
        <v>0</v>
      </c>
      <c r="AI64" s="95">
        <v>0</v>
      </c>
      <c r="AJ64" s="95"/>
      <c r="AK64" s="95"/>
      <c r="AL64" s="173">
        <v>44035.869826388887</v>
      </c>
      <c r="AM64" s="95">
        <v>1</v>
      </c>
    </row>
    <row r="65" spans="2:39">
      <c r="B65" s="95">
        <v>67</v>
      </c>
      <c r="C65" s="95" t="s">
        <v>2292</v>
      </c>
      <c r="D65" s="95"/>
      <c r="E65" s="95" t="s">
        <v>2293</v>
      </c>
      <c r="F65" s="95" t="s">
        <v>2294</v>
      </c>
      <c r="G65" s="95" t="s">
        <v>2295</v>
      </c>
      <c r="H65" s="95">
        <v>1</v>
      </c>
      <c r="I65" s="95" t="s">
        <v>210</v>
      </c>
      <c r="J65" s="95">
        <v>14</v>
      </c>
      <c r="K65" s="95">
        <v>1</v>
      </c>
      <c r="L65" s="95">
        <v>0.12</v>
      </c>
      <c r="M65" s="95">
        <v>0.32</v>
      </c>
      <c r="N65" s="95">
        <v>0.31</v>
      </c>
      <c r="O65" s="95">
        <v>0.31</v>
      </c>
      <c r="P65" s="95">
        <v>0.3</v>
      </c>
      <c r="Q65" s="95">
        <v>0.3</v>
      </c>
      <c r="R65" s="95">
        <v>0.3</v>
      </c>
      <c r="S65" s="95">
        <v>0</v>
      </c>
      <c r="T65" s="95">
        <v>1</v>
      </c>
      <c r="U65" s="95">
        <v>0</v>
      </c>
      <c r="V65" s="95">
        <v>0</v>
      </c>
      <c r="W65" s="95">
        <v>1</v>
      </c>
      <c r="X65" s="95">
        <v>0</v>
      </c>
      <c r="Y65" s="95">
        <v>0</v>
      </c>
      <c r="Z65" s="95"/>
      <c r="AA65" s="95"/>
      <c r="AB65" s="95"/>
      <c r="AC65" s="95"/>
      <c r="AD65" s="95"/>
      <c r="AE65" s="95"/>
      <c r="AF65" s="95"/>
      <c r="AG65" s="95"/>
      <c r="AH65" s="95"/>
      <c r="AI65" s="95"/>
      <c r="AJ65" s="95"/>
      <c r="AK65" s="95"/>
      <c r="AL65" s="173"/>
      <c r="AM65" s="95"/>
    </row>
    <row r="66" spans="2:39">
      <c r="B66" s="95">
        <v>68</v>
      </c>
      <c r="C66" s="95" t="s">
        <v>2296</v>
      </c>
      <c r="D66" s="95"/>
      <c r="E66" s="95" t="s">
        <v>2297</v>
      </c>
      <c r="F66" s="95" t="s">
        <v>2298</v>
      </c>
      <c r="G66" s="95" t="s">
        <v>2297</v>
      </c>
      <c r="H66" s="95">
        <v>1</v>
      </c>
      <c r="I66" s="95" t="s">
        <v>210</v>
      </c>
      <c r="J66" s="95">
        <v>1</v>
      </c>
      <c r="K66" s="95">
        <v>0</v>
      </c>
      <c r="L66" s="95">
        <v>0.12</v>
      </c>
      <c r="M66" s="95">
        <v>1.05</v>
      </c>
      <c r="N66" s="95">
        <v>2.2000000000000002</v>
      </c>
      <c r="O66" s="95">
        <v>1.38</v>
      </c>
      <c r="P66" s="95">
        <v>2.16</v>
      </c>
      <c r="Q66" s="95">
        <v>1.89</v>
      </c>
      <c r="R66" s="95">
        <v>1.35</v>
      </c>
      <c r="S66" s="95">
        <v>0</v>
      </c>
      <c r="T66" s="95">
        <v>1</v>
      </c>
      <c r="U66" s="95">
        <v>0</v>
      </c>
      <c r="V66" s="95">
        <v>0</v>
      </c>
      <c r="W66" s="95">
        <v>1</v>
      </c>
      <c r="X66" s="95">
        <v>0</v>
      </c>
      <c r="Y66" s="95">
        <v>0</v>
      </c>
      <c r="Z66" s="95">
        <v>1</v>
      </c>
      <c r="AA66" s="95">
        <v>1</v>
      </c>
      <c r="AB66" s="95">
        <v>0</v>
      </c>
      <c r="AC66" s="95">
        <v>0</v>
      </c>
      <c r="AD66" s="95">
        <v>0</v>
      </c>
      <c r="AE66" s="95">
        <v>0</v>
      </c>
      <c r="AF66" s="95">
        <v>0</v>
      </c>
      <c r="AG66" s="95">
        <v>0</v>
      </c>
      <c r="AH66" s="95">
        <v>0</v>
      </c>
      <c r="AI66" s="95">
        <v>0</v>
      </c>
      <c r="AJ66" s="95"/>
      <c r="AK66" s="95"/>
      <c r="AL66" s="173">
        <v>44035.864270833335</v>
      </c>
      <c r="AM66" s="95">
        <v>1</v>
      </c>
    </row>
    <row r="67" spans="2:39">
      <c r="B67" s="95">
        <v>69</v>
      </c>
      <c r="C67" s="95" t="s">
        <v>200</v>
      </c>
      <c r="D67" s="95"/>
      <c r="E67" s="95" t="s">
        <v>212</v>
      </c>
      <c r="F67" s="95" t="s">
        <v>2299</v>
      </c>
      <c r="G67" s="95" t="s">
        <v>2132</v>
      </c>
      <c r="H67" s="95">
        <v>1</v>
      </c>
      <c r="I67" s="95" t="s">
        <v>212</v>
      </c>
      <c r="J67" s="95">
        <v>1</v>
      </c>
      <c r="K67" s="95">
        <v>3</v>
      </c>
      <c r="L67" s="95">
        <v>0.12</v>
      </c>
      <c r="M67" s="95">
        <v>1.05</v>
      </c>
      <c r="N67" s="95">
        <v>2.2000000000000002</v>
      </c>
      <c r="O67" s="95">
        <v>1.38</v>
      </c>
      <c r="P67" s="95">
        <v>2.16</v>
      </c>
      <c r="Q67" s="95">
        <v>1.89</v>
      </c>
      <c r="R67" s="95">
        <v>1.35</v>
      </c>
      <c r="S67" s="95">
        <v>0</v>
      </c>
      <c r="T67" s="95">
        <v>1</v>
      </c>
      <c r="U67" s="95">
        <v>0</v>
      </c>
      <c r="V67" s="95">
        <v>0</v>
      </c>
      <c r="W67" s="95">
        <v>1</v>
      </c>
      <c r="X67" s="95">
        <v>0</v>
      </c>
      <c r="Y67" s="95">
        <v>0</v>
      </c>
      <c r="Z67" s="95">
        <v>1</v>
      </c>
      <c r="AA67" s="95">
        <v>1</v>
      </c>
      <c r="AB67" s="95">
        <v>0</v>
      </c>
      <c r="AC67" s="95">
        <v>0</v>
      </c>
      <c r="AD67" s="95">
        <v>0</v>
      </c>
      <c r="AE67" s="95">
        <v>0</v>
      </c>
      <c r="AF67" s="95">
        <v>0</v>
      </c>
      <c r="AG67" s="95">
        <v>0</v>
      </c>
      <c r="AH67" s="95">
        <v>0</v>
      </c>
      <c r="AI67" s="95">
        <v>0</v>
      </c>
      <c r="AJ67" s="95"/>
      <c r="AK67" s="95"/>
      <c r="AL67" s="173">
        <v>44035.864340277774</v>
      </c>
      <c r="AM67" s="95">
        <v>1</v>
      </c>
    </row>
    <row r="68" spans="2:39">
      <c r="B68" s="95">
        <v>70</v>
      </c>
      <c r="C68" s="95" t="s">
        <v>201</v>
      </c>
      <c r="D68" s="95"/>
      <c r="E68" s="95" t="s">
        <v>2300</v>
      </c>
      <c r="F68" s="95" t="s">
        <v>2301</v>
      </c>
      <c r="G68" s="95" t="s">
        <v>2136</v>
      </c>
      <c r="H68" s="95">
        <v>1</v>
      </c>
      <c r="I68" s="95" t="s">
        <v>212</v>
      </c>
      <c r="J68" s="95">
        <v>2</v>
      </c>
      <c r="K68" s="95">
        <v>4.3</v>
      </c>
      <c r="L68" s="95">
        <v>0.17</v>
      </c>
      <c r="M68" s="95">
        <v>1.58</v>
      </c>
      <c r="N68" s="95">
        <v>3.16</v>
      </c>
      <c r="O68" s="95">
        <v>1.89</v>
      </c>
      <c r="P68" s="95">
        <v>3.1</v>
      </c>
      <c r="Q68" s="95">
        <v>2.71</v>
      </c>
      <c r="R68" s="95">
        <v>1.85</v>
      </c>
      <c r="S68" s="95">
        <v>0</v>
      </c>
      <c r="T68" s="95">
        <v>1</v>
      </c>
      <c r="U68" s="95">
        <v>0</v>
      </c>
      <c r="V68" s="95">
        <v>0</v>
      </c>
      <c r="W68" s="95">
        <v>1</v>
      </c>
      <c r="X68" s="95">
        <v>0</v>
      </c>
      <c r="Y68" s="95">
        <v>0</v>
      </c>
      <c r="Z68" s="95">
        <v>1</v>
      </c>
      <c r="AA68" s="95">
        <v>0</v>
      </c>
      <c r="AB68" s="95">
        <v>0</v>
      </c>
      <c r="AC68" s="95">
        <v>0</v>
      </c>
      <c r="AD68" s="95">
        <v>0</v>
      </c>
      <c r="AE68" s="95">
        <v>0</v>
      </c>
      <c r="AF68" s="95">
        <v>0</v>
      </c>
      <c r="AG68" s="95">
        <v>0</v>
      </c>
      <c r="AH68" s="95">
        <v>0</v>
      </c>
      <c r="AI68" s="95">
        <v>0</v>
      </c>
      <c r="AJ68" s="95"/>
      <c r="AK68" s="95"/>
      <c r="AL68" s="173">
        <v>44035.866342592592</v>
      </c>
      <c r="AM68" s="95">
        <v>1</v>
      </c>
    </row>
    <row r="69" spans="2:39">
      <c r="B69" s="95">
        <v>71</v>
      </c>
      <c r="C69" s="95" t="s">
        <v>202</v>
      </c>
      <c r="D69" s="95"/>
      <c r="E69" s="95" t="s">
        <v>2302</v>
      </c>
      <c r="F69" s="95" t="s">
        <v>2303</v>
      </c>
      <c r="G69" s="95" t="s">
        <v>2140</v>
      </c>
      <c r="H69" s="95">
        <v>1</v>
      </c>
      <c r="I69" s="95" t="s">
        <v>212</v>
      </c>
      <c r="J69" s="95">
        <v>3</v>
      </c>
      <c r="K69" s="95">
        <v>3.8</v>
      </c>
      <c r="L69" s="95">
        <v>0.17</v>
      </c>
      <c r="M69" s="95">
        <v>1.27</v>
      </c>
      <c r="N69" s="95">
        <v>2.8</v>
      </c>
      <c r="O69" s="95">
        <v>1.63</v>
      </c>
      <c r="P69" s="95">
        <v>2.74</v>
      </c>
      <c r="Q69" s="95">
        <v>2.39</v>
      </c>
      <c r="R69" s="95">
        <v>1.6</v>
      </c>
      <c r="S69" s="95">
        <v>0</v>
      </c>
      <c r="T69" s="95">
        <v>1</v>
      </c>
      <c r="U69" s="95">
        <v>0</v>
      </c>
      <c r="V69" s="95">
        <v>0</v>
      </c>
      <c r="W69" s="95">
        <v>1</v>
      </c>
      <c r="X69" s="95">
        <v>0</v>
      </c>
      <c r="Y69" s="95">
        <v>0</v>
      </c>
      <c r="Z69" s="95">
        <v>0</v>
      </c>
      <c r="AA69" s="95">
        <v>1</v>
      </c>
      <c r="AB69" s="95">
        <v>0</v>
      </c>
      <c r="AC69" s="95">
        <v>0</v>
      </c>
      <c r="AD69" s="95">
        <v>0</v>
      </c>
      <c r="AE69" s="95">
        <v>0</v>
      </c>
      <c r="AF69" s="95">
        <v>0</v>
      </c>
      <c r="AG69" s="95">
        <v>0</v>
      </c>
      <c r="AH69" s="95">
        <v>0</v>
      </c>
      <c r="AI69" s="95">
        <v>0</v>
      </c>
      <c r="AJ69" s="95"/>
      <c r="AK69" s="95"/>
      <c r="AL69" s="173">
        <v>44035.867546296293</v>
      </c>
      <c r="AM69" s="95">
        <v>1</v>
      </c>
    </row>
    <row r="70" spans="2:39">
      <c r="B70" s="95">
        <v>72</v>
      </c>
      <c r="C70" s="95" t="s">
        <v>2304</v>
      </c>
      <c r="D70" s="95"/>
      <c r="E70" s="95" t="s">
        <v>2305</v>
      </c>
      <c r="F70" s="95" t="s">
        <v>2306</v>
      </c>
      <c r="G70" s="95" t="s">
        <v>2132</v>
      </c>
      <c r="H70" s="95">
        <v>1</v>
      </c>
      <c r="I70" s="95" t="s">
        <v>2307</v>
      </c>
      <c r="J70" s="95">
        <v>1</v>
      </c>
      <c r="K70" s="95">
        <v>16.45</v>
      </c>
      <c r="L70" s="95">
        <v>1.05</v>
      </c>
      <c r="M70" s="95">
        <v>5.25</v>
      </c>
      <c r="N70" s="95">
        <v>12.59</v>
      </c>
      <c r="O70" s="95">
        <v>5.0999999999999996</v>
      </c>
      <c r="P70" s="95">
        <v>0</v>
      </c>
      <c r="Q70" s="95">
        <v>0</v>
      </c>
      <c r="R70" s="95">
        <v>0</v>
      </c>
      <c r="S70" s="95">
        <v>0</v>
      </c>
      <c r="T70" s="95">
        <v>0</v>
      </c>
      <c r="U70" s="95">
        <v>0</v>
      </c>
      <c r="V70" s="95">
        <v>1</v>
      </c>
      <c r="W70" s="95">
        <v>2</v>
      </c>
      <c r="X70" s="95">
        <v>0</v>
      </c>
      <c r="Y70" s="95">
        <v>0</v>
      </c>
      <c r="Z70" s="95">
        <v>0</v>
      </c>
      <c r="AA70" s="95">
        <v>0</v>
      </c>
      <c r="AB70" s="95">
        <v>0</v>
      </c>
      <c r="AC70" s="95">
        <v>0</v>
      </c>
      <c r="AD70" s="95">
        <v>1</v>
      </c>
      <c r="AE70" s="95">
        <v>0</v>
      </c>
      <c r="AF70" s="95">
        <v>0</v>
      </c>
      <c r="AG70" s="95">
        <v>0</v>
      </c>
      <c r="AH70" s="95">
        <v>0</v>
      </c>
      <c r="AI70" s="95">
        <v>0</v>
      </c>
      <c r="AJ70" s="95"/>
      <c r="AK70" s="95"/>
      <c r="AL70" s="173">
        <v>45423.379016203704</v>
      </c>
      <c r="AM70" s="95">
        <v>16</v>
      </c>
    </row>
    <row r="71" spans="2:39">
      <c r="B71" s="95">
        <v>73</v>
      </c>
      <c r="C71" s="95" t="s">
        <v>2308</v>
      </c>
      <c r="D71" s="95"/>
      <c r="E71" s="95" t="s">
        <v>2309</v>
      </c>
      <c r="F71" s="95" t="s">
        <v>2310</v>
      </c>
      <c r="G71" s="95" t="s">
        <v>2132</v>
      </c>
      <c r="H71" s="95">
        <v>1</v>
      </c>
      <c r="I71" s="95" t="s">
        <v>2307</v>
      </c>
      <c r="J71" s="95">
        <v>1</v>
      </c>
      <c r="K71" s="95">
        <v>16.45</v>
      </c>
      <c r="L71" s="95">
        <v>1.05</v>
      </c>
      <c r="M71" s="95">
        <v>10.5</v>
      </c>
      <c r="N71" s="95">
        <v>25</v>
      </c>
      <c r="O71" s="95">
        <v>25.47</v>
      </c>
      <c r="P71" s="95">
        <v>10.3</v>
      </c>
      <c r="Q71" s="95">
        <v>27.5</v>
      </c>
      <c r="R71" s="95">
        <v>25</v>
      </c>
      <c r="S71" s="95">
        <v>0</v>
      </c>
      <c r="T71" s="95">
        <v>0</v>
      </c>
      <c r="U71" s="95">
        <v>0</v>
      </c>
      <c r="V71" s="95">
        <v>1</v>
      </c>
      <c r="W71" s="95">
        <v>2</v>
      </c>
      <c r="X71" s="95">
        <v>0</v>
      </c>
      <c r="Y71" s="95">
        <v>0</v>
      </c>
      <c r="Z71" s="95">
        <v>0</v>
      </c>
      <c r="AA71" s="95">
        <v>0</v>
      </c>
      <c r="AB71" s="95">
        <v>0</v>
      </c>
      <c r="AC71" s="95">
        <v>0</v>
      </c>
      <c r="AD71" s="95">
        <v>1</v>
      </c>
      <c r="AE71" s="95">
        <v>0</v>
      </c>
      <c r="AF71" s="95">
        <v>0</v>
      </c>
      <c r="AG71" s="95">
        <v>0</v>
      </c>
      <c r="AH71" s="95">
        <v>0</v>
      </c>
      <c r="AI71" s="95">
        <v>0</v>
      </c>
      <c r="AJ71" s="95"/>
      <c r="AK71" s="95"/>
      <c r="AL71" s="173">
        <v>45423.37908564815</v>
      </c>
      <c r="AM71" s="95">
        <v>16</v>
      </c>
    </row>
    <row r="72" spans="2:39" ht="37.5">
      <c r="B72" s="95">
        <v>75</v>
      </c>
      <c r="C72" s="95" t="s">
        <v>2311</v>
      </c>
      <c r="D72" s="95"/>
      <c r="E72" s="95" t="s">
        <v>2312</v>
      </c>
      <c r="F72" s="95" t="s">
        <v>2313</v>
      </c>
      <c r="G72" s="95" t="s">
        <v>2132</v>
      </c>
      <c r="H72" s="95">
        <v>1</v>
      </c>
      <c r="I72" s="175" t="s">
        <v>206</v>
      </c>
      <c r="J72" s="95">
        <v>1</v>
      </c>
      <c r="K72" s="95">
        <v>0</v>
      </c>
      <c r="L72" s="95">
        <v>0</v>
      </c>
      <c r="M72" s="95">
        <v>3</v>
      </c>
      <c r="N72" s="95">
        <v>0</v>
      </c>
      <c r="O72" s="95">
        <v>0</v>
      </c>
      <c r="P72" s="95">
        <v>0</v>
      </c>
      <c r="Q72" s="95">
        <v>0</v>
      </c>
      <c r="R72" s="95">
        <v>0</v>
      </c>
      <c r="S72" s="95">
        <v>0</v>
      </c>
      <c r="T72" s="95">
        <v>0</v>
      </c>
      <c r="U72" s="95">
        <v>0</v>
      </c>
      <c r="V72" s="95">
        <v>0</v>
      </c>
      <c r="W72" s="95">
        <v>2</v>
      </c>
      <c r="X72" s="95">
        <v>0</v>
      </c>
      <c r="Y72" s="95">
        <v>0</v>
      </c>
      <c r="Z72" s="95">
        <v>1</v>
      </c>
      <c r="AA72" s="95">
        <v>1</v>
      </c>
      <c r="AB72" s="95">
        <v>0</v>
      </c>
      <c r="AC72" s="95">
        <v>0</v>
      </c>
      <c r="AD72" s="95">
        <v>0</v>
      </c>
      <c r="AE72" s="95">
        <v>0</v>
      </c>
      <c r="AF72" s="95">
        <v>0</v>
      </c>
      <c r="AG72" s="95">
        <v>0</v>
      </c>
      <c r="AH72" s="95">
        <v>0</v>
      </c>
      <c r="AI72" s="95">
        <v>0</v>
      </c>
      <c r="AJ72" s="95"/>
      <c r="AK72" s="95"/>
      <c r="AL72" s="173">
        <v>44331.587557870371</v>
      </c>
      <c r="AM72" s="95">
        <v>16</v>
      </c>
    </row>
    <row r="73" spans="2:39">
      <c r="B73" s="95">
        <v>76</v>
      </c>
      <c r="C73" s="95" t="s">
        <v>2314</v>
      </c>
      <c r="D73" s="95"/>
      <c r="E73" s="95" t="s">
        <v>2315</v>
      </c>
      <c r="F73" s="95" t="s">
        <v>2316</v>
      </c>
      <c r="G73" s="95" t="s">
        <v>2317</v>
      </c>
      <c r="H73" s="95">
        <v>1</v>
      </c>
      <c r="I73" s="95" t="s">
        <v>2318</v>
      </c>
      <c r="J73" s="95">
        <v>11</v>
      </c>
      <c r="K73" s="95">
        <v>35</v>
      </c>
      <c r="L73" s="95">
        <v>1</v>
      </c>
      <c r="M73" s="95">
        <v>10</v>
      </c>
      <c r="N73" s="95">
        <v>10</v>
      </c>
      <c r="O73" s="95">
        <v>10</v>
      </c>
      <c r="P73" s="95">
        <v>0</v>
      </c>
      <c r="Q73" s="95">
        <v>0</v>
      </c>
      <c r="R73" s="95">
        <v>0</v>
      </c>
      <c r="S73" s="95">
        <v>1</v>
      </c>
      <c r="T73" s="95">
        <v>1</v>
      </c>
      <c r="U73" s="95">
        <v>0</v>
      </c>
      <c r="V73" s="95">
        <v>1</v>
      </c>
      <c r="W73" s="95">
        <v>0</v>
      </c>
      <c r="X73" s="95">
        <v>0</v>
      </c>
      <c r="Y73" s="95">
        <v>0</v>
      </c>
      <c r="Z73" s="95">
        <v>1</v>
      </c>
      <c r="AA73" s="95">
        <v>1</v>
      </c>
      <c r="AB73" s="95">
        <v>0</v>
      </c>
      <c r="AC73" s="95">
        <v>0</v>
      </c>
      <c r="AD73" s="95">
        <v>0</v>
      </c>
      <c r="AE73" s="95">
        <v>0</v>
      </c>
      <c r="AF73" s="95">
        <v>0</v>
      </c>
      <c r="AG73" s="95">
        <v>0</v>
      </c>
      <c r="AH73" s="95">
        <v>0</v>
      </c>
      <c r="AI73" s="95">
        <v>0</v>
      </c>
      <c r="AJ73" s="95"/>
      <c r="AK73" s="95"/>
      <c r="AL73" s="173">
        <v>44795.384872685187</v>
      </c>
      <c r="AM73" s="95">
        <v>16</v>
      </c>
    </row>
    <row r="74" spans="2:39">
      <c r="B74" s="95">
        <v>77</v>
      </c>
      <c r="C74" s="95" t="s">
        <v>2319</v>
      </c>
      <c r="D74" s="95"/>
      <c r="E74" s="95" t="s">
        <v>2320</v>
      </c>
      <c r="F74" s="95" t="s">
        <v>2321</v>
      </c>
      <c r="G74" s="95" t="s">
        <v>2317</v>
      </c>
      <c r="H74" s="95">
        <v>1</v>
      </c>
      <c r="I74" s="95" t="s">
        <v>2318</v>
      </c>
      <c r="J74" s="95">
        <v>11</v>
      </c>
      <c r="K74" s="95">
        <v>12</v>
      </c>
      <c r="L74" s="95">
        <v>1</v>
      </c>
      <c r="M74" s="95">
        <v>3</v>
      </c>
      <c r="N74" s="95">
        <v>3</v>
      </c>
      <c r="O74" s="95">
        <v>3</v>
      </c>
      <c r="P74" s="95">
        <v>0</v>
      </c>
      <c r="Q74" s="95">
        <v>0</v>
      </c>
      <c r="R74" s="95">
        <v>0</v>
      </c>
      <c r="S74" s="95">
        <v>1</v>
      </c>
      <c r="T74" s="95">
        <v>1</v>
      </c>
      <c r="U74" s="95">
        <v>0</v>
      </c>
      <c r="V74" s="95">
        <v>1</v>
      </c>
      <c r="W74" s="95">
        <v>0</v>
      </c>
      <c r="X74" s="95">
        <v>0</v>
      </c>
      <c r="Y74" s="95">
        <v>0</v>
      </c>
      <c r="Z74" s="95">
        <v>1</v>
      </c>
      <c r="AA74" s="95">
        <v>1</v>
      </c>
      <c r="AB74" s="95">
        <v>0</v>
      </c>
      <c r="AC74" s="95">
        <v>0</v>
      </c>
      <c r="AD74" s="95">
        <v>0</v>
      </c>
      <c r="AE74" s="95">
        <v>0</v>
      </c>
      <c r="AF74" s="95">
        <v>0</v>
      </c>
      <c r="AG74" s="95">
        <v>0</v>
      </c>
      <c r="AH74" s="95">
        <v>0</v>
      </c>
      <c r="AI74" s="95">
        <v>0</v>
      </c>
      <c r="AJ74" s="95"/>
      <c r="AK74" s="95"/>
      <c r="AL74" s="173">
        <v>44795.384988425925</v>
      </c>
      <c r="AM74" s="95">
        <v>16</v>
      </c>
    </row>
    <row r="75" spans="2:39">
      <c r="B75" s="95">
        <v>78</v>
      </c>
      <c r="C75" s="95" t="s">
        <v>2322</v>
      </c>
      <c r="D75" s="95"/>
      <c r="E75" s="95" t="s">
        <v>2323</v>
      </c>
      <c r="F75" s="95" t="s">
        <v>2324</v>
      </c>
      <c r="G75" s="95" t="s">
        <v>2325</v>
      </c>
      <c r="H75" s="95">
        <v>1</v>
      </c>
      <c r="I75" s="95" t="s">
        <v>2324</v>
      </c>
      <c r="J75" s="95">
        <v>12</v>
      </c>
      <c r="K75" s="95">
        <v>30</v>
      </c>
      <c r="L75" s="95">
        <v>2.1</v>
      </c>
      <c r="M75" s="95">
        <v>13.64</v>
      </c>
      <c r="N75" s="95">
        <v>18.739999999999998</v>
      </c>
      <c r="O75" s="95">
        <v>13</v>
      </c>
      <c r="P75" s="95">
        <v>13</v>
      </c>
      <c r="Q75" s="95">
        <v>13</v>
      </c>
      <c r="R75" s="95">
        <v>13</v>
      </c>
      <c r="S75" s="95">
        <v>1</v>
      </c>
      <c r="T75" s="95">
        <v>0</v>
      </c>
      <c r="U75" s="95">
        <v>20</v>
      </c>
      <c r="V75" s="95">
        <v>0</v>
      </c>
      <c r="W75" s="95">
        <v>1</v>
      </c>
      <c r="X75" s="95">
        <v>0</v>
      </c>
      <c r="Y75" s="95">
        <v>0</v>
      </c>
      <c r="Z75" s="95">
        <v>0</v>
      </c>
      <c r="AA75" s="95">
        <v>0</v>
      </c>
      <c r="AB75" s="95">
        <v>1</v>
      </c>
      <c r="AC75" s="95">
        <v>0</v>
      </c>
      <c r="AD75" s="95">
        <v>0</v>
      </c>
      <c r="AE75" s="95">
        <v>0</v>
      </c>
      <c r="AF75" s="95">
        <v>0</v>
      </c>
      <c r="AG75" s="95">
        <v>0</v>
      </c>
      <c r="AH75" s="95">
        <v>0</v>
      </c>
      <c r="AI75" s="95">
        <v>0</v>
      </c>
      <c r="AJ75" s="95"/>
      <c r="AK75" s="95"/>
      <c r="AL75" s="173">
        <v>44036.66201388889</v>
      </c>
      <c r="AM75" s="95">
        <v>1</v>
      </c>
    </row>
    <row r="76" spans="2:39">
      <c r="B76" s="95">
        <v>79</v>
      </c>
      <c r="C76" s="95" t="s">
        <v>2326</v>
      </c>
      <c r="D76" s="95"/>
      <c r="E76" s="95" t="s">
        <v>2327</v>
      </c>
      <c r="F76" s="95" t="s">
        <v>2328</v>
      </c>
      <c r="G76" s="95" t="s">
        <v>2325</v>
      </c>
      <c r="H76" s="95">
        <v>1</v>
      </c>
      <c r="I76" s="95" t="s">
        <v>2324</v>
      </c>
      <c r="J76" s="95">
        <v>12</v>
      </c>
      <c r="K76" s="95">
        <v>0</v>
      </c>
      <c r="L76" s="95">
        <v>0</v>
      </c>
      <c r="M76" s="95">
        <v>20.99</v>
      </c>
      <c r="N76" s="95">
        <v>26.09</v>
      </c>
      <c r="O76" s="95">
        <v>20.38</v>
      </c>
      <c r="P76" s="95">
        <v>0</v>
      </c>
      <c r="Q76" s="95">
        <v>0</v>
      </c>
      <c r="R76" s="95">
        <v>0</v>
      </c>
      <c r="S76" s="95">
        <v>1</v>
      </c>
      <c r="T76" s="95">
        <v>0</v>
      </c>
      <c r="U76" s="95">
        <v>20</v>
      </c>
      <c r="V76" s="95">
        <v>0</v>
      </c>
      <c r="W76" s="95">
        <v>1</v>
      </c>
      <c r="X76" s="95">
        <v>0</v>
      </c>
      <c r="Y76" s="95">
        <v>0</v>
      </c>
      <c r="Z76" s="95">
        <v>0</v>
      </c>
      <c r="AA76" s="95">
        <v>0</v>
      </c>
      <c r="AB76" s="95">
        <v>1</v>
      </c>
      <c r="AC76" s="95">
        <v>0</v>
      </c>
      <c r="AD76" s="95">
        <v>0</v>
      </c>
      <c r="AE76" s="95">
        <v>0</v>
      </c>
      <c r="AF76" s="95">
        <v>0</v>
      </c>
      <c r="AG76" s="95">
        <v>0</v>
      </c>
      <c r="AH76" s="95">
        <v>0</v>
      </c>
      <c r="AI76" s="95">
        <v>0</v>
      </c>
      <c r="AJ76" s="95"/>
      <c r="AK76" s="95"/>
      <c r="AL76" s="173">
        <v>44036.662060185183</v>
      </c>
      <c r="AM76" s="95">
        <v>1</v>
      </c>
    </row>
    <row r="77" spans="2:39">
      <c r="B77" s="95">
        <v>80</v>
      </c>
      <c r="C77" s="95" t="s">
        <v>2329</v>
      </c>
      <c r="D77" s="95"/>
      <c r="E77" s="95" t="s">
        <v>2330</v>
      </c>
      <c r="F77" s="95" t="s">
        <v>2331</v>
      </c>
      <c r="G77" s="95" t="s">
        <v>2325</v>
      </c>
      <c r="H77" s="95">
        <v>1</v>
      </c>
      <c r="I77" s="95" t="s">
        <v>2324</v>
      </c>
      <c r="J77" s="95">
        <v>12</v>
      </c>
      <c r="K77" s="95">
        <v>0</v>
      </c>
      <c r="L77" s="95">
        <v>2.1</v>
      </c>
      <c r="M77" s="95">
        <v>12.59</v>
      </c>
      <c r="N77" s="95">
        <v>17.690000000000001</v>
      </c>
      <c r="O77" s="95">
        <v>12.23</v>
      </c>
      <c r="P77" s="95">
        <v>0</v>
      </c>
      <c r="Q77" s="95">
        <v>0</v>
      </c>
      <c r="R77" s="95">
        <v>0</v>
      </c>
      <c r="S77" s="95">
        <v>1</v>
      </c>
      <c r="T77" s="95">
        <v>0</v>
      </c>
      <c r="U77" s="95">
        <v>20</v>
      </c>
      <c r="V77" s="95">
        <v>0</v>
      </c>
      <c r="W77" s="95">
        <v>1</v>
      </c>
      <c r="X77" s="95">
        <v>0</v>
      </c>
      <c r="Y77" s="95">
        <v>0</v>
      </c>
      <c r="Z77" s="95">
        <v>0</v>
      </c>
      <c r="AA77" s="95">
        <v>0</v>
      </c>
      <c r="AB77" s="95">
        <v>1</v>
      </c>
      <c r="AC77" s="95">
        <v>0</v>
      </c>
      <c r="AD77" s="95">
        <v>0</v>
      </c>
      <c r="AE77" s="95">
        <v>0</v>
      </c>
      <c r="AF77" s="95">
        <v>0</v>
      </c>
      <c r="AG77" s="95">
        <v>0</v>
      </c>
      <c r="AH77" s="95">
        <v>0</v>
      </c>
      <c r="AI77" s="95">
        <v>0</v>
      </c>
      <c r="AJ77" s="95"/>
      <c r="AK77" s="95"/>
      <c r="AL77" s="173">
        <v>44036.662094907406</v>
      </c>
      <c r="AM77" s="95">
        <v>1</v>
      </c>
    </row>
    <row r="78" spans="2:39">
      <c r="B78" s="95">
        <v>81</v>
      </c>
      <c r="C78" s="95" t="s">
        <v>203</v>
      </c>
      <c r="D78" s="95"/>
      <c r="E78" s="95" t="s">
        <v>2332</v>
      </c>
      <c r="F78" s="95" t="s">
        <v>2324</v>
      </c>
      <c r="G78" s="95" t="s">
        <v>2132</v>
      </c>
      <c r="H78" s="95">
        <v>1</v>
      </c>
      <c r="I78" s="95" t="s">
        <v>2324</v>
      </c>
      <c r="J78" s="95">
        <v>1</v>
      </c>
      <c r="K78" s="95">
        <v>3</v>
      </c>
      <c r="L78" s="95">
        <v>0.12</v>
      </c>
      <c r="M78" s="95">
        <v>1.05</v>
      </c>
      <c r="N78" s="95">
        <v>2.2000000000000002</v>
      </c>
      <c r="O78" s="95">
        <v>1.38</v>
      </c>
      <c r="P78" s="95">
        <v>2.16</v>
      </c>
      <c r="Q78" s="95">
        <v>1.89</v>
      </c>
      <c r="R78" s="95">
        <v>1.35</v>
      </c>
      <c r="S78" s="95">
        <v>0</v>
      </c>
      <c r="T78" s="95">
        <v>1</v>
      </c>
      <c r="U78" s="95">
        <v>0</v>
      </c>
      <c r="V78" s="95">
        <v>0</v>
      </c>
      <c r="W78" s="95">
        <v>1</v>
      </c>
      <c r="X78" s="95">
        <v>0</v>
      </c>
      <c r="Y78" s="95">
        <v>0</v>
      </c>
      <c r="Z78" s="95">
        <v>1</v>
      </c>
      <c r="AA78" s="95">
        <v>1</v>
      </c>
      <c r="AB78" s="95">
        <v>0</v>
      </c>
      <c r="AC78" s="95">
        <v>0</v>
      </c>
      <c r="AD78" s="95">
        <v>0</v>
      </c>
      <c r="AE78" s="95">
        <v>0</v>
      </c>
      <c r="AF78" s="95">
        <v>0</v>
      </c>
      <c r="AG78" s="95">
        <v>0</v>
      </c>
      <c r="AH78" s="95">
        <v>0</v>
      </c>
      <c r="AI78" s="95">
        <v>0</v>
      </c>
      <c r="AJ78" s="95"/>
      <c r="AK78" s="95"/>
      <c r="AL78" s="173">
        <v>44102.698576388888</v>
      </c>
      <c r="AM78" s="95">
        <v>1</v>
      </c>
    </row>
    <row r="79" spans="2:39">
      <c r="B79" s="95">
        <v>82</v>
      </c>
      <c r="C79" s="95" t="s">
        <v>204</v>
      </c>
      <c r="D79" s="95"/>
      <c r="E79" s="95" t="s">
        <v>2333</v>
      </c>
      <c r="F79" s="95" t="s">
        <v>2334</v>
      </c>
      <c r="G79" s="95" t="s">
        <v>2136</v>
      </c>
      <c r="H79" s="95">
        <v>1</v>
      </c>
      <c r="I79" s="95" t="s">
        <v>2324</v>
      </c>
      <c r="J79" s="95">
        <v>2</v>
      </c>
      <c r="K79" s="95">
        <v>4.3</v>
      </c>
      <c r="L79" s="95">
        <v>0.17</v>
      </c>
      <c r="M79" s="95">
        <v>1.58</v>
      </c>
      <c r="N79" s="95">
        <v>3.16</v>
      </c>
      <c r="O79" s="95">
        <v>1.89</v>
      </c>
      <c r="P79" s="95">
        <v>3.1</v>
      </c>
      <c r="Q79" s="95">
        <v>2.71</v>
      </c>
      <c r="R79" s="95">
        <v>1.85</v>
      </c>
      <c r="S79" s="95">
        <v>0</v>
      </c>
      <c r="T79" s="95">
        <v>1</v>
      </c>
      <c r="U79" s="95">
        <v>0</v>
      </c>
      <c r="V79" s="95">
        <v>0</v>
      </c>
      <c r="W79" s="95">
        <v>1</v>
      </c>
      <c r="X79" s="95">
        <v>0</v>
      </c>
      <c r="Y79" s="95">
        <v>0</v>
      </c>
      <c r="Z79" s="95">
        <v>1</v>
      </c>
      <c r="AA79" s="95">
        <v>0</v>
      </c>
      <c r="AB79" s="95">
        <v>0</v>
      </c>
      <c r="AC79" s="95">
        <v>0</v>
      </c>
      <c r="AD79" s="95">
        <v>0</v>
      </c>
      <c r="AE79" s="95">
        <v>0</v>
      </c>
      <c r="AF79" s="95">
        <v>0</v>
      </c>
      <c r="AG79" s="95">
        <v>0</v>
      </c>
      <c r="AH79" s="95">
        <v>0</v>
      </c>
      <c r="AI79" s="95">
        <v>0</v>
      </c>
      <c r="AJ79" s="95"/>
      <c r="AK79" s="95"/>
      <c r="AL79" s="173">
        <v>44106.42664351852</v>
      </c>
      <c r="AM79" s="95">
        <v>1</v>
      </c>
    </row>
    <row r="80" spans="2:39">
      <c r="B80" s="95">
        <v>83</v>
      </c>
      <c r="C80" s="95" t="s">
        <v>205</v>
      </c>
      <c r="D80" s="95"/>
      <c r="E80" s="95" t="s">
        <v>2335</v>
      </c>
      <c r="F80" s="95" t="s">
        <v>2336</v>
      </c>
      <c r="G80" s="95" t="s">
        <v>2140</v>
      </c>
      <c r="H80" s="95">
        <v>1</v>
      </c>
      <c r="I80" s="95" t="s">
        <v>2324</v>
      </c>
      <c r="J80" s="95">
        <v>3</v>
      </c>
      <c r="K80" s="95">
        <v>3.8</v>
      </c>
      <c r="L80" s="95">
        <v>0.17</v>
      </c>
      <c r="M80" s="95">
        <v>1.27</v>
      </c>
      <c r="N80" s="95">
        <v>2.8</v>
      </c>
      <c r="O80" s="95">
        <v>1.63</v>
      </c>
      <c r="P80" s="95">
        <v>2.74</v>
      </c>
      <c r="Q80" s="95">
        <v>2.39</v>
      </c>
      <c r="R80" s="95">
        <v>1.6</v>
      </c>
      <c r="S80" s="95">
        <v>0</v>
      </c>
      <c r="T80" s="95">
        <v>1</v>
      </c>
      <c r="U80" s="95">
        <v>0</v>
      </c>
      <c r="V80" s="95">
        <v>0</v>
      </c>
      <c r="W80" s="95">
        <v>1</v>
      </c>
      <c r="X80" s="95">
        <v>0</v>
      </c>
      <c r="Y80" s="95">
        <v>0</v>
      </c>
      <c r="Z80" s="95">
        <v>0</v>
      </c>
      <c r="AA80" s="95">
        <v>1</v>
      </c>
      <c r="AB80" s="95">
        <v>0</v>
      </c>
      <c r="AC80" s="95">
        <v>0</v>
      </c>
      <c r="AD80" s="95">
        <v>0</v>
      </c>
      <c r="AE80" s="95">
        <v>0</v>
      </c>
      <c r="AF80" s="95">
        <v>0</v>
      </c>
      <c r="AG80" s="95">
        <v>0</v>
      </c>
      <c r="AH80" s="95">
        <v>0</v>
      </c>
      <c r="AI80" s="95">
        <v>0</v>
      </c>
      <c r="AJ80" s="95"/>
      <c r="AK80" s="95"/>
      <c r="AL80" s="173">
        <v>44102.699328703704</v>
      </c>
      <c r="AM80" s="95">
        <v>1</v>
      </c>
    </row>
    <row r="81" spans="2:39">
      <c r="B81" s="95">
        <v>84</v>
      </c>
      <c r="C81" s="95" t="s">
        <v>2337</v>
      </c>
      <c r="D81" s="95"/>
      <c r="E81" s="95" t="s">
        <v>2338</v>
      </c>
      <c r="F81" s="95" t="s">
        <v>2339</v>
      </c>
      <c r="G81" s="95" t="s">
        <v>2340</v>
      </c>
      <c r="H81" s="95">
        <v>1</v>
      </c>
      <c r="I81" s="95" t="s">
        <v>2341</v>
      </c>
      <c r="J81" s="95">
        <v>12</v>
      </c>
      <c r="K81" s="95">
        <v>35</v>
      </c>
      <c r="L81" s="95">
        <v>2.1</v>
      </c>
      <c r="M81" s="95">
        <v>13.64</v>
      </c>
      <c r="N81" s="95">
        <v>18.739999999999998</v>
      </c>
      <c r="O81" s="95">
        <v>13.25</v>
      </c>
      <c r="P81" s="95">
        <v>13</v>
      </c>
      <c r="Q81" s="95">
        <v>13</v>
      </c>
      <c r="R81" s="95">
        <v>13</v>
      </c>
      <c r="S81" s="95">
        <v>1</v>
      </c>
      <c r="T81" s="95">
        <v>0</v>
      </c>
      <c r="U81" s="95">
        <v>20</v>
      </c>
      <c r="V81" s="95">
        <v>0</v>
      </c>
      <c r="W81" s="95">
        <v>1</v>
      </c>
      <c r="X81" s="95">
        <v>0</v>
      </c>
      <c r="Y81" s="95">
        <v>0</v>
      </c>
      <c r="Z81" s="95">
        <v>0</v>
      </c>
      <c r="AA81" s="95">
        <v>0</v>
      </c>
      <c r="AB81" s="95">
        <v>1</v>
      </c>
      <c r="AC81" s="95">
        <v>0</v>
      </c>
      <c r="AD81" s="95">
        <v>0</v>
      </c>
      <c r="AE81" s="95">
        <v>0</v>
      </c>
      <c r="AF81" s="95">
        <v>0</v>
      </c>
      <c r="AG81" s="95">
        <v>0</v>
      </c>
      <c r="AH81" s="95">
        <v>0</v>
      </c>
      <c r="AI81" s="95">
        <v>0</v>
      </c>
      <c r="AJ81" s="95"/>
      <c r="AK81" s="95"/>
      <c r="AL81" s="173">
        <v>44588.555833333332</v>
      </c>
      <c r="AM81" s="95">
        <v>16</v>
      </c>
    </row>
    <row r="82" spans="2:39">
      <c r="B82" s="95">
        <v>85</v>
      </c>
      <c r="C82" s="95" t="s">
        <v>2342</v>
      </c>
      <c r="D82" s="95"/>
      <c r="E82" s="95" t="s">
        <v>2343</v>
      </c>
      <c r="F82" s="95" t="s">
        <v>2339</v>
      </c>
      <c r="G82" s="95" t="s">
        <v>2132</v>
      </c>
      <c r="H82" s="95">
        <v>1</v>
      </c>
      <c r="I82" s="95" t="s">
        <v>2341</v>
      </c>
      <c r="J82" s="95">
        <v>1</v>
      </c>
      <c r="K82" s="95">
        <v>3</v>
      </c>
      <c r="L82" s="95">
        <v>0.12</v>
      </c>
      <c r="M82" s="95">
        <v>1.05</v>
      </c>
      <c r="N82" s="95">
        <v>2.2000000000000002</v>
      </c>
      <c r="O82" s="95">
        <v>1.38</v>
      </c>
      <c r="P82" s="95">
        <v>0</v>
      </c>
      <c r="Q82" s="95">
        <v>0</v>
      </c>
      <c r="R82" s="95">
        <v>0</v>
      </c>
      <c r="S82" s="95">
        <v>0</v>
      </c>
      <c r="T82" s="95">
        <v>1</v>
      </c>
      <c r="U82" s="95">
        <v>0</v>
      </c>
      <c r="V82" s="95">
        <v>0</v>
      </c>
      <c r="W82" s="95">
        <v>1</v>
      </c>
      <c r="X82" s="95">
        <v>0</v>
      </c>
      <c r="Y82" s="95">
        <v>0</v>
      </c>
      <c r="Z82" s="95">
        <v>1</v>
      </c>
      <c r="AA82" s="95">
        <v>1</v>
      </c>
      <c r="AB82" s="95">
        <v>0</v>
      </c>
      <c r="AC82" s="95">
        <v>0</v>
      </c>
      <c r="AD82" s="95">
        <v>0</v>
      </c>
      <c r="AE82" s="95">
        <v>0</v>
      </c>
      <c r="AF82" s="95">
        <v>0</v>
      </c>
      <c r="AG82" s="95">
        <v>0</v>
      </c>
      <c r="AH82" s="95">
        <v>0</v>
      </c>
      <c r="AI82" s="95">
        <v>0</v>
      </c>
      <c r="AJ82" s="95"/>
      <c r="AK82" s="95"/>
      <c r="AL82" s="173">
        <v>44193.398622685185</v>
      </c>
      <c r="AM82" s="95">
        <v>16</v>
      </c>
    </row>
    <row r="83" spans="2:39">
      <c r="B83" s="95">
        <v>86</v>
      </c>
      <c r="C83" s="95" t="s">
        <v>2344</v>
      </c>
      <c r="D83" s="95"/>
      <c r="E83" s="95" t="s">
        <v>2345</v>
      </c>
      <c r="F83" s="95" t="s">
        <v>2346</v>
      </c>
      <c r="G83" s="95" t="s">
        <v>2136</v>
      </c>
      <c r="H83" s="95">
        <v>1</v>
      </c>
      <c r="I83" s="95" t="s">
        <v>2341</v>
      </c>
      <c r="J83" s="95">
        <v>2</v>
      </c>
      <c r="K83" s="95">
        <v>4.3</v>
      </c>
      <c r="L83" s="95">
        <v>0.17</v>
      </c>
      <c r="M83" s="95">
        <v>1.58</v>
      </c>
      <c r="N83" s="95">
        <v>3.16</v>
      </c>
      <c r="O83" s="95">
        <v>1.89</v>
      </c>
      <c r="P83" s="95">
        <v>0</v>
      </c>
      <c r="Q83" s="95">
        <v>0</v>
      </c>
      <c r="R83" s="95">
        <v>0</v>
      </c>
      <c r="S83" s="95">
        <v>0</v>
      </c>
      <c r="T83" s="95">
        <v>1</v>
      </c>
      <c r="U83" s="95">
        <v>0</v>
      </c>
      <c r="V83" s="95">
        <v>0</v>
      </c>
      <c r="W83" s="95">
        <v>1</v>
      </c>
      <c r="X83" s="95">
        <v>0</v>
      </c>
      <c r="Y83" s="95">
        <v>0</v>
      </c>
      <c r="Z83" s="95">
        <v>1</v>
      </c>
      <c r="AA83" s="95">
        <v>0</v>
      </c>
      <c r="AB83" s="95">
        <v>0</v>
      </c>
      <c r="AC83" s="95">
        <v>0</v>
      </c>
      <c r="AD83" s="95">
        <v>0</v>
      </c>
      <c r="AE83" s="95">
        <v>0</v>
      </c>
      <c r="AF83" s="95">
        <v>0</v>
      </c>
      <c r="AG83" s="95">
        <v>0</v>
      </c>
      <c r="AH83" s="95">
        <v>0</v>
      </c>
      <c r="AI83" s="95">
        <v>0</v>
      </c>
      <c r="AJ83" s="95"/>
      <c r="AK83" s="95"/>
      <c r="AL83" s="173">
        <v>44193.399375000001</v>
      </c>
      <c r="AM83" s="95">
        <v>16</v>
      </c>
    </row>
    <row r="84" spans="2:39">
      <c r="B84" s="95">
        <v>87</v>
      </c>
      <c r="C84" s="95" t="s">
        <v>2347</v>
      </c>
      <c r="D84" s="95"/>
      <c r="E84" s="95" t="s">
        <v>2348</v>
      </c>
      <c r="F84" s="95" t="s">
        <v>2349</v>
      </c>
      <c r="G84" s="95" t="s">
        <v>2140</v>
      </c>
      <c r="H84" s="95">
        <v>1</v>
      </c>
      <c r="I84" s="95" t="s">
        <v>2341</v>
      </c>
      <c r="J84" s="95">
        <v>3</v>
      </c>
      <c r="K84" s="95">
        <v>3.8</v>
      </c>
      <c r="L84" s="95">
        <v>0.17</v>
      </c>
      <c r="M84" s="95">
        <v>1.27</v>
      </c>
      <c r="N84" s="95">
        <v>2.8</v>
      </c>
      <c r="O84" s="95">
        <v>1.63</v>
      </c>
      <c r="P84" s="95">
        <v>0</v>
      </c>
      <c r="Q84" s="95">
        <v>0</v>
      </c>
      <c r="R84" s="95">
        <v>0</v>
      </c>
      <c r="S84" s="95">
        <v>0</v>
      </c>
      <c r="T84" s="95">
        <v>1</v>
      </c>
      <c r="U84" s="95">
        <v>0</v>
      </c>
      <c r="V84" s="95">
        <v>0</v>
      </c>
      <c r="W84" s="95">
        <v>1</v>
      </c>
      <c r="X84" s="95">
        <v>0</v>
      </c>
      <c r="Y84" s="95">
        <v>0</v>
      </c>
      <c r="Z84" s="95">
        <v>0</v>
      </c>
      <c r="AA84" s="95">
        <v>1</v>
      </c>
      <c r="AB84" s="95">
        <v>0</v>
      </c>
      <c r="AC84" s="95">
        <v>0</v>
      </c>
      <c r="AD84" s="95">
        <v>0</v>
      </c>
      <c r="AE84" s="95">
        <v>0</v>
      </c>
      <c r="AF84" s="95">
        <v>0</v>
      </c>
      <c r="AG84" s="95">
        <v>0</v>
      </c>
      <c r="AH84" s="95">
        <v>0</v>
      </c>
      <c r="AI84" s="95">
        <v>0</v>
      </c>
      <c r="AJ84" s="95"/>
      <c r="AK84" s="95"/>
      <c r="AL84" s="173">
        <v>44193.39875</v>
      </c>
      <c r="AM84" s="95">
        <v>16</v>
      </c>
    </row>
    <row r="85" spans="2:39">
      <c r="B85" s="95">
        <v>88</v>
      </c>
      <c r="C85" s="95" t="s">
        <v>2350</v>
      </c>
      <c r="D85" s="95"/>
      <c r="E85" s="95" t="s">
        <v>2307</v>
      </c>
      <c r="F85" s="95" t="s">
        <v>2307</v>
      </c>
      <c r="G85" s="95" t="s">
        <v>2132</v>
      </c>
      <c r="H85" s="95">
        <v>1</v>
      </c>
      <c r="I85" s="95" t="s">
        <v>2307</v>
      </c>
      <c r="J85" s="95">
        <v>1</v>
      </c>
      <c r="K85" s="95">
        <v>7.83</v>
      </c>
      <c r="L85" s="95">
        <v>0.22</v>
      </c>
      <c r="M85" s="95">
        <v>2.63</v>
      </c>
      <c r="N85" s="95">
        <v>5.28</v>
      </c>
      <c r="O85" s="95">
        <v>3.57</v>
      </c>
      <c r="P85" s="95">
        <v>0</v>
      </c>
      <c r="Q85" s="95">
        <v>0</v>
      </c>
      <c r="R85" s="95">
        <v>4</v>
      </c>
      <c r="S85" s="95">
        <v>0</v>
      </c>
      <c r="T85" s="95">
        <v>1</v>
      </c>
      <c r="U85" s="95">
        <v>0</v>
      </c>
      <c r="V85" s="95">
        <v>0</v>
      </c>
      <c r="W85" s="95">
        <v>1</v>
      </c>
      <c r="X85" s="95">
        <v>0</v>
      </c>
      <c r="Y85" s="95">
        <v>0</v>
      </c>
      <c r="Z85" s="95">
        <v>1</v>
      </c>
      <c r="AA85" s="95">
        <v>1</v>
      </c>
      <c r="AB85" s="95">
        <v>0</v>
      </c>
      <c r="AC85" s="95">
        <v>0</v>
      </c>
      <c r="AD85" s="95">
        <v>0</v>
      </c>
      <c r="AE85" s="95">
        <v>0</v>
      </c>
      <c r="AF85" s="95">
        <v>0</v>
      </c>
      <c r="AG85" s="95">
        <v>0</v>
      </c>
      <c r="AH85" s="95">
        <v>0</v>
      </c>
      <c r="AI85" s="95">
        <v>0</v>
      </c>
      <c r="AJ85" s="95"/>
      <c r="AK85" s="95"/>
      <c r="AL85" s="173">
        <v>45166.466909722221</v>
      </c>
      <c r="AM85" s="95">
        <v>16</v>
      </c>
    </row>
    <row r="86" spans="2:39">
      <c r="B86" s="95">
        <v>89</v>
      </c>
      <c r="C86" s="95" t="s">
        <v>2351</v>
      </c>
      <c r="D86" s="95"/>
      <c r="E86" s="95" t="s">
        <v>2352</v>
      </c>
      <c r="F86" s="95" t="s">
        <v>2353</v>
      </c>
      <c r="G86" s="95" t="s">
        <v>2325</v>
      </c>
      <c r="H86" s="95">
        <v>1</v>
      </c>
      <c r="I86" s="95" t="s">
        <v>2354</v>
      </c>
      <c r="J86" s="95">
        <v>12</v>
      </c>
      <c r="K86" s="95">
        <v>45</v>
      </c>
      <c r="L86" s="95">
        <v>2.1</v>
      </c>
      <c r="M86" s="95">
        <v>15.74</v>
      </c>
      <c r="N86" s="95">
        <v>20.84</v>
      </c>
      <c r="O86" s="95">
        <v>22.41</v>
      </c>
      <c r="P86" s="95">
        <v>0</v>
      </c>
      <c r="Q86" s="95">
        <v>0</v>
      </c>
      <c r="R86" s="95">
        <v>0</v>
      </c>
      <c r="S86" s="95">
        <v>1</v>
      </c>
      <c r="T86" s="95">
        <v>0</v>
      </c>
      <c r="U86" s="95">
        <v>20</v>
      </c>
      <c r="V86" s="95">
        <v>0</v>
      </c>
      <c r="W86" s="95">
        <v>1</v>
      </c>
      <c r="X86" s="95">
        <v>0</v>
      </c>
      <c r="Y86" s="95">
        <v>0</v>
      </c>
      <c r="Z86" s="95">
        <v>0</v>
      </c>
      <c r="AA86" s="95">
        <v>0</v>
      </c>
      <c r="AB86" s="95">
        <v>1</v>
      </c>
      <c r="AC86" s="95">
        <v>0</v>
      </c>
      <c r="AD86" s="95">
        <v>0</v>
      </c>
      <c r="AE86" s="95">
        <v>0</v>
      </c>
      <c r="AF86" s="95">
        <v>0</v>
      </c>
      <c r="AG86" s="95">
        <v>0</v>
      </c>
      <c r="AH86" s="95">
        <v>0</v>
      </c>
      <c r="AI86" s="95">
        <v>0</v>
      </c>
      <c r="AJ86" s="95"/>
      <c r="AK86" s="95"/>
      <c r="AL86" s="173">
        <v>44036.662164351852</v>
      </c>
      <c r="AM86" s="95">
        <v>1</v>
      </c>
    </row>
    <row r="87" spans="2:39">
      <c r="B87" s="95">
        <v>90</v>
      </c>
      <c r="C87" s="95" t="s">
        <v>2355</v>
      </c>
      <c r="D87" s="95"/>
      <c r="E87" s="95" t="s">
        <v>2356</v>
      </c>
      <c r="F87" s="95" t="s">
        <v>2357</v>
      </c>
      <c r="G87" s="95" t="s">
        <v>2325</v>
      </c>
      <c r="H87" s="95">
        <v>1</v>
      </c>
      <c r="I87" s="95" t="s">
        <v>2354</v>
      </c>
      <c r="J87" s="95">
        <v>12</v>
      </c>
      <c r="K87" s="95">
        <v>0</v>
      </c>
      <c r="L87" s="95">
        <v>0</v>
      </c>
      <c r="M87" s="95">
        <v>20.99</v>
      </c>
      <c r="N87" s="95">
        <v>26.09</v>
      </c>
      <c r="O87" s="95">
        <v>20.38</v>
      </c>
      <c r="P87" s="95">
        <v>0</v>
      </c>
      <c r="Q87" s="95">
        <v>0</v>
      </c>
      <c r="R87" s="95">
        <v>0</v>
      </c>
      <c r="S87" s="95">
        <v>1</v>
      </c>
      <c r="T87" s="95">
        <v>0</v>
      </c>
      <c r="U87" s="95">
        <v>20</v>
      </c>
      <c r="V87" s="95">
        <v>0</v>
      </c>
      <c r="W87" s="95">
        <v>1</v>
      </c>
      <c r="X87" s="95">
        <v>0</v>
      </c>
      <c r="Y87" s="95">
        <v>0</v>
      </c>
      <c r="Z87" s="95">
        <v>0</v>
      </c>
      <c r="AA87" s="95">
        <v>0</v>
      </c>
      <c r="AB87" s="95">
        <v>1</v>
      </c>
      <c r="AC87" s="95">
        <v>0</v>
      </c>
      <c r="AD87" s="95">
        <v>0</v>
      </c>
      <c r="AE87" s="95">
        <v>0</v>
      </c>
      <c r="AF87" s="95">
        <v>0</v>
      </c>
      <c r="AG87" s="95">
        <v>0</v>
      </c>
      <c r="AH87" s="95">
        <v>0</v>
      </c>
      <c r="AI87" s="95">
        <v>0</v>
      </c>
      <c r="AJ87" s="95"/>
      <c r="AK87" s="95"/>
      <c r="AL87" s="173">
        <v>44036.662199074075</v>
      </c>
      <c r="AM87" s="95">
        <v>1</v>
      </c>
    </row>
    <row r="88" spans="2:39">
      <c r="B88" s="95">
        <v>91</v>
      </c>
      <c r="C88" s="95" t="s">
        <v>2358</v>
      </c>
      <c r="D88" s="95"/>
      <c r="E88" s="95" t="s">
        <v>2359</v>
      </c>
      <c r="F88" s="95" t="s">
        <v>2360</v>
      </c>
      <c r="G88" s="95" t="s">
        <v>2132</v>
      </c>
      <c r="H88" s="95">
        <v>1</v>
      </c>
      <c r="I88" s="95" t="s">
        <v>2354</v>
      </c>
      <c r="J88" s="95">
        <v>1</v>
      </c>
      <c r="K88" s="95">
        <v>7</v>
      </c>
      <c r="L88" s="95">
        <v>0.22</v>
      </c>
      <c r="M88" s="95">
        <v>2.1</v>
      </c>
      <c r="N88" s="95">
        <v>5.14</v>
      </c>
      <c r="O88" s="95">
        <v>2.75</v>
      </c>
      <c r="P88" s="95">
        <v>5.04</v>
      </c>
      <c r="Q88" s="95">
        <v>4.41</v>
      </c>
      <c r="R88" s="95">
        <v>2.7</v>
      </c>
      <c r="S88" s="95">
        <v>0</v>
      </c>
      <c r="T88" s="95">
        <v>1</v>
      </c>
      <c r="U88" s="95">
        <v>0</v>
      </c>
      <c r="V88" s="95">
        <v>0</v>
      </c>
      <c r="W88" s="95">
        <v>1</v>
      </c>
      <c r="X88" s="95">
        <v>0</v>
      </c>
      <c r="Y88" s="95">
        <v>0</v>
      </c>
      <c r="Z88" s="95">
        <v>1</v>
      </c>
      <c r="AA88" s="95">
        <v>1</v>
      </c>
      <c r="AB88" s="95">
        <v>0</v>
      </c>
      <c r="AC88" s="95">
        <v>0</v>
      </c>
      <c r="AD88" s="95">
        <v>0</v>
      </c>
      <c r="AE88" s="95">
        <v>0</v>
      </c>
      <c r="AF88" s="95">
        <v>0</v>
      </c>
      <c r="AG88" s="95">
        <v>0</v>
      </c>
      <c r="AH88" s="95">
        <v>0</v>
      </c>
      <c r="AI88" s="95">
        <v>0</v>
      </c>
      <c r="AJ88" s="95"/>
      <c r="AK88" s="95"/>
      <c r="AL88" s="173">
        <v>44102.699537037035</v>
      </c>
      <c r="AM88" s="95">
        <v>1</v>
      </c>
    </row>
    <row r="89" spans="2:39">
      <c r="B89" s="95">
        <v>92</v>
      </c>
      <c r="C89" s="95" t="s">
        <v>2361</v>
      </c>
      <c r="D89" s="95"/>
      <c r="E89" s="95" t="s">
        <v>2362</v>
      </c>
      <c r="F89" s="95" t="s">
        <v>2363</v>
      </c>
      <c r="G89" s="95" t="s">
        <v>2136</v>
      </c>
      <c r="H89" s="95">
        <v>1</v>
      </c>
      <c r="I89" s="95" t="s">
        <v>2354</v>
      </c>
      <c r="J89" s="95">
        <v>2</v>
      </c>
      <c r="K89" s="95">
        <v>9</v>
      </c>
      <c r="L89" s="95">
        <v>0.22</v>
      </c>
      <c r="M89" s="95">
        <v>2.95</v>
      </c>
      <c r="N89" s="95">
        <v>6.6</v>
      </c>
      <c r="O89" s="95">
        <v>3.57</v>
      </c>
      <c r="P89" s="95">
        <v>6.48</v>
      </c>
      <c r="Q89" s="95">
        <v>5.67</v>
      </c>
      <c r="R89" s="95">
        <v>3.5</v>
      </c>
      <c r="S89" s="95">
        <v>0</v>
      </c>
      <c r="T89" s="95">
        <v>1</v>
      </c>
      <c r="U89" s="95">
        <v>0</v>
      </c>
      <c r="V89" s="95">
        <v>0</v>
      </c>
      <c r="W89" s="95">
        <v>1</v>
      </c>
      <c r="X89" s="95">
        <v>0</v>
      </c>
      <c r="Y89" s="95">
        <v>0</v>
      </c>
      <c r="Z89" s="95">
        <v>1</v>
      </c>
      <c r="AA89" s="95">
        <v>0</v>
      </c>
      <c r="AB89" s="95">
        <v>0</v>
      </c>
      <c r="AC89" s="95">
        <v>0</v>
      </c>
      <c r="AD89" s="95">
        <v>0</v>
      </c>
      <c r="AE89" s="95">
        <v>0</v>
      </c>
      <c r="AF89" s="95">
        <v>0</v>
      </c>
      <c r="AG89" s="95">
        <v>0</v>
      </c>
      <c r="AH89" s="95">
        <v>0</v>
      </c>
      <c r="AI89" s="95">
        <v>0</v>
      </c>
      <c r="AJ89" s="95"/>
      <c r="AK89" s="95"/>
      <c r="AL89" s="173">
        <v>44102.699629629627</v>
      </c>
      <c r="AM89" s="95">
        <v>1</v>
      </c>
    </row>
    <row r="90" spans="2:39" ht="37.5">
      <c r="B90" s="95">
        <v>93</v>
      </c>
      <c r="C90" s="95" t="s">
        <v>2364</v>
      </c>
      <c r="D90" s="95"/>
      <c r="E90" s="95" t="s">
        <v>2365</v>
      </c>
      <c r="F90" s="95" t="s">
        <v>2366</v>
      </c>
      <c r="G90" s="95" t="s">
        <v>2140</v>
      </c>
      <c r="H90" s="95">
        <v>1</v>
      </c>
      <c r="I90" s="95" t="s">
        <v>2354</v>
      </c>
      <c r="J90" s="95">
        <v>3</v>
      </c>
      <c r="K90" s="95">
        <v>8</v>
      </c>
      <c r="L90" s="95">
        <v>0.22</v>
      </c>
      <c r="M90" s="95">
        <v>2.63</v>
      </c>
      <c r="N90" s="95">
        <v>5.87</v>
      </c>
      <c r="O90" s="95">
        <v>3.26</v>
      </c>
      <c r="P90" s="95">
        <v>5.76</v>
      </c>
      <c r="Q90" s="95">
        <v>5.04</v>
      </c>
      <c r="R90" s="95">
        <v>3.2</v>
      </c>
      <c r="S90" s="95">
        <v>0</v>
      </c>
      <c r="T90" s="95">
        <v>1</v>
      </c>
      <c r="U90" s="95">
        <v>0</v>
      </c>
      <c r="V90" s="95">
        <v>0</v>
      </c>
      <c r="W90" s="95">
        <v>1</v>
      </c>
      <c r="X90" s="95">
        <v>0</v>
      </c>
      <c r="Y90" s="95">
        <v>0</v>
      </c>
      <c r="Z90" s="95">
        <v>0</v>
      </c>
      <c r="AA90" s="95">
        <v>1</v>
      </c>
      <c r="AB90" s="95">
        <v>0</v>
      </c>
      <c r="AC90" s="95">
        <v>0</v>
      </c>
      <c r="AD90" s="95">
        <v>0</v>
      </c>
      <c r="AE90" s="95">
        <v>0</v>
      </c>
      <c r="AF90" s="95">
        <v>0</v>
      </c>
      <c r="AG90" s="95">
        <v>0</v>
      </c>
      <c r="AH90" s="95">
        <v>0</v>
      </c>
      <c r="AI90" s="95">
        <v>0</v>
      </c>
      <c r="AJ90" s="95"/>
      <c r="AK90" s="95"/>
      <c r="AL90" s="173">
        <v>44102.69972222222</v>
      </c>
      <c r="AM90" s="95">
        <v>1</v>
      </c>
    </row>
    <row r="91" spans="2:39" ht="37.5">
      <c r="B91" s="95">
        <v>94</v>
      </c>
      <c r="C91" s="95" t="s">
        <v>2367</v>
      </c>
      <c r="D91" s="95"/>
      <c r="E91" s="95" t="s">
        <v>2368</v>
      </c>
      <c r="F91" s="95" t="s">
        <v>2369</v>
      </c>
      <c r="G91" s="95" t="s">
        <v>2169</v>
      </c>
      <c r="H91" s="95">
        <v>1</v>
      </c>
      <c r="I91" s="95" t="s">
        <v>2354</v>
      </c>
      <c r="J91" s="95">
        <v>10</v>
      </c>
      <c r="K91" s="95">
        <v>9</v>
      </c>
      <c r="L91" s="95">
        <v>0.22</v>
      </c>
      <c r="M91" s="95">
        <v>3.5</v>
      </c>
      <c r="N91" s="95">
        <v>6.89</v>
      </c>
      <c r="O91" s="95">
        <v>0</v>
      </c>
      <c r="P91" s="95">
        <v>0</v>
      </c>
      <c r="Q91" s="95">
        <v>0</v>
      </c>
      <c r="R91" s="95">
        <v>0</v>
      </c>
      <c r="S91" s="95">
        <v>0</v>
      </c>
      <c r="T91" s="95">
        <v>1</v>
      </c>
      <c r="U91" s="95">
        <v>10</v>
      </c>
      <c r="V91" s="95">
        <v>0</v>
      </c>
      <c r="W91" s="95">
        <v>1</v>
      </c>
      <c r="X91" s="95">
        <v>0</v>
      </c>
      <c r="Y91" s="95">
        <v>0</v>
      </c>
      <c r="Z91" s="95">
        <v>0</v>
      </c>
      <c r="AA91" s="95">
        <v>0</v>
      </c>
      <c r="AB91" s="95">
        <v>1</v>
      </c>
      <c r="AC91" s="95">
        <v>0</v>
      </c>
      <c r="AD91" s="95">
        <v>0</v>
      </c>
      <c r="AE91" s="95">
        <v>0</v>
      </c>
      <c r="AF91" s="95">
        <v>0</v>
      </c>
      <c r="AG91" s="95">
        <v>0</v>
      </c>
      <c r="AH91" s="95">
        <v>0</v>
      </c>
      <c r="AI91" s="95">
        <v>0</v>
      </c>
      <c r="AJ91" s="95"/>
      <c r="AK91" s="95"/>
      <c r="AL91" s="173">
        <v>44459.394976851851</v>
      </c>
      <c r="AM91" s="95">
        <v>16</v>
      </c>
    </row>
    <row r="92" spans="2:39">
      <c r="B92" s="95">
        <v>95</v>
      </c>
      <c r="C92" s="95" t="s">
        <v>2370</v>
      </c>
      <c r="D92" s="95"/>
      <c r="E92" s="95" t="s">
        <v>2371</v>
      </c>
      <c r="F92" s="95" t="s">
        <v>2372</v>
      </c>
      <c r="G92" s="95" t="s">
        <v>2144</v>
      </c>
      <c r="H92" s="95">
        <v>1</v>
      </c>
      <c r="I92" s="95" t="s">
        <v>2354</v>
      </c>
      <c r="J92" s="95">
        <v>8</v>
      </c>
      <c r="K92" s="95">
        <v>9</v>
      </c>
      <c r="L92" s="95">
        <v>0.22</v>
      </c>
      <c r="M92" s="95">
        <v>2.95</v>
      </c>
      <c r="N92" s="95">
        <v>6.6</v>
      </c>
      <c r="O92" s="95">
        <v>3.57</v>
      </c>
      <c r="P92" s="95">
        <v>6.48</v>
      </c>
      <c r="Q92" s="95">
        <v>5.67</v>
      </c>
      <c r="R92" s="95">
        <v>3.5</v>
      </c>
      <c r="S92" s="95">
        <v>0</v>
      </c>
      <c r="T92" s="95">
        <v>1</v>
      </c>
      <c r="U92" s="95">
        <v>0</v>
      </c>
      <c r="V92" s="95">
        <v>0</v>
      </c>
      <c r="W92" s="95">
        <v>1</v>
      </c>
      <c r="X92" s="95">
        <v>0</v>
      </c>
      <c r="Y92" s="95">
        <v>0</v>
      </c>
      <c r="Z92" s="95">
        <v>0</v>
      </c>
      <c r="AA92" s="95">
        <v>0</v>
      </c>
      <c r="AB92" s="95">
        <v>0</v>
      </c>
      <c r="AC92" s="95">
        <v>0</v>
      </c>
      <c r="AD92" s="95">
        <v>0</v>
      </c>
      <c r="AE92" s="95">
        <v>0</v>
      </c>
      <c r="AF92" s="95">
        <v>0</v>
      </c>
      <c r="AG92" s="95">
        <v>0</v>
      </c>
      <c r="AH92" s="95">
        <v>0</v>
      </c>
      <c r="AI92" s="95">
        <v>0</v>
      </c>
      <c r="AJ92" s="95"/>
      <c r="AK92" s="95"/>
      <c r="AL92" s="173">
        <v>44102.699837962966</v>
      </c>
      <c r="AM92" s="95">
        <v>1</v>
      </c>
    </row>
    <row r="93" spans="2:39">
      <c r="B93" s="95">
        <v>96</v>
      </c>
      <c r="C93" s="95" t="s">
        <v>2373</v>
      </c>
      <c r="D93" s="95"/>
      <c r="E93" s="95" t="s">
        <v>2374</v>
      </c>
      <c r="F93" s="95" t="s">
        <v>2375</v>
      </c>
      <c r="G93" s="95" t="s">
        <v>2191</v>
      </c>
      <c r="H93" s="95">
        <v>1</v>
      </c>
      <c r="I93" s="95" t="s">
        <v>2354</v>
      </c>
      <c r="J93" s="95">
        <v>6</v>
      </c>
      <c r="K93" s="95">
        <v>9</v>
      </c>
      <c r="L93" s="95">
        <v>0.22</v>
      </c>
      <c r="M93" s="95">
        <v>2.95</v>
      </c>
      <c r="N93" s="95">
        <v>6.6</v>
      </c>
      <c r="O93" s="95">
        <v>3.57</v>
      </c>
      <c r="P93" s="95">
        <v>6.48</v>
      </c>
      <c r="Q93" s="95">
        <v>5.67</v>
      </c>
      <c r="R93" s="95">
        <v>3.5</v>
      </c>
      <c r="S93" s="95">
        <v>0</v>
      </c>
      <c r="T93" s="95">
        <v>1</v>
      </c>
      <c r="U93" s="95">
        <v>0</v>
      </c>
      <c r="V93" s="95">
        <v>0</v>
      </c>
      <c r="W93" s="95">
        <v>1</v>
      </c>
      <c r="X93" s="95">
        <v>0</v>
      </c>
      <c r="Y93" s="95">
        <v>0</v>
      </c>
      <c r="Z93" s="95">
        <v>0</v>
      </c>
      <c r="AA93" s="95">
        <v>0</v>
      </c>
      <c r="AB93" s="95">
        <v>0</v>
      </c>
      <c r="AC93" s="95">
        <v>0</v>
      </c>
      <c r="AD93" s="95">
        <v>0</v>
      </c>
      <c r="AE93" s="95">
        <v>0</v>
      </c>
      <c r="AF93" s="95">
        <v>1</v>
      </c>
      <c r="AG93" s="95">
        <v>0</v>
      </c>
      <c r="AH93" s="95">
        <v>0</v>
      </c>
      <c r="AI93" s="95">
        <v>0</v>
      </c>
      <c r="AJ93" s="95"/>
      <c r="AK93" s="95"/>
      <c r="AL93" s="173">
        <v>44193.398344907408</v>
      </c>
      <c r="AM93" s="95">
        <v>16</v>
      </c>
    </row>
    <row r="94" spans="2:39" ht="37.5">
      <c r="B94" s="95">
        <v>97</v>
      </c>
      <c r="C94" s="95" t="s">
        <v>2376</v>
      </c>
      <c r="D94" s="95"/>
      <c r="E94" s="95" t="s">
        <v>2377</v>
      </c>
      <c r="F94" s="95" t="s">
        <v>2378</v>
      </c>
      <c r="G94" s="95" t="s">
        <v>2379</v>
      </c>
      <c r="H94" s="95">
        <v>1</v>
      </c>
      <c r="I94" s="95" t="s">
        <v>2380</v>
      </c>
      <c r="J94" s="95">
        <v>7</v>
      </c>
      <c r="K94" s="95">
        <v>9</v>
      </c>
      <c r="L94" s="95">
        <v>0.21</v>
      </c>
      <c r="M94" s="95">
        <v>2.89</v>
      </c>
      <c r="N94" s="95">
        <v>6.48</v>
      </c>
      <c r="O94" s="95">
        <v>3.5</v>
      </c>
      <c r="P94" s="95">
        <v>6.48</v>
      </c>
      <c r="Q94" s="95">
        <v>5.67</v>
      </c>
      <c r="R94" s="95">
        <v>3.5</v>
      </c>
      <c r="S94" s="95">
        <v>0</v>
      </c>
      <c r="T94" s="95">
        <v>0</v>
      </c>
      <c r="U94" s="95">
        <v>0</v>
      </c>
      <c r="V94" s="95">
        <v>0</v>
      </c>
      <c r="W94" s="95">
        <v>1</v>
      </c>
      <c r="X94" s="95">
        <v>0</v>
      </c>
      <c r="Y94" s="95">
        <v>0</v>
      </c>
      <c r="Z94" s="95">
        <v>0</v>
      </c>
      <c r="AA94" s="95">
        <v>0</v>
      </c>
      <c r="AB94" s="95">
        <v>0</v>
      </c>
      <c r="AC94" s="95">
        <v>0</v>
      </c>
      <c r="AD94" s="95">
        <v>0</v>
      </c>
      <c r="AE94" s="95">
        <v>0</v>
      </c>
      <c r="AF94" s="95">
        <v>0</v>
      </c>
      <c r="AG94" s="95">
        <v>1</v>
      </c>
      <c r="AH94" s="95">
        <v>0</v>
      </c>
      <c r="AI94" s="95">
        <v>0</v>
      </c>
      <c r="AJ94" s="95"/>
      <c r="AK94" s="95"/>
      <c r="AL94" s="173">
        <v>44035.870555555557</v>
      </c>
      <c r="AM94" s="95">
        <v>1</v>
      </c>
    </row>
    <row r="95" spans="2:39">
      <c r="B95" s="95">
        <v>98</v>
      </c>
      <c r="C95" s="95" t="s">
        <v>2381</v>
      </c>
      <c r="D95" s="95"/>
      <c r="E95" s="95" t="s">
        <v>2382</v>
      </c>
      <c r="F95" s="95" t="s">
        <v>2383</v>
      </c>
      <c r="G95" s="95" t="s">
        <v>2325</v>
      </c>
      <c r="H95" s="95">
        <v>1</v>
      </c>
      <c r="I95" s="95" t="s">
        <v>2354</v>
      </c>
      <c r="J95" s="95">
        <v>12</v>
      </c>
      <c r="K95" s="95">
        <v>50</v>
      </c>
      <c r="L95" s="95">
        <v>2.1</v>
      </c>
      <c r="M95" s="95">
        <v>15.74</v>
      </c>
      <c r="N95" s="95">
        <v>20.84</v>
      </c>
      <c r="O95" s="95">
        <v>23.43</v>
      </c>
      <c r="P95" s="95">
        <v>23</v>
      </c>
      <c r="Q95" s="95">
        <v>23</v>
      </c>
      <c r="R95" s="95">
        <v>23</v>
      </c>
      <c r="S95" s="95">
        <v>1</v>
      </c>
      <c r="T95" s="95">
        <v>0</v>
      </c>
      <c r="U95" s="95">
        <v>20</v>
      </c>
      <c r="V95" s="95">
        <v>0</v>
      </c>
      <c r="W95" s="95">
        <v>1</v>
      </c>
      <c r="X95" s="95">
        <v>0</v>
      </c>
      <c r="Y95" s="95">
        <v>0</v>
      </c>
      <c r="Z95" s="95">
        <v>0</v>
      </c>
      <c r="AA95" s="95">
        <v>0</v>
      </c>
      <c r="AB95" s="95">
        <v>1</v>
      </c>
      <c r="AC95" s="95">
        <v>0</v>
      </c>
      <c r="AD95" s="95">
        <v>0</v>
      </c>
      <c r="AE95" s="95">
        <v>0</v>
      </c>
      <c r="AF95" s="95">
        <v>0</v>
      </c>
      <c r="AG95" s="95">
        <v>0</v>
      </c>
      <c r="AH95" s="95">
        <v>0</v>
      </c>
      <c r="AI95" s="95">
        <v>0</v>
      </c>
      <c r="AJ95" s="95"/>
      <c r="AK95" s="95"/>
      <c r="AL95" s="173">
        <v>44036.662233796298</v>
      </c>
      <c r="AM95" s="95">
        <v>1</v>
      </c>
    </row>
    <row r="96" spans="2:39">
      <c r="B96" s="95">
        <v>99</v>
      </c>
      <c r="C96" s="95" t="s">
        <v>2384</v>
      </c>
      <c r="D96" s="95"/>
      <c r="E96" s="95" t="s">
        <v>2385</v>
      </c>
      <c r="F96" s="95" t="s">
        <v>2386</v>
      </c>
      <c r="G96" s="95" t="s">
        <v>2325</v>
      </c>
      <c r="H96" s="95">
        <v>1</v>
      </c>
      <c r="I96" s="95" t="s">
        <v>2387</v>
      </c>
      <c r="J96" s="95">
        <v>12</v>
      </c>
      <c r="K96" s="95">
        <v>0</v>
      </c>
      <c r="L96" s="95">
        <v>2.1</v>
      </c>
      <c r="M96" s="95">
        <v>20.99</v>
      </c>
      <c r="N96" s="95">
        <v>26.09</v>
      </c>
      <c r="O96" s="95">
        <v>20.38</v>
      </c>
      <c r="P96" s="95">
        <v>0</v>
      </c>
      <c r="Q96" s="95">
        <v>0</v>
      </c>
      <c r="R96" s="95">
        <v>0</v>
      </c>
      <c r="S96" s="95">
        <v>1</v>
      </c>
      <c r="T96" s="95">
        <v>0</v>
      </c>
      <c r="U96" s="95">
        <v>20</v>
      </c>
      <c r="V96" s="95">
        <v>0</v>
      </c>
      <c r="W96" s="95">
        <v>1</v>
      </c>
      <c r="X96" s="95">
        <v>0</v>
      </c>
      <c r="Y96" s="95">
        <v>0</v>
      </c>
      <c r="Z96" s="95">
        <v>0</v>
      </c>
      <c r="AA96" s="95">
        <v>0</v>
      </c>
      <c r="AB96" s="95">
        <v>1</v>
      </c>
      <c r="AC96" s="95">
        <v>0</v>
      </c>
      <c r="AD96" s="95">
        <v>0</v>
      </c>
      <c r="AE96" s="95">
        <v>0</v>
      </c>
      <c r="AF96" s="95">
        <v>0</v>
      </c>
      <c r="AG96" s="95">
        <v>0</v>
      </c>
      <c r="AH96" s="95">
        <v>0</v>
      </c>
      <c r="AI96" s="95">
        <v>0</v>
      </c>
      <c r="AJ96" s="95"/>
      <c r="AK96" s="95"/>
      <c r="AL96" s="173">
        <v>44036.662256944444</v>
      </c>
      <c r="AM96" s="95">
        <v>1</v>
      </c>
    </row>
    <row r="97" spans="2:39">
      <c r="B97" s="95">
        <v>100</v>
      </c>
      <c r="C97" s="95" t="s">
        <v>2388</v>
      </c>
      <c r="D97" s="95"/>
      <c r="E97" s="95" t="s">
        <v>2389</v>
      </c>
      <c r="F97" s="95" t="s">
        <v>2390</v>
      </c>
      <c r="G97" s="95" t="s">
        <v>2132</v>
      </c>
      <c r="H97" s="95">
        <v>1</v>
      </c>
      <c r="I97" s="95" t="s">
        <v>2354</v>
      </c>
      <c r="J97" s="95">
        <v>1</v>
      </c>
      <c r="K97" s="95">
        <v>10</v>
      </c>
      <c r="L97" s="95">
        <v>0.27</v>
      </c>
      <c r="M97" s="95">
        <v>2.63</v>
      </c>
      <c r="N97" s="95">
        <v>7.34</v>
      </c>
      <c r="O97" s="95">
        <v>4.08</v>
      </c>
      <c r="P97" s="95">
        <v>7.2</v>
      </c>
      <c r="Q97" s="95">
        <v>6.3</v>
      </c>
      <c r="R97" s="95">
        <v>4</v>
      </c>
      <c r="S97" s="95">
        <v>0</v>
      </c>
      <c r="T97" s="95">
        <v>1</v>
      </c>
      <c r="U97" s="95">
        <v>0</v>
      </c>
      <c r="V97" s="95">
        <v>0</v>
      </c>
      <c r="W97" s="95">
        <v>1</v>
      </c>
      <c r="X97" s="95">
        <v>0</v>
      </c>
      <c r="Y97" s="95">
        <v>0</v>
      </c>
      <c r="Z97" s="95">
        <v>1</v>
      </c>
      <c r="AA97" s="95">
        <v>1</v>
      </c>
      <c r="AB97" s="95">
        <v>0</v>
      </c>
      <c r="AC97" s="95">
        <v>0</v>
      </c>
      <c r="AD97" s="95">
        <v>0</v>
      </c>
      <c r="AE97" s="95">
        <v>0</v>
      </c>
      <c r="AF97" s="95">
        <v>0</v>
      </c>
      <c r="AG97" s="95">
        <v>0</v>
      </c>
      <c r="AH97" s="95">
        <v>0</v>
      </c>
      <c r="AI97" s="95">
        <v>0</v>
      </c>
      <c r="AJ97" s="95"/>
      <c r="AK97" s="95"/>
      <c r="AL97" s="173">
        <v>44193.399907407409</v>
      </c>
      <c r="AM97" s="95">
        <v>16</v>
      </c>
    </row>
    <row r="98" spans="2:39">
      <c r="B98" s="95">
        <v>101</v>
      </c>
      <c r="C98" s="95" t="s">
        <v>2391</v>
      </c>
      <c r="D98" s="95"/>
      <c r="E98" s="95" t="s">
        <v>2392</v>
      </c>
      <c r="F98" s="95" t="s">
        <v>2393</v>
      </c>
      <c r="G98" s="95" t="s">
        <v>2136</v>
      </c>
      <c r="H98" s="95">
        <v>1</v>
      </c>
      <c r="I98" s="95" t="s">
        <v>2354</v>
      </c>
      <c r="J98" s="95">
        <v>2</v>
      </c>
      <c r="K98" s="95">
        <v>12</v>
      </c>
      <c r="L98" s="95">
        <v>0.27</v>
      </c>
      <c r="M98" s="95">
        <v>3.68</v>
      </c>
      <c r="N98" s="95">
        <v>8.8000000000000007</v>
      </c>
      <c r="O98" s="95">
        <v>5</v>
      </c>
      <c r="P98" s="95">
        <v>8.64</v>
      </c>
      <c r="Q98" s="95">
        <v>7.56</v>
      </c>
      <c r="R98" s="95">
        <v>4.9000000000000004</v>
      </c>
      <c r="S98" s="95">
        <v>0</v>
      </c>
      <c r="T98" s="95">
        <v>1</v>
      </c>
      <c r="U98" s="95">
        <v>0</v>
      </c>
      <c r="V98" s="95">
        <v>0</v>
      </c>
      <c r="W98" s="95">
        <v>1</v>
      </c>
      <c r="X98" s="95">
        <v>0</v>
      </c>
      <c r="Y98" s="95">
        <v>0</v>
      </c>
      <c r="Z98" s="95">
        <v>1</v>
      </c>
      <c r="AA98" s="95">
        <v>0</v>
      </c>
      <c r="AB98" s="95">
        <v>0</v>
      </c>
      <c r="AC98" s="95">
        <v>0</v>
      </c>
      <c r="AD98" s="95">
        <v>0</v>
      </c>
      <c r="AE98" s="95">
        <v>0</v>
      </c>
      <c r="AF98" s="95">
        <v>0</v>
      </c>
      <c r="AG98" s="95">
        <v>0</v>
      </c>
      <c r="AH98" s="95">
        <v>0</v>
      </c>
      <c r="AI98" s="95">
        <v>0</v>
      </c>
      <c r="AJ98" s="95"/>
      <c r="AK98" s="95"/>
      <c r="AL98" s="173">
        <v>44193.399988425925</v>
      </c>
      <c r="AM98" s="95">
        <v>16</v>
      </c>
    </row>
    <row r="99" spans="2:39">
      <c r="B99" s="95">
        <v>102</v>
      </c>
      <c r="C99" s="95" t="s">
        <v>2394</v>
      </c>
      <c r="D99" s="95"/>
      <c r="E99" s="95" t="s">
        <v>2395</v>
      </c>
      <c r="F99" s="95" t="s">
        <v>2396</v>
      </c>
      <c r="G99" s="95" t="s">
        <v>2140</v>
      </c>
      <c r="H99" s="95">
        <v>1</v>
      </c>
      <c r="I99" s="95" t="s">
        <v>2354</v>
      </c>
      <c r="J99" s="95">
        <v>3</v>
      </c>
      <c r="K99" s="95">
        <v>11</v>
      </c>
      <c r="L99" s="95">
        <v>0.27</v>
      </c>
      <c r="M99" s="95">
        <v>3.15</v>
      </c>
      <c r="N99" s="95">
        <v>8.07</v>
      </c>
      <c r="O99" s="95">
        <v>4.6900000000000004</v>
      </c>
      <c r="P99" s="95">
        <v>7.92</v>
      </c>
      <c r="Q99" s="95">
        <v>6.93</v>
      </c>
      <c r="R99" s="95">
        <v>4.5999999999999996</v>
      </c>
      <c r="S99" s="95">
        <v>0</v>
      </c>
      <c r="T99" s="95">
        <v>1</v>
      </c>
      <c r="U99" s="95">
        <v>0</v>
      </c>
      <c r="V99" s="95">
        <v>0</v>
      </c>
      <c r="W99" s="95">
        <v>1</v>
      </c>
      <c r="X99" s="95">
        <v>0</v>
      </c>
      <c r="Y99" s="95">
        <v>0</v>
      </c>
      <c r="Z99" s="95">
        <v>0</v>
      </c>
      <c r="AA99" s="95">
        <v>1</v>
      </c>
      <c r="AB99" s="95">
        <v>0</v>
      </c>
      <c r="AC99" s="95">
        <v>0</v>
      </c>
      <c r="AD99" s="95">
        <v>0</v>
      </c>
      <c r="AE99" s="95">
        <v>0</v>
      </c>
      <c r="AF99" s="95">
        <v>0</v>
      </c>
      <c r="AG99" s="95">
        <v>0</v>
      </c>
      <c r="AH99" s="95">
        <v>0</v>
      </c>
      <c r="AI99" s="95">
        <v>0</v>
      </c>
      <c r="AJ99" s="95"/>
      <c r="AK99" s="95"/>
      <c r="AL99" s="173">
        <v>44193.398136574076</v>
      </c>
      <c r="AM99" s="95">
        <v>16</v>
      </c>
    </row>
    <row r="100" spans="2:39">
      <c r="B100" s="95">
        <v>103</v>
      </c>
      <c r="C100" s="95" t="s">
        <v>2397</v>
      </c>
      <c r="D100" s="95"/>
      <c r="E100" s="95" t="s">
        <v>2398</v>
      </c>
      <c r="F100" s="95" t="s">
        <v>2399</v>
      </c>
      <c r="G100" s="95" t="s">
        <v>2132</v>
      </c>
      <c r="H100" s="95">
        <v>1</v>
      </c>
      <c r="I100" s="95" t="s">
        <v>2400</v>
      </c>
      <c r="J100" s="95">
        <v>1</v>
      </c>
      <c r="K100" s="95">
        <v>10</v>
      </c>
      <c r="L100" s="95">
        <v>0.27</v>
      </c>
      <c r="M100" s="95">
        <v>2.63</v>
      </c>
      <c r="N100" s="95">
        <v>7.34</v>
      </c>
      <c r="O100" s="95">
        <v>4.08</v>
      </c>
      <c r="P100" s="95">
        <v>7.2</v>
      </c>
      <c r="Q100" s="95">
        <v>6.3</v>
      </c>
      <c r="R100" s="95">
        <v>4</v>
      </c>
      <c r="S100" s="95">
        <v>0</v>
      </c>
      <c r="T100" s="95">
        <v>1</v>
      </c>
      <c r="U100" s="95">
        <v>0</v>
      </c>
      <c r="V100" s="95">
        <v>0</v>
      </c>
      <c r="W100" s="95">
        <v>1</v>
      </c>
      <c r="X100" s="95">
        <v>0</v>
      </c>
      <c r="Y100" s="95">
        <v>0</v>
      </c>
      <c r="Z100" s="95">
        <v>1</v>
      </c>
      <c r="AA100" s="95">
        <v>1</v>
      </c>
      <c r="AB100" s="95">
        <v>0</v>
      </c>
      <c r="AC100" s="95">
        <v>0</v>
      </c>
      <c r="AD100" s="95">
        <v>0</v>
      </c>
      <c r="AE100" s="95">
        <v>0</v>
      </c>
      <c r="AF100" s="95">
        <v>0</v>
      </c>
      <c r="AG100" s="95">
        <v>0</v>
      </c>
      <c r="AH100" s="95">
        <v>0</v>
      </c>
      <c r="AI100" s="95">
        <v>0</v>
      </c>
      <c r="AJ100" s="95"/>
      <c r="AK100" s="95"/>
      <c r="AL100" s="173">
        <v>44193.397916666669</v>
      </c>
      <c r="AM100" s="95">
        <v>16</v>
      </c>
    </row>
    <row r="101" spans="2:39">
      <c r="B101" s="95">
        <v>104</v>
      </c>
      <c r="C101" s="95" t="s">
        <v>2401</v>
      </c>
      <c r="D101" s="95"/>
      <c r="E101" s="95" t="s">
        <v>2402</v>
      </c>
      <c r="F101" s="95" t="s">
        <v>2403</v>
      </c>
      <c r="G101" s="95" t="s">
        <v>2136</v>
      </c>
      <c r="H101" s="95">
        <v>1</v>
      </c>
      <c r="I101" s="95" t="s">
        <v>2400</v>
      </c>
      <c r="J101" s="95">
        <v>2</v>
      </c>
      <c r="K101" s="95">
        <v>12</v>
      </c>
      <c r="L101" s="95">
        <v>0.27</v>
      </c>
      <c r="M101" s="95">
        <v>3.68</v>
      </c>
      <c r="N101" s="95">
        <v>8.8000000000000007</v>
      </c>
      <c r="O101" s="95">
        <v>5</v>
      </c>
      <c r="P101" s="95">
        <v>8.64</v>
      </c>
      <c r="Q101" s="95">
        <v>7.56</v>
      </c>
      <c r="R101" s="95">
        <v>4.9000000000000004</v>
      </c>
      <c r="S101" s="95">
        <v>0</v>
      </c>
      <c r="T101" s="95">
        <v>1</v>
      </c>
      <c r="U101" s="95">
        <v>0</v>
      </c>
      <c r="V101" s="95">
        <v>0</v>
      </c>
      <c r="W101" s="95">
        <v>1</v>
      </c>
      <c r="X101" s="95">
        <v>0</v>
      </c>
      <c r="Y101" s="95">
        <v>0</v>
      </c>
      <c r="Z101" s="95">
        <v>1</v>
      </c>
      <c r="AA101" s="95">
        <v>0</v>
      </c>
      <c r="AB101" s="95">
        <v>0</v>
      </c>
      <c r="AC101" s="95">
        <v>0</v>
      </c>
      <c r="AD101" s="95">
        <v>0</v>
      </c>
      <c r="AE101" s="95">
        <v>0</v>
      </c>
      <c r="AF101" s="95">
        <v>0</v>
      </c>
      <c r="AG101" s="95">
        <v>0</v>
      </c>
      <c r="AH101" s="95">
        <v>0</v>
      </c>
      <c r="AI101" s="95">
        <v>0</v>
      </c>
      <c r="AJ101" s="95"/>
      <c r="AK101" s="95"/>
      <c r="AL101" s="173">
        <v>44193.400300925925</v>
      </c>
      <c r="AM101" s="95">
        <v>16</v>
      </c>
    </row>
    <row r="102" spans="2:39">
      <c r="B102" s="95">
        <v>105</v>
      </c>
      <c r="C102" s="95" t="s">
        <v>2404</v>
      </c>
      <c r="D102" s="95"/>
      <c r="E102" s="95" t="s">
        <v>2405</v>
      </c>
      <c r="F102" s="95" t="s">
        <v>2406</v>
      </c>
      <c r="G102" s="95" t="s">
        <v>2140</v>
      </c>
      <c r="H102" s="95">
        <v>1</v>
      </c>
      <c r="I102" s="95" t="s">
        <v>2400</v>
      </c>
      <c r="J102" s="95">
        <v>3</v>
      </c>
      <c r="K102" s="95">
        <v>11</v>
      </c>
      <c r="L102" s="95">
        <v>0.27</v>
      </c>
      <c r="M102" s="95">
        <v>3.15</v>
      </c>
      <c r="N102" s="95">
        <v>8.07</v>
      </c>
      <c r="O102" s="95">
        <v>4.6900000000000004</v>
      </c>
      <c r="P102" s="95">
        <v>7.92</v>
      </c>
      <c r="Q102" s="95">
        <v>6.93</v>
      </c>
      <c r="R102" s="95">
        <v>4.5999999999999996</v>
      </c>
      <c r="S102" s="95">
        <v>0</v>
      </c>
      <c r="T102" s="95">
        <v>1</v>
      </c>
      <c r="U102" s="95">
        <v>0</v>
      </c>
      <c r="V102" s="95">
        <v>0</v>
      </c>
      <c r="W102" s="95">
        <v>1</v>
      </c>
      <c r="X102" s="95">
        <v>0</v>
      </c>
      <c r="Y102" s="95">
        <v>0</v>
      </c>
      <c r="Z102" s="95">
        <v>0</v>
      </c>
      <c r="AA102" s="95">
        <v>1</v>
      </c>
      <c r="AB102" s="95">
        <v>0</v>
      </c>
      <c r="AC102" s="95">
        <v>0</v>
      </c>
      <c r="AD102" s="95">
        <v>0</v>
      </c>
      <c r="AE102" s="95">
        <v>0</v>
      </c>
      <c r="AF102" s="95">
        <v>0</v>
      </c>
      <c r="AG102" s="95">
        <v>0</v>
      </c>
      <c r="AH102" s="95">
        <v>0</v>
      </c>
      <c r="AI102" s="95">
        <v>0</v>
      </c>
      <c r="AJ102" s="95"/>
      <c r="AK102" s="95"/>
      <c r="AL102" s="173">
        <v>44193.400509259256</v>
      </c>
      <c r="AM102" s="95">
        <v>16</v>
      </c>
    </row>
    <row r="103" spans="2:39">
      <c r="B103" s="95">
        <v>106</v>
      </c>
      <c r="C103" s="95" t="s">
        <v>2407</v>
      </c>
      <c r="D103" s="95"/>
      <c r="E103" s="95" t="s">
        <v>2408</v>
      </c>
      <c r="F103" s="95" t="s">
        <v>2409</v>
      </c>
      <c r="G103" s="95" t="s">
        <v>2144</v>
      </c>
      <c r="H103" s="95">
        <v>1</v>
      </c>
      <c r="I103" s="95" t="s">
        <v>2400</v>
      </c>
      <c r="J103" s="95">
        <v>5</v>
      </c>
      <c r="K103" s="95">
        <v>11</v>
      </c>
      <c r="L103" s="95">
        <v>0.27</v>
      </c>
      <c r="M103" s="95">
        <v>3.68</v>
      </c>
      <c r="N103" s="95">
        <v>8.8000000000000007</v>
      </c>
      <c r="O103" s="95">
        <v>5</v>
      </c>
      <c r="P103" s="95">
        <v>8.64</v>
      </c>
      <c r="Q103" s="95">
        <v>7.56</v>
      </c>
      <c r="R103" s="95">
        <v>4.9000000000000004</v>
      </c>
      <c r="S103" s="95">
        <v>0</v>
      </c>
      <c r="T103" s="95">
        <v>1</v>
      </c>
      <c r="U103" s="95">
        <v>0</v>
      </c>
      <c r="V103" s="95">
        <v>0</v>
      </c>
      <c r="W103" s="95">
        <v>1</v>
      </c>
      <c r="X103" s="95">
        <v>0</v>
      </c>
      <c r="Y103" s="95">
        <v>0</v>
      </c>
      <c r="Z103" s="95">
        <v>0</v>
      </c>
      <c r="AA103" s="95">
        <v>0</v>
      </c>
      <c r="AB103" s="95">
        <v>0</v>
      </c>
      <c r="AC103" s="95">
        <v>0</v>
      </c>
      <c r="AD103" s="95">
        <v>0</v>
      </c>
      <c r="AE103" s="95">
        <v>0</v>
      </c>
      <c r="AF103" s="95">
        <v>1</v>
      </c>
      <c r="AG103" s="95">
        <v>1</v>
      </c>
      <c r="AH103" s="95">
        <v>0</v>
      </c>
      <c r="AI103" s="95">
        <v>0</v>
      </c>
      <c r="AJ103" s="95"/>
      <c r="AK103" s="95"/>
      <c r="AL103" s="173">
        <v>44193.400682870371</v>
      </c>
      <c r="AM103" s="95">
        <v>16</v>
      </c>
    </row>
    <row r="104" spans="2:39">
      <c r="B104" s="95">
        <v>107</v>
      </c>
      <c r="C104" s="95" t="s">
        <v>2410</v>
      </c>
      <c r="D104" s="95"/>
      <c r="E104" s="95" t="s">
        <v>2411</v>
      </c>
      <c r="F104" s="95" t="s">
        <v>2412</v>
      </c>
      <c r="G104" s="95" t="s">
        <v>2191</v>
      </c>
      <c r="H104" s="95">
        <v>1</v>
      </c>
      <c r="I104" s="95" t="s">
        <v>2400</v>
      </c>
      <c r="J104" s="95">
        <v>6</v>
      </c>
      <c r="K104" s="95">
        <v>11</v>
      </c>
      <c r="L104" s="95">
        <v>0.27</v>
      </c>
      <c r="M104" s="95">
        <v>3.68</v>
      </c>
      <c r="N104" s="95">
        <v>8.8000000000000007</v>
      </c>
      <c r="O104" s="95">
        <v>5</v>
      </c>
      <c r="P104" s="95">
        <v>8.64</v>
      </c>
      <c r="Q104" s="95">
        <v>7.56</v>
      </c>
      <c r="R104" s="95">
        <v>4.9000000000000004</v>
      </c>
      <c r="S104" s="95">
        <v>0</v>
      </c>
      <c r="T104" s="95">
        <v>1</v>
      </c>
      <c r="U104" s="95">
        <v>0</v>
      </c>
      <c r="V104" s="95">
        <v>0</v>
      </c>
      <c r="W104" s="95">
        <v>1</v>
      </c>
      <c r="X104" s="95">
        <v>0</v>
      </c>
      <c r="Y104" s="95">
        <v>0</v>
      </c>
      <c r="Z104" s="95">
        <v>0</v>
      </c>
      <c r="AA104" s="95">
        <v>0</v>
      </c>
      <c r="AB104" s="95">
        <v>0</v>
      </c>
      <c r="AC104" s="95">
        <v>0</v>
      </c>
      <c r="AD104" s="95">
        <v>0</v>
      </c>
      <c r="AE104" s="95">
        <v>0</v>
      </c>
      <c r="AF104" s="95">
        <v>1</v>
      </c>
      <c r="AG104" s="95">
        <v>0</v>
      </c>
      <c r="AH104" s="95">
        <v>0</v>
      </c>
      <c r="AI104" s="95">
        <v>0</v>
      </c>
      <c r="AJ104" s="95"/>
      <c r="AK104" s="95"/>
      <c r="AL104" s="173">
        <v>44193.400868055556</v>
      </c>
      <c r="AM104" s="95">
        <v>16</v>
      </c>
    </row>
    <row r="105" spans="2:39" ht="37.5">
      <c r="B105" s="95">
        <v>108</v>
      </c>
      <c r="C105" s="95" t="s">
        <v>2413</v>
      </c>
      <c r="D105" s="95"/>
      <c r="E105" s="95" t="s">
        <v>2414</v>
      </c>
      <c r="F105" s="95" t="s">
        <v>2415</v>
      </c>
      <c r="G105" s="95" t="s">
        <v>2273</v>
      </c>
      <c r="H105" s="95">
        <v>1</v>
      </c>
      <c r="I105" s="95" t="s">
        <v>2400</v>
      </c>
      <c r="J105" s="95">
        <v>7</v>
      </c>
      <c r="K105" s="95">
        <v>11</v>
      </c>
      <c r="L105" s="95">
        <v>0.27</v>
      </c>
      <c r="M105" s="95">
        <v>3.68</v>
      </c>
      <c r="N105" s="95">
        <v>7.7</v>
      </c>
      <c r="O105" s="95">
        <v>5</v>
      </c>
      <c r="P105" s="95">
        <v>0</v>
      </c>
      <c r="Q105" s="95">
        <v>0</v>
      </c>
      <c r="R105" s="95">
        <v>0</v>
      </c>
      <c r="S105" s="95">
        <v>0</v>
      </c>
      <c r="T105" s="95">
        <v>1</v>
      </c>
      <c r="U105" s="95">
        <v>0</v>
      </c>
      <c r="V105" s="95">
        <v>0</v>
      </c>
      <c r="W105" s="95">
        <v>1</v>
      </c>
      <c r="X105" s="95">
        <v>0</v>
      </c>
      <c r="Y105" s="95">
        <v>0</v>
      </c>
      <c r="Z105" s="95">
        <v>0</v>
      </c>
      <c r="AA105" s="95">
        <v>0</v>
      </c>
      <c r="AB105" s="95">
        <v>0</v>
      </c>
      <c r="AC105" s="95">
        <v>0</v>
      </c>
      <c r="AD105" s="95">
        <v>0</v>
      </c>
      <c r="AE105" s="95">
        <v>0</v>
      </c>
      <c r="AF105" s="95">
        <v>0</v>
      </c>
      <c r="AG105" s="95">
        <v>1</v>
      </c>
      <c r="AH105" s="95">
        <v>0</v>
      </c>
      <c r="AI105" s="95">
        <v>0</v>
      </c>
      <c r="AJ105" s="95"/>
      <c r="AK105" s="95"/>
      <c r="AL105" s="173">
        <v>44193.400949074072</v>
      </c>
      <c r="AM105" s="95">
        <v>16</v>
      </c>
    </row>
    <row r="106" spans="2:39">
      <c r="B106" s="95">
        <v>110</v>
      </c>
      <c r="C106" s="95" t="s">
        <v>2416</v>
      </c>
      <c r="D106" s="95"/>
      <c r="E106" s="95" t="s">
        <v>2417</v>
      </c>
      <c r="F106" s="95" t="s">
        <v>2418</v>
      </c>
      <c r="G106" s="95" t="s">
        <v>2156</v>
      </c>
      <c r="H106" s="95">
        <v>1</v>
      </c>
      <c r="I106" s="95" t="s">
        <v>2400</v>
      </c>
      <c r="J106" s="95">
        <v>10</v>
      </c>
      <c r="K106" s="95">
        <v>16</v>
      </c>
      <c r="L106" s="95">
        <v>0.53</v>
      </c>
      <c r="M106" s="95">
        <v>4.7300000000000004</v>
      </c>
      <c r="N106" s="95">
        <v>12.47</v>
      </c>
      <c r="O106" s="95">
        <v>7.54</v>
      </c>
      <c r="P106" s="95">
        <v>0</v>
      </c>
      <c r="Q106" s="95">
        <v>0</v>
      </c>
      <c r="R106" s="95">
        <v>0</v>
      </c>
      <c r="S106" s="95">
        <v>0</v>
      </c>
      <c r="T106" s="95">
        <v>1</v>
      </c>
      <c r="U106" s="95">
        <v>10</v>
      </c>
      <c r="V106" s="95">
        <v>0</v>
      </c>
      <c r="W106" s="95">
        <v>1</v>
      </c>
      <c r="X106" s="95">
        <v>0</v>
      </c>
      <c r="Y106" s="95">
        <v>0</v>
      </c>
      <c r="Z106" s="95">
        <v>0</v>
      </c>
      <c r="AA106" s="95">
        <v>0</v>
      </c>
      <c r="AB106" s="95">
        <v>1</v>
      </c>
      <c r="AC106" s="95">
        <v>0</v>
      </c>
      <c r="AD106" s="95">
        <v>0</v>
      </c>
      <c r="AE106" s="95">
        <v>0</v>
      </c>
      <c r="AF106" s="95">
        <v>0</v>
      </c>
      <c r="AG106" s="95">
        <v>0</v>
      </c>
      <c r="AH106" s="95">
        <v>0</v>
      </c>
      <c r="AI106" s="95">
        <v>0</v>
      </c>
      <c r="AJ106" s="95"/>
      <c r="AK106" s="95"/>
      <c r="AL106" s="173">
        <v>44193.401099537034</v>
      </c>
      <c r="AM106" s="95">
        <v>16</v>
      </c>
    </row>
    <row r="107" spans="2:39">
      <c r="B107" s="95">
        <v>111</v>
      </c>
      <c r="C107" s="95" t="s">
        <v>2419</v>
      </c>
      <c r="D107" s="95"/>
      <c r="E107" s="95" t="s">
        <v>2420</v>
      </c>
      <c r="F107" s="95" t="s">
        <v>2421</v>
      </c>
      <c r="G107" s="95" t="s">
        <v>2422</v>
      </c>
      <c r="H107" s="95">
        <v>1</v>
      </c>
      <c r="I107" s="95" t="s">
        <v>2400</v>
      </c>
      <c r="J107" s="95">
        <v>12</v>
      </c>
      <c r="K107" s="95">
        <v>50</v>
      </c>
      <c r="L107" s="95">
        <v>2.1</v>
      </c>
      <c r="M107" s="95">
        <v>18.89</v>
      </c>
      <c r="N107" s="95">
        <v>23.99</v>
      </c>
      <c r="O107" s="95">
        <v>23.43</v>
      </c>
      <c r="P107" s="95">
        <v>0</v>
      </c>
      <c r="Q107" s="95">
        <v>0</v>
      </c>
      <c r="R107" s="95">
        <v>0</v>
      </c>
      <c r="S107" s="95">
        <v>1</v>
      </c>
      <c r="T107" s="95">
        <v>0</v>
      </c>
      <c r="U107" s="95">
        <v>20</v>
      </c>
      <c r="V107" s="95">
        <v>0</v>
      </c>
      <c r="W107" s="95">
        <v>1</v>
      </c>
      <c r="X107" s="95">
        <v>0</v>
      </c>
      <c r="Y107" s="95">
        <v>0</v>
      </c>
      <c r="Z107" s="95">
        <v>0</v>
      </c>
      <c r="AA107" s="95">
        <v>0</v>
      </c>
      <c r="AB107" s="95">
        <v>1</v>
      </c>
      <c r="AC107" s="95">
        <v>0</v>
      </c>
      <c r="AD107" s="95">
        <v>0</v>
      </c>
      <c r="AE107" s="95">
        <v>0</v>
      </c>
      <c r="AF107" s="95">
        <v>0</v>
      </c>
      <c r="AG107" s="95">
        <v>0</v>
      </c>
      <c r="AH107" s="95">
        <v>0</v>
      </c>
      <c r="AI107" s="95">
        <v>0</v>
      </c>
      <c r="AJ107" s="95"/>
      <c r="AK107" s="95"/>
      <c r="AL107" s="173">
        <v>45390.702719907407</v>
      </c>
      <c r="AM107" s="95">
        <v>16</v>
      </c>
    </row>
    <row r="108" spans="2:39">
      <c r="B108" s="95">
        <v>112</v>
      </c>
      <c r="C108" s="95" t="s">
        <v>2423</v>
      </c>
      <c r="D108" s="95"/>
      <c r="E108" s="95" t="s">
        <v>2424</v>
      </c>
      <c r="F108" s="95" t="s">
        <v>2425</v>
      </c>
      <c r="G108" s="95" t="s">
        <v>2325</v>
      </c>
      <c r="H108" s="95">
        <v>1</v>
      </c>
      <c r="I108" s="95" t="s">
        <v>2426</v>
      </c>
      <c r="J108" s="95">
        <v>12</v>
      </c>
      <c r="K108" s="95">
        <v>0</v>
      </c>
      <c r="L108" s="95">
        <v>0</v>
      </c>
      <c r="M108" s="95">
        <v>20.99</v>
      </c>
      <c r="N108" s="95">
        <v>25.47</v>
      </c>
      <c r="O108" s="95">
        <v>30.56</v>
      </c>
      <c r="P108" s="95">
        <v>0</v>
      </c>
      <c r="Q108" s="95">
        <v>0</v>
      </c>
      <c r="R108" s="95">
        <v>0</v>
      </c>
      <c r="S108" s="95">
        <v>1</v>
      </c>
      <c r="T108" s="95">
        <v>0</v>
      </c>
      <c r="U108" s="95">
        <v>20</v>
      </c>
      <c r="V108" s="95">
        <v>0</v>
      </c>
      <c r="W108" s="95">
        <v>1</v>
      </c>
      <c r="X108" s="95">
        <v>0</v>
      </c>
      <c r="Y108" s="95">
        <v>0</v>
      </c>
      <c r="Z108" s="95">
        <v>0</v>
      </c>
      <c r="AA108" s="95">
        <v>0</v>
      </c>
      <c r="AB108" s="95">
        <v>1</v>
      </c>
      <c r="AC108" s="95">
        <v>0</v>
      </c>
      <c r="AD108" s="95">
        <v>0</v>
      </c>
      <c r="AE108" s="95">
        <v>0</v>
      </c>
      <c r="AF108" s="95">
        <v>0</v>
      </c>
      <c r="AG108" s="95">
        <v>0</v>
      </c>
      <c r="AH108" s="95">
        <v>0</v>
      </c>
      <c r="AI108" s="95">
        <v>0</v>
      </c>
      <c r="AJ108" s="95"/>
      <c r="AK108" s="95"/>
      <c r="AL108" s="173">
        <v>44036.663553240738</v>
      </c>
      <c r="AM108" s="95">
        <v>1</v>
      </c>
    </row>
    <row r="109" spans="2:39">
      <c r="B109" s="95">
        <v>113</v>
      </c>
      <c r="C109" s="95" t="s">
        <v>2427</v>
      </c>
      <c r="D109" s="95"/>
      <c r="E109" s="95" t="s">
        <v>2428</v>
      </c>
      <c r="F109" s="95" t="s">
        <v>2429</v>
      </c>
      <c r="G109" s="95" t="s">
        <v>2132</v>
      </c>
      <c r="H109" s="95">
        <v>1</v>
      </c>
      <c r="I109" s="95" t="s">
        <v>2400</v>
      </c>
      <c r="J109" s="95">
        <v>1</v>
      </c>
      <c r="K109" s="95">
        <v>13</v>
      </c>
      <c r="L109" s="95">
        <v>0.53</v>
      </c>
      <c r="M109" s="95">
        <v>3.15</v>
      </c>
      <c r="N109" s="95">
        <v>9.5399999999999991</v>
      </c>
      <c r="O109" s="95">
        <v>5.5</v>
      </c>
      <c r="P109" s="95">
        <v>9.36</v>
      </c>
      <c r="Q109" s="95">
        <v>0</v>
      </c>
      <c r="R109" s="95">
        <v>0</v>
      </c>
      <c r="S109" s="95">
        <v>0</v>
      </c>
      <c r="T109" s="95">
        <v>1</v>
      </c>
      <c r="U109" s="95">
        <v>0</v>
      </c>
      <c r="V109" s="95">
        <v>0</v>
      </c>
      <c r="W109" s="95">
        <v>1</v>
      </c>
      <c r="X109" s="95">
        <v>0</v>
      </c>
      <c r="Y109" s="95">
        <v>0</v>
      </c>
      <c r="Z109" s="95">
        <v>1</v>
      </c>
      <c r="AA109" s="95">
        <v>1</v>
      </c>
      <c r="AB109" s="95">
        <v>0</v>
      </c>
      <c r="AC109" s="95">
        <v>0</v>
      </c>
      <c r="AD109" s="95">
        <v>0</v>
      </c>
      <c r="AE109" s="95">
        <v>0</v>
      </c>
      <c r="AF109" s="95">
        <v>0</v>
      </c>
      <c r="AG109" s="95">
        <v>0</v>
      </c>
      <c r="AH109" s="95">
        <v>0</v>
      </c>
      <c r="AI109" s="95">
        <v>0</v>
      </c>
      <c r="AJ109" s="95"/>
      <c r="AK109" s="95"/>
      <c r="AL109" s="173">
        <v>44193.40116898148</v>
      </c>
      <c r="AM109" s="95">
        <v>16</v>
      </c>
    </row>
    <row r="110" spans="2:39">
      <c r="B110" s="95">
        <v>114</v>
      </c>
      <c r="C110" s="95" t="s">
        <v>2430</v>
      </c>
      <c r="D110" s="95"/>
      <c r="E110" s="95" t="s">
        <v>2431</v>
      </c>
      <c r="F110" s="95" t="s">
        <v>2432</v>
      </c>
      <c r="G110" s="95" t="s">
        <v>2136</v>
      </c>
      <c r="H110" s="95">
        <v>1</v>
      </c>
      <c r="I110" s="95" t="s">
        <v>2400</v>
      </c>
      <c r="J110" s="95">
        <v>2</v>
      </c>
      <c r="K110" s="95">
        <v>18</v>
      </c>
      <c r="L110" s="95">
        <v>0.53</v>
      </c>
      <c r="M110" s="95">
        <v>5.25</v>
      </c>
      <c r="N110" s="95">
        <v>13.2</v>
      </c>
      <c r="O110" s="95">
        <v>7.64</v>
      </c>
      <c r="P110" s="95">
        <v>0</v>
      </c>
      <c r="Q110" s="95">
        <v>0</v>
      </c>
      <c r="R110" s="95">
        <v>0</v>
      </c>
      <c r="S110" s="95">
        <v>0</v>
      </c>
      <c r="T110" s="95">
        <v>1</v>
      </c>
      <c r="U110" s="95">
        <v>0</v>
      </c>
      <c r="V110" s="95">
        <v>0</v>
      </c>
      <c r="W110" s="95">
        <v>1</v>
      </c>
      <c r="X110" s="95">
        <v>0</v>
      </c>
      <c r="Y110" s="95">
        <v>0</v>
      </c>
      <c r="Z110" s="95">
        <v>1</v>
      </c>
      <c r="AA110" s="95">
        <v>0</v>
      </c>
      <c r="AB110" s="95">
        <v>0</v>
      </c>
      <c r="AC110" s="95">
        <v>0</v>
      </c>
      <c r="AD110" s="95">
        <v>0</v>
      </c>
      <c r="AE110" s="95">
        <v>0</v>
      </c>
      <c r="AF110" s="95">
        <v>0</v>
      </c>
      <c r="AG110" s="95">
        <v>0</v>
      </c>
      <c r="AH110" s="95">
        <v>0</v>
      </c>
      <c r="AI110" s="95">
        <v>0</v>
      </c>
      <c r="AJ110" s="95"/>
      <c r="AK110" s="95"/>
      <c r="AL110" s="173">
        <v>44193.401250000003</v>
      </c>
      <c r="AM110" s="95">
        <v>16</v>
      </c>
    </row>
    <row r="111" spans="2:39">
      <c r="B111" s="95">
        <v>115</v>
      </c>
      <c r="C111" s="95" t="s">
        <v>2433</v>
      </c>
      <c r="D111" s="95"/>
      <c r="E111" s="95" t="s">
        <v>2434</v>
      </c>
      <c r="F111" s="95" t="s">
        <v>2435</v>
      </c>
      <c r="G111" s="95" t="s">
        <v>2140</v>
      </c>
      <c r="H111" s="95">
        <v>1</v>
      </c>
      <c r="I111" s="95" t="s">
        <v>2400</v>
      </c>
      <c r="J111" s="95">
        <v>3</v>
      </c>
      <c r="K111" s="95">
        <v>17</v>
      </c>
      <c r="L111" s="95">
        <v>0.53</v>
      </c>
      <c r="M111" s="95">
        <v>4.2</v>
      </c>
      <c r="N111" s="95">
        <v>12.47</v>
      </c>
      <c r="O111" s="95">
        <v>7.34</v>
      </c>
      <c r="P111" s="95">
        <v>0</v>
      </c>
      <c r="Q111" s="95">
        <v>0</v>
      </c>
      <c r="R111" s="95">
        <v>0</v>
      </c>
      <c r="S111" s="95">
        <v>0</v>
      </c>
      <c r="T111" s="95">
        <v>1</v>
      </c>
      <c r="U111" s="95">
        <v>0</v>
      </c>
      <c r="V111" s="95">
        <v>0</v>
      </c>
      <c r="W111" s="95">
        <v>1</v>
      </c>
      <c r="X111" s="95">
        <v>0</v>
      </c>
      <c r="Y111" s="95">
        <v>0</v>
      </c>
      <c r="Z111" s="95">
        <v>0</v>
      </c>
      <c r="AA111" s="95">
        <v>1</v>
      </c>
      <c r="AB111" s="95">
        <v>0</v>
      </c>
      <c r="AC111" s="95">
        <v>0</v>
      </c>
      <c r="AD111" s="95">
        <v>0</v>
      </c>
      <c r="AE111" s="95">
        <v>0</v>
      </c>
      <c r="AF111" s="95">
        <v>0</v>
      </c>
      <c r="AG111" s="95">
        <v>0</v>
      </c>
      <c r="AH111" s="95">
        <v>0</v>
      </c>
      <c r="AI111" s="95">
        <v>0</v>
      </c>
      <c r="AJ111" s="95"/>
      <c r="AK111" s="95"/>
      <c r="AL111" s="173">
        <v>44193.401412037034</v>
      </c>
      <c r="AM111" s="95">
        <v>16</v>
      </c>
    </row>
    <row r="112" spans="2:39">
      <c r="B112" s="95">
        <v>116</v>
      </c>
      <c r="C112" s="95" t="s">
        <v>2436</v>
      </c>
      <c r="D112" s="95"/>
      <c r="E112" s="95" t="s">
        <v>2437</v>
      </c>
      <c r="F112" s="95" t="s">
        <v>2438</v>
      </c>
      <c r="G112" s="95" t="s">
        <v>2169</v>
      </c>
      <c r="H112" s="95">
        <v>1</v>
      </c>
      <c r="I112" s="95" t="s">
        <v>2400</v>
      </c>
      <c r="J112" s="95">
        <v>10</v>
      </c>
      <c r="K112" s="95">
        <v>13</v>
      </c>
      <c r="L112" s="95">
        <v>0.27</v>
      </c>
      <c r="M112" s="95">
        <v>3.68</v>
      </c>
      <c r="N112" s="95">
        <v>9.09</v>
      </c>
      <c r="O112" s="95">
        <v>7.54</v>
      </c>
      <c r="P112" s="95">
        <v>0</v>
      </c>
      <c r="Q112" s="95">
        <v>0</v>
      </c>
      <c r="R112" s="95">
        <v>0</v>
      </c>
      <c r="S112" s="95">
        <v>0</v>
      </c>
      <c r="T112" s="95">
        <v>1</v>
      </c>
      <c r="U112" s="95">
        <v>10</v>
      </c>
      <c r="V112" s="95">
        <v>0</v>
      </c>
      <c r="W112" s="95">
        <v>1</v>
      </c>
      <c r="X112" s="95">
        <v>0</v>
      </c>
      <c r="Y112" s="95">
        <v>0</v>
      </c>
      <c r="Z112" s="95">
        <v>0</v>
      </c>
      <c r="AA112" s="95">
        <v>0</v>
      </c>
      <c r="AB112" s="95">
        <v>0</v>
      </c>
      <c r="AC112" s="95">
        <v>0</v>
      </c>
      <c r="AD112" s="95">
        <v>0</v>
      </c>
      <c r="AE112" s="95">
        <v>0</v>
      </c>
      <c r="AF112" s="95">
        <v>0</v>
      </c>
      <c r="AG112" s="95">
        <v>0</v>
      </c>
      <c r="AH112" s="95">
        <v>0</v>
      </c>
      <c r="AI112" s="95">
        <v>0</v>
      </c>
      <c r="AJ112" s="95"/>
      <c r="AK112" s="95"/>
      <c r="AL112" s="173">
        <v>44193.40148148148</v>
      </c>
      <c r="AM112" s="95">
        <v>16</v>
      </c>
    </row>
    <row r="113" spans="2:39">
      <c r="B113" s="95">
        <v>117</v>
      </c>
      <c r="C113" s="95" t="s">
        <v>2439</v>
      </c>
      <c r="D113" s="95"/>
      <c r="E113" s="95" t="s">
        <v>2440</v>
      </c>
      <c r="F113" s="95" t="s">
        <v>2441</v>
      </c>
      <c r="G113" s="95" t="s">
        <v>2144</v>
      </c>
      <c r="H113" s="95">
        <v>1</v>
      </c>
      <c r="I113" s="95" t="s">
        <v>2400</v>
      </c>
      <c r="J113" s="95">
        <v>5</v>
      </c>
      <c r="K113" s="95">
        <v>18</v>
      </c>
      <c r="L113" s="95">
        <v>0.53</v>
      </c>
      <c r="M113" s="95">
        <v>5.25</v>
      </c>
      <c r="N113" s="95">
        <v>13.2</v>
      </c>
      <c r="O113" s="95">
        <v>7.64</v>
      </c>
      <c r="P113" s="95">
        <v>0</v>
      </c>
      <c r="Q113" s="95">
        <v>0</v>
      </c>
      <c r="R113" s="95">
        <v>0</v>
      </c>
      <c r="S113" s="95">
        <v>0</v>
      </c>
      <c r="T113" s="95">
        <v>1</v>
      </c>
      <c r="U113" s="95">
        <v>0</v>
      </c>
      <c r="V113" s="95">
        <v>0</v>
      </c>
      <c r="W113" s="95">
        <v>1</v>
      </c>
      <c r="X113" s="95">
        <v>0</v>
      </c>
      <c r="Y113" s="95">
        <v>0</v>
      </c>
      <c r="Z113" s="95">
        <v>0</v>
      </c>
      <c r="AA113" s="95">
        <v>0</v>
      </c>
      <c r="AB113" s="95">
        <v>0</v>
      </c>
      <c r="AC113" s="95">
        <v>0</v>
      </c>
      <c r="AD113" s="95">
        <v>0</v>
      </c>
      <c r="AE113" s="95">
        <v>0</v>
      </c>
      <c r="AF113" s="95">
        <v>1</v>
      </c>
      <c r="AG113" s="95">
        <v>1</v>
      </c>
      <c r="AH113" s="95">
        <v>0</v>
      </c>
      <c r="AI113" s="95">
        <v>0</v>
      </c>
      <c r="AJ113" s="95"/>
      <c r="AK113" s="95"/>
      <c r="AL113" s="173">
        <v>44193.401759259257</v>
      </c>
      <c r="AM113" s="95">
        <v>16</v>
      </c>
    </row>
    <row r="114" spans="2:39" ht="37.5">
      <c r="B114" s="95">
        <v>118</v>
      </c>
      <c r="C114" s="95" t="s">
        <v>2442</v>
      </c>
      <c r="D114" s="95"/>
      <c r="E114" s="95" t="s">
        <v>2443</v>
      </c>
      <c r="F114" s="95" t="s">
        <v>2444</v>
      </c>
      <c r="G114" s="95" t="s">
        <v>2191</v>
      </c>
      <c r="H114" s="95">
        <v>1</v>
      </c>
      <c r="I114" s="95" t="s">
        <v>2400</v>
      </c>
      <c r="J114" s="95">
        <v>6</v>
      </c>
      <c r="K114" s="95">
        <v>18</v>
      </c>
      <c r="L114" s="95">
        <v>0.53</v>
      </c>
      <c r="M114" s="95">
        <v>5.25</v>
      </c>
      <c r="N114" s="95">
        <v>13.2</v>
      </c>
      <c r="O114" s="95">
        <v>7.64</v>
      </c>
      <c r="P114" s="95">
        <v>0</v>
      </c>
      <c r="Q114" s="95">
        <v>0</v>
      </c>
      <c r="R114" s="95">
        <v>0</v>
      </c>
      <c r="S114" s="95">
        <v>0</v>
      </c>
      <c r="T114" s="95">
        <v>1</v>
      </c>
      <c r="U114" s="95">
        <v>0</v>
      </c>
      <c r="V114" s="95">
        <v>0</v>
      </c>
      <c r="W114" s="95">
        <v>1</v>
      </c>
      <c r="X114" s="95">
        <v>0</v>
      </c>
      <c r="Y114" s="95">
        <v>0</v>
      </c>
      <c r="Z114" s="95">
        <v>0</v>
      </c>
      <c r="AA114" s="95">
        <v>0</v>
      </c>
      <c r="AB114" s="95">
        <v>0</v>
      </c>
      <c r="AC114" s="95">
        <v>0</v>
      </c>
      <c r="AD114" s="95">
        <v>0</v>
      </c>
      <c r="AE114" s="95">
        <v>0</v>
      </c>
      <c r="AF114" s="95">
        <v>1</v>
      </c>
      <c r="AG114" s="95">
        <v>0</v>
      </c>
      <c r="AH114" s="95">
        <v>0</v>
      </c>
      <c r="AI114" s="95">
        <v>0</v>
      </c>
      <c r="AJ114" s="95"/>
      <c r="AK114" s="95"/>
      <c r="AL114" s="173">
        <v>44193.401898148149</v>
      </c>
      <c r="AM114" s="95">
        <v>16</v>
      </c>
    </row>
    <row r="115" spans="2:39">
      <c r="B115" s="95">
        <v>119</v>
      </c>
      <c r="C115" s="95" t="s">
        <v>2445</v>
      </c>
      <c r="D115" s="95"/>
      <c r="E115" s="95" t="s">
        <v>2446</v>
      </c>
      <c r="F115" s="95" t="s">
        <v>2447</v>
      </c>
      <c r="G115" s="95" t="s">
        <v>2422</v>
      </c>
      <c r="H115" s="95">
        <v>1</v>
      </c>
      <c r="I115" s="95" t="s">
        <v>2400</v>
      </c>
      <c r="J115" s="95">
        <v>12</v>
      </c>
      <c r="K115" s="95">
        <v>70</v>
      </c>
      <c r="L115" s="95">
        <v>2.1</v>
      </c>
      <c r="M115" s="95">
        <v>26.23</v>
      </c>
      <c r="N115" s="95">
        <v>31.33</v>
      </c>
      <c r="O115" s="95">
        <v>0</v>
      </c>
      <c r="P115" s="95">
        <v>33</v>
      </c>
      <c r="Q115" s="95">
        <v>0</v>
      </c>
      <c r="R115" s="95">
        <v>0</v>
      </c>
      <c r="S115" s="95">
        <v>1</v>
      </c>
      <c r="T115" s="95">
        <v>0</v>
      </c>
      <c r="U115" s="95">
        <v>20</v>
      </c>
      <c r="V115" s="95">
        <v>0</v>
      </c>
      <c r="W115" s="95">
        <v>1</v>
      </c>
      <c r="X115" s="95">
        <v>0</v>
      </c>
      <c r="Y115" s="95">
        <v>0</v>
      </c>
      <c r="Z115" s="95">
        <v>0</v>
      </c>
      <c r="AA115" s="95">
        <v>0</v>
      </c>
      <c r="AB115" s="95">
        <v>1</v>
      </c>
      <c r="AC115" s="95">
        <v>0</v>
      </c>
      <c r="AD115" s="95">
        <v>0</v>
      </c>
      <c r="AE115" s="95">
        <v>0</v>
      </c>
      <c r="AF115" s="95">
        <v>0</v>
      </c>
      <c r="AG115" s="95">
        <v>0</v>
      </c>
      <c r="AH115" s="95">
        <v>0</v>
      </c>
      <c r="AI115" s="95">
        <v>0</v>
      </c>
      <c r="AJ115" s="95"/>
      <c r="AK115" s="95"/>
      <c r="AL115" s="173">
        <v>44096.378576388888</v>
      </c>
      <c r="AM115" s="95">
        <v>1</v>
      </c>
    </row>
    <row r="116" spans="2:39">
      <c r="B116" s="95">
        <v>120</v>
      </c>
      <c r="C116" s="95" t="s">
        <v>2448</v>
      </c>
      <c r="D116" s="95"/>
      <c r="E116" s="95" t="s">
        <v>2449</v>
      </c>
      <c r="F116" s="95" t="s">
        <v>2450</v>
      </c>
      <c r="G116" s="95" t="s">
        <v>2325</v>
      </c>
      <c r="H116" s="95">
        <v>1</v>
      </c>
      <c r="I116" s="95" t="s">
        <v>2451</v>
      </c>
      <c r="J116" s="95">
        <v>12</v>
      </c>
      <c r="K116" s="95">
        <v>0</v>
      </c>
      <c r="L116" s="95">
        <v>0</v>
      </c>
      <c r="M116" s="95">
        <v>20.99</v>
      </c>
      <c r="N116" s="95">
        <v>25.47</v>
      </c>
      <c r="O116" s="95">
        <v>30.56</v>
      </c>
      <c r="P116" s="95">
        <v>33</v>
      </c>
      <c r="Q116" s="95">
        <v>0</v>
      </c>
      <c r="R116" s="95">
        <v>0</v>
      </c>
      <c r="S116" s="95">
        <v>1</v>
      </c>
      <c r="T116" s="95">
        <v>0</v>
      </c>
      <c r="U116" s="95">
        <v>20</v>
      </c>
      <c r="V116" s="95">
        <v>0</v>
      </c>
      <c r="W116" s="95">
        <v>1</v>
      </c>
      <c r="X116" s="95">
        <v>0</v>
      </c>
      <c r="Y116" s="95">
        <v>0</v>
      </c>
      <c r="Z116" s="95">
        <v>0</v>
      </c>
      <c r="AA116" s="95">
        <v>0</v>
      </c>
      <c r="AB116" s="95">
        <v>1</v>
      </c>
      <c r="AC116" s="95">
        <v>0</v>
      </c>
      <c r="AD116" s="95">
        <v>0</v>
      </c>
      <c r="AE116" s="95">
        <v>0</v>
      </c>
      <c r="AF116" s="95">
        <v>0</v>
      </c>
      <c r="AG116" s="95">
        <v>0</v>
      </c>
      <c r="AH116" s="95">
        <v>0</v>
      </c>
      <c r="AI116" s="95">
        <v>0</v>
      </c>
      <c r="AJ116" s="95"/>
      <c r="AK116" s="95"/>
      <c r="AL116" s="173">
        <v>44036.663344907407</v>
      </c>
      <c r="AM116" s="95">
        <v>1</v>
      </c>
    </row>
    <row r="117" spans="2:39">
      <c r="B117" s="95">
        <v>121</v>
      </c>
      <c r="C117" s="95" t="s">
        <v>2452</v>
      </c>
      <c r="D117" s="95"/>
      <c r="E117" s="95" t="s">
        <v>2453</v>
      </c>
      <c r="F117" s="95" t="s">
        <v>2454</v>
      </c>
      <c r="G117" s="95" t="s">
        <v>2132</v>
      </c>
      <c r="H117" s="95">
        <v>1</v>
      </c>
      <c r="I117" s="95" t="s">
        <v>2400</v>
      </c>
      <c r="J117" s="95">
        <v>1</v>
      </c>
      <c r="K117" s="95">
        <v>17</v>
      </c>
      <c r="L117" s="95">
        <v>0.64</v>
      </c>
      <c r="M117" s="95">
        <v>4.2</v>
      </c>
      <c r="N117" s="95">
        <v>0</v>
      </c>
      <c r="O117" s="95">
        <v>0</v>
      </c>
      <c r="P117" s="95">
        <v>0</v>
      </c>
      <c r="Q117" s="95">
        <v>0</v>
      </c>
      <c r="R117" s="95">
        <v>0</v>
      </c>
      <c r="S117" s="95">
        <v>0</v>
      </c>
      <c r="T117" s="95">
        <v>1</v>
      </c>
      <c r="U117" s="95">
        <v>0</v>
      </c>
      <c r="V117" s="95">
        <v>0</v>
      </c>
      <c r="W117" s="95">
        <v>1</v>
      </c>
      <c r="X117" s="95">
        <v>0</v>
      </c>
      <c r="Y117" s="95">
        <v>0</v>
      </c>
      <c r="Z117" s="95">
        <v>1</v>
      </c>
      <c r="AA117" s="95">
        <v>1</v>
      </c>
      <c r="AB117" s="95">
        <v>0</v>
      </c>
      <c r="AC117" s="95">
        <v>0</v>
      </c>
      <c r="AD117" s="95">
        <v>0</v>
      </c>
      <c r="AE117" s="95">
        <v>0</v>
      </c>
      <c r="AF117" s="95">
        <v>0</v>
      </c>
      <c r="AG117" s="95">
        <v>0</v>
      </c>
      <c r="AH117" s="95">
        <v>0</v>
      </c>
      <c r="AI117" s="95">
        <v>0</v>
      </c>
      <c r="AJ117" s="95"/>
      <c r="AK117" s="95"/>
      <c r="AL117" s="173">
        <v>44193.401655092595</v>
      </c>
      <c r="AM117" s="95">
        <v>16</v>
      </c>
    </row>
    <row r="118" spans="2:39">
      <c r="B118" s="95">
        <v>122</v>
      </c>
      <c r="C118" s="95" t="s">
        <v>2455</v>
      </c>
      <c r="D118" s="95"/>
      <c r="E118" s="95" t="s">
        <v>2456</v>
      </c>
      <c r="F118" s="95" t="s">
        <v>2457</v>
      </c>
      <c r="G118" s="95" t="s">
        <v>2136</v>
      </c>
      <c r="H118" s="95">
        <v>1</v>
      </c>
      <c r="I118" s="95" t="s">
        <v>2400</v>
      </c>
      <c r="J118" s="95">
        <v>2</v>
      </c>
      <c r="K118" s="95">
        <v>22</v>
      </c>
      <c r="L118" s="95">
        <v>0.64</v>
      </c>
      <c r="M118" s="95">
        <v>6.3</v>
      </c>
      <c r="N118" s="95">
        <v>0</v>
      </c>
      <c r="O118" s="95">
        <v>0</v>
      </c>
      <c r="P118" s="95">
        <v>0</v>
      </c>
      <c r="Q118" s="95">
        <v>0</v>
      </c>
      <c r="R118" s="95">
        <v>0</v>
      </c>
      <c r="S118" s="95">
        <v>0</v>
      </c>
      <c r="T118" s="95">
        <v>1</v>
      </c>
      <c r="U118" s="95">
        <v>0</v>
      </c>
      <c r="V118" s="95">
        <v>0</v>
      </c>
      <c r="W118" s="95">
        <v>1</v>
      </c>
      <c r="X118" s="95">
        <v>0</v>
      </c>
      <c r="Y118" s="95">
        <v>0</v>
      </c>
      <c r="Z118" s="95">
        <v>1</v>
      </c>
      <c r="AA118" s="95">
        <v>0</v>
      </c>
      <c r="AB118" s="95">
        <v>0</v>
      </c>
      <c r="AC118" s="95">
        <v>0</v>
      </c>
      <c r="AD118" s="95">
        <v>0</v>
      </c>
      <c r="AE118" s="95">
        <v>0</v>
      </c>
      <c r="AF118" s="95">
        <v>0</v>
      </c>
      <c r="AG118" s="95">
        <v>0</v>
      </c>
      <c r="AH118" s="95">
        <v>0</v>
      </c>
      <c r="AI118" s="95">
        <v>0</v>
      </c>
      <c r="AJ118" s="95"/>
      <c r="AK118" s="95"/>
      <c r="AL118" s="173">
        <v>44193.40216435185</v>
      </c>
      <c r="AM118" s="95">
        <v>16</v>
      </c>
    </row>
    <row r="119" spans="2:39">
      <c r="B119" s="95">
        <v>123</v>
      </c>
      <c r="C119" s="95" t="s">
        <v>2458</v>
      </c>
      <c r="D119" s="95"/>
      <c r="E119" s="95" t="s">
        <v>2459</v>
      </c>
      <c r="F119" s="95" t="s">
        <v>2460</v>
      </c>
      <c r="G119" s="95" t="s">
        <v>2140</v>
      </c>
      <c r="H119" s="95">
        <v>1</v>
      </c>
      <c r="I119" s="95" t="s">
        <v>2400</v>
      </c>
      <c r="J119" s="95">
        <v>3</v>
      </c>
      <c r="K119" s="95">
        <v>21</v>
      </c>
      <c r="L119" s="95">
        <v>0.64</v>
      </c>
      <c r="M119" s="95">
        <v>5.25</v>
      </c>
      <c r="N119" s="95">
        <v>0</v>
      </c>
      <c r="O119" s="95">
        <v>0</v>
      </c>
      <c r="P119" s="95">
        <v>0</v>
      </c>
      <c r="Q119" s="95">
        <v>0</v>
      </c>
      <c r="R119" s="95">
        <v>0</v>
      </c>
      <c r="S119" s="95">
        <v>0</v>
      </c>
      <c r="T119" s="95">
        <v>1</v>
      </c>
      <c r="U119" s="95">
        <v>0</v>
      </c>
      <c r="V119" s="95">
        <v>0</v>
      </c>
      <c r="W119" s="95">
        <v>1</v>
      </c>
      <c r="X119" s="95">
        <v>0</v>
      </c>
      <c r="Y119" s="95">
        <v>0</v>
      </c>
      <c r="Z119" s="95">
        <v>0</v>
      </c>
      <c r="AA119" s="95">
        <v>1</v>
      </c>
      <c r="AB119" s="95">
        <v>0</v>
      </c>
      <c r="AC119" s="95">
        <v>0</v>
      </c>
      <c r="AD119" s="95">
        <v>0</v>
      </c>
      <c r="AE119" s="95">
        <v>0</v>
      </c>
      <c r="AF119" s="95">
        <v>0</v>
      </c>
      <c r="AG119" s="95">
        <v>0</v>
      </c>
      <c r="AH119" s="95">
        <v>0</v>
      </c>
      <c r="AI119" s="95">
        <v>0</v>
      </c>
      <c r="AJ119" s="95"/>
      <c r="AK119" s="95"/>
      <c r="AL119" s="173">
        <v>44193.402245370373</v>
      </c>
      <c r="AM119" s="95">
        <v>16</v>
      </c>
    </row>
    <row r="120" spans="2:39">
      <c r="B120" s="95">
        <v>124</v>
      </c>
      <c r="C120" s="95" t="s">
        <v>2461</v>
      </c>
      <c r="D120" s="95"/>
      <c r="E120" s="95" t="s">
        <v>2462</v>
      </c>
      <c r="F120" s="95" t="s">
        <v>2463</v>
      </c>
      <c r="G120" s="95" t="s">
        <v>2464</v>
      </c>
      <c r="H120" s="95">
        <v>1</v>
      </c>
      <c r="I120" s="95" t="s">
        <v>2400</v>
      </c>
      <c r="J120" s="95">
        <v>12</v>
      </c>
      <c r="K120" s="95">
        <v>0</v>
      </c>
      <c r="L120" s="95">
        <v>3.67</v>
      </c>
      <c r="M120" s="95">
        <v>26.23</v>
      </c>
      <c r="N120" s="95">
        <v>31.33</v>
      </c>
      <c r="O120" s="95">
        <v>0</v>
      </c>
      <c r="P120" s="95">
        <v>0</v>
      </c>
      <c r="Q120" s="95">
        <v>0</v>
      </c>
      <c r="R120" s="95">
        <v>0</v>
      </c>
      <c r="S120" s="95">
        <v>1</v>
      </c>
      <c r="T120" s="95">
        <v>0</v>
      </c>
      <c r="U120" s="95">
        <v>20</v>
      </c>
      <c r="V120" s="95">
        <v>0</v>
      </c>
      <c r="W120" s="95">
        <v>1</v>
      </c>
      <c r="X120" s="95">
        <v>0</v>
      </c>
      <c r="Y120" s="95">
        <v>0</v>
      </c>
      <c r="Z120" s="95">
        <v>0</v>
      </c>
      <c r="AA120" s="95">
        <v>0</v>
      </c>
      <c r="AB120" s="95">
        <v>1</v>
      </c>
      <c r="AC120" s="95">
        <v>0</v>
      </c>
      <c r="AD120" s="95">
        <v>0</v>
      </c>
      <c r="AE120" s="95">
        <v>0</v>
      </c>
      <c r="AF120" s="95">
        <v>0</v>
      </c>
      <c r="AG120" s="95">
        <v>0</v>
      </c>
      <c r="AH120" s="95">
        <v>0</v>
      </c>
      <c r="AI120" s="95">
        <v>0</v>
      </c>
      <c r="AJ120" s="95"/>
      <c r="AK120" s="95"/>
      <c r="AL120" s="173">
        <v>44137.348715277774</v>
      </c>
      <c r="AM120" s="95">
        <v>16</v>
      </c>
    </row>
    <row r="121" spans="2:39">
      <c r="B121" s="95">
        <v>125</v>
      </c>
      <c r="C121" s="95" t="s">
        <v>2465</v>
      </c>
      <c r="D121" s="95"/>
      <c r="E121" s="95" t="s">
        <v>2466</v>
      </c>
      <c r="F121" s="95" t="s">
        <v>2467</v>
      </c>
      <c r="G121" s="95" t="s">
        <v>2325</v>
      </c>
      <c r="H121" s="95">
        <v>1</v>
      </c>
      <c r="I121" s="95" t="s">
        <v>2318</v>
      </c>
      <c r="J121" s="95">
        <v>12</v>
      </c>
      <c r="K121" s="95">
        <v>13</v>
      </c>
      <c r="L121" s="95">
        <v>1.58</v>
      </c>
      <c r="M121" s="95">
        <v>9.98</v>
      </c>
      <c r="N121" s="95">
        <v>12.08</v>
      </c>
      <c r="O121" s="95">
        <v>6.12</v>
      </c>
      <c r="P121" s="95">
        <v>6</v>
      </c>
      <c r="Q121" s="95">
        <v>6</v>
      </c>
      <c r="R121" s="95">
        <v>6</v>
      </c>
      <c r="S121" s="95">
        <v>1</v>
      </c>
      <c r="T121" s="95">
        <v>0</v>
      </c>
      <c r="U121" s="95">
        <v>20</v>
      </c>
      <c r="V121" s="95">
        <v>0</v>
      </c>
      <c r="W121" s="95">
        <v>1</v>
      </c>
      <c r="X121" s="95">
        <v>0</v>
      </c>
      <c r="Y121" s="95">
        <v>0</v>
      </c>
      <c r="Z121" s="95">
        <v>0</v>
      </c>
      <c r="AA121" s="95">
        <v>0</v>
      </c>
      <c r="AB121" s="95">
        <v>1</v>
      </c>
      <c r="AC121" s="95">
        <v>0</v>
      </c>
      <c r="AD121" s="95">
        <v>0</v>
      </c>
      <c r="AE121" s="95">
        <v>0</v>
      </c>
      <c r="AF121" s="95">
        <v>0</v>
      </c>
      <c r="AG121" s="95">
        <v>0</v>
      </c>
      <c r="AH121" s="95">
        <v>0</v>
      </c>
      <c r="AI121" s="95">
        <v>0</v>
      </c>
      <c r="AJ121" s="95"/>
      <c r="AK121" s="95"/>
      <c r="AL121" s="173">
        <v>44091.476886574077</v>
      </c>
      <c r="AM121" s="95">
        <v>1</v>
      </c>
    </row>
    <row r="122" spans="2:39">
      <c r="B122" s="95">
        <v>126</v>
      </c>
      <c r="C122" s="95" t="s">
        <v>2468</v>
      </c>
      <c r="D122" s="95"/>
      <c r="E122" s="95" t="s">
        <v>2469</v>
      </c>
      <c r="F122" s="95" t="s">
        <v>2470</v>
      </c>
      <c r="G122" s="95" t="s">
        <v>2132</v>
      </c>
      <c r="H122" s="95">
        <v>1</v>
      </c>
      <c r="I122" s="95" t="s">
        <v>2400</v>
      </c>
      <c r="J122" s="95">
        <v>1</v>
      </c>
      <c r="K122" s="95">
        <v>21</v>
      </c>
      <c r="L122" s="95">
        <v>0.75</v>
      </c>
      <c r="M122" s="95">
        <v>5.25</v>
      </c>
      <c r="N122" s="95">
        <v>0</v>
      </c>
      <c r="O122" s="95">
        <v>0</v>
      </c>
      <c r="P122" s="95">
        <v>0</v>
      </c>
      <c r="Q122" s="95">
        <v>0</v>
      </c>
      <c r="R122" s="95">
        <v>0</v>
      </c>
      <c r="S122" s="95">
        <v>0</v>
      </c>
      <c r="T122" s="95">
        <v>1</v>
      </c>
      <c r="U122" s="95">
        <v>0</v>
      </c>
      <c r="V122" s="95">
        <v>0</v>
      </c>
      <c r="W122" s="95">
        <v>1</v>
      </c>
      <c r="X122" s="95">
        <v>0</v>
      </c>
      <c r="Y122" s="95">
        <v>0</v>
      </c>
      <c r="Z122" s="95">
        <v>1</v>
      </c>
      <c r="AA122" s="95">
        <v>1</v>
      </c>
      <c r="AB122" s="95">
        <v>0</v>
      </c>
      <c r="AC122" s="95">
        <v>0</v>
      </c>
      <c r="AD122" s="95">
        <v>0</v>
      </c>
      <c r="AE122" s="95">
        <v>0</v>
      </c>
      <c r="AF122" s="95">
        <v>0</v>
      </c>
      <c r="AG122" s="95">
        <v>0</v>
      </c>
      <c r="AH122" s="95">
        <v>0</v>
      </c>
      <c r="AI122" s="95">
        <v>0</v>
      </c>
      <c r="AJ122" s="95"/>
      <c r="AK122" s="95"/>
      <c r="AL122" s="173">
        <v>44193.402337962965</v>
      </c>
      <c r="AM122" s="95">
        <v>16</v>
      </c>
    </row>
    <row r="123" spans="2:39">
      <c r="B123" s="95">
        <v>127</v>
      </c>
      <c r="C123" s="95" t="s">
        <v>2471</v>
      </c>
      <c r="D123" s="95"/>
      <c r="E123" s="95" t="s">
        <v>2472</v>
      </c>
      <c r="F123" s="95" t="s">
        <v>2473</v>
      </c>
      <c r="G123" s="95" t="s">
        <v>2136</v>
      </c>
      <c r="H123" s="95">
        <v>1</v>
      </c>
      <c r="I123" s="95" t="s">
        <v>2400</v>
      </c>
      <c r="J123" s="95">
        <v>2</v>
      </c>
      <c r="K123" s="95">
        <v>26</v>
      </c>
      <c r="L123" s="95">
        <v>0.75</v>
      </c>
      <c r="M123" s="95">
        <v>7.35</v>
      </c>
      <c r="N123" s="95">
        <v>0</v>
      </c>
      <c r="O123" s="95">
        <v>0</v>
      </c>
      <c r="P123" s="95">
        <v>0</v>
      </c>
      <c r="Q123" s="95">
        <v>0</v>
      </c>
      <c r="R123" s="95">
        <v>0</v>
      </c>
      <c r="S123" s="95">
        <v>0</v>
      </c>
      <c r="T123" s="95">
        <v>1</v>
      </c>
      <c r="U123" s="95">
        <v>0</v>
      </c>
      <c r="V123" s="95">
        <v>0</v>
      </c>
      <c r="W123" s="95">
        <v>1</v>
      </c>
      <c r="X123" s="95">
        <v>0</v>
      </c>
      <c r="Y123" s="95">
        <v>0</v>
      </c>
      <c r="Z123" s="95">
        <v>1</v>
      </c>
      <c r="AA123" s="95">
        <v>0</v>
      </c>
      <c r="AB123" s="95">
        <v>0</v>
      </c>
      <c r="AC123" s="95">
        <v>0</v>
      </c>
      <c r="AD123" s="95">
        <v>0</v>
      </c>
      <c r="AE123" s="95">
        <v>0</v>
      </c>
      <c r="AF123" s="95">
        <v>0</v>
      </c>
      <c r="AG123" s="95">
        <v>0</v>
      </c>
      <c r="AH123" s="95">
        <v>0</v>
      </c>
      <c r="AI123" s="95">
        <v>0</v>
      </c>
      <c r="AJ123" s="95"/>
      <c r="AK123" s="95"/>
      <c r="AL123" s="173">
        <v>44193.402430555558</v>
      </c>
      <c r="AM123" s="95">
        <v>16</v>
      </c>
    </row>
    <row r="124" spans="2:39">
      <c r="B124" s="95">
        <v>128</v>
      </c>
      <c r="C124" s="95" t="s">
        <v>2474</v>
      </c>
      <c r="D124" s="95"/>
      <c r="E124" s="95" t="s">
        <v>2475</v>
      </c>
      <c r="F124" s="95" t="s">
        <v>2476</v>
      </c>
      <c r="G124" s="95" t="s">
        <v>2140</v>
      </c>
      <c r="H124" s="95">
        <v>1</v>
      </c>
      <c r="I124" s="95" t="s">
        <v>2400</v>
      </c>
      <c r="J124" s="95">
        <v>3</v>
      </c>
      <c r="K124" s="95">
        <v>25</v>
      </c>
      <c r="L124" s="95">
        <v>0.75</v>
      </c>
      <c r="M124" s="95">
        <v>6.3</v>
      </c>
      <c r="N124" s="95">
        <v>0</v>
      </c>
      <c r="O124" s="95">
        <v>0</v>
      </c>
      <c r="P124" s="95">
        <v>0</v>
      </c>
      <c r="Q124" s="95">
        <v>0</v>
      </c>
      <c r="R124" s="95">
        <v>0</v>
      </c>
      <c r="S124" s="95">
        <v>0</v>
      </c>
      <c r="T124" s="95">
        <v>1</v>
      </c>
      <c r="U124" s="95">
        <v>0</v>
      </c>
      <c r="V124" s="95">
        <v>0</v>
      </c>
      <c r="W124" s="95">
        <v>1</v>
      </c>
      <c r="X124" s="95">
        <v>0</v>
      </c>
      <c r="Y124" s="95">
        <v>0</v>
      </c>
      <c r="Z124" s="95">
        <v>0</v>
      </c>
      <c r="AA124" s="95">
        <v>1</v>
      </c>
      <c r="AB124" s="95">
        <v>0</v>
      </c>
      <c r="AC124" s="95">
        <v>0</v>
      </c>
      <c r="AD124" s="95">
        <v>0</v>
      </c>
      <c r="AE124" s="95">
        <v>0</v>
      </c>
      <c r="AF124" s="95">
        <v>0</v>
      </c>
      <c r="AG124" s="95">
        <v>0</v>
      </c>
      <c r="AH124" s="95">
        <v>0</v>
      </c>
      <c r="AI124" s="95">
        <v>0</v>
      </c>
      <c r="AJ124" s="95"/>
      <c r="AK124" s="95"/>
      <c r="AL124" s="173">
        <v>44193.40252314815</v>
      </c>
      <c r="AM124" s="95">
        <v>16</v>
      </c>
    </row>
    <row r="125" spans="2:39" ht="37.5">
      <c r="B125" s="95">
        <v>129</v>
      </c>
      <c r="C125" s="95" t="s">
        <v>2477</v>
      </c>
      <c r="D125" s="95"/>
      <c r="E125" s="95" t="s">
        <v>2478</v>
      </c>
      <c r="F125" s="95" t="s">
        <v>2479</v>
      </c>
      <c r="G125" s="95" t="s">
        <v>2144</v>
      </c>
      <c r="H125" s="95">
        <v>1</v>
      </c>
      <c r="I125" s="95" t="s">
        <v>2480</v>
      </c>
      <c r="J125" s="95">
        <v>5</v>
      </c>
      <c r="K125" s="95">
        <v>26</v>
      </c>
      <c r="L125" s="95">
        <v>0.75</v>
      </c>
      <c r="M125" s="95">
        <v>7.35</v>
      </c>
      <c r="N125" s="95">
        <v>0</v>
      </c>
      <c r="O125" s="95">
        <v>0</v>
      </c>
      <c r="P125" s="95">
        <v>0</v>
      </c>
      <c r="Q125" s="95">
        <v>0</v>
      </c>
      <c r="R125" s="95">
        <v>0</v>
      </c>
      <c r="S125" s="95">
        <v>0</v>
      </c>
      <c r="T125" s="95">
        <v>1</v>
      </c>
      <c r="U125" s="95">
        <v>0</v>
      </c>
      <c r="V125" s="95">
        <v>0</v>
      </c>
      <c r="W125" s="95">
        <v>1</v>
      </c>
      <c r="X125" s="95">
        <v>0</v>
      </c>
      <c r="Y125" s="95">
        <v>0</v>
      </c>
      <c r="Z125" s="95">
        <v>0</v>
      </c>
      <c r="AA125" s="95">
        <v>0</v>
      </c>
      <c r="AB125" s="95">
        <v>0</v>
      </c>
      <c r="AC125" s="95">
        <v>0</v>
      </c>
      <c r="AD125" s="95">
        <v>0</v>
      </c>
      <c r="AE125" s="95">
        <v>0</v>
      </c>
      <c r="AF125" s="95">
        <v>1</v>
      </c>
      <c r="AG125" s="95">
        <v>1</v>
      </c>
      <c r="AH125" s="95">
        <v>0</v>
      </c>
      <c r="AI125" s="95">
        <v>0</v>
      </c>
      <c r="AJ125" s="95"/>
      <c r="AK125" s="95"/>
      <c r="AL125" s="173">
        <v>44193.402592592596</v>
      </c>
      <c r="AM125" s="95">
        <v>16</v>
      </c>
    </row>
    <row r="126" spans="2:39">
      <c r="B126" s="95">
        <v>130</v>
      </c>
      <c r="C126" s="95" t="s">
        <v>2481</v>
      </c>
      <c r="D126" s="95"/>
      <c r="E126" s="95" t="s">
        <v>2482</v>
      </c>
      <c r="F126" s="95" t="s">
        <v>2483</v>
      </c>
      <c r="G126" s="95" t="s">
        <v>2422</v>
      </c>
      <c r="H126" s="95">
        <v>1</v>
      </c>
      <c r="I126" s="95" t="s">
        <v>2400</v>
      </c>
      <c r="J126" s="95">
        <v>12</v>
      </c>
      <c r="K126" s="95">
        <v>0</v>
      </c>
      <c r="L126" s="95">
        <v>2.1</v>
      </c>
      <c r="M126" s="95">
        <v>31.48</v>
      </c>
      <c r="N126" s="95">
        <v>36.479999999999997</v>
      </c>
      <c r="O126" s="95">
        <v>50.93</v>
      </c>
      <c r="P126" s="95">
        <v>0</v>
      </c>
      <c r="Q126" s="95">
        <v>0</v>
      </c>
      <c r="R126" s="95">
        <v>0</v>
      </c>
      <c r="S126" s="95">
        <v>1</v>
      </c>
      <c r="T126" s="95">
        <v>0</v>
      </c>
      <c r="U126" s="95">
        <v>20</v>
      </c>
      <c r="V126" s="95">
        <v>0</v>
      </c>
      <c r="W126" s="95">
        <v>1</v>
      </c>
      <c r="X126" s="95">
        <v>0</v>
      </c>
      <c r="Y126" s="95">
        <v>0</v>
      </c>
      <c r="Z126" s="95">
        <v>0</v>
      </c>
      <c r="AA126" s="95">
        <v>0</v>
      </c>
      <c r="AB126" s="95">
        <v>1</v>
      </c>
      <c r="AC126" s="95">
        <v>0</v>
      </c>
      <c r="AD126" s="95">
        <v>0</v>
      </c>
      <c r="AE126" s="95">
        <v>0</v>
      </c>
      <c r="AF126" s="95">
        <v>0</v>
      </c>
      <c r="AG126" s="95">
        <v>0</v>
      </c>
      <c r="AH126" s="95">
        <v>0</v>
      </c>
      <c r="AI126" s="95">
        <v>0</v>
      </c>
      <c r="AJ126" s="95"/>
      <c r="AK126" s="95"/>
      <c r="AL126" s="173">
        <v>44036.662604166668</v>
      </c>
      <c r="AM126" s="95">
        <v>1</v>
      </c>
    </row>
    <row r="127" spans="2:39">
      <c r="B127" s="95">
        <v>131</v>
      </c>
      <c r="C127" s="95" t="s">
        <v>2484</v>
      </c>
      <c r="D127" s="95"/>
      <c r="E127" s="95" t="s">
        <v>2485</v>
      </c>
      <c r="F127" s="95" t="s">
        <v>2486</v>
      </c>
      <c r="G127" s="95" t="s">
        <v>2325</v>
      </c>
      <c r="H127" s="95">
        <v>1</v>
      </c>
      <c r="I127" s="95" t="s">
        <v>2480</v>
      </c>
      <c r="J127" s="95">
        <v>12</v>
      </c>
      <c r="K127" s="95">
        <v>0</v>
      </c>
      <c r="L127" s="95">
        <v>0</v>
      </c>
      <c r="M127" s="95">
        <v>20.99</v>
      </c>
      <c r="N127" s="95">
        <v>25.47</v>
      </c>
      <c r="O127" s="95">
        <v>30.56</v>
      </c>
      <c r="P127" s="95">
        <v>0</v>
      </c>
      <c r="Q127" s="95">
        <v>0</v>
      </c>
      <c r="R127" s="95">
        <v>0</v>
      </c>
      <c r="S127" s="95">
        <v>1</v>
      </c>
      <c r="T127" s="95">
        <v>0</v>
      </c>
      <c r="U127" s="95">
        <v>20</v>
      </c>
      <c r="V127" s="95">
        <v>0</v>
      </c>
      <c r="W127" s="95">
        <v>1</v>
      </c>
      <c r="X127" s="95">
        <v>0</v>
      </c>
      <c r="Y127" s="95">
        <v>0</v>
      </c>
      <c r="Z127" s="95">
        <v>0</v>
      </c>
      <c r="AA127" s="95">
        <v>0</v>
      </c>
      <c r="AB127" s="95">
        <v>1</v>
      </c>
      <c r="AC127" s="95">
        <v>0</v>
      </c>
      <c r="AD127" s="95">
        <v>0</v>
      </c>
      <c r="AE127" s="95">
        <v>0</v>
      </c>
      <c r="AF127" s="95">
        <v>0</v>
      </c>
      <c r="AG127" s="95">
        <v>0</v>
      </c>
      <c r="AH127" s="95">
        <v>0</v>
      </c>
      <c r="AI127" s="95">
        <v>0</v>
      </c>
      <c r="AJ127" s="95"/>
      <c r="AK127" s="95"/>
      <c r="AL127" s="173">
        <v>44036.662511574075</v>
      </c>
      <c r="AM127" s="95">
        <v>1</v>
      </c>
    </row>
    <row r="128" spans="2:39">
      <c r="B128" s="95">
        <v>132</v>
      </c>
      <c r="C128" s="95" t="s">
        <v>2487</v>
      </c>
      <c r="D128" s="95"/>
      <c r="E128" s="95" t="s">
        <v>2488</v>
      </c>
      <c r="F128" s="95" t="s">
        <v>2489</v>
      </c>
      <c r="G128" s="95" t="s">
        <v>2132</v>
      </c>
      <c r="H128" s="95">
        <v>1</v>
      </c>
      <c r="I128" s="95" t="s">
        <v>2451</v>
      </c>
      <c r="J128" s="95">
        <v>1</v>
      </c>
      <c r="K128" s="95">
        <v>11.9</v>
      </c>
      <c r="L128" s="95">
        <v>0.53</v>
      </c>
      <c r="M128" s="95">
        <v>3.98</v>
      </c>
      <c r="N128" s="95">
        <v>0</v>
      </c>
      <c r="O128" s="95">
        <v>0</v>
      </c>
      <c r="P128" s="95">
        <v>0</v>
      </c>
      <c r="Q128" s="95">
        <v>0</v>
      </c>
      <c r="R128" s="95">
        <v>0</v>
      </c>
      <c r="S128" s="95">
        <v>0</v>
      </c>
      <c r="T128" s="95">
        <v>0</v>
      </c>
      <c r="U128" s="95">
        <v>0</v>
      </c>
      <c r="V128" s="95">
        <v>0</v>
      </c>
      <c r="W128" s="95">
        <v>1</v>
      </c>
      <c r="X128" s="95">
        <v>0</v>
      </c>
      <c r="Y128" s="95">
        <v>0</v>
      </c>
      <c r="Z128" s="95">
        <v>1</v>
      </c>
      <c r="AA128" s="95">
        <v>1</v>
      </c>
      <c r="AB128" s="95">
        <v>0</v>
      </c>
      <c r="AC128" s="95">
        <v>0</v>
      </c>
      <c r="AD128" s="95">
        <v>0</v>
      </c>
      <c r="AE128" s="95">
        <v>0</v>
      </c>
      <c r="AF128" s="95">
        <v>0</v>
      </c>
      <c r="AG128" s="95">
        <v>0</v>
      </c>
      <c r="AH128" s="95">
        <v>0</v>
      </c>
      <c r="AI128" s="95">
        <v>0</v>
      </c>
      <c r="AJ128" s="95"/>
      <c r="AK128" s="95"/>
      <c r="AL128" s="173">
        <v>44035.865428240744</v>
      </c>
      <c r="AM128" s="95">
        <v>1</v>
      </c>
    </row>
    <row r="129" spans="2:39">
      <c r="B129" s="95">
        <v>133</v>
      </c>
      <c r="C129" s="95" t="s">
        <v>2490</v>
      </c>
      <c r="D129" s="95"/>
      <c r="E129" s="95" t="s">
        <v>2491</v>
      </c>
      <c r="F129" s="95" t="s">
        <v>2492</v>
      </c>
      <c r="G129" s="95" t="s">
        <v>2422</v>
      </c>
      <c r="H129" s="95">
        <v>1</v>
      </c>
      <c r="I129" s="95" t="s">
        <v>2493</v>
      </c>
      <c r="J129" s="95">
        <v>12</v>
      </c>
      <c r="K129" s="95">
        <v>0</v>
      </c>
      <c r="L129" s="95">
        <v>3.15</v>
      </c>
      <c r="M129" s="95">
        <v>41.97</v>
      </c>
      <c r="N129" s="95">
        <v>47.07</v>
      </c>
      <c r="O129" s="95">
        <v>0</v>
      </c>
      <c r="P129" s="95">
        <v>0</v>
      </c>
      <c r="Q129" s="95">
        <v>0</v>
      </c>
      <c r="R129" s="95">
        <v>0</v>
      </c>
      <c r="S129" s="95">
        <v>1</v>
      </c>
      <c r="T129" s="95">
        <v>0</v>
      </c>
      <c r="U129" s="95">
        <v>20</v>
      </c>
      <c r="V129" s="95">
        <v>0</v>
      </c>
      <c r="W129" s="95">
        <v>1</v>
      </c>
      <c r="X129" s="95">
        <v>0</v>
      </c>
      <c r="Y129" s="95">
        <v>0</v>
      </c>
      <c r="Z129" s="95">
        <v>0</v>
      </c>
      <c r="AA129" s="95">
        <v>0</v>
      </c>
      <c r="AB129" s="95">
        <v>1</v>
      </c>
      <c r="AC129" s="95">
        <v>0</v>
      </c>
      <c r="AD129" s="95">
        <v>0</v>
      </c>
      <c r="AE129" s="95">
        <v>0</v>
      </c>
      <c r="AF129" s="95">
        <v>0</v>
      </c>
      <c r="AG129" s="95">
        <v>0</v>
      </c>
      <c r="AH129" s="95">
        <v>0</v>
      </c>
      <c r="AI129" s="95">
        <v>0</v>
      </c>
      <c r="AJ129" s="95"/>
      <c r="AK129" s="95"/>
      <c r="AL129" s="173">
        <v>44036.662465277775</v>
      </c>
      <c r="AM129" s="95">
        <v>1</v>
      </c>
    </row>
    <row r="130" spans="2:39">
      <c r="B130" s="95">
        <v>134</v>
      </c>
      <c r="C130" s="95" t="s">
        <v>2494</v>
      </c>
      <c r="D130" s="95"/>
      <c r="E130" s="95" t="s">
        <v>2495</v>
      </c>
      <c r="F130" s="95" t="s">
        <v>2496</v>
      </c>
      <c r="G130" s="95" t="s">
        <v>2132</v>
      </c>
      <c r="H130" s="95">
        <v>1</v>
      </c>
      <c r="I130" s="95" t="s">
        <v>2451</v>
      </c>
      <c r="J130" s="95">
        <v>1</v>
      </c>
      <c r="K130" s="95">
        <v>11.9</v>
      </c>
      <c r="L130" s="95">
        <v>0.53</v>
      </c>
      <c r="M130" s="95">
        <v>3.98</v>
      </c>
      <c r="N130" s="95">
        <v>0</v>
      </c>
      <c r="O130" s="95">
        <v>0</v>
      </c>
      <c r="P130" s="95">
        <v>0</v>
      </c>
      <c r="Q130" s="95">
        <v>0</v>
      </c>
      <c r="R130" s="95">
        <v>0</v>
      </c>
      <c r="S130" s="95">
        <v>0</v>
      </c>
      <c r="T130" s="95">
        <v>0</v>
      </c>
      <c r="U130" s="95">
        <v>0</v>
      </c>
      <c r="V130" s="95">
        <v>0</v>
      </c>
      <c r="W130" s="95">
        <v>1</v>
      </c>
      <c r="X130" s="95">
        <v>0</v>
      </c>
      <c r="Y130" s="95">
        <v>0</v>
      </c>
      <c r="Z130" s="95">
        <v>1</v>
      </c>
      <c r="AA130" s="95">
        <v>1</v>
      </c>
      <c r="AB130" s="95">
        <v>0</v>
      </c>
      <c r="AC130" s="95">
        <v>0</v>
      </c>
      <c r="AD130" s="95">
        <v>0</v>
      </c>
      <c r="AE130" s="95">
        <v>0</v>
      </c>
      <c r="AF130" s="95">
        <v>0</v>
      </c>
      <c r="AG130" s="95">
        <v>0</v>
      </c>
      <c r="AH130" s="95">
        <v>0</v>
      </c>
      <c r="AI130" s="95">
        <v>0</v>
      </c>
      <c r="AJ130" s="95"/>
      <c r="AK130" s="95"/>
      <c r="AL130" s="173">
        <v>44035.865370370368</v>
      </c>
      <c r="AM130" s="95">
        <v>1</v>
      </c>
    </row>
    <row r="131" spans="2:39">
      <c r="B131" s="95">
        <v>135</v>
      </c>
      <c r="C131" s="95" t="s">
        <v>2497</v>
      </c>
      <c r="D131" s="95"/>
      <c r="E131" s="95" t="s">
        <v>2498</v>
      </c>
      <c r="F131" s="95" t="s">
        <v>2499</v>
      </c>
      <c r="G131" s="95" t="s">
        <v>2422</v>
      </c>
      <c r="H131" s="95">
        <v>1</v>
      </c>
      <c r="I131" s="95" t="s">
        <v>2500</v>
      </c>
      <c r="J131" s="95">
        <v>12</v>
      </c>
      <c r="K131" s="95">
        <v>0</v>
      </c>
      <c r="L131" s="95">
        <v>4.2</v>
      </c>
      <c r="M131" s="95">
        <v>52.46</v>
      </c>
      <c r="N131" s="95">
        <v>57.56</v>
      </c>
      <c r="O131" s="95">
        <v>0</v>
      </c>
      <c r="P131" s="95">
        <v>0</v>
      </c>
      <c r="Q131" s="95">
        <v>0</v>
      </c>
      <c r="R131" s="95">
        <v>0</v>
      </c>
      <c r="S131" s="95">
        <v>1</v>
      </c>
      <c r="T131" s="95">
        <v>0</v>
      </c>
      <c r="U131" s="95">
        <v>20</v>
      </c>
      <c r="V131" s="95">
        <v>0</v>
      </c>
      <c r="W131" s="95">
        <v>1</v>
      </c>
      <c r="X131" s="95">
        <v>0</v>
      </c>
      <c r="Y131" s="95">
        <v>0</v>
      </c>
      <c r="Z131" s="95">
        <v>0</v>
      </c>
      <c r="AA131" s="95">
        <v>0</v>
      </c>
      <c r="AB131" s="95">
        <v>1</v>
      </c>
      <c r="AC131" s="95">
        <v>0</v>
      </c>
      <c r="AD131" s="95">
        <v>0</v>
      </c>
      <c r="AE131" s="95">
        <v>0</v>
      </c>
      <c r="AF131" s="95">
        <v>0</v>
      </c>
      <c r="AG131" s="95">
        <v>0</v>
      </c>
      <c r="AH131" s="95">
        <v>0</v>
      </c>
      <c r="AI131" s="95">
        <v>0</v>
      </c>
      <c r="AJ131" s="95"/>
      <c r="AK131" s="95"/>
      <c r="AL131" s="173">
        <v>44036.662430555552</v>
      </c>
      <c r="AM131" s="95">
        <v>1</v>
      </c>
    </row>
    <row r="132" spans="2:39">
      <c r="B132" s="95">
        <v>136</v>
      </c>
      <c r="C132" s="95" t="s">
        <v>2501</v>
      </c>
      <c r="D132" s="95"/>
      <c r="E132" s="95" t="s">
        <v>2502</v>
      </c>
      <c r="F132" s="95" t="s">
        <v>2503</v>
      </c>
      <c r="G132" s="95" t="s">
        <v>2422</v>
      </c>
      <c r="H132" s="95">
        <v>1</v>
      </c>
      <c r="I132" s="95" t="s">
        <v>2504</v>
      </c>
      <c r="J132" s="95">
        <v>12</v>
      </c>
      <c r="K132" s="95">
        <v>0</v>
      </c>
      <c r="L132" s="95">
        <v>0</v>
      </c>
      <c r="M132" s="95">
        <v>0</v>
      </c>
      <c r="N132" s="95">
        <v>0</v>
      </c>
      <c r="O132" s="95">
        <v>0</v>
      </c>
      <c r="P132" s="95">
        <v>0</v>
      </c>
      <c r="Q132" s="95">
        <v>0</v>
      </c>
      <c r="R132" s="95">
        <v>0</v>
      </c>
      <c r="S132" s="95">
        <v>1</v>
      </c>
      <c r="T132" s="95">
        <v>0</v>
      </c>
      <c r="U132" s="95">
        <v>20</v>
      </c>
      <c r="V132" s="95">
        <v>0</v>
      </c>
      <c r="W132" s="95">
        <v>1</v>
      </c>
      <c r="X132" s="95">
        <v>0</v>
      </c>
      <c r="Y132" s="95">
        <v>0</v>
      </c>
      <c r="Z132" s="95">
        <v>0</v>
      </c>
      <c r="AA132" s="95">
        <v>0</v>
      </c>
      <c r="AB132" s="95">
        <v>1</v>
      </c>
      <c r="AC132" s="95">
        <v>0</v>
      </c>
      <c r="AD132" s="95">
        <v>0</v>
      </c>
      <c r="AE132" s="95">
        <v>0</v>
      </c>
      <c r="AF132" s="95">
        <v>0</v>
      </c>
      <c r="AG132" s="95">
        <v>0</v>
      </c>
      <c r="AH132" s="95">
        <v>0</v>
      </c>
      <c r="AI132" s="95">
        <v>0</v>
      </c>
      <c r="AJ132" s="95"/>
      <c r="AK132" s="95"/>
      <c r="AL132" s="173">
        <v>44036.662372685183</v>
      </c>
      <c r="AM132" s="95">
        <v>1</v>
      </c>
    </row>
    <row r="133" spans="2:39">
      <c r="B133" s="95">
        <v>137</v>
      </c>
      <c r="C133" s="95" t="s">
        <v>2505</v>
      </c>
      <c r="D133" s="95"/>
      <c r="E133" s="95" t="s">
        <v>2506</v>
      </c>
      <c r="F133" s="95" t="s">
        <v>2507</v>
      </c>
      <c r="G133" s="95" t="s">
        <v>2508</v>
      </c>
      <c r="H133" s="95">
        <v>1</v>
      </c>
      <c r="I133" s="95" t="s">
        <v>2318</v>
      </c>
      <c r="J133" s="95">
        <v>12</v>
      </c>
      <c r="K133" s="95">
        <v>35.24</v>
      </c>
      <c r="L133" s="95">
        <v>2.1</v>
      </c>
      <c r="M133" s="95">
        <v>15.83</v>
      </c>
      <c r="N133" s="95">
        <v>18.93</v>
      </c>
      <c r="O133" s="95">
        <v>26.23</v>
      </c>
      <c r="P133" s="95">
        <v>0</v>
      </c>
      <c r="Q133" s="95">
        <v>0</v>
      </c>
      <c r="R133" s="95">
        <v>0</v>
      </c>
      <c r="S133" s="95">
        <v>1</v>
      </c>
      <c r="T133" s="95">
        <v>0</v>
      </c>
      <c r="U133" s="95">
        <v>20</v>
      </c>
      <c r="V133" s="95">
        <v>0</v>
      </c>
      <c r="W133" s="95">
        <v>1</v>
      </c>
      <c r="X133" s="95">
        <v>0</v>
      </c>
      <c r="Y133" s="95">
        <v>0</v>
      </c>
      <c r="Z133" s="95">
        <v>0</v>
      </c>
      <c r="AA133" s="95">
        <v>0</v>
      </c>
      <c r="AB133" s="95">
        <v>1</v>
      </c>
      <c r="AC133" s="95">
        <v>0</v>
      </c>
      <c r="AD133" s="95">
        <v>0</v>
      </c>
      <c r="AE133" s="95">
        <v>0</v>
      </c>
      <c r="AF133" s="95">
        <v>0</v>
      </c>
      <c r="AG133" s="95">
        <v>0</v>
      </c>
      <c r="AH133" s="95">
        <v>0</v>
      </c>
      <c r="AI133" s="95">
        <v>0</v>
      </c>
      <c r="AJ133" s="95"/>
      <c r="AK133" s="95"/>
      <c r="AL133" s="173">
        <v>44943.500115740739</v>
      </c>
      <c r="AM133" s="95">
        <v>16</v>
      </c>
    </row>
    <row r="134" spans="2:39">
      <c r="B134" s="95">
        <v>138</v>
      </c>
      <c r="C134" s="95" t="s">
        <v>2509</v>
      </c>
      <c r="D134" s="95"/>
      <c r="E134" s="95" t="s">
        <v>2510</v>
      </c>
      <c r="F134" s="95" t="s">
        <v>2511</v>
      </c>
      <c r="G134" s="95" t="s">
        <v>2512</v>
      </c>
      <c r="H134" s="95">
        <v>1</v>
      </c>
      <c r="I134" s="95" t="s">
        <v>2318</v>
      </c>
      <c r="J134" s="95">
        <v>12</v>
      </c>
      <c r="K134" s="95">
        <v>35.24</v>
      </c>
      <c r="L134" s="95">
        <v>0</v>
      </c>
      <c r="M134" s="95">
        <v>0</v>
      </c>
      <c r="N134" s="95">
        <v>0</v>
      </c>
      <c r="O134" s="95">
        <v>0</v>
      </c>
      <c r="P134" s="95">
        <v>0</v>
      </c>
      <c r="Q134" s="95">
        <v>0</v>
      </c>
      <c r="R134" s="95">
        <v>0</v>
      </c>
      <c r="S134" s="95">
        <v>1</v>
      </c>
      <c r="T134" s="95">
        <v>0</v>
      </c>
      <c r="U134" s="95">
        <v>20</v>
      </c>
      <c r="V134" s="95">
        <v>0</v>
      </c>
      <c r="W134" s="95">
        <v>1</v>
      </c>
      <c r="X134" s="95">
        <v>0</v>
      </c>
      <c r="Y134" s="95">
        <v>0</v>
      </c>
      <c r="Z134" s="95">
        <v>0</v>
      </c>
      <c r="AA134" s="95">
        <v>0</v>
      </c>
      <c r="AB134" s="95">
        <v>1</v>
      </c>
      <c r="AC134" s="95">
        <v>0</v>
      </c>
      <c r="AD134" s="95">
        <v>0</v>
      </c>
      <c r="AE134" s="95">
        <v>0</v>
      </c>
      <c r="AF134" s="95">
        <v>0</v>
      </c>
      <c r="AG134" s="95">
        <v>0</v>
      </c>
      <c r="AH134" s="95">
        <v>0</v>
      </c>
      <c r="AI134" s="95">
        <v>0</v>
      </c>
      <c r="AJ134" s="95"/>
      <c r="AK134" s="95"/>
      <c r="AL134" s="173">
        <v>44943.499930555554</v>
      </c>
      <c r="AM134" s="95">
        <v>16</v>
      </c>
    </row>
    <row r="135" spans="2:39">
      <c r="B135" s="95">
        <v>139</v>
      </c>
      <c r="C135" s="95" t="s">
        <v>2513</v>
      </c>
      <c r="D135" s="95"/>
      <c r="E135" s="95" t="s">
        <v>2514</v>
      </c>
      <c r="F135" s="95" t="s">
        <v>2515</v>
      </c>
      <c r="G135" s="95"/>
      <c r="H135" s="95">
        <v>1</v>
      </c>
      <c r="I135" s="95" t="s">
        <v>2318</v>
      </c>
      <c r="J135" s="95">
        <v>12</v>
      </c>
      <c r="K135" s="95">
        <v>0</v>
      </c>
      <c r="L135" s="95">
        <v>3.15</v>
      </c>
      <c r="M135" s="95">
        <v>26.23</v>
      </c>
      <c r="N135" s="95">
        <v>29.38</v>
      </c>
      <c r="O135" s="95">
        <v>20.99</v>
      </c>
      <c r="P135" s="95">
        <v>0</v>
      </c>
      <c r="Q135" s="95">
        <v>0</v>
      </c>
      <c r="R135" s="95">
        <v>0</v>
      </c>
      <c r="S135" s="95">
        <v>1</v>
      </c>
      <c r="T135" s="95">
        <v>0</v>
      </c>
      <c r="U135" s="95">
        <v>20</v>
      </c>
      <c r="V135" s="95">
        <v>0</v>
      </c>
      <c r="W135" s="95">
        <v>1</v>
      </c>
      <c r="X135" s="95">
        <v>0</v>
      </c>
      <c r="Y135" s="95">
        <v>0</v>
      </c>
      <c r="Z135" s="95">
        <v>0</v>
      </c>
      <c r="AA135" s="95">
        <v>0</v>
      </c>
      <c r="AB135" s="95">
        <v>1</v>
      </c>
      <c r="AC135" s="95">
        <v>0</v>
      </c>
      <c r="AD135" s="95">
        <v>0</v>
      </c>
      <c r="AE135" s="95">
        <v>0</v>
      </c>
      <c r="AF135" s="95">
        <v>0</v>
      </c>
      <c r="AG135" s="95">
        <v>0</v>
      </c>
      <c r="AH135" s="95">
        <v>0</v>
      </c>
      <c r="AI135" s="95">
        <v>0</v>
      </c>
      <c r="AJ135" s="95"/>
      <c r="AK135" s="95"/>
      <c r="AL135" s="173">
        <v>44043.90457175926</v>
      </c>
      <c r="AM135" s="95">
        <v>1</v>
      </c>
    </row>
    <row r="136" spans="2:39">
      <c r="B136" s="95">
        <v>140</v>
      </c>
      <c r="C136" s="95" t="s">
        <v>2516</v>
      </c>
      <c r="D136" s="95"/>
      <c r="E136" s="95" t="s">
        <v>2517</v>
      </c>
      <c r="F136" s="95" t="s">
        <v>2518</v>
      </c>
      <c r="G136" s="95"/>
      <c r="H136" s="95">
        <v>1</v>
      </c>
      <c r="I136" s="95" t="s">
        <v>2318</v>
      </c>
      <c r="J136" s="95">
        <v>12</v>
      </c>
      <c r="K136" s="95">
        <v>0</v>
      </c>
      <c r="L136" s="95">
        <v>3.15</v>
      </c>
      <c r="M136" s="95">
        <v>31.48</v>
      </c>
      <c r="N136" s="95">
        <v>27.5</v>
      </c>
      <c r="O136" s="95">
        <v>33.58</v>
      </c>
      <c r="P136" s="95">
        <v>0</v>
      </c>
      <c r="Q136" s="95">
        <v>0</v>
      </c>
      <c r="R136" s="95">
        <v>0</v>
      </c>
      <c r="S136" s="95">
        <v>1</v>
      </c>
      <c r="T136" s="95">
        <v>0</v>
      </c>
      <c r="U136" s="95">
        <v>20</v>
      </c>
      <c r="V136" s="95">
        <v>0</v>
      </c>
      <c r="W136" s="95">
        <v>1</v>
      </c>
      <c r="X136" s="95">
        <v>0</v>
      </c>
      <c r="Y136" s="95">
        <v>0</v>
      </c>
      <c r="Z136" s="95">
        <v>0</v>
      </c>
      <c r="AA136" s="95">
        <v>0</v>
      </c>
      <c r="AB136" s="95">
        <v>1</v>
      </c>
      <c r="AC136" s="95">
        <v>0</v>
      </c>
      <c r="AD136" s="95">
        <v>0</v>
      </c>
      <c r="AE136" s="95">
        <v>0</v>
      </c>
      <c r="AF136" s="95">
        <v>0</v>
      </c>
      <c r="AG136" s="95">
        <v>0</v>
      </c>
      <c r="AH136" s="95">
        <v>0</v>
      </c>
      <c r="AI136" s="95">
        <v>0</v>
      </c>
      <c r="AJ136" s="95"/>
      <c r="AK136" s="95"/>
      <c r="AL136" s="173">
        <v>44214.678217592591</v>
      </c>
      <c r="AM136" s="95">
        <v>16</v>
      </c>
    </row>
    <row r="137" spans="2:39">
      <c r="B137" s="95">
        <v>141</v>
      </c>
      <c r="C137" s="95" t="s">
        <v>2519</v>
      </c>
      <c r="D137" s="95"/>
      <c r="E137" s="95" t="s">
        <v>2520</v>
      </c>
      <c r="F137" s="95" t="s">
        <v>2521</v>
      </c>
      <c r="G137" s="95"/>
      <c r="H137" s="95">
        <v>1</v>
      </c>
      <c r="I137" s="95" t="s">
        <v>2318</v>
      </c>
      <c r="J137" s="95">
        <v>12</v>
      </c>
      <c r="K137" s="95">
        <v>0</v>
      </c>
      <c r="L137" s="95">
        <v>5.25</v>
      </c>
      <c r="M137" s="95">
        <v>26.23</v>
      </c>
      <c r="N137" s="95">
        <v>26.23</v>
      </c>
      <c r="O137" s="95">
        <v>31.48</v>
      </c>
      <c r="P137" s="95">
        <v>0</v>
      </c>
      <c r="Q137" s="95">
        <v>0</v>
      </c>
      <c r="R137" s="95">
        <v>0</v>
      </c>
      <c r="S137" s="95">
        <v>1</v>
      </c>
      <c r="T137" s="95">
        <v>0</v>
      </c>
      <c r="U137" s="95">
        <v>20</v>
      </c>
      <c r="V137" s="95">
        <v>0</v>
      </c>
      <c r="W137" s="95">
        <v>1</v>
      </c>
      <c r="X137" s="95">
        <v>0</v>
      </c>
      <c r="Y137" s="95">
        <v>0</v>
      </c>
      <c r="Z137" s="95">
        <v>0</v>
      </c>
      <c r="AA137" s="95">
        <v>0</v>
      </c>
      <c r="AB137" s="95">
        <v>1</v>
      </c>
      <c r="AC137" s="95">
        <v>0</v>
      </c>
      <c r="AD137" s="95">
        <v>0</v>
      </c>
      <c r="AE137" s="95">
        <v>0</v>
      </c>
      <c r="AF137" s="95">
        <v>0</v>
      </c>
      <c r="AG137" s="95">
        <v>0</v>
      </c>
      <c r="AH137" s="95">
        <v>0</v>
      </c>
      <c r="AI137" s="95">
        <v>0</v>
      </c>
      <c r="AJ137" s="95"/>
      <c r="AK137" s="95"/>
      <c r="AL137" s="173">
        <v>44043.904675925929</v>
      </c>
      <c r="AM137" s="95">
        <v>1</v>
      </c>
    </row>
    <row r="138" spans="2:39">
      <c r="B138" s="95">
        <v>142</v>
      </c>
      <c r="C138" s="95" t="s">
        <v>2522</v>
      </c>
      <c r="D138" s="95"/>
      <c r="E138" s="95" t="s">
        <v>2523</v>
      </c>
      <c r="F138" s="95" t="s">
        <v>2524</v>
      </c>
      <c r="G138" s="95"/>
      <c r="H138" s="95">
        <v>1</v>
      </c>
      <c r="I138" s="95" t="s">
        <v>2318</v>
      </c>
      <c r="J138" s="95">
        <v>12</v>
      </c>
      <c r="K138" s="95">
        <v>0</v>
      </c>
      <c r="L138" s="95">
        <v>3.15</v>
      </c>
      <c r="M138" s="95">
        <v>25</v>
      </c>
      <c r="N138" s="95">
        <v>0</v>
      </c>
      <c r="O138" s="95">
        <v>0</v>
      </c>
      <c r="P138" s="95">
        <v>0</v>
      </c>
      <c r="Q138" s="95">
        <v>0</v>
      </c>
      <c r="R138" s="95">
        <v>0</v>
      </c>
      <c r="S138" s="95">
        <v>1</v>
      </c>
      <c r="T138" s="95">
        <v>0</v>
      </c>
      <c r="U138" s="95">
        <v>20</v>
      </c>
      <c r="V138" s="95">
        <v>0</v>
      </c>
      <c r="W138" s="95">
        <v>1</v>
      </c>
      <c r="X138" s="95">
        <v>0</v>
      </c>
      <c r="Y138" s="95">
        <v>0</v>
      </c>
      <c r="Z138" s="95">
        <v>0</v>
      </c>
      <c r="AA138" s="95">
        <v>0</v>
      </c>
      <c r="AB138" s="95">
        <v>1</v>
      </c>
      <c r="AC138" s="95">
        <v>0</v>
      </c>
      <c r="AD138" s="95">
        <v>0</v>
      </c>
      <c r="AE138" s="95">
        <v>0</v>
      </c>
      <c r="AF138" s="95">
        <v>0</v>
      </c>
      <c r="AG138" s="95">
        <v>0</v>
      </c>
      <c r="AH138" s="95">
        <v>0</v>
      </c>
      <c r="AI138" s="95">
        <v>0</v>
      </c>
      <c r="AJ138" s="95"/>
      <c r="AK138" s="95"/>
      <c r="AL138" s="173">
        <v>44043.904710648145</v>
      </c>
      <c r="AM138" s="95">
        <v>1</v>
      </c>
    </row>
    <row r="139" spans="2:39">
      <c r="B139" s="95">
        <v>143</v>
      </c>
      <c r="C139" s="95" t="s">
        <v>2525</v>
      </c>
      <c r="D139" s="95"/>
      <c r="E139" s="95" t="s">
        <v>2526</v>
      </c>
      <c r="F139" s="95" t="s">
        <v>2527</v>
      </c>
      <c r="G139" s="95" t="s">
        <v>2528</v>
      </c>
      <c r="H139" s="95">
        <v>1</v>
      </c>
      <c r="I139" s="95" t="s">
        <v>2528</v>
      </c>
      <c r="J139" s="95">
        <v>15</v>
      </c>
      <c r="K139" s="95">
        <v>0</v>
      </c>
      <c r="L139" s="95">
        <v>0</v>
      </c>
      <c r="M139" s="95">
        <v>0</v>
      </c>
      <c r="N139" s="95">
        <v>0</v>
      </c>
      <c r="O139" s="95">
        <v>0</v>
      </c>
      <c r="P139" s="95">
        <v>0</v>
      </c>
      <c r="Q139" s="95">
        <v>0</v>
      </c>
      <c r="R139" s="95">
        <v>0</v>
      </c>
      <c r="S139" s="95">
        <v>0</v>
      </c>
      <c r="T139" s="95">
        <v>0</v>
      </c>
      <c r="U139" s="95">
        <v>0</v>
      </c>
      <c r="V139" s="95">
        <v>0</v>
      </c>
      <c r="W139" s="95">
        <v>1</v>
      </c>
      <c r="X139" s="95">
        <v>0</v>
      </c>
      <c r="Y139" s="95">
        <v>0</v>
      </c>
      <c r="Z139" s="95">
        <v>0</v>
      </c>
      <c r="AA139" s="95">
        <v>0</v>
      </c>
      <c r="AB139" s="95">
        <v>1</v>
      </c>
      <c r="AC139" s="95">
        <v>0</v>
      </c>
      <c r="AD139" s="95">
        <v>0</v>
      </c>
      <c r="AE139" s="95">
        <v>0</v>
      </c>
      <c r="AF139" s="95">
        <v>0</v>
      </c>
      <c r="AG139" s="95">
        <v>0</v>
      </c>
      <c r="AH139" s="95">
        <v>0</v>
      </c>
      <c r="AI139" s="95">
        <v>0</v>
      </c>
      <c r="AJ139" s="95"/>
      <c r="AK139" s="95"/>
      <c r="AL139" s="173">
        <v>44036.673483796294</v>
      </c>
      <c r="AM139" s="95">
        <v>1</v>
      </c>
    </row>
    <row r="140" spans="2:39">
      <c r="B140" s="95">
        <v>145</v>
      </c>
      <c r="C140" s="95" t="s">
        <v>2529</v>
      </c>
      <c r="D140" s="95"/>
      <c r="E140" s="95" t="s">
        <v>2528</v>
      </c>
      <c r="F140" s="95" t="s">
        <v>2530</v>
      </c>
      <c r="G140" s="95" t="s">
        <v>2528</v>
      </c>
      <c r="H140" s="95">
        <v>2</v>
      </c>
      <c r="I140" s="95"/>
      <c r="J140" s="95">
        <v>15</v>
      </c>
      <c r="K140" s="95">
        <v>0</v>
      </c>
      <c r="L140" s="95">
        <v>0</v>
      </c>
      <c r="M140" s="95">
        <v>0</v>
      </c>
      <c r="N140" s="95">
        <v>0</v>
      </c>
      <c r="O140" s="95">
        <v>0</v>
      </c>
      <c r="P140" s="95">
        <v>0</v>
      </c>
      <c r="Q140" s="95">
        <v>0</v>
      </c>
      <c r="R140" s="95">
        <v>0</v>
      </c>
      <c r="S140" s="95">
        <v>0</v>
      </c>
      <c r="T140" s="95">
        <v>0</v>
      </c>
      <c r="U140" s="95">
        <v>0</v>
      </c>
      <c r="V140" s="95">
        <v>0</v>
      </c>
      <c r="W140" s="95">
        <v>1</v>
      </c>
      <c r="X140" s="95">
        <v>0</v>
      </c>
      <c r="Y140" s="95">
        <v>0</v>
      </c>
      <c r="Z140" s="95">
        <v>0</v>
      </c>
      <c r="AA140" s="95">
        <v>0</v>
      </c>
      <c r="AB140" s="95">
        <v>1</v>
      </c>
      <c r="AC140" s="95">
        <v>0</v>
      </c>
      <c r="AD140" s="95">
        <v>0</v>
      </c>
      <c r="AE140" s="95">
        <v>0</v>
      </c>
      <c r="AF140" s="95">
        <v>0</v>
      </c>
      <c r="AG140" s="95">
        <v>0</v>
      </c>
      <c r="AH140" s="95">
        <v>0</v>
      </c>
      <c r="AI140" s="95">
        <v>0</v>
      </c>
      <c r="AJ140" s="95"/>
      <c r="AK140" s="95"/>
      <c r="AL140" s="173">
        <v>44036.673611111109</v>
      </c>
      <c r="AM140" s="95">
        <v>1</v>
      </c>
    </row>
    <row r="141" spans="2:39">
      <c r="B141" s="95">
        <v>147</v>
      </c>
      <c r="C141" s="95" t="s">
        <v>2531</v>
      </c>
      <c r="D141" s="95"/>
      <c r="E141" s="95" t="s">
        <v>2532</v>
      </c>
      <c r="F141" s="95" t="s">
        <v>2533</v>
      </c>
      <c r="G141" s="95"/>
      <c r="H141" s="95">
        <v>1</v>
      </c>
      <c r="I141" s="95" t="s">
        <v>2532</v>
      </c>
      <c r="J141" s="95">
        <v>17</v>
      </c>
      <c r="K141" s="95">
        <v>0</v>
      </c>
      <c r="L141" s="95">
        <v>0</v>
      </c>
      <c r="M141" s="95">
        <v>0</v>
      </c>
      <c r="N141" s="95">
        <v>0</v>
      </c>
      <c r="O141" s="95">
        <v>0</v>
      </c>
      <c r="P141" s="95">
        <v>0</v>
      </c>
      <c r="Q141" s="95">
        <v>0</v>
      </c>
      <c r="R141" s="95">
        <v>0</v>
      </c>
      <c r="S141" s="95">
        <v>0</v>
      </c>
      <c r="T141" s="95">
        <v>0</v>
      </c>
      <c r="U141" s="95">
        <v>0</v>
      </c>
      <c r="V141" s="95">
        <v>0</v>
      </c>
      <c r="W141" s="95">
        <v>1</v>
      </c>
      <c r="X141" s="95">
        <v>0</v>
      </c>
      <c r="Y141" s="95">
        <v>0</v>
      </c>
      <c r="Z141" s="95">
        <v>0</v>
      </c>
      <c r="AA141" s="95">
        <v>0</v>
      </c>
      <c r="AB141" s="95">
        <v>1</v>
      </c>
      <c r="AC141" s="95">
        <v>0</v>
      </c>
      <c r="AD141" s="95">
        <v>0</v>
      </c>
      <c r="AE141" s="95">
        <v>0</v>
      </c>
      <c r="AF141" s="95">
        <v>0</v>
      </c>
      <c r="AG141" s="95">
        <v>0</v>
      </c>
      <c r="AH141" s="95">
        <v>0</v>
      </c>
      <c r="AI141" s="95">
        <v>0</v>
      </c>
      <c r="AJ141" s="95"/>
      <c r="AK141" s="95"/>
      <c r="AL141" s="173">
        <v>44043.914652777778</v>
      </c>
      <c r="AM141" s="95">
        <v>1</v>
      </c>
    </row>
    <row r="142" spans="2:39">
      <c r="B142" s="95">
        <v>148</v>
      </c>
      <c r="C142" s="95" t="s">
        <v>2534</v>
      </c>
      <c r="D142" s="95"/>
      <c r="E142" s="95" t="s">
        <v>2535</v>
      </c>
      <c r="F142" s="95" t="s">
        <v>2536</v>
      </c>
      <c r="G142" s="95" t="s">
        <v>2537</v>
      </c>
      <c r="H142" s="95">
        <v>1</v>
      </c>
      <c r="I142" s="95" t="s">
        <v>2400</v>
      </c>
      <c r="J142" s="95">
        <v>18</v>
      </c>
      <c r="K142" s="95">
        <v>0</v>
      </c>
      <c r="L142" s="95">
        <v>0</v>
      </c>
      <c r="M142" s="95">
        <v>0</v>
      </c>
      <c r="N142" s="95">
        <v>0</v>
      </c>
      <c r="O142" s="95">
        <v>0</v>
      </c>
      <c r="P142" s="95">
        <v>0</v>
      </c>
      <c r="Q142" s="95">
        <v>0</v>
      </c>
      <c r="R142" s="95">
        <v>0</v>
      </c>
      <c r="S142" s="95">
        <v>0</v>
      </c>
      <c r="T142" s="95">
        <v>0</v>
      </c>
      <c r="U142" s="95">
        <v>0</v>
      </c>
      <c r="V142" s="95">
        <v>0</v>
      </c>
      <c r="W142" s="95">
        <v>1</v>
      </c>
      <c r="X142" s="95">
        <v>0</v>
      </c>
      <c r="Y142" s="95">
        <v>0</v>
      </c>
      <c r="Z142" s="95">
        <v>0</v>
      </c>
      <c r="AA142" s="95">
        <v>0</v>
      </c>
      <c r="AB142" s="95">
        <v>1</v>
      </c>
      <c r="AC142" s="95">
        <v>0</v>
      </c>
      <c r="AD142" s="95">
        <v>0</v>
      </c>
      <c r="AE142" s="95">
        <v>0</v>
      </c>
      <c r="AF142" s="95">
        <v>0</v>
      </c>
      <c r="AG142" s="95">
        <v>0</v>
      </c>
      <c r="AH142" s="95">
        <v>0</v>
      </c>
      <c r="AI142" s="95">
        <v>0</v>
      </c>
      <c r="AJ142" s="173"/>
      <c r="AK142" s="95"/>
      <c r="AL142" s="173">
        <v>44036.662326388891</v>
      </c>
      <c r="AM142" s="95">
        <v>1</v>
      </c>
    </row>
    <row r="143" spans="2:39">
      <c r="B143" s="95">
        <v>149</v>
      </c>
      <c r="C143" s="95" t="s">
        <v>2538</v>
      </c>
      <c r="D143" s="95"/>
      <c r="E143" s="95" t="s">
        <v>2539</v>
      </c>
      <c r="F143" s="95" t="s">
        <v>2540</v>
      </c>
      <c r="G143" s="95" t="s">
        <v>2317</v>
      </c>
      <c r="H143" s="95">
        <v>1</v>
      </c>
      <c r="I143" s="175" t="s">
        <v>2541</v>
      </c>
      <c r="J143" s="95">
        <v>11</v>
      </c>
      <c r="K143" s="95">
        <v>3.3</v>
      </c>
      <c r="L143" s="95">
        <v>0.1</v>
      </c>
      <c r="M143" s="95">
        <v>1</v>
      </c>
      <c r="N143" s="95">
        <v>1</v>
      </c>
      <c r="O143" s="95">
        <v>1</v>
      </c>
      <c r="P143" s="95">
        <v>0</v>
      </c>
      <c r="Q143" s="95">
        <v>0</v>
      </c>
      <c r="R143" s="95">
        <v>0</v>
      </c>
      <c r="S143" s="95">
        <v>1</v>
      </c>
      <c r="T143" s="95">
        <v>1</v>
      </c>
      <c r="U143" s="95">
        <v>0</v>
      </c>
      <c r="V143" s="95">
        <v>1</v>
      </c>
      <c r="W143" s="95">
        <v>0</v>
      </c>
      <c r="X143" s="95">
        <v>0</v>
      </c>
      <c r="Y143" s="95">
        <v>0</v>
      </c>
      <c r="Z143" s="95">
        <v>1</v>
      </c>
      <c r="AA143" s="95">
        <v>1</v>
      </c>
      <c r="AB143" s="95">
        <v>0</v>
      </c>
      <c r="AC143" s="95">
        <v>0</v>
      </c>
      <c r="AD143" s="95">
        <v>0</v>
      </c>
      <c r="AE143" s="95">
        <v>0</v>
      </c>
      <c r="AF143" s="95">
        <v>0</v>
      </c>
      <c r="AG143" s="95">
        <v>0</v>
      </c>
      <c r="AH143" s="95">
        <v>0</v>
      </c>
      <c r="AI143" s="95">
        <v>0</v>
      </c>
      <c r="AJ143" s="173">
        <v>44082.574803240743</v>
      </c>
      <c r="AK143" s="95">
        <v>1</v>
      </c>
      <c r="AL143" s="173">
        <v>44795.385081018518</v>
      </c>
      <c r="AM143" s="95">
        <v>16</v>
      </c>
    </row>
    <row r="144" spans="2:39">
      <c r="B144" s="95">
        <v>150</v>
      </c>
      <c r="C144" s="95" t="s">
        <v>2542</v>
      </c>
      <c r="D144" s="95"/>
      <c r="E144" s="95" t="s">
        <v>2543</v>
      </c>
      <c r="F144" s="95" t="s">
        <v>2543</v>
      </c>
      <c r="G144" s="95" t="s">
        <v>2132</v>
      </c>
      <c r="H144" s="95">
        <v>1</v>
      </c>
      <c r="I144" s="95" t="s">
        <v>2543</v>
      </c>
      <c r="J144" s="95">
        <v>1</v>
      </c>
      <c r="K144" s="95">
        <v>3</v>
      </c>
      <c r="L144" s="95">
        <v>0.12</v>
      </c>
      <c r="M144" s="95">
        <v>1.58</v>
      </c>
      <c r="N144" s="95">
        <v>2.2000000000000002</v>
      </c>
      <c r="O144" s="95">
        <v>1.38</v>
      </c>
      <c r="P144" s="95">
        <v>2.16</v>
      </c>
      <c r="Q144" s="95">
        <v>1.89</v>
      </c>
      <c r="R144" s="95">
        <v>1.35</v>
      </c>
      <c r="S144" s="95">
        <v>0</v>
      </c>
      <c r="T144" s="95">
        <v>0</v>
      </c>
      <c r="U144" s="95">
        <v>0</v>
      </c>
      <c r="V144" s="95">
        <v>0</v>
      </c>
      <c r="W144" s="95">
        <v>1</v>
      </c>
      <c r="X144" s="95">
        <v>0</v>
      </c>
      <c r="Y144" s="95">
        <v>0</v>
      </c>
      <c r="Z144" s="95">
        <v>1</v>
      </c>
      <c r="AA144" s="95">
        <v>1</v>
      </c>
      <c r="AB144" s="95">
        <v>0</v>
      </c>
      <c r="AC144" s="95">
        <v>0</v>
      </c>
      <c r="AD144" s="95">
        <v>0</v>
      </c>
      <c r="AE144" s="95">
        <v>0</v>
      </c>
      <c r="AF144" s="95">
        <v>0</v>
      </c>
      <c r="AG144" s="95">
        <v>0</v>
      </c>
      <c r="AH144" s="95">
        <v>0</v>
      </c>
      <c r="AI144" s="95">
        <v>0</v>
      </c>
      <c r="AJ144" s="173">
        <v>44106.423136574071</v>
      </c>
      <c r="AK144" s="95">
        <v>1</v>
      </c>
      <c r="AL144" s="173">
        <v>45252.803657407407</v>
      </c>
      <c r="AM144" s="95">
        <v>16</v>
      </c>
    </row>
    <row r="145" spans="2:39">
      <c r="B145" s="95">
        <v>151</v>
      </c>
      <c r="C145" s="95" t="s">
        <v>2544</v>
      </c>
      <c r="D145" s="95"/>
      <c r="E145" s="95" t="s">
        <v>2545</v>
      </c>
      <c r="F145" s="95" t="s">
        <v>2546</v>
      </c>
      <c r="G145" s="95" t="s">
        <v>2547</v>
      </c>
      <c r="H145" s="95">
        <v>1</v>
      </c>
      <c r="I145" s="95" t="s">
        <v>2543</v>
      </c>
      <c r="J145" s="95">
        <v>2</v>
      </c>
      <c r="K145" s="95">
        <v>4.3</v>
      </c>
      <c r="L145" s="95">
        <v>0.17</v>
      </c>
      <c r="M145" s="95">
        <v>2</v>
      </c>
      <c r="N145" s="95">
        <v>3.16</v>
      </c>
      <c r="O145" s="95">
        <v>1.89</v>
      </c>
      <c r="P145" s="95">
        <v>3.1</v>
      </c>
      <c r="Q145" s="95">
        <v>2.71</v>
      </c>
      <c r="R145" s="95">
        <v>1.85</v>
      </c>
      <c r="S145" s="95">
        <v>0</v>
      </c>
      <c r="T145" s="95">
        <v>0</v>
      </c>
      <c r="U145" s="95">
        <v>0</v>
      </c>
      <c r="V145" s="95">
        <v>0</v>
      </c>
      <c r="W145" s="95">
        <v>1</v>
      </c>
      <c r="X145" s="95">
        <v>0</v>
      </c>
      <c r="Y145" s="95">
        <v>0</v>
      </c>
      <c r="Z145" s="95">
        <v>1</v>
      </c>
      <c r="AA145" s="95">
        <v>0</v>
      </c>
      <c r="AB145" s="95">
        <v>0</v>
      </c>
      <c r="AC145" s="95">
        <v>0</v>
      </c>
      <c r="AD145" s="95">
        <v>0</v>
      </c>
      <c r="AE145" s="95">
        <v>0</v>
      </c>
      <c r="AF145" s="95">
        <v>0</v>
      </c>
      <c r="AG145" s="95">
        <v>0</v>
      </c>
      <c r="AH145" s="95">
        <v>0</v>
      </c>
      <c r="AI145" s="95">
        <v>0</v>
      </c>
      <c r="AJ145" s="173">
        <v>44106.428090277775</v>
      </c>
      <c r="AK145" s="95">
        <v>1</v>
      </c>
      <c r="AL145" s="173">
        <v>45252.804062499999</v>
      </c>
      <c r="AM145" s="95">
        <v>16</v>
      </c>
    </row>
    <row r="146" spans="2:39">
      <c r="B146" s="95">
        <v>154</v>
      </c>
      <c r="C146" s="95" t="s">
        <v>2548</v>
      </c>
      <c r="D146" s="95"/>
      <c r="E146" s="95" t="s">
        <v>2549</v>
      </c>
      <c r="F146" s="95" t="s">
        <v>2550</v>
      </c>
      <c r="G146" s="95" t="s">
        <v>2140</v>
      </c>
      <c r="H146" s="95">
        <v>1</v>
      </c>
      <c r="I146" s="95" t="s">
        <v>2543</v>
      </c>
      <c r="J146" s="95">
        <v>3</v>
      </c>
      <c r="K146" s="95">
        <v>3.8</v>
      </c>
      <c r="L146" s="95">
        <v>0.17</v>
      </c>
      <c r="M146" s="95">
        <v>1.77</v>
      </c>
      <c r="N146" s="95">
        <v>2.8</v>
      </c>
      <c r="O146" s="95">
        <v>1.63</v>
      </c>
      <c r="P146" s="95">
        <v>2.74</v>
      </c>
      <c r="Q146" s="95">
        <v>2.39</v>
      </c>
      <c r="R146" s="95">
        <v>1.6</v>
      </c>
      <c r="S146" s="95">
        <v>0</v>
      </c>
      <c r="T146" s="95">
        <v>0</v>
      </c>
      <c r="U146" s="95">
        <v>0</v>
      </c>
      <c r="V146" s="95">
        <v>0</v>
      </c>
      <c r="W146" s="95">
        <v>1</v>
      </c>
      <c r="X146" s="95">
        <v>0</v>
      </c>
      <c r="Y146" s="95">
        <v>0</v>
      </c>
      <c r="Z146" s="95">
        <v>0</v>
      </c>
      <c r="AA146" s="95">
        <v>1</v>
      </c>
      <c r="AB146" s="95">
        <v>0</v>
      </c>
      <c r="AC146" s="95">
        <v>0</v>
      </c>
      <c r="AD146" s="95">
        <v>0</v>
      </c>
      <c r="AE146" s="95">
        <v>0</v>
      </c>
      <c r="AF146" s="95">
        <v>0</v>
      </c>
      <c r="AG146" s="95">
        <v>0</v>
      </c>
      <c r="AH146" s="95">
        <v>0</v>
      </c>
      <c r="AI146" s="95">
        <v>0</v>
      </c>
      <c r="AJ146" s="173">
        <v>44106.429328703707</v>
      </c>
      <c r="AK146" s="95">
        <v>1</v>
      </c>
      <c r="AL146" s="173">
        <v>45252.804155092592</v>
      </c>
      <c r="AM146" s="95">
        <v>16</v>
      </c>
    </row>
    <row r="147" spans="2:39">
      <c r="B147" s="95">
        <v>155</v>
      </c>
      <c r="C147" s="95" t="s">
        <v>2551</v>
      </c>
      <c r="D147" s="95"/>
      <c r="E147" s="95" t="s">
        <v>2552</v>
      </c>
      <c r="F147" s="95" t="s">
        <v>2553</v>
      </c>
      <c r="G147" s="95"/>
      <c r="H147" s="95">
        <v>1</v>
      </c>
      <c r="I147" s="95" t="s">
        <v>2318</v>
      </c>
      <c r="J147" s="95">
        <v>12</v>
      </c>
      <c r="K147" s="95">
        <v>31</v>
      </c>
      <c r="L147" s="95">
        <v>2.1</v>
      </c>
      <c r="M147" s="95">
        <v>15.83</v>
      </c>
      <c r="N147" s="95">
        <v>20.99</v>
      </c>
      <c r="O147" s="95">
        <v>26.23</v>
      </c>
      <c r="P147" s="95">
        <v>0</v>
      </c>
      <c r="Q147" s="95">
        <v>0</v>
      </c>
      <c r="R147" s="95">
        <v>0</v>
      </c>
      <c r="S147" s="95">
        <v>1</v>
      </c>
      <c r="T147" s="95">
        <v>0</v>
      </c>
      <c r="U147" s="95">
        <v>20</v>
      </c>
      <c r="V147" s="95">
        <v>0</v>
      </c>
      <c r="W147" s="95">
        <v>1</v>
      </c>
      <c r="X147" s="95">
        <v>0</v>
      </c>
      <c r="Y147" s="95">
        <v>0</v>
      </c>
      <c r="Z147" s="95">
        <v>0</v>
      </c>
      <c r="AA147" s="95">
        <v>0</v>
      </c>
      <c r="AB147" s="95">
        <v>1</v>
      </c>
      <c r="AC147" s="95">
        <v>0</v>
      </c>
      <c r="AD147" s="95">
        <v>0</v>
      </c>
      <c r="AE147" s="95">
        <v>0</v>
      </c>
      <c r="AF147" s="95">
        <v>0</v>
      </c>
      <c r="AG147" s="95">
        <v>0</v>
      </c>
      <c r="AH147" s="95">
        <v>0</v>
      </c>
      <c r="AI147" s="95">
        <v>0</v>
      </c>
      <c r="AJ147" s="173">
        <v>44138.474965277775</v>
      </c>
      <c r="AK147" s="95">
        <v>16</v>
      </c>
      <c r="AL147" s="173">
        <v>44138.475659722222</v>
      </c>
      <c r="AM147" s="95">
        <v>16</v>
      </c>
    </row>
    <row r="148" spans="2:39">
      <c r="B148" s="95">
        <v>156</v>
      </c>
      <c r="C148" s="95" t="s">
        <v>2554</v>
      </c>
      <c r="D148" s="95"/>
      <c r="E148" s="95" t="s">
        <v>2555</v>
      </c>
      <c r="F148" s="95" t="s">
        <v>2556</v>
      </c>
      <c r="G148" s="95" t="s">
        <v>2464</v>
      </c>
      <c r="H148" s="95">
        <v>1</v>
      </c>
      <c r="I148" s="95" t="s">
        <v>2557</v>
      </c>
      <c r="J148" s="95">
        <v>12</v>
      </c>
      <c r="K148" s="95">
        <v>0</v>
      </c>
      <c r="L148" s="95">
        <v>3.5</v>
      </c>
      <c r="M148" s="95">
        <v>41.97</v>
      </c>
      <c r="N148" s="95">
        <v>47.7</v>
      </c>
      <c r="O148" s="95">
        <v>0</v>
      </c>
      <c r="P148" s="95">
        <v>0</v>
      </c>
      <c r="Q148" s="95">
        <v>0</v>
      </c>
      <c r="R148" s="95">
        <v>0</v>
      </c>
      <c r="S148" s="95">
        <v>1</v>
      </c>
      <c r="T148" s="95">
        <v>0</v>
      </c>
      <c r="U148" s="95">
        <v>20</v>
      </c>
      <c r="V148" s="95">
        <v>0</v>
      </c>
      <c r="W148" s="95">
        <v>1</v>
      </c>
      <c r="X148" s="95">
        <v>0</v>
      </c>
      <c r="Y148" s="95">
        <v>0</v>
      </c>
      <c r="Z148" s="95">
        <v>0</v>
      </c>
      <c r="AA148" s="95">
        <v>0</v>
      </c>
      <c r="AB148" s="95">
        <v>1</v>
      </c>
      <c r="AC148" s="95">
        <v>0</v>
      </c>
      <c r="AD148" s="95">
        <v>0</v>
      </c>
      <c r="AE148" s="95">
        <v>0</v>
      </c>
      <c r="AF148" s="95">
        <v>0</v>
      </c>
      <c r="AG148" s="95">
        <v>0</v>
      </c>
      <c r="AH148" s="95">
        <v>0</v>
      </c>
      <c r="AI148" s="95">
        <v>0</v>
      </c>
      <c r="AJ148" s="173">
        <v>44156.490324074075</v>
      </c>
      <c r="AK148" s="95">
        <v>16</v>
      </c>
      <c r="AL148" s="173">
        <v>44156.490324074075</v>
      </c>
      <c r="AM148" s="95">
        <v>16</v>
      </c>
    </row>
    <row r="149" spans="2:39">
      <c r="B149" s="95">
        <v>157</v>
      </c>
      <c r="C149" s="95" t="s">
        <v>2558</v>
      </c>
      <c r="D149" s="95"/>
      <c r="E149" s="95" t="s">
        <v>2559</v>
      </c>
      <c r="F149" s="95" t="s">
        <v>2560</v>
      </c>
      <c r="G149" s="95" t="s">
        <v>2132</v>
      </c>
      <c r="H149" s="95">
        <v>1</v>
      </c>
      <c r="I149" s="175" t="s">
        <v>2561</v>
      </c>
      <c r="J149" s="95">
        <v>1</v>
      </c>
      <c r="K149" s="95">
        <v>7.2</v>
      </c>
      <c r="L149" s="95">
        <v>0.17</v>
      </c>
      <c r="M149" s="95">
        <v>2.1</v>
      </c>
      <c r="N149" s="95">
        <v>25.5</v>
      </c>
      <c r="O149" s="95">
        <v>5.25</v>
      </c>
      <c r="P149" s="95">
        <v>10</v>
      </c>
      <c r="Q149" s="95">
        <v>10.5</v>
      </c>
      <c r="R149" s="95">
        <v>3</v>
      </c>
      <c r="S149" s="95">
        <v>0</v>
      </c>
      <c r="T149" s="95">
        <v>0</v>
      </c>
      <c r="U149" s="95">
        <v>0</v>
      </c>
      <c r="V149" s="95">
        <v>1</v>
      </c>
      <c r="W149" s="95">
        <v>2</v>
      </c>
      <c r="X149" s="95">
        <v>0</v>
      </c>
      <c r="Y149" s="95">
        <v>0</v>
      </c>
      <c r="Z149" s="95">
        <v>0</v>
      </c>
      <c r="AA149" s="95">
        <v>0</v>
      </c>
      <c r="AB149" s="95">
        <v>0</v>
      </c>
      <c r="AC149" s="95">
        <v>0</v>
      </c>
      <c r="AD149" s="95">
        <v>1</v>
      </c>
      <c r="AE149" s="95">
        <v>0</v>
      </c>
      <c r="AF149" s="95">
        <v>0</v>
      </c>
      <c r="AG149" s="95">
        <v>0</v>
      </c>
      <c r="AH149" s="95">
        <v>0</v>
      </c>
      <c r="AI149" s="95">
        <v>0</v>
      </c>
      <c r="AJ149" s="173">
        <v>44251.387013888889</v>
      </c>
      <c r="AK149" s="95">
        <v>16</v>
      </c>
      <c r="AL149" s="173">
        <v>44729.353761574072</v>
      </c>
      <c r="AM149" s="95">
        <v>16</v>
      </c>
    </row>
    <row r="150" spans="2:39">
      <c r="B150" s="95">
        <v>158</v>
      </c>
      <c r="C150" s="95" t="s">
        <v>2562</v>
      </c>
      <c r="D150" s="95"/>
      <c r="E150" s="95" t="s">
        <v>2563</v>
      </c>
      <c r="F150" s="95" t="s">
        <v>2564</v>
      </c>
      <c r="G150" s="95" t="s">
        <v>2132</v>
      </c>
      <c r="H150" s="95">
        <v>1</v>
      </c>
      <c r="I150" s="175" t="s">
        <v>2561</v>
      </c>
      <c r="J150" s="95">
        <v>1</v>
      </c>
      <c r="K150" s="95">
        <v>7.2</v>
      </c>
      <c r="L150" s="95">
        <v>0.17</v>
      </c>
      <c r="M150" s="95">
        <v>2.1</v>
      </c>
      <c r="N150" s="95">
        <v>25.5</v>
      </c>
      <c r="O150" s="95">
        <v>5.25</v>
      </c>
      <c r="P150" s="95">
        <v>10.3</v>
      </c>
      <c r="Q150" s="95">
        <v>27.5</v>
      </c>
      <c r="R150" s="95">
        <v>0</v>
      </c>
      <c r="S150" s="95">
        <v>0</v>
      </c>
      <c r="T150" s="95">
        <v>0</v>
      </c>
      <c r="U150" s="95">
        <v>0</v>
      </c>
      <c r="V150" s="95">
        <v>1</v>
      </c>
      <c r="W150" s="95">
        <v>2</v>
      </c>
      <c r="X150" s="95">
        <v>0</v>
      </c>
      <c r="Y150" s="95">
        <v>0</v>
      </c>
      <c r="Z150" s="95">
        <v>0</v>
      </c>
      <c r="AA150" s="95">
        <v>0</v>
      </c>
      <c r="AB150" s="95">
        <v>0</v>
      </c>
      <c r="AC150" s="95">
        <v>0</v>
      </c>
      <c r="AD150" s="95">
        <v>1</v>
      </c>
      <c r="AE150" s="95">
        <v>0</v>
      </c>
      <c r="AF150" s="95">
        <v>0</v>
      </c>
      <c r="AG150" s="95">
        <v>0</v>
      </c>
      <c r="AH150" s="95">
        <v>0</v>
      </c>
      <c r="AI150" s="95">
        <v>0</v>
      </c>
      <c r="AJ150" s="173">
        <v>44251.388368055559</v>
      </c>
      <c r="AK150" s="95">
        <v>16</v>
      </c>
      <c r="AL150" s="173">
        <v>44729.353229166663</v>
      </c>
      <c r="AM150" s="95">
        <v>16</v>
      </c>
    </row>
    <row r="151" spans="2:39">
      <c r="B151" s="95">
        <v>159</v>
      </c>
      <c r="C151" s="95" t="s">
        <v>2565</v>
      </c>
      <c r="D151" s="95"/>
      <c r="E151" s="95" t="s">
        <v>2566</v>
      </c>
      <c r="F151" s="95" t="s">
        <v>2567</v>
      </c>
      <c r="G151" s="95" t="s">
        <v>2132</v>
      </c>
      <c r="H151" s="95">
        <v>1</v>
      </c>
      <c r="I151" s="95" t="s">
        <v>2307</v>
      </c>
      <c r="J151" s="95">
        <v>1</v>
      </c>
      <c r="K151" s="95">
        <v>0</v>
      </c>
      <c r="L151" s="95">
        <v>1.05</v>
      </c>
      <c r="M151" s="95">
        <v>5.25</v>
      </c>
      <c r="N151" s="95">
        <v>12.59</v>
      </c>
      <c r="O151" s="95">
        <v>5.0999999999999996</v>
      </c>
      <c r="P151" s="95">
        <v>0</v>
      </c>
      <c r="Q151" s="95">
        <v>0</v>
      </c>
      <c r="R151" s="95">
        <v>0</v>
      </c>
      <c r="S151" s="95">
        <v>0</v>
      </c>
      <c r="T151" s="95">
        <v>0</v>
      </c>
      <c r="U151" s="95">
        <v>0</v>
      </c>
      <c r="V151" s="95">
        <v>1</v>
      </c>
      <c r="W151" s="95">
        <v>2</v>
      </c>
      <c r="X151" s="95">
        <v>0</v>
      </c>
      <c r="Y151" s="95">
        <v>0</v>
      </c>
      <c r="Z151" s="95">
        <v>0</v>
      </c>
      <c r="AA151" s="95">
        <v>0</v>
      </c>
      <c r="AB151" s="95">
        <v>0</v>
      </c>
      <c r="AC151" s="95">
        <v>0</v>
      </c>
      <c r="AD151" s="95">
        <v>1</v>
      </c>
      <c r="AE151" s="95">
        <v>0</v>
      </c>
      <c r="AF151" s="95">
        <v>0</v>
      </c>
      <c r="AG151" s="95">
        <v>0</v>
      </c>
      <c r="AH151" s="95">
        <v>0</v>
      </c>
      <c r="AI151" s="95">
        <v>0</v>
      </c>
      <c r="AJ151" s="173">
        <v>44251.620648148149</v>
      </c>
      <c r="AK151" s="95">
        <v>16</v>
      </c>
      <c r="AL151" s="173">
        <v>44729.351435185185</v>
      </c>
      <c r="AM151" s="95">
        <v>16</v>
      </c>
    </row>
    <row r="152" spans="2:39">
      <c r="B152" s="95">
        <v>161</v>
      </c>
      <c r="C152" s="95" t="s">
        <v>2568</v>
      </c>
      <c r="D152" s="95"/>
      <c r="E152" s="95" t="s">
        <v>2569</v>
      </c>
      <c r="F152" s="95" t="s">
        <v>2570</v>
      </c>
      <c r="G152" s="95" t="s">
        <v>2140</v>
      </c>
      <c r="H152" s="95">
        <v>1</v>
      </c>
      <c r="I152" s="95" t="s">
        <v>2307</v>
      </c>
      <c r="J152" s="95">
        <v>3</v>
      </c>
      <c r="K152" s="95">
        <v>9.77</v>
      </c>
      <c r="L152" s="95">
        <v>0</v>
      </c>
      <c r="M152" s="95">
        <v>5.5</v>
      </c>
      <c r="N152" s="95">
        <v>0</v>
      </c>
      <c r="O152" s="95">
        <v>0</v>
      </c>
      <c r="P152" s="95">
        <v>0</v>
      </c>
      <c r="Q152" s="95">
        <v>0</v>
      </c>
      <c r="R152" s="95">
        <v>0</v>
      </c>
      <c r="S152" s="95">
        <v>1</v>
      </c>
      <c r="T152" s="95">
        <v>0</v>
      </c>
      <c r="U152" s="95">
        <v>0</v>
      </c>
      <c r="V152" s="95">
        <v>0</v>
      </c>
      <c r="W152" s="95">
        <v>0</v>
      </c>
      <c r="X152" s="95">
        <v>1</v>
      </c>
      <c r="Y152" s="95">
        <v>1</v>
      </c>
      <c r="Z152" s="95">
        <v>0</v>
      </c>
      <c r="AA152" s="95">
        <v>1</v>
      </c>
      <c r="AB152" s="95">
        <v>0</v>
      </c>
      <c r="AC152" s="95">
        <v>0</v>
      </c>
      <c r="AD152" s="95">
        <v>0</v>
      </c>
      <c r="AE152" s="95">
        <v>0</v>
      </c>
      <c r="AF152" s="95">
        <v>0</v>
      </c>
      <c r="AG152" s="95">
        <v>0</v>
      </c>
      <c r="AH152" s="95">
        <v>0</v>
      </c>
      <c r="AI152" s="95">
        <v>0</v>
      </c>
      <c r="AJ152" s="173">
        <v>44284.668738425928</v>
      </c>
      <c r="AK152" s="95">
        <v>16</v>
      </c>
      <c r="AL152" s="173">
        <v>45271.504861111112</v>
      </c>
      <c r="AM152" s="95">
        <v>16</v>
      </c>
    </row>
    <row r="153" spans="2:39">
      <c r="B153" s="95">
        <v>162</v>
      </c>
      <c r="C153" s="95" t="s">
        <v>2571</v>
      </c>
      <c r="D153" s="95"/>
      <c r="E153" s="95" t="s">
        <v>2572</v>
      </c>
      <c r="F153" s="95" t="s">
        <v>2570</v>
      </c>
      <c r="G153" s="95" t="s">
        <v>2140</v>
      </c>
      <c r="H153" s="95">
        <v>1</v>
      </c>
      <c r="I153" s="95" t="s">
        <v>2307</v>
      </c>
      <c r="J153" s="95">
        <v>3</v>
      </c>
      <c r="K153" s="95">
        <v>10.220000000000001</v>
      </c>
      <c r="L153" s="95">
        <v>0</v>
      </c>
      <c r="M153" s="95">
        <v>5.9</v>
      </c>
      <c r="N153" s="95">
        <v>0</v>
      </c>
      <c r="O153" s="95">
        <v>0</v>
      </c>
      <c r="P153" s="95">
        <v>0</v>
      </c>
      <c r="Q153" s="95">
        <v>0</v>
      </c>
      <c r="R153" s="95">
        <v>0</v>
      </c>
      <c r="S153" s="95">
        <v>1</v>
      </c>
      <c r="T153" s="95">
        <v>0</v>
      </c>
      <c r="U153" s="95">
        <v>0</v>
      </c>
      <c r="V153" s="95">
        <v>0</v>
      </c>
      <c r="W153" s="95">
        <v>0</v>
      </c>
      <c r="X153" s="95">
        <v>1</v>
      </c>
      <c r="Y153" s="95">
        <v>1</v>
      </c>
      <c r="Z153" s="95">
        <v>0</v>
      </c>
      <c r="AA153" s="95">
        <v>1</v>
      </c>
      <c r="AB153" s="95">
        <v>0</v>
      </c>
      <c r="AC153" s="95">
        <v>0</v>
      </c>
      <c r="AD153" s="95">
        <v>0</v>
      </c>
      <c r="AE153" s="95">
        <v>0</v>
      </c>
      <c r="AF153" s="95">
        <v>0</v>
      </c>
      <c r="AG153" s="95">
        <v>0</v>
      </c>
      <c r="AH153" s="95">
        <v>0</v>
      </c>
      <c r="AI153" s="95">
        <v>0</v>
      </c>
      <c r="AJ153" s="173">
        <v>44284.669629629629</v>
      </c>
      <c r="AK153" s="95">
        <v>16</v>
      </c>
      <c r="AL153" s="173">
        <v>45271.505011574074</v>
      </c>
      <c r="AM153" s="95">
        <v>16</v>
      </c>
    </row>
    <row r="154" spans="2:39">
      <c r="B154" s="95">
        <v>163</v>
      </c>
      <c r="C154" s="95" t="s">
        <v>2573</v>
      </c>
      <c r="D154" s="95"/>
      <c r="E154" s="95" t="s">
        <v>2574</v>
      </c>
      <c r="F154" s="95" t="s">
        <v>2570</v>
      </c>
      <c r="G154" s="95" t="s">
        <v>2140</v>
      </c>
      <c r="H154" s="95">
        <v>1</v>
      </c>
      <c r="I154" s="95" t="s">
        <v>2307</v>
      </c>
      <c r="J154" s="95">
        <v>3</v>
      </c>
      <c r="K154" s="95">
        <v>10.77</v>
      </c>
      <c r="L154" s="95">
        <v>0</v>
      </c>
      <c r="M154" s="95">
        <v>6.3</v>
      </c>
      <c r="N154" s="95">
        <v>0</v>
      </c>
      <c r="O154" s="95">
        <v>0</v>
      </c>
      <c r="P154" s="95">
        <v>0</v>
      </c>
      <c r="Q154" s="95">
        <v>0</v>
      </c>
      <c r="R154" s="95">
        <v>0</v>
      </c>
      <c r="S154" s="95">
        <v>1</v>
      </c>
      <c r="T154" s="95">
        <v>0</v>
      </c>
      <c r="U154" s="95">
        <v>0</v>
      </c>
      <c r="V154" s="95">
        <v>0</v>
      </c>
      <c r="W154" s="95">
        <v>0</v>
      </c>
      <c r="X154" s="95">
        <v>1</v>
      </c>
      <c r="Y154" s="95">
        <v>1</v>
      </c>
      <c r="Z154" s="95">
        <v>0</v>
      </c>
      <c r="AA154" s="95">
        <v>1</v>
      </c>
      <c r="AB154" s="95">
        <v>0</v>
      </c>
      <c r="AC154" s="95">
        <v>0</v>
      </c>
      <c r="AD154" s="95">
        <v>0</v>
      </c>
      <c r="AE154" s="95">
        <v>0</v>
      </c>
      <c r="AF154" s="95">
        <v>0</v>
      </c>
      <c r="AG154" s="95">
        <v>0</v>
      </c>
      <c r="AH154" s="95">
        <v>0</v>
      </c>
      <c r="AI154" s="95">
        <v>0</v>
      </c>
      <c r="AJ154" s="173">
        <v>44284.672372685185</v>
      </c>
      <c r="AK154" s="95">
        <v>16</v>
      </c>
      <c r="AL154" s="173">
        <v>45271.505219907405</v>
      </c>
      <c r="AM154" s="95">
        <v>16</v>
      </c>
    </row>
    <row r="155" spans="2:39">
      <c r="B155" s="95">
        <v>164</v>
      </c>
      <c r="C155" s="95" t="s">
        <v>2575</v>
      </c>
      <c r="D155" s="95"/>
      <c r="E155" s="95" t="s">
        <v>2576</v>
      </c>
      <c r="F155" s="95" t="s">
        <v>2570</v>
      </c>
      <c r="G155" s="95" t="s">
        <v>2140</v>
      </c>
      <c r="H155" s="95">
        <v>1</v>
      </c>
      <c r="I155" s="95" t="s">
        <v>2307</v>
      </c>
      <c r="J155" s="95">
        <v>3</v>
      </c>
      <c r="K155" s="95">
        <v>12.13</v>
      </c>
      <c r="L155" s="95">
        <v>0</v>
      </c>
      <c r="M155" s="95">
        <v>6.7</v>
      </c>
      <c r="N155" s="95">
        <v>0</v>
      </c>
      <c r="O155" s="95">
        <v>0</v>
      </c>
      <c r="P155" s="95">
        <v>0</v>
      </c>
      <c r="Q155" s="95">
        <v>0</v>
      </c>
      <c r="R155" s="95">
        <v>0</v>
      </c>
      <c r="S155" s="95">
        <v>1</v>
      </c>
      <c r="T155" s="95">
        <v>0</v>
      </c>
      <c r="U155" s="95">
        <v>0</v>
      </c>
      <c r="V155" s="95">
        <v>0</v>
      </c>
      <c r="W155" s="95">
        <v>0</v>
      </c>
      <c r="X155" s="95">
        <v>1</v>
      </c>
      <c r="Y155" s="95">
        <v>1</v>
      </c>
      <c r="Z155" s="95">
        <v>0</v>
      </c>
      <c r="AA155" s="95">
        <v>1</v>
      </c>
      <c r="AB155" s="95">
        <v>0</v>
      </c>
      <c r="AC155" s="95">
        <v>0</v>
      </c>
      <c r="AD155" s="95">
        <v>0</v>
      </c>
      <c r="AE155" s="95">
        <v>0</v>
      </c>
      <c r="AF155" s="95">
        <v>0</v>
      </c>
      <c r="AG155" s="95">
        <v>0</v>
      </c>
      <c r="AH155" s="95">
        <v>0</v>
      </c>
      <c r="AI155" s="95">
        <v>0</v>
      </c>
      <c r="AJ155" s="173">
        <v>44284.673263888886</v>
      </c>
      <c r="AK155" s="95">
        <v>16</v>
      </c>
      <c r="AL155" s="173">
        <v>45271.50540509259</v>
      </c>
      <c r="AM155" s="95">
        <v>16</v>
      </c>
    </row>
    <row r="156" spans="2:39">
      <c r="B156" s="95">
        <v>165</v>
      </c>
      <c r="C156" s="95" t="s">
        <v>2577</v>
      </c>
      <c r="D156" s="95"/>
      <c r="E156" s="95" t="s">
        <v>2578</v>
      </c>
      <c r="F156" s="95" t="s">
        <v>2570</v>
      </c>
      <c r="G156" s="95" t="s">
        <v>2140</v>
      </c>
      <c r="H156" s="95">
        <v>1</v>
      </c>
      <c r="I156" s="95" t="s">
        <v>2307</v>
      </c>
      <c r="J156" s="95">
        <v>3</v>
      </c>
      <c r="K156" s="95">
        <v>12.59</v>
      </c>
      <c r="L156" s="95">
        <v>0</v>
      </c>
      <c r="M156" s="95">
        <v>7.1</v>
      </c>
      <c r="N156" s="95">
        <v>0</v>
      </c>
      <c r="O156" s="95">
        <v>0</v>
      </c>
      <c r="P156" s="95">
        <v>0</v>
      </c>
      <c r="Q156" s="95">
        <v>0</v>
      </c>
      <c r="R156" s="95">
        <v>0</v>
      </c>
      <c r="S156" s="95">
        <v>1</v>
      </c>
      <c r="T156" s="95">
        <v>0</v>
      </c>
      <c r="U156" s="95">
        <v>0</v>
      </c>
      <c r="V156" s="95">
        <v>0</v>
      </c>
      <c r="W156" s="95">
        <v>0</v>
      </c>
      <c r="X156" s="95">
        <v>1</v>
      </c>
      <c r="Y156" s="95">
        <v>1</v>
      </c>
      <c r="Z156" s="95">
        <v>0</v>
      </c>
      <c r="AA156" s="95">
        <v>1</v>
      </c>
      <c r="AB156" s="95">
        <v>0</v>
      </c>
      <c r="AC156" s="95">
        <v>0</v>
      </c>
      <c r="AD156" s="95">
        <v>0</v>
      </c>
      <c r="AE156" s="95">
        <v>0</v>
      </c>
      <c r="AF156" s="95">
        <v>0</v>
      </c>
      <c r="AG156" s="95">
        <v>0</v>
      </c>
      <c r="AH156" s="95">
        <v>0</v>
      </c>
      <c r="AI156" s="95">
        <v>0</v>
      </c>
      <c r="AJ156" s="173">
        <v>44284.673750000002</v>
      </c>
      <c r="AK156" s="95">
        <v>16</v>
      </c>
      <c r="AL156" s="173">
        <v>45271.505601851852</v>
      </c>
      <c r="AM156" s="95">
        <v>16</v>
      </c>
    </row>
    <row r="157" spans="2:39">
      <c r="B157" s="95">
        <v>166</v>
      </c>
      <c r="C157" s="95" t="s">
        <v>2579</v>
      </c>
      <c r="D157" s="95"/>
      <c r="E157" s="95" t="s">
        <v>2580</v>
      </c>
      <c r="F157" s="95" t="s">
        <v>2570</v>
      </c>
      <c r="G157" s="95" t="s">
        <v>2140</v>
      </c>
      <c r="H157" s="95">
        <v>1</v>
      </c>
      <c r="I157" s="95" t="s">
        <v>2307</v>
      </c>
      <c r="J157" s="95">
        <v>3</v>
      </c>
      <c r="K157" s="95">
        <v>0</v>
      </c>
      <c r="L157" s="95">
        <v>0</v>
      </c>
      <c r="M157" s="95">
        <v>7.5</v>
      </c>
      <c r="N157" s="95">
        <v>0</v>
      </c>
      <c r="O157" s="95">
        <v>0</v>
      </c>
      <c r="P157" s="95">
        <v>0</v>
      </c>
      <c r="Q157" s="95">
        <v>0</v>
      </c>
      <c r="R157" s="95">
        <v>0</v>
      </c>
      <c r="S157" s="95">
        <v>1</v>
      </c>
      <c r="T157" s="95">
        <v>0</v>
      </c>
      <c r="U157" s="95">
        <v>0</v>
      </c>
      <c r="V157" s="95">
        <v>0</v>
      </c>
      <c r="W157" s="95">
        <v>0</v>
      </c>
      <c r="X157" s="95">
        <v>1</v>
      </c>
      <c r="Y157" s="95">
        <v>1</v>
      </c>
      <c r="Z157" s="95">
        <v>0</v>
      </c>
      <c r="AA157" s="95">
        <v>1</v>
      </c>
      <c r="AB157" s="95">
        <v>0</v>
      </c>
      <c r="AC157" s="95">
        <v>0</v>
      </c>
      <c r="AD157" s="95">
        <v>0</v>
      </c>
      <c r="AE157" s="95">
        <v>0</v>
      </c>
      <c r="AF157" s="95">
        <v>0</v>
      </c>
      <c r="AG157" s="95">
        <v>0</v>
      </c>
      <c r="AH157" s="95">
        <v>0</v>
      </c>
      <c r="AI157" s="95">
        <v>0</v>
      </c>
      <c r="AJ157" s="173">
        <v>44284.67428240741</v>
      </c>
      <c r="AK157" s="95">
        <v>16</v>
      </c>
      <c r="AL157" s="173">
        <v>44291.492638888885</v>
      </c>
      <c r="AM157" s="95">
        <v>16</v>
      </c>
    </row>
    <row r="158" spans="2:39">
      <c r="B158" s="95">
        <v>167</v>
      </c>
      <c r="C158" s="95" t="s">
        <v>2581</v>
      </c>
      <c r="D158" s="95"/>
      <c r="E158" s="95" t="s">
        <v>2582</v>
      </c>
      <c r="F158" s="95" t="s">
        <v>2570</v>
      </c>
      <c r="G158" s="95" t="s">
        <v>2140</v>
      </c>
      <c r="H158" s="95">
        <v>1</v>
      </c>
      <c r="I158" s="95" t="s">
        <v>2307</v>
      </c>
      <c r="J158" s="95">
        <v>3</v>
      </c>
      <c r="K158" s="95">
        <v>0</v>
      </c>
      <c r="L158" s="95">
        <v>0</v>
      </c>
      <c r="M158" s="95">
        <v>7.9</v>
      </c>
      <c r="N158" s="95">
        <v>0</v>
      </c>
      <c r="O158" s="95">
        <v>0</v>
      </c>
      <c r="P158" s="95">
        <v>0</v>
      </c>
      <c r="Q158" s="95">
        <v>0</v>
      </c>
      <c r="R158" s="95">
        <v>0</v>
      </c>
      <c r="S158" s="95">
        <v>1</v>
      </c>
      <c r="T158" s="95">
        <v>0</v>
      </c>
      <c r="U158" s="95">
        <v>0</v>
      </c>
      <c r="V158" s="95">
        <v>0</v>
      </c>
      <c r="W158" s="95">
        <v>0</v>
      </c>
      <c r="X158" s="95">
        <v>1</v>
      </c>
      <c r="Y158" s="95">
        <v>1</v>
      </c>
      <c r="Z158" s="95">
        <v>0</v>
      </c>
      <c r="AA158" s="95">
        <v>1</v>
      </c>
      <c r="AB158" s="95">
        <v>0</v>
      </c>
      <c r="AC158" s="95">
        <v>0</v>
      </c>
      <c r="AD158" s="95">
        <v>0</v>
      </c>
      <c r="AE158" s="95">
        <v>0</v>
      </c>
      <c r="AF158" s="95">
        <v>0</v>
      </c>
      <c r="AG158" s="95">
        <v>0</v>
      </c>
      <c r="AH158" s="95">
        <v>0</v>
      </c>
      <c r="AI158" s="95">
        <v>0</v>
      </c>
      <c r="AJ158" s="173">
        <v>44284.676296296297</v>
      </c>
      <c r="AK158" s="95">
        <v>16</v>
      </c>
      <c r="AL158" s="173">
        <v>44291.49291666667</v>
      </c>
      <c r="AM158" s="95">
        <v>16</v>
      </c>
    </row>
    <row r="159" spans="2:39">
      <c r="B159" s="95">
        <v>168</v>
      </c>
      <c r="C159" s="95" t="s">
        <v>2583</v>
      </c>
      <c r="D159" s="95"/>
      <c r="E159" s="95" t="s">
        <v>2569</v>
      </c>
      <c r="F159" s="95" t="s">
        <v>2570</v>
      </c>
      <c r="G159" s="95" t="s">
        <v>2136</v>
      </c>
      <c r="H159" s="95">
        <v>1</v>
      </c>
      <c r="I159" s="95" t="s">
        <v>2307</v>
      </c>
      <c r="J159" s="95">
        <v>2</v>
      </c>
      <c r="K159" s="95">
        <v>10.86</v>
      </c>
      <c r="L159" s="95">
        <v>0</v>
      </c>
      <c r="M159" s="95">
        <v>6</v>
      </c>
      <c r="N159" s="95">
        <v>0</v>
      </c>
      <c r="O159" s="95">
        <v>0</v>
      </c>
      <c r="P159" s="95">
        <v>0</v>
      </c>
      <c r="Q159" s="95">
        <v>0</v>
      </c>
      <c r="R159" s="95">
        <v>0</v>
      </c>
      <c r="S159" s="95">
        <v>1</v>
      </c>
      <c r="T159" s="95">
        <v>0</v>
      </c>
      <c r="U159" s="95">
        <v>0</v>
      </c>
      <c r="V159" s="95">
        <v>0</v>
      </c>
      <c r="W159" s="95">
        <v>0</v>
      </c>
      <c r="X159" s="95">
        <v>1</v>
      </c>
      <c r="Y159" s="95">
        <v>1</v>
      </c>
      <c r="Z159" s="95">
        <v>1</v>
      </c>
      <c r="AA159" s="95">
        <v>0</v>
      </c>
      <c r="AB159" s="95">
        <v>0</v>
      </c>
      <c r="AC159" s="95">
        <v>0</v>
      </c>
      <c r="AD159" s="95">
        <v>0</v>
      </c>
      <c r="AE159" s="95">
        <v>0</v>
      </c>
      <c r="AF159" s="95">
        <v>0</v>
      </c>
      <c r="AG159" s="95">
        <v>0</v>
      </c>
      <c r="AH159" s="95">
        <v>0</v>
      </c>
      <c r="AI159" s="95">
        <v>0</v>
      </c>
      <c r="AJ159" s="173">
        <v>44284.677233796298</v>
      </c>
      <c r="AK159" s="95">
        <v>16</v>
      </c>
      <c r="AL159" s="173">
        <v>45271.504780092589</v>
      </c>
      <c r="AM159" s="95">
        <v>16</v>
      </c>
    </row>
    <row r="160" spans="2:39">
      <c r="B160" s="95">
        <v>169</v>
      </c>
      <c r="C160" s="95" t="s">
        <v>2584</v>
      </c>
      <c r="D160" s="95"/>
      <c r="E160" s="95" t="s">
        <v>2572</v>
      </c>
      <c r="F160" s="95" t="s">
        <v>2570</v>
      </c>
      <c r="G160" s="95" t="s">
        <v>2136</v>
      </c>
      <c r="H160" s="95">
        <v>1</v>
      </c>
      <c r="I160" s="95" t="s">
        <v>2307</v>
      </c>
      <c r="J160" s="95">
        <v>2</v>
      </c>
      <c r="K160" s="95">
        <v>11.31</v>
      </c>
      <c r="L160" s="95">
        <v>0</v>
      </c>
      <c r="M160" s="95">
        <v>6.4</v>
      </c>
      <c r="N160" s="95">
        <v>0</v>
      </c>
      <c r="O160" s="95">
        <v>0</v>
      </c>
      <c r="P160" s="95">
        <v>0</v>
      </c>
      <c r="Q160" s="95">
        <v>0</v>
      </c>
      <c r="R160" s="95">
        <v>0</v>
      </c>
      <c r="S160" s="95">
        <v>1</v>
      </c>
      <c r="T160" s="95">
        <v>0</v>
      </c>
      <c r="U160" s="95">
        <v>0</v>
      </c>
      <c r="V160" s="95">
        <v>0</v>
      </c>
      <c r="W160" s="95">
        <v>0</v>
      </c>
      <c r="X160" s="95">
        <v>1</v>
      </c>
      <c r="Y160" s="95">
        <v>1</v>
      </c>
      <c r="Z160" s="95">
        <v>1</v>
      </c>
      <c r="AA160" s="95">
        <v>0</v>
      </c>
      <c r="AB160" s="95">
        <v>0</v>
      </c>
      <c r="AC160" s="95">
        <v>0</v>
      </c>
      <c r="AD160" s="95">
        <v>0</v>
      </c>
      <c r="AE160" s="95">
        <v>0</v>
      </c>
      <c r="AF160" s="95">
        <v>0</v>
      </c>
      <c r="AG160" s="95">
        <v>0</v>
      </c>
      <c r="AH160" s="95">
        <v>0</v>
      </c>
      <c r="AI160" s="95">
        <v>0</v>
      </c>
      <c r="AJ160" s="173">
        <v>44284.679259259261</v>
      </c>
      <c r="AK160" s="95">
        <v>16</v>
      </c>
      <c r="AL160" s="173">
        <v>45271.504930555559</v>
      </c>
      <c r="AM160" s="95">
        <v>16</v>
      </c>
    </row>
    <row r="161" spans="2:39">
      <c r="B161" s="95">
        <v>170</v>
      </c>
      <c r="C161" s="95" t="s">
        <v>2585</v>
      </c>
      <c r="D161" s="95"/>
      <c r="E161" s="95" t="s">
        <v>2574</v>
      </c>
      <c r="F161" s="95" t="s">
        <v>2570</v>
      </c>
      <c r="G161" s="95" t="s">
        <v>2136</v>
      </c>
      <c r="H161" s="95">
        <v>1</v>
      </c>
      <c r="I161" s="95" t="s">
        <v>2307</v>
      </c>
      <c r="J161" s="95">
        <v>2</v>
      </c>
      <c r="K161" s="95">
        <v>11.77</v>
      </c>
      <c r="L161" s="95">
        <v>0</v>
      </c>
      <c r="M161" s="95">
        <v>6.8</v>
      </c>
      <c r="N161" s="95">
        <v>0</v>
      </c>
      <c r="O161" s="95">
        <v>0</v>
      </c>
      <c r="P161" s="95">
        <v>0</v>
      </c>
      <c r="Q161" s="95">
        <v>0</v>
      </c>
      <c r="R161" s="95">
        <v>0</v>
      </c>
      <c r="S161" s="95">
        <v>1</v>
      </c>
      <c r="T161" s="95">
        <v>0</v>
      </c>
      <c r="U161" s="95">
        <v>0</v>
      </c>
      <c r="V161" s="95">
        <v>0</v>
      </c>
      <c r="W161" s="95">
        <v>0</v>
      </c>
      <c r="X161" s="95">
        <v>1</v>
      </c>
      <c r="Y161" s="95">
        <v>1</v>
      </c>
      <c r="Z161" s="95">
        <v>1</v>
      </c>
      <c r="AA161" s="95">
        <v>0</v>
      </c>
      <c r="AB161" s="95">
        <v>0</v>
      </c>
      <c r="AC161" s="95">
        <v>0</v>
      </c>
      <c r="AD161" s="95">
        <v>0</v>
      </c>
      <c r="AE161" s="95">
        <v>0</v>
      </c>
      <c r="AF161" s="95">
        <v>0</v>
      </c>
      <c r="AG161" s="95">
        <v>0</v>
      </c>
      <c r="AH161" s="95">
        <v>0</v>
      </c>
      <c r="AI161" s="95">
        <v>0</v>
      </c>
      <c r="AJ161" s="173">
        <v>44284.680312500001</v>
      </c>
      <c r="AK161" s="95">
        <v>16</v>
      </c>
      <c r="AL161" s="173">
        <v>45271.505115740743</v>
      </c>
      <c r="AM161" s="95">
        <v>16</v>
      </c>
    </row>
    <row r="162" spans="2:39">
      <c r="B162" s="95">
        <v>171</v>
      </c>
      <c r="C162" s="95" t="s">
        <v>2586</v>
      </c>
      <c r="D162" s="95"/>
      <c r="E162" s="95" t="s">
        <v>2576</v>
      </c>
      <c r="F162" s="95" t="s">
        <v>2570</v>
      </c>
      <c r="G162" s="95" t="s">
        <v>2136</v>
      </c>
      <c r="H162" s="95">
        <v>1</v>
      </c>
      <c r="I162" s="95" t="s">
        <v>2307</v>
      </c>
      <c r="J162" s="95">
        <v>2</v>
      </c>
      <c r="K162" s="95">
        <v>13.22</v>
      </c>
      <c r="L162" s="95">
        <v>0</v>
      </c>
      <c r="M162" s="95">
        <v>7.2</v>
      </c>
      <c r="N162" s="95">
        <v>0</v>
      </c>
      <c r="O162" s="95">
        <v>0</v>
      </c>
      <c r="P162" s="95">
        <v>0</v>
      </c>
      <c r="Q162" s="95">
        <v>0</v>
      </c>
      <c r="R162" s="95">
        <v>0</v>
      </c>
      <c r="S162" s="95">
        <v>1</v>
      </c>
      <c r="T162" s="95">
        <v>0</v>
      </c>
      <c r="U162" s="95">
        <v>0</v>
      </c>
      <c r="V162" s="95">
        <v>0</v>
      </c>
      <c r="W162" s="95">
        <v>0</v>
      </c>
      <c r="X162" s="95">
        <v>1</v>
      </c>
      <c r="Y162" s="95">
        <v>1</v>
      </c>
      <c r="Z162" s="95">
        <v>1</v>
      </c>
      <c r="AA162" s="95">
        <v>0</v>
      </c>
      <c r="AB162" s="95">
        <v>0</v>
      </c>
      <c r="AC162" s="95">
        <v>0</v>
      </c>
      <c r="AD162" s="95">
        <v>0</v>
      </c>
      <c r="AE162" s="95">
        <v>0</v>
      </c>
      <c r="AF162" s="95">
        <v>0</v>
      </c>
      <c r="AG162" s="95">
        <v>0</v>
      </c>
      <c r="AH162" s="95">
        <v>0</v>
      </c>
      <c r="AI162" s="95">
        <v>0</v>
      </c>
      <c r="AJ162" s="173">
        <v>44284.680763888886</v>
      </c>
      <c r="AK162" s="95">
        <v>16</v>
      </c>
      <c r="AL162" s="173">
        <v>45271.505324074074</v>
      </c>
      <c r="AM162" s="95">
        <v>16</v>
      </c>
    </row>
    <row r="163" spans="2:39">
      <c r="B163" s="95">
        <v>172</v>
      </c>
      <c r="C163" s="95" t="s">
        <v>2587</v>
      </c>
      <c r="D163" s="95"/>
      <c r="E163" s="95" t="s">
        <v>2578</v>
      </c>
      <c r="F163" s="95" t="s">
        <v>2570</v>
      </c>
      <c r="G163" s="95" t="s">
        <v>2136</v>
      </c>
      <c r="H163" s="95">
        <v>1</v>
      </c>
      <c r="I163" s="95" t="s">
        <v>2307</v>
      </c>
      <c r="J163" s="95">
        <v>2</v>
      </c>
      <c r="K163" s="95">
        <v>13.68</v>
      </c>
      <c r="L163" s="95">
        <v>0</v>
      </c>
      <c r="M163" s="95">
        <v>7.6</v>
      </c>
      <c r="N163" s="95">
        <v>0</v>
      </c>
      <c r="O163" s="95">
        <v>0</v>
      </c>
      <c r="P163" s="95">
        <v>0</v>
      </c>
      <c r="Q163" s="95">
        <v>0</v>
      </c>
      <c r="R163" s="95">
        <v>0</v>
      </c>
      <c r="S163" s="95">
        <v>1</v>
      </c>
      <c r="T163" s="95">
        <v>0</v>
      </c>
      <c r="U163" s="95">
        <v>0</v>
      </c>
      <c r="V163" s="95">
        <v>0</v>
      </c>
      <c r="W163" s="95">
        <v>0</v>
      </c>
      <c r="X163" s="95">
        <v>1</v>
      </c>
      <c r="Y163" s="95">
        <v>1</v>
      </c>
      <c r="Z163" s="95">
        <v>1</v>
      </c>
      <c r="AA163" s="95">
        <v>0</v>
      </c>
      <c r="AB163" s="95">
        <v>0</v>
      </c>
      <c r="AC163" s="95">
        <v>0</v>
      </c>
      <c r="AD163" s="95">
        <v>0</v>
      </c>
      <c r="AE163" s="95">
        <v>0</v>
      </c>
      <c r="AF163" s="95">
        <v>0</v>
      </c>
      <c r="AG163" s="95">
        <v>0</v>
      </c>
      <c r="AH163" s="95">
        <v>0</v>
      </c>
      <c r="AI163" s="95">
        <v>0</v>
      </c>
      <c r="AJ163" s="173">
        <v>44284.681759259256</v>
      </c>
      <c r="AK163" s="95">
        <v>16</v>
      </c>
      <c r="AL163" s="173">
        <v>45271.505520833336</v>
      </c>
      <c r="AM163" s="95">
        <v>16</v>
      </c>
    </row>
    <row r="164" spans="2:39">
      <c r="B164" s="95">
        <v>173</v>
      </c>
      <c r="C164" s="95" t="s">
        <v>2588</v>
      </c>
      <c r="D164" s="95"/>
      <c r="E164" s="95" t="s">
        <v>2580</v>
      </c>
      <c r="F164" s="95" t="s">
        <v>2570</v>
      </c>
      <c r="G164" s="95" t="s">
        <v>2136</v>
      </c>
      <c r="H164" s="95">
        <v>1</v>
      </c>
      <c r="I164" s="95" t="s">
        <v>2307</v>
      </c>
      <c r="J164" s="95">
        <v>2</v>
      </c>
      <c r="K164" s="95">
        <v>0</v>
      </c>
      <c r="L164" s="95">
        <v>0</v>
      </c>
      <c r="M164" s="95">
        <v>8</v>
      </c>
      <c r="N164" s="95">
        <v>0</v>
      </c>
      <c r="O164" s="95">
        <v>0</v>
      </c>
      <c r="P164" s="95">
        <v>0</v>
      </c>
      <c r="Q164" s="95">
        <v>0</v>
      </c>
      <c r="R164" s="95">
        <v>0</v>
      </c>
      <c r="S164" s="95">
        <v>1</v>
      </c>
      <c r="T164" s="95">
        <v>0</v>
      </c>
      <c r="U164" s="95">
        <v>0</v>
      </c>
      <c r="V164" s="95">
        <v>0</v>
      </c>
      <c r="W164" s="95">
        <v>0</v>
      </c>
      <c r="X164" s="95">
        <v>1</v>
      </c>
      <c r="Y164" s="95">
        <v>1</v>
      </c>
      <c r="Z164" s="95">
        <v>1</v>
      </c>
      <c r="AA164" s="95">
        <v>0</v>
      </c>
      <c r="AB164" s="95">
        <v>0</v>
      </c>
      <c r="AC164" s="95">
        <v>0</v>
      </c>
      <c r="AD164" s="95">
        <v>0</v>
      </c>
      <c r="AE164" s="95">
        <v>0</v>
      </c>
      <c r="AF164" s="95">
        <v>0</v>
      </c>
      <c r="AG164" s="95">
        <v>0</v>
      </c>
      <c r="AH164" s="95">
        <v>0</v>
      </c>
      <c r="AI164" s="95">
        <v>0</v>
      </c>
      <c r="AJ164" s="173">
        <v>44284.682673611111</v>
      </c>
      <c r="AK164" s="95">
        <v>16</v>
      </c>
      <c r="AL164" s="173">
        <v>44291.492465277777</v>
      </c>
      <c r="AM164" s="95">
        <v>16</v>
      </c>
    </row>
    <row r="165" spans="2:39">
      <c r="B165" s="95">
        <v>174</v>
      </c>
      <c r="C165" s="95" t="s">
        <v>2589</v>
      </c>
      <c r="D165" s="95"/>
      <c r="E165" s="95" t="s">
        <v>2582</v>
      </c>
      <c r="F165" s="95" t="s">
        <v>2570</v>
      </c>
      <c r="G165" s="95" t="s">
        <v>2136</v>
      </c>
      <c r="H165" s="95">
        <v>1</v>
      </c>
      <c r="I165" s="95" t="s">
        <v>2307</v>
      </c>
      <c r="J165" s="95">
        <v>2</v>
      </c>
      <c r="K165" s="95">
        <v>0</v>
      </c>
      <c r="L165" s="95">
        <v>0</v>
      </c>
      <c r="M165" s="95">
        <v>8.4</v>
      </c>
      <c r="N165" s="95">
        <v>0</v>
      </c>
      <c r="O165" s="95">
        <v>0</v>
      </c>
      <c r="P165" s="95">
        <v>0</v>
      </c>
      <c r="Q165" s="95">
        <v>0</v>
      </c>
      <c r="R165" s="95">
        <v>0</v>
      </c>
      <c r="S165" s="95">
        <v>1</v>
      </c>
      <c r="T165" s="95">
        <v>0</v>
      </c>
      <c r="U165" s="95">
        <v>0</v>
      </c>
      <c r="V165" s="95">
        <v>0</v>
      </c>
      <c r="W165" s="95">
        <v>0</v>
      </c>
      <c r="X165" s="95">
        <v>1</v>
      </c>
      <c r="Y165" s="95">
        <v>1</v>
      </c>
      <c r="Z165" s="95">
        <v>1</v>
      </c>
      <c r="AA165" s="95">
        <v>0</v>
      </c>
      <c r="AB165" s="95">
        <v>0</v>
      </c>
      <c r="AC165" s="95">
        <v>0</v>
      </c>
      <c r="AD165" s="95">
        <v>0</v>
      </c>
      <c r="AE165" s="95">
        <v>0</v>
      </c>
      <c r="AF165" s="95">
        <v>0</v>
      </c>
      <c r="AG165" s="95">
        <v>0</v>
      </c>
      <c r="AH165" s="95">
        <v>0</v>
      </c>
      <c r="AI165" s="95">
        <v>0</v>
      </c>
      <c r="AJ165" s="173">
        <v>44284.683113425926</v>
      </c>
      <c r="AK165" s="95">
        <v>16</v>
      </c>
      <c r="AL165" s="173">
        <v>44291.492754629631</v>
      </c>
      <c r="AM165" s="95">
        <v>16</v>
      </c>
    </row>
    <row r="166" spans="2:39" ht="37.5">
      <c r="B166" s="95">
        <v>175</v>
      </c>
      <c r="C166" s="95" t="s">
        <v>2590</v>
      </c>
      <c r="D166" s="95"/>
      <c r="E166" s="95" t="s">
        <v>2591</v>
      </c>
      <c r="F166" s="95" t="s">
        <v>2592</v>
      </c>
      <c r="G166" s="95" t="s">
        <v>2317</v>
      </c>
      <c r="H166" s="95">
        <v>1</v>
      </c>
      <c r="I166" s="175" t="s">
        <v>2593</v>
      </c>
      <c r="J166" s="95">
        <v>1</v>
      </c>
      <c r="K166" s="95">
        <v>0</v>
      </c>
      <c r="L166" s="95">
        <v>0.1</v>
      </c>
      <c r="M166" s="95">
        <v>1</v>
      </c>
      <c r="N166" s="95">
        <v>0</v>
      </c>
      <c r="O166" s="95">
        <v>0</v>
      </c>
      <c r="P166" s="95">
        <v>0</v>
      </c>
      <c r="Q166" s="95">
        <v>0</v>
      </c>
      <c r="R166" s="95">
        <v>0</v>
      </c>
      <c r="S166" s="95">
        <v>1</v>
      </c>
      <c r="T166" s="95">
        <v>1</v>
      </c>
      <c r="U166" s="95">
        <v>0</v>
      </c>
      <c r="V166" s="95">
        <v>0</v>
      </c>
      <c r="W166" s="95">
        <v>0</v>
      </c>
      <c r="X166" s="95">
        <v>0</v>
      </c>
      <c r="Y166" s="95">
        <v>0</v>
      </c>
      <c r="Z166" s="95">
        <v>1</v>
      </c>
      <c r="AA166" s="95">
        <v>1</v>
      </c>
      <c r="AB166" s="95">
        <v>0</v>
      </c>
      <c r="AC166" s="95">
        <v>0</v>
      </c>
      <c r="AD166" s="95">
        <v>0</v>
      </c>
      <c r="AE166" s="95">
        <v>0</v>
      </c>
      <c r="AF166" s="95">
        <v>0</v>
      </c>
      <c r="AG166" s="95">
        <v>0</v>
      </c>
      <c r="AH166" s="95">
        <v>0</v>
      </c>
      <c r="AI166" s="95">
        <v>0</v>
      </c>
      <c r="AJ166" s="173">
        <v>44313.705370370371</v>
      </c>
      <c r="AK166" s="95">
        <v>16</v>
      </c>
      <c r="AL166" s="173">
        <v>44729.356481481482</v>
      </c>
      <c r="AM166" s="95">
        <v>16</v>
      </c>
    </row>
    <row r="167" spans="2:39">
      <c r="B167" s="95">
        <v>176</v>
      </c>
      <c r="C167" s="95" t="s">
        <v>2594</v>
      </c>
      <c r="D167" s="95"/>
      <c r="E167" s="95" t="s">
        <v>2595</v>
      </c>
      <c r="F167" s="95" t="s">
        <v>2596</v>
      </c>
      <c r="G167" s="95" t="s">
        <v>2597</v>
      </c>
      <c r="H167" s="95">
        <v>1</v>
      </c>
      <c r="I167" s="95" t="s">
        <v>2543</v>
      </c>
      <c r="J167" s="95">
        <v>5</v>
      </c>
      <c r="K167" s="95">
        <v>4.5</v>
      </c>
      <c r="L167" s="95">
        <v>0.17</v>
      </c>
      <c r="M167" s="95">
        <v>2</v>
      </c>
      <c r="N167" s="95">
        <v>2.8</v>
      </c>
      <c r="O167" s="95">
        <v>1.63</v>
      </c>
      <c r="P167" s="95">
        <v>2.74</v>
      </c>
      <c r="Q167" s="95">
        <v>2.39</v>
      </c>
      <c r="R167" s="95">
        <v>1.6</v>
      </c>
      <c r="S167" s="95">
        <v>0</v>
      </c>
      <c r="T167" s="95">
        <v>0</v>
      </c>
      <c r="U167" s="95">
        <v>0</v>
      </c>
      <c r="V167" s="95">
        <v>0</v>
      </c>
      <c r="W167" s="95">
        <v>1</v>
      </c>
      <c r="X167" s="95">
        <v>0</v>
      </c>
      <c r="Y167" s="95">
        <v>0</v>
      </c>
      <c r="Z167" s="95">
        <v>0</v>
      </c>
      <c r="AA167" s="95">
        <v>0</v>
      </c>
      <c r="AB167" s="95">
        <v>0</v>
      </c>
      <c r="AC167" s="95">
        <v>0</v>
      </c>
      <c r="AD167" s="95">
        <v>0</v>
      </c>
      <c r="AE167" s="95">
        <v>0</v>
      </c>
      <c r="AF167" s="95">
        <v>1</v>
      </c>
      <c r="AG167" s="95">
        <v>1</v>
      </c>
      <c r="AH167" s="95">
        <v>0</v>
      </c>
      <c r="AI167" s="95">
        <v>0</v>
      </c>
      <c r="AJ167" s="173">
        <v>44326.542141203703</v>
      </c>
      <c r="AK167" s="95">
        <v>16</v>
      </c>
      <c r="AL167" s="173">
        <v>45252.804224537038</v>
      </c>
      <c r="AM167" s="95">
        <v>16</v>
      </c>
    </row>
    <row r="168" spans="2:39">
      <c r="B168" s="95">
        <v>177</v>
      </c>
      <c r="C168" s="95" t="s">
        <v>2598</v>
      </c>
      <c r="D168" s="95"/>
      <c r="E168" s="95" t="s">
        <v>2599</v>
      </c>
      <c r="F168" s="95" t="s">
        <v>2600</v>
      </c>
      <c r="G168" s="95" t="s">
        <v>2132</v>
      </c>
      <c r="H168" s="95">
        <v>1</v>
      </c>
      <c r="I168" s="175" t="s">
        <v>2601</v>
      </c>
      <c r="J168" s="95">
        <v>1</v>
      </c>
      <c r="K168" s="95">
        <v>0</v>
      </c>
      <c r="L168" s="95">
        <v>0.22</v>
      </c>
      <c r="M168" s="95">
        <v>2.63</v>
      </c>
      <c r="N168" s="95">
        <v>3</v>
      </c>
      <c r="O168" s="95">
        <v>0</v>
      </c>
      <c r="P168" s="95">
        <v>3</v>
      </c>
      <c r="Q168" s="95">
        <v>0</v>
      </c>
      <c r="R168" s="95">
        <v>0</v>
      </c>
      <c r="S168" s="95">
        <v>1</v>
      </c>
      <c r="T168" s="95">
        <v>0</v>
      </c>
      <c r="U168" s="95">
        <v>0</v>
      </c>
      <c r="V168" s="95">
        <v>0</v>
      </c>
      <c r="W168" s="95">
        <v>0</v>
      </c>
      <c r="X168" s="95">
        <v>0</v>
      </c>
      <c r="Y168" s="95">
        <v>0</v>
      </c>
      <c r="Z168" s="95">
        <v>1</v>
      </c>
      <c r="AA168" s="95">
        <v>1</v>
      </c>
      <c r="AB168" s="95">
        <v>0</v>
      </c>
      <c r="AC168" s="95">
        <v>0</v>
      </c>
      <c r="AD168" s="95">
        <v>0</v>
      </c>
      <c r="AE168" s="95">
        <v>0</v>
      </c>
      <c r="AF168" s="95">
        <v>0</v>
      </c>
      <c r="AG168" s="95">
        <v>0</v>
      </c>
      <c r="AH168" s="95">
        <v>0</v>
      </c>
      <c r="AI168" s="95">
        <v>0</v>
      </c>
      <c r="AJ168" s="173">
        <v>44331.590196759258</v>
      </c>
      <c r="AK168" s="95">
        <v>16</v>
      </c>
      <c r="AL168" s="173">
        <v>44331.608483796299</v>
      </c>
      <c r="AM168" s="95">
        <v>16</v>
      </c>
    </row>
    <row r="169" spans="2:39">
      <c r="B169" s="95">
        <v>178</v>
      </c>
      <c r="C169" s="95" t="s">
        <v>2602</v>
      </c>
      <c r="D169" s="95"/>
      <c r="E169" s="95" t="s">
        <v>2603</v>
      </c>
      <c r="F169" s="95" t="s">
        <v>2570</v>
      </c>
      <c r="G169" s="95" t="s">
        <v>2136</v>
      </c>
      <c r="H169" s="95">
        <v>1</v>
      </c>
      <c r="I169" s="95" t="s">
        <v>2307</v>
      </c>
      <c r="J169" s="95">
        <v>2</v>
      </c>
      <c r="K169" s="95">
        <v>10.31</v>
      </c>
      <c r="L169" s="95">
        <v>0</v>
      </c>
      <c r="M169" s="95">
        <v>5.6</v>
      </c>
      <c r="N169" s="95">
        <v>0</v>
      </c>
      <c r="O169" s="95">
        <v>0</v>
      </c>
      <c r="P169" s="95">
        <v>0</v>
      </c>
      <c r="Q169" s="95">
        <v>0</v>
      </c>
      <c r="R169" s="95">
        <v>0</v>
      </c>
      <c r="S169" s="95">
        <v>1</v>
      </c>
      <c r="T169" s="95">
        <v>0</v>
      </c>
      <c r="U169" s="95">
        <v>0</v>
      </c>
      <c r="V169" s="95">
        <v>0</v>
      </c>
      <c r="W169" s="95">
        <v>0</v>
      </c>
      <c r="X169" s="95">
        <v>1</v>
      </c>
      <c r="Y169" s="95">
        <v>1</v>
      </c>
      <c r="Z169" s="95">
        <v>1</v>
      </c>
      <c r="AA169" s="95">
        <v>0</v>
      </c>
      <c r="AB169" s="95">
        <v>0</v>
      </c>
      <c r="AC169" s="95">
        <v>0</v>
      </c>
      <c r="AD169" s="95">
        <v>0</v>
      </c>
      <c r="AE169" s="95">
        <v>0</v>
      </c>
      <c r="AF169" s="95">
        <v>0</v>
      </c>
      <c r="AG169" s="95">
        <v>0</v>
      </c>
      <c r="AH169" s="95">
        <v>0</v>
      </c>
      <c r="AI169" s="95">
        <v>0</v>
      </c>
      <c r="AJ169" s="173">
        <v>44334.396840277775</v>
      </c>
      <c r="AK169" s="95">
        <v>16</v>
      </c>
      <c r="AL169" s="173">
        <v>45271.505787037036</v>
      </c>
      <c r="AM169" s="95">
        <v>16</v>
      </c>
    </row>
    <row r="170" spans="2:39">
      <c r="B170" s="95">
        <v>179</v>
      </c>
      <c r="C170" s="95" t="s">
        <v>2604</v>
      </c>
      <c r="D170" s="95"/>
      <c r="E170" s="95" t="s">
        <v>2603</v>
      </c>
      <c r="F170" s="95" t="s">
        <v>2570</v>
      </c>
      <c r="G170" s="95" t="s">
        <v>2140</v>
      </c>
      <c r="H170" s="95">
        <v>1</v>
      </c>
      <c r="I170" s="95" t="s">
        <v>2307</v>
      </c>
      <c r="J170" s="95">
        <v>3</v>
      </c>
      <c r="K170" s="95">
        <v>9.31</v>
      </c>
      <c r="L170" s="95">
        <v>0</v>
      </c>
      <c r="M170" s="95">
        <v>5.0999999999999996</v>
      </c>
      <c r="N170" s="95">
        <v>0</v>
      </c>
      <c r="O170" s="95">
        <v>0</v>
      </c>
      <c r="P170" s="95">
        <v>0</v>
      </c>
      <c r="Q170" s="95">
        <v>0</v>
      </c>
      <c r="R170" s="95">
        <v>0</v>
      </c>
      <c r="S170" s="95">
        <v>1</v>
      </c>
      <c r="T170" s="95">
        <v>0</v>
      </c>
      <c r="U170" s="95">
        <v>0</v>
      </c>
      <c r="V170" s="95">
        <v>0</v>
      </c>
      <c r="W170" s="95">
        <v>0</v>
      </c>
      <c r="X170" s="95">
        <v>1</v>
      </c>
      <c r="Y170" s="95">
        <v>1</v>
      </c>
      <c r="Z170" s="95">
        <v>0</v>
      </c>
      <c r="AA170" s="95">
        <v>1</v>
      </c>
      <c r="AB170" s="95">
        <v>0</v>
      </c>
      <c r="AC170" s="95">
        <v>0</v>
      </c>
      <c r="AD170" s="95">
        <v>0</v>
      </c>
      <c r="AE170" s="95">
        <v>0</v>
      </c>
      <c r="AF170" s="95">
        <v>0</v>
      </c>
      <c r="AG170" s="95">
        <v>0</v>
      </c>
      <c r="AH170" s="95">
        <v>0</v>
      </c>
      <c r="AI170" s="95">
        <v>0</v>
      </c>
      <c r="AJ170" s="173">
        <v>44334.398275462961</v>
      </c>
      <c r="AK170" s="95">
        <v>16</v>
      </c>
      <c r="AL170" s="173">
        <v>45271.505937499998</v>
      </c>
      <c r="AM170" s="95">
        <v>16</v>
      </c>
    </row>
    <row r="171" spans="2:39">
      <c r="B171" s="95">
        <v>180</v>
      </c>
      <c r="C171" s="95" t="s">
        <v>2605</v>
      </c>
      <c r="D171" s="95"/>
      <c r="E171" s="95" t="s">
        <v>2606</v>
      </c>
      <c r="F171" s="95" t="s">
        <v>2607</v>
      </c>
      <c r="G171" s="95" t="s">
        <v>2132</v>
      </c>
      <c r="H171" s="95">
        <v>1</v>
      </c>
      <c r="I171" s="175" t="s">
        <v>2176</v>
      </c>
      <c r="J171" s="95">
        <v>1</v>
      </c>
      <c r="K171" s="95">
        <v>1.07</v>
      </c>
      <c r="L171" s="95">
        <v>0</v>
      </c>
      <c r="M171" s="95">
        <v>0</v>
      </c>
      <c r="N171" s="95">
        <v>0</v>
      </c>
      <c r="O171" s="95">
        <v>0</v>
      </c>
      <c r="P171" s="95">
        <v>0</v>
      </c>
      <c r="Q171" s="95">
        <v>0</v>
      </c>
      <c r="R171" s="95">
        <v>0</v>
      </c>
      <c r="S171" s="95">
        <v>1</v>
      </c>
      <c r="T171" s="95">
        <v>0</v>
      </c>
      <c r="U171" s="95">
        <v>0</v>
      </c>
      <c r="V171" s="95">
        <v>0</v>
      </c>
      <c r="W171" s="95">
        <v>0</v>
      </c>
      <c r="X171" s="95">
        <v>0</v>
      </c>
      <c r="Y171" s="95">
        <v>0</v>
      </c>
      <c r="Z171" s="95">
        <v>1</v>
      </c>
      <c r="AA171" s="95">
        <v>1</v>
      </c>
      <c r="AB171" s="95">
        <v>0</v>
      </c>
      <c r="AC171" s="95">
        <v>0</v>
      </c>
      <c r="AD171" s="95">
        <v>0</v>
      </c>
      <c r="AE171" s="95">
        <v>0</v>
      </c>
      <c r="AF171" s="95">
        <v>0</v>
      </c>
      <c r="AG171" s="95">
        <v>0</v>
      </c>
      <c r="AH171" s="95">
        <v>0</v>
      </c>
      <c r="AI171" s="95">
        <v>0</v>
      </c>
      <c r="AJ171" s="173">
        <v>44407.660300925927</v>
      </c>
      <c r="AK171" s="95">
        <v>16</v>
      </c>
      <c r="AL171" s="173">
        <v>44407.660300925927</v>
      </c>
      <c r="AM171" s="95">
        <v>16</v>
      </c>
    </row>
    <row r="172" spans="2:39">
      <c r="B172" s="95">
        <v>181</v>
      </c>
      <c r="C172" s="95" t="s">
        <v>2608</v>
      </c>
      <c r="D172" s="95"/>
      <c r="E172" s="95" t="s">
        <v>2609</v>
      </c>
      <c r="F172" s="95" t="s">
        <v>2610</v>
      </c>
      <c r="G172" s="95" t="s">
        <v>2140</v>
      </c>
      <c r="H172" s="95">
        <v>1</v>
      </c>
      <c r="I172" s="175" t="s">
        <v>2176</v>
      </c>
      <c r="J172" s="95">
        <v>3</v>
      </c>
      <c r="K172" s="95">
        <v>2.1800000000000002</v>
      </c>
      <c r="L172" s="95">
        <v>0</v>
      </c>
      <c r="M172" s="95">
        <v>0</v>
      </c>
      <c r="N172" s="95">
        <v>0</v>
      </c>
      <c r="O172" s="95">
        <v>0</v>
      </c>
      <c r="P172" s="95">
        <v>0</v>
      </c>
      <c r="Q172" s="95">
        <v>0</v>
      </c>
      <c r="R172" s="95">
        <v>0</v>
      </c>
      <c r="S172" s="95">
        <v>1</v>
      </c>
      <c r="T172" s="95">
        <v>0</v>
      </c>
      <c r="U172" s="95">
        <v>0</v>
      </c>
      <c r="V172" s="95">
        <v>0</v>
      </c>
      <c r="W172" s="95">
        <v>0</v>
      </c>
      <c r="X172" s="95">
        <v>0</v>
      </c>
      <c r="Y172" s="95">
        <v>0</v>
      </c>
      <c r="Z172" s="95">
        <v>0</v>
      </c>
      <c r="AA172" s="95">
        <v>1</v>
      </c>
      <c r="AB172" s="95">
        <v>0</v>
      </c>
      <c r="AC172" s="95">
        <v>0</v>
      </c>
      <c r="AD172" s="95">
        <v>0</v>
      </c>
      <c r="AE172" s="95">
        <v>0</v>
      </c>
      <c r="AF172" s="95">
        <v>0</v>
      </c>
      <c r="AG172" s="95">
        <v>0</v>
      </c>
      <c r="AH172" s="95">
        <v>0</v>
      </c>
      <c r="AI172" s="95">
        <v>0</v>
      </c>
      <c r="AJ172" s="173">
        <v>44407.661435185182</v>
      </c>
      <c r="AK172" s="95">
        <v>16</v>
      </c>
      <c r="AL172" s="173">
        <v>44474.450659722221</v>
      </c>
      <c r="AM172" s="95">
        <v>16</v>
      </c>
    </row>
    <row r="173" spans="2:39">
      <c r="B173" s="95">
        <v>182</v>
      </c>
      <c r="C173" s="95" t="s">
        <v>2611</v>
      </c>
      <c r="D173" s="95"/>
      <c r="E173" s="95" t="s">
        <v>2612</v>
      </c>
      <c r="F173" s="95" t="s">
        <v>2613</v>
      </c>
      <c r="G173" s="95" t="s">
        <v>2136</v>
      </c>
      <c r="H173" s="95">
        <v>1</v>
      </c>
      <c r="I173" s="175" t="s">
        <v>2176</v>
      </c>
      <c r="J173" s="95">
        <v>2</v>
      </c>
      <c r="K173" s="95">
        <v>2.1800000000000002</v>
      </c>
      <c r="L173" s="95">
        <v>0</v>
      </c>
      <c r="M173" s="95">
        <v>0</v>
      </c>
      <c r="N173" s="95">
        <v>0</v>
      </c>
      <c r="O173" s="95">
        <v>0</v>
      </c>
      <c r="P173" s="95">
        <v>0</v>
      </c>
      <c r="Q173" s="95">
        <v>0</v>
      </c>
      <c r="R173" s="95">
        <v>0</v>
      </c>
      <c r="S173" s="95">
        <v>1</v>
      </c>
      <c r="T173" s="95">
        <v>0</v>
      </c>
      <c r="U173" s="95">
        <v>0</v>
      </c>
      <c r="V173" s="95">
        <v>0</v>
      </c>
      <c r="W173" s="95">
        <v>0</v>
      </c>
      <c r="X173" s="95">
        <v>0</v>
      </c>
      <c r="Y173" s="95">
        <v>0</v>
      </c>
      <c r="Z173" s="95">
        <v>1</v>
      </c>
      <c r="AA173" s="95">
        <v>0</v>
      </c>
      <c r="AB173" s="95">
        <v>0</v>
      </c>
      <c r="AC173" s="95">
        <v>0</v>
      </c>
      <c r="AD173" s="95">
        <v>0</v>
      </c>
      <c r="AE173" s="95">
        <v>0</v>
      </c>
      <c r="AF173" s="95">
        <v>0</v>
      </c>
      <c r="AG173" s="95">
        <v>0</v>
      </c>
      <c r="AH173" s="95">
        <v>0</v>
      </c>
      <c r="AI173" s="95">
        <v>0</v>
      </c>
      <c r="AJ173" s="173">
        <v>44407.663090277776</v>
      </c>
      <c r="AK173" s="95">
        <v>16</v>
      </c>
      <c r="AL173" s="173">
        <v>44407.663090277776</v>
      </c>
      <c r="AM173" s="95">
        <v>16</v>
      </c>
    </row>
    <row r="174" spans="2:39">
      <c r="B174" s="95">
        <v>184</v>
      </c>
      <c r="C174" s="95" t="s">
        <v>2614</v>
      </c>
      <c r="D174" s="95"/>
      <c r="E174" s="95" t="s">
        <v>2615</v>
      </c>
      <c r="F174" s="95" t="s">
        <v>2615</v>
      </c>
      <c r="G174" s="95" t="s">
        <v>2132</v>
      </c>
      <c r="H174" s="95">
        <v>1</v>
      </c>
      <c r="I174" s="175" t="s">
        <v>2616</v>
      </c>
      <c r="J174" s="95">
        <v>1</v>
      </c>
      <c r="K174" s="95">
        <v>1.67</v>
      </c>
      <c r="L174" s="95">
        <v>0</v>
      </c>
      <c r="M174" s="95">
        <v>0</v>
      </c>
      <c r="N174" s="95">
        <v>0</v>
      </c>
      <c r="O174" s="95">
        <v>0</v>
      </c>
      <c r="P174" s="95">
        <v>0</v>
      </c>
      <c r="Q174" s="95">
        <v>0</v>
      </c>
      <c r="R174" s="95">
        <v>0</v>
      </c>
      <c r="S174" s="95">
        <v>1</v>
      </c>
      <c r="T174" s="95">
        <v>0</v>
      </c>
      <c r="U174" s="95">
        <v>0</v>
      </c>
      <c r="V174" s="95">
        <v>0</v>
      </c>
      <c r="W174" s="95">
        <v>0</v>
      </c>
      <c r="X174" s="95">
        <v>0</v>
      </c>
      <c r="Y174" s="95">
        <v>0</v>
      </c>
      <c r="Z174" s="95">
        <v>1</v>
      </c>
      <c r="AA174" s="95">
        <v>1</v>
      </c>
      <c r="AB174" s="95">
        <v>0</v>
      </c>
      <c r="AC174" s="95">
        <v>0</v>
      </c>
      <c r="AD174" s="95">
        <v>0</v>
      </c>
      <c r="AE174" s="95">
        <v>0</v>
      </c>
      <c r="AF174" s="95">
        <v>0</v>
      </c>
      <c r="AG174" s="95">
        <v>0</v>
      </c>
      <c r="AH174" s="95">
        <v>0</v>
      </c>
      <c r="AI174" s="95">
        <v>0</v>
      </c>
      <c r="AJ174" s="173">
        <v>44407.666064814817</v>
      </c>
      <c r="AK174" s="95">
        <v>16</v>
      </c>
      <c r="AL174" s="173">
        <v>44407.666064814817</v>
      </c>
      <c r="AM174" s="95">
        <v>16</v>
      </c>
    </row>
    <row r="175" spans="2:39">
      <c r="B175" s="95">
        <v>186</v>
      </c>
      <c r="C175" s="95" t="s">
        <v>2617</v>
      </c>
      <c r="D175" s="95"/>
      <c r="E175" s="95" t="s">
        <v>2618</v>
      </c>
      <c r="F175" s="95" t="s">
        <v>2615</v>
      </c>
      <c r="G175" s="95" t="s">
        <v>2140</v>
      </c>
      <c r="H175" s="95">
        <v>1</v>
      </c>
      <c r="I175" s="175" t="s">
        <v>2616</v>
      </c>
      <c r="J175" s="95">
        <v>3</v>
      </c>
      <c r="K175" s="95">
        <v>2.78</v>
      </c>
      <c r="L175" s="95">
        <v>0</v>
      </c>
      <c r="M175" s="95">
        <v>0</v>
      </c>
      <c r="N175" s="95">
        <v>0</v>
      </c>
      <c r="O175" s="95">
        <v>0</v>
      </c>
      <c r="P175" s="95">
        <v>0</v>
      </c>
      <c r="Q175" s="95">
        <v>0</v>
      </c>
      <c r="R175" s="95">
        <v>0</v>
      </c>
      <c r="S175" s="95">
        <v>1</v>
      </c>
      <c r="T175" s="95">
        <v>0</v>
      </c>
      <c r="U175" s="95">
        <v>0</v>
      </c>
      <c r="V175" s="95">
        <v>0</v>
      </c>
      <c r="W175" s="95">
        <v>0</v>
      </c>
      <c r="X175" s="95">
        <v>0</v>
      </c>
      <c r="Y175" s="95">
        <v>0</v>
      </c>
      <c r="Z175" s="95">
        <v>0</v>
      </c>
      <c r="AA175" s="95">
        <v>1</v>
      </c>
      <c r="AB175" s="95">
        <v>0</v>
      </c>
      <c r="AC175" s="95">
        <v>0</v>
      </c>
      <c r="AD175" s="95">
        <v>0</v>
      </c>
      <c r="AE175" s="95">
        <v>0</v>
      </c>
      <c r="AF175" s="95">
        <v>0</v>
      </c>
      <c r="AG175" s="95">
        <v>0</v>
      </c>
      <c r="AH175" s="95">
        <v>0</v>
      </c>
      <c r="AI175" s="95">
        <v>0</v>
      </c>
      <c r="AJ175" s="173">
        <v>44407.668391203704</v>
      </c>
      <c r="AK175" s="95">
        <v>16</v>
      </c>
      <c r="AL175" s="173">
        <v>44407.668391203704</v>
      </c>
      <c r="AM175" s="95">
        <v>16</v>
      </c>
    </row>
    <row r="176" spans="2:39">
      <c r="B176" s="95">
        <v>187</v>
      </c>
      <c r="C176" s="95" t="s">
        <v>2619</v>
      </c>
      <c r="D176" s="95"/>
      <c r="E176" s="95" t="s">
        <v>2620</v>
      </c>
      <c r="F176" s="95" t="s">
        <v>2615</v>
      </c>
      <c r="G176" s="95" t="s">
        <v>2136</v>
      </c>
      <c r="H176" s="95">
        <v>1</v>
      </c>
      <c r="I176" s="175" t="s">
        <v>2616</v>
      </c>
      <c r="J176" s="95">
        <v>2</v>
      </c>
      <c r="K176" s="95">
        <v>2.78</v>
      </c>
      <c r="L176" s="95">
        <v>0</v>
      </c>
      <c r="M176" s="95">
        <v>0</v>
      </c>
      <c r="N176" s="95">
        <v>0</v>
      </c>
      <c r="O176" s="95">
        <v>0</v>
      </c>
      <c r="P176" s="95">
        <v>0</v>
      </c>
      <c r="Q176" s="95">
        <v>0</v>
      </c>
      <c r="R176" s="95">
        <v>0</v>
      </c>
      <c r="S176" s="95">
        <v>1</v>
      </c>
      <c r="T176" s="95">
        <v>0</v>
      </c>
      <c r="U176" s="95">
        <v>0</v>
      </c>
      <c r="V176" s="95">
        <v>0</v>
      </c>
      <c r="W176" s="95">
        <v>0</v>
      </c>
      <c r="X176" s="95">
        <v>0</v>
      </c>
      <c r="Y176" s="95">
        <v>0</v>
      </c>
      <c r="Z176" s="95">
        <v>1</v>
      </c>
      <c r="AA176" s="95">
        <v>0</v>
      </c>
      <c r="AB176" s="95">
        <v>0</v>
      </c>
      <c r="AC176" s="95">
        <v>0</v>
      </c>
      <c r="AD176" s="95">
        <v>0</v>
      </c>
      <c r="AE176" s="95">
        <v>0</v>
      </c>
      <c r="AF176" s="95">
        <v>0</v>
      </c>
      <c r="AG176" s="95">
        <v>0</v>
      </c>
      <c r="AH176" s="95">
        <v>0</v>
      </c>
      <c r="AI176" s="95">
        <v>0</v>
      </c>
      <c r="AJ176" s="173">
        <v>44407.66983796296</v>
      </c>
      <c r="AK176" s="95">
        <v>16</v>
      </c>
      <c r="AL176" s="173">
        <v>44407.66983796296</v>
      </c>
      <c r="AM176" s="95">
        <v>16</v>
      </c>
    </row>
    <row r="177" spans="2:39">
      <c r="B177" s="95">
        <v>190</v>
      </c>
      <c r="C177" s="95" t="s">
        <v>2621</v>
      </c>
      <c r="D177" s="95"/>
      <c r="E177" s="95" t="s">
        <v>2622</v>
      </c>
      <c r="F177" s="95" t="s">
        <v>2623</v>
      </c>
      <c r="G177" s="95" t="s">
        <v>2140</v>
      </c>
      <c r="H177" s="95">
        <v>1</v>
      </c>
      <c r="I177" s="95" t="s">
        <v>2624</v>
      </c>
      <c r="J177" s="95">
        <v>3</v>
      </c>
      <c r="K177" s="95">
        <v>0</v>
      </c>
      <c r="L177" s="95">
        <v>0</v>
      </c>
      <c r="M177" s="95">
        <v>0</v>
      </c>
      <c r="N177" s="95">
        <v>0</v>
      </c>
      <c r="O177" s="95">
        <v>0</v>
      </c>
      <c r="P177" s="95">
        <v>0</v>
      </c>
      <c r="Q177" s="95">
        <v>0</v>
      </c>
      <c r="R177" s="95">
        <v>0</v>
      </c>
      <c r="S177" s="95">
        <v>1</v>
      </c>
      <c r="T177" s="95">
        <v>0</v>
      </c>
      <c r="U177" s="95">
        <v>0</v>
      </c>
      <c r="V177" s="95">
        <v>0</v>
      </c>
      <c r="W177" s="95">
        <v>0</v>
      </c>
      <c r="X177" s="95">
        <v>0</v>
      </c>
      <c r="Y177" s="95">
        <v>0</v>
      </c>
      <c r="Z177" s="95">
        <v>0</v>
      </c>
      <c r="AA177" s="95">
        <v>1</v>
      </c>
      <c r="AB177" s="95">
        <v>0</v>
      </c>
      <c r="AC177" s="95">
        <v>0</v>
      </c>
      <c r="AD177" s="95">
        <v>0</v>
      </c>
      <c r="AE177" s="95">
        <v>0</v>
      </c>
      <c r="AF177" s="95">
        <v>0</v>
      </c>
      <c r="AG177" s="95">
        <v>0</v>
      </c>
      <c r="AH177" s="95">
        <v>0</v>
      </c>
      <c r="AI177" s="95">
        <v>0</v>
      </c>
      <c r="AJ177" s="173">
        <v>44407.675358796296</v>
      </c>
      <c r="AK177" s="95">
        <v>16</v>
      </c>
      <c r="AL177" s="173">
        <v>44407.675358796296</v>
      </c>
      <c r="AM177" s="95">
        <v>16</v>
      </c>
    </row>
    <row r="178" spans="2:39">
      <c r="B178" s="95">
        <v>191</v>
      </c>
      <c r="C178" s="95" t="s">
        <v>2625</v>
      </c>
      <c r="D178" s="95"/>
      <c r="E178" s="95" t="s">
        <v>2623</v>
      </c>
      <c r="F178" s="95" t="s">
        <v>2623</v>
      </c>
      <c r="G178" s="95" t="s">
        <v>2132</v>
      </c>
      <c r="H178" s="95">
        <v>1</v>
      </c>
      <c r="I178" s="95" t="s">
        <v>2624</v>
      </c>
      <c r="J178" s="95">
        <v>1</v>
      </c>
      <c r="K178" s="95">
        <v>1.07</v>
      </c>
      <c r="L178" s="95">
        <v>0</v>
      </c>
      <c r="M178" s="95">
        <v>0</v>
      </c>
      <c r="N178" s="95">
        <v>0</v>
      </c>
      <c r="O178" s="95">
        <v>0</v>
      </c>
      <c r="P178" s="95">
        <v>0</v>
      </c>
      <c r="Q178" s="95">
        <v>0</v>
      </c>
      <c r="R178" s="95">
        <v>0</v>
      </c>
      <c r="S178" s="95">
        <v>1</v>
      </c>
      <c r="T178" s="95">
        <v>0</v>
      </c>
      <c r="U178" s="95">
        <v>0</v>
      </c>
      <c r="V178" s="95">
        <v>0</v>
      </c>
      <c r="W178" s="95">
        <v>0</v>
      </c>
      <c r="X178" s="95">
        <v>0</v>
      </c>
      <c r="Y178" s="95">
        <v>0</v>
      </c>
      <c r="Z178" s="95">
        <v>1</v>
      </c>
      <c r="AA178" s="95">
        <v>1</v>
      </c>
      <c r="AB178" s="95">
        <v>0</v>
      </c>
      <c r="AC178" s="95">
        <v>0</v>
      </c>
      <c r="AD178" s="95">
        <v>0</v>
      </c>
      <c r="AE178" s="95">
        <v>0</v>
      </c>
      <c r="AF178" s="95">
        <v>0</v>
      </c>
      <c r="AG178" s="95">
        <v>0</v>
      </c>
      <c r="AH178" s="95">
        <v>0</v>
      </c>
      <c r="AI178" s="95">
        <v>0</v>
      </c>
      <c r="AJ178" s="173">
        <v>44407.676539351851</v>
      </c>
      <c r="AK178" s="95">
        <v>16</v>
      </c>
      <c r="AL178" s="173">
        <v>44439.476180555554</v>
      </c>
      <c r="AM178" s="95">
        <v>16</v>
      </c>
    </row>
    <row r="179" spans="2:39">
      <c r="B179" s="95">
        <v>192</v>
      </c>
      <c r="C179" s="95" t="s">
        <v>2626</v>
      </c>
      <c r="D179" s="95"/>
      <c r="E179" s="95" t="s">
        <v>2627</v>
      </c>
      <c r="F179" s="95" t="s">
        <v>2623</v>
      </c>
      <c r="G179" s="95" t="s">
        <v>2136</v>
      </c>
      <c r="H179" s="95">
        <v>1</v>
      </c>
      <c r="I179" s="95" t="s">
        <v>2624</v>
      </c>
      <c r="J179" s="95">
        <v>2</v>
      </c>
      <c r="K179" s="95">
        <v>2.1800000000000002</v>
      </c>
      <c r="L179" s="95">
        <v>0</v>
      </c>
      <c r="M179" s="95">
        <v>0</v>
      </c>
      <c r="N179" s="95">
        <v>0</v>
      </c>
      <c r="O179" s="95">
        <v>0</v>
      </c>
      <c r="P179" s="95">
        <v>0</v>
      </c>
      <c r="Q179" s="95">
        <v>0</v>
      </c>
      <c r="R179" s="95">
        <v>0</v>
      </c>
      <c r="S179" s="95">
        <v>1</v>
      </c>
      <c r="T179" s="95">
        <v>0</v>
      </c>
      <c r="U179" s="95">
        <v>0</v>
      </c>
      <c r="V179" s="95">
        <v>0</v>
      </c>
      <c r="W179" s="95">
        <v>0</v>
      </c>
      <c r="X179" s="95">
        <v>0</v>
      </c>
      <c r="Y179" s="95">
        <v>0</v>
      </c>
      <c r="Z179" s="95">
        <v>1</v>
      </c>
      <c r="AA179" s="95">
        <v>0</v>
      </c>
      <c r="AB179" s="95">
        <v>0</v>
      </c>
      <c r="AC179" s="95">
        <v>0</v>
      </c>
      <c r="AD179" s="95">
        <v>0</v>
      </c>
      <c r="AE179" s="95">
        <v>0</v>
      </c>
      <c r="AF179" s="95">
        <v>0</v>
      </c>
      <c r="AG179" s="95">
        <v>0</v>
      </c>
      <c r="AH179" s="95">
        <v>0</v>
      </c>
      <c r="AI179" s="95">
        <v>0</v>
      </c>
      <c r="AJ179" s="173">
        <v>44407.677453703705</v>
      </c>
      <c r="AK179" s="95">
        <v>16</v>
      </c>
      <c r="AL179" s="173">
        <v>44411.379791666666</v>
      </c>
      <c r="AM179" s="95">
        <v>16</v>
      </c>
    </row>
    <row r="180" spans="2:39">
      <c r="B180" s="95">
        <v>193</v>
      </c>
      <c r="C180" s="95" t="s">
        <v>2628</v>
      </c>
      <c r="D180" s="95"/>
      <c r="E180" s="95" t="s">
        <v>2629</v>
      </c>
      <c r="F180" s="95" t="s">
        <v>2629</v>
      </c>
      <c r="G180" s="95" t="s">
        <v>2132</v>
      </c>
      <c r="H180" s="95">
        <v>1</v>
      </c>
      <c r="I180" s="95" t="s">
        <v>2630</v>
      </c>
      <c r="J180" s="95">
        <v>1</v>
      </c>
      <c r="K180" s="95">
        <v>0</v>
      </c>
      <c r="L180" s="95">
        <v>0</v>
      </c>
      <c r="M180" s="95">
        <v>0</v>
      </c>
      <c r="N180" s="95">
        <v>0</v>
      </c>
      <c r="O180" s="95">
        <v>0</v>
      </c>
      <c r="P180" s="95">
        <v>0</v>
      </c>
      <c r="Q180" s="95">
        <v>0</v>
      </c>
      <c r="R180" s="95">
        <v>0</v>
      </c>
      <c r="S180" s="95">
        <v>1</v>
      </c>
      <c r="T180" s="95">
        <v>0</v>
      </c>
      <c r="U180" s="95">
        <v>0</v>
      </c>
      <c r="V180" s="95">
        <v>0</v>
      </c>
      <c r="W180" s="95">
        <v>0</v>
      </c>
      <c r="X180" s="95">
        <v>0</v>
      </c>
      <c r="Y180" s="95">
        <v>0</v>
      </c>
      <c r="Z180" s="95">
        <v>1</v>
      </c>
      <c r="AA180" s="95">
        <v>1</v>
      </c>
      <c r="AB180" s="95">
        <v>0</v>
      </c>
      <c r="AC180" s="95">
        <v>0</v>
      </c>
      <c r="AD180" s="95">
        <v>0</v>
      </c>
      <c r="AE180" s="95">
        <v>0</v>
      </c>
      <c r="AF180" s="95">
        <v>0</v>
      </c>
      <c r="AG180" s="95">
        <v>0</v>
      </c>
      <c r="AH180" s="95">
        <v>0</v>
      </c>
      <c r="AI180" s="95">
        <v>0</v>
      </c>
      <c r="AJ180" s="173">
        <v>44407.678298611114</v>
      </c>
      <c r="AK180" s="95">
        <v>16</v>
      </c>
      <c r="AL180" s="173">
        <v>44407.678298611114</v>
      </c>
      <c r="AM180" s="95">
        <v>16</v>
      </c>
    </row>
    <row r="181" spans="2:39">
      <c r="B181" s="95">
        <v>194</v>
      </c>
      <c r="C181" s="95" t="s">
        <v>2631</v>
      </c>
      <c r="D181" s="95"/>
      <c r="E181" s="95" t="s">
        <v>2632</v>
      </c>
      <c r="F181" s="95" t="s">
        <v>2629</v>
      </c>
      <c r="G181" s="95" t="s">
        <v>2140</v>
      </c>
      <c r="H181" s="95">
        <v>1</v>
      </c>
      <c r="I181" s="95" t="s">
        <v>2630</v>
      </c>
      <c r="J181" s="95">
        <v>3</v>
      </c>
      <c r="K181" s="95">
        <v>0</v>
      </c>
      <c r="L181" s="95">
        <v>0</v>
      </c>
      <c r="M181" s="95">
        <v>0</v>
      </c>
      <c r="N181" s="95">
        <v>0</v>
      </c>
      <c r="O181" s="95">
        <v>0</v>
      </c>
      <c r="P181" s="95">
        <v>0</v>
      </c>
      <c r="Q181" s="95">
        <v>0</v>
      </c>
      <c r="R181" s="95">
        <v>0</v>
      </c>
      <c r="S181" s="95">
        <v>1</v>
      </c>
      <c r="T181" s="95">
        <v>0</v>
      </c>
      <c r="U181" s="95">
        <v>0</v>
      </c>
      <c r="V181" s="95">
        <v>0</v>
      </c>
      <c r="W181" s="95">
        <v>0</v>
      </c>
      <c r="X181" s="95">
        <v>0</v>
      </c>
      <c r="Y181" s="95">
        <v>0</v>
      </c>
      <c r="Z181" s="95">
        <v>0</v>
      </c>
      <c r="AA181" s="95">
        <v>1</v>
      </c>
      <c r="AB181" s="95">
        <v>0</v>
      </c>
      <c r="AC181" s="95">
        <v>0</v>
      </c>
      <c r="AD181" s="95">
        <v>0</v>
      </c>
      <c r="AE181" s="95">
        <v>0</v>
      </c>
      <c r="AF181" s="95">
        <v>0</v>
      </c>
      <c r="AG181" s="95">
        <v>0</v>
      </c>
      <c r="AH181" s="95">
        <v>0</v>
      </c>
      <c r="AI181" s="95">
        <v>0</v>
      </c>
      <c r="AJ181" s="173">
        <v>44407.679108796299</v>
      </c>
      <c r="AK181" s="95">
        <v>16</v>
      </c>
      <c r="AL181" s="173">
        <v>44407.679108796299</v>
      </c>
      <c r="AM181" s="95">
        <v>16</v>
      </c>
    </row>
    <row r="182" spans="2:39">
      <c r="B182" s="95">
        <v>195</v>
      </c>
      <c r="C182" s="95" t="s">
        <v>2633</v>
      </c>
      <c r="D182" s="95"/>
      <c r="E182" s="95" t="s">
        <v>2634</v>
      </c>
      <c r="F182" s="95" t="s">
        <v>2629</v>
      </c>
      <c r="G182" s="95" t="s">
        <v>2136</v>
      </c>
      <c r="H182" s="95">
        <v>1</v>
      </c>
      <c r="I182" s="95" t="s">
        <v>2630</v>
      </c>
      <c r="J182" s="95">
        <v>2</v>
      </c>
      <c r="K182" s="95">
        <v>0</v>
      </c>
      <c r="L182" s="95">
        <v>0</v>
      </c>
      <c r="M182" s="95">
        <v>0</v>
      </c>
      <c r="N182" s="95">
        <v>0</v>
      </c>
      <c r="O182" s="95">
        <v>0</v>
      </c>
      <c r="P182" s="95">
        <v>0</v>
      </c>
      <c r="Q182" s="95">
        <v>0</v>
      </c>
      <c r="R182" s="95">
        <v>0</v>
      </c>
      <c r="S182" s="95">
        <v>1</v>
      </c>
      <c r="T182" s="95">
        <v>0</v>
      </c>
      <c r="U182" s="95">
        <v>0</v>
      </c>
      <c r="V182" s="95">
        <v>0</v>
      </c>
      <c r="W182" s="95">
        <v>0</v>
      </c>
      <c r="X182" s="95">
        <v>0</v>
      </c>
      <c r="Y182" s="95">
        <v>0</v>
      </c>
      <c r="Z182" s="95">
        <v>1</v>
      </c>
      <c r="AA182" s="95">
        <v>0</v>
      </c>
      <c r="AB182" s="95">
        <v>0</v>
      </c>
      <c r="AC182" s="95">
        <v>0</v>
      </c>
      <c r="AD182" s="95">
        <v>0</v>
      </c>
      <c r="AE182" s="95">
        <v>0</v>
      </c>
      <c r="AF182" s="95">
        <v>0</v>
      </c>
      <c r="AG182" s="95">
        <v>0</v>
      </c>
      <c r="AH182" s="95">
        <v>0</v>
      </c>
      <c r="AI182" s="95">
        <v>0</v>
      </c>
      <c r="AJ182" s="173">
        <v>44407.679988425924</v>
      </c>
      <c r="AK182" s="95">
        <v>16</v>
      </c>
      <c r="AL182" s="173">
        <v>44407.69</v>
      </c>
      <c r="AM182" s="95">
        <v>16</v>
      </c>
    </row>
    <row r="183" spans="2:39">
      <c r="B183" s="95">
        <v>196</v>
      </c>
      <c r="C183" s="95" t="s">
        <v>2635</v>
      </c>
      <c r="D183" s="95"/>
      <c r="E183" s="95" t="s">
        <v>2636</v>
      </c>
      <c r="F183" s="95" t="s">
        <v>2636</v>
      </c>
      <c r="G183" s="95" t="s">
        <v>2132</v>
      </c>
      <c r="H183" s="95">
        <v>1</v>
      </c>
      <c r="I183" s="175" t="s">
        <v>208</v>
      </c>
      <c r="J183" s="95">
        <v>1</v>
      </c>
      <c r="K183" s="95">
        <v>1.67</v>
      </c>
      <c r="L183" s="95">
        <v>0</v>
      </c>
      <c r="M183" s="95">
        <v>0</v>
      </c>
      <c r="N183" s="95">
        <v>0</v>
      </c>
      <c r="O183" s="95">
        <v>0</v>
      </c>
      <c r="P183" s="95">
        <v>0</v>
      </c>
      <c r="Q183" s="95">
        <v>0</v>
      </c>
      <c r="R183" s="95">
        <v>0</v>
      </c>
      <c r="S183" s="95">
        <v>1</v>
      </c>
      <c r="T183" s="95">
        <v>0</v>
      </c>
      <c r="U183" s="95">
        <v>0</v>
      </c>
      <c r="V183" s="95">
        <v>0</v>
      </c>
      <c r="W183" s="95">
        <v>0</v>
      </c>
      <c r="X183" s="95">
        <v>0</v>
      </c>
      <c r="Y183" s="95">
        <v>0</v>
      </c>
      <c r="Z183" s="95">
        <v>1</v>
      </c>
      <c r="AA183" s="95">
        <v>1</v>
      </c>
      <c r="AB183" s="95">
        <v>0</v>
      </c>
      <c r="AC183" s="95">
        <v>0</v>
      </c>
      <c r="AD183" s="95">
        <v>0</v>
      </c>
      <c r="AE183" s="95">
        <v>0</v>
      </c>
      <c r="AF183" s="95">
        <v>0</v>
      </c>
      <c r="AG183" s="95">
        <v>0</v>
      </c>
      <c r="AH183" s="95">
        <v>0</v>
      </c>
      <c r="AI183" s="95">
        <v>0</v>
      </c>
      <c r="AJ183" s="173">
        <v>44407.714016203703</v>
      </c>
      <c r="AK183" s="95">
        <v>16</v>
      </c>
      <c r="AL183" s="173">
        <v>44502.46261574074</v>
      </c>
      <c r="AM183" s="95">
        <v>16</v>
      </c>
    </row>
    <row r="184" spans="2:39">
      <c r="B184" s="95">
        <v>197</v>
      </c>
      <c r="C184" s="95" t="s">
        <v>2637</v>
      </c>
      <c r="D184" s="95"/>
      <c r="E184" s="95" t="s">
        <v>2638</v>
      </c>
      <c r="F184" s="95" t="s">
        <v>2636</v>
      </c>
      <c r="G184" s="95" t="s">
        <v>2140</v>
      </c>
      <c r="H184" s="95">
        <v>1</v>
      </c>
      <c r="I184" s="175" t="s">
        <v>208</v>
      </c>
      <c r="J184" s="95">
        <v>3</v>
      </c>
      <c r="K184" s="95">
        <v>2.78</v>
      </c>
      <c r="L184" s="95">
        <v>0</v>
      </c>
      <c r="M184" s="95">
        <v>0</v>
      </c>
      <c r="N184" s="95">
        <v>0</v>
      </c>
      <c r="O184" s="95">
        <v>0</v>
      </c>
      <c r="P184" s="95">
        <v>0</v>
      </c>
      <c r="Q184" s="95">
        <v>0</v>
      </c>
      <c r="R184" s="95">
        <v>0</v>
      </c>
      <c r="S184" s="95">
        <v>1</v>
      </c>
      <c r="T184" s="95">
        <v>0</v>
      </c>
      <c r="U184" s="95">
        <v>0</v>
      </c>
      <c r="V184" s="95">
        <v>0</v>
      </c>
      <c r="W184" s="95">
        <v>0</v>
      </c>
      <c r="X184" s="95">
        <v>0</v>
      </c>
      <c r="Y184" s="95">
        <v>0</v>
      </c>
      <c r="Z184" s="95">
        <v>0</v>
      </c>
      <c r="AA184" s="95">
        <v>1</v>
      </c>
      <c r="AB184" s="95">
        <v>0</v>
      </c>
      <c r="AC184" s="95">
        <v>0</v>
      </c>
      <c r="AD184" s="95">
        <v>0</v>
      </c>
      <c r="AE184" s="95">
        <v>0</v>
      </c>
      <c r="AF184" s="95">
        <v>0</v>
      </c>
      <c r="AG184" s="95">
        <v>0</v>
      </c>
      <c r="AH184" s="95">
        <v>0</v>
      </c>
      <c r="AI184" s="95">
        <v>0</v>
      </c>
      <c r="AJ184" s="173">
        <v>44407.715624999997</v>
      </c>
      <c r="AK184" s="95">
        <v>16</v>
      </c>
      <c r="AL184" s="173">
        <v>44411.38354166667</v>
      </c>
      <c r="AM184" s="95">
        <v>16</v>
      </c>
    </row>
    <row r="185" spans="2:39">
      <c r="B185" s="95">
        <v>198</v>
      </c>
      <c r="C185" s="95" t="s">
        <v>2639</v>
      </c>
      <c r="D185" s="95"/>
      <c r="E185" s="95" t="s">
        <v>2640</v>
      </c>
      <c r="F185" s="95" t="s">
        <v>2636</v>
      </c>
      <c r="G185" s="95" t="s">
        <v>2136</v>
      </c>
      <c r="H185" s="95">
        <v>1</v>
      </c>
      <c r="I185" s="175" t="s">
        <v>208</v>
      </c>
      <c r="J185" s="95">
        <v>2</v>
      </c>
      <c r="K185" s="95">
        <v>0</v>
      </c>
      <c r="L185" s="95">
        <v>0</v>
      </c>
      <c r="M185" s="95">
        <v>0</v>
      </c>
      <c r="N185" s="95">
        <v>0</v>
      </c>
      <c r="O185" s="95">
        <v>0</v>
      </c>
      <c r="P185" s="95">
        <v>0</v>
      </c>
      <c r="Q185" s="95">
        <v>0</v>
      </c>
      <c r="R185" s="95">
        <v>0</v>
      </c>
      <c r="S185" s="95">
        <v>1</v>
      </c>
      <c r="T185" s="95">
        <v>0</v>
      </c>
      <c r="U185" s="95">
        <v>0</v>
      </c>
      <c r="V185" s="95">
        <v>0</v>
      </c>
      <c r="W185" s="95">
        <v>0</v>
      </c>
      <c r="X185" s="95">
        <v>0</v>
      </c>
      <c r="Y185" s="95">
        <v>0</v>
      </c>
      <c r="Z185" s="95">
        <v>1</v>
      </c>
      <c r="AA185" s="95">
        <v>0</v>
      </c>
      <c r="AB185" s="95">
        <v>0</v>
      </c>
      <c r="AC185" s="95">
        <v>0</v>
      </c>
      <c r="AD185" s="95">
        <v>0</v>
      </c>
      <c r="AE185" s="95">
        <v>0</v>
      </c>
      <c r="AF185" s="95">
        <v>0</v>
      </c>
      <c r="AG185" s="95">
        <v>0</v>
      </c>
      <c r="AH185" s="95">
        <v>0</v>
      </c>
      <c r="AI185" s="95">
        <v>0</v>
      </c>
      <c r="AJ185" s="173">
        <v>44407.716261574074</v>
      </c>
      <c r="AK185" s="95">
        <v>16</v>
      </c>
      <c r="AL185" s="173">
        <v>44407.716261574074</v>
      </c>
      <c r="AM185" s="95">
        <v>16</v>
      </c>
    </row>
    <row r="186" spans="2:39">
      <c r="B186" s="95">
        <v>199</v>
      </c>
      <c r="C186" s="95" t="s">
        <v>2641</v>
      </c>
      <c r="D186" s="95"/>
      <c r="E186" s="95" t="s">
        <v>2642</v>
      </c>
      <c r="F186" s="95" t="s">
        <v>2642</v>
      </c>
      <c r="G186" s="95" t="s">
        <v>2132</v>
      </c>
      <c r="H186" s="95">
        <v>1</v>
      </c>
      <c r="I186" s="175" t="s">
        <v>206</v>
      </c>
      <c r="J186" s="95">
        <v>1</v>
      </c>
      <c r="K186" s="95">
        <v>1.07</v>
      </c>
      <c r="L186" s="95">
        <v>0</v>
      </c>
      <c r="M186" s="95">
        <v>0</v>
      </c>
      <c r="N186" s="95">
        <v>0</v>
      </c>
      <c r="O186" s="95">
        <v>0</v>
      </c>
      <c r="P186" s="95">
        <v>0</v>
      </c>
      <c r="Q186" s="95">
        <v>0</v>
      </c>
      <c r="R186" s="95">
        <v>0</v>
      </c>
      <c r="S186" s="95">
        <v>1</v>
      </c>
      <c r="T186" s="95">
        <v>0</v>
      </c>
      <c r="U186" s="95">
        <v>0</v>
      </c>
      <c r="V186" s="95">
        <v>0</v>
      </c>
      <c r="W186" s="95">
        <v>0</v>
      </c>
      <c r="X186" s="95">
        <v>0</v>
      </c>
      <c r="Y186" s="95">
        <v>0</v>
      </c>
      <c r="Z186" s="95">
        <v>1</v>
      </c>
      <c r="AA186" s="95">
        <v>1</v>
      </c>
      <c r="AB186" s="95">
        <v>0</v>
      </c>
      <c r="AC186" s="95">
        <v>0</v>
      </c>
      <c r="AD186" s="95">
        <v>0</v>
      </c>
      <c r="AE186" s="95">
        <v>0</v>
      </c>
      <c r="AF186" s="95">
        <v>0</v>
      </c>
      <c r="AG186" s="95">
        <v>0</v>
      </c>
      <c r="AH186" s="95">
        <v>0</v>
      </c>
      <c r="AI186" s="95">
        <v>0</v>
      </c>
      <c r="AJ186" s="173">
        <v>44407.717037037037</v>
      </c>
      <c r="AK186" s="95">
        <v>16</v>
      </c>
      <c r="AL186" s="173">
        <v>44411.378101851849</v>
      </c>
      <c r="AM186" s="95">
        <v>16</v>
      </c>
    </row>
    <row r="187" spans="2:39">
      <c r="B187" s="95">
        <v>200</v>
      </c>
      <c r="C187" s="95" t="s">
        <v>2643</v>
      </c>
      <c r="D187" s="95"/>
      <c r="E187" s="95" t="s">
        <v>2644</v>
      </c>
      <c r="F187" s="95" t="s">
        <v>2642</v>
      </c>
      <c r="G187" s="95" t="s">
        <v>2140</v>
      </c>
      <c r="H187" s="95">
        <v>1</v>
      </c>
      <c r="I187" s="175" t="s">
        <v>206</v>
      </c>
      <c r="J187" s="95">
        <v>3</v>
      </c>
      <c r="K187" s="95">
        <v>2.1800000000000002</v>
      </c>
      <c r="L187" s="95">
        <v>0</v>
      </c>
      <c r="M187" s="95">
        <v>0</v>
      </c>
      <c r="N187" s="95">
        <v>0</v>
      </c>
      <c r="O187" s="95">
        <v>0</v>
      </c>
      <c r="P187" s="95">
        <v>0</v>
      </c>
      <c r="Q187" s="95">
        <v>0</v>
      </c>
      <c r="R187" s="95">
        <v>0</v>
      </c>
      <c r="S187" s="95">
        <v>1</v>
      </c>
      <c r="T187" s="95">
        <v>0</v>
      </c>
      <c r="U187" s="95">
        <v>0</v>
      </c>
      <c r="V187" s="95">
        <v>0</v>
      </c>
      <c r="W187" s="95">
        <v>0</v>
      </c>
      <c r="X187" s="95">
        <v>0</v>
      </c>
      <c r="Y187" s="95">
        <v>0</v>
      </c>
      <c r="Z187" s="95">
        <v>0</v>
      </c>
      <c r="AA187" s="95">
        <v>1</v>
      </c>
      <c r="AB187" s="95">
        <v>0</v>
      </c>
      <c r="AC187" s="95">
        <v>0</v>
      </c>
      <c r="AD187" s="95">
        <v>0</v>
      </c>
      <c r="AE187" s="95">
        <v>0</v>
      </c>
      <c r="AF187" s="95">
        <v>0</v>
      </c>
      <c r="AG187" s="95">
        <v>0</v>
      </c>
      <c r="AH187" s="95">
        <v>0</v>
      </c>
      <c r="AI187" s="95">
        <v>0</v>
      </c>
      <c r="AJ187" s="173">
        <v>44407.71770833333</v>
      </c>
      <c r="AK187" s="95">
        <v>16</v>
      </c>
      <c r="AL187" s="173">
        <v>44411.409490740742</v>
      </c>
      <c r="AM187" s="95">
        <v>16</v>
      </c>
    </row>
    <row r="188" spans="2:39">
      <c r="B188" s="95">
        <v>201</v>
      </c>
      <c r="C188" s="95" t="s">
        <v>2645</v>
      </c>
      <c r="D188" s="95"/>
      <c r="E188" s="95" t="s">
        <v>2646</v>
      </c>
      <c r="F188" s="95" t="s">
        <v>2642</v>
      </c>
      <c r="G188" s="95" t="s">
        <v>2136</v>
      </c>
      <c r="H188" s="95">
        <v>1</v>
      </c>
      <c r="I188" s="175" t="s">
        <v>206</v>
      </c>
      <c r="J188" s="95">
        <v>2</v>
      </c>
      <c r="K188" s="95">
        <v>2.1800000000000002</v>
      </c>
      <c r="L188" s="95">
        <v>0</v>
      </c>
      <c r="M188" s="95">
        <v>0</v>
      </c>
      <c r="N188" s="95">
        <v>0</v>
      </c>
      <c r="O188" s="95">
        <v>0</v>
      </c>
      <c r="P188" s="95">
        <v>0</v>
      </c>
      <c r="Q188" s="95">
        <v>0</v>
      </c>
      <c r="R188" s="95">
        <v>0</v>
      </c>
      <c r="S188" s="95">
        <v>1</v>
      </c>
      <c r="T188" s="95">
        <v>0</v>
      </c>
      <c r="U188" s="95">
        <v>0</v>
      </c>
      <c r="V188" s="95">
        <v>0</v>
      </c>
      <c r="W188" s="95">
        <v>0</v>
      </c>
      <c r="X188" s="95">
        <v>0</v>
      </c>
      <c r="Y188" s="95">
        <v>0</v>
      </c>
      <c r="Z188" s="95">
        <v>1</v>
      </c>
      <c r="AA188" s="95">
        <v>0</v>
      </c>
      <c r="AB188" s="95">
        <v>0</v>
      </c>
      <c r="AC188" s="95">
        <v>0</v>
      </c>
      <c r="AD188" s="95">
        <v>0</v>
      </c>
      <c r="AE188" s="95">
        <v>0</v>
      </c>
      <c r="AF188" s="95">
        <v>0</v>
      </c>
      <c r="AG188" s="95">
        <v>0</v>
      </c>
      <c r="AH188" s="95">
        <v>0</v>
      </c>
      <c r="AI188" s="95">
        <v>0</v>
      </c>
      <c r="AJ188" s="173">
        <v>44407.718333333331</v>
      </c>
      <c r="AK188" s="95">
        <v>16</v>
      </c>
      <c r="AL188" s="173">
        <v>44516.425115740742</v>
      </c>
      <c r="AM188" s="95">
        <v>16</v>
      </c>
    </row>
    <row r="189" spans="2:39">
      <c r="B189" s="95">
        <v>202</v>
      </c>
      <c r="C189" s="95" t="s">
        <v>2647</v>
      </c>
      <c r="D189" s="95"/>
      <c r="E189" s="95" t="s">
        <v>2648</v>
      </c>
      <c r="F189" s="95" t="s">
        <v>2648</v>
      </c>
      <c r="G189" s="95" t="s">
        <v>2132</v>
      </c>
      <c r="H189" s="95">
        <v>1</v>
      </c>
      <c r="I189" s="95" t="s">
        <v>2649</v>
      </c>
      <c r="J189" s="95">
        <v>1</v>
      </c>
      <c r="K189" s="95">
        <v>1.07</v>
      </c>
      <c r="L189" s="95">
        <v>0</v>
      </c>
      <c r="M189" s="95">
        <v>0</v>
      </c>
      <c r="N189" s="95">
        <v>0</v>
      </c>
      <c r="O189" s="95">
        <v>0</v>
      </c>
      <c r="P189" s="95">
        <v>0</v>
      </c>
      <c r="Q189" s="95">
        <v>0</v>
      </c>
      <c r="R189" s="95">
        <v>0</v>
      </c>
      <c r="S189" s="95">
        <v>1</v>
      </c>
      <c r="T189" s="95">
        <v>0</v>
      </c>
      <c r="U189" s="95">
        <v>0</v>
      </c>
      <c r="V189" s="95">
        <v>0</v>
      </c>
      <c r="W189" s="95">
        <v>0</v>
      </c>
      <c r="X189" s="95">
        <v>0</v>
      </c>
      <c r="Y189" s="95">
        <v>0</v>
      </c>
      <c r="Z189" s="95">
        <v>1</v>
      </c>
      <c r="AA189" s="95">
        <v>1</v>
      </c>
      <c r="AB189" s="95">
        <v>0</v>
      </c>
      <c r="AC189" s="95">
        <v>0</v>
      </c>
      <c r="AD189" s="95">
        <v>0</v>
      </c>
      <c r="AE189" s="95">
        <v>0</v>
      </c>
      <c r="AF189" s="95">
        <v>0</v>
      </c>
      <c r="AG189" s="95">
        <v>0</v>
      </c>
      <c r="AH189" s="95">
        <v>0</v>
      </c>
      <c r="AI189" s="95">
        <v>0</v>
      </c>
      <c r="AJ189" s="173">
        <v>44407.719224537039</v>
      </c>
      <c r="AK189" s="95">
        <v>16</v>
      </c>
      <c r="AL189" s="173">
        <v>44474.448194444441</v>
      </c>
      <c r="AM189" s="95">
        <v>16</v>
      </c>
    </row>
    <row r="190" spans="2:39">
      <c r="B190" s="95">
        <v>203</v>
      </c>
      <c r="C190" s="95" t="s">
        <v>2650</v>
      </c>
      <c r="D190" s="95"/>
      <c r="E190" s="95" t="s">
        <v>2651</v>
      </c>
      <c r="F190" s="95" t="s">
        <v>2648</v>
      </c>
      <c r="G190" s="95" t="s">
        <v>2140</v>
      </c>
      <c r="H190" s="95">
        <v>1</v>
      </c>
      <c r="I190" s="95" t="s">
        <v>210</v>
      </c>
      <c r="J190" s="95">
        <v>3</v>
      </c>
      <c r="K190" s="95">
        <v>0</v>
      </c>
      <c r="L190" s="95">
        <v>0</v>
      </c>
      <c r="M190" s="95">
        <v>0</v>
      </c>
      <c r="N190" s="95">
        <v>0</v>
      </c>
      <c r="O190" s="95">
        <v>0</v>
      </c>
      <c r="P190" s="95">
        <v>0</v>
      </c>
      <c r="Q190" s="95">
        <v>0</v>
      </c>
      <c r="R190" s="95">
        <v>0</v>
      </c>
      <c r="S190" s="95">
        <v>1</v>
      </c>
      <c r="T190" s="95">
        <v>0</v>
      </c>
      <c r="U190" s="95">
        <v>0</v>
      </c>
      <c r="V190" s="95">
        <v>0</v>
      </c>
      <c r="W190" s="95">
        <v>0</v>
      </c>
      <c r="X190" s="95">
        <v>0</v>
      </c>
      <c r="Y190" s="95">
        <v>0</v>
      </c>
      <c r="Z190" s="95">
        <v>0</v>
      </c>
      <c r="AA190" s="95">
        <v>1</v>
      </c>
      <c r="AB190" s="95">
        <v>0</v>
      </c>
      <c r="AC190" s="95">
        <v>0</v>
      </c>
      <c r="AD190" s="95">
        <v>0</v>
      </c>
      <c r="AE190" s="95">
        <v>0</v>
      </c>
      <c r="AF190" s="95">
        <v>0</v>
      </c>
      <c r="AG190" s="95">
        <v>0</v>
      </c>
      <c r="AH190" s="95">
        <v>0</v>
      </c>
      <c r="AI190" s="95">
        <v>0</v>
      </c>
      <c r="AJ190" s="173">
        <v>44407.720092592594</v>
      </c>
      <c r="AK190" s="95">
        <v>16</v>
      </c>
      <c r="AL190" s="173">
        <v>44407.720092592594</v>
      </c>
      <c r="AM190" s="95">
        <v>16</v>
      </c>
    </row>
    <row r="191" spans="2:39">
      <c r="B191" s="95">
        <v>204</v>
      </c>
      <c r="C191" s="95" t="s">
        <v>2652</v>
      </c>
      <c r="D191" s="95"/>
      <c r="E191" s="95" t="s">
        <v>2653</v>
      </c>
      <c r="F191" s="95" t="s">
        <v>2648</v>
      </c>
      <c r="G191" s="95" t="s">
        <v>2136</v>
      </c>
      <c r="H191" s="95">
        <v>1</v>
      </c>
      <c r="I191" s="95" t="s">
        <v>210</v>
      </c>
      <c r="J191" s="95">
        <v>2</v>
      </c>
      <c r="K191" s="95">
        <v>0</v>
      </c>
      <c r="L191" s="95">
        <v>0</v>
      </c>
      <c r="M191" s="95">
        <v>0</v>
      </c>
      <c r="N191" s="95">
        <v>0</v>
      </c>
      <c r="O191" s="95">
        <v>0</v>
      </c>
      <c r="P191" s="95">
        <v>0</v>
      </c>
      <c r="Q191" s="95">
        <v>0</v>
      </c>
      <c r="R191" s="95">
        <v>0</v>
      </c>
      <c r="S191" s="95">
        <v>1</v>
      </c>
      <c r="T191" s="95">
        <v>0</v>
      </c>
      <c r="U191" s="95">
        <v>0</v>
      </c>
      <c r="V191" s="95">
        <v>0</v>
      </c>
      <c r="W191" s="95">
        <v>0</v>
      </c>
      <c r="X191" s="95">
        <v>0</v>
      </c>
      <c r="Y191" s="95">
        <v>0</v>
      </c>
      <c r="Z191" s="95">
        <v>1</v>
      </c>
      <c r="AA191" s="95">
        <v>0</v>
      </c>
      <c r="AB191" s="95">
        <v>0</v>
      </c>
      <c r="AC191" s="95">
        <v>0</v>
      </c>
      <c r="AD191" s="95">
        <v>0</v>
      </c>
      <c r="AE191" s="95">
        <v>0</v>
      </c>
      <c r="AF191" s="95">
        <v>0</v>
      </c>
      <c r="AG191" s="95">
        <v>0</v>
      </c>
      <c r="AH191" s="95">
        <v>0</v>
      </c>
      <c r="AI191" s="95">
        <v>0</v>
      </c>
      <c r="AJ191" s="173">
        <v>44407.720625000002</v>
      </c>
      <c r="AK191" s="95">
        <v>16</v>
      </c>
      <c r="AL191" s="173">
        <v>44407.720625000002</v>
      </c>
      <c r="AM191" s="95">
        <v>16</v>
      </c>
    </row>
    <row r="192" spans="2:39">
      <c r="B192" s="95">
        <v>207</v>
      </c>
      <c r="C192" s="95" t="s">
        <v>2654</v>
      </c>
      <c r="D192" s="95"/>
      <c r="E192" s="95" t="s">
        <v>2655</v>
      </c>
      <c r="F192" s="95" t="s">
        <v>2655</v>
      </c>
      <c r="G192" s="95" t="s">
        <v>2132</v>
      </c>
      <c r="H192" s="95">
        <v>1</v>
      </c>
      <c r="I192" s="95" t="s">
        <v>2656</v>
      </c>
      <c r="J192" s="95">
        <v>1</v>
      </c>
      <c r="K192" s="95">
        <v>0</v>
      </c>
      <c r="L192" s="95">
        <v>0</v>
      </c>
      <c r="M192" s="95">
        <v>0</v>
      </c>
      <c r="N192" s="95">
        <v>0</v>
      </c>
      <c r="O192" s="95">
        <v>0</v>
      </c>
      <c r="P192" s="95">
        <v>0</v>
      </c>
      <c r="Q192" s="95">
        <v>0</v>
      </c>
      <c r="R192" s="95">
        <v>0</v>
      </c>
      <c r="S192" s="95">
        <v>1</v>
      </c>
      <c r="T192" s="95">
        <v>0</v>
      </c>
      <c r="U192" s="95">
        <v>0</v>
      </c>
      <c r="V192" s="95">
        <v>0</v>
      </c>
      <c r="W192" s="95">
        <v>0</v>
      </c>
      <c r="X192" s="95">
        <v>0</v>
      </c>
      <c r="Y192" s="95">
        <v>0</v>
      </c>
      <c r="Z192" s="95">
        <v>1</v>
      </c>
      <c r="AA192" s="95">
        <v>1</v>
      </c>
      <c r="AB192" s="95">
        <v>0</v>
      </c>
      <c r="AC192" s="95">
        <v>0</v>
      </c>
      <c r="AD192" s="95">
        <v>0</v>
      </c>
      <c r="AE192" s="95">
        <v>0</v>
      </c>
      <c r="AF192" s="95">
        <v>0</v>
      </c>
      <c r="AG192" s="95">
        <v>0</v>
      </c>
      <c r="AH192" s="95">
        <v>0</v>
      </c>
      <c r="AI192" s="95">
        <v>0</v>
      </c>
      <c r="AJ192" s="173">
        <v>44407.721932870372</v>
      </c>
      <c r="AK192" s="95">
        <v>16</v>
      </c>
      <c r="AL192" s="173">
        <v>44407.721932870372</v>
      </c>
      <c r="AM192" s="95">
        <v>16</v>
      </c>
    </row>
    <row r="193" spans="2:39">
      <c r="B193" s="95">
        <v>208</v>
      </c>
      <c r="C193" s="95" t="s">
        <v>2657</v>
      </c>
      <c r="D193" s="95"/>
      <c r="E193" s="95" t="s">
        <v>2658</v>
      </c>
      <c r="F193" s="95" t="s">
        <v>2655</v>
      </c>
      <c r="G193" s="95" t="s">
        <v>2140</v>
      </c>
      <c r="H193" s="95">
        <v>1</v>
      </c>
      <c r="I193" s="95" t="s">
        <v>2656</v>
      </c>
      <c r="J193" s="95">
        <v>3</v>
      </c>
      <c r="K193" s="95">
        <v>0</v>
      </c>
      <c r="L193" s="95">
        <v>0</v>
      </c>
      <c r="M193" s="95">
        <v>0</v>
      </c>
      <c r="N193" s="95">
        <v>0</v>
      </c>
      <c r="O193" s="95">
        <v>0</v>
      </c>
      <c r="P193" s="95">
        <v>0</v>
      </c>
      <c r="Q193" s="95">
        <v>0</v>
      </c>
      <c r="R193" s="95">
        <v>0</v>
      </c>
      <c r="S193" s="95">
        <v>1</v>
      </c>
      <c r="T193" s="95">
        <v>0</v>
      </c>
      <c r="U193" s="95">
        <v>0</v>
      </c>
      <c r="V193" s="95">
        <v>0</v>
      </c>
      <c r="W193" s="95">
        <v>0</v>
      </c>
      <c r="X193" s="95">
        <v>0</v>
      </c>
      <c r="Y193" s="95">
        <v>0</v>
      </c>
      <c r="Z193" s="95">
        <v>0</v>
      </c>
      <c r="AA193" s="95">
        <v>1</v>
      </c>
      <c r="AB193" s="95">
        <v>0</v>
      </c>
      <c r="AC193" s="95">
        <v>0</v>
      </c>
      <c r="AD193" s="95">
        <v>0</v>
      </c>
      <c r="AE193" s="95">
        <v>0</v>
      </c>
      <c r="AF193" s="95">
        <v>0</v>
      </c>
      <c r="AG193" s="95">
        <v>0</v>
      </c>
      <c r="AH193" s="95">
        <v>0</v>
      </c>
      <c r="AI193" s="95">
        <v>0</v>
      </c>
      <c r="AJ193" s="173">
        <v>44407.72283564815</v>
      </c>
      <c r="AK193" s="95">
        <v>16</v>
      </c>
      <c r="AL193" s="173">
        <v>44407.72283564815</v>
      </c>
      <c r="AM193" s="95">
        <v>16</v>
      </c>
    </row>
    <row r="194" spans="2:39">
      <c r="B194" s="95">
        <v>209</v>
      </c>
      <c r="C194" s="95" t="s">
        <v>2659</v>
      </c>
      <c r="D194" s="95"/>
      <c r="E194" s="95" t="s">
        <v>2660</v>
      </c>
      <c r="F194" s="95" t="s">
        <v>2655</v>
      </c>
      <c r="G194" s="95" t="s">
        <v>2136</v>
      </c>
      <c r="H194" s="95">
        <v>1</v>
      </c>
      <c r="I194" s="95" t="s">
        <v>2656</v>
      </c>
      <c r="J194" s="95">
        <v>2</v>
      </c>
      <c r="K194" s="95">
        <v>0</v>
      </c>
      <c r="L194" s="95">
        <v>0</v>
      </c>
      <c r="M194" s="95">
        <v>0</v>
      </c>
      <c r="N194" s="95">
        <v>0</v>
      </c>
      <c r="O194" s="95">
        <v>0</v>
      </c>
      <c r="P194" s="95">
        <v>0</v>
      </c>
      <c r="Q194" s="95">
        <v>0</v>
      </c>
      <c r="R194" s="95">
        <v>0</v>
      </c>
      <c r="S194" s="95">
        <v>1</v>
      </c>
      <c r="T194" s="95">
        <v>0</v>
      </c>
      <c r="U194" s="95">
        <v>0</v>
      </c>
      <c r="V194" s="95">
        <v>0</v>
      </c>
      <c r="W194" s="95">
        <v>0</v>
      </c>
      <c r="X194" s="95">
        <v>0</v>
      </c>
      <c r="Y194" s="95">
        <v>0</v>
      </c>
      <c r="Z194" s="95">
        <v>1</v>
      </c>
      <c r="AA194" s="95">
        <v>0</v>
      </c>
      <c r="AB194" s="95">
        <v>0</v>
      </c>
      <c r="AC194" s="95">
        <v>0</v>
      </c>
      <c r="AD194" s="95">
        <v>0</v>
      </c>
      <c r="AE194" s="95">
        <v>0</v>
      </c>
      <c r="AF194" s="95">
        <v>0</v>
      </c>
      <c r="AG194" s="95">
        <v>0</v>
      </c>
      <c r="AH194" s="95">
        <v>0</v>
      </c>
      <c r="AI194" s="95">
        <v>0</v>
      </c>
      <c r="AJ194" s="173">
        <v>44407.723657407405</v>
      </c>
      <c r="AK194" s="95">
        <v>16</v>
      </c>
      <c r="AL194" s="173">
        <v>44407.723657407405</v>
      </c>
      <c r="AM194" s="95">
        <v>16</v>
      </c>
    </row>
    <row r="195" spans="2:39">
      <c r="B195" s="95">
        <v>210</v>
      </c>
      <c r="C195" s="95" t="s">
        <v>2661</v>
      </c>
      <c r="D195" s="95"/>
      <c r="E195" s="95" t="s">
        <v>2662</v>
      </c>
      <c r="F195" s="95" t="s">
        <v>2662</v>
      </c>
      <c r="G195" s="95" t="s">
        <v>2132</v>
      </c>
      <c r="H195" s="95">
        <v>1</v>
      </c>
      <c r="I195" s="95" t="s">
        <v>2543</v>
      </c>
      <c r="J195" s="95">
        <v>1</v>
      </c>
      <c r="K195" s="95">
        <v>0</v>
      </c>
      <c r="L195" s="95">
        <v>0</v>
      </c>
      <c r="M195" s="95">
        <v>0</v>
      </c>
      <c r="N195" s="95">
        <v>0</v>
      </c>
      <c r="O195" s="95">
        <v>0</v>
      </c>
      <c r="P195" s="95">
        <v>0</v>
      </c>
      <c r="Q195" s="95">
        <v>0</v>
      </c>
      <c r="R195" s="95">
        <v>0</v>
      </c>
      <c r="S195" s="95">
        <v>1</v>
      </c>
      <c r="T195" s="95">
        <v>0</v>
      </c>
      <c r="U195" s="95">
        <v>20</v>
      </c>
      <c r="V195" s="95">
        <v>0</v>
      </c>
      <c r="W195" s="95">
        <v>0</v>
      </c>
      <c r="X195" s="95">
        <v>0</v>
      </c>
      <c r="Y195" s="95">
        <v>0</v>
      </c>
      <c r="Z195" s="95">
        <v>1</v>
      </c>
      <c r="AA195" s="95">
        <v>1</v>
      </c>
      <c r="AB195" s="95">
        <v>0</v>
      </c>
      <c r="AC195" s="95">
        <v>0</v>
      </c>
      <c r="AD195" s="95">
        <v>0</v>
      </c>
      <c r="AE195" s="95">
        <v>0</v>
      </c>
      <c r="AF195" s="95">
        <v>0</v>
      </c>
      <c r="AG195" s="95">
        <v>0</v>
      </c>
      <c r="AH195" s="95">
        <v>0</v>
      </c>
      <c r="AI195" s="95">
        <v>0</v>
      </c>
      <c r="AJ195" s="173">
        <v>44407.727488425924</v>
      </c>
      <c r="AK195" s="95">
        <v>16</v>
      </c>
      <c r="AL195" s="173">
        <v>44407.727488425924</v>
      </c>
      <c r="AM195" s="95">
        <v>16</v>
      </c>
    </row>
    <row r="196" spans="2:39">
      <c r="B196" s="95">
        <v>211</v>
      </c>
      <c r="C196" s="95" t="s">
        <v>2663</v>
      </c>
      <c r="D196" s="95"/>
      <c r="E196" s="95" t="s">
        <v>2664</v>
      </c>
      <c r="F196" s="95" t="s">
        <v>2662</v>
      </c>
      <c r="G196" s="95" t="s">
        <v>2140</v>
      </c>
      <c r="H196" s="95">
        <v>1</v>
      </c>
      <c r="I196" s="95" t="s">
        <v>2543</v>
      </c>
      <c r="J196" s="95">
        <v>3</v>
      </c>
      <c r="K196" s="95">
        <v>0</v>
      </c>
      <c r="L196" s="95">
        <v>0</v>
      </c>
      <c r="M196" s="95">
        <v>0</v>
      </c>
      <c r="N196" s="95">
        <v>0</v>
      </c>
      <c r="O196" s="95">
        <v>0</v>
      </c>
      <c r="P196" s="95">
        <v>0</v>
      </c>
      <c r="Q196" s="95">
        <v>0</v>
      </c>
      <c r="R196" s="95">
        <v>0</v>
      </c>
      <c r="S196" s="95">
        <v>1</v>
      </c>
      <c r="T196" s="95">
        <v>0</v>
      </c>
      <c r="U196" s="95">
        <v>20</v>
      </c>
      <c r="V196" s="95">
        <v>0</v>
      </c>
      <c r="W196" s="95">
        <v>0</v>
      </c>
      <c r="X196" s="95">
        <v>0</v>
      </c>
      <c r="Y196" s="95">
        <v>0</v>
      </c>
      <c r="Z196" s="95">
        <v>0</v>
      </c>
      <c r="AA196" s="95">
        <v>1</v>
      </c>
      <c r="AB196" s="95">
        <v>0</v>
      </c>
      <c r="AC196" s="95">
        <v>0</v>
      </c>
      <c r="AD196" s="95">
        <v>0</v>
      </c>
      <c r="AE196" s="95">
        <v>0</v>
      </c>
      <c r="AF196" s="95">
        <v>0</v>
      </c>
      <c r="AG196" s="95">
        <v>0</v>
      </c>
      <c r="AH196" s="95">
        <v>0</v>
      </c>
      <c r="AI196" s="95">
        <v>0</v>
      </c>
      <c r="AJ196" s="173">
        <v>44407.728379629632</v>
      </c>
      <c r="AK196" s="95">
        <v>16</v>
      </c>
      <c r="AL196" s="173">
        <v>44407.728379629632</v>
      </c>
      <c r="AM196" s="95">
        <v>16</v>
      </c>
    </row>
    <row r="197" spans="2:39">
      <c r="B197" s="95">
        <v>212</v>
      </c>
      <c r="C197" s="95" t="s">
        <v>2665</v>
      </c>
      <c r="D197" s="95"/>
      <c r="E197" s="95" t="s">
        <v>2666</v>
      </c>
      <c r="F197" s="95" t="s">
        <v>2662</v>
      </c>
      <c r="G197" s="95" t="s">
        <v>2136</v>
      </c>
      <c r="H197" s="95">
        <v>1</v>
      </c>
      <c r="I197" s="95" t="s">
        <v>2543</v>
      </c>
      <c r="J197" s="95">
        <v>2</v>
      </c>
      <c r="K197" s="95">
        <v>0</v>
      </c>
      <c r="L197" s="95">
        <v>0</v>
      </c>
      <c r="M197" s="95">
        <v>0</v>
      </c>
      <c r="N197" s="95">
        <v>0</v>
      </c>
      <c r="O197" s="95">
        <v>0</v>
      </c>
      <c r="P197" s="95">
        <v>0</v>
      </c>
      <c r="Q197" s="95">
        <v>0</v>
      </c>
      <c r="R197" s="95">
        <v>0</v>
      </c>
      <c r="S197" s="95">
        <v>1</v>
      </c>
      <c r="T197" s="95">
        <v>0</v>
      </c>
      <c r="U197" s="95">
        <v>20</v>
      </c>
      <c r="V197" s="95">
        <v>0</v>
      </c>
      <c r="W197" s="95">
        <v>0</v>
      </c>
      <c r="X197" s="95">
        <v>0</v>
      </c>
      <c r="Y197" s="95">
        <v>0</v>
      </c>
      <c r="Z197" s="95">
        <v>1</v>
      </c>
      <c r="AA197" s="95">
        <v>0</v>
      </c>
      <c r="AB197" s="95">
        <v>0</v>
      </c>
      <c r="AC197" s="95">
        <v>0</v>
      </c>
      <c r="AD197" s="95">
        <v>0</v>
      </c>
      <c r="AE197" s="95">
        <v>0</v>
      </c>
      <c r="AF197" s="95">
        <v>0</v>
      </c>
      <c r="AG197" s="95">
        <v>0</v>
      </c>
      <c r="AH197" s="95">
        <v>0</v>
      </c>
      <c r="AI197" s="95">
        <v>0</v>
      </c>
      <c r="AJ197" s="173">
        <v>44407.729108796295</v>
      </c>
      <c r="AK197" s="95">
        <v>16</v>
      </c>
      <c r="AL197" s="173">
        <v>44407.729108796295</v>
      </c>
      <c r="AM197" s="95">
        <v>16</v>
      </c>
    </row>
    <row r="198" spans="2:39">
      <c r="B198" s="95">
        <v>213</v>
      </c>
      <c r="C198" s="95" t="s">
        <v>2667</v>
      </c>
      <c r="D198" s="95"/>
      <c r="E198" s="95" t="s">
        <v>2668</v>
      </c>
      <c r="F198" s="95" t="s">
        <v>2668</v>
      </c>
      <c r="G198" s="95" t="s">
        <v>2132</v>
      </c>
      <c r="H198" s="95">
        <v>1</v>
      </c>
      <c r="I198" s="175" t="s">
        <v>2669</v>
      </c>
      <c r="J198" s="95">
        <v>1</v>
      </c>
      <c r="K198" s="95">
        <v>0</v>
      </c>
      <c r="L198" s="95">
        <v>0</v>
      </c>
      <c r="M198" s="95">
        <v>0</v>
      </c>
      <c r="N198" s="95">
        <v>0</v>
      </c>
      <c r="O198" s="95">
        <v>0</v>
      </c>
      <c r="P198" s="95">
        <v>0</v>
      </c>
      <c r="Q198" s="95">
        <v>0</v>
      </c>
      <c r="R198" s="95">
        <v>0</v>
      </c>
      <c r="S198" s="95">
        <v>1</v>
      </c>
      <c r="T198" s="95">
        <v>0</v>
      </c>
      <c r="U198" s="95">
        <v>0</v>
      </c>
      <c r="V198" s="95">
        <v>0</v>
      </c>
      <c r="W198" s="95">
        <v>0</v>
      </c>
      <c r="X198" s="95">
        <v>0</v>
      </c>
      <c r="Y198" s="95">
        <v>0</v>
      </c>
      <c r="Z198" s="95">
        <v>1</v>
      </c>
      <c r="AA198" s="95">
        <v>1</v>
      </c>
      <c r="AB198" s="95">
        <v>0</v>
      </c>
      <c r="AC198" s="95">
        <v>0</v>
      </c>
      <c r="AD198" s="95">
        <v>0</v>
      </c>
      <c r="AE198" s="95">
        <v>0</v>
      </c>
      <c r="AF198" s="95">
        <v>0</v>
      </c>
      <c r="AG198" s="95">
        <v>0</v>
      </c>
      <c r="AH198" s="95">
        <v>0</v>
      </c>
      <c r="AI198" s="95">
        <v>0</v>
      </c>
      <c r="AJ198" s="173">
        <v>44411.386122685188</v>
      </c>
      <c r="AK198" s="95">
        <v>16</v>
      </c>
      <c r="AL198" s="173">
        <v>44446.446134259262</v>
      </c>
      <c r="AM198" s="95">
        <v>16</v>
      </c>
    </row>
    <row r="199" spans="2:39">
      <c r="B199" s="95">
        <v>214</v>
      </c>
      <c r="C199" s="95" t="s">
        <v>2670</v>
      </c>
      <c r="D199" s="95"/>
      <c r="E199" s="95" t="s">
        <v>2671</v>
      </c>
      <c r="F199" s="95" t="s">
        <v>2668</v>
      </c>
      <c r="G199" s="95" t="s">
        <v>2136</v>
      </c>
      <c r="H199" s="95">
        <v>1</v>
      </c>
      <c r="I199" s="175" t="s">
        <v>2669</v>
      </c>
      <c r="J199" s="95">
        <v>2</v>
      </c>
      <c r="K199" s="95">
        <v>0</v>
      </c>
      <c r="L199" s="95">
        <v>0</v>
      </c>
      <c r="M199" s="95">
        <v>0</v>
      </c>
      <c r="N199" s="95">
        <v>0</v>
      </c>
      <c r="O199" s="95">
        <v>0</v>
      </c>
      <c r="P199" s="95">
        <v>0</v>
      </c>
      <c r="Q199" s="95">
        <v>0</v>
      </c>
      <c r="R199" s="95">
        <v>0</v>
      </c>
      <c r="S199" s="95">
        <v>1</v>
      </c>
      <c r="T199" s="95">
        <v>0</v>
      </c>
      <c r="U199" s="95">
        <v>0</v>
      </c>
      <c r="V199" s="95">
        <v>0</v>
      </c>
      <c r="W199" s="95">
        <v>0</v>
      </c>
      <c r="X199" s="95">
        <v>0</v>
      </c>
      <c r="Y199" s="95">
        <v>0</v>
      </c>
      <c r="Z199" s="95">
        <v>1</v>
      </c>
      <c r="AA199" s="95">
        <v>0</v>
      </c>
      <c r="AB199" s="95">
        <v>0</v>
      </c>
      <c r="AC199" s="95">
        <v>0</v>
      </c>
      <c r="AD199" s="95">
        <v>0</v>
      </c>
      <c r="AE199" s="95">
        <v>0</v>
      </c>
      <c r="AF199" s="95">
        <v>0</v>
      </c>
      <c r="AG199" s="95">
        <v>0</v>
      </c>
      <c r="AH199" s="95">
        <v>0</v>
      </c>
      <c r="AI199" s="95">
        <v>0</v>
      </c>
      <c r="AJ199" s="173">
        <v>44411.386770833335</v>
      </c>
      <c r="AK199" s="95">
        <v>16</v>
      </c>
      <c r="AL199" s="173">
        <v>44446.445972222224</v>
      </c>
      <c r="AM199" s="95">
        <v>16</v>
      </c>
    </row>
    <row r="200" spans="2:39">
      <c r="B200" s="95">
        <v>216</v>
      </c>
      <c r="C200" s="95" t="s">
        <v>2672</v>
      </c>
      <c r="D200" s="95"/>
      <c r="E200" s="95" t="s">
        <v>2673</v>
      </c>
      <c r="F200" s="95" t="s">
        <v>2668</v>
      </c>
      <c r="G200" s="95" t="s">
        <v>2140</v>
      </c>
      <c r="H200" s="95">
        <v>1</v>
      </c>
      <c r="I200" s="175" t="s">
        <v>2669</v>
      </c>
      <c r="J200" s="95">
        <v>3</v>
      </c>
      <c r="K200" s="95">
        <v>0</v>
      </c>
      <c r="L200" s="95">
        <v>0</v>
      </c>
      <c r="M200" s="95">
        <v>0</v>
      </c>
      <c r="N200" s="95">
        <v>0</v>
      </c>
      <c r="O200" s="95">
        <v>0</v>
      </c>
      <c r="P200" s="95">
        <v>0</v>
      </c>
      <c r="Q200" s="95">
        <v>0</v>
      </c>
      <c r="R200" s="95">
        <v>0</v>
      </c>
      <c r="S200" s="95">
        <v>1</v>
      </c>
      <c r="T200" s="95">
        <v>0</v>
      </c>
      <c r="U200" s="95">
        <v>0</v>
      </c>
      <c r="V200" s="95">
        <v>0</v>
      </c>
      <c r="W200" s="95">
        <v>0</v>
      </c>
      <c r="X200" s="95">
        <v>0</v>
      </c>
      <c r="Y200" s="95">
        <v>0</v>
      </c>
      <c r="Z200" s="95">
        <v>0</v>
      </c>
      <c r="AA200" s="95">
        <v>1</v>
      </c>
      <c r="AB200" s="95">
        <v>0</v>
      </c>
      <c r="AC200" s="95">
        <v>0</v>
      </c>
      <c r="AD200" s="95">
        <v>0</v>
      </c>
      <c r="AE200" s="95">
        <v>0</v>
      </c>
      <c r="AF200" s="95">
        <v>0</v>
      </c>
      <c r="AG200" s="95">
        <v>0</v>
      </c>
      <c r="AH200" s="95">
        <v>0</v>
      </c>
      <c r="AI200" s="95">
        <v>0</v>
      </c>
      <c r="AJ200" s="173">
        <v>44411.387835648151</v>
      </c>
      <c r="AK200" s="95">
        <v>16</v>
      </c>
      <c r="AL200" s="173">
        <v>44446.445833333331</v>
      </c>
      <c r="AM200" s="95">
        <v>16</v>
      </c>
    </row>
    <row r="201" spans="2:39">
      <c r="B201" s="95">
        <v>217</v>
      </c>
      <c r="C201" s="95" t="s">
        <v>2674</v>
      </c>
      <c r="D201" s="95"/>
      <c r="E201" s="95" t="s">
        <v>2675</v>
      </c>
      <c r="F201" s="95" t="s">
        <v>2675</v>
      </c>
      <c r="G201" s="95" t="s">
        <v>2132</v>
      </c>
      <c r="H201" s="95">
        <v>1</v>
      </c>
      <c r="I201" s="175" t="s">
        <v>2676</v>
      </c>
      <c r="J201" s="95">
        <v>1</v>
      </c>
      <c r="K201" s="95">
        <v>1.64</v>
      </c>
      <c r="L201" s="95">
        <v>0</v>
      </c>
      <c r="M201" s="95">
        <v>0</v>
      </c>
      <c r="N201" s="95">
        <v>0</v>
      </c>
      <c r="O201" s="95">
        <v>0</v>
      </c>
      <c r="P201" s="95">
        <v>0</v>
      </c>
      <c r="Q201" s="95">
        <v>0</v>
      </c>
      <c r="R201" s="95">
        <v>0</v>
      </c>
      <c r="S201" s="95">
        <v>1</v>
      </c>
      <c r="T201" s="95">
        <v>0</v>
      </c>
      <c r="U201" s="95">
        <v>0</v>
      </c>
      <c r="V201" s="95">
        <v>0</v>
      </c>
      <c r="W201" s="95">
        <v>0</v>
      </c>
      <c r="X201" s="95">
        <v>0</v>
      </c>
      <c r="Y201" s="95">
        <v>0</v>
      </c>
      <c r="Z201" s="95">
        <v>1</v>
      </c>
      <c r="AA201" s="95">
        <v>1</v>
      </c>
      <c r="AB201" s="95">
        <v>0</v>
      </c>
      <c r="AC201" s="95">
        <v>0</v>
      </c>
      <c r="AD201" s="95">
        <v>0</v>
      </c>
      <c r="AE201" s="95">
        <v>0</v>
      </c>
      <c r="AF201" s="95">
        <v>0</v>
      </c>
      <c r="AG201" s="95">
        <v>0</v>
      </c>
      <c r="AH201" s="95">
        <v>0</v>
      </c>
      <c r="AI201" s="95">
        <v>0</v>
      </c>
      <c r="AJ201" s="173">
        <v>44411.402025462965</v>
      </c>
      <c r="AK201" s="95">
        <v>16</v>
      </c>
      <c r="AL201" s="173">
        <v>44446.4453125</v>
      </c>
      <c r="AM201" s="95">
        <v>16</v>
      </c>
    </row>
    <row r="202" spans="2:39">
      <c r="B202" s="95">
        <v>218</v>
      </c>
      <c r="C202" s="95" t="s">
        <v>2677</v>
      </c>
      <c r="D202" s="95"/>
      <c r="E202" s="95" t="s">
        <v>2678</v>
      </c>
      <c r="F202" s="95" t="s">
        <v>2675</v>
      </c>
      <c r="G202" s="95" t="s">
        <v>2140</v>
      </c>
      <c r="H202" s="95">
        <v>1</v>
      </c>
      <c r="I202" s="175" t="s">
        <v>2676</v>
      </c>
      <c r="J202" s="95">
        <v>3</v>
      </c>
      <c r="K202" s="95">
        <v>0</v>
      </c>
      <c r="L202" s="95">
        <v>0</v>
      </c>
      <c r="M202" s="95">
        <v>0</v>
      </c>
      <c r="N202" s="95">
        <v>0</v>
      </c>
      <c r="O202" s="95">
        <v>0</v>
      </c>
      <c r="P202" s="95">
        <v>0</v>
      </c>
      <c r="Q202" s="95">
        <v>0</v>
      </c>
      <c r="R202" s="95">
        <v>0</v>
      </c>
      <c r="S202" s="95">
        <v>1</v>
      </c>
      <c r="T202" s="95">
        <v>0</v>
      </c>
      <c r="U202" s="95">
        <v>0</v>
      </c>
      <c r="V202" s="95">
        <v>0</v>
      </c>
      <c r="W202" s="95">
        <v>0</v>
      </c>
      <c r="X202" s="95">
        <v>0</v>
      </c>
      <c r="Y202" s="95">
        <v>0</v>
      </c>
      <c r="Z202" s="95">
        <v>0</v>
      </c>
      <c r="AA202" s="95">
        <v>1</v>
      </c>
      <c r="AB202" s="95">
        <v>0</v>
      </c>
      <c r="AC202" s="95">
        <v>0</v>
      </c>
      <c r="AD202" s="95">
        <v>0</v>
      </c>
      <c r="AE202" s="95">
        <v>0</v>
      </c>
      <c r="AF202" s="95">
        <v>0</v>
      </c>
      <c r="AG202" s="95">
        <v>0</v>
      </c>
      <c r="AH202" s="95">
        <v>0</v>
      </c>
      <c r="AI202" s="95">
        <v>0</v>
      </c>
      <c r="AJ202" s="173">
        <v>44411.402615740742</v>
      </c>
      <c r="AK202" s="95">
        <v>16</v>
      </c>
      <c r="AL202" s="173">
        <v>44446.445625</v>
      </c>
      <c r="AM202" s="95">
        <v>16</v>
      </c>
    </row>
    <row r="203" spans="2:39">
      <c r="B203" s="95">
        <v>219</v>
      </c>
      <c r="C203" s="95" t="s">
        <v>2679</v>
      </c>
      <c r="D203" s="95"/>
      <c r="E203" s="95" t="s">
        <v>2680</v>
      </c>
      <c r="F203" s="95" t="s">
        <v>2675</v>
      </c>
      <c r="G203" s="95" t="s">
        <v>2136</v>
      </c>
      <c r="H203" s="95">
        <v>1</v>
      </c>
      <c r="I203" s="175" t="s">
        <v>2676</v>
      </c>
      <c r="J203" s="95">
        <v>2</v>
      </c>
      <c r="K203" s="95">
        <v>0</v>
      </c>
      <c r="L203" s="95">
        <v>0</v>
      </c>
      <c r="M203" s="95">
        <v>0</v>
      </c>
      <c r="N203" s="95">
        <v>0</v>
      </c>
      <c r="O203" s="95">
        <v>0</v>
      </c>
      <c r="P203" s="95">
        <v>0</v>
      </c>
      <c r="Q203" s="95">
        <v>0</v>
      </c>
      <c r="R203" s="95">
        <v>0</v>
      </c>
      <c r="S203" s="95">
        <v>1</v>
      </c>
      <c r="T203" s="95">
        <v>0</v>
      </c>
      <c r="U203" s="95">
        <v>0</v>
      </c>
      <c r="V203" s="95">
        <v>0</v>
      </c>
      <c r="W203" s="95">
        <v>0</v>
      </c>
      <c r="X203" s="95">
        <v>0</v>
      </c>
      <c r="Y203" s="95">
        <v>0</v>
      </c>
      <c r="Z203" s="95">
        <v>1</v>
      </c>
      <c r="AA203" s="95">
        <v>0</v>
      </c>
      <c r="AB203" s="95">
        <v>0</v>
      </c>
      <c r="AC203" s="95">
        <v>0</v>
      </c>
      <c r="AD203" s="95">
        <v>0</v>
      </c>
      <c r="AE203" s="95">
        <v>0</v>
      </c>
      <c r="AF203" s="95">
        <v>0</v>
      </c>
      <c r="AG203" s="95">
        <v>0</v>
      </c>
      <c r="AH203" s="95">
        <v>0</v>
      </c>
      <c r="AI203" s="95">
        <v>0</v>
      </c>
      <c r="AJ203" s="173">
        <v>44411.40320601852</v>
      </c>
      <c r="AK203" s="95">
        <v>16</v>
      </c>
      <c r="AL203" s="173">
        <v>44446.445532407408</v>
      </c>
      <c r="AM203" s="95">
        <v>16</v>
      </c>
    </row>
    <row r="204" spans="2:39">
      <c r="B204" s="95">
        <v>220</v>
      </c>
      <c r="C204" s="95" t="s">
        <v>2681</v>
      </c>
      <c r="D204" s="95"/>
      <c r="E204" s="95" t="s">
        <v>2682</v>
      </c>
      <c r="F204" s="95" t="s">
        <v>2683</v>
      </c>
      <c r="G204" s="95" t="s">
        <v>2184</v>
      </c>
      <c r="H204" s="95">
        <v>1</v>
      </c>
      <c r="I204" s="95" t="s">
        <v>2318</v>
      </c>
      <c r="J204" s="95">
        <v>4</v>
      </c>
      <c r="K204" s="95">
        <v>6.2</v>
      </c>
      <c r="L204" s="95">
        <v>0</v>
      </c>
      <c r="M204" s="95">
        <v>3.2</v>
      </c>
      <c r="N204" s="95">
        <v>0</v>
      </c>
      <c r="O204" s="95">
        <v>0</v>
      </c>
      <c r="P204" s="95">
        <v>0</v>
      </c>
      <c r="Q204" s="95">
        <v>0</v>
      </c>
      <c r="R204" s="95">
        <v>0</v>
      </c>
      <c r="S204" s="95">
        <v>1</v>
      </c>
      <c r="T204" s="95">
        <v>0</v>
      </c>
      <c r="U204" s="95">
        <v>0</v>
      </c>
      <c r="V204" s="95">
        <v>0</v>
      </c>
      <c r="W204" s="95">
        <v>0</v>
      </c>
      <c r="X204" s="95">
        <v>0</v>
      </c>
      <c r="Y204" s="95">
        <v>1</v>
      </c>
      <c r="Z204" s="95">
        <v>0</v>
      </c>
      <c r="AA204" s="95">
        <v>0</v>
      </c>
      <c r="AB204" s="95">
        <v>1</v>
      </c>
      <c r="AC204" s="95">
        <v>0</v>
      </c>
      <c r="AD204" s="95">
        <v>0</v>
      </c>
      <c r="AE204" s="95">
        <v>0</v>
      </c>
      <c r="AF204" s="95">
        <v>0</v>
      </c>
      <c r="AG204" s="95">
        <v>0</v>
      </c>
      <c r="AH204" s="95">
        <v>0</v>
      </c>
      <c r="AI204" s="95">
        <v>0</v>
      </c>
      <c r="AJ204" s="173">
        <v>44431.583148148151</v>
      </c>
      <c r="AK204" s="95">
        <v>16</v>
      </c>
      <c r="AL204" s="173">
        <v>44886.529317129629</v>
      </c>
      <c r="AM204" s="95">
        <v>16</v>
      </c>
    </row>
    <row r="205" spans="2:39">
      <c r="B205" s="95">
        <v>221</v>
      </c>
      <c r="C205" s="95" t="s">
        <v>2684</v>
      </c>
      <c r="D205" s="95"/>
      <c r="E205" s="95" t="s">
        <v>2685</v>
      </c>
      <c r="F205" s="95" t="s">
        <v>2686</v>
      </c>
      <c r="G205" s="95" t="s">
        <v>2132</v>
      </c>
      <c r="H205" s="95">
        <v>1</v>
      </c>
      <c r="I205" s="95" t="s">
        <v>2687</v>
      </c>
      <c r="J205" s="95">
        <v>1</v>
      </c>
      <c r="K205" s="95">
        <v>6.2</v>
      </c>
      <c r="L205" s="95">
        <v>0</v>
      </c>
      <c r="M205" s="95">
        <v>0</v>
      </c>
      <c r="N205" s="95">
        <v>0</v>
      </c>
      <c r="O205" s="95">
        <v>0</v>
      </c>
      <c r="P205" s="95">
        <v>0</v>
      </c>
      <c r="Q205" s="95">
        <v>0</v>
      </c>
      <c r="R205" s="95">
        <v>0</v>
      </c>
      <c r="S205" s="95">
        <v>0</v>
      </c>
      <c r="T205" s="95">
        <v>0</v>
      </c>
      <c r="U205" s="95">
        <v>0</v>
      </c>
      <c r="V205" s="95">
        <v>0</v>
      </c>
      <c r="W205" s="95">
        <v>0</v>
      </c>
      <c r="X205" s="95">
        <v>0</v>
      </c>
      <c r="Y205" s="95">
        <v>0</v>
      </c>
      <c r="Z205" s="95">
        <v>1</v>
      </c>
      <c r="AA205" s="95">
        <v>1</v>
      </c>
      <c r="AB205" s="95">
        <v>0</v>
      </c>
      <c r="AC205" s="95">
        <v>0</v>
      </c>
      <c r="AD205" s="95">
        <v>0</v>
      </c>
      <c r="AE205" s="95">
        <v>0</v>
      </c>
      <c r="AF205" s="95">
        <v>0</v>
      </c>
      <c r="AG205" s="95">
        <v>0</v>
      </c>
      <c r="AH205" s="95">
        <v>0</v>
      </c>
      <c r="AI205" s="95">
        <v>0</v>
      </c>
      <c r="AJ205" s="173">
        <v>44516.414189814815</v>
      </c>
      <c r="AK205" s="95">
        <v>16</v>
      </c>
      <c r="AL205" s="173">
        <v>44516.414189814815</v>
      </c>
      <c r="AM205" s="95">
        <v>16</v>
      </c>
    </row>
    <row r="206" spans="2:39">
      <c r="B206" s="95">
        <v>222</v>
      </c>
      <c r="C206" s="95" t="s">
        <v>2688</v>
      </c>
      <c r="D206" s="95"/>
      <c r="E206" s="95" t="s">
        <v>2689</v>
      </c>
      <c r="F206" s="95" t="s">
        <v>2690</v>
      </c>
      <c r="G206" s="95" t="s">
        <v>2132</v>
      </c>
      <c r="H206" s="95">
        <v>1</v>
      </c>
      <c r="I206" s="175" t="s">
        <v>206</v>
      </c>
      <c r="J206" s="95">
        <v>1</v>
      </c>
      <c r="K206" s="95">
        <v>0</v>
      </c>
      <c r="L206" s="95">
        <v>0</v>
      </c>
      <c r="M206" s="95">
        <v>10</v>
      </c>
      <c r="N206" s="95">
        <v>0</v>
      </c>
      <c r="O206" s="95">
        <v>0</v>
      </c>
      <c r="P206" s="95">
        <v>0</v>
      </c>
      <c r="Q206" s="95">
        <v>0</v>
      </c>
      <c r="R206" s="95">
        <v>0</v>
      </c>
      <c r="S206" s="95">
        <v>1</v>
      </c>
      <c r="T206" s="95">
        <v>0</v>
      </c>
      <c r="U206" s="95">
        <v>0</v>
      </c>
      <c r="V206" s="95">
        <v>0</v>
      </c>
      <c r="W206" s="95">
        <v>0</v>
      </c>
      <c r="X206" s="95">
        <v>0</v>
      </c>
      <c r="Y206" s="95">
        <v>0</v>
      </c>
      <c r="Z206" s="95">
        <v>1</v>
      </c>
      <c r="AA206" s="95">
        <v>1</v>
      </c>
      <c r="AB206" s="95">
        <v>0</v>
      </c>
      <c r="AC206" s="95">
        <v>0</v>
      </c>
      <c r="AD206" s="95">
        <v>0</v>
      </c>
      <c r="AE206" s="95">
        <v>0</v>
      </c>
      <c r="AF206" s="95">
        <v>0</v>
      </c>
      <c r="AG206" s="95">
        <v>0</v>
      </c>
      <c r="AH206" s="95">
        <v>0</v>
      </c>
      <c r="AI206" s="95">
        <v>0</v>
      </c>
      <c r="AJ206" s="173">
        <v>44554.486759259256</v>
      </c>
      <c r="AK206" s="95">
        <v>16</v>
      </c>
      <c r="AL206" s="173">
        <v>44554.486759259256</v>
      </c>
      <c r="AM206" s="95">
        <v>16</v>
      </c>
    </row>
    <row r="207" spans="2:39">
      <c r="B207" s="95">
        <v>223</v>
      </c>
      <c r="C207" s="95" t="s">
        <v>2691</v>
      </c>
      <c r="D207" s="95"/>
      <c r="E207" s="95" t="s">
        <v>2692</v>
      </c>
      <c r="F207" s="95" t="s">
        <v>2693</v>
      </c>
      <c r="G207" s="95" t="s">
        <v>2132</v>
      </c>
      <c r="H207" s="95">
        <v>1</v>
      </c>
      <c r="I207" s="95" t="s">
        <v>2307</v>
      </c>
      <c r="J207" s="95">
        <v>1</v>
      </c>
      <c r="K207" s="95">
        <v>1.82</v>
      </c>
      <c r="L207" s="95">
        <v>0</v>
      </c>
      <c r="M207" s="95">
        <v>1</v>
      </c>
      <c r="N207" s="95">
        <v>0</v>
      </c>
      <c r="O207" s="95">
        <v>0</v>
      </c>
      <c r="P207" s="95">
        <v>0</v>
      </c>
      <c r="Q207" s="95">
        <v>0</v>
      </c>
      <c r="R207" s="95">
        <v>0</v>
      </c>
      <c r="S207" s="95">
        <v>1</v>
      </c>
      <c r="T207" s="95">
        <v>0</v>
      </c>
      <c r="U207" s="95">
        <v>0</v>
      </c>
      <c r="V207" s="95">
        <v>0</v>
      </c>
      <c r="W207" s="95">
        <v>0</v>
      </c>
      <c r="X207" s="95">
        <v>1</v>
      </c>
      <c r="Y207" s="95">
        <v>1</v>
      </c>
      <c r="Z207" s="95">
        <v>1</v>
      </c>
      <c r="AA207" s="95">
        <v>1</v>
      </c>
      <c r="AB207" s="95">
        <v>0</v>
      </c>
      <c r="AC207" s="95">
        <v>0</v>
      </c>
      <c r="AD207" s="95">
        <v>0</v>
      </c>
      <c r="AE207" s="95">
        <v>0</v>
      </c>
      <c r="AF207" s="95">
        <v>0</v>
      </c>
      <c r="AG207" s="95">
        <v>0</v>
      </c>
      <c r="AH207" s="95">
        <v>0</v>
      </c>
      <c r="AI207" s="95">
        <v>0</v>
      </c>
      <c r="AJ207" s="173">
        <v>44554.64607638889</v>
      </c>
      <c r="AK207" s="95">
        <v>16</v>
      </c>
      <c r="AL207" s="173">
        <v>44554.649178240739</v>
      </c>
      <c r="AM207" s="95">
        <v>16</v>
      </c>
    </row>
    <row r="208" spans="2:39">
      <c r="B208" s="95">
        <v>224</v>
      </c>
      <c r="C208" s="95" t="s">
        <v>2694</v>
      </c>
      <c r="D208" s="95"/>
      <c r="E208" s="95" t="s">
        <v>2695</v>
      </c>
      <c r="F208" s="95" t="s">
        <v>2696</v>
      </c>
      <c r="G208" s="95" t="s">
        <v>2132</v>
      </c>
      <c r="H208" s="95">
        <v>1</v>
      </c>
      <c r="I208" s="95" t="s">
        <v>2697</v>
      </c>
      <c r="J208" s="95">
        <v>1</v>
      </c>
      <c r="K208" s="95">
        <v>6.2</v>
      </c>
      <c r="L208" s="95">
        <v>0</v>
      </c>
      <c r="M208" s="95">
        <v>0</v>
      </c>
      <c r="N208" s="95">
        <v>0</v>
      </c>
      <c r="O208" s="95">
        <v>0</v>
      </c>
      <c r="P208" s="95">
        <v>0</v>
      </c>
      <c r="Q208" s="95">
        <v>0</v>
      </c>
      <c r="R208" s="95">
        <v>0</v>
      </c>
      <c r="S208" s="95">
        <v>0</v>
      </c>
      <c r="T208" s="95">
        <v>0</v>
      </c>
      <c r="U208" s="95">
        <v>0</v>
      </c>
      <c r="V208" s="95">
        <v>0</v>
      </c>
      <c r="W208" s="95">
        <v>0</v>
      </c>
      <c r="X208" s="95">
        <v>0</v>
      </c>
      <c r="Y208" s="95">
        <v>0</v>
      </c>
      <c r="Z208" s="95">
        <v>1</v>
      </c>
      <c r="AA208" s="95">
        <v>1</v>
      </c>
      <c r="AB208" s="95">
        <v>0</v>
      </c>
      <c r="AC208" s="95">
        <v>0</v>
      </c>
      <c r="AD208" s="95">
        <v>0</v>
      </c>
      <c r="AE208" s="95">
        <v>0</v>
      </c>
      <c r="AF208" s="95">
        <v>0</v>
      </c>
      <c r="AG208" s="95">
        <v>0</v>
      </c>
      <c r="AH208" s="95">
        <v>0</v>
      </c>
      <c r="AI208" s="95">
        <v>0</v>
      </c>
      <c r="AJ208" s="173">
        <v>44613.733553240738</v>
      </c>
      <c r="AK208" s="95">
        <v>16</v>
      </c>
      <c r="AL208" s="173">
        <v>44613.733553240738</v>
      </c>
      <c r="AM208" s="95">
        <v>16</v>
      </c>
    </row>
    <row r="209" spans="2:39">
      <c r="B209" s="95">
        <v>227</v>
      </c>
      <c r="C209" s="95" t="s">
        <v>2698</v>
      </c>
      <c r="D209" s="95"/>
      <c r="E209" s="95" t="s">
        <v>2699</v>
      </c>
      <c r="F209" s="95" t="s">
        <v>2700</v>
      </c>
      <c r="G209" s="95" t="s">
        <v>2132</v>
      </c>
      <c r="H209" s="95">
        <v>1</v>
      </c>
      <c r="I209" s="95" t="s">
        <v>2307</v>
      </c>
      <c r="J209" s="95">
        <v>1</v>
      </c>
      <c r="K209" s="95">
        <v>0</v>
      </c>
      <c r="L209" s="95">
        <v>1.05</v>
      </c>
      <c r="M209" s="95">
        <v>10.5</v>
      </c>
      <c r="N209" s="95">
        <v>12.59</v>
      </c>
      <c r="O209" s="95">
        <v>25.47</v>
      </c>
      <c r="P209" s="95">
        <v>0</v>
      </c>
      <c r="Q209" s="95">
        <v>0</v>
      </c>
      <c r="R209" s="95">
        <v>0</v>
      </c>
      <c r="S209" s="95">
        <v>0</v>
      </c>
      <c r="T209" s="95">
        <v>0</v>
      </c>
      <c r="U209" s="95">
        <v>0</v>
      </c>
      <c r="V209" s="95">
        <v>1</v>
      </c>
      <c r="W209" s="95">
        <v>2</v>
      </c>
      <c r="X209" s="95">
        <v>0</v>
      </c>
      <c r="Y209" s="95">
        <v>0</v>
      </c>
      <c r="Z209" s="95">
        <v>0</v>
      </c>
      <c r="AA209" s="95">
        <v>0</v>
      </c>
      <c r="AB209" s="95">
        <v>0</v>
      </c>
      <c r="AC209" s="95">
        <v>0</v>
      </c>
      <c r="AD209" s="95">
        <v>1</v>
      </c>
      <c r="AE209" s="95">
        <v>0</v>
      </c>
      <c r="AF209" s="95">
        <v>0</v>
      </c>
      <c r="AG209" s="95">
        <v>0</v>
      </c>
      <c r="AH209" s="95">
        <v>0</v>
      </c>
      <c r="AI209" s="95">
        <v>0</v>
      </c>
      <c r="AJ209" s="173">
        <v>44729.364490740743</v>
      </c>
      <c r="AK209" s="95">
        <v>16</v>
      </c>
      <c r="AL209" s="173">
        <v>44729.364490740743</v>
      </c>
      <c r="AM209" s="95">
        <v>16</v>
      </c>
    </row>
    <row r="210" spans="2:39">
      <c r="B210" s="95">
        <v>228</v>
      </c>
      <c r="C210" s="95" t="s">
        <v>2701</v>
      </c>
      <c r="D210" s="95"/>
      <c r="E210" s="95" t="s">
        <v>2702</v>
      </c>
      <c r="F210" s="95" t="s">
        <v>2703</v>
      </c>
      <c r="G210" s="95" t="s">
        <v>2132</v>
      </c>
      <c r="H210" s="95">
        <v>1</v>
      </c>
      <c r="I210" s="95" t="s">
        <v>2704</v>
      </c>
      <c r="J210" s="95">
        <v>1</v>
      </c>
      <c r="K210" s="95">
        <v>3.8</v>
      </c>
      <c r="L210" s="95">
        <v>0</v>
      </c>
      <c r="M210" s="95">
        <v>2</v>
      </c>
      <c r="N210" s="95">
        <v>0</v>
      </c>
      <c r="O210" s="95">
        <v>0</v>
      </c>
      <c r="P210" s="95">
        <v>0</v>
      </c>
      <c r="Q210" s="95">
        <v>0</v>
      </c>
      <c r="R210" s="95">
        <v>0</v>
      </c>
      <c r="S210" s="95">
        <v>1</v>
      </c>
      <c r="T210" s="95">
        <v>0</v>
      </c>
      <c r="U210" s="95">
        <v>0</v>
      </c>
      <c r="V210" s="95">
        <v>0</v>
      </c>
      <c r="W210" s="95">
        <v>0</v>
      </c>
      <c r="X210" s="95">
        <v>0</v>
      </c>
      <c r="Y210" s="95">
        <v>1</v>
      </c>
      <c r="Z210" s="95">
        <v>1</v>
      </c>
      <c r="AA210" s="95">
        <v>1</v>
      </c>
      <c r="AB210" s="95">
        <v>0</v>
      </c>
      <c r="AC210" s="95">
        <v>0</v>
      </c>
      <c r="AD210" s="95">
        <v>0</v>
      </c>
      <c r="AE210" s="95">
        <v>0</v>
      </c>
      <c r="AF210" s="95">
        <v>0</v>
      </c>
      <c r="AG210" s="95">
        <v>0</v>
      </c>
      <c r="AH210" s="95">
        <v>0</v>
      </c>
      <c r="AI210" s="95">
        <v>0</v>
      </c>
      <c r="AJ210" s="173">
        <v>44886.52789351852</v>
      </c>
      <c r="AK210" s="95">
        <v>16</v>
      </c>
      <c r="AL210" s="173">
        <v>44886.52789351852</v>
      </c>
      <c r="AM210" s="95">
        <v>16</v>
      </c>
    </row>
    <row r="211" spans="2:39">
      <c r="B211" s="95">
        <v>229</v>
      </c>
      <c r="C211" s="95" t="s">
        <v>2705</v>
      </c>
      <c r="D211" s="95"/>
      <c r="E211" s="95" t="s">
        <v>2706</v>
      </c>
      <c r="F211" s="95" t="s">
        <v>2593</v>
      </c>
      <c r="G211" s="95" t="s">
        <v>2132</v>
      </c>
      <c r="H211" s="95">
        <v>1</v>
      </c>
      <c r="I211" s="175" t="s">
        <v>2707</v>
      </c>
      <c r="J211" s="95">
        <v>1</v>
      </c>
      <c r="K211" s="95">
        <v>0</v>
      </c>
      <c r="L211" s="95">
        <v>0</v>
      </c>
      <c r="M211" s="95">
        <v>8</v>
      </c>
      <c r="N211" s="95">
        <v>0</v>
      </c>
      <c r="O211" s="95">
        <v>0</v>
      </c>
      <c r="P211" s="95">
        <v>0</v>
      </c>
      <c r="Q211" s="95">
        <v>0</v>
      </c>
      <c r="R211" s="95">
        <v>0</v>
      </c>
      <c r="S211" s="95">
        <v>1</v>
      </c>
      <c r="T211" s="95">
        <v>0</v>
      </c>
      <c r="U211" s="95">
        <v>0</v>
      </c>
      <c r="V211" s="95">
        <v>0</v>
      </c>
      <c r="W211" s="95">
        <v>0</v>
      </c>
      <c r="X211" s="95">
        <v>0</v>
      </c>
      <c r="Y211" s="95">
        <v>0</v>
      </c>
      <c r="Z211" s="95">
        <v>1</v>
      </c>
      <c r="AA211" s="95">
        <v>1</v>
      </c>
      <c r="AB211" s="95">
        <v>0</v>
      </c>
      <c r="AC211" s="95">
        <v>0</v>
      </c>
      <c r="AD211" s="95">
        <v>0</v>
      </c>
      <c r="AE211" s="95">
        <v>0</v>
      </c>
      <c r="AF211" s="95">
        <v>0</v>
      </c>
      <c r="AG211" s="95">
        <v>0</v>
      </c>
      <c r="AH211" s="95">
        <v>0</v>
      </c>
      <c r="AI211" s="95">
        <v>0</v>
      </c>
      <c r="AJ211" s="173">
        <v>44956.509351851855</v>
      </c>
      <c r="AK211" s="95">
        <v>16</v>
      </c>
      <c r="AL211" s="173">
        <v>44956.509351851855</v>
      </c>
      <c r="AM211" s="95">
        <v>16</v>
      </c>
    </row>
    <row r="212" spans="2:39">
      <c r="B212" s="95">
        <v>230</v>
      </c>
      <c r="C212" s="95" t="s">
        <v>2708</v>
      </c>
      <c r="D212" s="95"/>
      <c r="E212" s="95" t="s">
        <v>2709</v>
      </c>
      <c r="F212" s="95" t="s">
        <v>2710</v>
      </c>
      <c r="G212" s="95" t="s">
        <v>2317</v>
      </c>
      <c r="H212" s="95">
        <v>1</v>
      </c>
      <c r="I212" s="95" t="s">
        <v>2318</v>
      </c>
      <c r="J212" s="95">
        <v>11</v>
      </c>
      <c r="K212" s="95">
        <v>0</v>
      </c>
      <c r="L212" s="95">
        <v>1</v>
      </c>
      <c r="M212" s="95">
        <v>10</v>
      </c>
      <c r="N212" s="95">
        <v>0</v>
      </c>
      <c r="O212" s="95">
        <v>0</v>
      </c>
      <c r="P212" s="95">
        <v>0</v>
      </c>
      <c r="Q212" s="95">
        <v>0</v>
      </c>
      <c r="R212" s="95">
        <v>0</v>
      </c>
      <c r="S212" s="95">
        <v>1</v>
      </c>
      <c r="T212" s="95">
        <v>1</v>
      </c>
      <c r="U212" s="95">
        <v>0</v>
      </c>
      <c r="V212" s="95">
        <v>1</v>
      </c>
      <c r="W212" s="95">
        <v>0</v>
      </c>
      <c r="X212" s="95">
        <v>0</v>
      </c>
      <c r="Y212" s="95">
        <v>0</v>
      </c>
      <c r="Z212" s="95">
        <v>0</v>
      </c>
      <c r="AA212" s="95">
        <v>0</v>
      </c>
      <c r="AB212" s="95">
        <v>0</v>
      </c>
      <c r="AC212" s="95">
        <v>0</v>
      </c>
      <c r="AD212" s="95">
        <v>1</v>
      </c>
      <c r="AE212" s="95">
        <v>0</v>
      </c>
      <c r="AF212" s="95">
        <v>0</v>
      </c>
      <c r="AG212" s="95">
        <v>0</v>
      </c>
      <c r="AH212" s="95">
        <v>0</v>
      </c>
      <c r="AI212" s="95">
        <v>0</v>
      </c>
      <c r="AJ212" s="173">
        <v>44994.477395833332</v>
      </c>
      <c r="AK212" s="95">
        <v>16</v>
      </c>
      <c r="AL212" s="173">
        <v>44994.496192129627</v>
      </c>
      <c r="AM212" s="95">
        <v>16</v>
      </c>
    </row>
    <row r="213" spans="2:39">
      <c r="B213" s="95">
        <v>231</v>
      </c>
      <c r="C213" s="95" t="s">
        <v>2711</v>
      </c>
      <c r="D213" s="95"/>
      <c r="E213" s="95" t="s">
        <v>2712</v>
      </c>
      <c r="F213" s="95" t="s">
        <v>2713</v>
      </c>
      <c r="G213" s="95" t="s">
        <v>2317</v>
      </c>
      <c r="H213" s="95">
        <v>1</v>
      </c>
      <c r="I213" s="95" t="s">
        <v>2318</v>
      </c>
      <c r="J213" s="95">
        <v>11</v>
      </c>
      <c r="K213" s="95">
        <v>0</v>
      </c>
      <c r="L213" s="95">
        <v>1</v>
      </c>
      <c r="M213" s="95">
        <v>3</v>
      </c>
      <c r="N213" s="95">
        <v>0</v>
      </c>
      <c r="O213" s="95">
        <v>0</v>
      </c>
      <c r="P213" s="95">
        <v>0</v>
      </c>
      <c r="Q213" s="95">
        <v>0</v>
      </c>
      <c r="R213" s="95">
        <v>0</v>
      </c>
      <c r="S213" s="95">
        <v>1</v>
      </c>
      <c r="T213" s="95">
        <v>1</v>
      </c>
      <c r="U213" s="95">
        <v>0</v>
      </c>
      <c r="V213" s="95">
        <v>1</v>
      </c>
      <c r="W213" s="95">
        <v>0</v>
      </c>
      <c r="X213" s="95">
        <v>0</v>
      </c>
      <c r="Y213" s="95">
        <v>0</v>
      </c>
      <c r="Z213" s="95">
        <v>0</v>
      </c>
      <c r="AA213" s="95">
        <v>0</v>
      </c>
      <c r="AB213" s="95">
        <v>0</v>
      </c>
      <c r="AC213" s="95">
        <v>0</v>
      </c>
      <c r="AD213" s="95">
        <v>1</v>
      </c>
      <c r="AE213" s="95">
        <v>0</v>
      </c>
      <c r="AF213" s="95">
        <v>0</v>
      </c>
      <c r="AG213" s="95">
        <v>0</v>
      </c>
      <c r="AH213" s="95">
        <v>0</v>
      </c>
      <c r="AI213" s="95">
        <v>0</v>
      </c>
      <c r="AJ213" s="173">
        <v>44994.486446759256</v>
      </c>
      <c r="AK213" s="95">
        <v>16</v>
      </c>
      <c r="AL213" s="173">
        <v>44994.496319444443</v>
      </c>
      <c r="AM213" s="95">
        <v>16</v>
      </c>
    </row>
    <row r="214" spans="2:39">
      <c r="B214" s="95">
        <v>232</v>
      </c>
      <c r="C214" s="95" t="s">
        <v>2714</v>
      </c>
      <c r="D214" s="95"/>
      <c r="E214" s="95" t="s">
        <v>2715</v>
      </c>
      <c r="F214" s="95" t="s">
        <v>2716</v>
      </c>
      <c r="G214" s="95" t="s">
        <v>2317</v>
      </c>
      <c r="H214" s="95">
        <v>1</v>
      </c>
      <c r="I214" s="175" t="s">
        <v>2541</v>
      </c>
      <c r="J214" s="95">
        <v>11</v>
      </c>
      <c r="K214" s="95">
        <v>0</v>
      </c>
      <c r="L214" s="95">
        <v>0.1</v>
      </c>
      <c r="M214" s="95">
        <v>1</v>
      </c>
      <c r="N214" s="95">
        <v>0</v>
      </c>
      <c r="O214" s="95">
        <v>0</v>
      </c>
      <c r="P214" s="95">
        <v>0</v>
      </c>
      <c r="Q214" s="95">
        <v>0</v>
      </c>
      <c r="R214" s="95">
        <v>0</v>
      </c>
      <c r="S214" s="95">
        <v>1</v>
      </c>
      <c r="T214" s="95">
        <v>1</v>
      </c>
      <c r="U214" s="95">
        <v>0</v>
      </c>
      <c r="V214" s="95">
        <v>1</v>
      </c>
      <c r="W214" s="95">
        <v>0</v>
      </c>
      <c r="X214" s="95">
        <v>0</v>
      </c>
      <c r="Y214" s="95">
        <v>0</v>
      </c>
      <c r="Z214" s="95">
        <v>0</v>
      </c>
      <c r="AA214" s="95">
        <v>0</v>
      </c>
      <c r="AB214" s="95">
        <v>0</v>
      </c>
      <c r="AC214" s="95">
        <v>0</v>
      </c>
      <c r="AD214" s="95">
        <v>1</v>
      </c>
      <c r="AE214" s="95">
        <v>0</v>
      </c>
      <c r="AF214" s="95">
        <v>0</v>
      </c>
      <c r="AG214" s="95">
        <v>0</v>
      </c>
      <c r="AH214" s="95">
        <v>0</v>
      </c>
      <c r="AI214" s="95">
        <v>0</v>
      </c>
      <c r="AJ214" s="173">
        <v>44994.487870370373</v>
      </c>
      <c r="AK214" s="95">
        <v>16</v>
      </c>
      <c r="AL214" s="173">
        <v>44994.496423611112</v>
      </c>
      <c r="AM214" s="95">
        <v>16</v>
      </c>
    </row>
    <row r="215" spans="2:39">
      <c r="B215" s="95">
        <v>233</v>
      </c>
      <c r="C215" s="95" t="s">
        <v>2717</v>
      </c>
      <c r="D215" s="95"/>
      <c r="E215" s="95" t="s">
        <v>2718</v>
      </c>
      <c r="F215" s="95" t="s">
        <v>2719</v>
      </c>
      <c r="G215" s="95" t="s">
        <v>2720</v>
      </c>
      <c r="H215" s="95">
        <v>1</v>
      </c>
      <c r="I215" s="95" t="s">
        <v>2318</v>
      </c>
      <c r="J215" s="95">
        <v>12</v>
      </c>
      <c r="K215" s="95">
        <v>51</v>
      </c>
      <c r="L215" s="95">
        <v>2.1</v>
      </c>
      <c r="M215" s="95">
        <v>20</v>
      </c>
      <c r="N215" s="95">
        <v>25</v>
      </c>
      <c r="O215" s="95">
        <v>30</v>
      </c>
      <c r="P215" s="95">
        <v>0</v>
      </c>
      <c r="Q215" s="95">
        <v>0</v>
      </c>
      <c r="R215" s="95">
        <v>0</v>
      </c>
      <c r="S215" s="95">
        <v>1</v>
      </c>
      <c r="T215" s="95">
        <v>0</v>
      </c>
      <c r="U215" s="95">
        <v>20</v>
      </c>
      <c r="V215" s="95">
        <v>0</v>
      </c>
      <c r="W215" s="95">
        <v>1</v>
      </c>
      <c r="X215" s="95">
        <v>0</v>
      </c>
      <c r="Y215" s="95">
        <v>0</v>
      </c>
      <c r="Z215" s="95">
        <v>0</v>
      </c>
      <c r="AA215" s="95">
        <v>0</v>
      </c>
      <c r="AB215" s="95">
        <v>1</v>
      </c>
      <c r="AC215" s="95">
        <v>0</v>
      </c>
      <c r="AD215" s="95">
        <v>0</v>
      </c>
      <c r="AE215" s="95">
        <v>0</v>
      </c>
      <c r="AF215" s="95">
        <v>0</v>
      </c>
      <c r="AG215" s="95">
        <v>0</v>
      </c>
      <c r="AH215" s="95">
        <v>0</v>
      </c>
      <c r="AI215" s="95">
        <v>0</v>
      </c>
      <c r="AJ215" s="173">
        <v>44994.494328703702</v>
      </c>
      <c r="AK215" s="95">
        <v>16</v>
      </c>
      <c r="AL215" s="173">
        <v>45127.390439814815</v>
      </c>
      <c r="AM215" s="95">
        <v>16</v>
      </c>
    </row>
    <row r="216" spans="2:39">
      <c r="B216" s="95">
        <v>234</v>
      </c>
      <c r="C216" s="95" t="s">
        <v>2721</v>
      </c>
      <c r="D216" s="95"/>
      <c r="E216" s="95" t="s">
        <v>2722</v>
      </c>
      <c r="F216" s="95" t="s">
        <v>2723</v>
      </c>
      <c r="G216" s="95" t="s">
        <v>2724</v>
      </c>
      <c r="H216" s="95">
        <v>1</v>
      </c>
      <c r="I216" s="95" t="s">
        <v>2318</v>
      </c>
      <c r="J216" s="95">
        <v>12</v>
      </c>
      <c r="K216" s="95">
        <v>51</v>
      </c>
      <c r="L216" s="95">
        <v>2.1</v>
      </c>
      <c r="M216" s="95">
        <v>25</v>
      </c>
      <c r="N216" s="95">
        <v>30</v>
      </c>
      <c r="O216" s="95">
        <v>35</v>
      </c>
      <c r="P216" s="95">
        <v>0</v>
      </c>
      <c r="Q216" s="95">
        <v>0</v>
      </c>
      <c r="R216" s="95">
        <v>0</v>
      </c>
      <c r="S216" s="95">
        <v>1</v>
      </c>
      <c r="T216" s="95">
        <v>0</v>
      </c>
      <c r="U216" s="95">
        <v>0</v>
      </c>
      <c r="V216" s="95">
        <v>0</v>
      </c>
      <c r="W216" s="95">
        <v>1</v>
      </c>
      <c r="X216" s="95">
        <v>0</v>
      </c>
      <c r="Y216" s="95">
        <v>0</v>
      </c>
      <c r="Z216" s="95">
        <v>0</v>
      </c>
      <c r="AA216" s="95">
        <v>0</v>
      </c>
      <c r="AB216" s="95">
        <v>1</v>
      </c>
      <c r="AC216" s="95">
        <v>0</v>
      </c>
      <c r="AD216" s="95">
        <v>0</v>
      </c>
      <c r="AE216" s="95">
        <v>0</v>
      </c>
      <c r="AF216" s="95">
        <v>0</v>
      </c>
      <c r="AG216" s="95">
        <v>0</v>
      </c>
      <c r="AH216" s="95">
        <v>0</v>
      </c>
      <c r="AI216" s="95">
        <v>0</v>
      </c>
      <c r="AJ216" s="173">
        <v>44994.495613425926</v>
      </c>
      <c r="AK216" s="95">
        <v>16</v>
      </c>
      <c r="AL216" s="173">
        <v>45034.570057870369</v>
      </c>
      <c r="AM216" s="95">
        <v>16</v>
      </c>
    </row>
    <row r="217" spans="2:39">
      <c r="B217" s="95">
        <v>235</v>
      </c>
      <c r="C217" s="95" t="s">
        <v>2725</v>
      </c>
      <c r="D217" s="95"/>
      <c r="E217" s="95" t="s">
        <v>2726</v>
      </c>
      <c r="F217" s="95" t="s">
        <v>2727</v>
      </c>
      <c r="G217" s="95" t="s">
        <v>2132</v>
      </c>
      <c r="H217" s="95">
        <v>1</v>
      </c>
      <c r="I217" s="95" t="s">
        <v>2728</v>
      </c>
      <c r="J217" s="95">
        <v>1</v>
      </c>
      <c r="K217" s="95">
        <v>0</v>
      </c>
      <c r="L217" s="95">
        <v>0.5</v>
      </c>
      <c r="M217" s="95">
        <v>9</v>
      </c>
      <c r="N217" s="95">
        <v>0</v>
      </c>
      <c r="O217" s="95">
        <v>0</v>
      </c>
      <c r="P217" s="95">
        <v>0</v>
      </c>
      <c r="Q217" s="95">
        <v>0</v>
      </c>
      <c r="R217" s="95">
        <v>0</v>
      </c>
      <c r="S217" s="95">
        <v>1</v>
      </c>
      <c r="T217" s="95">
        <v>0</v>
      </c>
      <c r="U217" s="95">
        <v>0</v>
      </c>
      <c r="V217" s="95">
        <v>0</v>
      </c>
      <c r="W217" s="95">
        <v>0</v>
      </c>
      <c r="X217" s="95">
        <v>0</v>
      </c>
      <c r="Y217" s="95">
        <v>0</v>
      </c>
      <c r="Z217" s="95">
        <v>1</v>
      </c>
      <c r="AA217" s="95">
        <v>1</v>
      </c>
      <c r="AB217" s="95">
        <v>0</v>
      </c>
      <c r="AC217" s="95">
        <v>0</v>
      </c>
      <c r="AD217" s="95">
        <v>0</v>
      </c>
      <c r="AE217" s="95">
        <v>0</v>
      </c>
      <c r="AF217" s="95">
        <v>0</v>
      </c>
      <c r="AG217" s="95">
        <v>0</v>
      </c>
      <c r="AH217" s="95">
        <v>0</v>
      </c>
      <c r="AI217" s="95">
        <v>0</v>
      </c>
      <c r="AJ217" s="173">
        <v>45277.370092592595</v>
      </c>
      <c r="AK217" s="95">
        <v>16</v>
      </c>
      <c r="AL217" s="173">
        <v>45277.370092592595</v>
      </c>
      <c r="AM217" s="95">
        <v>16</v>
      </c>
    </row>
    <row r="218" spans="2:39">
      <c r="B218" s="95">
        <v>236</v>
      </c>
      <c r="C218" s="95" t="s">
        <v>2729</v>
      </c>
      <c r="D218" s="95"/>
      <c r="E218" s="95" t="s">
        <v>2730</v>
      </c>
      <c r="F218" s="95" t="s">
        <v>2731</v>
      </c>
      <c r="G218" s="95" t="s">
        <v>2422</v>
      </c>
      <c r="H218" s="95">
        <v>1</v>
      </c>
      <c r="I218" s="95" t="s">
        <v>2400</v>
      </c>
      <c r="J218" s="95">
        <v>12</v>
      </c>
      <c r="K218" s="95">
        <v>45</v>
      </c>
      <c r="L218" s="95">
        <v>2.1</v>
      </c>
      <c r="M218" s="95">
        <v>30</v>
      </c>
      <c r="N218" s="95">
        <v>0</v>
      </c>
      <c r="O218" s="95">
        <v>0</v>
      </c>
      <c r="P218" s="95">
        <v>0</v>
      </c>
      <c r="Q218" s="95">
        <v>0</v>
      </c>
      <c r="R218" s="95">
        <v>0</v>
      </c>
      <c r="S218" s="95">
        <v>1</v>
      </c>
      <c r="T218" s="95">
        <v>0</v>
      </c>
      <c r="U218" s="95">
        <v>20</v>
      </c>
      <c r="V218" s="95">
        <v>0</v>
      </c>
      <c r="W218" s="95">
        <v>1</v>
      </c>
      <c r="X218" s="95">
        <v>0</v>
      </c>
      <c r="Y218" s="95">
        <v>0</v>
      </c>
      <c r="Z218" s="95">
        <v>0</v>
      </c>
      <c r="AA218" s="95">
        <v>0</v>
      </c>
      <c r="AB218" s="95">
        <v>1</v>
      </c>
      <c r="AC218" s="95">
        <v>0</v>
      </c>
      <c r="AD218" s="95">
        <v>0</v>
      </c>
      <c r="AE218" s="95">
        <v>0</v>
      </c>
      <c r="AF218" s="95">
        <v>0</v>
      </c>
      <c r="AG218" s="95">
        <v>0</v>
      </c>
      <c r="AH218" s="95">
        <v>0</v>
      </c>
      <c r="AI218" s="95">
        <v>0</v>
      </c>
      <c r="AJ218" s="173">
        <v>45390.702685185184</v>
      </c>
      <c r="AK218" s="95">
        <v>16</v>
      </c>
      <c r="AL218" s="173">
        <v>45390.751597222225</v>
      </c>
      <c r="AM218" s="95">
        <v>16</v>
      </c>
    </row>
    <row r="219" spans="2:39">
      <c r="B219" s="95">
        <v>237</v>
      </c>
      <c r="C219" s="95" t="s">
        <v>2732</v>
      </c>
      <c r="D219" s="95"/>
      <c r="E219" s="95" t="s">
        <v>2733</v>
      </c>
      <c r="F219" s="95" t="s">
        <v>2731</v>
      </c>
      <c r="G219" s="95" t="s">
        <v>2422</v>
      </c>
      <c r="H219" s="95">
        <v>1</v>
      </c>
      <c r="I219" s="95" t="s">
        <v>2400</v>
      </c>
      <c r="J219" s="95">
        <v>12</v>
      </c>
      <c r="K219" s="95">
        <v>45</v>
      </c>
      <c r="L219" s="95">
        <v>2.1</v>
      </c>
      <c r="M219" s="95">
        <v>35</v>
      </c>
      <c r="N219" s="95">
        <v>0</v>
      </c>
      <c r="O219" s="95">
        <v>0</v>
      </c>
      <c r="P219" s="95">
        <v>0</v>
      </c>
      <c r="Q219" s="95">
        <v>0</v>
      </c>
      <c r="R219" s="95">
        <v>0</v>
      </c>
      <c r="S219" s="95">
        <v>1</v>
      </c>
      <c r="T219" s="95">
        <v>0</v>
      </c>
      <c r="U219" s="95">
        <v>0</v>
      </c>
      <c r="V219" s="95">
        <v>0</v>
      </c>
      <c r="W219" s="95">
        <v>1</v>
      </c>
      <c r="X219" s="95">
        <v>0</v>
      </c>
      <c r="Y219" s="95">
        <v>0</v>
      </c>
      <c r="Z219" s="95">
        <v>0</v>
      </c>
      <c r="AA219" s="95">
        <v>0</v>
      </c>
      <c r="AB219" s="95">
        <v>1</v>
      </c>
      <c r="AC219" s="95">
        <v>0</v>
      </c>
      <c r="AD219" s="95">
        <v>0</v>
      </c>
      <c r="AE219" s="95">
        <v>0</v>
      </c>
      <c r="AF219" s="95">
        <v>0</v>
      </c>
      <c r="AG219" s="95">
        <v>0</v>
      </c>
      <c r="AH219" s="95">
        <v>0</v>
      </c>
      <c r="AI219" s="95">
        <v>0</v>
      </c>
      <c r="AJ219" s="173">
        <v>45390.704375000001</v>
      </c>
      <c r="AK219" s="95">
        <v>16</v>
      </c>
      <c r="AL219" s="173">
        <v>45390.751458333332</v>
      </c>
      <c r="AM219" s="95">
        <v>16</v>
      </c>
    </row>
    <row r="220" spans="2:39">
      <c r="B220" s="95">
        <v>243</v>
      </c>
      <c r="C220" s="95" t="s">
        <v>2734</v>
      </c>
      <c r="D220" s="95"/>
      <c r="E220" s="95" t="s">
        <v>2735</v>
      </c>
      <c r="F220" s="95" t="s">
        <v>2736</v>
      </c>
      <c r="G220" s="95"/>
      <c r="H220" s="95">
        <v>1</v>
      </c>
      <c r="I220" s="95" t="s">
        <v>2318</v>
      </c>
      <c r="J220" s="95">
        <v>12</v>
      </c>
      <c r="K220" s="95">
        <v>40</v>
      </c>
      <c r="L220" s="95">
        <v>0</v>
      </c>
      <c r="M220" s="95">
        <v>25</v>
      </c>
      <c r="N220" s="95">
        <v>0</v>
      </c>
      <c r="O220" s="95">
        <v>0</v>
      </c>
      <c r="P220" s="95">
        <v>0</v>
      </c>
      <c r="Q220" s="95">
        <v>0</v>
      </c>
      <c r="R220" s="95">
        <v>0</v>
      </c>
      <c r="S220" s="95">
        <v>1</v>
      </c>
      <c r="T220" s="95">
        <v>0</v>
      </c>
      <c r="U220" s="95">
        <v>20</v>
      </c>
      <c r="V220" s="95">
        <v>0</v>
      </c>
      <c r="W220" s="95">
        <v>1</v>
      </c>
      <c r="X220" s="95">
        <v>0</v>
      </c>
      <c r="Y220" s="95">
        <v>0</v>
      </c>
      <c r="Z220" s="95">
        <v>0</v>
      </c>
      <c r="AA220" s="95">
        <v>0</v>
      </c>
      <c r="AB220" s="95">
        <v>1</v>
      </c>
      <c r="AC220" s="95">
        <v>0</v>
      </c>
      <c r="AD220" s="95">
        <v>0</v>
      </c>
      <c r="AE220" s="95">
        <v>0</v>
      </c>
      <c r="AF220" s="95">
        <v>0</v>
      </c>
      <c r="AG220" s="95">
        <v>0</v>
      </c>
      <c r="AH220" s="95">
        <v>0</v>
      </c>
      <c r="AI220" s="95">
        <v>0</v>
      </c>
      <c r="AJ220" s="173">
        <v>45397.472141203703</v>
      </c>
      <c r="AK220" s="95">
        <v>32</v>
      </c>
      <c r="AL220" s="173">
        <v>45397.472141203703</v>
      </c>
      <c r="AM220" s="95">
        <v>32</v>
      </c>
    </row>
    <row r="221" spans="2:39">
      <c r="B221" s="95">
        <v>244</v>
      </c>
      <c r="C221" s="95" t="s">
        <v>2737</v>
      </c>
      <c r="D221" s="95"/>
      <c r="E221" s="95" t="s">
        <v>2738</v>
      </c>
      <c r="F221" s="95" t="s">
        <v>2739</v>
      </c>
      <c r="G221" s="95"/>
      <c r="H221" s="95">
        <v>1</v>
      </c>
      <c r="I221" s="95" t="s">
        <v>2318</v>
      </c>
      <c r="J221" s="95">
        <v>12</v>
      </c>
      <c r="K221" s="95">
        <v>40</v>
      </c>
      <c r="L221" s="95">
        <v>0</v>
      </c>
      <c r="M221" s="95">
        <v>30</v>
      </c>
      <c r="N221" s="95">
        <v>0</v>
      </c>
      <c r="O221" s="95">
        <v>0</v>
      </c>
      <c r="P221" s="95">
        <v>0</v>
      </c>
      <c r="Q221" s="95">
        <v>0</v>
      </c>
      <c r="R221" s="95">
        <v>0</v>
      </c>
      <c r="S221" s="95">
        <v>1</v>
      </c>
      <c r="T221" s="95">
        <v>0</v>
      </c>
      <c r="U221" s="95">
        <v>20</v>
      </c>
      <c r="V221" s="95">
        <v>0</v>
      </c>
      <c r="W221" s="95">
        <v>1</v>
      </c>
      <c r="X221" s="95">
        <v>0</v>
      </c>
      <c r="Y221" s="95">
        <v>0</v>
      </c>
      <c r="Z221" s="95">
        <v>0</v>
      </c>
      <c r="AA221" s="95">
        <v>0</v>
      </c>
      <c r="AB221" s="95">
        <v>1</v>
      </c>
      <c r="AC221" s="95">
        <v>0</v>
      </c>
      <c r="AD221" s="95">
        <v>0</v>
      </c>
      <c r="AE221" s="95">
        <v>0</v>
      </c>
      <c r="AF221" s="95">
        <v>0</v>
      </c>
      <c r="AG221" s="95">
        <v>0</v>
      </c>
      <c r="AH221" s="95">
        <v>0</v>
      </c>
      <c r="AI221" s="95">
        <v>0</v>
      </c>
      <c r="AJ221" s="173">
        <v>45397.473032407404</v>
      </c>
      <c r="AK221" s="95">
        <v>32</v>
      </c>
      <c r="AL221" s="173">
        <v>45397.473032407404</v>
      </c>
      <c r="AM221" s="95">
        <v>32</v>
      </c>
    </row>
    <row r="222" spans="2:39">
      <c r="B222" s="95">
        <v>245</v>
      </c>
      <c r="C222" s="95" t="s">
        <v>2740</v>
      </c>
      <c r="D222" s="95"/>
      <c r="E222" s="95" t="s">
        <v>2741</v>
      </c>
      <c r="F222" s="95" t="s">
        <v>2742</v>
      </c>
      <c r="G222" s="95"/>
      <c r="H222" s="95">
        <v>1</v>
      </c>
      <c r="I222" s="95" t="s">
        <v>2318</v>
      </c>
      <c r="J222" s="95">
        <v>12</v>
      </c>
      <c r="K222" s="95">
        <v>40</v>
      </c>
      <c r="L222" s="95">
        <v>0</v>
      </c>
      <c r="M222" s="95">
        <v>31.48</v>
      </c>
      <c r="N222" s="95">
        <v>0</v>
      </c>
      <c r="O222" s="95">
        <v>0</v>
      </c>
      <c r="P222" s="95">
        <v>0</v>
      </c>
      <c r="Q222" s="95">
        <v>0</v>
      </c>
      <c r="R222" s="95">
        <v>0</v>
      </c>
      <c r="S222" s="95">
        <v>1</v>
      </c>
      <c r="T222" s="95">
        <v>0</v>
      </c>
      <c r="U222" s="95">
        <v>20</v>
      </c>
      <c r="V222" s="95">
        <v>0</v>
      </c>
      <c r="W222" s="95">
        <v>1</v>
      </c>
      <c r="X222" s="95">
        <v>0</v>
      </c>
      <c r="Y222" s="95">
        <v>0</v>
      </c>
      <c r="Z222" s="95">
        <v>0</v>
      </c>
      <c r="AA222" s="95">
        <v>0</v>
      </c>
      <c r="AB222" s="95">
        <v>1</v>
      </c>
      <c r="AC222" s="95">
        <v>0</v>
      </c>
      <c r="AD222" s="95">
        <v>0</v>
      </c>
      <c r="AE222" s="95">
        <v>0</v>
      </c>
      <c r="AF222" s="95">
        <v>0</v>
      </c>
      <c r="AG222" s="95">
        <v>0</v>
      </c>
      <c r="AH222" s="95">
        <v>0</v>
      </c>
      <c r="AI222" s="95">
        <v>0</v>
      </c>
      <c r="AJ222" s="173">
        <v>45397.473611111112</v>
      </c>
      <c r="AK222" s="95">
        <v>32</v>
      </c>
      <c r="AL222" s="173">
        <v>45397.473611111112</v>
      </c>
      <c r="AM222" s="95">
        <v>32</v>
      </c>
    </row>
    <row r="223" spans="2:39">
      <c r="B223" s="95">
        <v>246</v>
      </c>
      <c r="C223" s="95" t="s">
        <v>2743</v>
      </c>
      <c r="D223" s="95"/>
      <c r="E223" s="95" t="s">
        <v>2744</v>
      </c>
      <c r="F223" s="95" t="s">
        <v>2745</v>
      </c>
      <c r="G223" s="95" t="s">
        <v>2132</v>
      </c>
      <c r="H223" s="95">
        <v>1</v>
      </c>
      <c r="I223" s="175" t="s">
        <v>2746</v>
      </c>
      <c r="J223" s="95">
        <v>1</v>
      </c>
      <c r="K223" s="95">
        <v>0</v>
      </c>
      <c r="L223" s="95">
        <v>0.17</v>
      </c>
      <c r="M223" s="95">
        <v>2</v>
      </c>
      <c r="N223" s="95">
        <v>0</v>
      </c>
      <c r="O223" s="95">
        <v>0</v>
      </c>
      <c r="P223" s="95">
        <v>0</v>
      </c>
      <c r="Q223" s="95">
        <v>0</v>
      </c>
      <c r="R223" s="95">
        <v>0</v>
      </c>
      <c r="S223" s="95">
        <v>1</v>
      </c>
      <c r="T223" s="95">
        <v>0</v>
      </c>
      <c r="U223" s="95">
        <v>0</v>
      </c>
      <c r="V223" s="95">
        <v>0</v>
      </c>
      <c r="W223" s="95">
        <v>0</v>
      </c>
      <c r="X223" s="95">
        <v>0</v>
      </c>
      <c r="Y223" s="95">
        <v>0</v>
      </c>
      <c r="Z223" s="95">
        <v>1</v>
      </c>
      <c r="AA223" s="95">
        <v>1</v>
      </c>
      <c r="AB223" s="95">
        <v>0</v>
      </c>
      <c r="AC223" s="95">
        <v>0</v>
      </c>
      <c r="AD223" s="95">
        <v>0</v>
      </c>
      <c r="AE223" s="95">
        <v>0</v>
      </c>
      <c r="AF223" s="95">
        <v>0</v>
      </c>
      <c r="AG223" s="95">
        <v>0</v>
      </c>
      <c r="AH223" s="95">
        <v>0</v>
      </c>
      <c r="AI223" s="95">
        <v>0</v>
      </c>
      <c r="AJ223" s="173">
        <v>45481.564814814818</v>
      </c>
      <c r="AK223" s="95">
        <v>16</v>
      </c>
      <c r="AL223" s="173">
        <v>45481.566979166666</v>
      </c>
      <c r="AM223" s="95">
        <v>32</v>
      </c>
    </row>
    <row r="226" spans="1:39">
      <c r="P226" s="176">
        <v>0.8</v>
      </c>
    </row>
    <row r="227" spans="1:39">
      <c r="A227" s="93" t="str">
        <f>D227&amp;"-"&amp;J227&amp;"-"&amp;I227</f>
        <v>2-1-Ａ２チラシ</v>
      </c>
      <c r="B227" s="95"/>
      <c r="C227" s="95" t="s">
        <v>2145</v>
      </c>
      <c r="D227" s="95">
        <v>2</v>
      </c>
      <c r="E227" s="95" t="s">
        <v>2146</v>
      </c>
      <c r="F227" s="95" t="s">
        <v>2146</v>
      </c>
      <c r="G227" s="174" t="s">
        <v>2132</v>
      </c>
      <c r="H227" s="95">
        <v>1</v>
      </c>
      <c r="I227" s="174" t="s">
        <v>2146</v>
      </c>
      <c r="J227" s="95">
        <v>1</v>
      </c>
      <c r="K227" s="95">
        <v>9</v>
      </c>
      <c r="L227" s="174">
        <v>0</v>
      </c>
      <c r="M227" s="174">
        <v>6.3</v>
      </c>
      <c r="N227" s="174">
        <v>0</v>
      </c>
      <c r="O227" s="174">
        <v>0</v>
      </c>
      <c r="P227" s="174">
        <f>K227*0.8</f>
        <v>7.2</v>
      </c>
      <c r="Q227" s="174">
        <v>0</v>
      </c>
      <c r="R227" s="174">
        <v>0</v>
      </c>
      <c r="S227" s="95">
        <v>0</v>
      </c>
      <c r="T227" s="95">
        <v>1</v>
      </c>
      <c r="U227" s="95">
        <v>0</v>
      </c>
      <c r="V227" s="95">
        <v>0</v>
      </c>
      <c r="W227" s="95">
        <v>1</v>
      </c>
      <c r="X227" s="95">
        <v>0</v>
      </c>
      <c r="Y227" s="95">
        <v>0</v>
      </c>
      <c r="Z227" s="95">
        <v>1</v>
      </c>
      <c r="AA227" s="95">
        <v>1</v>
      </c>
      <c r="AB227" s="95">
        <v>0</v>
      </c>
      <c r="AC227" s="95">
        <v>0</v>
      </c>
      <c r="AD227" s="95">
        <v>0</v>
      </c>
      <c r="AE227" s="95">
        <v>0</v>
      </c>
      <c r="AF227" s="95">
        <v>0</v>
      </c>
      <c r="AG227" s="95">
        <v>0</v>
      </c>
      <c r="AH227" s="95">
        <v>0</v>
      </c>
      <c r="AI227" s="95">
        <v>0</v>
      </c>
      <c r="AJ227" s="95"/>
      <c r="AK227" s="95"/>
      <c r="AL227" s="173">
        <v>45272.435439814813</v>
      </c>
      <c r="AM227" s="95">
        <v>16</v>
      </c>
    </row>
    <row r="228" spans="1:39">
      <c r="A228" s="93" t="str">
        <f t="shared" ref="A228:A291" si="0">D228&amp;"-"&amp;J228&amp;"-"&amp;I228</f>
        <v>2-2-Ａ２チラシ</v>
      </c>
      <c r="B228" s="95"/>
      <c r="C228" s="95" t="s">
        <v>2147</v>
      </c>
      <c r="D228" s="95">
        <v>2</v>
      </c>
      <c r="E228" s="95" t="s">
        <v>2148</v>
      </c>
      <c r="F228" s="95" t="s">
        <v>2149</v>
      </c>
      <c r="G228" s="174" t="s">
        <v>2136</v>
      </c>
      <c r="H228" s="95">
        <v>1</v>
      </c>
      <c r="I228" s="174" t="s">
        <v>2146</v>
      </c>
      <c r="J228" s="95">
        <v>2</v>
      </c>
      <c r="K228" s="95">
        <v>10.5</v>
      </c>
      <c r="L228" s="174">
        <v>0</v>
      </c>
      <c r="M228" s="174">
        <v>7.4</v>
      </c>
      <c r="N228" s="174">
        <v>0</v>
      </c>
      <c r="O228" s="174">
        <v>0</v>
      </c>
      <c r="P228" s="174">
        <f t="shared" ref="P228:P247" si="1">K228*0.8</f>
        <v>8.4</v>
      </c>
      <c r="Q228" s="174">
        <v>0</v>
      </c>
      <c r="R228" s="174">
        <v>0</v>
      </c>
      <c r="S228" s="95">
        <v>0</v>
      </c>
      <c r="T228" s="95">
        <v>1</v>
      </c>
      <c r="U228" s="95">
        <v>0</v>
      </c>
      <c r="V228" s="95">
        <v>0</v>
      </c>
      <c r="W228" s="95">
        <v>1</v>
      </c>
      <c r="X228" s="95">
        <v>0</v>
      </c>
      <c r="Y228" s="95">
        <v>0</v>
      </c>
      <c r="Z228" s="95">
        <v>1</v>
      </c>
      <c r="AA228" s="95">
        <v>0</v>
      </c>
      <c r="AB228" s="95">
        <v>0</v>
      </c>
      <c r="AC228" s="95">
        <v>0</v>
      </c>
      <c r="AD228" s="95">
        <v>0</v>
      </c>
      <c r="AE228" s="95">
        <v>0</v>
      </c>
      <c r="AF228" s="95">
        <v>0</v>
      </c>
      <c r="AG228" s="95">
        <v>0</v>
      </c>
      <c r="AH228" s="95">
        <v>0</v>
      </c>
      <c r="AI228" s="95">
        <v>0</v>
      </c>
      <c r="AJ228" s="95"/>
      <c r="AK228" s="95"/>
      <c r="AL228" s="173">
        <v>44035.865925925929</v>
      </c>
      <c r="AM228" s="95">
        <v>1</v>
      </c>
    </row>
    <row r="229" spans="1:39">
      <c r="A229" s="93" t="str">
        <f t="shared" si="0"/>
        <v>2-3-Ａ２チラシ</v>
      </c>
      <c r="B229" s="95"/>
      <c r="C229" s="95" t="s">
        <v>2150</v>
      </c>
      <c r="D229" s="95">
        <v>2</v>
      </c>
      <c r="E229" s="95" t="s">
        <v>2151</v>
      </c>
      <c r="F229" s="95" t="s">
        <v>2152</v>
      </c>
      <c r="G229" s="174" t="s">
        <v>2140</v>
      </c>
      <c r="H229" s="95">
        <v>1</v>
      </c>
      <c r="I229" s="174" t="s">
        <v>2146</v>
      </c>
      <c r="J229" s="95">
        <v>3</v>
      </c>
      <c r="K229" s="95">
        <v>10</v>
      </c>
      <c r="L229" s="174">
        <v>0</v>
      </c>
      <c r="M229" s="174">
        <v>7</v>
      </c>
      <c r="N229" s="174">
        <v>0</v>
      </c>
      <c r="O229" s="174">
        <v>0</v>
      </c>
      <c r="P229" s="174">
        <f t="shared" si="1"/>
        <v>8</v>
      </c>
      <c r="Q229" s="174">
        <v>0</v>
      </c>
      <c r="R229" s="174">
        <v>0</v>
      </c>
      <c r="S229" s="95">
        <v>0</v>
      </c>
      <c r="T229" s="95">
        <v>1</v>
      </c>
      <c r="U229" s="95">
        <v>0</v>
      </c>
      <c r="V229" s="95">
        <v>0</v>
      </c>
      <c r="W229" s="95">
        <v>1</v>
      </c>
      <c r="X229" s="95">
        <v>0</v>
      </c>
      <c r="Y229" s="95">
        <v>0</v>
      </c>
      <c r="Z229" s="95">
        <v>0</v>
      </c>
      <c r="AA229" s="95">
        <v>1</v>
      </c>
      <c r="AB229" s="95">
        <v>0</v>
      </c>
      <c r="AC229" s="95">
        <v>0</v>
      </c>
      <c r="AD229" s="95">
        <v>0</v>
      </c>
      <c r="AE229" s="95">
        <v>0</v>
      </c>
      <c r="AF229" s="95">
        <v>0</v>
      </c>
      <c r="AG229" s="95">
        <v>0</v>
      </c>
      <c r="AH229" s="95">
        <v>0</v>
      </c>
      <c r="AI229" s="95">
        <v>0</v>
      </c>
      <c r="AJ229" s="95"/>
      <c r="AK229" s="95"/>
      <c r="AL229" s="173">
        <v>44035.867060185185</v>
      </c>
      <c r="AM229" s="95">
        <v>1</v>
      </c>
    </row>
    <row r="230" spans="1:39">
      <c r="A230" s="93" t="str">
        <f t="shared" si="0"/>
        <v>2-1-Ａ３チラシ</v>
      </c>
      <c r="B230" s="95"/>
      <c r="C230" s="95" t="s">
        <v>185</v>
      </c>
      <c r="D230" s="95">
        <v>2</v>
      </c>
      <c r="E230" s="95" t="s">
        <v>2161</v>
      </c>
      <c r="F230" s="95" t="s">
        <v>2161</v>
      </c>
      <c r="G230" s="95" t="s">
        <v>2132</v>
      </c>
      <c r="H230" s="95">
        <v>1</v>
      </c>
      <c r="I230" s="174" t="s">
        <v>2161</v>
      </c>
      <c r="J230" s="95">
        <v>1</v>
      </c>
      <c r="K230" s="95">
        <v>7</v>
      </c>
      <c r="L230" s="174">
        <v>0</v>
      </c>
      <c r="M230" s="174">
        <v>5</v>
      </c>
      <c r="N230" s="174">
        <v>0</v>
      </c>
      <c r="O230" s="174">
        <v>0</v>
      </c>
      <c r="P230" s="174">
        <f t="shared" si="1"/>
        <v>5.6000000000000005</v>
      </c>
      <c r="Q230" s="174">
        <v>0</v>
      </c>
      <c r="R230" s="174">
        <v>0</v>
      </c>
      <c r="S230" s="95">
        <v>0</v>
      </c>
      <c r="T230" s="95">
        <v>1</v>
      </c>
      <c r="U230" s="95">
        <v>0</v>
      </c>
      <c r="V230" s="95">
        <v>0</v>
      </c>
      <c r="W230" s="95">
        <v>1</v>
      </c>
      <c r="X230" s="95">
        <v>0</v>
      </c>
      <c r="Y230" s="95">
        <v>0</v>
      </c>
      <c r="Z230" s="95">
        <v>1</v>
      </c>
      <c r="AA230" s="95">
        <v>1</v>
      </c>
      <c r="AB230" s="95">
        <v>0</v>
      </c>
      <c r="AC230" s="95">
        <v>0</v>
      </c>
      <c r="AD230" s="95">
        <v>0</v>
      </c>
      <c r="AE230" s="95">
        <v>0</v>
      </c>
      <c r="AF230" s="95">
        <v>0</v>
      </c>
      <c r="AG230" s="95">
        <v>0</v>
      </c>
      <c r="AH230" s="95">
        <v>0</v>
      </c>
      <c r="AI230" s="95">
        <v>0</v>
      </c>
      <c r="AJ230" s="95"/>
      <c r="AK230" s="95"/>
      <c r="AL230" s="173">
        <v>44035.863263888888</v>
      </c>
      <c r="AM230" s="95">
        <v>1</v>
      </c>
    </row>
    <row r="231" spans="1:39">
      <c r="A231" s="93" t="str">
        <f t="shared" si="0"/>
        <v>2-2-Ａ３チラシ</v>
      </c>
      <c r="B231" s="95"/>
      <c r="C231" s="95" t="s">
        <v>186</v>
      </c>
      <c r="D231" s="95">
        <v>2</v>
      </c>
      <c r="E231" s="95" t="s">
        <v>2162</v>
      </c>
      <c r="F231" s="95" t="s">
        <v>2163</v>
      </c>
      <c r="G231" s="95" t="s">
        <v>2136</v>
      </c>
      <c r="H231" s="95">
        <v>1</v>
      </c>
      <c r="I231" s="174" t="s">
        <v>2161</v>
      </c>
      <c r="J231" s="95">
        <v>2</v>
      </c>
      <c r="K231" s="95">
        <v>9</v>
      </c>
      <c r="L231" s="174">
        <v>0</v>
      </c>
      <c r="M231" s="174">
        <v>6.3</v>
      </c>
      <c r="N231" s="174">
        <v>0</v>
      </c>
      <c r="O231" s="174">
        <v>0</v>
      </c>
      <c r="P231" s="174">
        <f t="shared" si="1"/>
        <v>7.2</v>
      </c>
      <c r="Q231" s="174">
        <v>0</v>
      </c>
      <c r="R231" s="174">
        <v>0</v>
      </c>
      <c r="S231" s="95">
        <v>0</v>
      </c>
      <c r="T231" s="95">
        <v>1</v>
      </c>
      <c r="U231" s="95">
        <v>0</v>
      </c>
      <c r="V231" s="95">
        <v>0</v>
      </c>
      <c r="W231" s="95">
        <v>1</v>
      </c>
      <c r="X231" s="95">
        <v>0</v>
      </c>
      <c r="Y231" s="95">
        <v>0</v>
      </c>
      <c r="Z231" s="95">
        <v>1</v>
      </c>
      <c r="AA231" s="95">
        <v>0</v>
      </c>
      <c r="AB231" s="95">
        <v>0</v>
      </c>
      <c r="AC231" s="95">
        <v>0</v>
      </c>
      <c r="AD231" s="95">
        <v>0</v>
      </c>
      <c r="AE231" s="95">
        <v>0</v>
      </c>
      <c r="AF231" s="95">
        <v>0</v>
      </c>
      <c r="AG231" s="95">
        <v>0</v>
      </c>
      <c r="AH231" s="95">
        <v>0</v>
      </c>
      <c r="AI231" s="95">
        <v>0</v>
      </c>
      <c r="AJ231" s="95"/>
      <c r="AK231" s="95"/>
      <c r="AL231" s="173">
        <v>44035.865960648145</v>
      </c>
      <c r="AM231" s="95">
        <v>1</v>
      </c>
    </row>
    <row r="232" spans="1:39">
      <c r="A232" s="93" t="str">
        <f t="shared" si="0"/>
        <v>2-3-Ａ３チラシ</v>
      </c>
      <c r="B232" s="95"/>
      <c r="C232" s="95" t="s">
        <v>187</v>
      </c>
      <c r="D232" s="95">
        <v>2</v>
      </c>
      <c r="E232" s="95" t="s">
        <v>2164</v>
      </c>
      <c r="F232" s="95" t="s">
        <v>2165</v>
      </c>
      <c r="G232" s="95" t="s">
        <v>2140</v>
      </c>
      <c r="H232" s="95">
        <v>1</v>
      </c>
      <c r="I232" s="174" t="s">
        <v>2161</v>
      </c>
      <c r="J232" s="95">
        <v>3</v>
      </c>
      <c r="K232" s="95">
        <v>8</v>
      </c>
      <c r="L232" s="174">
        <v>0</v>
      </c>
      <c r="M232" s="174">
        <v>5.6</v>
      </c>
      <c r="N232" s="174">
        <v>0</v>
      </c>
      <c r="O232" s="174">
        <v>0</v>
      </c>
      <c r="P232" s="174">
        <f t="shared" si="1"/>
        <v>6.4</v>
      </c>
      <c r="Q232" s="174">
        <v>0</v>
      </c>
      <c r="R232" s="174">
        <v>0</v>
      </c>
      <c r="S232" s="95">
        <v>0</v>
      </c>
      <c r="T232" s="95">
        <v>1</v>
      </c>
      <c r="U232" s="95">
        <v>0</v>
      </c>
      <c r="V232" s="95">
        <v>0</v>
      </c>
      <c r="W232" s="95">
        <v>1</v>
      </c>
      <c r="X232" s="95">
        <v>0</v>
      </c>
      <c r="Y232" s="95">
        <v>0</v>
      </c>
      <c r="Z232" s="95">
        <v>0</v>
      </c>
      <c r="AA232" s="95">
        <v>1</v>
      </c>
      <c r="AB232" s="95">
        <v>0</v>
      </c>
      <c r="AC232" s="95">
        <v>0</v>
      </c>
      <c r="AD232" s="95">
        <v>0</v>
      </c>
      <c r="AE232" s="95">
        <v>0</v>
      </c>
      <c r="AF232" s="95">
        <v>0</v>
      </c>
      <c r="AG232" s="95">
        <v>0</v>
      </c>
      <c r="AH232" s="95">
        <v>0</v>
      </c>
      <c r="AI232" s="95">
        <v>0</v>
      </c>
      <c r="AJ232" s="95"/>
      <c r="AK232" s="95"/>
      <c r="AL232" s="173">
        <v>44035.867083333331</v>
      </c>
      <c r="AM232" s="95">
        <v>1</v>
      </c>
    </row>
    <row r="233" spans="1:39">
      <c r="A233" s="93" t="str">
        <f t="shared" si="0"/>
        <v>2-1-Ａ４チラシ</v>
      </c>
      <c r="B233" s="95"/>
      <c r="C233" s="95" t="s">
        <v>179</v>
      </c>
      <c r="D233" s="95">
        <v>2</v>
      </c>
      <c r="E233" s="95" t="s">
        <v>2176</v>
      </c>
      <c r="F233" s="95" t="s">
        <v>2176</v>
      </c>
      <c r="G233" s="95" t="s">
        <v>2132</v>
      </c>
      <c r="H233" s="95">
        <v>1</v>
      </c>
      <c r="I233" s="174" t="s">
        <v>2176</v>
      </c>
      <c r="J233" s="95">
        <v>1</v>
      </c>
      <c r="K233" s="95">
        <v>6</v>
      </c>
      <c r="L233" s="174">
        <v>0</v>
      </c>
      <c r="M233" s="174">
        <v>4.2</v>
      </c>
      <c r="N233" s="174">
        <v>0</v>
      </c>
      <c r="O233" s="174">
        <v>0</v>
      </c>
      <c r="P233" s="174">
        <f t="shared" si="1"/>
        <v>4.8000000000000007</v>
      </c>
      <c r="Q233" s="174">
        <v>0</v>
      </c>
      <c r="R233" s="174">
        <v>0</v>
      </c>
      <c r="S233" s="95">
        <v>0</v>
      </c>
      <c r="T233" s="95">
        <v>1</v>
      </c>
      <c r="U233" s="95">
        <v>0</v>
      </c>
      <c r="V233" s="95">
        <v>0</v>
      </c>
      <c r="W233" s="95">
        <v>1</v>
      </c>
      <c r="X233" s="95">
        <v>0</v>
      </c>
      <c r="Y233" s="95">
        <v>0</v>
      </c>
      <c r="Z233" s="95">
        <v>1</v>
      </c>
      <c r="AA233" s="95">
        <v>1</v>
      </c>
      <c r="AB233" s="95">
        <v>0</v>
      </c>
      <c r="AC233" s="95">
        <v>0</v>
      </c>
      <c r="AD233" s="95">
        <v>0</v>
      </c>
      <c r="AE233" s="95">
        <v>0</v>
      </c>
      <c r="AF233" s="95">
        <v>0</v>
      </c>
      <c r="AG233" s="95">
        <v>0</v>
      </c>
      <c r="AH233" s="95">
        <v>0</v>
      </c>
      <c r="AI233" s="95">
        <v>0</v>
      </c>
      <c r="AJ233" s="95"/>
      <c r="AK233" s="95"/>
      <c r="AL233" s="173">
        <v>44035.863321759258</v>
      </c>
      <c r="AM233" s="95">
        <v>1</v>
      </c>
    </row>
    <row r="234" spans="1:39">
      <c r="A234" s="93" t="str">
        <f t="shared" si="0"/>
        <v>2-2-Ａ４チラシ</v>
      </c>
      <c r="B234" s="95"/>
      <c r="C234" s="95" t="s">
        <v>180</v>
      </c>
      <c r="D234" s="95">
        <v>2</v>
      </c>
      <c r="E234" s="95" t="s">
        <v>2177</v>
      </c>
      <c r="F234" s="95" t="s">
        <v>2178</v>
      </c>
      <c r="G234" s="95" t="s">
        <v>2136</v>
      </c>
      <c r="H234" s="95">
        <v>1</v>
      </c>
      <c r="I234" s="174" t="s">
        <v>2176</v>
      </c>
      <c r="J234" s="95">
        <v>2</v>
      </c>
      <c r="K234" s="95">
        <v>8</v>
      </c>
      <c r="L234" s="174">
        <v>0</v>
      </c>
      <c r="M234" s="174">
        <v>5.6</v>
      </c>
      <c r="N234" s="174">
        <v>0</v>
      </c>
      <c r="O234" s="174">
        <v>0</v>
      </c>
      <c r="P234" s="174">
        <f t="shared" si="1"/>
        <v>6.4</v>
      </c>
      <c r="Q234" s="174">
        <v>0</v>
      </c>
      <c r="R234" s="174">
        <v>0</v>
      </c>
      <c r="S234" s="95">
        <v>0</v>
      </c>
      <c r="T234" s="95">
        <v>1</v>
      </c>
      <c r="U234" s="95">
        <v>0</v>
      </c>
      <c r="V234" s="95">
        <v>0</v>
      </c>
      <c r="W234" s="95">
        <v>1</v>
      </c>
      <c r="X234" s="95">
        <v>0</v>
      </c>
      <c r="Y234" s="95">
        <v>0</v>
      </c>
      <c r="Z234" s="95">
        <v>1</v>
      </c>
      <c r="AA234" s="95">
        <v>0</v>
      </c>
      <c r="AB234" s="95">
        <v>0</v>
      </c>
      <c r="AC234" s="95">
        <v>0</v>
      </c>
      <c r="AD234" s="95">
        <v>0</v>
      </c>
      <c r="AE234" s="95">
        <v>0</v>
      </c>
      <c r="AF234" s="95">
        <v>0</v>
      </c>
      <c r="AG234" s="95">
        <v>0</v>
      </c>
      <c r="AH234" s="95">
        <v>0</v>
      </c>
      <c r="AI234" s="95">
        <v>0</v>
      </c>
      <c r="AJ234" s="95"/>
      <c r="AK234" s="95"/>
      <c r="AL234" s="173">
        <v>44035.865995370368</v>
      </c>
      <c r="AM234" s="95">
        <v>1</v>
      </c>
    </row>
    <row r="235" spans="1:39">
      <c r="A235" s="93" t="str">
        <f t="shared" si="0"/>
        <v>2-3-Ａ４チラシ</v>
      </c>
      <c r="B235" s="95"/>
      <c r="C235" s="95" t="s">
        <v>181</v>
      </c>
      <c r="D235" s="95">
        <v>2</v>
      </c>
      <c r="E235" s="95" t="s">
        <v>2179</v>
      </c>
      <c r="F235" s="95" t="s">
        <v>2180</v>
      </c>
      <c r="G235" s="95" t="s">
        <v>2140</v>
      </c>
      <c r="H235" s="95">
        <v>1</v>
      </c>
      <c r="I235" s="174" t="s">
        <v>2176</v>
      </c>
      <c r="J235" s="95">
        <v>3</v>
      </c>
      <c r="K235" s="95">
        <v>7</v>
      </c>
      <c r="L235" s="174">
        <v>0</v>
      </c>
      <c r="M235" s="174">
        <v>5</v>
      </c>
      <c r="N235" s="174">
        <v>0</v>
      </c>
      <c r="O235" s="174">
        <v>0</v>
      </c>
      <c r="P235" s="174">
        <f t="shared" si="1"/>
        <v>5.6000000000000005</v>
      </c>
      <c r="Q235" s="174">
        <v>0</v>
      </c>
      <c r="R235" s="174">
        <v>0</v>
      </c>
      <c r="S235" s="95">
        <v>0</v>
      </c>
      <c r="T235" s="95">
        <v>1</v>
      </c>
      <c r="U235" s="95">
        <v>0</v>
      </c>
      <c r="V235" s="95">
        <v>0</v>
      </c>
      <c r="W235" s="95">
        <v>1</v>
      </c>
      <c r="X235" s="95">
        <v>0</v>
      </c>
      <c r="Y235" s="95">
        <v>0</v>
      </c>
      <c r="Z235" s="95">
        <v>0</v>
      </c>
      <c r="AA235" s="95">
        <v>1</v>
      </c>
      <c r="AB235" s="95">
        <v>0</v>
      </c>
      <c r="AC235" s="95">
        <v>0</v>
      </c>
      <c r="AD235" s="95">
        <v>0</v>
      </c>
      <c r="AE235" s="95">
        <v>0</v>
      </c>
      <c r="AF235" s="95">
        <v>0</v>
      </c>
      <c r="AG235" s="95">
        <v>0</v>
      </c>
      <c r="AH235" s="95">
        <v>0</v>
      </c>
      <c r="AI235" s="95">
        <v>0</v>
      </c>
      <c r="AJ235" s="95"/>
      <c r="AK235" s="95"/>
      <c r="AL235" s="173">
        <v>44035.867118055554</v>
      </c>
      <c r="AM235" s="95">
        <v>1</v>
      </c>
    </row>
    <row r="236" spans="1:39">
      <c r="A236" s="93" t="str">
        <f t="shared" si="0"/>
        <v>2-1-Ｂ２チラシ</v>
      </c>
      <c r="B236" s="95"/>
      <c r="C236" s="95" t="s">
        <v>2224</v>
      </c>
      <c r="D236" s="95">
        <v>2</v>
      </c>
      <c r="E236" s="95" t="s">
        <v>2225</v>
      </c>
      <c r="F236" s="95" t="s">
        <v>2226</v>
      </c>
      <c r="G236" s="95" t="s">
        <v>2132</v>
      </c>
      <c r="H236" s="95">
        <v>1</v>
      </c>
      <c r="I236" s="174" t="s">
        <v>2225</v>
      </c>
      <c r="J236" s="95">
        <v>1</v>
      </c>
      <c r="K236" s="95">
        <v>9.5</v>
      </c>
      <c r="L236" s="174">
        <v>0</v>
      </c>
      <c r="M236" s="174">
        <v>6.7</v>
      </c>
      <c r="N236" s="174">
        <v>0</v>
      </c>
      <c r="O236" s="174">
        <v>0</v>
      </c>
      <c r="P236" s="174">
        <f t="shared" si="1"/>
        <v>7.6000000000000005</v>
      </c>
      <c r="Q236" s="174">
        <v>0</v>
      </c>
      <c r="R236" s="174">
        <v>0</v>
      </c>
      <c r="S236" s="95">
        <v>0</v>
      </c>
      <c r="T236" s="95">
        <v>1</v>
      </c>
      <c r="U236" s="95">
        <v>0</v>
      </c>
      <c r="V236" s="95">
        <v>0</v>
      </c>
      <c r="W236" s="95">
        <v>1</v>
      </c>
      <c r="X236" s="95">
        <v>0</v>
      </c>
      <c r="Y236" s="95">
        <v>0</v>
      </c>
      <c r="Z236" s="95">
        <v>1</v>
      </c>
      <c r="AA236" s="95">
        <v>1</v>
      </c>
      <c r="AB236" s="95">
        <v>0</v>
      </c>
      <c r="AC236" s="95">
        <v>0</v>
      </c>
      <c r="AD236" s="95">
        <v>0</v>
      </c>
      <c r="AE236" s="95">
        <v>0</v>
      </c>
      <c r="AF236" s="95">
        <v>0</v>
      </c>
      <c r="AG236" s="95">
        <v>0</v>
      </c>
      <c r="AH236" s="95">
        <v>0</v>
      </c>
      <c r="AI236" s="95">
        <v>0</v>
      </c>
      <c r="AJ236" s="95"/>
      <c r="AK236" s="95"/>
      <c r="AL236" s="173">
        <v>44035.863576388889</v>
      </c>
      <c r="AM236" s="95">
        <v>1</v>
      </c>
    </row>
    <row r="237" spans="1:39">
      <c r="A237" s="93" t="str">
        <f t="shared" si="0"/>
        <v>2-2-Ｂ２チラシ</v>
      </c>
      <c r="B237" s="95"/>
      <c r="C237" s="95" t="s">
        <v>2227</v>
      </c>
      <c r="D237" s="95">
        <v>2</v>
      </c>
      <c r="E237" s="95" t="s">
        <v>2228</v>
      </c>
      <c r="F237" s="95" t="s">
        <v>2229</v>
      </c>
      <c r="G237" s="95" t="s">
        <v>2136</v>
      </c>
      <c r="H237" s="95">
        <v>1</v>
      </c>
      <c r="I237" s="174" t="s">
        <v>2225</v>
      </c>
      <c r="J237" s="95">
        <v>2</v>
      </c>
      <c r="K237" s="95">
        <v>11.5</v>
      </c>
      <c r="L237" s="174">
        <v>0</v>
      </c>
      <c r="M237" s="174">
        <v>8</v>
      </c>
      <c r="N237" s="174">
        <v>0</v>
      </c>
      <c r="O237" s="174">
        <v>0</v>
      </c>
      <c r="P237" s="174">
        <f t="shared" si="1"/>
        <v>9.2000000000000011</v>
      </c>
      <c r="Q237" s="174">
        <v>0</v>
      </c>
      <c r="R237" s="174">
        <v>0</v>
      </c>
      <c r="S237" s="95">
        <v>0</v>
      </c>
      <c r="T237" s="95">
        <v>1</v>
      </c>
      <c r="U237" s="95">
        <v>0</v>
      </c>
      <c r="V237" s="95">
        <v>0</v>
      </c>
      <c r="W237" s="95">
        <v>1</v>
      </c>
      <c r="X237" s="95">
        <v>0</v>
      </c>
      <c r="Y237" s="95">
        <v>0</v>
      </c>
      <c r="Z237" s="95">
        <v>1</v>
      </c>
      <c r="AA237" s="95">
        <v>0</v>
      </c>
      <c r="AB237" s="95">
        <v>0</v>
      </c>
      <c r="AC237" s="95">
        <v>0</v>
      </c>
      <c r="AD237" s="95">
        <v>0</v>
      </c>
      <c r="AE237" s="95">
        <v>0</v>
      </c>
      <c r="AF237" s="95">
        <v>0</v>
      </c>
      <c r="AG237" s="95">
        <v>0</v>
      </c>
      <c r="AH237" s="95">
        <v>0</v>
      </c>
      <c r="AI237" s="95">
        <v>0</v>
      </c>
      <c r="AJ237" s="95"/>
      <c r="AK237" s="95"/>
      <c r="AL237" s="173">
        <v>44035.86613425926</v>
      </c>
      <c r="AM237" s="95">
        <v>1</v>
      </c>
    </row>
    <row r="238" spans="1:39">
      <c r="A238" s="93" t="str">
        <f t="shared" si="0"/>
        <v>2-3-Ｂ２チラシ</v>
      </c>
      <c r="B238" s="95"/>
      <c r="C238" s="95" t="s">
        <v>2230</v>
      </c>
      <c r="D238" s="95">
        <v>2</v>
      </c>
      <c r="E238" s="95" t="s">
        <v>2231</v>
      </c>
      <c r="F238" s="95" t="s">
        <v>2232</v>
      </c>
      <c r="G238" s="95" t="s">
        <v>2140</v>
      </c>
      <c r="H238" s="95">
        <v>1</v>
      </c>
      <c r="I238" s="174" t="s">
        <v>2225</v>
      </c>
      <c r="J238" s="95">
        <v>3</v>
      </c>
      <c r="K238" s="95">
        <v>10.5</v>
      </c>
      <c r="L238" s="174">
        <v>0</v>
      </c>
      <c r="M238" s="174">
        <v>7.4</v>
      </c>
      <c r="N238" s="174">
        <v>0</v>
      </c>
      <c r="O238" s="174">
        <v>0</v>
      </c>
      <c r="P238" s="174">
        <f t="shared" si="1"/>
        <v>8.4</v>
      </c>
      <c r="Q238" s="174">
        <v>0</v>
      </c>
      <c r="R238" s="174">
        <v>0</v>
      </c>
      <c r="S238" s="95">
        <v>0</v>
      </c>
      <c r="T238" s="95">
        <v>1</v>
      </c>
      <c r="U238" s="95">
        <v>0</v>
      </c>
      <c r="V238" s="95">
        <v>0</v>
      </c>
      <c r="W238" s="95">
        <v>1</v>
      </c>
      <c r="X238" s="95">
        <v>0</v>
      </c>
      <c r="Y238" s="95">
        <v>0</v>
      </c>
      <c r="Z238" s="95">
        <v>0</v>
      </c>
      <c r="AA238" s="95">
        <v>1</v>
      </c>
      <c r="AB238" s="95">
        <v>0</v>
      </c>
      <c r="AC238" s="95">
        <v>0</v>
      </c>
      <c r="AD238" s="95">
        <v>0</v>
      </c>
      <c r="AE238" s="95">
        <v>0</v>
      </c>
      <c r="AF238" s="95">
        <v>0</v>
      </c>
      <c r="AG238" s="95">
        <v>0</v>
      </c>
      <c r="AH238" s="95">
        <v>0</v>
      </c>
      <c r="AI238" s="95">
        <v>0</v>
      </c>
      <c r="AJ238" s="95"/>
      <c r="AK238" s="95"/>
      <c r="AL238" s="173">
        <v>44035.867291666669</v>
      </c>
      <c r="AM238" s="95">
        <v>1</v>
      </c>
    </row>
    <row r="239" spans="1:39">
      <c r="A239" s="93" t="str">
        <f t="shared" si="0"/>
        <v>2-1-Ｂ３チラシ</v>
      </c>
      <c r="B239" s="95"/>
      <c r="C239" s="95" t="s">
        <v>188</v>
      </c>
      <c r="D239" s="95">
        <v>2</v>
      </c>
      <c r="E239" s="95" t="s">
        <v>208</v>
      </c>
      <c r="F239" s="95" t="s">
        <v>2242</v>
      </c>
      <c r="G239" s="95" t="s">
        <v>2132</v>
      </c>
      <c r="H239" s="95">
        <v>1</v>
      </c>
      <c r="I239" s="174" t="s">
        <v>208</v>
      </c>
      <c r="J239" s="95">
        <v>1</v>
      </c>
      <c r="K239" s="95">
        <v>9</v>
      </c>
      <c r="L239" s="174">
        <v>0</v>
      </c>
      <c r="M239" s="174">
        <v>6.3</v>
      </c>
      <c r="N239" s="174">
        <v>0</v>
      </c>
      <c r="O239" s="174">
        <v>0</v>
      </c>
      <c r="P239" s="174">
        <f t="shared" si="1"/>
        <v>7.2</v>
      </c>
      <c r="Q239" s="174">
        <v>0</v>
      </c>
      <c r="R239" s="174">
        <v>0</v>
      </c>
      <c r="S239" s="95">
        <v>0</v>
      </c>
      <c r="T239" s="95">
        <v>1</v>
      </c>
      <c r="U239" s="95">
        <v>0</v>
      </c>
      <c r="V239" s="95">
        <v>0</v>
      </c>
      <c r="W239" s="95">
        <v>1</v>
      </c>
      <c r="X239" s="95">
        <v>0</v>
      </c>
      <c r="Y239" s="95">
        <v>0</v>
      </c>
      <c r="Z239" s="95">
        <v>1</v>
      </c>
      <c r="AA239" s="95">
        <v>1</v>
      </c>
      <c r="AB239" s="95">
        <v>0</v>
      </c>
      <c r="AC239" s="95">
        <v>0</v>
      </c>
      <c r="AD239" s="95">
        <v>0</v>
      </c>
      <c r="AE239" s="95">
        <v>0</v>
      </c>
      <c r="AF239" s="95">
        <v>0</v>
      </c>
      <c r="AG239" s="95">
        <v>0</v>
      </c>
      <c r="AH239" s="95">
        <v>0</v>
      </c>
      <c r="AI239" s="95">
        <v>0</v>
      </c>
      <c r="AJ239" s="95"/>
      <c r="AK239" s="95"/>
      <c r="AL239" s="173">
        <v>44036.68105324074</v>
      </c>
      <c r="AM239" s="95">
        <v>1</v>
      </c>
    </row>
    <row r="240" spans="1:39">
      <c r="A240" s="93" t="str">
        <f t="shared" si="0"/>
        <v>2-2-Ｂ３チラシ</v>
      </c>
      <c r="B240" s="95"/>
      <c r="C240" s="95" t="s">
        <v>189</v>
      </c>
      <c r="D240" s="95">
        <v>2</v>
      </c>
      <c r="E240" s="95" t="s">
        <v>2243</v>
      </c>
      <c r="F240" s="95" t="s">
        <v>2244</v>
      </c>
      <c r="G240" s="95" t="s">
        <v>2136</v>
      </c>
      <c r="H240" s="95">
        <v>1</v>
      </c>
      <c r="I240" s="174" t="s">
        <v>208</v>
      </c>
      <c r="J240" s="95">
        <v>2</v>
      </c>
      <c r="K240" s="95">
        <v>11</v>
      </c>
      <c r="L240" s="174">
        <v>0</v>
      </c>
      <c r="M240" s="174">
        <v>7.7</v>
      </c>
      <c r="N240" s="174">
        <v>0</v>
      </c>
      <c r="O240" s="174">
        <v>0</v>
      </c>
      <c r="P240" s="174">
        <f t="shared" si="1"/>
        <v>8.8000000000000007</v>
      </c>
      <c r="Q240" s="174">
        <v>0</v>
      </c>
      <c r="R240" s="174">
        <v>0</v>
      </c>
      <c r="S240" s="95">
        <v>0</v>
      </c>
      <c r="T240" s="95">
        <v>1</v>
      </c>
      <c r="U240" s="95">
        <v>0</v>
      </c>
      <c r="V240" s="95">
        <v>0</v>
      </c>
      <c r="W240" s="95">
        <v>1</v>
      </c>
      <c r="X240" s="95">
        <v>0</v>
      </c>
      <c r="Y240" s="95">
        <v>0</v>
      </c>
      <c r="Z240" s="95">
        <v>1</v>
      </c>
      <c r="AA240" s="95">
        <v>0</v>
      </c>
      <c r="AB240" s="95">
        <v>0</v>
      </c>
      <c r="AC240" s="95">
        <v>0</v>
      </c>
      <c r="AD240" s="95">
        <v>0</v>
      </c>
      <c r="AE240" s="95">
        <v>0</v>
      </c>
      <c r="AF240" s="95">
        <v>0</v>
      </c>
      <c r="AG240" s="95">
        <v>0</v>
      </c>
      <c r="AH240" s="95">
        <v>0</v>
      </c>
      <c r="AI240" s="95">
        <v>0</v>
      </c>
      <c r="AJ240" s="95"/>
      <c r="AK240" s="95"/>
      <c r="AL240" s="173">
        <v>44035.86619212963</v>
      </c>
      <c r="AM240" s="95">
        <v>1</v>
      </c>
    </row>
    <row r="241" spans="1:39">
      <c r="A241" s="93" t="str">
        <f t="shared" si="0"/>
        <v>2-3-Ｂ３チラシ</v>
      </c>
      <c r="B241" s="95"/>
      <c r="C241" s="95" t="s">
        <v>190</v>
      </c>
      <c r="D241" s="95">
        <v>2</v>
      </c>
      <c r="E241" s="95" t="s">
        <v>2245</v>
      </c>
      <c r="F241" s="95" t="s">
        <v>2246</v>
      </c>
      <c r="G241" s="95" t="s">
        <v>2140</v>
      </c>
      <c r="H241" s="95">
        <v>1</v>
      </c>
      <c r="I241" s="174" t="s">
        <v>208</v>
      </c>
      <c r="J241" s="95">
        <v>3</v>
      </c>
      <c r="K241" s="95">
        <v>10</v>
      </c>
      <c r="L241" s="174">
        <v>0</v>
      </c>
      <c r="M241" s="174">
        <v>7</v>
      </c>
      <c r="N241" s="174">
        <v>0</v>
      </c>
      <c r="O241" s="174">
        <v>0</v>
      </c>
      <c r="P241" s="174">
        <f t="shared" si="1"/>
        <v>8</v>
      </c>
      <c r="Q241" s="174">
        <v>0</v>
      </c>
      <c r="R241" s="174">
        <v>0</v>
      </c>
      <c r="S241" s="95">
        <v>0</v>
      </c>
      <c r="T241" s="95">
        <v>1</v>
      </c>
      <c r="U241" s="95">
        <v>0</v>
      </c>
      <c r="V241" s="95">
        <v>0</v>
      </c>
      <c r="W241" s="95">
        <v>1</v>
      </c>
      <c r="X241" s="95">
        <v>0</v>
      </c>
      <c r="Y241" s="95">
        <v>0</v>
      </c>
      <c r="Z241" s="95">
        <v>0</v>
      </c>
      <c r="AA241" s="95">
        <v>1</v>
      </c>
      <c r="AB241" s="95">
        <v>0</v>
      </c>
      <c r="AC241" s="95">
        <v>0</v>
      </c>
      <c r="AD241" s="95">
        <v>0</v>
      </c>
      <c r="AE241" s="95">
        <v>0</v>
      </c>
      <c r="AF241" s="95">
        <v>0</v>
      </c>
      <c r="AG241" s="95">
        <v>0</v>
      </c>
      <c r="AH241" s="95">
        <v>0</v>
      </c>
      <c r="AI241" s="95">
        <v>0</v>
      </c>
      <c r="AJ241" s="95"/>
      <c r="AK241" s="95"/>
      <c r="AL241" s="173">
        <v>44035.867395833331</v>
      </c>
      <c r="AM241" s="95">
        <v>1</v>
      </c>
    </row>
    <row r="242" spans="1:39">
      <c r="A242" s="93" t="str">
        <f t="shared" si="0"/>
        <v>2-1-Ｂ４チラシ</v>
      </c>
      <c r="B242" s="95"/>
      <c r="C242" s="95" t="s">
        <v>182</v>
      </c>
      <c r="D242" s="95">
        <v>2</v>
      </c>
      <c r="E242" s="95" t="s">
        <v>206</v>
      </c>
      <c r="F242" s="95" t="s">
        <v>2256</v>
      </c>
      <c r="G242" s="95" t="s">
        <v>2132</v>
      </c>
      <c r="H242" s="95">
        <v>1</v>
      </c>
      <c r="I242" s="174" t="s">
        <v>206</v>
      </c>
      <c r="J242" s="95">
        <v>1</v>
      </c>
      <c r="K242" s="95">
        <v>8</v>
      </c>
      <c r="L242" s="174">
        <v>0</v>
      </c>
      <c r="M242" s="174">
        <v>5.6</v>
      </c>
      <c r="N242" s="174">
        <v>0</v>
      </c>
      <c r="O242" s="174">
        <v>0</v>
      </c>
      <c r="P242" s="174">
        <f t="shared" si="1"/>
        <v>6.4</v>
      </c>
      <c r="Q242" s="174">
        <v>0</v>
      </c>
      <c r="R242" s="174">
        <v>0</v>
      </c>
      <c r="S242" s="95">
        <v>0</v>
      </c>
      <c r="T242" s="95">
        <v>1</v>
      </c>
      <c r="U242" s="95">
        <v>0</v>
      </c>
      <c r="V242" s="95">
        <v>0</v>
      </c>
      <c r="W242" s="95">
        <v>1</v>
      </c>
      <c r="X242" s="95">
        <v>0</v>
      </c>
      <c r="Y242" s="95">
        <v>0</v>
      </c>
      <c r="Z242" s="95">
        <v>1</v>
      </c>
      <c r="AA242" s="95">
        <v>1</v>
      </c>
      <c r="AB242" s="95">
        <v>0</v>
      </c>
      <c r="AC242" s="95">
        <v>0</v>
      </c>
      <c r="AD242" s="95">
        <v>0</v>
      </c>
      <c r="AE242" s="95">
        <v>0</v>
      </c>
      <c r="AF242" s="95">
        <v>0</v>
      </c>
      <c r="AG242" s="95">
        <v>0</v>
      </c>
      <c r="AH242" s="95">
        <v>0</v>
      </c>
      <c r="AI242" s="95">
        <v>0</v>
      </c>
      <c r="AJ242" s="95"/>
      <c r="AK242" s="95"/>
      <c r="AL242" s="173">
        <v>44323.74690972222</v>
      </c>
      <c r="AM242" s="95">
        <v>16</v>
      </c>
    </row>
    <row r="243" spans="1:39">
      <c r="A243" s="93" t="str">
        <f t="shared" si="0"/>
        <v>2-2-Ｂ４チラシ</v>
      </c>
      <c r="B243" s="95"/>
      <c r="C243" s="95" t="s">
        <v>183</v>
      </c>
      <c r="D243" s="95">
        <v>2</v>
      </c>
      <c r="E243" s="95" t="s">
        <v>2791</v>
      </c>
      <c r="F243" s="95" t="s">
        <v>2786</v>
      </c>
      <c r="G243" s="95" t="s">
        <v>2136</v>
      </c>
      <c r="H243" s="95">
        <v>1</v>
      </c>
      <c r="I243" s="174" t="s">
        <v>206</v>
      </c>
      <c r="J243" s="95">
        <v>2</v>
      </c>
      <c r="K243" s="95">
        <v>10</v>
      </c>
      <c r="L243" s="174">
        <v>0</v>
      </c>
      <c r="M243" s="174">
        <v>7</v>
      </c>
      <c r="N243" s="174">
        <v>0</v>
      </c>
      <c r="O243" s="174">
        <v>0</v>
      </c>
      <c r="P243" s="174">
        <f t="shared" si="1"/>
        <v>8</v>
      </c>
      <c r="Q243" s="174">
        <v>0</v>
      </c>
      <c r="R243" s="174">
        <v>0</v>
      </c>
      <c r="S243" s="95">
        <v>0</v>
      </c>
      <c r="T243" s="95">
        <v>1</v>
      </c>
      <c r="U243" s="95">
        <v>0</v>
      </c>
      <c r="V243" s="95">
        <v>0</v>
      </c>
      <c r="W243" s="95">
        <v>1</v>
      </c>
      <c r="X243" s="95">
        <v>0</v>
      </c>
      <c r="Y243" s="95">
        <v>0</v>
      </c>
      <c r="Z243" s="95">
        <v>1</v>
      </c>
      <c r="AA243" s="95">
        <v>0</v>
      </c>
      <c r="AB243" s="95">
        <v>0</v>
      </c>
      <c r="AC243" s="95">
        <v>0</v>
      </c>
      <c r="AD243" s="95">
        <v>0</v>
      </c>
      <c r="AE243" s="95">
        <v>0</v>
      </c>
      <c r="AF243" s="95">
        <v>0</v>
      </c>
      <c r="AG243" s="95">
        <v>0</v>
      </c>
      <c r="AH243" s="95">
        <v>0</v>
      </c>
      <c r="AI243" s="95">
        <v>0</v>
      </c>
      <c r="AJ243" s="95"/>
      <c r="AK243" s="95"/>
      <c r="AL243" s="173">
        <v>44035.866261574076</v>
      </c>
      <c r="AM243" s="95">
        <v>1</v>
      </c>
    </row>
    <row r="244" spans="1:39">
      <c r="A244" s="93" t="str">
        <f t="shared" si="0"/>
        <v>2-3-Ｂ４チラシ</v>
      </c>
      <c r="B244" s="95"/>
      <c r="C244" s="95" t="s">
        <v>184</v>
      </c>
      <c r="D244" s="95">
        <v>2</v>
      </c>
      <c r="E244" s="95" t="s">
        <v>2793</v>
      </c>
      <c r="F244" s="95" t="s">
        <v>2787</v>
      </c>
      <c r="G244" s="95" t="s">
        <v>2140</v>
      </c>
      <c r="H244" s="95">
        <v>1</v>
      </c>
      <c r="I244" s="174" t="s">
        <v>206</v>
      </c>
      <c r="J244" s="95">
        <v>3</v>
      </c>
      <c r="K244" s="95">
        <v>9</v>
      </c>
      <c r="L244" s="174">
        <v>0</v>
      </c>
      <c r="M244" s="174">
        <v>6.3</v>
      </c>
      <c r="N244" s="174">
        <v>0</v>
      </c>
      <c r="O244" s="174">
        <v>0</v>
      </c>
      <c r="P244" s="174">
        <f t="shared" si="1"/>
        <v>7.2</v>
      </c>
      <c r="Q244" s="174">
        <v>0</v>
      </c>
      <c r="R244" s="174">
        <v>0</v>
      </c>
      <c r="S244" s="95">
        <v>0</v>
      </c>
      <c r="T244" s="95">
        <v>1</v>
      </c>
      <c r="U244" s="95">
        <v>0</v>
      </c>
      <c r="V244" s="95">
        <v>0</v>
      </c>
      <c r="W244" s="95">
        <v>1</v>
      </c>
      <c r="X244" s="95">
        <v>0</v>
      </c>
      <c r="Y244" s="95">
        <v>0</v>
      </c>
      <c r="Z244" s="95">
        <v>0</v>
      </c>
      <c r="AA244" s="95">
        <v>1</v>
      </c>
      <c r="AB244" s="95">
        <v>0</v>
      </c>
      <c r="AC244" s="95">
        <v>0</v>
      </c>
      <c r="AD244" s="95">
        <v>0</v>
      </c>
      <c r="AE244" s="95">
        <v>0</v>
      </c>
      <c r="AF244" s="95">
        <v>0</v>
      </c>
      <c r="AG244" s="95">
        <v>0</v>
      </c>
      <c r="AH244" s="95">
        <v>0</v>
      </c>
      <c r="AI244" s="95">
        <v>0</v>
      </c>
      <c r="AJ244" s="95"/>
      <c r="AK244" s="95"/>
      <c r="AL244" s="173">
        <v>44035.8674537037</v>
      </c>
      <c r="AM244" s="95">
        <v>1</v>
      </c>
    </row>
    <row r="245" spans="1:39">
      <c r="A245" s="93" t="str">
        <f t="shared" si="0"/>
        <v>2-1-冊子</v>
      </c>
      <c r="C245" s="166" t="s">
        <v>2830</v>
      </c>
      <c r="D245" s="95">
        <v>2</v>
      </c>
      <c r="E245" s="95" t="s">
        <v>2785</v>
      </c>
      <c r="F245" s="95" t="s">
        <v>2790</v>
      </c>
      <c r="G245" s="95" t="s">
        <v>2132</v>
      </c>
      <c r="H245" s="95">
        <v>1</v>
      </c>
      <c r="I245" s="95" t="s">
        <v>2785</v>
      </c>
      <c r="J245" s="95">
        <v>1</v>
      </c>
      <c r="K245" s="166">
        <v>10.5</v>
      </c>
      <c r="L245" s="166">
        <v>0</v>
      </c>
      <c r="M245" s="166">
        <v>7.4</v>
      </c>
      <c r="N245" s="174">
        <v>0</v>
      </c>
      <c r="O245" s="174">
        <v>0</v>
      </c>
      <c r="P245" s="174">
        <f t="shared" si="1"/>
        <v>8.4</v>
      </c>
      <c r="Q245" s="174">
        <v>0</v>
      </c>
      <c r="R245" s="174">
        <v>0</v>
      </c>
      <c r="S245" s="95">
        <v>0</v>
      </c>
      <c r="T245" s="95">
        <v>1</v>
      </c>
      <c r="U245" s="95">
        <v>0</v>
      </c>
      <c r="V245" s="95">
        <v>0</v>
      </c>
      <c r="W245" s="166">
        <v>1</v>
      </c>
      <c r="X245" s="95">
        <v>0</v>
      </c>
      <c r="Y245" s="95">
        <v>0</v>
      </c>
      <c r="Z245" s="95">
        <v>1</v>
      </c>
      <c r="AA245" s="95">
        <v>1</v>
      </c>
      <c r="AB245" s="95">
        <v>0</v>
      </c>
      <c r="AC245" s="95">
        <v>0</v>
      </c>
      <c r="AD245" s="95">
        <v>0</v>
      </c>
      <c r="AE245" s="95">
        <v>0</v>
      </c>
      <c r="AF245" s="95">
        <v>0</v>
      </c>
      <c r="AG245" s="95">
        <v>0</v>
      </c>
      <c r="AH245" s="95">
        <v>0</v>
      </c>
      <c r="AI245" s="95">
        <v>0</v>
      </c>
    </row>
    <row r="246" spans="1:39">
      <c r="A246" s="93" t="str">
        <f t="shared" si="0"/>
        <v>2-2-冊子</v>
      </c>
      <c r="C246" s="166" t="s">
        <v>2831</v>
      </c>
      <c r="D246" s="95">
        <v>2</v>
      </c>
      <c r="E246" s="95" t="s">
        <v>2792</v>
      </c>
      <c r="F246" s="95" t="s">
        <v>2788</v>
      </c>
      <c r="G246" s="95" t="s">
        <v>2136</v>
      </c>
      <c r="H246" s="95">
        <v>1</v>
      </c>
      <c r="I246" s="95" t="s">
        <v>2318</v>
      </c>
      <c r="J246" s="95">
        <v>2</v>
      </c>
      <c r="K246" s="166">
        <v>12</v>
      </c>
      <c r="L246" s="166">
        <v>0</v>
      </c>
      <c r="M246" s="166">
        <v>8.4</v>
      </c>
      <c r="N246" s="174">
        <v>0</v>
      </c>
      <c r="O246" s="174">
        <v>0</v>
      </c>
      <c r="P246" s="174">
        <f t="shared" si="1"/>
        <v>9.6000000000000014</v>
      </c>
      <c r="Q246" s="174">
        <v>0</v>
      </c>
      <c r="R246" s="174">
        <v>0</v>
      </c>
      <c r="S246" s="95">
        <v>0</v>
      </c>
      <c r="T246" s="95">
        <v>1</v>
      </c>
      <c r="U246" s="95">
        <v>0</v>
      </c>
      <c r="V246" s="95">
        <v>0</v>
      </c>
      <c r="W246" s="166">
        <v>1</v>
      </c>
      <c r="X246" s="95">
        <v>0</v>
      </c>
      <c r="Y246" s="95">
        <v>0</v>
      </c>
      <c r="Z246" s="95">
        <v>1</v>
      </c>
      <c r="AA246" s="95">
        <v>0</v>
      </c>
      <c r="AB246" s="95">
        <v>0</v>
      </c>
      <c r="AC246" s="95">
        <v>0</v>
      </c>
      <c r="AD246" s="95">
        <v>0</v>
      </c>
      <c r="AE246" s="95">
        <v>0</v>
      </c>
      <c r="AF246" s="95">
        <v>0</v>
      </c>
      <c r="AG246" s="95">
        <v>0</v>
      </c>
      <c r="AH246" s="95">
        <v>0</v>
      </c>
      <c r="AI246" s="95">
        <v>0</v>
      </c>
    </row>
    <row r="247" spans="1:39">
      <c r="A247" s="93" t="str">
        <f t="shared" si="0"/>
        <v>2-3-冊子</v>
      </c>
      <c r="C247" s="166" t="s">
        <v>2832</v>
      </c>
      <c r="D247" s="95">
        <v>2</v>
      </c>
      <c r="E247" s="95" t="s">
        <v>2794</v>
      </c>
      <c r="F247" s="95" t="s">
        <v>2789</v>
      </c>
      <c r="G247" s="95" t="s">
        <v>2140</v>
      </c>
      <c r="H247" s="95">
        <v>1</v>
      </c>
      <c r="I247" s="95" t="s">
        <v>2318</v>
      </c>
      <c r="J247" s="95">
        <v>3</v>
      </c>
      <c r="K247" s="166">
        <v>11.5</v>
      </c>
      <c r="L247" s="166">
        <v>0</v>
      </c>
      <c r="M247" s="166">
        <v>8</v>
      </c>
      <c r="N247" s="174">
        <v>0</v>
      </c>
      <c r="O247" s="174">
        <v>0</v>
      </c>
      <c r="P247" s="174">
        <f t="shared" si="1"/>
        <v>9.2000000000000011</v>
      </c>
      <c r="Q247" s="174">
        <v>0</v>
      </c>
      <c r="R247" s="174">
        <v>0</v>
      </c>
      <c r="S247" s="95">
        <v>0</v>
      </c>
      <c r="T247" s="95">
        <v>1</v>
      </c>
      <c r="U247" s="95">
        <v>0</v>
      </c>
      <c r="V247" s="95">
        <v>0</v>
      </c>
      <c r="W247" s="166">
        <v>1</v>
      </c>
      <c r="X247" s="95">
        <v>0</v>
      </c>
      <c r="Y247" s="95">
        <v>0</v>
      </c>
      <c r="Z247" s="95">
        <v>0</v>
      </c>
      <c r="AA247" s="95">
        <v>1</v>
      </c>
      <c r="AB247" s="95">
        <v>0</v>
      </c>
      <c r="AC247" s="95">
        <v>0</v>
      </c>
      <c r="AD247" s="95">
        <v>0</v>
      </c>
      <c r="AE247" s="95">
        <v>0</v>
      </c>
      <c r="AF247" s="95">
        <v>0</v>
      </c>
      <c r="AG247" s="95">
        <v>0</v>
      </c>
      <c r="AH247" s="95">
        <v>0</v>
      </c>
      <c r="AI247" s="95">
        <v>0</v>
      </c>
    </row>
    <row r="248" spans="1:39">
      <c r="A248" s="93" t="str">
        <f t="shared" si="0"/>
        <v>2-1-Ａ５チラシ</v>
      </c>
      <c r="B248" s="95"/>
      <c r="C248" s="95" t="s">
        <v>191</v>
      </c>
      <c r="D248" s="95">
        <v>2</v>
      </c>
      <c r="E248" s="95" t="s">
        <v>209</v>
      </c>
      <c r="F248" s="95" t="s">
        <v>2196</v>
      </c>
      <c r="G248" s="95" t="s">
        <v>2132</v>
      </c>
      <c r="H248" s="95">
        <v>1</v>
      </c>
      <c r="I248" s="174" t="s">
        <v>209</v>
      </c>
      <c r="J248" s="95">
        <v>1</v>
      </c>
      <c r="K248" s="95">
        <v>8</v>
      </c>
      <c r="L248" s="174">
        <v>0</v>
      </c>
      <c r="M248" s="174">
        <v>5.6</v>
      </c>
      <c r="N248" s="174">
        <v>0</v>
      </c>
      <c r="O248" s="174">
        <v>0</v>
      </c>
      <c r="P248" s="174">
        <f>K248*0.8</f>
        <v>6.4</v>
      </c>
      <c r="Q248" s="174">
        <v>0</v>
      </c>
      <c r="R248" s="174">
        <v>0</v>
      </c>
      <c r="S248" s="95">
        <v>0</v>
      </c>
      <c r="T248" s="95">
        <v>1</v>
      </c>
      <c r="U248" s="95">
        <v>0</v>
      </c>
      <c r="V248" s="95">
        <v>0</v>
      </c>
      <c r="W248" s="95">
        <v>1</v>
      </c>
      <c r="X248" s="95">
        <v>0</v>
      </c>
      <c r="Y248" s="95">
        <v>0</v>
      </c>
      <c r="Z248" s="95">
        <v>1</v>
      </c>
      <c r="AA248" s="95">
        <v>1</v>
      </c>
      <c r="AB248" s="95">
        <v>0</v>
      </c>
      <c r="AC248" s="95">
        <v>0</v>
      </c>
      <c r="AD248" s="95">
        <v>0</v>
      </c>
      <c r="AE248" s="95">
        <v>0</v>
      </c>
      <c r="AF248" s="95">
        <v>0</v>
      </c>
      <c r="AG248" s="95">
        <v>0</v>
      </c>
      <c r="AH248" s="95">
        <v>0</v>
      </c>
      <c r="AI248" s="95">
        <v>0</v>
      </c>
      <c r="AJ248" s="95"/>
      <c r="AK248" s="95"/>
      <c r="AL248" s="173">
        <v>44035.863402777781</v>
      </c>
      <c r="AM248" s="95">
        <v>1</v>
      </c>
    </row>
    <row r="249" spans="1:39">
      <c r="A249" s="93" t="str">
        <f t="shared" si="0"/>
        <v>2-2-Ａ５チラシ</v>
      </c>
      <c r="B249" s="95"/>
      <c r="C249" s="95" t="s">
        <v>192</v>
      </c>
      <c r="D249" s="95">
        <v>2</v>
      </c>
      <c r="E249" s="95" t="s">
        <v>2197</v>
      </c>
      <c r="F249" s="95" t="s">
        <v>2198</v>
      </c>
      <c r="G249" s="95" t="s">
        <v>2136</v>
      </c>
      <c r="H249" s="95">
        <v>1</v>
      </c>
      <c r="I249" s="174" t="s">
        <v>209</v>
      </c>
      <c r="J249" s="95">
        <v>2</v>
      </c>
      <c r="K249" s="95">
        <v>10</v>
      </c>
      <c r="L249" s="174">
        <v>0</v>
      </c>
      <c r="M249" s="174">
        <v>7</v>
      </c>
      <c r="N249" s="174">
        <v>0</v>
      </c>
      <c r="O249" s="174">
        <v>0</v>
      </c>
      <c r="P249" s="174">
        <f>K249*0.8</f>
        <v>8</v>
      </c>
      <c r="Q249" s="174">
        <v>0</v>
      </c>
      <c r="R249" s="174">
        <v>0</v>
      </c>
      <c r="S249" s="95">
        <v>0</v>
      </c>
      <c r="T249" s="95">
        <v>1</v>
      </c>
      <c r="U249" s="95">
        <v>0</v>
      </c>
      <c r="V249" s="95">
        <v>0</v>
      </c>
      <c r="W249" s="95">
        <v>1</v>
      </c>
      <c r="X249" s="95">
        <v>0</v>
      </c>
      <c r="Y249" s="95">
        <v>0</v>
      </c>
      <c r="Z249" s="95">
        <v>1</v>
      </c>
      <c r="AA249" s="95">
        <v>0</v>
      </c>
      <c r="AB249" s="95">
        <v>0</v>
      </c>
      <c r="AC249" s="95">
        <v>0</v>
      </c>
      <c r="AD249" s="95">
        <v>0</v>
      </c>
      <c r="AE249" s="95">
        <v>0</v>
      </c>
      <c r="AF249" s="95">
        <v>0</v>
      </c>
      <c r="AG249" s="95">
        <v>0</v>
      </c>
      <c r="AH249" s="95">
        <v>0</v>
      </c>
      <c r="AI249" s="95">
        <v>0</v>
      </c>
      <c r="AJ249" s="95"/>
      <c r="AK249" s="95"/>
      <c r="AL249" s="173">
        <v>44035.866030092591</v>
      </c>
      <c r="AM249" s="95">
        <v>1</v>
      </c>
    </row>
    <row r="250" spans="1:39">
      <c r="A250" s="93" t="str">
        <f t="shared" si="0"/>
        <v>2-3-Ａ５チラシ</v>
      </c>
      <c r="B250" s="95"/>
      <c r="C250" s="95" t="s">
        <v>193</v>
      </c>
      <c r="D250" s="95">
        <v>2</v>
      </c>
      <c r="E250" s="95" t="s">
        <v>2199</v>
      </c>
      <c r="F250" s="95" t="s">
        <v>2200</v>
      </c>
      <c r="G250" s="95" t="s">
        <v>2140</v>
      </c>
      <c r="H250" s="95">
        <v>1</v>
      </c>
      <c r="I250" s="174" t="s">
        <v>209</v>
      </c>
      <c r="J250" s="95">
        <v>3</v>
      </c>
      <c r="K250" s="95">
        <v>9</v>
      </c>
      <c r="L250" s="174">
        <v>0</v>
      </c>
      <c r="M250" s="174">
        <v>6.3</v>
      </c>
      <c r="N250" s="174">
        <v>0</v>
      </c>
      <c r="O250" s="174">
        <v>0</v>
      </c>
      <c r="P250" s="174">
        <f t="shared" ref="P250:P253" si="2">K250*0.8</f>
        <v>7.2</v>
      </c>
      <c r="Q250" s="174">
        <v>0</v>
      </c>
      <c r="R250" s="174">
        <v>0</v>
      </c>
      <c r="S250" s="95">
        <v>0</v>
      </c>
      <c r="T250" s="95">
        <v>1</v>
      </c>
      <c r="U250" s="95">
        <v>0</v>
      </c>
      <c r="V250" s="95">
        <v>0</v>
      </c>
      <c r="W250" s="95">
        <v>1</v>
      </c>
      <c r="X250" s="95">
        <v>0</v>
      </c>
      <c r="Y250" s="95">
        <v>0</v>
      </c>
      <c r="Z250" s="95">
        <v>0</v>
      </c>
      <c r="AA250" s="95">
        <v>1</v>
      </c>
      <c r="AB250" s="95">
        <v>0</v>
      </c>
      <c r="AC250" s="95">
        <v>0</v>
      </c>
      <c r="AD250" s="95">
        <v>0</v>
      </c>
      <c r="AE250" s="95">
        <v>0</v>
      </c>
      <c r="AF250" s="95">
        <v>0</v>
      </c>
      <c r="AG250" s="95">
        <v>0</v>
      </c>
      <c r="AH250" s="95">
        <v>0</v>
      </c>
      <c r="AI250" s="95">
        <v>0</v>
      </c>
      <c r="AJ250" s="95"/>
      <c r="AK250" s="95"/>
      <c r="AL250" s="173">
        <v>44035.867152777777</v>
      </c>
      <c r="AM250" s="95">
        <v>1</v>
      </c>
    </row>
    <row r="251" spans="1:39">
      <c r="A251" s="93" t="str">
        <f t="shared" si="0"/>
        <v>2-1-Ｂ５チラシ</v>
      </c>
      <c r="B251" s="95"/>
      <c r="C251" s="95" t="s">
        <v>194</v>
      </c>
      <c r="D251" s="95">
        <v>2</v>
      </c>
      <c r="E251" s="95" t="s">
        <v>210</v>
      </c>
      <c r="F251" s="95" t="s">
        <v>2281</v>
      </c>
      <c r="G251" s="95" t="s">
        <v>2132</v>
      </c>
      <c r="H251" s="95">
        <v>1</v>
      </c>
      <c r="I251" s="174" t="s">
        <v>210</v>
      </c>
      <c r="J251" s="95">
        <v>1</v>
      </c>
      <c r="K251" s="95">
        <v>8</v>
      </c>
      <c r="L251" s="174">
        <v>0</v>
      </c>
      <c r="M251" s="174">
        <v>5.6</v>
      </c>
      <c r="N251" s="174">
        <v>0</v>
      </c>
      <c r="O251" s="174">
        <v>0</v>
      </c>
      <c r="P251" s="174">
        <f t="shared" si="2"/>
        <v>6.4</v>
      </c>
      <c r="Q251" s="174">
        <v>0</v>
      </c>
      <c r="R251" s="174">
        <v>0</v>
      </c>
      <c r="S251" s="95">
        <v>0</v>
      </c>
      <c r="T251" s="95">
        <v>1</v>
      </c>
      <c r="U251" s="95">
        <v>0</v>
      </c>
      <c r="V251" s="95">
        <v>0</v>
      </c>
      <c r="W251" s="95">
        <v>1</v>
      </c>
      <c r="X251" s="95">
        <v>0</v>
      </c>
      <c r="Y251" s="95">
        <v>0</v>
      </c>
      <c r="Z251" s="95">
        <v>1</v>
      </c>
      <c r="AA251" s="95">
        <v>1</v>
      </c>
      <c r="AB251" s="95">
        <v>0</v>
      </c>
      <c r="AC251" s="95">
        <v>0</v>
      </c>
      <c r="AD251" s="95">
        <v>0</v>
      </c>
      <c r="AE251" s="95">
        <v>0</v>
      </c>
      <c r="AF251" s="95">
        <v>0</v>
      </c>
      <c r="AG251" s="95">
        <v>0</v>
      </c>
      <c r="AH251" s="95">
        <v>0</v>
      </c>
      <c r="AI251" s="95">
        <v>0</v>
      </c>
      <c r="AJ251" s="95"/>
      <c r="AK251" s="95"/>
      <c r="AL251" s="173">
        <v>44035.864120370374</v>
      </c>
      <c r="AM251" s="95">
        <v>1</v>
      </c>
    </row>
    <row r="252" spans="1:39">
      <c r="A252" s="93" t="str">
        <f t="shared" si="0"/>
        <v>2-2-Ｂ５チラシ</v>
      </c>
      <c r="B252" s="95"/>
      <c r="C252" s="95" t="s">
        <v>195</v>
      </c>
      <c r="D252" s="95">
        <v>2</v>
      </c>
      <c r="E252" s="95" t="s">
        <v>2282</v>
      </c>
      <c r="F252" s="95" t="s">
        <v>2283</v>
      </c>
      <c r="G252" s="95" t="s">
        <v>2136</v>
      </c>
      <c r="H252" s="95">
        <v>1</v>
      </c>
      <c r="I252" s="174" t="s">
        <v>210</v>
      </c>
      <c r="J252" s="95">
        <v>2</v>
      </c>
      <c r="K252" s="95">
        <v>10</v>
      </c>
      <c r="L252" s="174">
        <v>0</v>
      </c>
      <c r="M252" s="174">
        <v>7</v>
      </c>
      <c r="N252" s="174">
        <v>0</v>
      </c>
      <c r="O252" s="174">
        <v>0</v>
      </c>
      <c r="P252" s="174">
        <f t="shared" si="2"/>
        <v>8</v>
      </c>
      <c r="Q252" s="174">
        <v>0</v>
      </c>
      <c r="R252" s="174">
        <v>0</v>
      </c>
      <c r="S252" s="95">
        <v>0</v>
      </c>
      <c r="T252" s="95">
        <v>1</v>
      </c>
      <c r="U252" s="95">
        <v>0</v>
      </c>
      <c r="V252" s="95">
        <v>0</v>
      </c>
      <c r="W252" s="95">
        <v>1</v>
      </c>
      <c r="X252" s="95">
        <v>0</v>
      </c>
      <c r="Y252" s="95">
        <v>0</v>
      </c>
      <c r="Z252" s="95">
        <v>1</v>
      </c>
      <c r="AA252" s="95">
        <v>0</v>
      </c>
      <c r="AB252" s="95">
        <v>0</v>
      </c>
      <c r="AC252" s="95">
        <v>0</v>
      </c>
      <c r="AD252" s="95">
        <v>0</v>
      </c>
      <c r="AE252" s="95">
        <v>0</v>
      </c>
      <c r="AF252" s="95">
        <v>0</v>
      </c>
      <c r="AG252" s="95">
        <v>0</v>
      </c>
      <c r="AH252" s="95">
        <v>0</v>
      </c>
      <c r="AI252" s="95">
        <v>0</v>
      </c>
      <c r="AJ252" s="95"/>
      <c r="AK252" s="95"/>
      <c r="AL252" s="173">
        <v>44035.866296296299</v>
      </c>
      <c r="AM252" s="95">
        <v>1</v>
      </c>
    </row>
    <row r="253" spans="1:39">
      <c r="A253" s="93" t="str">
        <f t="shared" si="0"/>
        <v>2-3-Ｂ５チラシ</v>
      </c>
      <c r="B253" s="95"/>
      <c r="C253" s="95" t="s">
        <v>196</v>
      </c>
      <c r="D253" s="95">
        <v>2</v>
      </c>
      <c r="E253" s="95" t="s">
        <v>2284</v>
      </c>
      <c r="F253" s="95" t="s">
        <v>2285</v>
      </c>
      <c r="G253" s="95" t="s">
        <v>2140</v>
      </c>
      <c r="H253" s="95">
        <v>1</v>
      </c>
      <c r="I253" s="174" t="s">
        <v>210</v>
      </c>
      <c r="J253" s="95">
        <v>3</v>
      </c>
      <c r="K253" s="95">
        <v>9</v>
      </c>
      <c r="L253" s="174">
        <v>0</v>
      </c>
      <c r="M253" s="174">
        <v>6.3</v>
      </c>
      <c r="N253" s="174">
        <v>0</v>
      </c>
      <c r="O253" s="174">
        <v>0</v>
      </c>
      <c r="P253" s="174">
        <f t="shared" si="2"/>
        <v>7.2</v>
      </c>
      <c r="Q253" s="174">
        <v>0</v>
      </c>
      <c r="R253" s="174">
        <v>0</v>
      </c>
      <c r="S253" s="95">
        <v>0</v>
      </c>
      <c r="T253" s="95">
        <v>1</v>
      </c>
      <c r="U253" s="95">
        <v>0</v>
      </c>
      <c r="V253" s="95">
        <v>0</v>
      </c>
      <c r="W253" s="95">
        <v>1</v>
      </c>
      <c r="X253" s="95">
        <v>0</v>
      </c>
      <c r="Y253" s="95">
        <v>0</v>
      </c>
      <c r="Z253" s="95">
        <v>0</v>
      </c>
      <c r="AA253" s="95">
        <v>1</v>
      </c>
      <c r="AB253" s="95">
        <v>0</v>
      </c>
      <c r="AC253" s="95">
        <v>0</v>
      </c>
      <c r="AD253" s="95">
        <v>0</v>
      </c>
      <c r="AE253" s="95">
        <v>0</v>
      </c>
      <c r="AF253" s="95">
        <v>0</v>
      </c>
      <c r="AG253" s="95">
        <v>0</v>
      </c>
      <c r="AH253" s="95">
        <v>0</v>
      </c>
      <c r="AI253" s="95">
        <v>0</v>
      </c>
      <c r="AJ253" s="95"/>
      <c r="AK253" s="95"/>
      <c r="AL253" s="173">
        <v>44035.8675</v>
      </c>
      <c r="AM253" s="95">
        <v>1</v>
      </c>
    </row>
    <row r="254" spans="1:39">
      <c r="A254" s="93" t="str">
        <f t="shared" si="0"/>
        <v>3-1-Ａ２チラシ</v>
      </c>
      <c r="C254" s="95" t="s">
        <v>2145</v>
      </c>
      <c r="D254" s="93">
        <v>3</v>
      </c>
      <c r="E254" s="95" t="s">
        <v>2146</v>
      </c>
      <c r="F254" s="95" t="s">
        <v>2146</v>
      </c>
      <c r="G254" s="174" t="s">
        <v>2132</v>
      </c>
      <c r="H254" s="95">
        <v>1</v>
      </c>
      <c r="I254" s="174" t="s">
        <v>2146</v>
      </c>
      <c r="J254" s="95">
        <v>1</v>
      </c>
      <c r="K254" s="95">
        <v>10</v>
      </c>
      <c r="L254" s="174">
        <v>0</v>
      </c>
      <c r="M254" s="174">
        <v>7</v>
      </c>
      <c r="N254" s="174">
        <v>0</v>
      </c>
      <c r="O254" s="174">
        <v>0</v>
      </c>
      <c r="P254" s="174">
        <f>K254*0.8</f>
        <v>8</v>
      </c>
      <c r="Q254" s="174">
        <v>0</v>
      </c>
      <c r="R254" s="174">
        <v>0</v>
      </c>
      <c r="S254" s="95">
        <v>0</v>
      </c>
      <c r="T254" s="95">
        <v>1</v>
      </c>
      <c r="U254" s="95">
        <v>0</v>
      </c>
      <c r="V254" s="95">
        <v>0</v>
      </c>
      <c r="W254" s="95">
        <v>1</v>
      </c>
      <c r="X254" s="95">
        <v>0</v>
      </c>
      <c r="Y254" s="95">
        <v>0</v>
      </c>
      <c r="Z254" s="95">
        <v>1</v>
      </c>
      <c r="AA254" s="95">
        <v>1</v>
      </c>
      <c r="AB254" s="95">
        <v>0</v>
      </c>
      <c r="AC254" s="95">
        <v>0</v>
      </c>
      <c r="AD254" s="95">
        <v>0</v>
      </c>
      <c r="AE254" s="95">
        <v>0</v>
      </c>
      <c r="AF254" s="95">
        <v>0</v>
      </c>
      <c r="AG254" s="95">
        <v>0</v>
      </c>
      <c r="AH254" s="95">
        <v>0</v>
      </c>
      <c r="AI254" s="95">
        <v>0</v>
      </c>
    </row>
    <row r="255" spans="1:39">
      <c r="A255" s="93" t="str">
        <f t="shared" si="0"/>
        <v>3-2-Ａ２チラシ</v>
      </c>
      <c r="C255" s="95" t="s">
        <v>2147</v>
      </c>
      <c r="D255" s="93">
        <v>3</v>
      </c>
      <c r="E255" s="95" t="s">
        <v>2148</v>
      </c>
      <c r="F255" s="95" t="s">
        <v>2149</v>
      </c>
      <c r="G255" s="174" t="s">
        <v>2136</v>
      </c>
      <c r="H255" s="95">
        <v>1</v>
      </c>
      <c r="I255" s="174" t="s">
        <v>2146</v>
      </c>
      <c r="J255" s="95">
        <v>2</v>
      </c>
      <c r="K255" s="95">
        <v>11.5</v>
      </c>
      <c r="L255" s="174">
        <v>0</v>
      </c>
      <c r="M255" s="174">
        <v>8</v>
      </c>
      <c r="N255" s="174">
        <v>0</v>
      </c>
      <c r="O255" s="174">
        <v>0</v>
      </c>
      <c r="P255" s="174">
        <f t="shared" ref="P255:P274" si="3">K255*0.8</f>
        <v>9.2000000000000011</v>
      </c>
      <c r="Q255" s="174">
        <v>0</v>
      </c>
      <c r="R255" s="174">
        <v>0</v>
      </c>
      <c r="S255" s="95">
        <v>0</v>
      </c>
      <c r="T255" s="95">
        <v>1</v>
      </c>
      <c r="U255" s="95">
        <v>0</v>
      </c>
      <c r="V255" s="95">
        <v>0</v>
      </c>
      <c r="W255" s="95">
        <v>1</v>
      </c>
      <c r="X255" s="95">
        <v>0</v>
      </c>
      <c r="Y255" s="95">
        <v>0</v>
      </c>
      <c r="Z255" s="95">
        <v>1</v>
      </c>
      <c r="AA255" s="95">
        <v>0</v>
      </c>
      <c r="AB255" s="95">
        <v>0</v>
      </c>
      <c r="AC255" s="95">
        <v>0</v>
      </c>
      <c r="AD255" s="95">
        <v>0</v>
      </c>
      <c r="AE255" s="95">
        <v>0</v>
      </c>
      <c r="AF255" s="95">
        <v>0</v>
      </c>
      <c r="AG255" s="95">
        <v>0</v>
      </c>
      <c r="AH255" s="95">
        <v>0</v>
      </c>
      <c r="AI255" s="95">
        <v>0</v>
      </c>
    </row>
    <row r="256" spans="1:39">
      <c r="A256" s="93" t="str">
        <f t="shared" si="0"/>
        <v>3-3-Ａ２チラシ</v>
      </c>
      <c r="C256" s="95" t="s">
        <v>2150</v>
      </c>
      <c r="D256" s="93">
        <v>3</v>
      </c>
      <c r="E256" s="95" t="s">
        <v>2151</v>
      </c>
      <c r="F256" s="95" t="s">
        <v>2152</v>
      </c>
      <c r="G256" s="174" t="s">
        <v>2140</v>
      </c>
      <c r="H256" s="95">
        <v>1</v>
      </c>
      <c r="I256" s="174" t="s">
        <v>2146</v>
      </c>
      <c r="J256" s="95">
        <v>3</v>
      </c>
      <c r="K256" s="95">
        <v>11</v>
      </c>
      <c r="L256" s="174">
        <v>0</v>
      </c>
      <c r="M256" s="174">
        <v>7.7</v>
      </c>
      <c r="N256" s="174">
        <v>0</v>
      </c>
      <c r="O256" s="174">
        <v>0</v>
      </c>
      <c r="P256" s="174">
        <f t="shared" si="3"/>
        <v>8.8000000000000007</v>
      </c>
      <c r="Q256" s="174">
        <v>0</v>
      </c>
      <c r="R256" s="174">
        <v>0</v>
      </c>
      <c r="S256" s="95">
        <v>0</v>
      </c>
      <c r="T256" s="95">
        <v>1</v>
      </c>
      <c r="U256" s="95">
        <v>0</v>
      </c>
      <c r="V256" s="95">
        <v>0</v>
      </c>
      <c r="W256" s="95">
        <v>1</v>
      </c>
      <c r="X256" s="95">
        <v>0</v>
      </c>
      <c r="Y256" s="95">
        <v>0</v>
      </c>
      <c r="Z256" s="95">
        <v>0</v>
      </c>
      <c r="AA256" s="95">
        <v>1</v>
      </c>
      <c r="AB256" s="95">
        <v>0</v>
      </c>
      <c r="AC256" s="95">
        <v>0</v>
      </c>
      <c r="AD256" s="95">
        <v>0</v>
      </c>
      <c r="AE256" s="95">
        <v>0</v>
      </c>
      <c r="AF256" s="95">
        <v>0</v>
      </c>
      <c r="AG256" s="95">
        <v>0</v>
      </c>
      <c r="AH256" s="95">
        <v>0</v>
      </c>
      <c r="AI256" s="95">
        <v>0</v>
      </c>
    </row>
    <row r="257" spans="1:35">
      <c r="A257" s="93" t="str">
        <f t="shared" si="0"/>
        <v>3-1-Ａ３チラシ</v>
      </c>
      <c r="C257" s="95" t="s">
        <v>185</v>
      </c>
      <c r="D257" s="93">
        <v>3</v>
      </c>
      <c r="E257" s="95" t="s">
        <v>2161</v>
      </c>
      <c r="F257" s="95" t="s">
        <v>2161</v>
      </c>
      <c r="G257" s="95" t="s">
        <v>2132</v>
      </c>
      <c r="H257" s="95">
        <v>1</v>
      </c>
      <c r="I257" s="174" t="s">
        <v>2161</v>
      </c>
      <c r="J257" s="95">
        <v>1</v>
      </c>
      <c r="K257" s="95">
        <v>9</v>
      </c>
      <c r="L257" s="174">
        <v>0</v>
      </c>
      <c r="M257" s="174">
        <v>6.3</v>
      </c>
      <c r="N257" s="174">
        <v>0</v>
      </c>
      <c r="O257" s="174">
        <v>0</v>
      </c>
      <c r="P257" s="174">
        <f t="shared" si="3"/>
        <v>7.2</v>
      </c>
      <c r="Q257" s="174">
        <v>0</v>
      </c>
      <c r="R257" s="174">
        <v>0</v>
      </c>
      <c r="S257" s="95">
        <v>0</v>
      </c>
      <c r="T257" s="95">
        <v>1</v>
      </c>
      <c r="U257" s="95">
        <v>0</v>
      </c>
      <c r="V257" s="95">
        <v>0</v>
      </c>
      <c r="W257" s="95">
        <v>1</v>
      </c>
      <c r="X257" s="95">
        <v>0</v>
      </c>
      <c r="Y257" s="95">
        <v>0</v>
      </c>
      <c r="Z257" s="95">
        <v>1</v>
      </c>
      <c r="AA257" s="95">
        <v>1</v>
      </c>
      <c r="AB257" s="95">
        <v>0</v>
      </c>
      <c r="AC257" s="95">
        <v>0</v>
      </c>
      <c r="AD257" s="95">
        <v>0</v>
      </c>
      <c r="AE257" s="95">
        <v>0</v>
      </c>
      <c r="AF257" s="95">
        <v>0</v>
      </c>
      <c r="AG257" s="95">
        <v>0</v>
      </c>
      <c r="AH257" s="95">
        <v>0</v>
      </c>
      <c r="AI257" s="95">
        <v>0</v>
      </c>
    </row>
    <row r="258" spans="1:35">
      <c r="A258" s="93" t="str">
        <f t="shared" si="0"/>
        <v>3-2-Ａ３チラシ</v>
      </c>
      <c r="C258" s="95" t="s">
        <v>186</v>
      </c>
      <c r="D258" s="93">
        <v>3</v>
      </c>
      <c r="E258" s="95" t="s">
        <v>2162</v>
      </c>
      <c r="F258" s="95" t="s">
        <v>2163</v>
      </c>
      <c r="G258" s="95" t="s">
        <v>2136</v>
      </c>
      <c r="H258" s="95">
        <v>1</v>
      </c>
      <c r="I258" s="174" t="s">
        <v>2161</v>
      </c>
      <c r="J258" s="95">
        <v>2</v>
      </c>
      <c r="K258" s="95">
        <v>10.5</v>
      </c>
      <c r="L258" s="174">
        <v>0</v>
      </c>
      <c r="M258" s="174">
        <v>7.4</v>
      </c>
      <c r="N258" s="174">
        <v>0</v>
      </c>
      <c r="O258" s="174">
        <v>0</v>
      </c>
      <c r="P258" s="174">
        <f t="shared" si="3"/>
        <v>8.4</v>
      </c>
      <c r="Q258" s="174">
        <v>0</v>
      </c>
      <c r="R258" s="174">
        <v>0</v>
      </c>
      <c r="S258" s="95">
        <v>0</v>
      </c>
      <c r="T258" s="95">
        <v>1</v>
      </c>
      <c r="U258" s="95">
        <v>0</v>
      </c>
      <c r="V258" s="95">
        <v>0</v>
      </c>
      <c r="W258" s="95">
        <v>1</v>
      </c>
      <c r="X258" s="95">
        <v>0</v>
      </c>
      <c r="Y258" s="95">
        <v>0</v>
      </c>
      <c r="Z258" s="95">
        <v>1</v>
      </c>
      <c r="AA258" s="95">
        <v>0</v>
      </c>
      <c r="AB258" s="95">
        <v>0</v>
      </c>
      <c r="AC258" s="95">
        <v>0</v>
      </c>
      <c r="AD258" s="95">
        <v>0</v>
      </c>
      <c r="AE258" s="95">
        <v>0</v>
      </c>
      <c r="AF258" s="95">
        <v>0</v>
      </c>
      <c r="AG258" s="95">
        <v>0</v>
      </c>
      <c r="AH258" s="95">
        <v>0</v>
      </c>
      <c r="AI258" s="95">
        <v>0</v>
      </c>
    </row>
    <row r="259" spans="1:35">
      <c r="A259" s="93" t="str">
        <f t="shared" si="0"/>
        <v>3-3-Ａ３チラシ</v>
      </c>
      <c r="C259" s="95" t="s">
        <v>187</v>
      </c>
      <c r="D259" s="93">
        <v>3</v>
      </c>
      <c r="E259" s="95" t="s">
        <v>2164</v>
      </c>
      <c r="F259" s="95" t="s">
        <v>2165</v>
      </c>
      <c r="G259" s="95" t="s">
        <v>2140</v>
      </c>
      <c r="H259" s="95">
        <v>1</v>
      </c>
      <c r="I259" s="174" t="s">
        <v>2161</v>
      </c>
      <c r="J259" s="95">
        <v>3</v>
      </c>
      <c r="K259" s="95">
        <v>10</v>
      </c>
      <c r="L259" s="174">
        <v>0</v>
      </c>
      <c r="M259" s="174">
        <v>7</v>
      </c>
      <c r="N259" s="174">
        <v>0</v>
      </c>
      <c r="O259" s="174">
        <v>0</v>
      </c>
      <c r="P259" s="174">
        <f t="shared" si="3"/>
        <v>8</v>
      </c>
      <c r="Q259" s="174">
        <v>0</v>
      </c>
      <c r="R259" s="174">
        <v>0</v>
      </c>
      <c r="S259" s="95">
        <v>0</v>
      </c>
      <c r="T259" s="95">
        <v>1</v>
      </c>
      <c r="U259" s="95">
        <v>0</v>
      </c>
      <c r="V259" s="95">
        <v>0</v>
      </c>
      <c r="W259" s="95">
        <v>1</v>
      </c>
      <c r="X259" s="95">
        <v>0</v>
      </c>
      <c r="Y259" s="95">
        <v>0</v>
      </c>
      <c r="Z259" s="95">
        <v>0</v>
      </c>
      <c r="AA259" s="95">
        <v>1</v>
      </c>
      <c r="AB259" s="95">
        <v>0</v>
      </c>
      <c r="AC259" s="95">
        <v>0</v>
      </c>
      <c r="AD259" s="95">
        <v>0</v>
      </c>
      <c r="AE259" s="95">
        <v>0</v>
      </c>
      <c r="AF259" s="95">
        <v>0</v>
      </c>
      <c r="AG259" s="95">
        <v>0</v>
      </c>
      <c r="AH259" s="95">
        <v>0</v>
      </c>
      <c r="AI259" s="95">
        <v>0</v>
      </c>
    </row>
    <row r="260" spans="1:35">
      <c r="A260" s="93" t="str">
        <f t="shared" si="0"/>
        <v>3-1-Ａ４チラシ</v>
      </c>
      <c r="C260" s="95" t="s">
        <v>179</v>
      </c>
      <c r="D260" s="93">
        <v>3</v>
      </c>
      <c r="E260" s="95" t="s">
        <v>2176</v>
      </c>
      <c r="F260" s="95" t="s">
        <v>2176</v>
      </c>
      <c r="G260" s="95" t="s">
        <v>2132</v>
      </c>
      <c r="H260" s="95">
        <v>1</v>
      </c>
      <c r="I260" s="174" t="s">
        <v>2176</v>
      </c>
      <c r="J260" s="95">
        <v>1</v>
      </c>
      <c r="K260" s="95">
        <v>16.5</v>
      </c>
      <c r="L260" s="174">
        <v>0</v>
      </c>
      <c r="M260" s="174">
        <v>10</v>
      </c>
      <c r="N260" s="174">
        <v>0</v>
      </c>
      <c r="O260" s="174">
        <v>0</v>
      </c>
      <c r="P260" s="174">
        <f t="shared" si="3"/>
        <v>13.200000000000001</v>
      </c>
      <c r="Q260" s="174">
        <v>0</v>
      </c>
      <c r="R260" s="174">
        <v>0</v>
      </c>
      <c r="S260" s="95">
        <v>0</v>
      </c>
      <c r="T260" s="95">
        <v>1</v>
      </c>
      <c r="U260" s="95">
        <v>0</v>
      </c>
      <c r="V260" s="95">
        <v>0</v>
      </c>
      <c r="W260" s="95">
        <v>1</v>
      </c>
      <c r="X260" s="95">
        <v>0</v>
      </c>
      <c r="Y260" s="95">
        <v>0</v>
      </c>
      <c r="Z260" s="95">
        <v>1</v>
      </c>
      <c r="AA260" s="95">
        <v>1</v>
      </c>
      <c r="AB260" s="95">
        <v>0</v>
      </c>
      <c r="AC260" s="95">
        <v>0</v>
      </c>
      <c r="AD260" s="95">
        <v>0</v>
      </c>
      <c r="AE260" s="95">
        <v>0</v>
      </c>
      <c r="AF260" s="95">
        <v>0</v>
      </c>
      <c r="AG260" s="95">
        <v>0</v>
      </c>
      <c r="AH260" s="95">
        <v>0</v>
      </c>
      <c r="AI260" s="95">
        <v>0</v>
      </c>
    </row>
    <row r="261" spans="1:35">
      <c r="A261" s="93" t="str">
        <f t="shared" si="0"/>
        <v>3-2-Ａ４チラシ</v>
      </c>
      <c r="C261" s="95" t="s">
        <v>180</v>
      </c>
      <c r="D261" s="93">
        <v>3</v>
      </c>
      <c r="E261" s="95" t="s">
        <v>2177</v>
      </c>
      <c r="F261" s="95" t="s">
        <v>2178</v>
      </c>
      <c r="G261" s="95" t="s">
        <v>2136</v>
      </c>
      <c r="H261" s="95">
        <v>1</v>
      </c>
      <c r="I261" s="174" t="s">
        <v>2176</v>
      </c>
      <c r="J261" s="95">
        <v>2</v>
      </c>
      <c r="K261" s="95">
        <v>18</v>
      </c>
      <c r="L261" s="174">
        <v>0</v>
      </c>
      <c r="M261" s="174">
        <v>10.8</v>
      </c>
      <c r="N261" s="174">
        <v>0</v>
      </c>
      <c r="O261" s="174">
        <v>0</v>
      </c>
      <c r="P261" s="174">
        <f t="shared" si="3"/>
        <v>14.4</v>
      </c>
      <c r="Q261" s="174">
        <v>0</v>
      </c>
      <c r="R261" s="174">
        <v>0</v>
      </c>
      <c r="S261" s="95">
        <v>0</v>
      </c>
      <c r="T261" s="95">
        <v>1</v>
      </c>
      <c r="U261" s="95">
        <v>0</v>
      </c>
      <c r="V261" s="95">
        <v>0</v>
      </c>
      <c r="W261" s="95">
        <v>1</v>
      </c>
      <c r="X261" s="95">
        <v>0</v>
      </c>
      <c r="Y261" s="95">
        <v>0</v>
      </c>
      <c r="Z261" s="95">
        <v>1</v>
      </c>
      <c r="AA261" s="95">
        <v>0</v>
      </c>
      <c r="AB261" s="95">
        <v>0</v>
      </c>
      <c r="AC261" s="95">
        <v>0</v>
      </c>
      <c r="AD261" s="95">
        <v>0</v>
      </c>
      <c r="AE261" s="95">
        <v>0</v>
      </c>
      <c r="AF261" s="95">
        <v>0</v>
      </c>
      <c r="AG261" s="95">
        <v>0</v>
      </c>
      <c r="AH261" s="95">
        <v>0</v>
      </c>
      <c r="AI261" s="95">
        <v>0</v>
      </c>
    </row>
    <row r="262" spans="1:35">
      <c r="A262" s="93" t="str">
        <f t="shared" si="0"/>
        <v>3-3-Ａ４チラシ</v>
      </c>
      <c r="C262" s="95" t="s">
        <v>181</v>
      </c>
      <c r="D262" s="93">
        <v>3</v>
      </c>
      <c r="E262" s="95" t="s">
        <v>2179</v>
      </c>
      <c r="F262" s="95" t="s">
        <v>2180</v>
      </c>
      <c r="G262" s="95" t="s">
        <v>2140</v>
      </c>
      <c r="H262" s="95">
        <v>1</v>
      </c>
      <c r="I262" s="174" t="s">
        <v>2176</v>
      </c>
      <c r="J262" s="95">
        <v>3</v>
      </c>
      <c r="K262" s="95">
        <v>17.5</v>
      </c>
      <c r="L262" s="174">
        <v>0</v>
      </c>
      <c r="M262" s="174">
        <v>10.5</v>
      </c>
      <c r="N262" s="174">
        <v>0</v>
      </c>
      <c r="O262" s="174">
        <v>0</v>
      </c>
      <c r="P262" s="174">
        <f t="shared" si="3"/>
        <v>14</v>
      </c>
      <c r="Q262" s="174">
        <v>0</v>
      </c>
      <c r="R262" s="174">
        <v>0</v>
      </c>
      <c r="S262" s="95">
        <v>0</v>
      </c>
      <c r="T262" s="95">
        <v>1</v>
      </c>
      <c r="U262" s="95">
        <v>0</v>
      </c>
      <c r="V262" s="95">
        <v>0</v>
      </c>
      <c r="W262" s="95">
        <v>1</v>
      </c>
      <c r="X262" s="95">
        <v>0</v>
      </c>
      <c r="Y262" s="95">
        <v>0</v>
      </c>
      <c r="Z262" s="95">
        <v>0</v>
      </c>
      <c r="AA262" s="95">
        <v>1</v>
      </c>
      <c r="AB262" s="95">
        <v>0</v>
      </c>
      <c r="AC262" s="95">
        <v>0</v>
      </c>
      <c r="AD262" s="95">
        <v>0</v>
      </c>
      <c r="AE262" s="95">
        <v>0</v>
      </c>
      <c r="AF262" s="95">
        <v>0</v>
      </c>
      <c r="AG262" s="95">
        <v>0</v>
      </c>
      <c r="AH262" s="95">
        <v>0</v>
      </c>
      <c r="AI262" s="95">
        <v>0</v>
      </c>
    </row>
    <row r="263" spans="1:35">
      <c r="A263" s="93" t="str">
        <f t="shared" si="0"/>
        <v>3-1-Ｂ２チラシ</v>
      </c>
      <c r="C263" s="95" t="s">
        <v>2224</v>
      </c>
      <c r="D263" s="93">
        <v>3</v>
      </c>
      <c r="E263" s="95" t="s">
        <v>2225</v>
      </c>
      <c r="F263" s="95" t="s">
        <v>2226</v>
      </c>
      <c r="G263" s="95" t="s">
        <v>2132</v>
      </c>
      <c r="H263" s="95">
        <v>1</v>
      </c>
      <c r="I263" s="174" t="s">
        <v>2225</v>
      </c>
      <c r="J263" s="95">
        <v>1</v>
      </c>
      <c r="K263" s="95">
        <v>16</v>
      </c>
      <c r="L263" s="174">
        <v>0</v>
      </c>
      <c r="M263" s="174">
        <v>9.6</v>
      </c>
      <c r="N263" s="174">
        <v>0</v>
      </c>
      <c r="O263" s="174">
        <v>0</v>
      </c>
      <c r="P263" s="174">
        <f t="shared" si="3"/>
        <v>12.8</v>
      </c>
      <c r="Q263" s="174">
        <v>0</v>
      </c>
      <c r="R263" s="174">
        <v>0</v>
      </c>
      <c r="S263" s="95">
        <v>0</v>
      </c>
      <c r="T263" s="95">
        <v>1</v>
      </c>
      <c r="U263" s="95">
        <v>0</v>
      </c>
      <c r="V263" s="95">
        <v>0</v>
      </c>
      <c r="W263" s="95">
        <v>1</v>
      </c>
      <c r="X263" s="95">
        <v>0</v>
      </c>
      <c r="Y263" s="95">
        <v>0</v>
      </c>
      <c r="Z263" s="95">
        <v>1</v>
      </c>
      <c r="AA263" s="95">
        <v>1</v>
      </c>
      <c r="AB263" s="95">
        <v>0</v>
      </c>
      <c r="AC263" s="95">
        <v>0</v>
      </c>
      <c r="AD263" s="95">
        <v>0</v>
      </c>
      <c r="AE263" s="95">
        <v>0</v>
      </c>
      <c r="AF263" s="95">
        <v>0</v>
      </c>
      <c r="AG263" s="95">
        <v>0</v>
      </c>
      <c r="AH263" s="95">
        <v>0</v>
      </c>
      <c r="AI263" s="95">
        <v>0</v>
      </c>
    </row>
    <row r="264" spans="1:35">
      <c r="A264" s="93" t="str">
        <f t="shared" si="0"/>
        <v>3-2-Ｂ２チラシ</v>
      </c>
      <c r="C264" s="95" t="s">
        <v>2227</v>
      </c>
      <c r="D264" s="93">
        <v>3</v>
      </c>
      <c r="E264" s="95" t="s">
        <v>2228</v>
      </c>
      <c r="F264" s="95" t="s">
        <v>2229</v>
      </c>
      <c r="G264" s="95" t="s">
        <v>2136</v>
      </c>
      <c r="H264" s="95">
        <v>1</v>
      </c>
      <c r="I264" s="174" t="s">
        <v>2225</v>
      </c>
      <c r="J264" s="95">
        <v>2</v>
      </c>
      <c r="K264" s="95">
        <v>17.5</v>
      </c>
      <c r="L264" s="174">
        <v>0</v>
      </c>
      <c r="M264" s="174">
        <v>10.5</v>
      </c>
      <c r="N264" s="174">
        <v>0</v>
      </c>
      <c r="O264" s="174">
        <v>0</v>
      </c>
      <c r="P264" s="174">
        <f t="shared" si="3"/>
        <v>14</v>
      </c>
      <c r="Q264" s="174">
        <v>0</v>
      </c>
      <c r="R264" s="174">
        <v>0</v>
      </c>
      <c r="S264" s="95">
        <v>0</v>
      </c>
      <c r="T264" s="95">
        <v>1</v>
      </c>
      <c r="U264" s="95">
        <v>0</v>
      </c>
      <c r="V264" s="95">
        <v>0</v>
      </c>
      <c r="W264" s="95">
        <v>1</v>
      </c>
      <c r="X264" s="95">
        <v>0</v>
      </c>
      <c r="Y264" s="95">
        <v>0</v>
      </c>
      <c r="Z264" s="95">
        <v>1</v>
      </c>
      <c r="AA264" s="95">
        <v>0</v>
      </c>
      <c r="AB264" s="95">
        <v>0</v>
      </c>
      <c r="AC264" s="95">
        <v>0</v>
      </c>
      <c r="AD264" s="95">
        <v>0</v>
      </c>
      <c r="AE264" s="95">
        <v>0</v>
      </c>
      <c r="AF264" s="95">
        <v>0</v>
      </c>
      <c r="AG264" s="95">
        <v>0</v>
      </c>
      <c r="AH264" s="95">
        <v>0</v>
      </c>
      <c r="AI264" s="95">
        <v>0</v>
      </c>
    </row>
    <row r="265" spans="1:35">
      <c r="A265" s="93" t="str">
        <f t="shared" si="0"/>
        <v>3-3-Ｂ２チラシ</v>
      </c>
      <c r="C265" s="95" t="s">
        <v>2230</v>
      </c>
      <c r="D265" s="93">
        <v>3</v>
      </c>
      <c r="E265" s="95" t="s">
        <v>2231</v>
      </c>
      <c r="F265" s="95" t="s">
        <v>2232</v>
      </c>
      <c r="G265" s="95" t="s">
        <v>2140</v>
      </c>
      <c r="H265" s="95">
        <v>1</v>
      </c>
      <c r="I265" s="174" t="s">
        <v>2225</v>
      </c>
      <c r="J265" s="95">
        <v>3</v>
      </c>
      <c r="K265" s="95">
        <v>17</v>
      </c>
      <c r="L265" s="174">
        <v>0</v>
      </c>
      <c r="M265" s="174">
        <v>10.199999999999999</v>
      </c>
      <c r="N265" s="174">
        <v>0</v>
      </c>
      <c r="O265" s="174">
        <v>0</v>
      </c>
      <c r="P265" s="174">
        <f t="shared" si="3"/>
        <v>13.600000000000001</v>
      </c>
      <c r="Q265" s="174">
        <v>0</v>
      </c>
      <c r="R265" s="174">
        <v>0</v>
      </c>
      <c r="S265" s="95">
        <v>0</v>
      </c>
      <c r="T265" s="95">
        <v>1</v>
      </c>
      <c r="U265" s="95">
        <v>0</v>
      </c>
      <c r="V265" s="95">
        <v>0</v>
      </c>
      <c r="W265" s="95">
        <v>1</v>
      </c>
      <c r="X265" s="95">
        <v>0</v>
      </c>
      <c r="Y265" s="95">
        <v>0</v>
      </c>
      <c r="Z265" s="95">
        <v>0</v>
      </c>
      <c r="AA265" s="95">
        <v>1</v>
      </c>
      <c r="AB265" s="95">
        <v>0</v>
      </c>
      <c r="AC265" s="95">
        <v>0</v>
      </c>
      <c r="AD265" s="95">
        <v>0</v>
      </c>
      <c r="AE265" s="95">
        <v>0</v>
      </c>
      <c r="AF265" s="95">
        <v>0</v>
      </c>
      <c r="AG265" s="95">
        <v>0</v>
      </c>
      <c r="AH265" s="95">
        <v>0</v>
      </c>
      <c r="AI265" s="95">
        <v>0</v>
      </c>
    </row>
    <row r="266" spans="1:35">
      <c r="A266" s="93" t="str">
        <f t="shared" si="0"/>
        <v>3-1-Ｂ３チラシ</v>
      </c>
      <c r="C266" s="95" t="s">
        <v>188</v>
      </c>
      <c r="D266" s="93">
        <v>3</v>
      </c>
      <c r="E266" s="95" t="s">
        <v>208</v>
      </c>
      <c r="F266" s="95" t="s">
        <v>2242</v>
      </c>
      <c r="G266" s="95" t="s">
        <v>2132</v>
      </c>
      <c r="H266" s="95">
        <v>1</v>
      </c>
      <c r="I266" s="174" t="s">
        <v>208</v>
      </c>
      <c r="J266" s="95">
        <v>1</v>
      </c>
      <c r="K266" s="95">
        <v>15</v>
      </c>
      <c r="L266" s="174">
        <v>0</v>
      </c>
      <c r="M266" s="174">
        <v>9</v>
      </c>
      <c r="N266" s="174">
        <v>0</v>
      </c>
      <c r="O266" s="174">
        <v>0</v>
      </c>
      <c r="P266" s="174">
        <f t="shared" si="3"/>
        <v>12</v>
      </c>
      <c r="Q266" s="174">
        <v>0</v>
      </c>
      <c r="R266" s="174">
        <v>0</v>
      </c>
      <c r="S266" s="95">
        <v>0</v>
      </c>
      <c r="T266" s="95">
        <v>1</v>
      </c>
      <c r="U266" s="95">
        <v>0</v>
      </c>
      <c r="V266" s="95">
        <v>0</v>
      </c>
      <c r="W266" s="95">
        <v>1</v>
      </c>
      <c r="X266" s="95">
        <v>0</v>
      </c>
      <c r="Y266" s="95">
        <v>0</v>
      </c>
      <c r="Z266" s="95">
        <v>1</v>
      </c>
      <c r="AA266" s="95">
        <v>1</v>
      </c>
      <c r="AB266" s="95">
        <v>0</v>
      </c>
      <c r="AC266" s="95">
        <v>0</v>
      </c>
      <c r="AD266" s="95">
        <v>0</v>
      </c>
      <c r="AE266" s="95">
        <v>0</v>
      </c>
      <c r="AF266" s="95">
        <v>0</v>
      </c>
      <c r="AG266" s="95">
        <v>0</v>
      </c>
      <c r="AH266" s="95">
        <v>0</v>
      </c>
      <c r="AI266" s="95">
        <v>0</v>
      </c>
    </row>
    <row r="267" spans="1:35">
      <c r="A267" s="93" t="str">
        <f t="shared" si="0"/>
        <v>3-2-Ｂ３チラシ</v>
      </c>
      <c r="C267" s="95" t="s">
        <v>189</v>
      </c>
      <c r="D267" s="93">
        <v>3</v>
      </c>
      <c r="E267" s="95" t="s">
        <v>2243</v>
      </c>
      <c r="F267" s="95" t="s">
        <v>2244</v>
      </c>
      <c r="G267" s="95" t="s">
        <v>2136</v>
      </c>
      <c r="H267" s="95">
        <v>1</v>
      </c>
      <c r="I267" s="174" t="s">
        <v>208</v>
      </c>
      <c r="J267" s="95">
        <v>2</v>
      </c>
      <c r="K267" s="95">
        <v>16.5</v>
      </c>
      <c r="L267" s="174">
        <v>0</v>
      </c>
      <c r="M267" s="174">
        <v>10</v>
      </c>
      <c r="N267" s="174">
        <v>0</v>
      </c>
      <c r="O267" s="174">
        <v>0</v>
      </c>
      <c r="P267" s="174">
        <f t="shared" si="3"/>
        <v>13.200000000000001</v>
      </c>
      <c r="Q267" s="174">
        <v>0</v>
      </c>
      <c r="R267" s="174">
        <v>0</v>
      </c>
      <c r="S267" s="95">
        <v>0</v>
      </c>
      <c r="T267" s="95">
        <v>1</v>
      </c>
      <c r="U267" s="95">
        <v>0</v>
      </c>
      <c r="V267" s="95">
        <v>0</v>
      </c>
      <c r="W267" s="95">
        <v>1</v>
      </c>
      <c r="X267" s="95">
        <v>0</v>
      </c>
      <c r="Y267" s="95">
        <v>0</v>
      </c>
      <c r="Z267" s="95">
        <v>1</v>
      </c>
      <c r="AA267" s="95">
        <v>0</v>
      </c>
      <c r="AB267" s="95">
        <v>0</v>
      </c>
      <c r="AC267" s="95">
        <v>0</v>
      </c>
      <c r="AD267" s="95">
        <v>0</v>
      </c>
      <c r="AE267" s="95">
        <v>0</v>
      </c>
      <c r="AF267" s="95">
        <v>0</v>
      </c>
      <c r="AG267" s="95">
        <v>0</v>
      </c>
      <c r="AH267" s="95">
        <v>0</v>
      </c>
      <c r="AI267" s="95">
        <v>0</v>
      </c>
    </row>
    <row r="268" spans="1:35">
      <c r="A268" s="93" t="str">
        <f t="shared" si="0"/>
        <v>3-3-Ｂ３チラシ</v>
      </c>
      <c r="C268" s="95" t="s">
        <v>190</v>
      </c>
      <c r="D268" s="93">
        <v>3</v>
      </c>
      <c r="E268" s="95" t="s">
        <v>2245</v>
      </c>
      <c r="F268" s="95" t="s">
        <v>2246</v>
      </c>
      <c r="G268" s="95" t="s">
        <v>2140</v>
      </c>
      <c r="H268" s="95">
        <v>1</v>
      </c>
      <c r="I268" s="174" t="s">
        <v>208</v>
      </c>
      <c r="J268" s="95">
        <v>3</v>
      </c>
      <c r="K268" s="95">
        <v>16</v>
      </c>
      <c r="L268" s="174">
        <v>0</v>
      </c>
      <c r="M268" s="174">
        <v>9.6</v>
      </c>
      <c r="N268" s="174">
        <v>0</v>
      </c>
      <c r="O268" s="174">
        <v>0</v>
      </c>
      <c r="P268" s="174">
        <f t="shared" si="3"/>
        <v>12.8</v>
      </c>
      <c r="Q268" s="174">
        <v>0</v>
      </c>
      <c r="R268" s="174">
        <v>0</v>
      </c>
      <c r="S268" s="95">
        <v>0</v>
      </c>
      <c r="T268" s="95">
        <v>1</v>
      </c>
      <c r="U268" s="95">
        <v>0</v>
      </c>
      <c r="V268" s="95">
        <v>0</v>
      </c>
      <c r="W268" s="95">
        <v>1</v>
      </c>
      <c r="X268" s="95">
        <v>0</v>
      </c>
      <c r="Y268" s="95">
        <v>0</v>
      </c>
      <c r="Z268" s="95">
        <v>0</v>
      </c>
      <c r="AA268" s="95">
        <v>1</v>
      </c>
      <c r="AB268" s="95">
        <v>0</v>
      </c>
      <c r="AC268" s="95">
        <v>0</v>
      </c>
      <c r="AD268" s="95">
        <v>0</v>
      </c>
      <c r="AE268" s="95">
        <v>0</v>
      </c>
      <c r="AF268" s="95">
        <v>0</v>
      </c>
      <c r="AG268" s="95">
        <v>0</v>
      </c>
      <c r="AH268" s="95">
        <v>0</v>
      </c>
      <c r="AI268" s="95">
        <v>0</v>
      </c>
    </row>
    <row r="269" spans="1:35">
      <c r="A269" s="93" t="str">
        <f t="shared" si="0"/>
        <v>3-1-Ｂ４チラシ</v>
      </c>
      <c r="C269" s="95" t="s">
        <v>182</v>
      </c>
      <c r="D269" s="93">
        <v>3</v>
      </c>
      <c r="E269" s="95" t="s">
        <v>206</v>
      </c>
      <c r="F269" s="95" t="s">
        <v>2256</v>
      </c>
      <c r="G269" s="95" t="s">
        <v>2132</v>
      </c>
      <c r="H269" s="95">
        <v>1</v>
      </c>
      <c r="I269" s="174" t="s">
        <v>206</v>
      </c>
      <c r="J269" s="95">
        <v>1</v>
      </c>
      <c r="K269" s="95">
        <v>17.5</v>
      </c>
      <c r="L269" s="174">
        <v>0</v>
      </c>
      <c r="M269" s="174">
        <v>10.5</v>
      </c>
      <c r="N269" s="174">
        <v>0</v>
      </c>
      <c r="O269" s="174">
        <v>0</v>
      </c>
      <c r="P269" s="174">
        <f t="shared" si="3"/>
        <v>14</v>
      </c>
      <c r="Q269" s="174">
        <v>0</v>
      </c>
      <c r="R269" s="174">
        <v>0</v>
      </c>
      <c r="S269" s="95">
        <v>0</v>
      </c>
      <c r="T269" s="95">
        <v>1</v>
      </c>
      <c r="U269" s="95">
        <v>0</v>
      </c>
      <c r="V269" s="95">
        <v>0</v>
      </c>
      <c r="W269" s="95">
        <v>1</v>
      </c>
      <c r="X269" s="95">
        <v>0</v>
      </c>
      <c r="Y269" s="95">
        <v>0</v>
      </c>
      <c r="Z269" s="95">
        <v>1</v>
      </c>
      <c r="AA269" s="95">
        <v>1</v>
      </c>
      <c r="AB269" s="95">
        <v>0</v>
      </c>
      <c r="AC269" s="95">
        <v>0</v>
      </c>
      <c r="AD269" s="95">
        <v>0</v>
      </c>
      <c r="AE269" s="95">
        <v>0</v>
      </c>
      <c r="AF269" s="95">
        <v>0</v>
      </c>
      <c r="AG269" s="95">
        <v>0</v>
      </c>
      <c r="AH269" s="95">
        <v>0</v>
      </c>
      <c r="AI269" s="95">
        <v>0</v>
      </c>
    </row>
    <row r="270" spans="1:35">
      <c r="A270" s="93" t="str">
        <f t="shared" si="0"/>
        <v>3-2-Ｂ４チラシ</v>
      </c>
      <c r="C270" s="95" t="s">
        <v>183</v>
      </c>
      <c r="D270" s="93">
        <v>3</v>
      </c>
      <c r="E270" s="95" t="s">
        <v>2791</v>
      </c>
      <c r="F270" s="95" t="s">
        <v>2786</v>
      </c>
      <c r="G270" s="95" t="s">
        <v>2136</v>
      </c>
      <c r="H270" s="95">
        <v>1</v>
      </c>
      <c r="I270" s="174" t="s">
        <v>206</v>
      </c>
      <c r="J270" s="95">
        <v>2</v>
      </c>
      <c r="K270" s="95">
        <v>19</v>
      </c>
      <c r="L270" s="174">
        <v>0</v>
      </c>
      <c r="M270" s="174">
        <v>11.4</v>
      </c>
      <c r="N270" s="174">
        <v>0</v>
      </c>
      <c r="O270" s="174">
        <v>0</v>
      </c>
      <c r="P270" s="174">
        <f t="shared" si="3"/>
        <v>15.200000000000001</v>
      </c>
      <c r="Q270" s="174">
        <v>0</v>
      </c>
      <c r="R270" s="174">
        <v>0</v>
      </c>
      <c r="S270" s="95">
        <v>0</v>
      </c>
      <c r="T270" s="95">
        <v>1</v>
      </c>
      <c r="U270" s="95">
        <v>0</v>
      </c>
      <c r="V270" s="95">
        <v>0</v>
      </c>
      <c r="W270" s="95">
        <v>1</v>
      </c>
      <c r="X270" s="95">
        <v>0</v>
      </c>
      <c r="Y270" s="95">
        <v>0</v>
      </c>
      <c r="Z270" s="95">
        <v>1</v>
      </c>
      <c r="AA270" s="95">
        <v>0</v>
      </c>
      <c r="AB270" s="95">
        <v>0</v>
      </c>
      <c r="AC270" s="95">
        <v>0</v>
      </c>
      <c r="AD270" s="95">
        <v>0</v>
      </c>
      <c r="AE270" s="95">
        <v>0</v>
      </c>
      <c r="AF270" s="95">
        <v>0</v>
      </c>
      <c r="AG270" s="95">
        <v>0</v>
      </c>
      <c r="AH270" s="95">
        <v>0</v>
      </c>
      <c r="AI270" s="95">
        <v>0</v>
      </c>
    </row>
    <row r="271" spans="1:35">
      <c r="A271" s="93" t="str">
        <f t="shared" si="0"/>
        <v>3-3-Ｂ４チラシ</v>
      </c>
      <c r="C271" s="95" t="s">
        <v>184</v>
      </c>
      <c r="D271" s="93">
        <v>3</v>
      </c>
      <c r="E271" s="95" t="s">
        <v>2793</v>
      </c>
      <c r="F271" s="95" t="s">
        <v>2787</v>
      </c>
      <c r="G271" s="95" t="s">
        <v>2140</v>
      </c>
      <c r="H271" s="95">
        <v>1</v>
      </c>
      <c r="I271" s="174" t="s">
        <v>206</v>
      </c>
      <c r="J271" s="95">
        <v>3</v>
      </c>
      <c r="K271" s="95">
        <v>18.5</v>
      </c>
      <c r="L271" s="174">
        <v>0</v>
      </c>
      <c r="M271" s="174">
        <v>11</v>
      </c>
      <c r="N271" s="174">
        <v>0</v>
      </c>
      <c r="O271" s="174">
        <v>0</v>
      </c>
      <c r="P271" s="174">
        <f t="shared" si="3"/>
        <v>14.8</v>
      </c>
      <c r="Q271" s="174">
        <v>0</v>
      </c>
      <c r="R271" s="174">
        <v>0</v>
      </c>
      <c r="S271" s="95">
        <v>0</v>
      </c>
      <c r="T271" s="95">
        <v>1</v>
      </c>
      <c r="U271" s="95">
        <v>0</v>
      </c>
      <c r="V271" s="95">
        <v>0</v>
      </c>
      <c r="W271" s="95">
        <v>1</v>
      </c>
      <c r="X271" s="95">
        <v>0</v>
      </c>
      <c r="Y271" s="95">
        <v>0</v>
      </c>
      <c r="Z271" s="95">
        <v>0</v>
      </c>
      <c r="AA271" s="95">
        <v>1</v>
      </c>
      <c r="AB271" s="95">
        <v>0</v>
      </c>
      <c r="AC271" s="95">
        <v>0</v>
      </c>
      <c r="AD271" s="95">
        <v>0</v>
      </c>
      <c r="AE271" s="95">
        <v>0</v>
      </c>
      <c r="AF271" s="95">
        <v>0</v>
      </c>
      <c r="AG271" s="95">
        <v>0</v>
      </c>
      <c r="AH271" s="95">
        <v>0</v>
      </c>
      <c r="AI271" s="95">
        <v>0</v>
      </c>
    </row>
    <row r="272" spans="1:35">
      <c r="A272" s="93" t="str">
        <f t="shared" si="0"/>
        <v>3-1-冊子</v>
      </c>
      <c r="C272" s="166" t="s">
        <v>2830</v>
      </c>
      <c r="D272" s="93">
        <v>3</v>
      </c>
      <c r="E272" s="95" t="s">
        <v>2785</v>
      </c>
      <c r="F272" s="95" t="s">
        <v>2790</v>
      </c>
      <c r="G272" s="95" t="s">
        <v>2132</v>
      </c>
      <c r="H272" s="95">
        <v>1</v>
      </c>
      <c r="I272" s="95" t="s">
        <v>2785</v>
      </c>
      <c r="J272" s="95">
        <v>1</v>
      </c>
      <c r="K272" s="166">
        <v>17</v>
      </c>
      <c r="L272" s="166">
        <v>0</v>
      </c>
      <c r="M272" s="166">
        <v>10.199999999999999</v>
      </c>
      <c r="N272" s="174">
        <v>0</v>
      </c>
      <c r="O272" s="174">
        <v>0</v>
      </c>
      <c r="P272" s="174">
        <f t="shared" si="3"/>
        <v>13.600000000000001</v>
      </c>
      <c r="Q272" s="174">
        <v>0</v>
      </c>
      <c r="R272" s="174">
        <v>0</v>
      </c>
      <c r="S272" s="95">
        <v>0</v>
      </c>
      <c r="T272" s="95">
        <v>1</v>
      </c>
      <c r="U272" s="95">
        <v>0</v>
      </c>
      <c r="V272" s="95">
        <v>0</v>
      </c>
      <c r="W272" s="166">
        <v>1</v>
      </c>
      <c r="X272" s="95">
        <v>0</v>
      </c>
      <c r="Y272" s="95">
        <v>0</v>
      </c>
      <c r="Z272" s="95">
        <v>1</v>
      </c>
      <c r="AA272" s="95">
        <v>1</v>
      </c>
      <c r="AB272" s="95">
        <v>0</v>
      </c>
      <c r="AC272" s="95">
        <v>0</v>
      </c>
      <c r="AD272" s="95">
        <v>0</v>
      </c>
      <c r="AE272" s="95">
        <v>0</v>
      </c>
      <c r="AF272" s="95">
        <v>0</v>
      </c>
      <c r="AG272" s="95">
        <v>0</v>
      </c>
      <c r="AH272" s="95">
        <v>0</v>
      </c>
      <c r="AI272" s="95">
        <v>0</v>
      </c>
    </row>
    <row r="273" spans="1:39">
      <c r="A273" s="93" t="str">
        <f t="shared" si="0"/>
        <v>3-2-冊子</v>
      </c>
      <c r="C273" s="166" t="s">
        <v>2831</v>
      </c>
      <c r="D273" s="93">
        <v>3</v>
      </c>
      <c r="E273" s="95" t="s">
        <v>2792</v>
      </c>
      <c r="F273" s="95" t="s">
        <v>2788</v>
      </c>
      <c r="G273" s="95" t="s">
        <v>2136</v>
      </c>
      <c r="H273" s="95">
        <v>1</v>
      </c>
      <c r="I273" s="95" t="s">
        <v>2318</v>
      </c>
      <c r="J273" s="95">
        <v>2</v>
      </c>
      <c r="K273" s="166">
        <v>18.5</v>
      </c>
      <c r="L273" s="166">
        <v>0</v>
      </c>
      <c r="M273" s="166">
        <v>11</v>
      </c>
      <c r="N273" s="174">
        <v>0</v>
      </c>
      <c r="O273" s="174">
        <v>0</v>
      </c>
      <c r="P273" s="174">
        <f t="shared" si="3"/>
        <v>14.8</v>
      </c>
      <c r="Q273" s="174">
        <v>0</v>
      </c>
      <c r="R273" s="174">
        <v>0</v>
      </c>
      <c r="S273" s="95">
        <v>0</v>
      </c>
      <c r="T273" s="95">
        <v>1</v>
      </c>
      <c r="U273" s="95">
        <v>0</v>
      </c>
      <c r="V273" s="95">
        <v>0</v>
      </c>
      <c r="W273" s="166">
        <v>1</v>
      </c>
      <c r="X273" s="95">
        <v>0</v>
      </c>
      <c r="Y273" s="95">
        <v>0</v>
      </c>
      <c r="Z273" s="95">
        <v>1</v>
      </c>
      <c r="AA273" s="95">
        <v>0</v>
      </c>
      <c r="AB273" s="95">
        <v>0</v>
      </c>
      <c r="AC273" s="95">
        <v>0</v>
      </c>
      <c r="AD273" s="95">
        <v>0</v>
      </c>
      <c r="AE273" s="95">
        <v>0</v>
      </c>
      <c r="AF273" s="95">
        <v>0</v>
      </c>
      <c r="AG273" s="95">
        <v>0</v>
      </c>
      <c r="AH273" s="95">
        <v>0</v>
      </c>
      <c r="AI273" s="95">
        <v>0</v>
      </c>
    </row>
    <row r="274" spans="1:39">
      <c r="A274" s="93" t="str">
        <f t="shared" si="0"/>
        <v>3-3-冊子</v>
      </c>
      <c r="C274" s="166" t="s">
        <v>2832</v>
      </c>
      <c r="D274" s="93">
        <v>3</v>
      </c>
      <c r="E274" s="95" t="s">
        <v>2794</v>
      </c>
      <c r="F274" s="95" t="s">
        <v>2789</v>
      </c>
      <c r="G274" s="95" t="s">
        <v>2140</v>
      </c>
      <c r="H274" s="95">
        <v>1</v>
      </c>
      <c r="I274" s="95" t="s">
        <v>2318</v>
      </c>
      <c r="J274" s="95">
        <v>3</v>
      </c>
      <c r="K274" s="166">
        <v>18</v>
      </c>
      <c r="L274" s="166">
        <v>0</v>
      </c>
      <c r="M274" s="166">
        <v>10.8</v>
      </c>
      <c r="N274" s="174">
        <v>0</v>
      </c>
      <c r="O274" s="174">
        <v>0</v>
      </c>
      <c r="P274" s="174">
        <f t="shared" si="3"/>
        <v>14.4</v>
      </c>
      <c r="Q274" s="174">
        <v>0</v>
      </c>
      <c r="R274" s="174">
        <v>0</v>
      </c>
      <c r="S274" s="95">
        <v>0</v>
      </c>
      <c r="T274" s="95">
        <v>1</v>
      </c>
      <c r="U274" s="95">
        <v>0</v>
      </c>
      <c r="V274" s="95">
        <v>0</v>
      </c>
      <c r="W274" s="166">
        <v>1</v>
      </c>
      <c r="X274" s="95">
        <v>0</v>
      </c>
      <c r="Y274" s="95">
        <v>0</v>
      </c>
      <c r="Z274" s="95">
        <v>0</v>
      </c>
      <c r="AA274" s="95">
        <v>1</v>
      </c>
      <c r="AB274" s="95">
        <v>0</v>
      </c>
      <c r="AC274" s="95">
        <v>0</v>
      </c>
      <c r="AD274" s="95">
        <v>0</v>
      </c>
      <c r="AE274" s="95">
        <v>0</v>
      </c>
      <c r="AF274" s="95">
        <v>0</v>
      </c>
      <c r="AG274" s="95">
        <v>0</v>
      </c>
      <c r="AH274" s="95">
        <v>0</v>
      </c>
      <c r="AI274" s="95">
        <v>0</v>
      </c>
    </row>
    <row r="275" spans="1:39">
      <c r="A275" s="93" t="str">
        <f t="shared" si="0"/>
        <v>3-1-Ａ５チラシ</v>
      </c>
      <c r="B275" s="95"/>
      <c r="C275" s="95" t="s">
        <v>191</v>
      </c>
      <c r="D275" s="93">
        <v>3</v>
      </c>
      <c r="E275" s="95" t="s">
        <v>209</v>
      </c>
      <c r="F275" s="95" t="s">
        <v>2196</v>
      </c>
      <c r="G275" s="95" t="s">
        <v>2132</v>
      </c>
      <c r="H275" s="95">
        <v>1</v>
      </c>
      <c r="I275" s="174" t="s">
        <v>209</v>
      </c>
      <c r="J275" s="95">
        <v>1</v>
      </c>
      <c r="K275" s="95">
        <v>17.5</v>
      </c>
      <c r="L275" s="174">
        <v>0</v>
      </c>
      <c r="M275" s="174">
        <v>10.5</v>
      </c>
      <c r="N275" s="174">
        <v>0</v>
      </c>
      <c r="O275" s="174">
        <v>0</v>
      </c>
      <c r="P275" s="174">
        <f>K275*0.8</f>
        <v>14</v>
      </c>
      <c r="Q275" s="174">
        <v>0</v>
      </c>
      <c r="R275" s="174">
        <v>0</v>
      </c>
      <c r="S275" s="95">
        <v>0</v>
      </c>
      <c r="T275" s="95">
        <v>1</v>
      </c>
      <c r="U275" s="95">
        <v>0</v>
      </c>
      <c r="V275" s="95">
        <v>0</v>
      </c>
      <c r="W275" s="95">
        <v>1</v>
      </c>
      <c r="X275" s="95">
        <v>0</v>
      </c>
      <c r="Y275" s="95">
        <v>0</v>
      </c>
      <c r="Z275" s="95">
        <v>1</v>
      </c>
      <c r="AA275" s="95">
        <v>1</v>
      </c>
      <c r="AB275" s="95">
        <v>0</v>
      </c>
      <c r="AC275" s="95">
        <v>0</v>
      </c>
      <c r="AD275" s="95">
        <v>0</v>
      </c>
      <c r="AE275" s="95">
        <v>0</v>
      </c>
      <c r="AF275" s="95">
        <v>0</v>
      </c>
      <c r="AG275" s="95">
        <v>0</v>
      </c>
      <c r="AH275" s="95">
        <v>0</v>
      </c>
      <c r="AI275" s="95">
        <v>0</v>
      </c>
      <c r="AJ275" s="95"/>
      <c r="AK275" s="95"/>
      <c r="AL275" s="173">
        <v>44035.863402777781</v>
      </c>
      <c r="AM275" s="95">
        <v>1</v>
      </c>
    </row>
    <row r="276" spans="1:39">
      <c r="A276" s="93" t="str">
        <f t="shared" si="0"/>
        <v>3-2-Ａ５チラシ</v>
      </c>
      <c r="B276" s="95"/>
      <c r="C276" s="95" t="s">
        <v>192</v>
      </c>
      <c r="D276" s="93">
        <v>3</v>
      </c>
      <c r="E276" s="95" t="s">
        <v>2197</v>
      </c>
      <c r="F276" s="95" t="s">
        <v>2198</v>
      </c>
      <c r="G276" s="95" t="s">
        <v>2136</v>
      </c>
      <c r="H276" s="95">
        <v>1</v>
      </c>
      <c r="I276" s="174" t="s">
        <v>209</v>
      </c>
      <c r="J276" s="95">
        <v>2</v>
      </c>
      <c r="K276" s="95">
        <v>19</v>
      </c>
      <c r="L276" s="174">
        <v>0</v>
      </c>
      <c r="M276" s="174">
        <v>11.4</v>
      </c>
      <c r="N276" s="174">
        <v>0</v>
      </c>
      <c r="O276" s="174">
        <v>0</v>
      </c>
      <c r="P276" s="174">
        <f>K276*0.8</f>
        <v>15.200000000000001</v>
      </c>
      <c r="Q276" s="174">
        <v>0</v>
      </c>
      <c r="R276" s="174">
        <v>0</v>
      </c>
      <c r="S276" s="95">
        <v>0</v>
      </c>
      <c r="T276" s="95">
        <v>1</v>
      </c>
      <c r="U276" s="95">
        <v>0</v>
      </c>
      <c r="V276" s="95">
        <v>0</v>
      </c>
      <c r="W276" s="95">
        <v>1</v>
      </c>
      <c r="X276" s="95">
        <v>0</v>
      </c>
      <c r="Y276" s="95">
        <v>0</v>
      </c>
      <c r="Z276" s="95">
        <v>1</v>
      </c>
      <c r="AA276" s="95">
        <v>0</v>
      </c>
      <c r="AB276" s="95">
        <v>0</v>
      </c>
      <c r="AC276" s="95">
        <v>0</v>
      </c>
      <c r="AD276" s="95">
        <v>0</v>
      </c>
      <c r="AE276" s="95">
        <v>0</v>
      </c>
      <c r="AF276" s="95">
        <v>0</v>
      </c>
      <c r="AG276" s="95">
        <v>0</v>
      </c>
      <c r="AH276" s="95">
        <v>0</v>
      </c>
      <c r="AI276" s="95">
        <v>0</v>
      </c>
      <c r="AJ276" s="95"/>
      <c r="AK276" s="95"/>
      <c r="AL276" s="173">
        <v>44035.866030092591</v>
      </c>
      <c r="AM276" s="95">
        <v>1</v>
      </c>
    </row>
    <row r="277" spans="1:39">
      <c r="A277" s="93" t="str">
        <f t="shared" si="0"/>
        <v>3-3-Ａ５チラシ</v>
      </c>
      <c r="B277" s="95"/>
      <c r="C277" s="95" t="s">
        <v>193</v>
      </c>
      <c r="D277" s="93">
        <v>3</v>
      </c>
      <c r="E277" s="95" t="s">
        <v>2199</v>
      </c>
      <c r="F277" s="95" t="s">
        <v>2200</v>
      </c>
      <c r="G277" s="95" t="s">
        <v>2140</v>
      </c>
      <c r="H277" s="95">
        <v>1</v>
      </c>
      <c r="I277" s="174" t="s">
        <v>209</v>
      </c>
      <c r="J277" s="95">
        <v>3</v>
      </c>
      <c r="K277" s="95">
        <v>18.5</v>
      </c>
      <c r="L277" s="174">
        <v>0</v>
      </c>
      <c r="M277" s="174">
        <v>11</v>
      </c>
      <c r="N277" s="174">
        <v>0</v>
      </c>
      <c r="O277" s="174">
        <v>0</v>
      </c>
      <c r="P277" s="174">
        <f t="shared" ref="P277:P280" si="4">K277*0.8</f>
        <v>14.8</v>
      </c>
      <c r="Q277" s="174">
        <v>0</v>
      </c>
      <c r="R277" s="174">
        <v>0</v>
      </c>
      <c r="S277" s="95">
        <v>0</v>
      </c>
      <c r="T277" s="95">
        <v>1</v>
      </c>
      <c r="U277" s="95">
        <v>0</v>
      </c>
      <c r="V277" s="95">
        <v>0</v>
      </c>
      <c r="W277" s="95">
        <v>1</v>
      </c>
      <c r="X277" s="95">
        <v>0</v>
      </c>
      <c r="Y277" s="95">
        <v>0</v>
      </c>
      <c r="Z277" s="95">
        <v>0</v>
      </c>
      <c r="AA277" s="95">
        <v>1</v>
      </c>
      <c r="AB277" s="95">
        <v>0</v>
      </c>
      <c r="AC277" s="95">
        <v>0</v>
      </c>
      <c r="AD277" s="95">
        <v>0</v>
      </c>
      <c r="AE277" s="95">
        <v>0</v>
      </c>
      <c r="AF277" s="95">
        <v>0</v>
      </c>
      <c r="AG277" s="95">
        <v>0</v>
      </c>
      <c r="AH277" s="95">
        <v>0</v>
      </c>
      <c r="AI277" s="95">
        <v>0</v>
      </c>
      <c r="AJ277" s="95"/>
      <c r="AK277" s="95"/>
      <c r="AL277" s="173">
        <v>44035.867152777777</v>
      </c>
      <c r="AM277" s="95">
        <v>1</v>
      </c>
    </row>
    <row r="278" spans="1:39">
      <c r="A278" s="93" t="str">
        <f t="shared" si="0"/>
        <v>3-1-Ｂ５チラシ</v>
      </c>
      <c r="B278" s="95"/>
      <c r="C278" s="95" t="s">
        <v>194</v>
      </c>
      <c r="D278" s="93">
        <v>3</v>
      </c>
      <c r="E278" s="95" t="s">
        <v>210</v>
      </c>
      <c r="F278" s="95" t="s">
        <v>2281</v>
      </c>
      <c r="G278" s="95" t="s">
        <v>2132</v>
      </c>
      <c r="H278" s="95">
        <v>1</v>
      </c>
      <c r="I278" s="174" t="s">
        <v>210</v>
      </c>
      <c r="J278" s="95">
        <v>1</v>
      </c>
      <c r="K278" s="95">
        <v>17.5</v>
      </c>
      <c r="L278" s="174">
        <v>0</v>
      </c>
      <c r="M278" s="174">
        <v>10.5</v>
      </c>
      <c r="N278" s="174">
        <v>0</v>
      </c>
      <c r="O278" s="174">
        <v>0</v>
      </c>
      <c r="P278" s="174">
        <f t="shared" si="4"/>
        <v>14</v>
      </c>
      <c r="Q278" s="174">
        <v>0</v>
      </c>
      <c r="R278" s="174">
        <v>0</v>
      </c>
      <c r="S278" s="95">
        <v>0</v>
      </c>
      <c r="T278" s="95">
        <v>1</v>
      </c>
      <c r="U278" s="95">
        <v>0</v>
      </c>
      <c r="V278" s="95">
        <v>0</v>
      </c>
      <c r="W278" s="95">
        <v>1</v>
      </c>
      <c r="X278" s="95">
        <v>0</v>
      </c>
      <c r="Y278" s="95">
        <v>0</v>
      </c>
      <c r="Z278" s="95">
        <v>1</v>
      </c>
      <c r="AA278" s="95">
        <v>1</v>
      </c>
      <c r="AB278" s="95">
        <v>0</v>
      </c>
      <c r="AC278" s="95">
        <v>0</v>
      </c>
      <c r="AD278" s="95">
        <v>0</v>
      </c>
      <c r="AE278" s="95">
        <v>0</v>
      </c>
      <c r="AF278" s="95">
        <v>0</v>
      </c>
      <c r="AG278" s="95">
        <v>0</v>
      </c>
      <c r="AH278" s="95">
        <v>0</v>
      </c>
      <c r="AI278" s="95">
        <v>0</v>
      </c>
      <c r="AJ278" s="95"/>
      <c r="AK278" s="95"/>
      <c r="AL278" s="173">
        <v>44035.864120370374</v>
      </c>
      <c r="AM278" s="95">
        <v>1</v>
      </c>
    </row>
    <row r="279" spans="1:39">
      <c r="A279" s="93" t="str">
        <f t="shared" si="0"/>
        <v>3-2-Ｂ５チラシ</v>
      </c>
      <c r="B279" s="95"/>
      <c r="C279" s="95" t="s">
        <v>195</v>
      </c>
      <c r="D279" s="93">
        <v>3</v>
      </c>
      <c r="E279" s="95" t="s">
        <v>2282</v>
      </c>
      <c r="F279" s="95" t="s">
        <v>2283</v>
      </c>
      <c r="G279" s="95" t="s">
        <v>2136</v>
      </c>
      <c r="H279" s="95">
        <v>1</v>
      </c>
      <c r="I279" s="174" t="s">
        <v>210</v>
      </c>
      <c r="J279" s="95">
        <v>2</v>
      </c>
      <c r="K279" s="95">
        <v>19</v>
      </c>
      <c r="L279" s="174">
        <v>0</v>
      </c>
      <c r="M279" s="174">
        <v>11.4</v>
      </c>
      <c r="N279" s="174">
        <v>0</v>
      </c>
      <c r="O279" s="174">
        <v>0</v>
      </c>
      <c r="P279" s="174">
        <f t="shared" si="4"/>
        <v>15.200000000000001</v>
      </c>
      <c r="Q279" s="174">
        <v>0</v>
      </c>
      <c r="R279" s="174">
        <v>0</v>
      </c>
      <c r="S279" s="95">
        <v>0</v>
      </c>
      <c r="T279" s="95">
        <v>1</v>
      </c>
      <c r="U279" s="95">
        <v>0</v>
      </c>
      <c r="V279" s="95">
        <v>0</v>
      </c>
      <c r="W279" s="95">
        <v>1</v>
      </c>
      <c r="X279" s="95">
        <v>0</v>
      </c>
      <c r="Y279" s="95">
        <v>0</v>
      </c>
      <c r="Z279" s="95">
        <v>1</v>
      </c>
      <c r="AA279" s="95">
        <v>0</v>
      </c>
      <c r="AB279" s="95">
        <v>0</v>
      </c>
      <c r="AC279" s="95">
        <v>0</v>
      </c>
      <c r="AD279" s="95">
        <v>0</v>
      </c>
      <c r="AE279" s="95">
        <v>0</v>
      </c>
      <c r="AF279" s="95">
        <v>0</v>
      </c>
      <c r="AG279" s="95">
        <v>0</v>
      </c>
      <c r="AH279" s="95">
        <v>0</v>
      </c>
      <c r="AI279" s="95">
        <v>0</v>
      </c>
      <c r="AJ279" s="95"/>
      <c r="AK279" s="95"/>
      <c r="AL279" s="173">
        <v>44035.866296296299</v>
      </c>
      <c r="AM279" s="95">
        <v>1</v>
      </c>
    </row>
    <row r="280" spans="1:39">
      <c r="A280" s="93" t="str">
        <f t="shared" si="0"/>
        <v>3-3-Ｂ５チラシ</v>
      </c>
      <c r="B280" s="95"/>
      <c r="C280" s="95" t="s">
        <v>196</v>
      </c>
      <c r="D280" s="93">
        <v>3</v>
      </c>
      <c r="E280" s="95" t="s">
        <v>2284</v>
      </c>
      <c r="F280" s="95" t="s">
        <v>2285</v>
      </c>
      <c r="G280" s="95" t="s">
        <v>2140</v>
      </c>
      <c r="H280" s="95">
        <v>1</v>
      </c>
      <c r="I280" s="174" t="s">
        <v>210</v>
      </c>
      <c r="J280" s="95">
        <v>3</v>
      </c>
      <c r="K280" s="95">
        <v>18.5</v>
      </c>
      <c r="L280" s="174">
        <v>0</v>
      </c>
      <c r="M280" s="174">
        <v>11</v>
      </c>
      <c r="N280" s="174">
        <v>0</v>
      </c>
      <c r="O280" s="174">
        <v>0</v>
      </c>
      <c r="P280" s="174">
        <f t="shared" si="4"/>
        <v>14.8</v>
      </c>
      <c r="Q280" s="174">
        <v>0</v>
      </c>
      <c r="R280" s="174">
        <v>0</v>
      </c>
      <c r="S280" s="95">
        <v>0</v>
      </c>
      <c r="T280" s="95">
        <v>1</v>
      </c>
      <c r="U280" s="95">
        <v>0</v>
      </c>
      <c r="V280" s="95">
        <v>0</v>
      </c>
      <c r="W280" s="95">
        <v>1</v>
      </c>
      <c r="X280" s="95">
        <v>0</v>
      </c>
      <c r="Y280" s="95">
        <v>0</v>
      </c>
      <c r="Z280" s="95">
        <v>0</v>
      </c>
      <c r="AA280" s="95">
        <v>1</v>
      </c>
      <c r="AB280" s="95">
        <v>0</v>
      </c>
      <c r="AC280" s="95">
        <v>0</v>
      </c>
      <c r="AD280" s="95">
        <v>0</v>
      </c>
      <c r="AE280" s="95">
        <v>0</v>
      </c>
      <c r="AF280" s="95">
        <v>0</v>
      </c>
      <c r="AG280" s="95">
        <v>0</v>
      </c>
      <c r="AH280" s="95">
        <v>0</v>
      </c>
      <c r="AI280" s="95">
        <v>0</v>
      </c>
      <c r="AJ280" s="95"/>
      <c r="AK280" s="95"/>
      <c r="AL280" s="173">
        <v>44035.8675</v>
      </c>
      <c r="AM280" s="95">
        <v>1</v>
      </c>
    </row>
    <row r="281" spans="1:39">
      <c r="A281" s="93" t="str">
        <f t="shared" si="0"/>
        <v>4-1-Ａ２チラシ</v>
      </c>
      <c r="C281" s="95" t="s">
        <v>2145</v>
      </c>
      <c r="D281" s="93">
        <v>4</v>
      </c>
      <c r="E281" s="95" t="s">
        <v>2146</v>
      </c>
      <c r="F281" s="95" t="s">
        <v>2146</v>
      </c>
      <c r="G281" s="174" t="s">
        <v>2132</v>
      </c>
      <c r="H281" s="95">
        <v>1</v>
      </c>
      <c r="I281" s="174" t="s">
        <v>2146</v>
      </c>
      <c r="J281" s="95">
        <v>1</v>
      </c>
      <c r="K281" s="95">
        <v>16</v>
      </c>
      <c r="L281" s="174">
        <v>0</v>
      </c>
      <c r="M281" s="174">
        <v>9.6</v>
      </c>
      <c r="N281" s="174">
        <v>0</v>
      </c>
      <c r="O281" s="174">
        <v>0</v>
      </c>
      <c r="P281" s="174">
        <f>K281*0.8</f>
        <v>12.8</v>
      </c>
      <c r="Q281" s="174">
        <v>0</v>
      </c>
      <c r="R281" s="174">
        <v>0</v>
      </c>
      <c r="S281" s="95">
        <v>0</v>
      </c>
      <c r="T281" s="95">
        <v>1</v>
      </c>
      <c r="U281" s="95">
        <v>0</v>
      </c>
      <c r="V281" s="95">
        <v>0</v>
      </c>
      <c r="W281" s="95">
        <v>1</v>
      </c>
      <c r="X281" s="95">
        <v>0</v>
      </c>
      <c r="Y281" s="95">
        <v>0</v>
      </c>
      <c r="Z281" s="95">
        <v>1</v>
      </c>
      <c r="AA281" s="95">
        <v>1</v>
      </c>
      <c r="AB281" s="95">
        <v>0</v>
      </c>
      <c r="AC281" s="95">
        <v>0</v>
      </c>
      <c r="AD281" s="95">
        <v>0</v>
      </c>
      <c r="AE281" s="95">
        <v>0</v>
      </c>
      <c r="AF281" s="95">
        <v>0</v>
      </c>
      <c r="AG281" s="95">
        <v>0</v>
      </c>
      <c r="AH281" s="95">
        <v>0</v>
      </c>
      <c r="AI281" s="95">
        <v>0</v>
      </c>
    </row>
    <row r="282" spans="1:39">
      <c r="A282" s="93" t="str">
        <f t="shared" si="0"/>
        <v>4-2-Ａ２チラシ</v>
      </c>
      <c r="C282" s="95" t="s">
        <v>2147</v>
      </c>
      <c r="D282" s="93">
        <v>4</v>
      </c>
      <c r="E282" s="95" t="s">
        <v>2148</v>
      </c>
      <c r="F282" s="95" t="s">
        <v>2149</v>
      </c>
      <c r="G282" s="174" t="s">
        <v>2136</v>
      </c>
      <c r="H282" s="95">
        <v>1</v>
      </c>
      <c r="I282" s="174" t="s">
        <v>2146</v>
      </c>
      <c r="J282" s="95">
        <v>2</v>
      </c>
      <c r="K282" s="95">
        <v>17.5</v>
      </c>
      <c r="L282" s="174">
        <v>0</v>
      </c>
      <c r="M282" s="174">
        <v>10.5</v>
      </c>
      <c r="N282" s="174">
        <v>0</v>
      </c>
      <c r="O282" s="174">
        <v>0</v>
      </c>
      <c r="P282" s="174">
        <f t="shared" ref="P282:P301" si="5">K282*0.8</f>
        <v>14</v>
      </c>
      <c r="Q282" s="174">
        <v>0</v>
      </c>
      <c r="R282" s="174">
        <v>0</v>
      </c>
      <c r="S282" s="95">
        <v>0</v>
      </c>
      <c r="T282" s="95">
        <v>1</v>
      </c>
      <c r="U282" s="95">
        <v>0</v>
      </c>
      <c r="V282" s="95">
        <v>0</v>
      </c>
      <c r="W282" s="95">
        <v>1</v>
      </c>
      <c r="X282" s="95">
        <v>0</v>
      </c>
      <c r="Y282" s="95">
        <v>0</v>
      </c>
      <c r="Z282" s="95">
        <v>1</v>
      </c>
      <c r="AA282" s="95">
        <v>0</v>
      </c>
      <c r="AB282" s="95">
        <v>0</v>
      </c>
      <c r="AC282" s="95">
        <v>0</v>
      </c>
      <c r="AD282" s="95">
        <v>0</v>
      </c>
      <c r="AE282" s="95">
        <v>0</v>
      </c>
      <c r="AF282" s="95">
        <v>0</v>
      </c>
      <c r="AG282" s="95">
        <v>0</v>
      </c>
      <c r="AH282" s="95">
        <v>0</v>
      </c>
      <c r="AI282" s="95">
        <v>0</v>
      </c>
    </row>
    <row r="283" spans="1:39">
      <c r="A283" s="93" t="str">
        <f t="shared" si="0"/>
        <v>4-3-Ａ２チラシ</v>
      </c>
      <c r="C283" s="95" t="s">
        <v>2150</v>
      </c>
      <c r="D283" s="93">
        <v>4</v>
      </c>
      <c r="E283" s="95" t="s">
        <v>2151</v>
      </c>
      <c r="F283" s="95" t="s">
        <v>2152</v>
      </c>
      <c r="G283" s="174" t="s">
        <v>2140</v>
      </c>
      <c r="H283" s="95">
        <v>1</v>
      </c>
      <c r="I283" s="174" t="s">
        <v>2146</v>
      </c>
      <c r="J283" s="95">
        <v>3</v>
      </c>
      <c r="K283" s="95">
        <v>17</v>
      </c>
      <c r="L283" s="174">
        <v>0</v>
      </c>
      <c r="M283" s="174">
        <v>10.199999999999999</v>
      </c>
      <c r="N283" s="174">
        <v>0</v>
      </c>
      <c r="O283" s="174">
        <v>0</v>
      </c>
      <c r="P283" s="174">
        <f t="shared" si="5"/>
        <v>13.600000000000001</v>
      </c>
      <c r="Q283" s="174">
        <v>0</v>
      </c>
      <c r="R283" s="174">
        <v>0</v>
      </c>
      <c r="S283" s="95">
        <v>0</v>
      </c>
      <c r="T283" s="95">
        <v>1</v>
      </c>
      <c r="U283" s="95">
        <v>0</v>
      </c>
      <c r="V283" s="95">
        <v>0</v>
      </c>
      <c r="W283" s="95">
        <v>1</v>
      </c>
      <c r="X283" s="95">
        <v>0</v>
      </c>
      <c r="Y283" s="95">
        <v>0</v>
      </c>
      <c r="Z283" s="95">
        <v>0</v>
      </c>
      <c r="AA283" s="95">
        <v>1</v>
      </c>
      <c r="AB283" s="95">
        <v>0</v>
      </c>
      <c r="AC283" s="95">
        <v>0</v>
      </c>
      <c r="AD283" s="95">
        <v>0</v>
      </c>
      <c r="AE283" s="95">
        <v>0</v>
      </c>
      <c r="AF283" s="95">
        <v>0</v>
      </c>
      <c r="AG283" s="95">
        <v>0</v>
      </c>
      <c r="AH283" s="95">
        <v>0</v>
      </c>
      <c r="AI283" s="95">
        <v>0</v>
      </c>
    </row>
    <row r="284" spans="1:39">
      <c r="A284" s="93" t="str">
        <f t="shared" si="0"/>
        <v>4-1-Ａ３チラシ</v>
      </c>
      <c r="C284" s="95" t="s">
        <v>185</v>
      </c>
      <c r="D284" s="93">
        <v>4</v>
      </c>
      <c r="E284" s="95" t="s">
        <v>2161</v>
      </c>
      <c r="F284" s="95" t="s">
        <v>2161</v>
      </c>
      <c r="G284" s="95" t="s">
        <v>2132</v>
      </c>
      <c r="H284" s="95">
        <v>1</v>
      </c>
      <c r="I284" s="174" t="s">
        <v>2161</v>
      </c>
      <c r="J284" s="95">
        <v>1</v>
      </c>
      <c r="K284" s="95">
        <v>9</v>
      </c>
      <c r="L284" s="174">
        <v>0</v>
      </c>
      <c r="M284" s="174">
        <v>6.3</v>
      </c>
      <c r="N284" s="174">
        <v>0</v>
      </c>
      <c r="O284" s="174">
        <v>0</v>
      </c>
      <c r="P284" s="174">
        <f t="shared" si="5"/>
        <v>7.2</v>
      </c>
      <c r="Q284" s="174">
        <v>0</v>
      </c>
      <c r="R284" s="174">
        <v>0</v>
      </c>
      <c r="S284" s="95">
        <v>0</v>
      </c>
      <c r="T284" s="95">
        <v>1</v>
      </c>
      <c r="U284" s="95">
        <v>0</v>
      </c>
      <c r="V284" s="95">
        <v>0</v>
      </c>
      <c r="W284" s="95">
        <v>1</v>
      </c>
      <c r="X284" s="95">
        <v>0</v>
      </c>
      <c r="Y284" s="95">
        <v>0</v>
      </c>
      <c r="Z284" s="95">
        <v>1</v>
      </c>
      <c r="AA284" s="95">
        <v>1</v>
      </c>
      <c r="AB284" s="95">
        <v>0</v>
      </c>
      <c r="AC284" s="95">
        <v>0</v>
      </c>
      <c r="AD284" s="95">
        <v>0</v>
      </c>
      <c r="AE284" s="95">
        <v>0</v>
      </c>
      <c r="AF284" s="95">
        <v>0</v>
      </c>
      <c r="AG284" s="95">
        <v>0</v>
      </c>
      <c r="AH284" s="95">
        <v>0</v>
      </c>
      <c r="AI284" s="95">
        <v>0</v>
      </c>
    </row>
    <row r="285" spans="1:39">
      <c r="A285" s="93" t="str">
        <f t="shared" si="0"/>
        <v>4-2-Ａ３チラシ</v>
      </c>
      <c r="C285" s="95" t="s">
        <v>186</v>
      </c>
      <c r="D285" s="93">
        <v>4</v>
      </c>
      <c r="E285" s="95" t="s">
        <v>2162</v>
      </c>
      <c r="F285" s="95" t="s">
        <v>2163</v>
      </c>
      <c r="G285" s="95" t="s">
        <v>2136</v>
      </c>
      <c r="H285" s="95">
        <v>1</v>
      </c>
      <c r="I285" s="174" t="s">
        <v>2161</v>
      </c>
      <c r="J285" s="95">
        <v>2</v>
      </c>
      <c r="K285" s="95">
        <v>10.5</v>
      </c>
      <c r="L285" s="174">
        <v>0</v>
      </c>
      <c r="M285" s="174">
        <v>7.4</v>
      </c>
      <c r="N285" s="174">
        <v>0</v>
      </c>
      <c r="O285" s="174">
        <v>0</v>
      </c>
      <c r="P285" s="174">
        <f t="shared" si="5"/>
        <v>8.4</v>
      </c>
      <c r="Q285" s="174">
        <v>0</v>
      </c>
      <c r="R285" s="174">
        <v>0</v>
      </c>
      <c r="S285" s="95">
        <v>0</v>
      </c>
      <c r="T285" s="95">
        <v>1</v>
      </c>
      <c r="U285" s="95">
        <v>0</v>
      </c>
      <c r="V285" s="95">
        <v>0</v>
      </c>
      <c r="W285" s="95">
        <v>1</v>
      </c>
      <c r="X285" s="95">
        <v>0</v>
      </c>
      <c r="Y285" s="95">
        <v>0</v>
      </c>
      <c r="Z285" s="95">
        <v>1</v>
      </c>
      <c r="AA285" s="95">
        <v>0</v>
      </c>
      <c r="AB285" s="95">
        <v>0</v>
      </c>
      <c r="AC285" s="95">
        <v>0</v>
      </c>
      <c r="AD285" s="95">
        <v>0</v>
      </c>
      <c r="AE285" s="95">
        <v>0</v>
      </c>
      <c r="AF285" s="95">
        <v>0</v>
      </c>
      <c r="AG285" s="95">
        <v>0</v>
      </c>
      <c r="AH285" s="95">
        <v>0</v>
      </c>
      <c r="AI285" s="95">
        <v>0</v>
      </c>
    </row>
    <row r="286" spans="1:39">
      <c r="A286" s="93" t="str">
        <f t="shared" si="0"/>
        <v>4-3-Ａ３チラシ</v>
      </c>
      <c r="C286" s="95" t="s">
        <v>187</v>
      </c>
      <c r="D286" s="93">
        <v>4</v>
      </c>
      <c r="E286" s="95" t="s">
        <v>2164</v>
      </c>
      <c r="F286" s="95" t="s">
        <v>2165</v>
      </c>
      <c r="G286" s="95" t="s">
        <v>2140</v>
      </c>
      <c r="H286" s="95">
        <v>1</v>
      </c>
      <c r="I286" s="174" t="s">
        <v>2161</v>
      </c>
      <c r="J286" s="95">
        <v>3</v>
      </c>
      <c r="K286" s="95">
        <v>10</v>
      </c>
      <c r="L286" s="174">
        <v>0</v>
      </c>
      <c r="M286" s="174">
        <v>7</v>
      </c>
      <c r="N286" s="174">
        <v>0</v>
      </c>
      <c r="O286" s="174">
        <v>0</v>
      </c>
      <c r="P286" s="174">
        <f t="shared" si="5"/>
        <v>8</v>
      </c>
      <c r="Q286" s="174">
        <v>0</v>
      </c>
      <c r="R286" s="174">
        <v>0</v>
      </c>
      <c r="S286" s="95">
        <v>0</v>
      </c>
      <c r="T286" s="95">
        <v>1</v>
      </c>
      <c r="U286" s="95">
        <v>0</v>
      </c>
      <c r="V286" s="95">
        <v>0</v>
      </c>
      <c r="W286" s="95">
        <v>1</v>
      </c>
      <c r="X286" s="95">
        <v>0</v>
      </c>
      <c r="Y286" s="95">
        <v>0</v>
      </c>
      <c r="Z286" s="95">
        <v>0</v>
      </c>
      <c r="AA286" s="95">
        <v>1</v>
      </c>
      <c r="AB286" s="95">
        <v>0</v>
      </c>
      <c r="AC286" s="95">
        <v>0</v>
      </c>
      <c r="AD286" s="95">
        <v>0</v>
      </c>
      <c r="AE286" s="95">
        <v>0</v>
      </c>
      <c r="AF286" s="95">
        <v>0</v>
      </c>
      <c r="AG286" s="95">
        <v>0</v>
      </c>
      <c r="AH286" s="95">
        <v>0</v>
      </c>
      <c r="AI286" s="95">
        <v>0</v>
      </c>
    </row>
    <row r="287" spans="1:39">
      <c r="A287" s="93" t="str">
        <f t="shared" si="0"/>
        <v>4-1-Ａ４チラシ</v>
      </c>
      <c r="C287" s="95" t="s">
        <v>179</v>
      </c>
      <c r="D287" s="93">
        <v>4</v>
      </c>
      <c r="E287" s="95" t="s">
        <v>2176</v>
      </c>
      <c r="F287" s="95" t="s">
        <v>2176</v>
      </c>
      <c r="G287" s="95" t="s">
        <v>2132</v>
      </c>
      <c r="H287" s="95">
        <v>1</v>
      </c>
      <c r="I287" s="174" t="s">
        <v>2176</v>
      </c>
      <c r="J287" s="95">
        <v>1</v>
      </c>
      <c r="K287" s="95">
        <v>7</v>
      </c>
      <c r="L287" s="174">
        <v>0</v>
      </c>
      <c r="M287" s="174">
        <v>5</v>
      </c>
      <c r="N287" s="174">
        <v>0</v>
      </c>
      <c r="O287" s="174">
        <v>0</v>
      </c>
      <c r="P287" s="174">
        <f t="shared" si="5"/>
        <v>5.6000000000000005</v>
      </c>
      <c r="Q287" s="174">
        <v>0</v>
      </c>
      <c r="R287" s="174">
        <v>0</v>
      </c>
      <c r="S287" s="95">
        <v>0</v>
      </c>
      <c r="T287" s="95">
        <v>1</v>
      </c>
      <c r="U287" s="95">
        <v>0</v>
      </c>
      <c r="V287" s="95">
        <v>0</v>
      </c>
      <c r="W287" s="95">
        <v>1</v>
      </c>
      <c r="X287" s="95">
        <v>0</v>
      </c>
      <c r="Y287" s="95">
        <v>0</v>
      </c>
      <c r="Z287" s="95">
        <v>1</v>
      </c>
      <c r="AA287" s="95">
        <v>1</v>
      </c>
      <c r="AB287" s="95">
        <v>0</v>
      </c>
      <c r="AC287" s="95">
        <v>0</v>
      </c>
      <c r="AD287" s="95">
        <v>0</v>
      </c>
      <c r="AE287" s="95">
        <v>0</v>
      </c>
      <c r="AF287" s="95">
        <v>0</v>
      </c>
      <c r="AG287" s="95">
        <v>0</v>
      </c>
      <c r="AH287" s="95">
        <v>0</v>
      </c>
      <c r="AI287" s="95">
        <v>0</v>
      </c>
    </row>
    <row r="288" spans="1:39">
      <c r="A288" s="93" t="str">
        <f t="shared" si="0"/>
        <v>4-2-Ａ４チラシ</v>
      </c>
      <c r="C288" s="95" t="s">
        <v>180</v>
      </c>
      <c r="D288" s="93">
        <v>4</v>
      </c>
      <c r="E288" s="95" t="s">
        <v>2177</v>
      </c>
      <c r="F288" s="95" t="s">
        <v>2178</v>
      </c>
      <c r="G288" s="95" t="s">
        <v>2136</v>
      </c>
      <c r="H288" s="95">
        <v>1</v>
      </c>
      <c r="I288" s="174" t="s">
        <v>2176</v>
      </c>
      <c r="J288" s="95">
        <v>2</v>
      </c>
      <c r="K288" s="95">
        <v>9</v>
      </c>
      <c r="L288" s="174">
        <v>0</v>
      </c>
      <c r="M288" s="174">
        <v>6.3</v>
      </c>
      <c r="N288" s="174">
        <v>0</v>
      </c>
      <c r="O288" s="174">
        <v>0</v>
      </c>
      <c r="P288" s="174">
        <f t="shared" si="5"/>
        <v>7.2</v>
      </c>
      <c r="Q288" s="174">
        <v>0</v>
      </c>
      <c r="R288" s="174">
        <v>0</v>
      </c>
      <c r="S288" s="95">
        <v>0</v>
      </c>
      <c r="T288" s="95">
        <v>1</v>
      </c>
      <c r="U288" s="95">
        <v>0</v>
      </c>
      <c r="V288" s="95">
        <v>0</v>
      </c>
      <c r="W288" s="95">
        <v>1</v>
      </c>
      <c r="X288" s="95">
        <v>0</v>
      </c>
      <c r="Y288" s="95">
        <v>0</v>
      </c>
      <c r="Z288" s="95">
        <v>1</v>
      </c>
      <c r="AA288" s="95">
        <v>0</v>
      </c>
      <c r="AB288" s="95">
        <v>0</v>
      </c>
      <c r="AC288" s="95">
        <v>0</v>
      </c>
      <c r="AD288" s="95">
        <v>0</v>
      </c>
      <c r="AE288" s="95">
        <v>0</v>
      </c>
      <c r="AF288" s="95">
        <v>0</v>
      </c>
      <c r="AG288" s="95">
        <v>0</v>
      </c>
      <c r="AH288" s="95">
        <v>0</v>
      </c>
      <c r="AI288" s="95">
        <v>0</v>
      </c>
    </row>
    <row r="289" spans="1:39">
      <c r="A289" s="93" t="str">
        <f t="shared" si="0"/>
        <v>4-3-Ａ４チラシ</v>
      </c>
      <c r="C289" s="95" t="s">
        <v>181</v>
      </c>
      <c r="D289" s="93">
        <v>4</v>
      </c>
      <c r="E289" s="95" t="s">
        <v>2179</v>
      </c>
      <c r="F289" s="95" t="s">
        <v>2180</v>
      </c>
      <c r="G289" s="95" t="s">
        <v>2140</v>
      </c>
      <c r="H289" s="95">
        <v>1</v>
      </c>
      <c r="I289" s="174" t="s">
        <v>2176</v>
      </c>
      <c r="J289" s="95">
        <v>3</v>
      </c>
      <c r="K289" s="95">
        <v>8</v>
      </c>
      <c r="L289" s="174">
        <v>0</v>
      </c>
      <c r="M289" s="174">
        <v>5.6</v>
      </c>
      <c r="N289" s="174">
        <v>0</v>
      </c>
      <c r="O289" s="174">
        <v>0</v>
      </c>
      <c r="P289" s="174">
        <f t="shared" si="5"/>
        <v>6.4</v>
      </c>
      <c r="Q289" s="174">
        <v>0</v>
      </c>
      <c r="R289" s="174">
        <v>0</v>
      </c>
      <c r="S289" s="95">
        <v>0</v>
      </c>
      <c r="T289" s="95">
        <v>1</v>
      </c>
      <c r="U289" s="95">
        <v>0</v>
      </c>
      <c r="V289" s="95">
        <v>0</v>
      </c>
      <c r="W289" s="95">
        <v>1</v>
      </c>
      <c r="X289" s="95">
        <v>0</v>
      </c>
      <c r="Y289" s="95">
        <v>0</v>
      </c>
      <c r="Z289" s="95">
        <v>0</v>
      </c>
      <c r="AA289" s="95">
        <v>1</v>
      </c>
      <c r="AB289" s="95">
        <v>0</v>
      </c>
      <c r="AC289" s="95">
        <v>0</v>
      </c>
      <c r="AD289" s="95">
        <v>0</v>
      </c>
      <c r="AE289" s="95">
        <v>0</v>
      </c>
      <c r="AF289" s="95">
        <v>0</v>
      </c>
      <c r="AG289" s="95">
        <v>0</v>
      </c>
      <c r="AH289" s="95">
        <v>0</v>
      </c>
      <c r="AI289" s="95">
        <v>0</v>
      </c>
    </row>
    <row r="290" spans="1:39">
      <c r="A290" s="93" t="str">
        <f t="shared" si="0"/>
        <v>4-1-Ｂ２チラシ</v>
      </c>
      <c r="C290" s="95" t="s">
        <v>2224</v>
      </c>
      <c r="D290" s="93">
        <v>4</v>
      </c>
      <c r="E290" s="95" t="s">
        <v>2225</v>
      </c>
      <c r="F290" s="95" t="s">
        <v>2226</v>
      </c>
      <c r="G290" s="95" t="s">
        <v>2132</v>
      </c>
      <c r="H290" s="95">
        <v>1</v>
      </c>
      <c r="I290" s="174" t="s">
        <v>2225</v>
      </c>
      <c r="J290" s="95">
        <v>1</v>
      </c>
      <c r="K290" s="95">
        <v>6.5</v>
      </c>
      <c r="L290" s="174">
        <v>0</v>
      </c>
      <c r="M290" s="174">
        <v>4.5999999999999996</v>
      </c>
      <c r="N290" s="174">
        <v>0</v>
      </c>
      <c r="O290" s="174">
        <v>0</v>
      </c>
      <c r="P290" s="174">
        <f t="shared" si="5"/>
        <v>5.2</v>
      </c>
      <c r="Q290" s="174">
        <v>0</v>
      </c>
      <c r="R290" s="174">
        <v>0</v>
      </c>
      <c r="S290" s="95">
        <v>0</v>
      </c>
      <c r="T290" s="95">
        <v>1</v>
      </c>
      <c r="U290" s="95">
        <v>0</v>
      </c>
      <c r="V290" s="95">
        <v>0</v>
      </c>
      <c r="W290" s="95">
        <v>1</v>
      </c>
      <c r="X290" s="95">
        <v>0</v>
      </c>
      <c r="Y290" s="95">
        <v>0</v>
      </c>
      <c r="Z290" s="95">
        <v>1</v>
      </c>
      <c r="AA290" s="95">
        <v>1</v>
      </c>
      <c r="AB290" s="95">
        <v>0</v>
      </c>
      <c r="AC290" s="95">
        <v>0</v>
      </c>
      <c r="AD290" s="95">
        <v>0</v>
      </c>
      <c r="AE290" s="95">
        <v>0</v>
      </c>
      <c r="AF290" s="95">
        <v>0</v>
      </c>
      <c r="AG290" s="95">
        <v>0</v>
      </c>
      <c r="AH290" s="95">
        <v>0</v>
      </c>
      <c r="AI290" s="95">
        <v>0</v>
      </c>
    </row>
    <row r="291" spans="1:39">
      <c r="A291" s="93" t="str">
        <f t="shared" si="0"/>
        <v>4-2-Ｂ２チラシ</v>
      </c>
      <c r="C291" s="95" t="s">
        <v>2227</v>
      </c>
      <c r="D291" s="93">
        <v>4</v>
      </c>
      <c r="E291" s="95" t="s">
        <v>2228</v>
      </c>
      <c r="F291" s="95" t="s">
        <v>2229</v>
      </c>
      <c r="G291" s="95" t="s">
        <v>2136</v>
      </c>
      <c r="H291" s="95">
        <v>1</v>
      </c>
      <c r="I291" s="174" t="s">
        <v>2225</v>
      </c>
      <c r="J291" s="95">
        <v>2</v>
      </c>
      <c r="K291" s="95">
        <v>8.5</v>
      </c>
      <c r="L291" s="174">
        <v>0</v>
      </c>
      <c r="M291" s="174">
        <v>6</v>
      </c>
      <c r="N291" s="174">
        <v>0</v>
      </c>
      <c r="O291" s="174">
        <v>0</v>
      </c>
      <c r="P291" s="174">
        <f t="shared" si="5"/>
        <v>6.8000000000000007</v>
      </c>
      <c r="Q291" s="174">
        <v>0</v>
      </c>
      <c r="R291" s="174">
        <v>0</v>
      </c>
      <c r="S291" s="95">
        <v>0</v>
      </c>
      <c r="T291" s="95">
        <v>1</v>
      </c>
      <c r="U291" s="95">
        <v>0</v>
      </c>
      <c r="V291" s="95">
        <v>0</v>
      </c>
      <c r="W291" s="95">
        <v>1</v>
      </c>
      <c r="X291" s="95">
        <v>0</v>
      </c>
      <c r="Y291" s="95">
        <v>0</v>
      </c>
      <c r="Z291" s="95">
        <v>1</v>
      </c>
      <c r="AA291" s="95">
        <v>0</v>
      </c>
      <c r="AB291" s="95">
        <v>0</v>
      </c>
      <c r="AC291" s="95">
        <v>0</v>
      </c>
      <c r="AD291" s="95">
        <v>0</v>
      </c>
      <c r="AE291" s="95">
        <v>0</v>
      </c>
      <c r="AF291" s="95">
        <v>0</v>
      </c>
      <c r="AG291" s="95">
        <v>0</v>
      </c>
      <c r="AH291" s="95">
        <v>0</v>
      </c>
      <c r="AI291" s="95">
        <v>0</v>
      </c>
    </row>
    <row r="292" spans="1:39">
      <c r="A292" s="93" t="str">
        <f t="shared" ref="A292:A355" si="6">D292&amp;"-"&amp;J292&amp;"-"&amp;I292</f>
        <v>4-3-Ｂ２チラシ</v>
      </c>
      <c r="C292" s="95" t="s">
        <v>2230</v>
      </c>
      <c r="D292" s="93">
        <v>4</v>
      </c>
      <c r="E292" s="95" t="s">
        <v>2231</v>
      </c>
      <c r="F292" s="95" t="s">
        <v>2232</v>
      </c>
      <c r="G292" s="95" t="s">
        <v>2140</v>
      </c>
      <c r="H292" s="95">
        <v>1</v>
      </c>
      <c r="I292" s="174" t="s">
        <v>2225</v>
      </c>
      <c r="J292" s="95">
        <v>3</v>
      </c>
      <c r="K292" s="95">
        <v>7.5</v>
      </c>
      <c r="L292" s="174">
        <v>0</v>
      </c>
      <c r="M292" s="174">
        <v>5.3</v>
      </c>
      <c r="N292" s="174">
        <v>0</v>
      </c>
      <c r="O292" s="174">
        <v>0</v>
      </c>
      <c r="P292" s="174">
        <f t="shared" si="5"/>
        <v>6</v>
      </c>
      <c r="Q292" s="174">
        <v>0</v>
      </c>
      <c r="R292" s="174">
        <v>0</v>
      </c>
      <c r="S292" s="95">
        <v>0</v>
      </c>
      <c r="T292" s="95">
        <v>1</v>
      </c>
      <c r="U292" s="95">
        <v>0</v>
      </c>
      <c r="V292" s="95">
        <v>0</v>
      </c>
      <c r="W292" s="95">
        <v>1</v>
      </c>
      <c r="X292" s="95">
        <v>0</v>
      </c>
      <c r="Y292" s="95">
        <v>0</v>
      </c>
      <c r="Z292" s="95">
        <v>0</v>
      </c>
      <c r="AA292" s="95">
        <v>1</v>
      </c>
      <c r="AB292" s="95">
        <v>0</v>
      </c>
      <c r="AC292" s="95">
        <v>0</v>
      </c>
      <c r="AD292" s="95">
        <v>0</v>
      </c>
      <c r="AE292" s="95">
        <v>0</v>
      </c>
      <c r="AF292" s="95">
        <v>0</v>
      </c>
      <c r="AG292" s="95">
        <v>0</v>
      </c>
      <c r="AH292" s="95">
        <v>0</v>
      </c>
      <c r="AI292" s="95">
        <v>0</v>
      </c>
    </row>
    <row r="293" spans="1:39">
      <c r="A293" s="93" t="str">
        <f t="shared" si="6"/>
        <v>4-1-Ｂ３チラシ</v>
      </c>
      <c r="C293" s="95" t="s">
        <v>188</v>
      </c>
      <c r="D293" s="93">
        <v>4</v>
      </c>
      <c r="E293" s="95" t="s">
        <v>208</v>
      </c>
      <c r="F293" s="95" t="s">
        <v>2242</v>
      </c>
      <c r="G293" s="95" t="s">
        <v>2132</v>
      </c>
      <c r="H293" s="95">
        <v>1</v>
      </c>
      <c r="I293" s="174" t="s">
        <v>208</v>
      </c>
      <c r="J293" s="95">
        <v>1</v>
      </c>
      <c r="K293" s="95">
        <v>9</v>
      </c>
      <c r="L293" s="174">
        <v>0</v>
      </c>
      <c r="M293" s="174">
        <v>6.3</v>
      </c>
      <c r="N293" s="174">
        <v>0</v>
      </c>
      <c r="O293" s="174">
        <v>0</v>
      </c>
      <c r="P293" s="174">
        <f t="shared" si="5"/>
        <v>7.2</v>
      </c>
      <c r="Q293" s="174">
        <v>0</v>
      </c>
      <c r="R293" s="174">
        <v>0</v>
      </c>
      <c r="S293" s="95">
        <v>0</v>
      </c>
      <c r="T293" s="95">
        <v>1</v>
      </c>
      <c r="U293" s="95">
        <v>0</v>
      </c>
      <c r="V293" s="95">
        <v>0</v>
      </c>
      <c r="W293" s="95">
        <v>1</v>
      </c>
      <c r="X293" s="95">
        <v>0</v>
      </c>
      <c r="Y293" s="95">
        <v>0</v>
      </c>
      <c r="Z293" s="95">
        <v>1</v>
      </c>
      <c r="AA293" s="95">
        <v>1</v>
      </c>
      <c r="AB293" s="95">
        <v>0</v>
      </c>
      <c r="AC293" s="95">
        <v>0</v>
      </c>
      <c r="AD293" s="95">
        <v>0</v>
      </c>
      <c r="AE293" s="95">
        <v>0</v>
      </c>
      <c r="AF293" s="95">
        <v>0</v>
      </c>
      <c r="AG293" s="95">
        <v>0</v>
      </c>
      <c r="AH293" s="95">
        <v>0</v>
      </c>
      <c r="AI293" s="95">
        <v>0</v>
      </c>
    </row>
    <row r="294" spans="1:39">
      <c r="A294" s="93" t="str">
        <f t="shared" si="6"/>
        <v>4-2-Ｂ３チラシ</v>
      </c>
      <c r="C294" s="95" t="s">
        <v>189</v>
      </c>
      <c r="D294" s="93">
        <v>4</v>
      </c>
      <c r="E294" s="95" t="s">
        <v>2243</v>
      </c>
      <c r="F294" s="95" t="s">
        <v>2244</v>
      </c>
      <c r="G294" s="95" t="s">
        <v>2136</v>
      </c>
      <c r="H294" s="95">
        <v>1</v>
      </c>
      <c r="I294" s="174" t="s">
        <v>208</v>
      </c>
      <c r="J294" s="95">
        <v>2</v>
      </c>
      <c r="K294" s="95">
        <v>10.5</v>
      </c>
      <c r="L294" s="174">
        <v>0</v>
      </c>
      <c r="M294" s="174">
        <v>7.4</v>
      </c>
      <c r="N294" s="174">
        <v>0</v>
      </c>
      <c r="O294" s="174">
        <v>0</v>
      </c>
      <c r="P294" s="174">
        <f t="shared" si="5"/>
        <v>8.4</v>
      </c>
      <c r="Q294" s="174">
        <v>0</v>
      </c>
      <c r="R294" s="174">
        <v>0</v>
      </c>
      <c r="S294" s="95">
        <v>0</v>
      </c>
      <c r="T294" s="95">
        <v>1</v>
      </c>
      <c r="U294" s="95">
        <v>0</v>
      </c>
      <c r="V294" s="95">
        <v>0</v>
      </c>
      <c r="W294" s="95">
        <v>1</v>
      </c>
      <c r="X294" s="95">
        <v>0</v>
      </c>
      <c r="Y294" s="95">
        <v>0</v>
      </c>
      <c r="Z294" s="95">
        <v>1</v>
      </c>
      <c r="AA294" s="95">
        <v>0</v>
      </c>
      <c r="AB294" s="95">
        <v>0</v>
      </c>
      <c r="AC294" s="95">
        <v>0</v>
      </c>
      <c r="AD294" s="95">
        <v>0</v>
      </c>
      <c r="AE294" s="95">
        <v>0</v>
      </c>
      <c r="AF294" s="95">
        <v>0</v>
      </c>
      <c r="AG294" s="95">
        <v>0</v>
      </c>
      <c r="AH294" s="95">
        <v>0</v>
      </c>
      <c r="AI294" s="95">
        <v>0</v>
      </c>
    </row>
    <row r="295" spans="1:39">
      <c r="A295" s="93" t="str">
        <f t="shared" si="6"/>
        <v>4-3-Ｂ３チラシ</v>
      </c>
      <c r="C295" s="95" t="s">
        <v>190</v>
      </c>
      <c r="D295" s="93">
        <v>4</v>
      </c>
      <c r="E295" s="95" t="s">
        <v>2245</v>
      </c>
      <c r="F295" s="95" t="s">
        <v>2246</v>
      </c>
      <c r="G295" s="95" t="s">
        <v>2140</v>
      </c>
      <c r="H295" s="95">
        <v>1</v>
      </c>
      <c r="I295" s="174" t="s">
        <v>208</v>
      </c>
      <c r="J295" s="95">
        <v>3</v>
      </c>
      <c r="K295" s="95">
        <v>9.5</v>
      </c>
      <c r="L295" s="174">
        <v>0</v>
      </c>
      <c r="M295" s="174">
        <v>6.7</v>
      </c>
      <c r="N295" s="174">
        <v>0</v>
      </c>
      <c r="O295" s="174">
        <v>0</v>
      </c>
      <c r="P295" s="174">
        <f t="shared" si="5"/>
        <v>7.6000000000000005</v>
      </c>
      <c r="Q295" s="174">
        <v>0</v>
      </c>
      <c r="R295" s="174">
        <v>0</v>
      </c>
      <c r="S295" s="95">
        <v>0</v>
      </c>
      <c r="T295" s="95">
        <v>1</v>
      </c>
      <c r="U295" s="95">
        <v>0</v>
      </c>
      <c r="V295" s="95">
        <v>0</v>
      </c>
      <c r="W295" s="95">
        <v>1</v>
      </c>
      <c r="X295" s="95">
        <v>0</v>
      </c>
      <c r="Y295" s="95">
        <v>0</v>
      </c>
      <c r="Z295" s="95">
        <v>0</v>
      </c>
      <c r="AA295" s="95">
        <v>1</v>
      </c>
      <c r="AB295" s="95">
        <v>0</v>
      </c>
      <c r="AC295" s="95">
        <v>0</v>
      </c>
      <c r="AD295" s="95">
        <v>0</v>
      </c>
      <c r="AE295" s="95">
        <v>0</v>
      </c>
      <c r="AF295" s="95">
        <v>0</v>
      </c>
      <c r="AG295" s="95">
        <v>0</v>
      </c>
      <c r="AH295" s="95">
        <v>0</v>
      </c>
      <c r="AI295" s="95">
        <v>0</v>
      </c>
    </row>
    <row r="296" spans="1:39">
      <c r="A296" s="93" t="str">
        <f t="shared" si="6"/>
        <v>4-1-Ｂ４チラシ</v>
      </c>
      <c r="C296" s="95" t="s">
        <v>182</v>
      </c>
      <c r="D296" s="93">
        <v>4</v>
      </c>
      <c r="E296" s="95" t="s">
        <v>206</v>
      </c>
      <c r="F296" s="95" t="s">
        <v>2256</v>
      </c>
      <c r="G296" s="95" t="s">
        <v>2132</v>
      </c>
      <c r="H296" s="95">
        <v>1</v>
      </c>
      <c r="I296" s="174" t="s">
        <v>206</v>
      </c>
      <c r="J296" s="95">
        <v>1</v>
      </c>
      <c r="K296" s="95">
        <v>9.5</v>
      </c>
      <c r="L296" s="174">
        <v>0</v>
      </c>
      <c r="M296" s="174">
        <v>6.7</v>
      </c>
      <c r="N296" s="174">
        <v>0</v>
      </c>
      <c r="O296" s="174">
        <v>0</v>
      </c>
      <c r="P296" s="174">
        <f t="shared" si="5"/>
        <v>7.6000000000000005</v>
      </c>
      <c r="Q296" s="174">
        <v>0</v>
      </c>
      <c r="R296" s="174">
        <v>0</v>
      </c>
      <c r="S296" s="95">
        <v>0</v>
      </c>
      <c r="T296" s="95">
        <v>1</v>
      </c>
      <c r="U296" s="95">
        <v>0</v>
      </c>
      <c r="V296" s="95">
        <v>0</v>
      </c>
      <c r="W296" s="95">
        <v>1</v>
      </c>
      <c r="X296" s="95">
        <v>0</v>
      </c>
      <c r="Y296" s="95">
        <v>0</v>
      </c>
      <c r="Z296" s="95">
        <v>1</v>
      </c>
      <c r="AA296" s="95">
        <v>1</v>
      </c>
      <c r="AB296" s="95">
        <v>0</v>
      </c>
      <c r="AC296" s="95">
        <v>0</v>
      </c>
      <c r="AD296" s="95">
        <v>0</v>
      </c>
      <c r="AE296" s="95">
        <v>0</v>
      </c>
      <c r="AF296" s="95">
        <v>0</v>
      </c>
      <c r="AG296" s="95">
        <v>0</v>
      </c>
      <c r="AH296" s="95">
        <v>0</v>
      </c>
      <c r="AI296" s="95">
        <v>0</v>
      </c>
    </row>
    <row r="297" spans="1:39">
      <c r="A297" s="93" t="str">
        <f t="shared" si="6"/>
        <v>4-2-Ｂ４チラシ</v>
      </c>
      <c r="C297" s="95" t="s">
        <v>183</v>
      </c>
      <c r="D297" s="93">
        <v>4</v>
      </c>
      <c r="E297" s="95" t="s">
        <v>2791</v>
      </c>
      <c r="F297" s="95" t="s">
        <v>2786</v>
      </c>
      <c r="G297" s="95" t="s">
        <v>2136</v>
      </c>
      <c r="H297" s="95">
        <v>1</v>
      </c>
      <c r="I297" s="174" t="s">
        <v>206</v>
      </c>
      <c r="J297" s="95">
        <v>2</v>
      </c>
      <c r="K297" s="95">
        <v>11.5</v>
      </c>
      <c r="L297" s="174">
        <v>0</v>
      </c>
      <c r="M297" s="174">
        <v>8</v>
      </c>
      <c r="N297" s="174">
        <v>0</v>
      </c>
      <c r="O297" s="174">
        <v>0</v>
      </c>
      <c r="P297" s="174">
        <f t="shared" si="5"/>
        <v>9.2000000000000011</v>
      </c>
      <c r="Q297" s="174">
        <v>0</v>
      </c>
      <c r="R297" s="174">
        <v>0</v>
      </c>
      <c r="S297" s="95">
        <v>0</v>
      </c>
      <c r="T297" s="95">
        <v>1</v>
      </c>
      <c r="U297" s="95">
        <v>0</v>
      </c>
      <c r="V297" s="95">
        <v>0</v>
      </c>
      <c r="W297" s="95">
        <v>1</v>
      </c>
      <c r="X297" s="95">
        <v>0</v>
      </c>
      <c r="Y297" s="95">
        <v>0</v>
      </c>
      <c r="Z297" s="95">
        <v>1</v>
      </c>
      <c r="AA297" s="95">
        <v>0</v>
      </c>
      <c r="AB297" s="95">
        <v>0</v>
      </c>
      <c r="AC297" s="95">
        <v>0</v>
      </c>
      <c r="AD297" s="95">
        <v>0</v>
      </c>
      <c r="AE297" s="95">
        <v>0</v>
      </c>
      <c r="AF297" s="95">
        <v>0</v>
      </c>
      <c r="AG297" s="95">
        <v>0</v>
      </c>
      <c r="AH297" s="95">
        <v>0</v>
      </c>
      <c r="AI297" s="95">
        <v>0</v>
      </c>
    </row>
    <row r="298" spans="1:39">
      <c r="A298" s="93" t="str">
        <f t="shared" si="6"/>
        <v>4-3-Ｂ４チラシ</v>
      </c>
      <c r="C298" s="95" t="s">
        <v>184</v>
      </c>
      <c r="D298" s="93">
        <v>4</v>
      </c>
      <c r="E298" s="95" t="s">
        <v>2793</v>
      </c>
      <c r="F298" s="95" t="s">
        <v>2787</v>
      </c>
      <c r="G298" s="95" t="s">
        <v>2140</v>
      </c>
      <c r="H298" s="95">
        <v>1</v>
      </c>
      <c r="I298" s="174" t="s">
        <v>206</v>
      </c>
      <c r="J298" s="95">
        <v>3</v>
      </c>
      <c r="K298" s="95">
        <v>10.5</v>
      </c>
      <c r="L298" s="174">
        <v>0</v>
      </c>
      <c r="M298" s="174">
        <v>7.4</v>
      </c>
      <c r="N298" s="174">
        <v>0</v>
      </c>
      <c r="O298" s="174">
        <v>0</v>
      </c>
      <c r="P298" s="174">
        <f t="shared" si="5"/>
        <v>8.4</v>
      </c>
      <c r="Q298" s="174">
        <v>0</v>
      </c>
      <c r="R298" s="174">
        <v>0</v>
      </c>
      <c r="S298" s="95">
        <v>0</v>
      </c>
      <c r="T298" s="95">
        <v>1</v>
      </c>
      <c r="U298" s="95">
        <v>0</v>
      </c>
      <c r="V298" s="95">
        <v>0</v>
      </c>
      <c r="W298" s="95">
        <v>1</v>
      </c>
      <c r="X298" s="95">
        <v>0</v>
      </c>
      <c r="Y298" s="95">
        <v>0</v>
      </c>
      <c r="Z298" s="95">
        <v>0</v>
      </c>
      <c r="AA298" s="95">
        <v>1</v>
      </c>
      <c r="AB298" s="95">
        <v>0</v>
      </c>
      <c r="AC298" s="95">
        <v>0</v>
      </c>
      <c r="AD298" s="95">
        <v>0</v>
      </c>
      <c r="AE298" s="95">
        <v>0</v>
      </c>
      <c r="AF298" s="95">
        <v>0</v>
      </c>
      <c r="AG298" s="95">
        <v>0</v>
      </c>
      <c r="AH298" s="95">
        <v>0</v>
      </c>
      <c r="AI298" s="95">
        <v>0</v>
      </c>
    </row>
    <row r="299" spans="1:39">
      <c r="A299" s="93" t="str">
        <f t="shared" si="6"/>
        <v>4-1-冊子</v>
      </c>
      <c r="C299" s="166" t="s">
        <v>2830</v>
      </c>
      <c r="D299" s="93">
        <v>4</v>
      </c>
      <c r="E299" s="95" t="s">
        <v>2785</v>
      </c>
      <c r="F299" s="95" t="s">
        <v>2790</v>
      </c>
      <c r="G299" s="95" t="s">
        <v>2132</v>
      </c>
      <c r="H299" s="95">
        <v>1</v>
      </c>
      <c r="I299" s="95" t="s">
        <v>2785</v>
      </c>
      <c r="J299" s="95">
        <v>1</v>
      </c>
      <c r="K299" s="166">
        <v>9</v>
      </c>
      <c r="L299" s="166">
        <v>0</v>
      </c>
      <c r="M299" s="166">
        <v>6.3</v>
      </c>
      <c r="N299" s="174">
        <v>0</v>
      </c>
      <c r="O299" s="174">
        <v>0</v>
      </c>
      <c r="P299" s="174">
        <f t="shared" si="5"/>
        <v>7.2</v>
      </c>
      <c r="Q299" s="174">
        <v>0</v>
      </c>
      <c r="R299" s="174">
        <v>0</v>
      </c>
      <c r="S299" s="95">
        <v>0</v>
      </c>
      <c r="T299" s="95">
        <v>1</v>
      </c>
      <c r="U299" s="95">
        <v>0</v>
      </c>
      <c r="V299" s="95">
        <v>0</v>
      </c>
      <c r="W299" s="166">
        <v>1</v>
      </c>
      <c r="X299" s="95">
        <v>0</v>
      </c>
      <c r="Y299" s="95">
        <v>0</v>
      </c>
      <c r="Z299" s="95">
        <v>1</v>
      </c>
      <c r="AA299" s="95">
        <v>1</v>
      </c>
      <c r="AB299" s="95">
        <v>0</v>
      </c>
      <c r="AC299" s="95">
        <v>0</v>
      </c>
      <c r="AD299" s="95">
        <v>0</v>
      </c>
      <c r="AE299" s="95">
        <v>0</v>
      </c>
      <c r="AF299" s="95">
        <v>0</v>
      </c>
      <c r="AG299" s="95">
        <v>0</v>
      </c>
      <c r="AH299" s="95">
        <v>0</v>
      </c>
      <c r="AI299" s="95">
        <v>0</v>
      </c>
    </row>
    <row r="300" spans="1:39">
      <c r="A300" s="93" t="str">
        <f t="shared" si="6"/>
        <v>4-2-冊子</v>
      </c>
      <c r="C300" s="166" t="s">
        <v>2831</v>
      </c>
      <c r="D300" s="93">
        <v>4</v>
      </c>
      <c r="E300" s="95" t="s">
        <v>2792</v>
      </c>
      <c r="F300" s="95" t="s">
        <v>2788</v>
      </c>
      <c r="G300" s="95" t="s">
        <v>2136</v>
      </c>
      <c r="H300" s="95">
        <v>1</v>
      </c>
      <c r="I300" s="95" t="s">
        <v>2318</v>
      </c>
      <c r="J300" s="95">
        <v>2</v>
      </c>
      <c r="K300" s="166">
        <v>11</v>
      </c>
      <c r="L300" s="166">
        <v>0</v>
      </c>
      <c r="M300" s="166">
        <v>7.7</v>
      </c>
      <c r="N300" s="174">
        <v>0</v>
      </c>
      <c r="O300" s="174">
        <v>0</v>
      </c>
      <c r="P300" s="174">
        <f t="shared" si="5"/>
        <v>8.8000000000000007</v>
      </c>
      <c r="Q300" s="174">
        <v>0</v>
      </c>
      <c r="R300" s="174">
        <v>0</v>
      </c>
      <c r="S300" s="95">
        <v>0</v>
      </c>
      <c r="T300" s="95">
        <v>1</v>
      </c>
      <c r="U300" s="95">
        <v>0</v>
      </c>
      <c r="V300" s="95">
        <v>0</v>
      </c>
      <c r="W300" s="166">
        <v>1</v>
      </c>
      <c r="X300" s="95">
        <v>0</v>
      </c>
      <c r="Y300" s="95">
        <v>0</v>
      </c>
      <c r="Z300" s="95">
        <v>1</v>
      </c>
      <c r="AA300" s="95">
        <v>0</v>
      </c>
      <c r="AB300" s="95">
        <v>0</v>
      </c>
      <c r="AC300" s="95">
        <v>0</v>
      </c>
      <c r="AD300" s="95">
        <v>0</v>
      </c>
      <c r="AE300" s="95">
        <v>0</v>
      </c>
      <c r="AF300" s="95">
        <v>0</v>
      </c>
      <c r="AG300" s="95">
        <v>0</v>
      </c>
      <c r="AH300" s="95">
        <v>0</v>
      </c>
      <c r="AI300" s="95">
        <v>0</v>
      </c>
    </row>
    <row r="301" spans="1:39">
      <c r="A301" s="93" t="str">
        <f t="shared" si="6"/>
        <v>4-3-冊子</v>
      </c>
      <c r="C301" s="166" t="s">
        <v>2832</v>
      </c>
      <c r="D301" s="93">
        <v>4</v>
      </c>
      <c r="E301" s="95" t="s">
        <v>2794</v>
      </c>
      <c r="F301" s="95" t="s">
        <v>2789</v>
      </c>
      <c r="G301" s="95" t="s">
        <v>2140</v>
      </c>
      <c r="H301" s="95">
        <v>1</v>
      </c>
      <c r="I301" s="95" t="s">
        <v>2318</v>
      </c>
      <c r="J301" s="95">
        <v>3</v>
      </c>
      <c r="K301" s="166">
        <v>10</v>
      </c>
      <c r="L301" s="166">
        <v>0</v>
      </c>
      <c r="M301" s="166">
        <v>7</v>
      </c>
      <c r="N301" s="174">
        <v>0</v>
      </c>
      <c r="O301" s="174">
        <v>0</v>
      </c>
      <c r="P301" s="174">
        <f t="shared" si="5"/>
        <v>8</v>
      </c>
      <c r="Q301" s="174">
        <v>0</v>
      </c>
      <c r="R301" s="174">
        <v>0</v>
      </c>
      <c r="S301" s="95">
        <v>0</v>
      </c>
      <c r="T301" s="95">
        <v>1</v>
      </c>
      <c r="U301" s="95">
        <v>0</v>
      </c>
      <c r="V301" s="95">
        <v>0</v>
      </c>
      <c r="W301" s="166">
        <v>1</v>
      </c>
      <c r="X301" s="95">
        <v>0</v>
      </c>
      <c r="Y301" s="95">
        <v>0</v>
      </c>
      <c r="Z301" s="95">
        <v>0</v>
      </c>
      <c r="AA301" s="95">
        <v>1</v>
      </c>
      <c r="AB301" s="95">
        <v>0</v>
      </c>
      <c r="AC301" s="95">
        <v>0</v>
      </c>
      <c r="AD301" s="95">
        <v>0</v>
      </c>
      <c r="AE301" s="95">
        <v>0</v>
      </c>
      <c r="AF301" s="95">
        <v>0</v>
      </c>
      <c r="AG301" s="95">
        <v>0</v>
      </c>
      <c r="AH301" s="95">
        <v>0</v>
      </c>
      <c r="AI301" s="95">
        <v>0</v>
      </c>
    </row>
    <row r="302" spans="1:39">
      <c r="A302" s="93" t="str">
        <f t="shared" si="6"/>
        <v>4-1-Ａ５チラシ</v>
      </c>
      <c r="B302" s="95"/>
      <c r="C302" s="95" t="s">
        <v>191</v>
      </c>
      <c r="D302" s="93">
        <v>4</v>
      </c>
      <c r="E302" s="95" t="s">
        <v>209</v>
      </c>
      <c r="F302" s="95" t="s">
        <v>2196</v>
      </c>
      <c r="G302" s="95" t="s">
        <v>2132</v>
      </c>
      <c r="H302" s="95">
        <v>1</v>
      </c>
      <c r="I302" s="174" t="s">
        <v>209</v>
      </c>
      <c r="J302" s="95">
        <v>1</v>
      </c>
      <c r="K302" s="95">
        <v>9.5</v>
      </c>
      <c r="L302" s="174">
        <v>0</v>
      </c>
      <c r="M302" s="174">
        <v>6.7</v>
      </c>
      <c r="N302" s="174">
        <v>0</v>
      </c>
      <c r="O302" s="174">
        <v>0</v>
      </c>
      <c r="P302" s="174">
        <f>K302*0.8</f>
        <v>7.6000000000000005</v>
      </c>
      <c r="Q302" s="174">
        <v>0</v>
      </c>
      <c r="R302" s="174">
        <v>0</v>
      </c>
      <c r="S302" s="95">
        <v>0</v>
      </c>
      <c r="T302" s="95">
        <v>1</v>
      </c>
      <c r="U302" s="95">
        <v>0</v>
      </c>
      <c r="V302" s="95">
        <v>0</v>
      </c>
      <c r="W302" s="95">
        <v>1</v>
      </c>
      <c r="X302" s="95">
        <v>0</v>
      </c>
      <c r="Y302" s="95">
        <v>0</v>
      </c>
      <c r="Z302" s="95">
        <v>1</v>
      </c>
      <c r="AA302" s="95">
        <v>1</v>
      </c>
      <c r="AB302" s="95">
        <v>0</v>
      </c>
      <c r="AC302" s="95">
        <v>0</v>
      </c>
      <c r="AD302" s="95">
        <v>0</v>
      </c>
      <c r="AE302" s="95">
        <v>0</v>
      </c>
      <c r="AF302" s="95">
        <v>0</v>
      </c>
      <c r="AG302" s="95">
        <v>0</v>
      </c>
      <c r="AH302" s="95">
        <v>0</v>
      </c>
      <c r="AI302" s="95">
        <v>0</v>
      </c>
      <c r="AJ302" s="95"/>
      <c r="AK302" s="95"/>
      <c r="AL302" s="173">
        <v>44035.863402777781</v>
      </c>
      <c r="AM302" s="95">
        <v>1</v>
      </c>
    </row>
    <row r="303" spans="1:39">
      <c r="A303" s="93" t="str">
        <f t="shared" si="6"/>
        <v>4-2-Ａ５チラシ</v>
      </c>
      <c r="B303" s="95"/>
      <c r="C303" s="95" t="s">
        <v>192</v>
      </c>
      <c r="D303" s="93">
        <v>4</v>
      </c>
      <c r="E303" s="95" t="s">
        <v>2197</v>
      </c>
      <c r="F303" s="95" t="s">
        <v>2198</v>
      </c>
      <c r="G303" s="95" t="s">
        <v>2136</v>
      </c>
      <c r="H303" s="95">
        <v>1</v>
      </c>
      <c r="I303" s="174" t="s">
        <v>209</v>
      </c>
      <c r="J303" s="95">
        <v>2</v>
      </c>
      <c r="K303" s="95">
        <v>11.5</v>
      </c>
      <c r="L303" s="174">
        <v>0</v>
      </c>
      <c r="M303" s="174">
        <v>8</v>
      </c>
      <c r="N303" s="174">
        <v>0</v>
      </c>
      <c r="O303" s="174">
        <v>0</v>
      </c>
      <c r="P303" s="174">
        <f>K303*0.8</f>
        <v>9.2000000000000011</v>
      </c>
      <c r="Q303" s="174">
        <v>0</v>
      </c>
      <c r="R303" s="174">
        <v>0</v>
      </c>
      <c r="S303" s="95">
        <v>0</v>
      </c>
      <c r="T303" s="95">
        <v>1</v>
      </c>
      <c r="U303" s="95">
        <v>0</v>
      </c>
      <c r="V303" s="95">
        <v>0</v>
      </c>
      <c r="W303" s="95">
        <v>1</v>
      </c>
      <c r="X303" s="95">
        <v>0</v>
      </c>
      <c r="Y303" s="95">
        <v>0</v>
      </c>
      <c r="Z303" s="95">
        <v>1</v>
      </c>
      <c r="AA303" s="95">
        <v>0</v>
      </c>
      <c r="AB303" s="95">
        <v>0</v>
      </c>
      <c r="AC303" s="95">
        <v>0</v>
      </c>
      <c r="AD303" s="95">
        <v>0</v>
      </c>
      <c r="AE303" s="95">
        <v>0</v>
      </c>
      <c r="AF303" s="95">
        <v>0</v>
      </c>
      <c r="AG303" s="95">
        <v>0</v>
      </c>
      <c r="AH303" s="95">
        <v>0</v>
      </c>
      <c r="AI303" s="95">
        <v>0</v>
      </c>
      <c r="AJ303" s="95"/>
      <c r="AK303" s="95"/>
      <c r="AL303" s="173">
        <v>44035.866030092591</v>
      </c>
      <c r="AM303" s="95">
        <v>1</v>
      </c>
    </row>
    <row r="304" spans="1:39">
      <c r="A304" s="93" t="str">
        <f t="shared" si="6"/>
        <v>4-3-Ａ５チラシ</v>
      </c>
      <c r="B304" s="95"/>
      <c r="C304" s="95" t="s">
        <v>193</v>
      </c>
      <c r="D304" s="93">
        <v>4</v>
      </c>
      <c r="E304" s="95" t="s">
        <v>2199</v>
      </c>
      <c r="F304" s="95" t="s">
        <v>2200</v>
      </c>
      <c r="G304" s="95" t="s">
        <v>2140</v>
      </c>
      <c r="H304" s="95">
        <v>1</v>
      </c>
      <c r="I304" s="174" t="s">
        <v>209</v>
      </c>
      <c r="J304" s="95">
        <v>3</v>
      </c>
      <c r="K304" s="95">
        <v>10.5</v>
      </c>
      <c r="L304" s="174">
        <v>0</v>
      </c>
      <c r="M304" s="174">
        <v>7.4</v>
      </c>
      <c r="N304" s="174">
        <v>0</v>
      </c>
      <c r="O304" s="174">
        <v>0</v>
      </c>
      <c r="P304" s="174">
        <f t="shared" ref="P304:P307" si="7">K304*0.8</f>
        <v>8.4</v>
      </c>
      <c r="Q304" s="174">
        <v>0</v>
      </c>
      <c r="R304" s="174">
        <v>0</v>
      </c>
      <c r="S304" s="95">
        <v>0</v>
      </c>
      <c r="T304" s="95">
        <v>1</v>
      </c>
      <c r="U304" s="95">
        <v>0</v>
      </c>
      <c r="V304" s="95">
        <v>0</v>
      </c>
      <c r="W304" s="95">
        <v>1</v>
      </c>
      <c r="X304" s="95">
        <v>0</v>
      </c>
      <c r="Y304" s="95">
        <v>0</v>
      </c>
      <c r="Z304" s="95">
        <v>0</v>
      </c>
      <c r="AA304" s="95">
        <v>1</v>
      </c>
      <c r="AB304" s="95">
        <v>0</v>
      </c>
      <c r="AC304" s="95">
        <v>0</v>
      </c>
      <c r="AD304" s="95">
        <v>0</v>
      </c>
      <c r="AE304" s="95">
        <v>0</v>
      </c>
      <c r="AF304" s="95">
        <v>0</v>
      </c>
      <c r="AG304" s="95">
        <v>0</v>
      </c>
      <c r="AH304" s="95">
        <v>0</v>
      </c>
      <c r="AI304" s="95">
        <v>0</v>
      </c>
      <c r="AJ304" s="95"/>
      <c r="AK304" s="95"/>
      <c r="AL304" s="173">
        <v>44035.867152777777</v>
      </c>
      <c r="AM304" s="95">
        <v>1</v>
      </c>
    </row>
    <row r="305" spans="1:39">
      <c r="A305" s="93" t="str">
        <f t="shared" si="6"/>
        <v>4-1-Ｂ５チラシ</v>
      </c>
      <c r="B305" s="95"/>
      <c r="C305" s="95" t="s">
        <v>194</v>
      </c>
      <c r="D305" s="93">
        <v>4</v>
      </c>
      <c r="E305" s="95" t="s">
        <v>210</v>
      </c>
      <c r="F305" s="95" t="s">
        <v>2281</v>
      </c>
      <c r="G305" s="95" t="s">
        <v>2132</v>
      </c>
      <c r="H305" s="95">
        <v>1</v>
      </c>
      <c r="I305" s="174" t="s">
        <v>210</v>
      </c>
      <c r="J305" s="95">
        <v>1</v>
      </c>
      <c r="K305" s="95">
        <v>9.5</v>
      </c>
      <c r="L305" s="174">
        <v>0</v>
      </c>
      <c r="M305" s="174">
        <v>6.7</v>
      </c>
      <c r="N305" s="174">
        <v>0</v>
      </c>
      <c r="O305" s="174">
        <v>0</v>
      </c>
      <c r="P305" s="174">
        <f t="shared" si="7"/>
        <v>7.6000000000000005</v>
      </c>
      <c r="Q305" s="174">
        <v>0</v>
      </c>
      <c r="R305" s="174">
        <v>0</v>
      </c>
      <c r="S305" s="95">
        <v>0</v>
      </c>
      <c r="T305" s="95">
        <v>1</v>
      </c>
      <c r="U305" s="95">
        <v>0</v>
      </c>
      <c r="V305" s="95">
        <v>0</v>
      </c>
      <c r="W305" s="95">
        <v>1</v>
      </c>
      <c r="X305" s="95">
        <v>0</v>
      </c>
      <c r="Y305" s="95">
        <v>0</v>
      </c>
      <c r="Z305" s="95">
        <v>1</v>
      </c>
      <c r="AA305" s="95">
        <v>1</v>
      </c>
      <c r="AB305" s="95">
        <v>0</v>
      </c>
      <c r="AC305" s="95">
        <v>0</v>
      </c>
      <c r="AD305" s="95">
        <v>0</v>
      </c>
      <c r="AE305" s="95">
        <v>0</v>
      </c>
      <c r="AF305" s="95">
        <v>0</v>
      </c>
      <c r="AG305" s="95">
        <v>0</v>
      </c>
      <c r="AH305" s="95">
        <v>0</v>
      </c>
      <c r="AI305" s="95">
        <v>0</v>
      </c>
      <c r="AJ305" s="95"/>
      <c r="AK305" s="95"/>
      <c r="AL305" s="173">
        <v>44035.864120370374</v>
      </c>
      <c r="AM305" s="95">
        <v>1</v>
      </c>
    </row>
    <row r="306" spans="1:39">
      <c r="A306" s="93" t="str">
        <f t="shared" si="6"/>
        <v>4-2-Ｂ５チラシ</v>
      </c>
      <c r="B306" s="95"/>
      <c r="C306" s="95" t="s">
        <v>195</v>
      </c>
      <c r="D306" s="93">
        <v>4</v>
      </c>
      <c r="E306" s="95" t="s">
        <v>2282</v>
      </c>
      <c r="F306" s="95" t="s">
        <v>2283</v>
      </c>
      <c r="G306" s="95" t="s">
        <v>2136</v>
      </c>
      <c r="H306" s="95">
        <v>1</v>
      </c>
      <c r="I306" s="174" t="s">
        <v>210</v>
      </c>
      <c r="J306" s="95">
        <v>2</v>
      </c>
      <c r="K306" s="95">
        <v>11.5</v>
      </c>
      <c r="L306" s="174">
        <v>0</v>
      </c>
      <c r="M306" s="174">
        <v>8</v>
      </c>
      <c r="N306" s="174">
        <v>0</v>
      </c>
      <c r="O306" s="174">
        <v>0</v>
      </c>
      <c r="P306" s="174">
        <f t="shared" si="7"/>
        <v>9.2000000000000011</v>
      </c>
      <c r="Q306" s="174">
        <v>0</v>
      </c>
      <c r="R306" s="174">
        <v>0</v>
      </c>
      <c r="S306" s="95">
        <v>0</v>
      </c>
      <c r="T306" s="95">
        <v>1</v>
      </c>
      <c r="U306" s="95">
        <v>0</v>
      </c>
      <c r="V306" s="95">
        <v>0</v>
      </c>
      <c r="W306" s="95">
        <v>1</v>
      </c>
      <c r="X306" s="95">
        <v>0</v>
      </c>
      <c r="Y306" s="95">
        <v>0</v>
      </c>
      <c r="Z306" s="95">
        <v>1</v>
      </c>
      <c r="AA306" s="95">
        <v>0</v>
      </c>
      <c r="AB306" s="95">
        <v>0</v>
      </c>
      <c r="AC306" s="95">
        <v>0</v>
      </c>
      <c r="AD306" s="95">
        <v>0</v>
      </c>
      <c r="AE306" s="95">
        <v>0</v>
      </c>
      <c r="AF306" s="95">
        <v>0</v>
      </c>
      <c r="AG306" s="95">
        <v>0</v>
      </c>
      <c r="AH306" s="95">
        <v>0</v>
      </c>
      <c r="AI306" s="95">
        <v>0</v>
      </c>
      <c r="AJ306" s="95"/>
      <c r="AK306" s="95"/>
      <c r="AL306" s="173">
        <v>44035.866296296299</v>
      </c>
      <c r="AM306" s="95">
        <v>1</v>
      </c>
    </row>
    <row r="307" spans="1:39">
      <c r="A307" s="93" t="str">
        <f t="shared" si="6"/>
        <v>4-3-Ｂ５チラシ</v>
      </c>
      <c r="B307" s="95"/>
      <c r="C307" s="95" t="s">
        <v>196</v>
      </c>
      <c r="D307" s="93">
        <v>4</v>
      </c>
      <c r="E307" s="95" t="s">
        <v>2284</v>
      </c>
      <c r="F307" s="95" t="s">
        <v>2285</v>
      </c>
      <c r="G307" s="95" t="s">
        <v>2140</v>
      </c>
      <c r="H307" s="95">
        <v>1</v>
      </c>
      <c r="I307" s="174" t="s">
        <v>210</v>
      </c>
      <c r="J307" s="95">
        <v>3</v>
      </c>
      <c r="K307" s="95">
        <v>10.5</v>
      </c>
      <c r="L307" s="174">
        <v>0</v>
      </c>
      <c r="M307" s="174">
        <v>7.4</v>
      </c>
      <c r="N307" s="174">
        <v>0</v>
      </c>
      <c r="O307" s="174">
        <v>0</v>
      </c>
      <c r="P307" s="174">
        <f t="shared" si="7"/>
        <v>8.4</v>
      </c>
      <c r="Q307" s="174">
        <v>0</v>
      </c>
      <c r="R307" s="174">
        <v>0</v>
      </c>
      <c r="S307" s="95">
        <v>0</v>
      </c>
      <c r="T307" s="95">
        <v>1</v>
      </c>
      <c r="U307" s="95">
        <v>0</v>
      </c>
      <c r="V307" s="95">
        <v>0</v>
      </c>
      <c r="W307" s="95">
        <v>1</v>
      </c>
      <c r="X307" s="95">
        <v>0</v>
      </c>
      <c r="Y307" s="95">
        <v>0</v>
      </c>
      <c r="Z307" s="95">
        <v>0</v>
      </c>
      <c r="AA307" s="95">
        <v>1</v>
      </c>
      <c r="AB307" s="95">
        <v>0</v>
      </c>
      <c r="AC307" s="95">
        <v>0</v>
      </c>
      <c r="AD307" s="95">
        <v>0</v>
      </c>
      <c r="AE307" s="95">
        <v>0</v>
      </c>
      <c r="AF307" s="95">
        <v>0</v>
      </c>
      <c r="AG307" s="95">
        <v>0</v>
      </c>
      <c r="AH307" s="95">
        <v>0</v>
      </c>
      <c r="AI307" s="95">
        <v>0</v>
      </c>
      <c r="AJ307" s="95"/>
      <c r="AK307" s="95"/>
      <c r="AL307" s="173">
        <v>44035.8675</v>
      </c>
      <c r="AM307" s="95">
        <v>1</v>
      </c>
    </row>
    <row r="308" spans="1:39">
      <c r="A308" s="93" t="str">
        <f t="shared" si="6"/>
        <v>5-1-Ａ２チラシ</v>
      </c>
      <c r="C308" s="95" t="s">
        <v>2145</v>
      </c>
      <c r="D308" s="93">
        <v>5</v>
      </c>
      <c r="E308" s="95" t="s">
        <v>2146</v>
      </c>
      <c r="F308" s="95" t="s">
        <v>2146</v>
      </c>
      <c r="G308" s="174" t="s">
        <v>2132</v>
      </c>
      <c r="H308" s="95">
        <v>1</v>
      </c>
      <c r="I308" s="174" t="s">
        <v>2146</v>
      </c>
      <c r="J308" s="95">
        <v>1</v>
      </c>
      <c r="K308" s="95">
        <v>8.5</v>
      </c>
      <c r="L308" s="174">
        <v>0</v>
      </c>
      <c r="M308" s="174">
        <v>6</v>
      </c>
      <c r="N308" s="174">
        <v>0</v>
      </c>
      <c r="O308" s="174">
        <v>0</v>
      </c>
      <c r="P308" s="174">
        <f>K308*0.8</f>
        <v>6.8000000000000007</v>
      </c>
      <c r="Q308" s="174">
        <v>0</v>
      </c>
      <c r="R308" s="174">
        <v>0</v>
      </c>
      <c r="S308" s="95">
        <v>0</v>
      </c>
      <c r="T308" s="95">
        <v>1</v>
      </c>
      <c r="U308" s="95">
        <v>0</v>
      </c>
      <c r="V308" s="95">
        <v>0</v>
      </c>
      <c r="W308" s="95">
        <v>1</v>
      </c>
      <c r="X308" s="95">
        <v>0</v>
      </c>
      <c r="Y308" s="95">
        <v>0</v>
      </c>
      <c r="Z308" s="95">
        <v>1</v>
      </c>
      <c r="AA308" s="95">
        <v>1</v>
      </c>
      <c r="AB308" s="95">
        <v>0</v>
      </c>
      <c r="AC308" s="95">
        <v>0</v>
      </c>
      <c r="AD308" s="95">
        <v>0</v>
      </c>
      <c r="AE308" s="95">
        <v>0</v>
      </c>
      <c r="AF308" s="95">
        <v>0</v>
      </c>
      <c r="AG308" s="95">
        <v>0</v>
      </c>
      <c r="AH308" s="95">
        <v>0</v>
      </c>
      <c r="AI308" s="95">
        <v>0</v>
      </c>
    </row>
    <row r="309" spans="1:39">
      <c r="A309" s="93" t="str">
        <f t="shared" si="6"/>
        <v>5-2-Ａ２チラシ</v>
      </c>
      <c r="C309" s="95" t="s">
        <v>2147</v>
      </c>
      <c r="D309" s="93">
        <v>5</v>
      </c>
      <c r="E309" s="95" t="s">
        <v>2148</v>
      </c>
      <c r="F309" s="95" t="s">
        <v>2149</v>
      </c>
      <c r="G309" s="174" t="s">
        <v>2136</v>
      </c>
      <c r="H309" s="95">
        <v>1</v>
      </c>
      <c r="I309" s="174" t="s">
        <v>2146</v>
      </c>
      <c r="J309" s="95">
        <v>2</v>
      </c>
      <c r="K309" s="95">
        <v>10.5</v>
      </c>
      <c r="L309" s="174">
        <v>0</v>
      </c>
      <c r="M309" s="174">
        <v>7.4</v>
      </c>
      <c r="N309" s="174">
        <v>0</v>
      </c>
      <c r="O309" s="174">
        <v>0</v>
      </c>
      <c r="P309" s="174">
        <f t="shared" ref="P309:P327" si="8">K309*0.8</f>
        <v>8.4</v>
      </c>
      <c r="Q309" s="174">
        <v>0</v>
      </c>
      <c r="R309" s="174">
        <v>0</v>
      </c>
      <c r="S309" s="95">
        <v>0</v>
      </c>
      <c r="T309" s="95">
        <v>1</v>
      </c>
      <c r="U309" s="95">
        <v>0</v>
      </c>
      <c r="V309" s="95">
        <v>0</v>
      </c>
      <c r="W309" s="95">
        <v>1</v>
      </c>
      <c r="X309" s="95">
        <v>0</v>
      </c>
      <c r="Y309" s="95">
        <v>0</v>
      </c>
      <c r="Z309" s="95">
        <v>1</v>
      </c>
      <c r="AA309" s="95">
        <v>0</v>
      </c>
      <c r="AB309" s="95">
        <v>0</v>
      </c>
      <c r="AC309" s="95">
        <v>0</v>
      </c>
      <c r="AD309" s="95">
        <v>0</v>
      </c>
      <c r="AE309" s="95">
        <v>0</v>
      </c>
      <c r="AF309" s="95">
        <v>0</v>
      </c>
      <c r="AG309" s="95">
        <v>0</v>
      </c>
      <c r="AH309" s="95">
        <v>0</v>
      </c>
      <c r="AI309" s="95">
        <v>0</v>
      </c>
    </row>
    <row r="310" spans="1:39">
      <c r="A310" s="93" t="str">
        <f t="shared" si="6"/>
        <v>5-3-Ａ２チラシ</v>
      </c>
      <c r="C310" s="95" t="s">
        <v>2150</v>
      </c>
      <c r="D310" s="93">
        <v>5</v>
      </c>
      <c r="E310" s="95" t="s">
        <v>2151</v>
      </c>
      <c r="F310" s="95" t="s">
        <v>2152</v>
      </c>
      <c r="G310" s="174" t="s">
        <v>2140</v>
      </c>
      <c r="H310" s="95">
        <v>1</v>
      </c>
      <c r="I310" s="174" t="s">
        <v>2146</v>
      </c>
      <c r="J310" s="95">
        <v>3</v>
      </c>
      <c r="K310" s="95">
        <v>9.5</v>
      </c>
      <c r="L310" s="174">
        <v>0</v>
      </c>
      <c r="M310" s="174">
        <v>6.7</v>
      </c>
      <c r="N310" s="174">
        <v>0</v>
      </c>
      <c r="O310" s="174">
        <v>0</v>
      </c>
      <c r="P310" s="174">
        <f t="shared" si="8"/>
        <v>7.6000000000000005</v>
      </c>
      <c r="Q310" s="174">
        <v>0</v>
      </c>
      <c r="R310" s="174">
        <v>0</v>
      </c>
      <c r="S310" s="95">
        <v>0</v>
      </c>
      <c r="T310" s="95">
        <v>1</v>
      </c>
      <c r="U310" s="95">
        <v>0</v>
      </c>
      <c r="V310" s="95">
        <v>0</v>
      </c>
      <c r="W310" s="95">
        <v>1</v>
      </c>
      <c r="X310" s="95">
        <v>0</v>
      </c>
      <c r="Y310" s="95">
        <v>0</v>
      </c>
      <c r="Z310" s="95">
        <v>0</v>
      </c>
      <c r="AA310" s="95">
        <v>1</v>
      </c>
      <c r="AB310" s="95">
        <v>0</v>
      </c>
      <c r="AC310" s="95">
        <v>0</v>
      </c>
      <c r="AD310" s="95">
        <v>0</v>
      </c>
      <c r="AE310" s="95">
        <v>0</v>
      </c>
      <c r="AF310" s="95">
        <v>0</v>
      </c>
      <c r="AG310" s="95">
        <v>0</v>
      </c>
      <c r="AH310" s="95">
        <v>0</v>
      </c>
      <c r="AI310" s="95">
        <v>0</v>
      </c>
    </row>
    <row r="311" spans="1:39">
      <c r="A311" s="93" t="str">
        <f t="shared" si="6"/>
        <v>5-1-Ａ３チラシ</v>
      </c>
      <c r="C311" s="95" t="s">
        <v>185</v>
      </c>
      <c r="D311" s="93">
        <v>5</v>
      </c>
      <c r="E311" s="95" t="s">
        <v>2161</v>
      </c>
      <c r="F311" s="95" t="s">
        <v>2161</v>
      </c>
      <c r="G311" s="95" t="s">
        <v>2132</v>
      </c>
      <c r="H311" s="95">
        <v>1</v>
      </c>
      <c r="I311" s="174" t="s">
        <v>2161</v>
      </c>
      <c r="J311" s="95">
        <v>1</v>
      </c>
      <c r="K311" s="95">
        <v>10</v>
      </c>
      <c r="L311" s="174">
        <v>0</v>
      </c>
      <c r="M311" s="174">
        <v>7</v>
      </c>
      <c r="N311" s="174">
        <v>0</v>
      </c>
      <c r="O311" s="174">
        <v>0</v>
      </c>
      <c r="P311" s="174">
        <f t="shared" si="8"/>
        <v>8</v>
      </c>
      <c r="Q311" s="174">
        <v>0</v>
      </c>
      <c r="R311" s="174">
        <v>0</v>
      </c>
      <c r="S311" s="95">
        <v>0</v>
      </c>
      <c r="T311" s="95">
        <v>1</v>
      </c>
      <c r="U311" s="95">
        <v>0</v>
      </c>
      <c r="V311" s="95">
        <v>0</v>
      </c>
      <c r="W311" s="95">
        <v>1</v>
      </c>
      <c r="X311" s="95">
        <v>0</v>
      </c>
      <c r="Y311" s="95">
        <v>0</v>
      </c>
      <c r="Z311" s="95">
        <v>1</v>
      </c>
      <c r="AA311" s="95">
        <v>1</v>
      </c>
      <c r="AB311" s="95">
        <v>0</v>
      </c>
      <c r="AC311" s="95">
        <v>0</v>
      </c>
      <c r="AD311" s="95">
        <v>0</v>
      </c>
      <c r="AE311" s="95">
        <v>0</v>
      </c>
      <c r="AF311" s="95">
        <v>0</v>
      </c>
      <c r="AG311" s="95">
        <v>0</v>
      </c>
      <c r="AH311" s="95">
        <v>0</v>
      </c>
      <c r="AI311" s="95">
        <v>0</v>
      </c>
    </row>
    <row r="312" spans="1:39">
      <c r="A312" s="93" t="str">
        <f t="shared" si="6"/>
        <v>5-2-Ａ３チラシ</v>
      </c>
      <c r="C312" s="95" t="s">
        <v>186</v>
      </c>
      <c r="D312" s="93">
        <v>5</v>
      </c>
      <c r="E312" s="95" t="s">
        <v>2162</v>
      </c>
      <c r="F312" s="95" t="s">
        <v>2163</v>
      </c>
      <c r="G312" s="95" t="s">
        <v>2136</v>
      </c>
      <c r="H312" s="95">
        <v>1</v>
      </c>
      <c r="I312" s="174" t="s">
        <v>2161</v>
      </c>
      <c r="J312" s="95">
        <v>2</v>
      </c>
      <c r="K312" s="95">
        <v>11</v>
      </c>
      <c r="L312" s="174">
        <v>0</v>
      </c>
      <c r="M312" s="174">
        <v>7.7</v>
      </c>
      <c r="N312" s="174">
        <v>0</v>
      </c>
      <c r="O312" s="174">
        <v>0</v>
      </c>
      <c r="P312" s="174">
        <f t="shared" si="8"/>
        <v>8.8000000000000007</v>
      </c>
      <c r="Q312" s="174">
        <v>0</v>
      </c>
      <c r="R312" s="174">
        <v>0</v>
      </c>
      <c r="S312" s="95">
        <v>0</v>
      </c>
      <c r="T312" s="95">
        <v>1</v>
      </c>
      <c r="U312" s="95">
        <v>0</v>
      </c>
      <c r="V312" s="95">
        <v>0</v>
      </c>
      <c r="W312" s="95">
        <v>1</v>
      </c>
      <c r="X312" s="95">
        <v>0</v>
      </c>
      <c r="Y312" s="95">
        <v>0</v>
      </c>
      <c r="Z312" s="95">
        <v>1</v>
      </c>
      <c r="AA312" s="95">
        <v>0</v>
      </c>
      <c r="AB312" s="95">
        <v>0</v>
      </c>
      <c r="AC312" s="95">
        <v>0</v>
      </c>
      <c r="AD312" s="95">
        <v>0</v>
      </c>
      <c r="AE312" s="95">
        <v>0</v>
      </c>
      <c r="AF312" s="95">
        <v>0</v>
      </c>
      <c r="AG312" s="95">
        <v>0</v>
      </c>
      <c r="AH312" s="95">
        <v>0</v>
      </c>
      <c r="AI312" s="95">
        <v>0</v>
      </c>
    </row>
    <row r="313" spans="1:39">
      <c r="A313" s="93" t="str">
        <f t="shared" si="6"/>
        <v>5-3-Ａ３チラシ</v>
      </c>
      <c r="C313" s="95" t="s">
        <v>187</v>
      </c>
      <c r="D313" s="93">
        <v>5</v>
      </c>
      <c r="E313" s="95" t="s">
        <v>2164</v>
      </c>
      <c r="F313" s="95" t="s">
        <v>2165</v>
      </c>
      <c r="G313" s="95" t="s">
        <v>2140</v>
      </c>
      <c r="H313" s="95">
        <v>1</v>
      </c>
      <c r="I313" s="174" t="s">
        <v>2161</v>
      </c>
      <c r="J313" s="95">
        <v>3</v>
      </c>
      <c r="K313" s="95">
        <v>11</v>
      </c>
      <c r="L313" s="174">
        <v>0</v>
      </c>
      <c r="M313" s="174">
        <v>7.7</v>
      </c>
      <c r="N313" s="174">
        <v>0</v>
      </c>
      <c r="O313" s="174">
        <v>0</v>
      </c>
      <c r="P313" s="174">
        <f t="shared" si="8"/>
        <v>8.8000000000000007</v>
      </c>
      <c r="Q313" s="174">
        <v>0</v>
      </c>
      <c r="R313" s="174">
        <v>0</v>
      </c>
      <c r="S313" s="95">
        <v>0</v>
      </c>
      <c r="T313" s="95">
        <v>1</v>
      </c>
      <c r="U313" s="95">
        <v>0</v>
      </c>
      <c r="V313" s="95">
        <v>0</v>
      </c>
      <c r="W313" s="95">
        <v>1</v>
      </c>
      <c r="X313" s="95">
        <v>0</v>
      </c>
      <c r="Y313" s="95">
        <v>0</v>
      </c>
      <c r="Z313" s="95">
        <v>0</v>
      </c>
      <c r="AA313" s="95">
        <v>1</v>
      </c>
      <c r="AB313" s="95">
        <v>0</v>
      </c>
      <c r="AC313" s="95">
        <v>0</v>
      </c>
      <c r="AD313" s="95">
        <v>0</v>
      </c>
      <c r="AE313" s="95">
        <v>0</v>
      </c>
      <c r="AF313" s="95">
        <v>0</v>
      </c>
      <c r="AG313" s="95">
        <v>0</v>
      </c>
      <c r="AH313" s="95">
        <v>0</v>
      </c>
      <c r="AI313" s="95">
        <v>0</v>
      </c>
    </row>
    <row r="314" spans="1:39">
      <c r="A314" s="93" t="str">
        <f t="shared" si="6"/>
        <v>5-1-Ａ４チラシ</v>
      </c>
      <c r="C314" s="95" t="s">
        <v>179</v>
      </c>
      <c r="D314" s="93">
        <v>5</v>
      </c>
      <c r="E314" s="95" t="s">
        <v>2176</v>
      </c>
      <c r="F314" s="95" t="s">
        <v>2176</v>
      </c>
      <c r="G314" s="95" t="s">
        <v>2132</v>
      </c>
      <c r="H314" s="95">
        <v>1</v>
      </c>
      <c r="I314" s="174" t="s">
        <v>2176</v>
      </c>
      <c r="J314" s="95">
        <v>1</v>
      </c>
      <c r="K314" s="95">
        <v>10.5</v>
      </c>
      <c r="L314" s="174">
        <v>0</v>
      </c>
      <c r="M314" s="174">
        <v>7.4</v>
      </c>
      <c r="N314" s="174">
        <v>0</v>
      </c>
      <c r="O314" s="174">
        <v>0</v>
      </c>
      <c r="P314" s="174">
        <f t="shared" si="8"/>
        <v>8.4</v>
      </c>
      <c r="Q314" s="174">
        <v>0</v>
      </c>
      <c r="R314" s="174">
        <v>0</v>
      </c>
      <c r="S314" s="95">
        <v>0</v>
      </c>
      <c r="T314" s="95">
        <v>1</v>
      </c>
      <c r="U314" s="95">
        <v>0</v>
      </c>
      <c r="V314" s="95">
        <v>0</v>
      </c>
      <c r="W314" s="95">
        <v>1</v>
      </c>
      <c r="X314" s="95">
        <v>0</v>
      </c>
      <c r="Y314" s="95">
        <v>0</v>
      </c>
      <c r="Z314" s="95">
        <v>1</v>
      </c>
      <c r="AA314" s="95">
        <v>1</v>
      </c>
      <c r="AB314" s="95">
        <v>0</v>
      </c>
      <c r="AC314" s="95">
        <v>0</v>
      </c>
      <c r="AD314" s="95">
        <v>0</v>
      </c>
      <c r="AE314" s="95">
        <v>0</v>
      </c>
      <c r="AF314" s="95">
        <v>0</v>
      </c>
      <c r="AG314" s="95">
        <v>0</v>
      </c>
      <c r="AH314" s="95">
        <v>0</v>
      </c>
      <c r="AI314" s="95">
        <v>0</v>
      </c>
    </row>
    <row r="315" spans="1:39">
      <c r="A315" s="93" t="str">
        <f t="shared" si="6"/>
        <v>5-2-Ａ４チラシ</v>
      </c>
      <c r="C315" s="95" t="s">
        <v>180</v>
      </c>
      <c r="D315" s="93">
        <v>5</v>
      </c>
      <c r="E315" s="95" t="s">
        <v>2177</v>
      </c>
      <c r="F315" s="95" t="s">
        <v>2178</v>
      </c>
      <c r="G315" s="95" t="s">
        <v>2136</v>
      </c>
      <c r="H315" s="95">
        <v>1</v>
      </c>
      <c r="I315" s="174" t="s">
        <v>2176</v>
      </c>
      <c r="J315" s="95">
        <v>2</v>
      </c>
      <c r="K315" s="95">
        <v>12</v>
      </c>
      <c r="L315" s="174">
        <v>0</v>
      </c>
      <c r="M315" s="174">
        <v>8.4</v>
      </c>
      <c r="N315" s="174">
        <v>0</v>
      </c>
      <c r="O315" s="174">
        <v>0</v>
      </c>
      <c r="P315" s="174">
        <f t="shared" si="8"/>
        <v>9.6000000000000014</v>
      </c>
      <c r="Q315" s="174">
        <v>0</v>
      </c>
      <c r="R315" s="174">
        <v>0</v>
      </c>
      <c r="S315" s="95">
        <v>0</v>
      </c>
      <c r="T315" s="95">
        <v>1</v>
      </c>
      <c r="U315" s="95">
        <v>0</v>
      </c>
      <c r="V315" s="95">
        <v>0</v>
      </c>
      <c r="W315" s="95">
        <v>1</v>
      </c>
      <c r="X315" s="95">
        <v>0</v>
      </c>
      <c r="Y315" s="95">
        <v>0</v>
      </c>
      <c r="Z315" s="95">
        <v>1</v>
      </c>
      <c r="AA315" s="95">
        <v>0</v>
      </c>
      <c r="AB315" s="95">
        <v>0</v>
      </c>
      <c r="AC315" s="95">
        <v>0</v>
      </c>
      <c r="AD315" s="95">
        <v>0</v>
      </c>
      <c r="AE315" s="95">
        <v>0</v>
      </c>
      <c r="AF315" s="95">
        <v>0</v>
      </c>
      <c r="AG315" s="95">
        <v>0</v>
      </c>
      <c r="AH315" s="95">
        <v>0</v>
      </c>
      <c r="AI315" s="95">
        <v>0</v>
      </c>
    </row>
    <row r="316" spans="1:39">
      <c r="A316" s="93" t="str">
        <f t="shared" si="6"/>
        <v>5-3-Ａ４チラシ</v>
      </c>
      <c r="C316" s="95" t="s">
        <v>181</v>
      </c>
      <c r="D316" s="93">
        <v>5</v>
      </c>
      <c r="E316" s="95" t="s">
        <v>2179</v>
      </c>
      <c r="F316" s="95" t="s">
        <v>2180</v>
      </c>
      <c r="G316" s="95" t="s">
        <v>2140</v>
      </c>
      <c r="H316" s="95">
        <v>1</v>
      </c>
      <c r="I316" s="174" t="s">
        <v>2176</v>
      </c>
      <c r="J316" s="95">
        <v>3</v>
      </c>
      <c r="K316" s="95">
        <v>11.5</v>
      </c>
      <c r="L316" s="174">
        <v>0</v>
      </c>
      <c r="M316" s="174">
        <v>8</v>
      </c>
      <c r="N316" s="174">
        <v>0</v>
      </c>
      <c r="O316" s="174">
        <v>0</v>
      </c>
      <c r="P316" s="174">
        <f t="shared" si="8"/>
        <v>9.2000000000000011</v>
      </c>
      <c r="Q316" s="174">
        <v>0</v>
      </c>
      <c r="R316" s="174">
        <v>0</v>
      </c>
      <c r="S316" s="95">
        <v>0</v>
      </c>
      <c r="T316" s="95">
        <v>1</v>
      </c>
      <c r="U316" s="95">
        <v>0</v>
      </c>
      <c r="V316" s="95">
        <v>0</v>
      </c>
      <c r="W316" s="95">
        <v>1</v>
      </c>
      <c r="X316" s="95">
        <v>0</v>
      </c>
      <c r="Y316" s="95">
        <v>0</v>
      </c>
      <c r="Z316" s="95">
        <v>0</v>
      </c>
      <c r="AA316" s="95">
        <v>1</v>
      </c>
      <c r="AB316" s="95">
        <v>0</v>
      </c>
      <c r="AC316" s="95">
        <v>0</v>
      </c>
      <c r="AD316" s="95">
        <v>0</v>
      </c>
      <c r="AE316" s="95">
        <v>0</v>
      </c>
      <c r="AF316" s="95">
        <v>0</v>
      </c>
      <c r="AG316" s="95">
        <v>0</v>
      </c>
      <c r="AH316" s="95">
        <v>0</v>
      </c>
      <c r="AI316" s="95">
        <v>0</v>
      </c>
    </row>
    <row r="317" spans="1:39">
      <c r="A317" s="93" t="str">
        <f t="shared" si="6"/>
        <v>5-1-Ｂ２チラシ</v>
      </c>
      <c r="C317" s="95" t="s">
        <v>2224</v>
      </c>
      <c r="D317" s="93">
        <v>5</v>
      </c>
      <c r="E317" s="95" t="s">
        <v>2225</v>
      </c>
      <c r="F317" s="95" t="s">
        <v>2226</v>
      </c>
      <c r="G317" s="95" t="s">
        <v>2132</v>
      </c>
      <c r="H317" s="95">
        <v>1</v>
      </c>
      <c r="I317" s="174" t="s">
        <v>2225</v>
      </c>
      <c r="J317" s="95">
        <v>1</v>
      </c>
      <c r="K317" s="95">
        <v>10</v>
      </c>
      <c r="L317" s="174">
        <v>0</v>
      </c>
      <c r="M317" s="174">
        <v>7</v>
      </c>
      <c r="N317" s="174">
        <v>0</v>
      </c>
      <c r="O317" s="174">
        <v>0</v>
      </c>
      <c r="P317" s="174">
        <f t="shared" si="8"/>
        <v>8</v>
      </c>
      <c r="Q317" s="174">
        <v>0</v>
      </c>
      <c r="R317" s="174">
        <v>0</v>
      </c>
      <c r="S317" s="95">
        <v>0</v>
      </c>
      <c r="T317" s="95">
        <v>1</v>
      </c>
      <c r="U317" s="95">
        <v>0</v>
      </c>
      <c r="V317" s="95">
        <v>0</v>
      </c>
      <c r="W317" s="95">
        <v>1</v>
      </c>
      <c r="X317" s="95">
        <v>0</v>
      </c>
      <c r="Y317" s="95">
        <v>0</v>
      </c>
      <c r="Z317" s="95">
        <v>1</v>
      </c>
      <c r="AA317" s="95">
        <v>1</v>
      </c>
      <c r="AB317" s="95">
        <v>0</v>
      </c>
      <c r="AC317" s="95">
        <v>0</v>
      </c>
      <c r="AD317" s="95">
        <v>0</v>
      </c>
      <c r="AE317" s="95">
        <v>0</v>
      </c>
      <c r="AF317" s="95">
        <v>0</v>
      </c>
      <c r="AG317" s="95">
        <v>0</v>
      </c>
      <c r="AH317" s="95">
        <v>0</v>
      </c>
      <c r="AI317" s="95">
        <v>0</v>
      </c>
    </row>
    <row r="318" spans="1:39">
      <c r="A318" s="93" t="str">
        <f t="shared" si="6"/>
        <v>5-2-Ｂ２チラシ</v>
      </c>
      <c r="C318" s="95" t="s">
        <v>2227</v>
      </c>
      <c r="D318" s="93">
        <v>5</v>
      </c>
      <c r="E318" s="95" t="s">
        <v>2228</v>
      </c>
      <c r="F318" s="95" t="s">
        <v>2229</v>
      </c>
      <c r="G318" s="95" t="s">
        <v>2136</v>
      </c>
      <c r="H318" s="95">
        <v>1</v>
      </c>
      <c r="I318" s="174" t="s">
        <v>2225</v>
      </c>
      <c r="J318" s="95">
        <v>2</v>
      </c>
      <c r="K318" s="95">
        <v>11.5</v>
      </c>
      <c r="L318" s="174">
        <v>0</v>
      </c>
      <c r="M318" s="174">
        <v>8</v>
      </c>
      <c r="N318" s="174">
        <v>0</v>
      </c>
      <c r="O318" s="174">
        <v>0</v>
      </c>
      <c r="P318" s="174">
        <f t="shared" si="8"/>
        <v>9.2000000000000011</v>
      </c>
      <c r="Q318" s="174">
        <v>0</v>
      </c>
      <c r="R318" s="174">
        <v>0</v>
      </c>
      <c r="S318" s="95">
        <v>0</v>
      </c>
      <c r="T318" s="95">
        <v>1</v>
      </c>
      <c r="U318" s="95">
        <v>0</v>
      </c>
      <c r="V318" s="95">
        <v>0</v>
      </c>
      <c r="W318" s="95">
        <v>1</v>
      </c>
      <c r="X318" s="95">
        <v>0</v>
      </c>
      <c r="Y318" s="95">
        <v>0</v>
      </c>
      <c r="Z318" s="95">
        <v>1</v>
      </c>
      <c r="AA318" s="95">
        <v>0</v>
      </c>
      <c r="AB318" s="95">
        <v>0</v>
      </c>
      <c r="AC318" s="95">
        <v>0</v>
      </c>
      <c r="AD318" s="95">
        <v>0</v>
      </c>
      <c r="AE318" s="95">
        <v>0</v>
      </c>
      <c r="AF318" s="95">
        <v>0</v>
      </c>
      <c r="AG318" s="95">
        <v>0</v>
      </c>
      <c r="AH318" s="95">
        <v>0</v>
      </c>
      <c r="AI318" s="95">
        <v>0</v>
      </c>
    </row>
    <row r="319" spans="1:39">
      <c r="A319" s="93" t="str">
        <f t="shared" si="6"/>
        <v>5-3-Ｂ２チラシ</v>
      </c>
      <c r="C319" s="95" t="s">
        <v>2230</v>
      </c>
      <c r="D319" s="93">
        <v>5</v>
      </c>
      <c r="E319" s="95" t="s">
        <v>2231</v>
      </c>
      <c r="F319" s="95" t="s">
        <v>2232</v>
      </c>
      <c r="G319" s="95" t="s">
        <v>2140</v>
      </c>
      <c r="H319" s="95">
        <v>1</v>
      </c>
      <c r="I319" s="174" t="s">
        <v>2225</v>
      </c>
      <c r="J319" s="95">
        <v>3</v>
      </c>
      <c r="K319" s="95">
        <v>11</v>
      </c>
      <c r="L319" s="174">
        <v>0</v>
      </c>
      <c r="M319" s="174">
        <v>7.7</v>
      </c>
      <c r="N319" s="174">
        <v>0</v>
      </c>
      <c r="O319" s="174">
        <v>0</v>
      </c>
      <c r="P319" s="174">
        <f t="shared" si="8"/>
        <v>8.8000000000000007</v>
      </c>
      <c r="Q319" s="174">
        <v>0</v>
      </c>
      <c r="R319" s="174">
        <v>0</v>
      </c>
      <c r="S319" s="95">
        <v>0</v>
      </c>
      <c r="T319" s="95">
        <v>1</v>
      </c>
      <c r="U319" s="95">
        <v>0</v>
      </c>
      <c r="V319" s="95">
        <v>0</v>
      </c>
      <c r="W319" s="95">
        <v>1</v>
      </c>
      <c r="X319" s="95">
        <v>0</v>
      </c>
      <c r="Y319" s="95">
        <v>0</v>
      </c>
      <c r="Z319" s="95">
        <v>0</v>
      </c>
      <c r="AA319" s="95">
        <v>1</v>
      </c>
      <c r="AB319" s="95">
        <v>0</v>
      </c>
      <c r="AC319" s="95">
        <v>0</v>
      </c>
      <c r="AD319" s="95">
        <v>0</v>
      </c>
      <c r="AE319" s="95">
        <v>0</v>
      </c>
      <c r="AF319" s="95">
        <v>0</v>
      </c>
      <c r="AG319" s="95">
        <v>0</v>
      </c>
      <c r="AH319" s="95">
        <v>0</v>
      </c>
      <c r="AI319" s="95">
        <v>0</v>
      </c>
    </row>
    <row r="320" spans="1:39">
      <c r="A320" s="93" t="str">
        <f t="shared" si="6"/>
        <v>5-1-Ｂ３チラシ</v>
      </c>
      <c r="C320" s="95" t="s">
        <v>188</v>
      </c>
      <c r="D320" s="93">
        <v>5</v>
      </c>
      <c r="E320" s="95" t="s">
        <v>208</v>
      </c>
      <c r="F320" s="95" t="s">
        <v>2242</v>
      </c>
      <c r="G320" s="95" t="s">
        <v>2132</v>
      </c>
      <c r="H320" s="95">
        <v>1</v>
      </c>
      <c r="I320" s="174" t="s">
        <v>208</v>
      </c>
      <c r="J320" s="95">
        <v>1</v>
      </c>
      <c r="K320" s="95">
        <v>9.5</v>
      </c>
      <c r="L320" s="174">
        <v>0</v>
      </c>
      <c r="M320" s="174">
        <v>6.7</v>
      </c>
      <c r="N320" s="174">
        <v>0</v>
      </c>
      <c r="O320" s="174">
        <v>0</v>
      </c>
      <c r="P320" s="174">
        <f t="shared" si="8"/>
        <v>7.6000000000000005</v>
      </c>
      <c r="Q320" s="174">
        <v>0</v>
      </c>
      <c r="R320" s="174">
        <v>0</v>
      </c>
      <c r="S320" s="95">
        <v>0</v>
      </c>
      <c r="T320" s="95">
        <v>1</v>
      </c>
      <c r="U320" s="95">
        <v>0</v>
      </c>
      <c r="V320" s="95">
        <v>0</v>
      </c>
      <c r="W320" s="95">
        <v>1</v>
      </c>
      <c r="X320" s="95">
        <v>0</v>
      </c>
      <c r="Y320" s="95">
        <v>0</v>
      </c>
      <c r="Z320" s="95">
        <v>1</v>
      </c>
      <c r="AA320" s="95">
        <v>1</v>
      </c>
      <c r="AB320" s="95">
        <v>0</v>
      </c>
      <c r="AC320" s="95">
        <v>0</v>
      </c>
      <c r="AD320" s="95">
        <v>0</v>
      </c>
      <c r="AE320" s="95">
        <v>0</v>
      </c>
      <c r="AF320" s="95">
        <v>0</v>
      </c>
      <c r="AG320" s="95">
        <v>0</v>
      </c>
      <c r="AH320" s="95">
        <v>0</v>
      </c>
      <c r="AI320" s="95">
        <v>0</v>
      </c>
    </row>
    <row r="321" spans="1:39">
      <c r="A321" s="93" t="str">
        <f t="shared" si="6"/>
        <v>5-2-Ｂ３チラシ</v>
      </c>
      <c r="C321" s="95" t="s">
        <v>189</v>
      </c>
      <c r="D321" s="93">
        <v>5</v>
      </c>
      <c r="E321" s="95" t="s">
        <v>2243</v>
      </c>
      <c r="F321" s="95" t="s">
        <v>2244</v>
      </c>
      <c r="G321" s="95" t="s">
        <v>2136</v>
      </c>
      <c r="H321" s="95">
        <v>1</v>
      </c>
      <c r="I321" s="174" t="s">
        <v>208</v>
      </c>
      <c r="J321" s="95">
        <v>2</v>
      </c>
      <c r="K321" s="95">
        <v>11</v>
      </c>
      <c r="L321" s="174">
        <v>0</v>
      </c>
      <c r="M321" s="174">
        <v>7.7</v>
      </c>
      <c r="N321" s="174">
        <v>0</v>
      </c>
      <c r="O321" s="174">
        <v>0</v>
      </c>
      <c r="P321" s="174">
        <f t="shared" si="8"/>
        <v>8.8000000000000007</v>
      </c>
      <c r="Q321" s="174">
        <v>0</v>
      </c>
      <c r="R321" s="174">
        <v>0</v>
      </c>
      <c r="S321" s="95">
        <v>0</v>
      </c>
      <c r="T321" s="95">
        <v>1</v>
      </c>
      <c r="U321" s="95">
        <v>0</v>
      </c>
      <c r="V321" s="95">
        <v>0</v>
      </c>
      <c r="W321" s="95">
        <v>1</v>
      </c>
      <c r="X321" s="95">
        <v>0</v>
      </c>
      <c r="Y321" s="95">
        <v>0</v>
      </c>
      <c r="Z321" s="95">
        <v>1</v>
      </c>
      <c r="AA321" s="95">
        <v>0</v>
      </c>
      <c r="AB321" s="95">
        <v>0</v>
      </c>
      <c r="AC321" s="95">
        <v>0</v>
      </c>
      <c r="AD321" s="95">
        <v>0</v>
      </c>
      <c r="AE321" s="95">
        <v>0</v>
      </c>
      <c r="AF321" s="95">
        <v>0</v>
      </c>
      <c r="AG321" s="95">
        <v>0</v>
      </c>
      <c r="AH321" s="95">
        <v>0</v>
      </c>
      <c r="AI321" s="95">
        <v>0</v>
      </c>
    </row>
    <row r="322" spans="1:39">
      <c r="A322" s="93" t="str">
        <f t="shared" si="6"/>
        <v>5-3-Ｂ３チラシ</v>
      </c>
      <c r="C322" s="95" t="s">
        <v>190</v>
      </c>
      <c r="D322" s="93">
        <v>5</v>
      </c>
      <c r="E322" s="95" t="s">
        <v>2245</v>
      </c>
      <c r="F322" s="95" t="s">
        <v>2246</v>
      </c>
      <c r="G322" s="95" t="s">
        <v>2140</v>
      </c>
      <c r="H322" s="95">
        <v>1</v>
      </c>
      <c r="I322" s="174" t="s">
        <v>208</v>
      </c>
      <c r="J322" s="95">
        <v>3</v>
      </c>
      <c r="K322" s="95">
        <v>10.5</v>
      </c>
      <c r="L322" s="174">
        <v>0</v>
      </c>
      <c r="M322" s="174">
        <v>7.4</v>
      </c>
      <c r="N322" s="174">
        <v>0</v>
      </c>
      <c r="O322" s="174">
        <v>0</v>
      </c>
      <c r="P322" s="174">
        <f t="shared" si="8"/>
        <v>8.4</v>
      </c>
      <c r="Q322" s="174">
        <v>0</v>
      </c>
      <c r="R322" s="174">
        <v>0</v>
      </c>
      <c r="S322" s="95">
        <v>0</v>
      </c>
      <c r="T322" s="95">
        <v>1</v>
      </c>
      <c r="U322" s="95">
        <v>0</v>
      </c>
      <c r="V322" s="95">
        <v>0</v>
      </c>
      <c r="W322" s="95">
        <v>1</v>
      </c>
      <c r="X322" s="95">
        <v>0</v>
      </c>
      <c r="Y322" s="95">
        <v>0</v>
      </c>
      <c r="Z322" s="95">
        <v>0</v>
      </c>
      <c r="AA322" s="95">
        <v>1</v>
      </c>
      <c r="AB322" s="95">
        <v>0</v>
      </c>
      <c r="AC322" s="95">
        <v>0</v>
      </c>
      <c r="AD322" s="95">
        <v>0</v>
      </c>
      <c r="AE322" s="95">
        <v>0</v>
      </c>
      <c r="AF322" s="95">
        <v>0</v>
      </c>
      <c r="AG322" s="95">
        <v>0</v>
      </c>
      <c r="AH322" s="95">
        <v>0</v>
      </c>
      <c r="AI322" s="95">
        <v>0</v>
      </c>
    </row>
    <row r="323" spans="1:39">
      <c r="A323" s="93" t="str">
        <f t="shared" si="6"/>
        <v>5-1-Ｂ４チラシ</v>
      </c>
      <c r="C323" s="95" t="s">
        <v>182</v>
      </c>
      <c r="D323" s="93">
        <v>5</v>
      </c>
      <c r="E323" s="95" t="s">
        <v>206</v>
      </c>
      <c r="F323" s="95" t="s">
        <v>2256</v>
      </c>
      <c r="G323" s="95" t="s">
        <v>2132</v>
      </c>
      <c r="H323" s="95">
        <v>1</v>
      </c>
      <c r="I323" s="174" t="s">
        <v>206</v>
      </c>
      <c r="J323" s="95">
        <v>1</v>
      </c>
      <c r="K323" s="95">
        <v>10</v>
      </c>
      <c r="L323" s="174">
        <v>0</v>
      </c>
      <c r="M323" s="174">
        <v>7</v>
      </c>
      <c r="N323" s="174">
        <v>0</v>
      </c>
      <c r="O323" s="174">
        <v>0</v>
      </c>
      <c r="P323" s="174">
        <f t="shared" si="8"/>
        <v>8</v>
      </c>
      <c r="Q323" s="174">
        <v>0</v>
      </c>
      <c r="R323" s="174">
        <v>0</v>
      </c>
      <c r="S323" s="95">
        <v>0</v>
      </c>
      <c r="T323" s="95">
        <v>1</v>
      </c>
      <c r="U323" s="95">
        <v>0</v>
      </c>
      <c r="V323" s="95">
        <v>0</v>
      </c>
      <c r="W323" s="95">
        <v>1</v>
      </c>
      <c r="X323" s="95">
        <v>0</v>
      </c>
      <c r="Y323" s="95">
        <v>0</v>
      </c>
      <c r="Z323" s="95">
        <v>1</v>
      </c>
      <c r="AA323" s="95">
        <v>1</v>
      </c>
      <c r="AB323" s="95">
        <v>0</v>
      </c>
      <c r="AC323" s="95">
        <v>0</v>
      </c>
      <c r="AD323" s="95">
        <v>0</v>
      </c>
      <c r="AE323" s="95">
        <v>0</v>
      </c>
      <c r="AF323" s="95">
        <v>0</v>
      </c>
      <c r="AG323" s="95">
        <v>0</v>
      </c>
      <c r="AH323" s="95">
        <v>0</v>
      </c>
      <c r="AI323" s="95">
        <v>0</v>
      </c>
    </row>
    <row r="324" spans="1:39">
      <c r="A324" s="93" t="str">
        <f t="shared" si="6"/>
        <v>5-2-Ｂ４チラシ</v>
      </c>
      <c r="C324" s="95" t="s">
        <v>183</v>
      </c>
      <c r="D324" s="93">
        <v>5</v>
      </c>
      <c r="E324" s="95" t="s">
        <v>2791</v>
      </c>
      <c r="F324" s="95" t="s">
        <v>2786</v>
      </c>
      <c r="G324" s="95" t="s">
        <v>2136</v>
      </c>
      <c r="H324" s="95">
        <v>1</v>
      </c>
      <c r="I324" s="174" t="s">
        <v>206</v>
      </c>
      <c r="J324" s="95">
        <v>2</v>
      </c>
      <c r="K324" s="95">
        <v>11</v>
      </c>
      <c r="L324" s="174">
        <v>0</v>
      </c>
      <c r="M324" s="174">
        <v>7.7</v>
      </c>
      <c r="N324" s="174">
        <v>0</v>
      </c>
      <c r="O324" s="174">
        <v>0</v>
      </c>
      <c r="P324" s="174">
        <f t="shared" si="8"/>
        <v>8.8000000000000007</v>
      </c>
      <c r="Q324" s="174">
        <v>0</v>
      </c>
      <c r="R324" s="174">
        <v>0</v>
      </c>
      <c r="S324" s="95">
        <v>0</v>
      </c>
      <c r="T324" s="95">
        <v>1</v>
      </c>
      <c r="U324" s="95">
        <v>0</v>
      </c>
      <c r="V324" s="95">
        <v>0</v>
      </c>
      <c r="W324" s="95">
        <v>1</v>
      </c>
      <c r="X324" s="95">
        <v>0</v>
      </c>
      <c r="Y324" s="95">
        <v>0</v>
      </c>
      <c r="Z324" s="95">
        <v>1</v>
      </c>
      <c r="AA324" s="95">
        <v>0</v>
      </c>
      <c r="AB324" s="95">
        <v>0</v>
      </c>
      <c r="AC324" s="95">
        <v>0</v>
      </c>
      <c r="AD324" s="95">
        <v>0</v>
      </c>
      <c r="AE324" s="95">
        <v>0</v>
      </c>
      <c r="AF324" s="95">
        <v>0</v>
      </c>
      <c r="AG324" s="95">
        <v>0</v>
      </c>
      <c r="AH324" s="95">
        <v>0</v>
      </c>
      <c r="AI324" s="95">
        <v>0</v>
      </c>
    </row>
    <row r="325" spans="1:39">
      <c r="A325" s="93" t="str">
        <f t="shared" si="6"/>
        <v>5-3-Ｂ４チラシ</v>
      </c>
      <c r="C325" s="95" t="s">
        <v>184</v>
      </c>
      <c r="D325" s="93">
        <v>5</v>
      </c>
      <c r="E325" s="95" t="s">
        <v>2793</v>
      </c>
      <c r="F325" s="95" t="s">
        <v>2787</v>
      </c>
      <c r="G325" s="95" t="s">
        <v>2140</v>
      </c>
      <c r="H325" s="95">
        <v>1</v>
      </c>
      <c r="I325" s="174" t="s">
        <v>206</v>
      </c>
      <c r="J325" s="95">
        <v>3</v>
      </c>
      <c r="K325" s="95">
        <v>11</v>
      </c>
      <c r="L325" s="174">
        <v>0</v>
      </c>
      <c r="M325" s="174">
        <v>7.7</v>
      </c>
      <c r="N325" s="174">
        <v>0</v>
      </c>
      <c r="O325" s="174">
        <v>0</v>
      </c>
      <c r="P325" s="174">
        <f t="shared" si="8"/>
        <v>8.8000000000000007</v>
      </c>
      <c r="Q325" s="174">
        <v>0</v>
      </c>
      <c r="R325" s="174">
        <v>0</v>
      </c>
      <c r="S325" s="95">
        <v>0</v>
      </c>
      <c r="T325" s="95">
        <v>1</v>
      </c>
      <c r="U325" s="95">
        <v>0</v>
      </c>
      <c r="V325" s="95">
        <v>0</v>
      </c>
      <c r="W325" s="95">
        <v>1</v>
      </c>
      <c r="X325" s="95">
        <v>0</v>
      </c>
      <c r="Y325" s="95">
        <v>0</v>
      </c>
      <c r="Z325" s="95">
        <v>0</v>
      </c>
      <c r="AA325" s="95">
        <v>1</v>
      </c>
      <c r="AB325" s="95">
        <v>0</v>
      </c>
      <c r="AC325" s="95">
        <v>0</v>
      </c>
      <c r="AD325" s="95">
        <v>0</v>
      </c>
      <c r="AE325" s="95">
        <v>0</v>
      </c>
      <c r="AF325" s="95">
        <v>0</v>
      </c>
      <c r="AG325" s="95">
        <v>0</v>
      </c>
      <c r="AH325" s="95">
        <v>0</v>
      </c>
      <c r="AI325" s="95">
        <v>0</v>
      </c>
    </row>
    <row r="326" spans="1:39">
      <c r="A326" s="93" t="str">
        <f t="shared" si="6"/>
        <v>5-1-冊子</v>
      </c>
      <c r="C326" s="166" t="s">
        <v>2830</v>
      </c>
      <c r="D326" s="93">
        <v>5</v>
      </c>
      <c r="E326" s="95" t="s">
        <v>2785</v>
      </c>
      <c r="F326" s="95" t="s">
        <v>2790</v>
      </c>
      <c r="G326" s="95" t="s">
        <v>2132</v>
      </c>
      <c r="H326" s="95">
        <v>1</v>
      </c>
      <c r="I326" s="95" t="s">
        <v>2785</v>
      </c>
      <c r="J326" s="95">
        <v>1</v>
      </c>
      <c r="K326" s="166">
        <v>16.5</v>
      </c>
      <c r="L326" s="166">
        <v>0</v>
      </c>
      <c r="M326" s="166">
        <v>10</v>
      </c>
      <c r="N326" s="174">
        <v>0</v>
      </c>
      <c r="O326" s="174">
        <v>0</v>
      </c>
      <c r="P326" s="174">
        <f t="shared" si="8"/>
        <v>13.200000000000001</v>
      </c>
      <c r="Q326" s="174">
        <v>0</v>
      </c>
      <c r="R326" s="174">
        <v>0</v>
      </c>
      <c r="S326" s="95">
        <v>0</v>
      </c>
      <c r="T326" s="95">
        <v>1</v>
      </c>
      <c r="U326" s="95">
        <v>0</v>
      </c>
      <c r="V326" s="95">
        <v>0</v>
      </c>
      <c r="W326" s="166">
        <v>1</v>
      </c>
      <c r="X326" s="95">
        <v>0</v>
      </c>
      <c r="Y326" s="95">
        <v>0</v>
      </c>
      <c r="Z326" s="95">
        <v>1</v>
      </c>
      <c r="AA326" s="95">
        <v>1</v>
      </c>
      <c r="AB326" s="95">
        <v>0</v>
      </c>
      <c r="AC326" s="95">
        <v>0</v>
      </c>
      <c r="AD326" s="95">
        <v>0</v>
      </c>
      <c r="AE326" s="95">
        <v>0</v>
      </c>
      <c r="AF326" s="95">
        <v>0</v>
      </c>
      <c r="AG326" s="95">
        <v>0</v>
      </c>
      <c r="AH326" s="95">
        <v>0</v>
      </c>
      <c r="AI326" s="95">
        <v>0</v>
      </c>
    </row>
    <row r="327" spans="1:39">
      <c r="A327" s="93" t="str">
        <f t="shared" si="6"/>
        <v>5-2-冊子</v>
      </c>
      <c r="C327" s="166" t="s">
        <v>2831</v>
      </c>
      <c r="D327" s="93">
        <v>5</v>
      </c>
      <c r="E327" s="95" t="s">
        <v>2792</v>
      </c>
      <c r="F327" s="95" t="s">
        <v>2788</v>
      </c>
      <c r="G327" s="95" t="s">
        <v>2136</v>
      </c>
      <c r="H327" s="95">
        <v>1</v>
      </c>
      <c r="I327" s="95" t="s">
        <v>2318</v>
      </c>
      <c r="J327" s="95">
        <v>2</v>
      </c>
      <c r="K327" s="166">
        <v>18</v>
      </c>
      <c r="L327" s="166">
        <v>0</v>
      </c>
      <c r="M327" s="166">
        <v>10.8</v>
      </c>
      <c r="N327" s="174">
        <v>0</v>
      </c>
      <c r="O327" s="174">
        <v>0</v>
      </c>
      <c r="P327" s="174">
        <f t="shared" si="8"/>
        <v>14.4</v>
      </c>
      <c r="Q327" s="174">
        <v>0</v>
      </c>
      <c r="R327" s="174">
        <v>0</v>
      </c>
      <c r="S327" s="95">
        <v>0</v>
      </c>
      <c r="T327" s="95">
        <v>1</v>
      </c>
      <c r="U327" s="95">
        <v>0</v>
      </c>
      <c r="V327" s="95">
        <v>0</v>
      </c>
      <c r="W327" s="166">
        <v>1</v>
      </c>
      <c r="X327" s="95">
        <v>0</v>
      </c>
      <c r="Y327" s="95">
        <v>0</v>
      </c>
      <c r="Z327" s="95">
        <v>1</v>
      </c>
      <c r="AA327" s="95">
        <v>0</v>
      </c>
      <c r="AB327" s="95">
        <v>0</v>
      </c>
      <c r="AC327" s="95">
        <v>0</v>
      </c>
      <c r="AD327" s="95">
        <v>0</v>
      </c>
      <c r="AE327" s="95">
        <v>0</v>
      </c>
      <c r="AF327" s="95">
        <v>0</v>
      </c>
      <c r="AG327" s="95">
        <v>0</v>
      </c>
      <c r="AH327" s="95">
        <v>0</v>
      </c>
      <c r="AI327" s="95">
        <v>0</v>
      </c>
    </row>
    <row r="328" spans="1:39">
      <c r="A328" s="93" t="str">
        <f t="shared" si="6"/>
        <v>5-3-冊子</v>
      </c>
      <c r="C328" s="166" t="s">
        <v>2832</v>
      </c>
      <c r="D328" s="93">
        <v>5</v>
      </c>
      <c r="E328" s="95" t="s">
        <v>2794</v>
      </c>
      <c r="F328" s="95" t="s">
        <v>2789</v>
      </c>
      <c r="G328" s="95" t="s">
        <v>2140</v>
      </c>
      <c r="H328" s="95">
        <v>1</v>
      </c>
      <c r="I328" s="95" t="s">
        <v>2318</v>
      </c>
      <c r="J328" s="95">
        <v>3</v>
      </c>
      <c r="K328" s="166">
        <v>17.5</v>
      </c>
      <c r="L328" s="166">
        <v>0</v>
      </c>
      <c r="M328" s="166">
        <v>10.5</v>
      </c>
      <c r="N328" s="174">
        <v>0</v>
      </c>
      <c r="O328" s="174">
        <v>0</v>
      </c>
      <c r="P328" s="174">
        <f>K328*0.8</f>
        <v>14</v>
      </c>
      <c r="Q328" s="174">
        <v>0</v>
      </c>
      <c r="R328" s="174">
        <v>0</v>
      </c>
      <c r="S328" s="95">
        <v>0</v>
      </c>
      <c r="T328" s="95">
        <v>1</v>
      </c>
      <c r="U328" s="95">
        <v>0</v>
      </c>
      <c r="V328" s="95">
        <v>0</v>
      </c>
      <c r="W328" s="166">
        <v>1</v>
      </c>
      <c r="X328" s="95">
        <v>0</v>
      </c>
      <c r="Y328" s="95">
        <v>0</v>
      </c>
      <c r="Z328" s="95">
        <v>0</v>
      </c>
      <c r="AA328" s="95">
        <v>1</v>
      </c>
      <c r="AB328" s="95">
        <v>0</v>
      </c>
      <c r="AC328" s="95">
        <v>0</v>
      </c>
      <c r="AD328" s="95">
        <v>0</v>
      </c>
      <c r="AE328" s="95">
        <v>0</v>
      </c>
      <c r="AF328" s="95">
        <v>0</v>
      </c>
      <c r="AG328" s="95">
        <v>0</v>
      </c>
      <c r="AH328" s="95">
        <v>0</v>
      </c>
      <c r="AI328" s="95">
        <v>0</v>
      </c>
    </row>
    <row r="329" spans="1:39">
      <c r="A329" s="93" t="str">
        <f t="shared" si="6"/>
        <v>5-1-Ａ５チラシ</v>
      </c>
      <c r="B329" s="95"/>
      <c r="C329" s="95" t="s">
        <v>191</v>
      </c>
      <c r="D329" s="93">
        <v>5</v>
      </c>
      <c r="E329" s="95" t="s">
        <v>209</v>
      </c>
      <c r="F329" s="95" t="s">
        <v>2196</v>
      </c>
      <c r="G329" s="95" t="s">
        <v>2132</v>
      </c>
      <c r="H329" s="95">
        <v>1</v>
      </c>
      <c r="I329" s="174" t="s">
        <v>209</v>
      </c>
      <c r="J329" s="95">
        <v>1</v>
      </c>
      <c r="K329" s="95">
        <v>10</v>
      </c>
      <c r="L329" s="174">
        <v>0</v>
      </c>
      <c r="M329" s="174">
        <v>7</v>
      </c>
      <c r="N329" s="174">
        <v>0</v>
      </c>
      <c r="O329" s="174">
        <v>0</v>
      </c>
      <c r="P329" s="174">
        <f>K329*0.8</f>
        <v>8</v>
      </c>
      <c r="Q329" s="174">
        <v>0</v>
      </c>
      <c r="R329" s="174">
        <v>0</v>
      </c>
      <c r="S329" s="95">
        <v>0</v>
      </c>
      <c r="T329" s="95">
        <v>1</v>
      </c>
      <c r="U329" s="95">
        <v>0</v>
      </c>
      <c r="V329" s="95">
        <v>0</v>
      </c>
      <c r="W329" s="95">
        <v>1</v>
      </c>
      <c r="X329" s="95">
        <v>0</v>
      </c>
      <c r="Y329" s="95">
        <v>0</v>
      </c>
      <c r="Z329" s="95">
        <v>1</v>
      </c>
      <c r="AA329" s="95">
        <v>1</v>
      </c>
      <c r="AB329" s="95">
        <v>0</v>
      </c>
      <c r="AC329" s="95">
        <v>0</v>
      </c>
      <c r="AD329" s="95">
        <v>0</v>
      </c>
      <c r="AE329" s="95">
        <v>0</v>
      </c>
      <c r="AF329" s="95">
        <v>0</v>
      </c>
      <c r="AG329" s="95">
        <v>0</v>
      </c>
      <c r="AH329" s="95">
        <v>0</v>
      </c>
      <c r="AI329" s="95">
        <v>0</v>
      </c>
      <c r="AJ329" s="95"/>
      <c r="AK329" s="95"/>
      <c r="AL329" s="173">
        <v>44035.863402777781</v>
      </c>
      <c r="AM329" s="95">
        <v>1</v>
      </c>
    </row>
    <row r="330" spans="1:39">
      <c r="A330" s="93" t="str">
        <f t="shared" si="6"/>
        <v>5-2-Ａ５チラシ</v>
      </c>
      <c r="B330" s="95"/>
      <c r="C330" s="95" t="s">
        <v>192</v>
      </c>
      <c r="D330" s="93">
        <v>5</v>
      </c>
      <c r="E330" s="95" t="s">
        <v>2197</v>
      </c>
      <c r="F330" s="95" t="s">
        <v>2198</v>
      </c>
      <c r="G330" s="95" t="s">
        <v>2136</v>
      </c>
      <c r="H330" s="95">
        <v>1</v>
      </c>
      <c r="I330" s="174" t="s">
        <v>209</v>
      </c>
      <c r="J330" s="95">
        <v>2</v>
      </c>
      <c r="K330" s="95">
        <v>11</v>
      </c>
      <c r="L330" s="174">
        <v>0</v>
      </c>
      <c r="M330" s="174">
        <v>7.7</v>
      </c>
      <c r="N330" s="174">
        <v>0</v>
      </c>
      <c r="O330" s="174">
        <v>0</v>
      </c>
      <c r="P330" s="174">
        <f>K330*0.8</f>
        <v>8.8000000000000007</v>
      </c>
      <c r="Q330" s="174">
        <v>0</v>
      </c>
      <c r="R330" s="174">
        <v>0</v>
      </c>
      <c r="S330" s="95">
        <v>0</v>
      </c>
      <c r="T330" s="95">
        <v>1</v>
      </c>
      <c r="U330" s="95">
        <v>0</v>
      </c>
      <c r="V330" s="95">
        <v>0</v>
      </c>
      <c r="W330" s="95">
        <v>1</v>
      </c>
      <c r="X330" s="95">
        <v>0</v>
      </c>
      <c r="Y330" s="95">
        <v>0</v>
      </c>
      <c r="Z330" s="95">
        <v>1</v>
      </c>
      <c r="AA330" s="95">
        <v>0</v>
      </c>
      <c r="AB330" s="95">
        <v>0</v>
      </c>
      <c r="AC330" s="95">
        <v>0</v>
      </c>
      <c r="AD330" s="95">
        <v>0</v>
      </c>
      <c r="AE330" s="95">
        <v>0</v>
      </c>
      <c r="AF330" s="95">
        <v>0</v>
      </c>
      <c r="AG330" s="95">
        <v>0</v>
      </c>
      <c r="AH330" s="95">
        <v>0</v>
      </c>
      <c r="AI330" s="95">
        <v>0</v>
      </c>
      <c r="AJ330" s="95"/>
      <c r="AK330" s="95"/>
      <c r="AL330" s="173">
        <v>44035.866030092591</v>
      </c>
      <c r="AM330" s="95">
        <v>1</v>
      </c>
    </row>
    <row r="331" spans="1:39">
      <c r="A331" s="93" t="str">
        <f t="shared" si="6"/>
        <v>5-3-Ａ５チラシ</v>
      </c>
      <c r="B331" s="95"/>
      <c r="C331" s="95" t="s">
        <v>193</v>
      </c>
      <c r="D331" s="93">
        <v>5</v>
      </c>
      <c r="E331" s="95" t="s">
        <v>2199</v>
      </c>
      <c r="F331" s="95" t="s">
        <v>2200</v>
      </c>
      <c r="G331" s="95" t="s">
        <v>2140</v>
      </c>
      <c r="H331" s="95">
        <v>1</v>
      </c>
      <c r="I331" s="174" t="s">
        <v>209</v>
      </c>
      <c r="J331" s="95">
        <v>3</v>
      </c>
      <c r="K331" s="95">
        <v>11</v>
      </c>
      <c r="L331" s="174">
        <v>0</v>
      </c>
      <c r="M331" s="174">
        <v>7.7</v>
      </c>
      <c r="N331" s="174">
        <v>0</v>
      </c>
      <c r="O331" s="174">
        <v>0</v>
      </c>
      <c r="P331" s="174">
        <f t="shared" ref="P331:P355" si="9">K331*0.8</f>
        <v>8.8000000000000007</v>
      </c>
      <c r="Q331" s="174">
        <v>0</v>
      </c>
      <c r="R331" s="174">
        <v>0</v>
      </c>
      <c r="S331" s="95">
        <v>0</v>
      </c>
      <c r="T331" s="95">
        <v>1</v>
      </c>
      <c r="U331" s="95">
        <v>0</v>
      </c>
      <c r="V331" s="95">
        <v>0</v>
      </c>
      <c r="W331" s="95">
        <v>1</v>
      </c>
      <c r="X331" s="95">
        <v>0</v>
      </c>
      <c r="Y331" s="95">
        <v>0</v>
      </c>
      <c r="Z331" s="95">
        <v>0</v>
      </c>
      <c r="AA331" s="95">
        <v>1</v>
      </c>
      <c r="AB331" s="95">
        <v>0</v>
      </c>
      <c r="AC331" s="95">
        <v>0</v>
      </c>
      <c r="AD331" s="95">
        <v>0</v>
      </c>
      <c r="AE331" s="95">
        <v>0</v>
      </c>
      <c r="AF331" s="95">
        <v>0</v>
      </c>
      <c r="AG331" s="95">
        <v>0</v>
      </c>
      <c r="AH331" s="95">
        <v>0</v>
      </c>
      <c r="AI331" s="95">
        <v>0</v>
      </c>
      <c r="AJ331" s="95"/>
      <c r="AK331" s="95"/>
      <c r="AL331" s="173">
        <v>44035.867152777777</v>
      </c>
      <c r="AM331" s="95">
        <v>1</v>
      </c>
    </row>
    <row r="332" spans="1:39">
      <c r="A332" s="93" t="str">
        <f t="shared" si="6"/>
        <v>5-1-Ｂ５チラシ</v>
      </c>
      <c r="B332" s="95"/>
      <c r="C332" s="95" t="s">
        <v>194</v>
      </c>
      <c r="D332" s="93">
        <v>5</v>
      </c>
      <c r="E332" s="95" t="s">
        <v>210</v>
      </c>
      <c r="F332" s="95" t="s">
        <v>2281</v>
      </c>
      <c r="G332" s="95" t="s">
        <v>2132</v>
      </c>
      <c r="H332" s="95">
        <v>1</v>
      </c>
      <c r="I332" s="174" t="s">
        <v>210</v>
      </c>
      <c r="J332" s="95">
        <v>1</v>
      </c>
      <c r="K332" s="95">
        <v>10</v>
      </c>
      <c r="L332" s="174">
        <v>0</v>
      </c>
      <c r="M332" s="174">
        <v>7</v>
      </c>
      <c r="N332" s="174">
        <v>0</v>
      </c>
      <c r="O332" s="174">
        <v>0</v>
      </c>
      <c r="P332" s="174">
        <f t="shared" si="9"/>
        <v>8</v>
      </c>
      <c r="Q332" s="174">
        <v>0</v>
      </c>
      <c r="R332" s="174">
        <v>0</v>
      </c>
      <c r="S332" s="95">
        <v>0</v>
      </c>
      <c r="T332" s="95">
        <v>1</v>
      </c>
      <c r="U332" s="95">
        <v>0</v>
      </c>
      <c r="V332" s="95">
        <v>0</v>
      </c>
      <c r="W332" s="95">
        <v>1</v>
      </c>
      <c r="X332" s="95">
        <v>0</v>
      </c>
      <c r="Y332" s="95">
        <v>0</v>
      </c>
      <c r="Z332" s="95">
        <v>1</v>
      </c>
      <c r="AA332" s="95">
        <v>1</v>
      </c>
      <c r="AB332" s="95">
        <v>0</v>
      </c>
      <c r="AC332" s="95">
        <v>0</v>
      </c>
      <c r="AD332" s="95">
        <v>0</v>
      </c>
      <c r="AE332" s="95">
        <v>0</v>
      </c>
      <c r="AF332" s="95">
        <v>0</v>
      </c>
      <c r="AG332" s="95">
        <v>0</v>
      </c>
      <c r="AH332" s="95">
        <v>0</v>
      </c>
      <c r="AI332" s="95">
        <v>0</v>
      </c>
      <c r="AJ332" s="95"/>
      <c r="AK332" s="95"/>
      <c r="AL332" s="173">
        <v>44035.864120370374</v>
      </c>
      <c r="AM332" s="95">
        <v>1</v>
      </c>
    </row>
    <row r="333" spans="1:39">
      <c r="A333" s="93" t="str">
        <f t="shared" si="6"/>
        <v>5-2-Ｂ５チラシ</v>
      </c>
      <c r="B333" s="95"/>
      <c r="C333" s="95" t="s">
        <v>195</v>
      </c>
      <c r="D333" s="93">
        <v>5</v>
      </c>
      <c r="E333" s="95" t="s">
        <v>2282</v>
      </c>
      <c r="F333" s="95" t="s">
        <v>2283</v>
      </c>
      <c r="G333" s="95" t="s">
        <v>2136</v>
      </c>
      <c r="H333" s="95">
        <v>1</v>
      </c>
      <c r="I333" s="174" t="s">
        <v>210</v>
      </c>
      <c r="J333" s="95">
        <v>2</v>
      </c>
      <c r="K333" s="95">
        <v>11</v>
      </c>
      <c r="L333" s="174">
        <v>0</v>
      </c>
      <c r="M333" s="174">
        <v>7.7</v>
      </c>
      <c r="N333" s="174">
        <v>0</v>
      </c>
      <c r="O333" s="174">
        <v>0</v>
      </c>
      <c r="P333" s="174">
        <f t="shared" si="9"/>
        <v>8.8000000000000007</v>
      </c>
      <c r="Q333" s="174">
        <v>0</v>
      </c>
      <c r="R333" s="174">
        <v>0</v>
      </c>
      <c r="S333" s="95">
        <v>0</v>
      </c>
      <c r="T333" s="95">
        <v>1</v>
      </c>
      <c r="U333" s="95">
        <v>0</v>
      </c>
      <c r="V333" s="95">
        <v>0</v>
      </c>
      <c r="W333" s="95">
        <v>1</v>
      </c>
      <c r="X333" s="95">
        <v>0</v>
      </c>
      <c r="Y333" s="95">
        <v>0</v>
      </c>
      <c r="Z333" s="95">
        <v>1</v>
      </c>
      <c r="AA333" s="95">
        <v>0</v>
      </c>
      <c r="AB333" s="95">
        <v>0</v>
      </c>
      <c r="AC333" s="95">
        <v>0</v>
      </c>
      <c r="AD333" s="95">
        <v>0</v>
      </c>
      <c r="AE333" s="95">
        <v>0</v>
      </c>
      <c r="AF333" s="95">
        <v>0</v>
      </c>
      <c r="AG333" s="95">
        <v>0</v>
      </c>
      <c r="AH333" s="95">
        <v>0</v>
      </c>
      <c r="AI333" s="95">
        <v>0</v>
      </c>
      <c r="AJ333" s="95"/>
      <c r="AK333" s="95"/>
      <c r="AL333" s="173">
        <v>44035.866296296299</v>
      </c>
      <c r="AM333" s="95">
        <v>1</v>
      </c>
    </row>
    <row r="334" spans="1:39">
      <c r="A334" s="93" t="str">
        <f t="shared" si="6"/>
        <v>5-3-Ｂ５チラシ</v>
      </c>
      <c r="B334" s="95"/>
      <c r="C334" s="95" t="s">
        <v>196</v>
      </c>
      <c r="D334" s="93">
        <v>5</v>
      </c>
      <c r="E334" s="95" t="s">
        <v>2284</v>
      </c>
      <c r="F334" s="95" t="s">
        <v>2285</v>
      </c>
      <c r="G334" s="95" t="s">
        <v>2140</v>
      </c>
      <c r="H334" s="95">
        <v>1</v>
      </c>
      <c r="I334" s="174" t="s">
        <v>210</v>
      </c>
      <c r="J334" s="95">
        <v>3</v>
      </c>
      <c r="K334" s="95">
        <v>11</v>
      </c>
      <c r="L334" s="174">
        <v>0</v>
      </c>
      <c r="M334" s="174">
        <v>7.7</v>
      </c>
      <c r="N334" s="174">
        <v>0</v>
      </c>
      <c r="O334" s="174">
        <v>0</v>
      </c>
      <c r="P334" s="174">
        <f t="shared" si="9"/>
        <v>8.8000000000000007</v>
      </c>
      <c r="Q334" s="174">
        <v>0</v>
      </c>
      <c r="R334" s="174">
        <v>0</v>
      </c>
      <c r="S334" s="95">
        <v>0</v>
      </c>
      <c r="T334" s="95">
        <v>1</v>
      </c>
      <c r="U334" s="95">
        <v>0</v>
      </c>
      <c r="V334" s="95">
        <v>0</v>
      </c>
      <c r="W334" s="95">
        <v>1</v>
      </c>
      <c r="X334" s="95">
        <v>0</v>
      </c>
      <c r="Y334" s="95">
        <v>0</v>
      </c>
      <c r="Z334" s="95">
        <v>0</v>
      </c>
      <c r="AA334" s="95">
        <v>1</v>
      </c>
      <c r="AB334" s="95">
        <v>0</v>
      </c>
      <c r="AC334" s="95">
        <v>0</v>
      </c>
      <c r="AD334" s="95">
        <v>0</v>
      </c>
      <c r="AE334" s="95">
        <v>0</v>
      </c>
      <c r="AF334" s="95">
        <v>0</v>
      </c>
      <c r="AG334" s="95">
        <v>0</v>
      </c>
      <c r="AH334" s="95">
        <v>0</v>
      </c>
      <c r="AI334" s="95">
        <v>0</v>
      </c>
      <c r="AJ334" s="95"/>
      <c r="AK334" s="95"/>
      <c r="AL334" s="173">
        <v>44035.8675</v>
      </c>
      <c r="AM334" s="95">
        <v>1</v>
      </c>
    </row>
    <row r="335" spans="1:39">
      <c r="A335" s="93" t="str">
        <f t="shared" si="6"/>
        <v>6-1-Ａ２チラシ</v>
      </c>
      <c r="C335" s="95" t="s">
        <v>2145</v>
      </c>
      <c r="D335" s="93">
        <v>6</v>
      </c>
      <c r="E335" s="95" t="s">
        <v>2146</v>
      </c>
      <c r="F335" s="95" t="s">
        <v>2146</v>
      </c>
      <c r="G335" s="174" t="s">
        <v>2132</v>
      </c>
      <c r="H335" s="95">
        <v>1</v>
      </c>
      <c r="I335" s="174" t="s">
        <v>2146</v>
      </c>
      <c r="J335" s="95">
        <v>1</v>
      </c>
      <c r="K335" s="93">
        <v>16</v>
      </c>
      <c r="L335" s="166">
        <v>0</v>
      </c>
      <c r="M335" s="166">
        <v>9.6</v>
      </c>
      <c r="N335" s="174">
        <v>0</v>
      </c>
      <c r="O335" s="174">
        <v>0</v>
      </c>
      <c r="P335" s="174">
        <f t="shared" si="9"/>
        <v>12.8</v>
      </c>
      <c r="Q335" s="174">
        <v>0</v>
      </c>
      <c r="R335" s="174">
        <v>0</v>
      </c>
      <c r="S335" s="95">
        <v>0</v>
      </c>
      <c r="T335" s="95">
        <v>1</v>
      </c>
      <c r="U335" s="95">
        <v>0</v>
      </c>
      <c r="V335" s="95">
        <v>0</v>
      </c>
      <c r="W335" s="95">
        <v>1</v>
      </c>
      <c r="X335" s="95">
        <v>0</v>
      </c>
      <c r="Y335" s="95">
        <v>0</v>
      </c>
      <c r="Z335" s="95">
        <v>0</v>
      </c>
      <c r="AA335" s="95">
        <v>1</v>
      </c>
      <c r="AB335" s="95">
        <v>0</v>
      </c>
      <c r="AC335" s="95">
        <v>0</v>
      </c>
      <c r="AD335" s="95">
        <v>0</v>
      </c>
      <c r="AE335" s="95">
        <v>0</v>
      </c>
      <c r="AF335" s="95">
        <v>0</v>
      </c>
      <c r="AG335" s="95">
        <v>0</v>
      </c>
      <c r="AH335" s="95">
        <v>0</v>
      </c>
      <c r="AI335" s="95">
        <v>0</v>
      </c>
    </row>
    <row r="336" spans="1:39">
      <c r="A336" s="93" t="str">
        <f t="shared" si="6"/>
        <v>6-2-Ａ２チラシ</v>
      </c>
      <c r="C336" s="95" t="s">
        <v>2147</v>
      </c>
      <c r="D336" s="93">
        <v>6</v>
      </c>
      <c r="E336" s="95" t="s">
        <v>2148</v>
      </c>
      <c r="F336" s="95" t="s">
        <v>2149</v>
      </c>
      <c r="G336" s="174" t="s">
        <v>2136</v>
      </c>
      <c r="H336" s="95">
        <v>1</v>
      </c>
      <c r="I336" s="174" t="s">
        <v>2146</v>
      </c>
      <c r="J336" s="95">
        <v>2</v>
      </c>
      <c r="K336" s="93">
        <v>17.5</v>
      </c>
      <c r="L336" s="166">
        <v>0</v>
      </c>
      <c r="M336" s="166">
        <v>10.5</v>
      </c>
      <c r="N336" s="174">
        <v>0</v>
      </c>
      <c r="O336" s="174">
        <v>0</v>
      </c>
      <c r="P336" s="174">
        <f t="shared" si="9"/>
        <v>14</v>
      </c>
      <c r="Q336" s="174">
        <v>0</v>
      </c>
      <c r="R336" s="174">
        <v>0</v>
      </c>
      <c r="S336" s="95">
        <v>0</v>
      </c>
      <c r="T336" s="95">
        <v>1</v>
      </c>
      <c r="U336" s="95">
        <v>0</v>
      </c>
      <c r="V336" s="95">
        <v>0</v>
      </c>
      <c r="W336" s="95">
        <v>1</v>
      </c>
      <c r="X336" s="95">
        <v>0</v>
      </c>
      <c r="Y336" s="95">
        <v>0</v>
      </c>
      <c r="Z336" s="95">
        <v>0</v>
      </c>
      <c r="AA336" s="95">
        <v>1</v>
      </c>
      <c r="AB336" s="95">
        <v>0</v>
      </c>
      <c r="AC336" s="95">
        <v>0</v>
      </c>
      <c r="AD336" s="95">
        <v>0</v>
      </c>
      <c r="AE336" s="95">
        <v>0</v>
      </c>
      <c r="AF336" s="95">
        <v>0</v>
      </c>
      <c r="AG336" s="95">
        <v>0</v>
      </c>
      <c r="AH336" s="95">
        <v>0</v>
      </c>
      <c r="AI336" s="95">
        <v>0</v>
      </c>
    </row>
    <row r="337" spans="1:35">
      <c r="A337" s="93" t="str">
        <f t="shared" si="6"/>
        <v>6-3-Ａ２チラシ</v>
      </c>
      <c r="C337" s="95" t="s">
        <v>2150</v>
      </c>
      <c r="D337" s="93">
        <v>6</v>
      </c>
      <c r="E337" s="95" t="s">
        <v>2151</v>
      </c>
      <c r="F337" s="95" t="s">
        <v>2152</v>
      </c>
      <c r="G337" s="174" t="s">
        <v>2140</v>
      </c>
      <c r="H337" s="95">
        <v>1</v>
      </c>
      <c r="I337" s="174" t="s">
        <v>2146</v>
      </c>
      <c r="J337" s="95">
        <v>3</v>
      </c>
      <c r="K337" s="93">
        <v>17</v>
      </c>
      <c r="L337" s="166">
        <v>0</v>
      </c>
      <c r="M337" s="166">
        <v>10.199999999999999</v>
      </c>
      <c r="N337" s="174">
        <v>0</v>
      </c>
      <c r="O337" s="174">
        <v>0</v>
      </c>
      <c r="P337" s="174">
        <f t="shared" si="9"/>
        <v>13.600000000000001</v>
      </c>
      <c r="Q337" s="174">
        <v>0</v>
      </c>
      <c r="R337" s="174">
        <v>0</v>
      </c>
      <c r="S337" s="95">
        <v>0</v>
      </c>
      <c r="T337" s="95">
        <v>1</v>
      </c>
      <c r="U337" s="95">
        <v>0</v>
      </c>
      <c r="V337" s="95">
        <v>0</v>
      </c>
      <c r="W337" s="95">
        <v>1</v>
      </c>
      <c r="X337" s="95">
        <v>0</v>
      </c>
      <c r="Y337" s="95">
        <v>0</v>
      </c>
      <c r="Z337" s="95">
        <v>0</v>
      </c>
      <c r="AA337" s="95">
        <v>1</v>
      </c>
      <c r="AB337" s="95">
        <v>0</v>
      </c>
      <c r="AC337" s="95">
        <v>0</v>
      </c>
      <c r="AD337" s="95">
        <v>0</v>
      </c>
      <c r="AE337" s="95">
        <v>0</v>
      </c>
      <c r="AF337" s="95">
        <v>0</v>
      </c>
      <c r="AG337" s="95">
        <v>0</v>
      </c>
      <c r="AH337" s="95">
        <v>0</v>
      </c>
      <c r="AI337" s="95">
        <v>0</v>
      </c>
    </row>
    <row r="338" spans="1:35">
      <c r="A338" s="93" t="str">
        <f t="shared" si="6"/>
        <v>6-1-Ａ３チラシ</v>
      </c>
      <c r="C338" s="95" t="s">
        <v>185</v>
      </c>
      <c r="D338" s="93">
        <v>6</v>
      </c>
      <c r="E338" s="95" t="s">
        <v>2161</v>
      </c>
      <c r="F338" s="95" t="s">
        <v>2161</v>
      </c>
      <c r="G338" s="95" t="s">
        <v>2132</v>
      </c>
      <c r="H338" s="95">
        <v>1</v>
      </c>
      <c r="I338" s="174" t="s">
        <v>2161</v>
      </c>
      <c r="J338" s="95">
        <v>1</v>
      </c>
      <c r="K338" s="93">
        <v>15.5</v>
      </c>
      <c r="L338" s="166">
        <v>0</v>
      </c>
      <c r="M338" s="166">
        <v>9.3000000000000007</v>
      </c>
      <c r="N338" s="174">
        <v>0</v>
      </c>
      <c r="O338" s="174">
        <v>0</v>
      </c>
      <c r="P338" s="174">
        <f t="shared" si="9"/>
        <v>12.4</v>
      </c>
      <c r="Q338" s="174">
        <v>0</v>
      </c>
      <c r="R338" s="174">
        <v>0</v>
      </c>
      <c r="S338" s="95">
        <v>0</v>
      </c>
      <c r="T338" s="95">
        <v>1</v>
      </c>
      <c r="U338" s="95">
        <v>0</v>
      </c>
      <c r="V338" s="95">
        <v>0</v>
      </c>
      <c r="W338" s="95">
        <v>1</v>
      </c>
      <c r="X338" s="95">
        <v>0</v>
      </c>
      <c r="Y338" s="95">
        <v>0</v>
      </c>
      <c r="Z338" s="95">
        <v>0</v>
      </c>
      <c r="AA338" s="95">
        <v>1</v>
      </c>
      <c r="AB338" s="95">
        <v>0</v>
      </c>
      <c r="AC338" s="95">
        <v>0</v>
      </c>
      <c r="AD338" s="95">
        <v>0</v>
      </c>
      <c r="AE338" s="95">
        <v>0</v>
      </c>
      <c r="AF338" s="95">
        <v>0</v>
      </c>
      <c r="AG338" s="95">
        <v>0</v>
      </c>
      <c r="AH338" s="95">
        <v>0</v>
      </c>
      <c r="AI338" s="95">
        <v>0</v>
      </c>
    </row>
    <row r="339" spans="1:35">
      <c r="A339" s="93" t="str">
        <f t="shared" si="6"/>
        <v>6-2-Ａ３チラシ</v>
      </c>
      <c r="C339" s="95" t="s">
        <v>186</v>
      </c>
      <c r="D339" s="93">
        <v>6</v>
      </c>
      <c r="E339" s="95" t="s">
        <v>2162</v>
      </c>
      <c r="F339" s="95" t="s">
        <v>2163</v>
      </c>
      <c r="G339" s="95" t="s">
        <v>2136</v>
      </c>
      <c r="H339" s="95">
        <v>1</v>
      </c>
      <c r="I339" s="174" t="s">
        <v>2161</v>
      </c>
      <c r="J339" s="95">
        <v>2</v>
      </c>
      <c r="K339" s="93">
        <v>17</v>
      </c>
      <c r="L339" s="166">
        <v>0</v>
      </c>
      <c r="M339" s="166">
        <v>10.199999999999999</v>
      </c>
      <c r="N339" s="174">
        <v>0</v>
      </c>
      <c r="O339" s="174">
        <v>0</v>
      </c>
      <c r="P339" s="174">
        <f t="shared" si="9"/>
        <v>13.600000000000001</v>
      </c>
      <c r="Q339" s="174">
        <v>0</v>
      </c>
      <c r="R339" s="174">
        <v>0</v>
      </c>
      <c r="S339" s="95">
        <v>0</v>
      </c>
      <c r="T339" s="95">
        <v>1</v>
      </c>
      <c r="U339" s="95">
        <v>0</v>
      </c>
      <c r="V339" s="95">
        <v>0</v>
      </c>
      <c r="W339" s="95">
        <v>1</v>
      </c>
      <c r="X339" s="95">
        <v>0</v>
      </c>
      <c r="Y339" s="95">
        <v>0</v>
      </c>
      <c r="Z339" s="95">
        <v>0</v>
      </c>
      <c r="AA339" s="95">
        <v>1</v>
      </c>
      <c r="AB339" s="95">
        <v>0</v>
      </c>
      <c r="AC339" s="95">
        <v>0</v>
      </c>
      <c r="AD339" s="95">
        <v>0</v>
      </c>
      <c r="AE339" s="95">
        <v>0</v>
      </c>
      <c r="AF339" s="95">
        <v>0</v>
      </c>
      <c r="AG339" s="95">
        <v>0</v>
      </c>
      <c r="AH339" s="95">
        <v>0</v>
      </c>
      <c r="AI339" s="95">
        <v>0</v>
      </c>
    </row>
    <row r="340" spans="1:35">
      <c r="A340" s="93" t="str">
        <f t="shared" si="6"/>
        <v>6-3-Ａ３チラシ</v>
      </c>
      <c r="C340" s="95" t="s">
        <v>187</v>
      </c>
      <c r="D340" s="93">
        <v>6</v>
      </c>
      <c r="E340" s="95" t="s">
        <v>2164</v>
      </c>
      <c r="F340" s="95" t="s">
        <v>2165</v>
      </c>
      <c r="G340" s="95" t="s">
        <v>2140</v>
      </c>
      <c r="H340" s="95">
        <v>1</v>
      </c>
      <c r="I340" s="174" t="s">
        <v>2161</v>
      </c>
      <c r="J340" s="95">
        <v>3</v>
      </c>
      <c r="K340" s="93">
        <v>16.5</v>
      </c>
      <c r="L340" s="166">
        <v>0</v>
      </c>
      <c r="M340" s="166">
        <v>10</v>
      </c>
      <c r="N340" s="174">
        <v>0</v>
      </c>
      <c r="O340" s="174">
        <v>0</v>
      </c>
      <c r="P340" s="174">
        <f t="shared" si="9"/>
        <v>13.200000000000001</v>
      </c>
      <c r="Q340" s="174">
        <v>0</v>
      </c>
      <c r="R340" s="174">
        <v>0</v>
      </c>
      <c r="S340" s="95">
        <v>0</v>
      </c>
      <c r="T340" s="95">
        <v>1</v>
      </c>
      <c r="U340" s="95">
        <v>0</v>
      </c>
      <c r="V340" s="95">
        <v>0</v>
      </c>
      <c r="W340" s="95">
        <v>1</v>
      </c>
      <c r="X340" s="95">
        <v>0</v>
      </c>
      <c r="Y340" s="95">
        <v>0</v>
      </c>
      <c r="Z340" s="95">
        <v>0</v>
      </c>
      <c r="AA340" s="95">
        <v>1</v>
      </c>
      <c r="AB340" s="95">
        <v>0</v>
      </c>
      <c r="AC340" s="95">
        <v>0</v>
      </c>
      <c r="AD340" s="95">
        <v>0</v>
      </c>
      <c r="AE340" s="95">
        <v>0</v>
      </c>
      <c r="AF340" s="95">
        <v>0</v>
      </c>
      <c r="AG340" s="95">
        <v>0</v>
      </c>
      <c r="AH340" s="95">
        <v>0</v>
      </c>
      <c r="AI340" s="95">
        <v>0</v>
      </c>
    </row>
    <row r="341" spans="1:35">
      <c r="A341" s="93" t="str">
        <f t="shared" si="6"/>
        <v>6-1-Ａ４チラシ</v>
      </c>
      <c r="C341" s="95" t="s">
        <v>179</v>
      </c>
      <c r="D341" s="93">
        <v>6</v>
      </c>
      <c r="E341" s="95" t="s">
        <v>2176</v>
      </c>
      <c r="F341" s="95" t="s">
        <v>2176</v>
      </c>
      <c r="G341" s="95" t="s">
        <v>2132</v>
      </c>
      <c r="H341" s="95">
        <v>1</v>
      </c>
      <c r="I341" s="174" t="s">
        <v>2176</v>
      </c>
      <c r="J341" s="95">
        <v>1</v>
      </c>
      <c r="K341" s="93">
        <v>18</v>
      </c>
      <c r="L341" s="166">
        <v>0</v>
      </c>
      <c r="M341" s="166">
        <v>10.8</v>
      </c>
      <c r="N341" s="174">
        <v>0</v>
      </c>
      <c r="O341" s="174">
        <v>0</v>
      </c>
      <c r="P341" s="174">
        <f t="shared" si="9"/>
        <v>14.4</v>
      </c>
      <c r="Q341" s="174">
        <v>0</v>
      </c>
      <c r="R341" s="174">
        <v>0</v>
      </c>
      <c r="S341" s="95">
        <v>0</v>
      </c>
      <c r="T341" s="95">
        <v>1</v>
      </c>
      <c r="U341" s="95">
        <v>0</v>
      </c>
      <c r="V341" s="95">
        <v>0</v>
      </c>
      <c r="W341" s="95">
        <v>1</v>
      </c>
      <c r="X341" s="95">
        <v>0</v>
      </c>
      <c r="Y341" s="95">
        <v>0</v>
      </c>
      <c r="Z341" s="95">
        <v>0</v>
      </c>
      <c r="AA341" s="95">
        <v>1</v>
      </c>
      <c r="AB341" s="95">
        <v>0</v>
      </c>
      <c r="AC341" s="95">
        <v>0</v>
      </c>
      <c r="AD341" s="95">
        <v>0</v>
      </c>
      <c r="AE341" s="95">
        <v>0</v>
      </c>
      <c r="AF341" s="95">
        <v>0</v>
      </c>
      <c r="AG341" s="95">
        <v>0</v>
      </c>
      <c r="AH341" s="95">
        <v>0</v>
      </c>
      <c r="AI341" s="95">
        <v>0</v>
      </c>
    </row>
    <row r="342" spans="1:35">
      <c r="A342" s="93" t="str">
        <f t="shared" si="6"/>
        <v>6-2-Ａ４チラシ</v>
      </c>
      <c r="C342" s="95" t="s">
        <v>180</v>
      </c>
      <c r="D342" s="93">
        <v>6</v>
      </c>
      <c r="E342" s="95" t="s">
        <v>2177</v>
      </c>
      <c r="F342" s="95" t="s">
        <v>2178</v>
      </c>
      <c r="G342" s="95" t="s">
        <v>2136</v>
      </c>
      <c r="H342" s="95">
        <v>1</v>
      </c>
      <c r="I342" s="174" t="s">
        <v>2176</v>
      </c>
      <c r="J342" s="95">
        <v>2</v>
      </c>
      <c r="K342" s="93">
        <v>19</v>
      </c>
      <c r="L342" s="166">
        <v>0</v>
      </c>
      <c r="M342" s="166">
        <v>11.4</v>
      </c>
      <c r="N342" s="174">
        <v>0</v>
      </c>
      <c r="O342" s="174">
        <v>0</v>
      </c>
      <c r="P342" s="174">
        <f t="shared" si="9"/>
        <v>15.200000000000001</v>
      </c>
      <c r="Q342" s="174">
        <v>0</v>
      </c>
      <c r="R342" s="174">
        <v>0</v>
      </c>
      <c r="S342" s="95">
        <v>0</v>
      </c>
      <c r="T342" s="95">
        <v>1</v>
      </c>
      <c r="U342" s="95">
        <v>0</v>
      </c>
      <c r="V342" s="95">
        <v>0</v>
      </c>
      <c r="W342" s="95">
        <v>1</v>
      </c>
      <c r="X342" s="95">
        <v>0</v>
      </c>
      <c r="Y342" s="95">
        <v>0</v>
      </c>
      <c r="Z342" s="95">
        <v>0</v>
      </c>
      <c r="AA342" s="95">
        <v>1</v>
      </c>
      <c r="AB342" s="95">
        <v>0</v>
      </c>
      <c r="AC342" s="95">
        <v>0</v>
      </c>
      <c r="AD342" s="95">
        <v>0</v>
      </c>
      <c r="AE342" s="95">
        <v>0</v>
      </c>
      <c r="AF342" s="95">
        <v>0</v>
      </c>
      <c r="AG342" s="95">
        <v>0</v>
      </c>
      <c r="AH342" s="95">
        <v>0</v>
      </c>
      <c r="AI342" s="95">
        <v>0</v>
      </c>
    </row>
    <row r="343" spans="1:35">
      <c r="A343" s="93" t="str">
        <f t="shared" si="6"/>
        <v>6-3-Ａ４チラシ</v>
      </c>
      <c r="C343" s="95" t="s">
        <v>181</v>
      </c>
      <c r="D343" s="93">
        <v>6</v>
      </c>
      <c r="E343" s="95" t="s">
        <v>2179</v>
      </c>
      <c r="F343" s="95" t="s">
        <v>2180</v>
      </c>
      <c r="G343" s="95" t="s">
        <v>2140</v>
      </c>
      <c r="H343" s="95">
        <v>1</v>
      </c>
      <c r="I343" s="174" t="s">
        <v>2176</v>
      </c>
      <c r="J343" s="95">
        <v>3</v>
      </c>
      <c r="K343" s="93">
        <v>19</v>
      </c>
      <c r="L343" s="166">
        <v>0</v>
      </c>
      <c r="M343" s="166">
        <v>11.4</v>
      </c>
      <c r="N343" s="174">
        <v>0</v>
      </c>
      <c r="O343" s="174">
        <v>0</v>
      </c>
      <c r="P343" s="174">
        <f t="shared" si="9"/>
        <v>15.200000000000001</v>
      </c>
      <c r="Q343" s="174">
        <v>0</v>
      </c>
      <c r="R343" s="174">
        <v>0</v>
      </c>
      <c r="S343" s="95">
        <v>0</v>
      </c>
      <c r="T343" s="95">
        <v>1</v>
      </c>
      <c r="U343" s="95">
        <v>0</v>
      </c>
      <c r="V343" s="95">
        <v>0</v>
      </c>
      <c r="W343" s="95">
        <v>1</v>
      </c>
      <c r="X343" s="95">
        <v>0</v>
      </c>
      <c r="Y343" s="95">
        <v>0</v>
      </c>
      <c r="Z343" s="95">
        <v>0</v>
      </c>
      <c r="AA343" s="95">
        <v>1</v>
      </c>
      <c r="AB343" s="95">
        <v>0</v>
      </c>
      <c r="AC343" s="95">
        <v>0</v>
      </c>
      <c r="AD343" s="95">
        <v>0</v>
      </c>
      <c r="AE343" s="95">
        <v>0</v>
      </c>
      <c r="AF343" s="95">
        <v>0</v>
      </c>
      <c r="AG343" s="95">
        <v>0</v>
      </c>
      <c r="AH343" s="95">
        <v>0</v>
      </c>
      <c r="AI343" s="95">
        <v>0</v>
      </c>
    </row>
    <row r="344" spans="1:35">
      <c r="A344" s="93" t="str">
        <f t="shared" si="6"/>
        <v>6-1-Ｂ２チラシ</v>
      </c>
      <c r="C344" s="95" t="s">
        <v>2224</v>
      </c>
      <c r="D344" s="93">
        <v>6</v>
      </c>
      <c r="E344" s="95" t="s">
        <v>2225</v>
      </c>
      <c r="F344" s="95" t="s">
        <v>2226</v>
      </c>
      <c r="G344" s="95" t="s">
        <v>2132</v>
      </c>
      <c r="H344" s="95">
        <v>1</v>
      </c>
      <c r="I344" s="174" t="s">
        <v>2225</v>
      </c>
      <c r="J344" s="95">
        <v>1</v>
      </c>
      <c r="K344" s="93">
        <v>17.5</v>
      </c>
      <c r="L344" s="166">
        <v>0</v>
      </c>
      <c r="M344" s="166">
        <v>10.5</v>
      </c>
      <c r="N344" s="174">
        <v>0</v>
      </c>
      <c r="O344" s="174">
        <v>0</v>
      </c>
      <c r="P344" s="174">
        <f t="shared" si="9"/>
        <v>14</v>
      </c>
      <c r="Q344" s="174">
        <v>0</v>
      </c>
      <c r="R344" s="174">
        <v>0</v>
      </c>
      <c r="S344" s="95">
        <v>0</v>
      </c>
      <c r="T344" s="95">
        <v>1</v>
      </c>
      <c r="U344" s="95">
        <v>0</v>
      </c>
      <c r="V344" s="95">
        <v>0</v>
      </c>
      <c r="W344" s="95">
        <v>1</v>
      </c>
      <c r="X344" s="95">
        <v>0</v>
      </c>
      <c r="Y344" s="95">
        <v>0</v>
      </c>
      <c r="Z344" s="95">
        <v>0</v>
      </c>
      <c r="AA344" s="95">
        <v>1</v>
      </c>
      <c r="AB344" s="95">
        <v>0</v>
      </c>
      <c r="AC344" s="95">
        <v>0</v>
      </c>
      <c r="AD344" s="95">
        <v>0</v>
      </c>
      <c r="AE344" s="95">
        <v>0</v>
      </c>
      <c r="AF344" s="95">
        <v>0</v>
      </c>
      <c r="AG344" s="95">
        <v>0</v>
      </c>
      <c r="AH344" s="95">
        <v>0</v>
      </c>
      <c r="AI344" s="95">
        <v>0</v>
      </c>
    </row>
    <row r="345" spans="1:35">
      <c r="A345" s="93" t="str">
        <f t="shared" si="6"/>
        <v>6-2-Ｂ２チラシ</v>
      </c>
      <c r="C345" s="95" t="s">
        <v>2227</v>
      </c>
      <c r="D345" s="93">
        <v>6</v>
      </c>
      <c r="E345" s="95" t="s">
        <v>2228</v>
      </c>
      <c r="F345" s="95" t="s">
        <v>2229</v>
      </c>
      <c r="G345" s="95" t="s">
        <v>2136</v>
      </c>
      <c r="H345" s="95">
        <v>1</v>
      </c>
      <c r="I345" s="174" t="s">
        <v>2225</v>
      </c>
      <c r="J345" s="95">
        <v>2</v>
      </c>
      <c r="K345" s="93">
        <v>19</v>
      </c>
      <c r="L345" s="166">
        <v>0</v>
      </c>
      <c r="M345" s="166">
        <v>11.4</v>
      </c>
      <c r="N345" s="174">
        <v>0</v>
      </c>
      <c r="O345" s="174">
        <v>0</v>
      </c>
      <c r="P345" s="174">
        <f t="shared" si="9"/>
        <v>15.200000000000001</v>
      </c>
      <c r="Q345" s="174">
        <v>0</v>
      </c>
      <c r="R345" s="174">
        <v>0</v>
      </c>
      <c r="S345" s="95">
        <v>0</v>
      </c>
      <c r="T345" s="95">
        <v>1</v>
      </c>
      <c r="U345" s="95">
        <v>0</v>
      </c>
      <c r="V345" s="95">
        <v>0</v>
      </c>
      <c r="W345" s="95">
        <v>1</v>
      </c>
      <c r="X345" s="95">
        <v>0</v>
      </c>
      <c r="Y345" s="95">
        <v>0</v>
      </c>
      <c r="Z345" s="95">
        <v>0</v>
      </c>
      <c r="AA345" s="95">
        <v>1</v>
      </c>
      <c r="AB345" s="95">
        <v>0</v>
      </c>
      <c r="AC345" s="95">
        <v>0</v>
      </c>
      <c r="AD345" s="95">
        <v>0</v>
      </c>
      <c r="AE345" s="95">
        <v>0</v>
      </c>
      <c r="AF345" s="95">
        <v>0</v>
      </c>
      <c r="AG345" s="95">
        <v>0</v>
      </c>
      <c r="AH345" s="95">
        <v>0</v>
      </c>
      <c r="AI345" s="95">
        <v>0</v>
      </c>
    </row>
    <row r="346" spans="1:35">
      <c r="A346" s="93" t="str">
        <f t="shared" si="6"/>
        <v>6-3-Ｂ２チラシ</v>
      </c>
      <c r="C346" s="95" t="s">
        <v>2230</v>
      </c>
      <c r="D346" s="93">
        <v>6</v>
      </c>
      <c r="E346" s="95" t="s">
        <v>2231</v>
      </c>
      <c r="F346" s="95" t="s">
        <v>2232</v>
      </c>
      <c r="G346" s="95" t="s">
        <v>2140</v>
      </c>
      <c r="H346" s="95">
        <v>1</v>
      </c>
      <c r="I346" s="174" t="s">
        <v>2225</v>
      </c>
      <c r="J346" s="95">
        <v>3</v>
      </c>
      <c r="K346" s="93">
        <v>18.5</v>
      </c>
      <c r="L346" s="166">
        <v>0</v>
      </c>
      <c r="M346" s="166">
        <v>11</v>
      </c>
      <c r="N346" s="174">
        <v>0</v>
      </c>
      <c r="O346" s="174">
        <v>0</v>
      </c>
      <c r="P346" s="174">
        <f t="shared" si="9"/>
        <v>14.8</v>
      </c>
      <c r="Q346" s="174">
        <v>0</v>
      </c>
      <c r="R346" s="174">
        <v>0</v>
      </c>
      <c r="S346" s="95">
        <v>0</v>
      </c>
      <c r="T346" s="95">
        <v>1</v>
      </c>
      <c r="U346" s="95">
        <v>0</v>
      </c>
      <c r="V346" s="95">
        <v>0</v>
      </c>
      <c r="W346" s="95">
        <v>1</v>
      </c>
      <c r="X346" s="95">
        <v>0</v>
      </c>
      <c r="Y346" s="95">
        <v>0</v>
      </c>
      <c r="Z346" s="95">
        <v>0</v>
      </c>
      <c r="AA346" s="95">
        <v>1</v>
      </c>
      <c r="AB346" s="95">
        <v>0</v>
      </c>
      <c r="AC346" s="95">
        <v>0</v>
      </c>
      <c r="AD346" s="95">
        <v>0</v>
      </c>
      <c r="AE346" s="95">
        <v>0</v>
      </c>
      <c r="AF346" s="95">
        <v>0</v>
      </c>
      <c r="AG346" s="95">
        <v>0</v>
      </c>
      <c r="AH346" s="95">
        <v>0</v>
      </c>
      <c r="AI346" s="95">
        <v>0</v>
      </c>
    </row>
    <row r="347" spans="1:35">
      <c r="A347" s="93" t="str">
        <f t="shared" si="6"/>
        <v>6-1-Ｂ３チラシ</v>
      </c>
      <c r="C347" s="95" t="s">
        <v>188</v>
      </c>
      <c r="D347" s="93">
        <v>6</v>
      </c>
      <c r="E347" s="95" t="s">
        <v>208</v>
      </c>
      <c r="F347" s="95" t="s">
        <v>2242</v>
      </c>
      <c r="G347" s="95" t="s">
        <v>2132</v>
      </c>
      <c r="H347" s="95">
        <v>1</v>
      </c>
      <c r="I347" s="174" t="s">
        <v>208</v>
      </c>
      <c r="J347" s="95">
        <v>1</v>
      </c>
      <c r="K347" s="93">
        <v>17</v>
      </c>
      <c r="L347" s="166">
        <v>0</v>
      </c>
      <c r="M347" s="166">
        <v>10.199999999999999</v>
      </c>
      <c r="N347" s="174">
        <v>0</v>
      </c>
      <c r="O347" s="174">
        <v>0</v>
      </c>
      <c r="P347" s="174">
        <f t="shared" si="9"/>
        <v>13.600000000000001</v>
      </c>
      <c r="Q347" s="174">
        <v>0</v>
      </c>
      <c r="R347" s="174">
        <v>0</v>
      </c>
      <c r="S347" s="95">
        <v>0</v>
      </c>
      <c r="T347" s="95">
        <v>1</v>
      </c>
      <c r="U347" s="95">
        <v>0</v>
      </c>
      <c r="V347" s="95">
        <v>0</v>
      </c>
      <c r="W347" s="95">
        <v>1</v>
      </c>
      <c r="X347" s="95">
        <v>0</v>
      </c>
      <c r="Y347" s="95">
        <v>0</v>
      </c>
      <c r="Z347" s="95">
        <v>0</v>
      </c>
      <c r="AA347" s="95">
        <v>1</v>
      </c>
      <c r="AB347" s="95">
        <v>0</v>
      </c>
      <c r="AC347" s="95">
        <v>0</v>
      </c>
      <c r="AD347" s="95">
        <v>0</v>
      </c>
      <c r="AE347" s="95">
        <v>0</v>
      </c>
      <c r="AF347" s="95">
        <v>0</v>
      </c>
      <c r="AG347" s="95">
        <v>0</v>
      </c>
      <c r="AH347" s="95">
        <v>0</v>
      </c>
      <c r="AI347" s="95">
        <v>0</v>
      </c>
    </row>
    <row r="348" spans="1:35">
      <c r="A348" s="93" t="str">
        <f t="shared" si="6"/>
        <v>6-2-Ｂ３チラシ</v>
      </c>
      <c r="C348" s="95" t="s">
        <v>189</v>
      </c>
      <c r="D348" s="93">
        <v>6</v>
      </c>
      <c r="E348" s="95" t="s">
        <v>2243</v>
      </c>
      <c r="F348" s="95" t="s">
        <v>2244</v>
      </c>
      <c r="G348" s="95" t="s">
        <v>2136</v>
      </c>
      <c r="H348" s="95">
        <v>1</v>
      </c>
      <c r="I348" s="174" t="s">
        <v>208</v>
      </c>
      <c r="J348" s="95">
        <v>2</v>
      </c>
      <c r="K348" s="93">
        <v>18.5</v>
      </c>
      <c r="L348" s="166">
        <v>0</v>
      </c>
      <c r="M348" s="166">
        <v>11</v>
      </c>
      <c r="N348" s="174">
        <v>0</v>
      </c>
      <c r="O348" s="174">
        <v>0</v>
      </c>
      <c r="P348" s="174">
        <f t="shared" si="9"/>
        <v>14.8</v>
      </c>
      <c r="Q348" s="174">
        <v>0</v>
      </c>
      <c r="R348" s="174">
        <v>0</v>
      </c>
      <c r="S348" s="95">
        <v>0</v>
      </c>
      <c r="T348" s="95">
        <v>1</v>
      </c>
      <c r="U348" s="95">
        <v>0</v>
      </c>
      <c r="V348" s="95">
        <v>0</v>
      </c>
      <c r="W348" s="95">
        <v>1</v>
      </c>
      <c r="X348" s="95">
        <v>0</v>
      </c>
      <c r="Y348" s="95">
        <v>0</v>
      </c>
      <c r="Z348" s="95">
        <v>0</v>
      </c>
      <c r="AA348" s="95">
        <v>1</v>
      </c>
      <c r="AB348" s="95">
        <v>0</v>
      </c>
      <c r="AC348" s="95">
        <v>0</v>
      </c>
      <c r="AD348" s="95">
        <v>0</v>
      </c>
      <c r="AE348" s="95">
        <v>0</v>
      </c>
      <c r="AF348" s="95">
        <v>0</v>
      </c>
      <c r="AG348" s="95">
        <v>0</v>
      </c>
      <c r="AH348" s="95">
        <v>0</v>
      </c>
      <c r="AI348" s="95">
        <v>0</v>
      </c>
    </row>
    <row r="349" spans="1:35">
      <c r="A349" s="93" t="str">
        <f t="shared" si="6"/>
        <v>6-3-Ｂ３チラシ</v>
      </c>
      <c r="C349" s="95" t="s">
        <v>190</v>
      </c>
      <c r="D349" s="93">
        <v>6</v>
      </c>
      <c r="E349" s="95" t="s">
        <v>2245</v>
      </c>
      <c r="F349" s="95" t="s">
        <v>2246</v>
      </c>
      <c r="G349" s="95" t="s">
        <v>2140</v>
      </c>
      <c r="H349" s="95">
        <v>1</v>
      </c>
      <c r="I349" s="174" t="s">
        <v>208</v>
      </c>
      <c r="J349" s="95">
        <v>3</v>
      </c>
      <c r="K349" s="93">
        <v>18</v>
      </c>
      <c r="L349" s="166">
        <v>0</v>
      </c>
      <c r="M349" s="166">
        <v>10.8</v>
      </c>
      <c r="N349" s="174">
        <v>0</v>
      </c>
      <c r="O349" s="174">
        <v>0</v>
      </c>
      <c r="P349" s="174">
        <f t="shared" si="9"/>
        <v>14.4</v>
      </c>
      <c r="Q349" s="174">
        <v>0</v>
      </c>
      <c r="R349" s="174">
        <v>0</v>
      </c>
      <c r="S349" s="95">
        <v>0</v>
      </c>
      <c r="T349" s="95">
        <v>1</v>
      </c>
      <c r="U349" s="95">
        <v>0</v>
      </c>
      <c r="V349" s="95">
        <v>0</v>
      </c>
      <c r="W349" s="95">
        <v>1</v>
      </c>
      <c r="X349" s="95">
        <v>0</v>
      </c>
      <c r="Y349" s="95">
        <v>0</v>
      </c>
      <c r="Z349" s="95">
        <v>0</v>
      </c>
      <c r="AA349" s="95">
        <v>1</v>
      </c>
      <c r="AB349" s="95">
        <v>0</v>
      </c>
      <c r="AC349" s="95">
        <v>0</v>
      </c>
      <c r="AD349" s="95">
        <v>0</v>
      </c>
      <c r="AE349" s="95">
        <v>0</v>
      </c>
      <c r="AF349" s="95">
        <v>0</v>
      </c>
      <c r="AG349" s="95">
        <v>0</v>
      </c>
      <c r="AH349" s="95">
        <v>0</v>
      </c>
      <c r="AI349" s="95">
        <v>0</v>
      </c>
    </row>
    <row r="350" spans="1:35">
      <c r="A350" s="93" t="str">
        <f t="shared" si="6"/>
        <v>6-1-Ｂ４チラシ</v>
      </c>
      <c r="C350" s="95" t="s">
        <v>182</v>
      </c>
      <c r="D350" s="93">
        <v>6</v>
      </c>
      <c r="E350" s="95" t="s">
        <v>206</v>
      </c>
      <c r="F350" s="95" t="s">
        <v>2256</v>
      </c>
      <c r="G350" s="95" t="s">
        <v>2132</v>
      </c>
      <c r="H350" s="95">
        <v>1</v>
      </c>
      <c r="I350" s="174" t="s">
        <v>206</v>
      </c>
      <c r="J350" s="95">
        <v>1</v>
      </c>
      <c r="K350" s="93">
        <v>16.5</v>
      </c>
      <c r="L350" s="166">
        <v>0</v>
      </c>
      <c r="M350" s="166">
        <v>10</v>
      </c>
      <c r="N350" s="174">
        <v>0</v>
      </c>
      <c r="O350" s="174">
        <v>0</v>
      </c>
      <c r="P350" s="174">
        <f t="shared" si="9"/>
        <v>13.200000000000001</v>
      </c>
      <c r="Q350" s="174">
        <v>0</v>
      </c>
      <c r="R350" s="174">
        <v>0</v>
      </c>
      <c r="S350" s="95">
        <v>0</v>
      </c>
      <c r="T350" s="95">
        <v>1</v>
      </c>
      <c r="U350" s="95">
        <v>0</v>
      </c>
      <c r="V350" s="95">
        <v>0</v>
      </c>
      <c r="W350" s="95">
        <v>1</v>
      </c>
      <c r="X350" s="95">
        <v>0</v>
      </c>
      <c r="Y350" s="95">
        <v>0</v>
      </c>
      <c r="Z350" s="95">
        <v>0</v>
      </c>
      <c r="AA350" s="95">
        <v>1</v>
      </c>
      <c r="AB350" s="95">
        <v>0</v>
      </c>
      <c r="AC350" s="95">
        <v>0</v>
      </c>
      <c r="AD350" s="95">
        <v>0</v>
      </c>
      <c r="AE350" s="95">
        <v>0</v>
      </c>
      <c r="AF350" s="95">
        <v>0</v>
      </c>
      <c r="AG350" s="95">
        <v>0</v>
      </c>
      <c r="AH350" s="95">
        <v>0</v>
      </c>
      <c r="AI350" s="95">
        <v>0</v>
      </c>
    </row>
    <row r="351" spans="1:35">
      <c r="A351" s="93" t="str">
        <f t="shared" si="6"/>
        <v>6-2-Ｂ４チラシ</v>
      </c>
      <c r="C351" s="95" t="s">
        <v>183</v>
      </c>
      <c r="D351" s="93">
        <v>6</v>
      </c>
      <c r="E351" s="95" t="s">
        <v>2791</v>
      </c>
      <c r="F351" s="95" t="s">
        <v>2786</v>
      </c>
      <c r="G351" s="95" t="s">
        <v>2136</v>
      </c>
      <c r="H351" s="95">
        <v>1</v>
      </c>
      <c r="I351" s="174" t="s">
        <v>206</v>
      </c>
      <c r="J351" s="95">
        <v>2</v>
      </c>
      <c r="K351" s="93">
        <v>18</v>
      </c>
      <c r="L351" s="166">
        <v>0</v>
      </c>
      <c r="M351" s="166">
        <v>10.8</v>
      </c>
      <c r="N351" s="174">
        <v>0</v>
      </c>
      <c r="O351" s="174">
        <v>0</v>
      </c>
      <c r="P351" s="174">
        <f t="shared" si="9"/>
        <v>14.4</v>
      </c>
      <c r="Q351" s="174">
        <v>0</v>
      </c>
      <c r="R351" s="174">
        <v>0</v>
      </c>
      <c r="S351" s="95">
        <v>0</v>
      </c>
      <c r="T351" s="95">
        <v>1</v>
      </c>
      <c r="U351" s="95">
        <v>0</v>
      </c>
      <c r="V351" s="95">
        <v>0</v>
      </c>
      <c r="W351" s="95">
        <v>1</v>
      </c>
      <c r="X351" s="95">
        <v>0</v>
      </c>
      <c r="Y351" s="95">
        <v>0</v>
      </c>
      <c r="Z351" s="95">
        <v>0</v>
      </c>
      <c r="AA351" s="95">
        <v>1</v>
      </c>
      <c r="AB351" s="95">
        <v>0</v>
      </c>
      <c r="AC351" s="95">
        <v>0</v>
      </c>
      <c r="AD351" s="95">
        <v>0</v>
      </c>
      <c r="AE351" s="95">
        <v>0</v>
      </c>
      <c r="AF351" s="95">
        <v>0</v>
      </c>
      <c r="AG351" s="95">
        <v>0</v>
      </c>
      <c r="AH351" s="95">
        <v>0</v>
      </c>
      <c r="AI351" s="95">
        <v>0</v>
      </c>
    </row>
    <row r="352" spans="1:35">
      <c r="A352" s="93" t="str">
        <f t="shared" si="6"/>
        <v>6-3-Ｂ４チラシ</v>
      </c>
      <c r="C352" s="95" t="s">
        <v>184</v>
      </c>
      <c r="D352" s="93">
        <v>6</v>
      </c>
      <c r="E352" s="95" t="s">
        <v>2793</v>
      </c>
      <c r="F352" s="95" t="s">
        <v>2787</v>
      </c>
      <c r="G352" s="95" t="s">
        <v>2140</v>
      </c>
      <c r="H352" s="95">
        <v>1</v>
      </c>
      <c r="I352" s="174" t="s">
        <v>206</v>
      </c>
      <c r="J352" s="95">
        <v>3</v>
      </c>
      <c r="K352" s="93">
        <v>17.5</v>
      </c>
      <c r="L352" s="166">
        <v>0</v>
      </c>
      <c r="M352" s="166">
        <v>10.5</v>
      </c>
      <c r="N352" s="174">
        <v>0</v>
      </c>
      <c r="O352" s="174">
        <v>0</v>
      </c>
      <c r="P352" s="174">
        <f t="shared" si="9"/>
        <v>14</v>
      </c>
      <c r="Q352" s="174">
        <v>0</v>
      </c>
      <c r="R352" s="174">
        <v>0</v>
      </c>
      <c r="S352" s="95">
        <v>0</v>
      </c>
      <c r="T352" s="95">
        <v>1</v>
      </c>
      <c r="U352" s="95">
        <v>0</v>
      </c>
      <c r="V352" s="95">
        <v>0</v>
      </c>
      <c r="W352" s="95">
        <v>1</v>
      </c>
      <c r="X352" s="95">
        <v>0</v>
      </c>
      <c r="Y352" s="95">
        <v>0</v>
      </c>
      <c r="Z352" s="95">
        <v>0</v>
      </c>
      <c r="AA352" s="95">
        <v>1</v>
      </c>
      <c r="AB352" s="95">
        <v>0</v>
      </c>
      <c r="AC352" s="95">
        <v>0</v>
      </c>
      <c r="AD352" s="95">
        <v>0</v>
      </c>
      <c r="AE352" s="95">
        <v>0</v>
      </c>
      <c r="AF352" s="95">
        <v>0</v>
      </c>
      <c r="AG352" s="95">
        <v>0</v>
      </c>
      <c r="AH352" s="95">
        <v>0</v>
      </c>
      <c r="AI352" s="95">
        <v>0</v>
      </c>
    </row>
    <row r="353" spans="1:39">
      <c r="A353" s="93" t="str">
        <f t="shared" si="6"/>
        <v>6-1-冊子</v>
      </c>
      <c r="C353" s="166" t="s">
        <v>2830</v>
      </c>
      <c r="D353" s="93">
        <v>6</v>
      </c>
      <c r="E353" s="95" t="s">
        <v>2785</v>
      </c>
      <c r="F353" s="95" t="s">
        <v>2790</v>
      </c>
      <c r="G353" s="95" t="s">
        <v>2132</v>
      </c>
      <c r="H353" s="95">
        <v>1</v>
      </c>
      <c r="I353" s="95" t="s">
        <v>2785</v>
      </c>
      <c r="J353" s="95">
        <v>1</v>
      </c>
      <c r="K353" s="93">
        <v>18</v>
      </c>
      <c r="L353" s="166">
        <v>0</v>
      </c>
      <c r="M353" s="166">
        <v>10.8</v>
      </c>
      <c r="N353" s="174">
        <v>0</v>
      </c>
      <c r="O353" s="174">
        <v>0</v>
      </c>
      <c r="P353" s="174">
        <f t="shared" si="9"/>
        <v>14.4</v>
      </c>
      <c r="Q353" s="174">
        <v>0</v>
      </c>
      <c r="R353" s="174">
        <v>0</v>
      </c>
      <c r="S353" s="95">
        <v>0</v>
      </c>
      <c r="T353" s="95">
        <v>1</v>
      </c>
      <c r="U353" s="95">
        <v>0</v>
      </c>
      <c r="V353" s="95">
        <v>0</v>
      </c>
      <c r="W353" s="95">
        <v>1</v>
      </c>
      <c r="X353" s="95">
        <v>0</v>
      </c>
      <c r="Y353" s="95">
        <v>0</v>
      </c>
      <c r="Z353" s="95">
        <v>0</v>
      </c>
      <c r="AA353" s="95">
        <v>1</v>
      </c>
      <c r="AB353" s="95">
        <v>0</v>
      </c>
      <c r="AC353" s="95">
        <v>0</v>
      </c>
      <c r="AD353" s="95">
        <v>0</v>
      </c>
      <c r="AE353" s="95">
        <v>0</v>
      </c>
      <c r="AF353" s="95">
        <v>0</v>
      </c>
      <c r="AG353" s="95">
        <v>0</v>
      </c>
      <c r="AH353" s="95">
        <v>0</v>
      </c>
      <c r="AI353" s="95">
        <v>0</v>
      </c>
    </row>
    <row r="354" spans="1:39">
      <c r="A354" s="93" t="str">
        <f t="shared" si="6"/>
        <v>6-2-冊子</v>
      </c>
      <c r="C354" s="166" t="s">
        <v>2831</v>
      </c>
      <c r="D354" s="93">
        <v>6</v>
      </c>
      <c r="E354" s="95" t="s">
        <v>2792</v>
      </c>
      <c r="F354" s="95" t="s">
        <v>2788</v>
      </c>
      <c r="G354" s="95" t="s">
        <v>2136</v>
      </c>
      <c r="H354" s="95">
        <v>1</v>
      </c>
      <c r="I354" s="95" t="s">
        <v>2318</v>
      </c>
      <c r="J354" s="95">
        <v>2</v>
      </c>
      <c r="K354" s="93">
        <v>19</v>
      </c>
      <c r="L354" s="166">
        <v>0</v>
      </c>
      <c r="M354" s="166">
        <v>11.4</v>
      </c>
      <c r="N354" s="174">
        <v>0</v>
      </c>
      <c r="O354" s="174">
        <v>0</v>
      </c>
      <c r="P354" s="174">
        <f t="shared" si="9"/>
        <v>15.200000000000001</v>
      </c>
      <c r="Q354" s="174">
        <v>0</v>
      </c>
      <c r="R354" s="174">
        <v>0</v>
      </c>
      <c r="S354" s="95">
        <v>0</v>
      </c>
      <c r="T354" s="95">
        <v>1</v>
      </c>
      <c r="U354" s="95">
        <v>0</v>
      </c>
      <c r="V354" s="95">
        <v>0</v>
      </c>
      <c r="W354" s="95">
        <v>1</v>
      </c>
      <c r="X354" s="95">
        <v>0</v>
      </c>
      <c r="Y354" s="95">
        <v>0</v>
      </c>
      <c r="Z354" s="95">
        <v>0</v>
      </c>
      <c r="AA354" s="95">
        <v>1</v>
      </c>
      <c r="AB354" s="95">
        <v>0</v>
      </c>
      <c r="AC354" s="95">
        <v>0</v>
      </c>
      <c r="AD354" s="95">
        <v>0</v>
      </c>
      <c r="AE354" s="95">
        <v>0</v>
      </c>
      <c r="AF354" s="95">
        <v>0</v>
      </c>
      <c r="AG354" s="95">
        <v>0</v>
      </c>
      <c r="AH354" s="95">
        <v>0</v>
      </c>
      <c r="AI354" s="95">
        <v>0</v>
      </c>
    </row>
    <row r="355" spans="1:39">
      <c r="A355" s="93" t="str">
        <f t="shared" si="6"/>
        <v>6-3-冊子</v>
      </c>
      <c r="C355" s="166" t="s">
        <v>2832</v>
      </c>
      <c r="D355" s="93">
        <v>6</v>
      </c>
      <c r="E355" s="95" t="s">
        <v>2794</v>
      </c>
      <c r="F355" s="95" t="s">
        <v>2789</v>
      </c>
      <c r="G355" s="95" t="s">
        <v>2140</v>
      </c>
      <c r="H355" s="95">
        <v>1</v>
      </c>
      <c r="I355" s="95" t="s">
        <v>2318</v>
      </c>
      <c r="J355" s="95">
        <v>3</v>
      </c>
      <c r="K355" s="93">
        <v>19</v>
      </c>
      <c r="L355" s="166">
        <v>0</v>
      </c>
      <c r="M355" s="166">
        <v>11.4</v>
      </c>
      <c r="N355" s="174">
        <v>0</v>
      </c>
      <c r="O355" s="174">
        <v>0</v>
      </c>
      <c r="P355" s="174">
        <f t="shared" si="9"/>
        <v>15.200000000000001</v>
      </c>
      <c r="Q355" s="174">
        <v>0</v>
      </c>
      <c r="R355" s="174">
        <v>0</v>
      </c>
      <c r="S355" s="95">
        <v>0</v>
      </c>
      <c r="T355" s="95">
        <v>1</v>
      </c>
      <c r="U355" s="95">
        <v>0</v>
      </c>
      <c r="V355" s="95">
        <v>0</v>
      </c>
      <c r="W355" s="95">
        <v>1</v>
      </c>
      <c r="X355" s="95">
        <v>0</v>
      </c>
      <c r="Y355" s="95">
        <v>0</v>
      </c>
      <c r="Z355" s="95">
        <v>0</v>
      </c>
      <c r="AA355" s="95">
        <v>1</v>
      </c>
      <c r="AB355" s="95">
        <v>0</v>
      </c>
      <c r="AC355" s="95">
        <v>0</v>
      </c>
      <c r="AD355" s="95">
        <v>0</v>
      </c>
      <c r="AE355" s="95">
        <v>0</v>
      </c>
      <c r="AF355" s="95">
        <v>0</v>
      </c>
      <c r="AG355" s="95">
        <v>0</v>
      </c>
      <c r="AH355" s="95">
        <v>0</v>
      </c>
      <c r="AI355" s="95">
        <v>0</v>
      </c>
    </row>
    <row r="356" spans="1:39">
      <c r="A356" s="93" t="str">
        <f t="shared" ref="A356:A361" si="10">D356&amp;"-"&amp;J356&amp;"-"&amp;I356</f>
        <v>6-1-Ａ５チラシ</v>
      </c>
      <c r="B356" s="95"/>
      <c r="C356" s="95" t="s">
        <v>191</v>
      </c>
      <c r="D356" s="93">
        <v>6</v>
      </c>
      <c r="E356" s="95" t="s">
        <v>209</v>
      </c>
      <c r="F356" s="95" t="s">
        <v>2196</v>
      </c>
      <c r="G356" s="95" t="s">
        <v>2132</v>
      </c>
      <c r="H356" s="95">
        <v>1</v>
      </c>
      <c r="I356" s="174" t="s">
        <v>209</v>
      </c>
      <c r="J356" s="95">
        <v>1</v>
      </c>
      <c r="K356" s="93">
        <v>16.5</v>
      </c>
      <c r="L356" s="174">
        <v>0</v>
      </c>
      <c r="M356" s="166">
        <v>10</v>
      </c>
      <c r="N356" s="174">
        <v>0</v>
      </c>
      <c r="O356" s="174">
        <v>0</v>
      </c>
      <c r="P356" s="174">
        <f>K356*0.8</f>
        <v>13.200000000000001</v>
      </c>
      <c r="Q356" s="174">
        <v>0</v>
      </c>
      <c r="R356" s="174">
        <v>0</v>
      </c>
      <c r="S356" s="95">
        <v>0</v>
      </c>
      <c r="T356" s="95">
        <v>1</v>
      </c>
      <c r="U356" s="95">
        <v>0</v>
      </c>
      <c r="V356" s="95">
        <v>0</v>
      </c>
      <c r="W356" s="95">
        <v>1</v>
      </c>
      <c r="X356" s="95">
        <v>0</v>
      </c>
      <c r="Y356" s="95">
        <v>0</v>
      </c>
      <c r="Z356" s="95">
        <v>1</v>
      </c>
      <c r="AA356" s="95">
        <v>1</v>
      </c>
      <c r="AB356" s="95">
        <v>0</v>
      </c>
      <c r="AC356" s="95">
        <v>0</v>
      </c>
      <c r="AD356" s="95">
        <v>0</v>
      </c>
      <c r="AE356" s="95">
        <v>0</v>
      </c>
      <c r="AF356" s="95">
        <v>0</v>
      </c>
      <c r="AG356" s="95">
        <v>0</v>
      </c>
      <c r="AH356" s="95">
        <v>0</v>
      </c>
      <c r="AI356" s="95">
        <v>0</v>
      </c>
      <c r="AJ356" s="95"/>
      <c r="AK356" s="95"/>
      <c r="AL356" s="173">
        <v>44035.863402777781</v>
      </c>
      <c r="AM356" s="95">
        <v>1</v>
      </c>
    </row>
    <row r="357" spans="1:39">
      <c r="A357" s="93" t="str">
        <f t="shared" si="10"/>
        <v>6-2-Ａ５チラシ</v>
      </c>
      <c r="B357" s="95"/>
      <c r="C357" s="95" t="s">
        <v>192</v>
      </c>
      <c r="D357" s="93">
        <v>6</v>
      </c>
      <c r="E357" s="95" t="s">
        <v>2197</v>
      </c>
      <c r="F357" s="95" t="s">
        <v>2198</v>
      </c>
      <c r="G357" s="95" t="s">
        <v>2136</v>
      </c>
      <c r="H357" s="95">
        <v>1</v>
      </c>
      <c r="I357" s="174" t="s">
        <v>209</v>
      </c>
      <c r="J357" s="95">
        <v>2</v>
      </c>
      <c r="K357" s="93">
        <v>18</v>
      </c>
      <c r="L357" s="174">
        <v>0</v>
      </c>
      <c r="M357" s="166">
        <v>10.8</v>
      </c>
      <c r="N357" s="174">
        <v>0</v>
      </c>
      <c r="O357" s="174">
        <v>0</v>
      </c>
      <c r="P357" s="174">
        <f>K357*0.8</f>
        <v>14.4</v>
      </c>
      <c r="Q357" s="174">
        <v>0</v>
      </c>
      <c r="R357" s="174">
        <v>0</v>
      </c>
      <c r="S357" s="95">
        <v>0</v>
      </c>
      <c r="T357" s="95">
        <v>1</v>
      </c>
      <c r="U357" s="95">
        <v>0</v>
      </c>
      <c r="V357" s="95">
        <v>0</v>
      </c>
      <c r="W357" s="95">
        <v>1</v>
      </c>
      <c r="X357" s="95">
        <v>0</v>
      </c>
      <c r="Y357" s="95">
        <v>0</v>
      </c>
      <c r="Z357" s="95">
        <v>1</v>
      </c>
      <c r="AA357" s="95">
        <v>0</v>
      </c>
      <c r="AB357" s="95">
        <v>0</v>
      </c>
      <c r="AC357" s="95">
        <v>0</v>
      </c>
      <c r="AD357" s="95">
        <v>0</v>
      </c>
      <c r="AE357" s="95">
        <v>0</v>
      </c>
      <c r="AF357" s="95">
        <v>0</v>
      </c>
      <c r="AG357" s="95">
        <v>0</v>
      </c>
      <c r="AH357" s="95">
        <v>0</v>
      </c>
      <c r="AI357" s="95">
        <v>0</v>
      </c>
      <c r="AJ357" s="95"/>
      <c r="AK357" s="95"/>
      <c r="AL357" s="173">
        <v>44035.866030092591</v>
      </c>
      <c r="AM357" s="95">
        <v>1</v>
      </c>
    </row>
    <row r="358" spans="1:39">
      <c r="A358" s="93" t="str">
        <f t="shared" si="10"/>
        <v>6-3-Ａ５チラシ</v>
      </c>
      <c r="B358" s="95"/>
      <c r="C358" s="95" t="s">
        <v>193</v>
      </c>
      <c r="D358" s="93">
        <v>6</v>
      </c>
      <c r="E358" s="95" t="s">
        <v>2199</v>
      </c>
      <c r="F358" s="95" t="s">
        <v>2200</v>
      </c>
      <c r="G358" s="95" t="s">
        <v>2140</v>
      </c>
      <c r="H358" s="95">
        <v>1</v>
      </c>
      <c r="I358" s="174" t="s">
        <v>209</v>
      </c>
      <c r="J358" s="95">
        <v>3</v>
      </c>
      <c r="K358" s="93">
        <v>17.5</v>
      </c>
      <c r="L358" s="174">
        <v>0</v>
      </c>
      <c r="M358" s="166">
        <v>10.5</v>
      </c>
      <c r="N358" s="174">
        <v>0</v>
      </c>
      <c r="O358" s="174">
        <v>0</v>
      </c>
      <c r="P358" s="174">
        <f t="shared" ref="P358:P361" si="11">K358*0.8</f>
        <v>14</v>
      </c>
      <c r="Q358" s="174">
        <v>0</v>
      </c>
      <c r="R358" s="174">
        <v>0</v>
      </c>
      <c r="S358" s="95">
        <v>0</v>
      </c>
      <c r="T358" s="95">
        <v>1</v>
      </c>
      <c r="U358" s="95">
        <v>0</v>
      </c>
      <c r="V358" s="95">
        <v>0</v>
      </c>
      <c r="W358" s="95">
        <v>1</v>
      </c>
      <c r="X358" s="95">
        <v>0</v>
      </c>
      <c r="Y358" s="95">
        <v>0</v>
      </c>
      <c r="Z358" s="95">
        <v>0</v>
      </c>
      <c r="AA358" s="95">
        <v>1</v>
      </c>
      <c r="AB358" s="95">
        <v>0</v>
      </c>
      <c r="AC358" s="95">
        <v>0</v>
      </c>
      <c r="AD358" s="95">
        <v>0</v>
      </c>
      <c r="AE358" s="95">
        <v>0</v>
      </c>
      <c r="AF358" s="95">
        <v>0</v>
      </c>
      <c r="AG358" s="95">
        <v>0</v>
      </c>
      <c r="AH358" s="95">
        <v>0</v>
      </c>
      <c r="AI358" s="95">
        <v>0</v>
      </c>
      <c r="AJ358" s="95"/>
      <c r="AK358" s="95"/>
      <c r="AL358" s="173">
        <v>44035.867152777777</v>
      </c>
      <c r="AM358" s="95">
        <v>1</v>
      </c>
    </row>
    <row r="359" spans="1:39">
      <c r="A359" s="93" t="str">
        <f t="shared" si="10"/>
        <v>6-1-Ｂ５チラシ</v>
      </c>
      <c r="B359" s="95"/>
      <c r="C359" s="95" t="s">
        <v>194</v>
      </c>
      <c r="D359" s="93">
        <v>6</v>
      </c>
      <c r="E359" s="95" t="s">
        <v>210</v>
      </c>
      <c r="F359" s="95" t="s">
        <v>2281</v>
      </c>
      <c r="G359" s="95" t="s">
        <v>2132</v>
      </c>
      <c r="H359" s="95">
        <v>1</v>
      </c>
      <c r="I359" s="174" t="s">
        <v>210</v>
      </c>
      <c r="J359" s="95">
        <v>1</v>
      </c>
      <c r="K359" s="93">
        <v>16.5</v>
      </c>
      <c r="L359" s="174">
        <v>0</v>
      </c>
      <c r="M359" s="166">
        <v>10</v>
      </c>
      <c r="N359" s="174">
        <v>0</v>
      </c>
      <c r="O359" s="174">
        <v>0</v>
      </c>
      <c r="P359" s="174">
        <f t="shared" si="11"/>
        <v>13.200000000000001</v>
      </c>
      <c r="Q359" s="174">
        <v>0</v>
      </c>
      <c r="R359" s="174">
        <v>0</v>
      </c>
      <c r="S359" s="95">
        <v>0</v>
      </c>
      <c r="T359" s="95">
        <v>1</v>
      </c>
      <c r="U359" s="95">
        <v>0</v>
      </c>
      <c r="V359" s="95">
        <v>0</v>
      </c>
      <c r="W359" s="95">
        <v>1</v>
      </c>
      <c r="X359" s="95">
        <v>0</v>
      </c>
      <c r="Y359" s="95">
        <v>0</v>
      </c>
      <c r="Z359" s="95">
        <v>1</v>
      </c>
      <c r="AA359" s="95">
        <v>1</v>
      </c>
      <c r="AB359" s="95">
        <v>0</v>
      </c>
      <c r="AC359" s="95">
        <v>0</v>
      </c>
      <c r="AD359" s="95">
        <v>0</v>
      </c>
      <c r="AE359" s="95">
        <v>0</v>
      </c>
      <c r="AF359" s="95">
        <v>0</v>
      </c>
      <c r="AG359" s="95">
        <v>0</v>
      </c>
      <c r="AH359" s="95">
        <v>0</v>
      </c>
      <c r="AI359" s="95">
        <v>0</v>
      </c>
      <c r="AJ359" s="95"/>
      <c r="AK359" s="95"/>
      <c r="AL359" s="173">
        <v>44035.864120370374</v>
      </c>
      <c r="AM359" s="95">
        <v>1</v>
      </c>
    </row>
    <row r="360" spans="1:39">
      <c r="A360" s="93" t="str">
        <f t="shared" si="10"/>
        <v>6-2-Ｂ５チラシ</v>
      </c>
      <c r="B360" s="95"/>
      <c r="C360" s="95" t="s">
        <v>195</v>
      </c>
      <c r="D360" s="93">
        <v>6</v>
      </c>
      <c r="E360" s="95" t="s">
        <v>2282</v>
      </c>
      <c r="F360" s="95" t="s">
        <v>2283</v>
      </c>
      <c r="G360" s="95" t="s">
        <v>2136</v>
      </c>
      <c r="H360" s="95">
        <v>1</v>
      </c>
      <c r="I360" s="174" t="s">
        <v>210</v>
      </c>
      <c r="J360" s="95">
        <v>2</v>
      </c>
      <c r="K360" s="93">
        <v>18</v>
      </c>
      <c r="L360" s="174">
        <v>0</v>
      </c>
      <c r="M360" s="166">
        <v>10.8</v>
      </c>
      <c r="N360" s="174">
        <v>0</v>
      </c>
      <c r="O360" s="174">
        <v>0</v>
      </c>
      <c r="P360" s="174">
        <f t="shared" si="11"/>
        <v>14.4</v>
      </c>
      <c r="Q360" s="174">
        <v>0</v>
      </c>
      <c r="R360" s="174">
        <v>0</v>
      </c>
      <c r="S360" s="95">
        <v>0</v>
      </c>
      <c r="T360" s="95">
        <v>1</v>
      </c>
      <c r="U360" s="95">
        <v>0</v>
      </c>
      <c r="V360" s="95">
        <v>0</v>
      </c>
      <c r="W360" s="95">
        <v>1</v>
      </c>
      <c r="X360" s="95">
        <v>0</v>
      </c>
      <c r="Y360" s="95">
        <v>0</v>
      </c>
      <c r="Z360" s="95">
        <v>1</v>
      </c>
      <c r="AA360" s="95">
        <v>0</v>
      </c>
      <c r="AB360" s="95">
        <v>0</v>
      </c>
      <c r="AC360" s="95">
        <v>0</v>
      </c>
      <c r="AD360" s="95">
        <v>0</v>
      </c>
      <c r="AE360" s="95">
        <v>0</v>
      </c>
      <c r="AF360" s="95">
        <v>0</v>
      </c>
      <c r="AG360" s="95">
        <v>0</v>
      </c>
      <c r="AH360" s="95">
        <v>0</v>
      </c>
      <c r="AI360" s="95">
        <v>0</v>
      </c>
      <c r="AJ360" s="95"/>
      <c r="AK360" s="95"/>
      <c r="AL360" s="173">
        <v>44035.866296296299</v>
      </c>
      <c r="AM360" s="95">
        <v>1</v>
      </c>
    </row>
    <row r="361" spans="1:39">
      <c r="A361" s="93" t="str">
        <f t="shared" si="10"/>
        <v>6-3-Ｂ５チラシ</v>
      </c>
      <c r="B361" s="95"/>
      <c r="C361" s="95" t="s">
        <v>196</v>
      </c>
      <c r="D361" s="93">
        <v>6</v>
      </c>
      <c r="E361" s="95" t="s">
        <v>2284</v>
      </c>
      <c r="F361" s="95" t="s">
        <v>2285</v>
      </c>
      <c r="G361" s="95" t="s">
        <v>2140</v>
      </c>
      <c r="H361" s="95">
        <v>1</v>
      </c>
      <c r="I361" s="174" t="s">
        <v>210</v>
      </c>
      <c r="J361" s="95">
        <v>3</v>
      </c>
      <c r="K361" s="93">
        <v>17.5</v>
      </c>
      <c r="L361" s="174">
        <v>0</v>
      </c>
      <c r="M361" s="166">
        <v>10.5</v>
      </c>
      <c r="N361" s="174">
        <v>0</v>
      </c>
      <c r="O361" s="174">
        <v>0</v>
      </c>
      <c r="P361" s="174">
        <f t="shared" si="11"/>
        <v>14</v>
      </c>
      <c r="Q361" s="174">
        <v>0</v>
      </c>
      <c r="R361" s="174">
        <v>0</v>
      </c>
      <c r="S361" s="95">
        <v>0</v>
      </c>
      <c r="T361" s="95">
        <v>1</v>
      </c>
      <c r="U361" s="95">
        <v>0</v>
      </c>
      <c r="V361" s="95">
        <v>0</v>
      </c>
      <c r="W361" s="95">
        <v>1</v>
      </c>
      <c r="X361" s="95">
        <v>0</v>
      </c>
      <c r="Y361" s="95">
        <v>0</v>
      </c>
      <c r="Z361" s="95">
        <v>0</v>
      </c>
      <c r="AA361" s="95">
        <v>1</v>
      </c>
      <c r="AB361" s="95">
        <v>0</v>
      </c>
      <c r="AC361" s="95">
        <v>0</v>
      </c>
      <c r="AD361" s="95">
        <v>0</v>
      </c>
      <c r="AE361" s="95">
        <v>0</v>
      </c>
      <c r="AF361" s="95">
        <v>0</v>
      </c>
      <c r="AG361" s="95">
        <v>0</v>
      </c>
      <c r="AH361" s="95">
        <v>0</v>
      </c>
      <c r="AI361" s="95">
        <v>0</v>
      </c>
      <c r="AJ361" s="95"/>
      <c r="AK361" s="95"/>
      <c r="AL361" s="173">
        <v>44035.8675</v>
      </c>
      <c r="AM361" s="95">
        <v>1</v>
      </c>
    </row>
  </sheetData>
  <autoFilter ref="B4:AM223" xr:uid="{1E672773-17C4-4884-BC01-95904A487E3E}"/>
  <phoneticPr fontId="6"/>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27370-2D75-43E1-9682-4F7A933F08DE}">
  <sheetPr codeName="Sheet2">
    <tabColor theme="9" tint="-0.499984740745262"/>
  </sheetPr>
  <dimension ref="A1:G167"/>
  <sheetViews>
    <sheetView showGridLines="0" zoomScaleNormal="100" workbookViewId="0">
      <selection activeCell="G61" sqref="G61"/>
    </sheetView>
  </sheetViews>
  <sheetFormatPr defaultColWidth="8.75" defaultRowHeight="15.75"/>
  <cols>
    <col min="1" max="1" width="11.125" style="1" customWidth="1"/>
    <col min="2" max="2" width="15.125" style="1" customWidth="1"/>
    <col min="3" max="3" width="14.125" style="1" customWidth="1"/>
    <col min="4" max="4" width="11.75" style="1" customWidth="1"/>
    <col min="5" max="5" width="17" style="1" customWidth="1"/>
    <col min="6" max="6" width="30" style="1" bestFit="1" customWidth="1"/>
    <col min="7" max="16384" width="8.75" style="1"/>
  </cols>
  <sheetData>
    <row r="1" spans="1:7">
      <c r="A1" s="1" t="s">
        <v>1471</v>
      </c>
      <c r="B1" s="1" t="s">
        <v>1472</v>
      </c>
      <c r="C1" s="1" t="s">
        <v>1473</v>
      </c>
      <c r="D1" s="1" t="s">
        <v>245</v>
      </c>
      <c r="E1" s="1" t="s">
        <v>1517</v>
      </c>
      <c r="F1" s="1" t="s">
        <v>1520</v>
      </c>
      <c r="G1" s="1" t="s">
        <v>244</v>
      </c>
    </row>
    <row r="2" spans="1:7" ht="18.75">
      <c r="A2" s="93">
        <v>1</v>
      </c>
      <c r="B2" s="93">
        <v>1</v>
      </c>
      <c r="C2" s="93" t="s">
        <v>213</v>
      </c>
      <c r="D2" s="93" t="s">
        <v>179</v>
      </c>
      <c r="E2" s="93" t="s">
        <v>233</v>
      </c>
      <c r="F2" s="93" t="str">
        <f>A2&amp;"-"&amp;B2&amp;"-"&amp;E2</f>
        <v>1-1-Ａ４チラシ</v>
      </c>
      <c r="G2" s="93">
        <f>VLOOKUP(単価マスタ[[#This Row],[コード]],新商品マスタ!$A$1:$K$361,11,FALSE)</f>
        <v>3.7</v>
      </c>
    </row>
    <row r="3" spans="1:7" ht="18.75">
      <c r="A3" s="93">
        <v>1</v>
      </c>
      <c r="B3" s="93">
        <v>1</v>
      </c>
      <c r="C3" s="93" t="s">
        <v>213</v>
      </c>
      <c r="D3" s="93" t="s">
        <v>182</v>
      </c>
      <c r="E3" s="93" t="s">
        <v>206</v>
      </c>
      <c r="F3" s="93" t="str">
        <f t="shared" ref="F3:F32" si="0">A3&amp;"-"&amp;B3&amp;"-"&amp;E3</f>
        <v>1-1-Ｂ４チラシ</v>
      </c>
      <c r="G3" s="93">
        <f>VLOOKUP(単価マスタ[[#This Row],[コード]],新商品マスタ!$A$1:$K$361,11,FALSE)</f>
        <v>3.9</v>
      </c>
    </row>
    <row r="4" spans="1:7" ht="18.75">
      <c r="A4" s="93">
        <v>1</v>
      </c>
      <c r="B4" s="93">
        <v>1</v>
      </c>
      <c r="C4" s="93" t="s">
        <v>213</v>
      </c>
      <c r="D4" s="93" t="s">
        <v>185</v>
      </c>
      <c r="E4" s="93" t="s">
        <v>207</v>
      </c>
      <c r="F4" s="93" t="str">
        <f t="shared" si="0"/>
        <v>1-1-Ａ３チラシ</v>
      </c>
      <c r="G4" s="93">
        <f>VLOOKUP(単価マスタ[[#This Row],[コード]],新商品マスタ!$A$1:$K$361,11,FALSE)</f>
        <v>5</v>
      </c>
    </row>
    <row r="5" spans="1:7" ht="18.75">
      <c r="A5" s="93">
        <v>1</v>
      </c>
      <c r="B5" s="93">
        <v>1</v>
      </c>
      <c r="C5" s="93" t="s">
        <v>213</v>
      </c>
      <c r="D5" s="93" t="s">
        <v>188</v>
      </c>
      <c r="E5" s="93" t="s">
        <v>208</v>
      </c>
      <c r="F5" s="93" t="str">
        <f t="shared" si="0"/>
        <v>1-1-Ｂ３チラシ</v>
      </c>
      <c r="G5" s="93">
        <f>VLOOKUP(単価マスタ[[#This Row],[コード]],新商品マスタ!$A$1:$K$361,11,FALSE)</f>
        <v>5.2</v>
      </c>
    </row>
    <row r="6" spans="1:7" ht="18.75">
      <c r="A6" s="93">
        <v>1</v>
      </c>
      <c r="B6" s="93">
        <v>1</v>
      </c>
      <c r="C6" s="93" t="s">
        <v>213</v>
      </c>
      <c r="D6" s="93" t="s">
        <v>191</v>
      </c>
      <c r="E6" s="93" t="s">
        <v>209</v>
      </c>
      <c r="F6" s="93" t="str">
        <f t="shared" si="0"/>
        <v>1-1-Ａ５チラシ</v>
      </c>
      <c r="G6" s="93">
        <f>VLOOKUP(単価マスタ[[#This Row],[コード]],新商品マスタ!$A$1:$K$361,11,FALSE)</f>
        <v>3.7</v>
      </c>
    </row>
    <row r="7" spans="1:7" ht="18.75">
      <c r="A7" s="93">
        <v>1</v>
      </c>
      <c r="B7" s="93">
        <v>1</v>
      </c>
      <c r="C7" s="93" t="s">
        <v>213</v>
      </c>
      <c r="D7" s="93" t="s">
        <v>194</v>
      </c>
      <c r="E7" s="93" t="s">
        <v>210</v>
      </c>
      <c r="F7" s="93" t="str">
        <f t="shared" si="0"/>
        <v>1-1-Ｂ５チラシ</v>
      </c>
      <c r="G7" s="93">
        <f>VLOOKUP(単価マスタ[[#This Row],[コード]],新商品マスタ!$A$1:$K$361,11,FALSE)</f>
        <v>3.9</v>
      </c>
    </row>
    <row r="8" spans="1:7" ht="18.75">
      <c r="A8" s="93">
        <v>1</v>
      </c>
      <c r="B8" s="93">
        <v>1</v>
      </c>
      <c r="C8" s="93" t="s">
        <v>213</v>
      </c>
      <c r="D8" s="93" t="s">
        <v>236</v>
      </c>
      <c r="E8" s="93" t="s">
        <v>234</v>
      </c>
      <c r="F8" s="93" t="str">
        <f t="shared" si="0"/>
        <v>1-1-Ａ２チラシ</v>
      </c>
      <c r="G8" s="93">
        <f>VLOOKUP(単価マスタ[[#This Row],[コード]],新商品マスタ!$A$1:$K$361,11,FALSE)</f>
        <v>8.5</v>
      </c>
    </row>
    <row r="9" spans="1:7" ht="18.75">
      <c r="A9" s="93">
        <v>1</v>
      </c>
      <c r="B9" s="93">
        <v>1</v>
      </c>
      <c r="C9" s="93" t="s">
        <v>213</v>
      </c>
      <c r="D9" s="93" t="s">
        <v>239</v>
      </c>
      <c r="E9" s="93" t="s">
        <v>235</v>
      </c>
      <c r="F9" s="93" t="str">
        <f t="shared" si="0"/>
        <v>1-1-Ｂ２チラシ</v>
      </c>
      <c r="G9" s="93">
        <f>VLOOKUP(単価マスタ[[#This Row],[コード]],新商品マスタ!$A$1:$K$361,11,FALSE)</f>
        <v>8.6999999999999993</v>
      </c>
    </row>
    <row r="10" spans="1:7" ht="18.75">
      <c r="A10" s="93">
        <v>1</v>
      </c>
      <c r="B10" s="93">
        <v>1</v>
      </c>
      <c r="C10" s="93" t="s">
        <v>213</v>
      </c>
      <c r="D10" s="93" t="s">
        <v>2830</v>
      </c>
      <c r="E10" s="93" t="s">
        <v>2906</v>
      </c>
      <c r="F10" s="93" t="str">
        <f t="shared" si="0"/>
        <v>1-1-冊子</v>
      </c>
      <c r="G10" s="93">
        <f>VLOOKUP(単価マスタ[[#This Row],[コード]],新商品マスタ!$A$1:$K$361,11,FALSE)</f>
        <v>7</v>
      </c>
    </row>
    <row r="11" spans="1:7" ht="18.75">
      <c r="A11" s="93">
        <v>1</v>
      </c>
      <c r="B11" s="93">
        <v>2</v>
      </c>
      <c r="C11" s="93" t="s">
        <v>1518</v>
      </c>
      <c r="D11" s="93" t="s">
        <v>180</v>
      </c>
      <c r="E11" s="93" t="s">
        <v>233</v>
      </c>
      <c r="F11" s="93" t="str">
        <f t="shared" si="0"/>
        <v>1-2-Ａ４チラシ</v>
      </c>
      <c r="G11" s="93">
        <f>VLOOKUP(単価マスタ[[#This Row],[コード]],新商品マスタ!$A$1:$K$361,11,FALSE)</f>
        <v>5</v>
      </c>
    </row>
    <row r="12" spans="1:7" ht="18.75">
      <c r="A12" s="93">
        <v>1</v>
      </c>
      <c r="B12" s="93">
        <v>2</v>
      </c>
      <c r="C12" s="93" t="s">
        <v>1518</v>
      </c>
      <c r="D12" s="93" t="s">
        <v>183</v>
      </c>
      <c r="E12" s="93" t="s">
        <v>206</v>
      </c>
      <c r="F12" s="93" t="str">
        <f t="shared" si="0"/>
        <v>1-2-Ｂ４チラシ</v>
      </c>
      <c r="G12" s="93">
        <f>VLOOKUP(単価マスタ[[#This Row],[コード]],新商品マスタ!$A$1:$K$361,11,FALSE)</f>
        <v>5.2</v>
      </c>
    </row>
    <row r="13" spans="1:7" ht="18.75">
      <c r="A13" s="93">
        <v>1</v>
      </c>
      <c r="B13" s="93">
        <v>2</v>
      </c>
      <c r="C13" s="93" t="s">
        <v>1518</v>
      </c>
      <c r="D13" s="93" t="s">
        <v>186</v>
      </c>
      <c r="E13" s="93" t="s">
        <v>207</v>
      </c>
      <c r="F13" s="93" t="str">
        <f t="shared" si="0"/>
        <v>1-2-Ａ３チラシ</v>
      </c>
      <c r="G13" s="93">
        <f>VLOOKUP(単価マスタ[[#This Row],[コード]],新商品マスタ!$A$1:$K$361,11,FALSE)</f>
        <v>6.1</v>
      </c>
    </row>
    <row r="14" spans="1:7" ht="18.75">
      <c r="A14" s="93">
        <v>1</v>
      </c>
      <c r="B14" s="93">
        <v>2</v>
      </c>
      <c r="C14" s="93" t="s">
        <v>1518</v>
      </c>
      <c r="D14" s="93" t="s">
        <v>189</v>
      </c>
      <c r="E14" s="93" t="s">
        <v>208</v>
      </c>
      <c r="F14" s="93" t="str">
        <f t="shared" si="0"/>
        <v>1-2-Ｂ３チラシ</v>
      </c>
      <c r="G14" s="93">
        <f>VLOOKUP(単価マスタ[[#This Row],[コード]],新商品マスタ!$A$1:$K$361,11,FALSE)</f>
        <v>6.3</v>
      </c>
    </row>
    <row r="15" spans="1:7" ht="18.75">
      <c r="A15" s="93">
        <v>1</v>
      </c>
      <c r="B15" s="93">
        <v>2</v>
      </c>
      <c r="C15" s="93" t="s">
        <v>1518</v>
      </c>
      <c r="D15" s="93" t="s">
        <v>192</v>
      </c>
      <c r="E15" s="93" t="s">
        <v>209</v>
      </c>
      <c r="F15" s="93" t="str">
        <f t="shared" si="0"/>
        <v>1-2-Ａ５チラシ</v>
      </c>
      <c r="G15" s="93">
        <f>VLOOKUP(単価マスタ[[#This Row],[コード]],新商品マスタ!$A$1:$K$361,11,FALSE)</f>
        <v>5</v>
      </c>
    </row>
    <row r="16" spans="1:7" ht="18.75">
      <c r="A16" s="93">
        <v>1</v>
      </c>
      <c r="B16" s="93">
        <v>2</v>
      </c>
      <c r="C16" s="93" t="s">
        <v>1518</v>
      </c>
      <c r="D16" s="93" t="s">
        <v>195</v>
      </c>
      <c r="E16" s="93" t="s">
        <v>210</v>
      </c>
      <c r="F16" s="93" t="str">
        <f t="shared" si="0"/>
        <v>1-2-Ｂ５チラシ</v>
      </c>
      <c r="G16" s="93">
        <f>VLOOKUP(単価マスタ[[#This Row],[コード]],新商品マスタ!$A$1:$K$361,11,FALSE)</f>
        <v>5.2</v>
      </c>
    </row>
    <row r="17" spans="1:7" ht="18.75">
      <c r="A17" s="93">
        <v>1</v>
      </c>
      <c r="B17" s="93">
        <v>2</v>
      </c>
      <c r="C17" s="93" t="s">
        <v>1518</v>
      </c>
      <c r="D17" s="93" t="s">
        <v>198</v>
      </c>
      <c r="E17" s="93" t="s">
        <v>211</v>
      </c>
      <c r="F17" s="93" t="str">
        <f t="shared" si="0"/>
        <v>1-2-Ａ６チラシ</v>
      </c>
      <c r="G17" s="93">
        <f>VLOOKUP(単価マスタ[[#This Row],[コード]],新商品マスタ!$A$1:$K$361,11,FALSE)</f>
        <v>5</v>
      </c>
    </row>
    <row r="18" spans="1:7" ht="18.75">
      <c r="A18" s="93">
        <v>1</v>
      </c>
      <c r="B18" s="93">
        <v>2</v>
      </c>
      <c r="C18" s="93" t="s">
        <v>1518</v>
      </c>
      <c r="D18" s="93" t="s">
        <v>201</v>
      </c>
      <c r="E18" s="93" t="s">
        <v>212</v>
      </c>
      <c r="F18" s="93" t="str">
        <f t="shared" si="0"/>
        <v>1-2-Ｂ６チラシ</v>
      </c>
      <c r="G18" s="93">
        <f>VLOOKUP(単価マスタ[[#This Row],[コード]],新商品マスタ!$A$1:$K$361,11,FALSE)</f>
        <v>5.2</v>
      </c>
    </row>
    <row r="19" spans="1:7" ht="18.75">
      <c r="A19" s="93">
        <v>1</v>
      </c>
      <c r="B19" s="93">
        <v>2</v>
      </c>
      <c r="C19" s="93" t="s">
        <v>1518</v>
      </c>
      <c r="D19" s="93" t="s">
        <v>237</v>
      </c>
      <c r="E19" s="93" t="s">
        <v>234</v>
      </c>
      <c r="F19" s="93" t="str">
        <f t="shared" si="0"/>
        <v>1-2-Ａ２チラシ</v>
      </c>
      <c r="G19" s="93">
        <f>VLOOKUP(単価マスタ[[#This Row],[コード]],新商品マスタ!$A$1:$K$361,11,FALSE)</f>
        <v>9.5</v>
      </c>
    </row>
    <row r="20" spans="1:7" ht="18.75">
      <c r="A20" s="93">
        <v>1</v>
      </c>
      <c r="B20" s="93">
        <v>2</v>
      </c>
      <c r="C20" s="93" t="s">
        <v>1518</v>
      </c>
      <c r="D20" s="93" t="s">
        <v>240</v>
      </c>
      <c r="E20" s="93" t="s">
        <v>235</v>
      </c>
      <c r="F20" s="93" t="str">
        <f t="shared" si="0"/>
        <v>1-2-Ｂ２チラシ</v>
      </c>
      <c r="G20" s="93">
        <f>VLOOKUP(単価マスタ[[#This Row],[コード]],新商品マスタ!$A$1:$K$361,11,FALSE)</f>
        <v>9.6999999999999993</v>
      </c>
    </row>
    <row r="21" spans="1:7" ht="18.75">
      <c r="A21" s="93">
        <v>1</v>
      </c>
      <c r="B21" s="93">
        <v>2</v>
      </c>
      <c r="C21" s="93" t="s">
        <v>1518</v>
      </c>
      <c r="D21" s="93" t="s">
        <v>2830</v>
      </c>
      <c r="E21" s="93" t="s">
        <v>2906</v>
      </c>
      <c r="F21" s="93" t="str">
        <f t="shared" si="0"/>
        <v>1-2-冊子</v>
      </c>
      <c r="G21" s="93">
        <f>VLOOKUP(単価マスタ[[#This Row],[コード]],新商品マスタ!$A$1:$K$361,11,FALSE)</f>
        <v>9</v>
      </c>
    </row>
    <row r="22" spans="1:7" ht="18.75">
      <c r="A22" s="93">
        <v>1</v>
      </c>
      <c r="B22" s="93">
        <v>3</v>
      </c>
      <c r="C22" s="93" t="s">
        <v>1479</v>
      </c>
      <c r="D22" s="93" t="s">
        <v>181</v>
      </c>
      <c r="E22" s="93" t="s">
        <v>233</v>
      </c>
      <c r="F22" s="93" t="str">
        <f t="shared" si="0"/>
        <v>1-3-Ａ４チラシ</v>
      </c>
      <c r="G22" s="93">
        <f>VLOOKUP(単価マスタ[[#This Row],[コード]],新商品マスタ!$A$1:$K$361,11,FALSE)</f>
        <v>5</v>
      </c>
    </row>
    <row r="23" spans="1:7" ht="18.75">
      <c r="A23" s="93">
        <v>1</v>
      </c>
      <c r="B23" s="93">
        <v>3</v>
      </c>
      <c r="C23" s="93" t="s">
        <v>1479</v>
      </c>
      <c r="D23" s="93" t="s">
        <v>184</v>
      </c>
      <c r="E23" s="93" t="s">
        <v>206</v>
      </c>
      <c r="F23" s="93" t="str">
        <f t="shared" si="0"/>
        <v>1-3-Ｂ４チラシ</v>
      </c>
      <c r="G23" s="93">
        <f>VLOOKUP(単価マスタ[[#This Row],[コード]],新商品マスタ!$A$1:$K$361,11,FALSE)</f>
        <v>5.2</v>
      </c>
    </row>
    <row r="24" spans="1:7" ht="18.75">
      <c r="A24" s="93">
        <v>1</v>
      </c>
      <c r="B24" s="93">
        <v>3</v>
      </c>
      <c r="C24" s="93" t="s">
        <v>1479</v>
      </c>
      <c r="D24" s="93" t="s">
        <v>187</v>
      </c>
      <c r="E24" s="93" t="s">
        <v>207</v>
      </c>
      <c r="F24" s="93" t="str">
        <f t="shared" si="0"/>
        <v>1-3-Ａ３チラシ</v>
      </c>
      <c r="G24" s="93">
        <f>VLOOKUP(単価マスタ[[#This Row],[コード]],新商品マスタ!$A$1:$K$361,11,FALSE)</f>
        <v>6.1</v>
      </c>
    </row>
    <row r="25" spans="1:7" ht="18.75">
      <c r="A25" s="93">
        <v>1</v>
      </c>
      <c r="B25" s="93">
        <v>3</v>
      </c>
      <c r="C25" s="93" t="s">
        <v>1479</v>
      </c>
      <c r="D25" s="93" t="s">
        <v>190</v>
      </c>
      <c r="E25" s="93" t="s">
        <v>208</v>
      </c>
      <c r="F25" s="93" t="str">
        <f t="shared" si="0"/>
        <v>1-3-Ｂ３チラシ</v>
      </c>
      <c r="G25" s="93">
        <f>VLOOKUP(単価マスタ[[#This Row],[コード]],新商品マスタ!$A$1:$K$361,11,FALSE)</f>
        <v>6.3</v>
      </c>
    </row>
    <row r="26" spans="1:7" ht="18.75">
      <c r="A26" s="93">
        <v>1</v>
      </c>
      <c r="B26" s="93">
        <v>3</v>
      </c>
      <c r="C26" s="93" t="s">
        <v>1479</v>
      </c>
      <c r="D26" s="93" t="s">
        <v>193</v>
      </c>
      <c r="E26" s="93" t="s">
        <v>209</v>
      </c>
      <c r="F26" s="93" t="str">
        <f t="shared" si="0"/>
        <v>1-3-Ａ５チラシ</v>
      </c>
      <c r="G26" s="93">
        <f>VLOOKUP(単価マスタ[[#This Row],[コード]],新商品マスタ!$A$1:$K$361,11,FALSE)</f>
        <v>5</v>
      </c>
    </row>
    <row r="27" spans="1:7" ht="18.75">
      <c r="A27" s="93">
        <v>1</v>
      </c>
      <c r="B27" s="93">
        <v>3</v>
      </c>
      <c r="C27" s="93" t="s">
        <v>1479</v>
      </c>
      <c r="D27" s="93" t="s">
        <v>196</v>
      </c>
      <c r="E27" s="93" t="s">
        <v>210</v>
      </c>
      <c r="F27" s="93" t="str">
        <f t="shared" si="0"/>
        <v>1-3-Ｂ５チラシ</v>
      </c>
      <c r="G27" s="93">
        <f>VLOOKUP(単価マスタ[[#This Row],[コード]],新商品マスタ!$A$1:$K$361,11,FALSE)</f>
        <v>5.2</v>
      </c>
    </row>
    <row r="28" spans="1:7" ht="18.75">
      <c r="A28" s="93">
        <v>1</v>
      </c>
      <c r="B28" s="93">
        <v>3</v>
      </c>
      <c r="C28" s="93" t="s">
        <v>1479</v>
      </c>
      <c r="D28" s="93" t="s">
        <v>199</v>
      </c>
      <c r="E28" s="93" t="s">
        <v>211</v>
      </c>
      <c r="F28" s="93" t="str">
        <f t="shared" si="0"/>
        <v>1-3-Ａ６チラシ</v>
      </c>
      <c r="G28" s="93">
        <f>VLOOKUP(単価マスタ[[#This Row],[コード]],新商品マスタ!$A$1:$K$361,11,FALSE)</f>
        <v>5</v>
      </c>
    </row>
    <row r="29" spans="1:7" ht="18.75">
      <c r="A29" s="93">
        <v>1</v>
      </c>
      <c r="B29" s="93">
        <v>3</v>
      </c>
      <c r="C29" s="93" t="s">
        <v>1479</v>
      </c>
      <c r="D29" s="93" t="s">
        <v>202</v>
      </c>
      <c r="E29" s="93" t="s">
        <v>212</v>
      </c>
      <c r="F29" s="93" t="str">
        <f t="shared" si="0"/>
        <v>1-3-Ｂ６チラシ</v>
      </c>
      <c r="G29" s="93">
        <f>VLOOKUP(単価マスタ[[#This Row],[コード]],新商品マスタ!$A$1:$K$361,11,FALSE)</f>
        <v>5.2</v>
      </c>
    </row>
    <row r="30" spans="1:7" ht="18.75">
      <c r="A30" s="93">
        <v>1</v>
      </c>
      <c r="B30" s="93">
        <v>3</v>
      </c>
      <c r="C30" s="93" t="s">
        <v>1479</v>
      </c>
      <c r="D30" s="93" t="s">
        <v>238</v>
      </c>
      <c r="E30" s="93" t="s">
        <v>234</v>
      </c>
      <c r="F30" s="93" t="str">
        <f t="shared" si="0"/>
        <v>1-3-Ａ２チラシ</v>
      </c>
      <c r="G30" s="93">
        <f>VLOOKUP(単価マスタ[[#This Row],[コード]],新商品マスタ!$A$1:$K$361,11,FALSE)</f>
        <v>9.5</v>
      </c>
    </row>
    <row r="31" spans="1:7" ht="18.75">
      <c r="A31" s="93">
        <v>1</v>
      </c>
      <c r="B31" s="93">
        <v>3</v>
      </c>
      <c r="C31" s="93" t="s">
        <v>1479</v>
      </c>
      <c r="D31" s="93" t="s">
        <v>241</v>
      </c>
      <c r="E31" s="93" t="s">
        <v>235</v>
      </c>
      <c r="F31" s="93" t="str">
        <f t="shared" si="0"/>
        <v>1-3-Ｂ２チラシ</v>
      </c>
      <c r="G31" s="93">
        <f>VLOOKUP(単価マスタ[[#This Row],[コード]],新商品マスタ!$A$1:$K$361,11,FALSE)</f>
        <v>9.6999999999999993</v>
      </c>
    </row>
    <row r="32" spans="1:7" ht="18.75">
      <c r="A32" s="93">
        <v>1</v>
      </c>
      <c r="B32" s="93">
        <v>3</v>
      </c>
      <c r="C32" s="93" t="s">
        <v>1479</v>
      </c>
      <c r="D32" s="93" t="s">
        <v>2830</v>
      </c>
      <c r="E32" s="93" t="s">
        <v>2906</v>
      </c>
      <c r="F32" s="93" t="str">
        <f t="shared" si="0"/>
        <v>1-3-冊子</v>
      </c>
      <c r="G32" s="93">
        <f>VLOOKUP(単価マスタ[[#This Row],[コード]],新商品マスタ!$A$1:$K$361,11,FALSE)</f>
        <v>9</v>
      </c>
    </row>
    <row r="33" spans="1:7" ht="18.75">
      <c r="A33" s="93">
        <v>2</v>
      </c>
      <c r="B33" s="93">
        <v>1</v>
      </c>
      <c r="C33" s="93" t="s">
        <v>213</v>
      </c>
      <c r="D33" s="93" t="s">
        <v>179</v>
      </c>
      <c r="E33" s="93" t="s">
        <v>233</v>
      </c>
      <c r="F33" s="93" t="str">
        <f>A33&amp;"-"&amp;B33&amp;"-"&amp;E33</f>
        <v>2-1-Ａ４チラシ</v>
      </c>
      <c r="G33" s="93">
        <f>VLOOKUP(単価マスタ[[#This Row],[コード]],新商品マスタ!$A$1:$K$361,11,FALSE)</f>
        <v>6</v>
      </c>
    </row>
    <row r="34" spans="1:7" ht="18.75">
      <c r="A34" s="93">
        <v>2</v>
      </c>
      <c r="B34" s="93">
        <v>1</v>
      </c>
      <c r="C34" s="93" t="s">
        <v>213</v>
      </c>
      <c r="D34" s="93" t="s">
        <v>182</v>
      </c>
      <c r="E34" s="93" t="s">
        <v>206</v>
      </c>
      <c r="F34" s="93" t="str">
        <f t="shared" ref="F34:F59" si="1">A34&amp;"-"&amp;B34&amp;"-"&amp;E34</f>
        <v>2-1-Ｂ４チラシ</v>
      </c>
      <c r="G34" s="93">
        <f>VLOOKUP(単価マスタ[[#This Row],[コード]],新商品マスタ!$A$1:$K$361,11,FALSE)</f>
        <v>6.5</v>
      </c>
    </row>
    <row r="35" spans="1:7" ht="18.75">
      <c r="A35" s="93">
        <v>2</v>
      </c>
      <c r="B35" s="93">
        <v>1</v>
      </c>
      <c r="C35" s="93" t="s">
        <v>213</v>
      </c>
      <c r="D35" s="93" t="s">
        <v>185</v>
      </c>
      <c r="E35" s="93" t="s">
        <v>207</v>
      </c>
      <c r="F35" s="93" t="str">
        <f t="shared" si="1"/>
        <v>2-1-Ａ３チラシ</v>
      </c>
      <c r="G35" s="93">
        <f>VLOOKUP(単価マスタ[[#This Row],[コード]],新商品マスタ!$A$1:$K$361,11,FALSE)</f>
        <v>7</v>
      </c>
    </row>
    <row r="36" spans="1:7" ht="18.75">
      <c r="A36" s="93">
        <v>2</v>
      </c>
      <c r="B36" s="93">
        <v>1</v>
      </c>
      <c r="C36" s="93" t="s">
        <v>213</v>
      </c>
      <c r="D36" s="93" t="s">
        <v>188</v>
      </c>
      <c r="E36" s="93" t="s">
        <v>208</v>
      </c>
      <c r="F36" s="93" t="str">
        <f t="shared" si="1"/>
        <v>2-1-Ｂ３チラシ</v>
      </c>
      <c r="G36" s="93">
        <f>VLOOKUP(単価マスタ[[#This Row],[コード]],新商品マスタ!$A$1:$K$361,11,FALSE)</f>
        <v>7</v>
      </c>
    </row>
    <row r="37" spans="1:7" ht="18.75">
      <c r="A37" s="93">
        <v>2</v>
      </c>
      <c r="B37" s="93">
        <v>1</v>
      </c>
      <c r="C37" s="93" t="s">
        <v>213</v>
      </c>
      <c r="D37" s="93" t="s">
        <v>191</v>
      </c>
      <c r="E37" s="93" t="s">
        <v>209</v>
      </c>
      <c r="F37" s="93" t="str">
        <f t="shared" si="1"/>
        <v>2-1-Ａ５チラシ</v>
      </c>
      <c r="G37" s="93">
        <f>VLOOKUP(単価マスタ[[#This Row],[コード]],新商品マスタ!$A$1:$K$361,11,FALSE)</f>
        <v>6</v>
      </c>
    </row>
    <row r="38" spans="1:7" ht="18.75">
      <c r="A38" s="93">
        <v>2</v>
      </c>
      <c r="B38" s="93">
        <v>1</v>
      </c>
      <c r="C38" s="93" t="s">
        <v>213</v>
      </c>
      <c r="D38" s="93" t="s">
        <v>194</v>
      </c>
      <c r="E38" s="93" t="s">
        <v>210</v>
      </c>
      <c r="F38" s="93" t="str">
        <f t="shared" si="1"/>
        <v>2-1-Ｂ５チラシ</v>
      </c>
      <c r="G38" s="93">
        <f>VLOOKUP(単価マスタ[[#This Row],[コード]],新商品マスタ!$A$1:$K$361,11,FALSE)</f>
        <v>6.5</v>
      </c>
    </row>
    <row r="39" spans="1:7" ht="18.75">
      <c r="A39" s="93">
        <v>2</v>
      </c>
      <c r="B39" s="93">
        <v>1</v>
      </c>
      <c r="C39" s="93" t="s">
        <v>213</v>
      </c>
      <c r="D39" s="93" t="s">
        <v>236</v>
      </c>
      <c r="E39" s="93" t="s">
        <v>234</v>
      </c>
      <c r="F39" s="93" t="str">
        <f t="shared" si="1"/>
        <v>2-1-Ａ２チラシ</v>
      </c>
      <c r="G39" s="93">
        <f>VLOOKUP(単価マスタ[[#This Row],[コード]],新商品マスタ!$A$1:$K$361,11,FALSE)</f>
        <v>9</v>
      </c>
    </row>
    <row r="40" spans="1:7" ht="18.75">
      <c r="A40" s="93">
        <v>2</v>
      </c>
      <c r="B40" s="93">
        <v>1</v>
      </c>
      <c r="C40" s="93" t="s">
        <v>213</v>
      </c>
      <c r="D40" s="93" t="s">
        <v>239</v>
      </c>
      <c r="E40" s="93" t="s">
        <v>235</v>
      </c>
      <c r="F40" s="93" t="str">
        <f t="shared" si="1"/>
        <v>2-1-Ｂ２チラシ</v>
      </c>
      <c r="G40" s="93">
        <f>VLOOKUP(単価マスタ[[#This Row],[コード]],新商品マスタ!$A$1:$K$361,11,FALSE)</f>
        <v>9</v>
      </c>
    </row>
    <row r="41" spans="1:7" ht="18.75">
      <c r="A41" s="93">
        <v>2</v>
      </c>
      <c r="B41" s="93">
        <v>1</v>
      </c>
      <c r="C41" s="93" t="s">
        <v>213</v>
      </c>
      <c r="D41" s="93" t="s">
        <v>2830</v>
      </c>
      <c r="E41" s="93" t="s">
        <v>2906</v>
      </c>
      <c r="F41" s="93" t="str">
        <f t="shared" si="1"/>
        <v>2-1-冊子</v>
      </c>
      <c r="G41" s="93">
        <f>VLOOKUP(単価マスタ[[#This Row],[コード]],新商品マスタ!$A$1:$K$361,11,FALSE)</f>
        <v>9</v>
      </c>
    </row>
    <row r="42" spans="1:7" ht="18.75">
      <c r="A42" s="93">
        <v>2</v>
      </c>
      <c r="B42" s="93">
        <v>2</v>
      </c>
      <c r="C42" s="93" t="s">
        <v>1518</v>
      </c>
      <c r="D42" s="93" t="s">
        <v>180</v>
      </c>
      <c r="E42" s="93" t="s">
        <v>233</v>
      </c>
      <c r="F42" s="93" t="str">
        <f t="shared" si="1"/>
        <v>2-2-Ａ４チラシ</v>
      </c>
      <c r="G42" s="93">
        <f>VLOOKUP(単価マスタ[[#This Row],[コード]],新商品マスタ!$A$1:$K$361,11,FALSE)</f>
        <v>8</v>
      </c>
    </row>
    <row r="43" spans="1:7" ht="18.75">
      <c r="A43" s="93">
        <v>2</v>
      </c>
      <c r="B43" s="93">
        <v>2</v>
      </c>
      <c r="C43" s="93" t="s">
        <v>1518</v>
      </c>
      <c r="D43" s="93" t="s">
        <v>183</v>
      </c>
      <c r="E43" s="93" t="s">
        <v>206</v>
      </c>
      <c r="F43" s="93" t="str">
        <f t="shared" si="1"/>
        <v>2-2-Ｂ４チラシ</v>
      </c>
      <c r="G43" s="93">
        <f>VLOOKUP(単価マスタ[[#This Row],[コード]],新商品マスタ!$A$1:$K$361,11,FALSE)</f>
        <v>8.5</v>
      </c>
    </row>
    <row r="44" spans="1:7" ht="18.75">
      <c r="A44" s="93">
        <v>2</v>
      </c>
      <c r="B44" s="93">
        <v>2</v>
      </c>
      <c r="C44" s="93" t="s">
        <v>1518</v>
      </c>
      <c r="D44" s="93" t="s">
        <v>186</v>
      </c>
      <c r="E44" s="93" t="s">
        <v>207</v>
      </c>
      <c r="F44" s="93" t="str">
        <f t="shared" si="1"/>
        <v>2-2-Ａ３チラシ</v>
      </c>
      <c r="G44" s="93">
        <f>VLOOKUP(単価マスタ[[#This Row],[コード]],新商品マスタ!$A$1:$K$361,11,FALSE)</f>
        <v>9</v>
      </c>
    </row>
    <row r="45" spans="1:7" ht="18.75">
      <c r="A45" s="93">
        <v>2</v>
      </c>
      <c r="B45" s="93">
        <v>2</v>
      </c>
      <c r="C45" s="93" t="s">
        <v>1518</v>
      </c>
      <c r="D45" s="93" t="s">
        <v>189</v>
      </c>
      <c r="E45" s="93" t="s">
        <v>208</v>
      </c>
      <c r="F45" s="93" t="str">
        <f t="shared" si="1"/>
        <v>2-2-Ｂ３チラシ</v>
      </c>
      <c r="G45" s="93">
        <f>VLOOKUP(単価マスタ[[#This Row],[コード]],新商品マスタ!$A$1:$K$361,11,FALSE)</f>
        <v>9</v>
      </c>
    </row>
    <row r="46" spans="1:7" ht="18.75">
      <c r="A46" s="93">
        <v>2</v>
      </c>
      <c r="B46" s="93">
        <v>2</v>
      </c>
      <c r="C46" s="93" t="s">
        <v>1518</v>
      </c>
      <c r="D46" s="93" t="s">
        <v>192</v>
      </c>
      <c r="E46" s="93" t="s">
        <v>209</v>
      </c>
      <c r="F46" s="93" t="str">
        <f t="shared" si="1"/>
        <v>2-2-Ａ５チラシ</v>
      </c>
      <c r="G46" s="93">
        <f>VLOOKUP(単価マスタ[[#This Row],[コード]],新商品マスタ!$A$1:$K$361,11,FALSE)</f>
        <v>8</v>
      </c>
    </row>
    <row r="47" spans="1:7" ht="18.75">
      <c r="A47" s="93">
        <v>2</v>
      </c>
      <c r="B47" s="93">
        <v>2</v>
      </c>
      <c r="C47" s="93" t="s">
        <v>1518</v>
      </c>
      <c r="D47" s="93" t="s">
        <v>195</v>
      </c>
      <c r="E47" s="93" t="s">
        <v>210</v>
      </c>
      <c r="F47" s="93" t="str">
        <f t="shared" si="1"/>
        <v>2-2-Ｂ５チラシ</v>
      </c>
      <c r="G47" s="93">
        <f>VLOOKUP(単価マスタ[[#This Row],[コード]],新商品マスタ!$A$1:$K$361,11,FALSE)</f>
        <v>8.5</v>
      </c>
    </row>
    <row r="48" spans="1:7" ht="18.75">
      <c r="A48" s="93">
        <v>2</v>
      </c>
      <c r="B48" s="93">
        <v>2</v>
      </c>
      <c r="C48" s="93" t="s">
        <v>1518</v>
      </c>
      <c r="D48" s="93" t="s">
        <v>237</v>
      </c>
      <c r="E48" s="93" t="s">
        <v>234</v>
      </c>
      <c r="F48" s="93" t="str">
        <f t="shared" si="1"/>
        <v>2-2-Ａ２チラシ</v>
      </c>
      <c r="G48" s="93">
        <f>VLOOKUP(単価マスタ[[#This Row],[コード]],新商品マスタ!$A$1:$K$361,11,FALSE)</f>
        <v>10.5</v>
      </c>
    </row>
    <row r="49" spans="1:7" ht="18.75">
      <c r="A49" s="93">
        <v>2</v>
      </c>
      <c r="B49" s="93">
        <v>2</v>
      </c>
      <c r="C49" s="93" t="s">
        <v>1518</v>
      </c>
      <c r="D49" s="93" t="s">
        <v>240</v>
      </c>
      <c r="E49" s="93" t="s">
        <v>235</v>
      </c>
      <c r="F49" s="93" t="str">
        <f t="shared" si="1"/>
        <v>2-2-Ｂ２チラシ</v>
      </c>
      <c r="G49" s="93">
        <f>VLOOKUP(単価マスタ[[#This Row],[コード]],新商品マスタ!$A$1:$K$361,11,FALSE)</f>
        <v>10.5</v>
      </c>
    </row>
    <row r="50" spans="1:7" ht="18.75">
      <c r="A50" s="93">
        <v>2</v>
      </c>
      <c r="B50" s="93">
        <v>2</v>
      </c>
      <c r="C50" s="93" t="s">
        <v>1518</v>
      </c>
      <c r="D50" s="93" t="s">
        <v>2830</v>
      </c>
      <c r="E50" s="93" t="s">
        <v>2906</v>
      </c>
      <c r="F50" s="93" t="str">
        <f t="shared" si="1"/>
        <v>2-2-冊子</v>
      </c>
      <c r="G50" s="93">
        <f>VLOOKUP(単価マスタ[[#This Row],[コード]],新商品マスタ!$A$1:$K$361,11,FALSE)</f>
        <v>10.5</v>
      </c>
    </row>
    <row r="51" spans="1:7" ht="18.75">
      <c r="A51" s="93">
        <v>2</v>
      </c>
      <c r="B51" s="93">
        <v>3</v>
      </c>
      <c r="C51" s="93" t="s">
        <v>1479</v>
      </c>
      <c r="D51" s="93" t="s">
        <v>181</v>
      </c>
      <c r="E51" s="93" t="s">
        <v>233</v>
      </c>
      <c r="F51" s="93" t="str">
        <f t="shared" si="1"/>
        <v>2-3-Ａ４チラシ</v>
      </c>
      <c r="G51" s="93">
        <f>VLOOKUP(単価マスタ[[#This Row],[コード]],新商品マスタ!$A$1:$K$361,11,FALSE)</f>
        <v>7</v>
      </c>
    </row>
    <row r="52" spans="1:7" ht="18.75">
      <c r="A52" s="93">
        <v>2</v>
      </c>
      <c r="B52" s="93">
        <v>3</v>
      </c>
      <c r="C52" s="93" t="s">
        <v>1479</v>
      </c>
      <c r="D52" s="93" t="s">
        <v>184</v>
      </c>
      <c r="E52" s="93" t="s">
        <v>206</v>
      </c>
      <c r="F52" s="93" t="str">
        <f t="shared" si="1"/>
        <v>2-3-Ｂ４チラシ</v>
      </c>
      <c r="G52" s="93">
        <f>VLOOKUP(単価マスタ[[#This Row],[コード]],新商品マスタ!$A$1:$K$361,11,FALSE)</f>
        <v>7.5</v>
      </c>
    </row>
    <row r="53" spans="1:7" ht="18.75">
      <c r="A53" s="93">
        <v>2</v>
      </c>
      <c r="B53" s="93">
        <v>3</v>
      </c>
      <c r="C53" s="93" t="s">
        <v>1479</v>
      </c>
      <c r="D53" s="93" t="s">
        <v>187</v>
      </c>
      <c r="E53" s="93" t="s">
        <v>207</v>
      </c>
      <c r="F53" s="93" t="str">
        <f t="shared" si="1"/>
        <v>2-3-Ａ３チラシ</v>
      </c>
      <c r="G53" s="93">
        <f>VLOOKUP(単価マスタ[[#This Row],[コード]],新商品マスタ!$A$1:$K$361,11,FALSE)</f>
        <v>8</v>
      </c>
    </row>
    <row r="54" spans="1:7" ht="18.75">
      <c r="A54" s="93">
        <v>2</v>
      </c>
      <c r="B54" s="93">
        <v>3</v>
      </c>
      <c r="C54" s="93" t="s">
        <v>1479</v>
      </c>
      <c r="D54" s="93" t="s">
        <v>190</v>
      </c>
      <c r="E54" s="93" t="s">
        <v>208</v>
      </c>
      <c r="F54" s="93" t="str">
        <f t="shared" si="1"/>
        <v>2-3-Ｂ３チラシ</v>
      </c>
      <c r="G54" s="93">
        <f>VLOOKUP(単価マスタ[[#This Row],[コード]],新商品マスタ!$A$1:$K$361,11,FALSE)</f>
        <v>8</v>
      </c>
    </row>
    <row r="55" spans="1:7" ht="18.75">
      <c r="A55" s="93">
        <v>2</v>
      </c>
      <c r="B55" s="93">
        <v>3</v>
      </c>
      <c r="C55" s="93" t="s">
        <v>1479</v>
      </c>
      <c r="D55" s="93" t="s">
        <v>193</v>
      </c>
      <c r="E55" s="93" t="s">
        <v>209</v>
      </c>
      <c r="F55" s="93" t="str">
        <f t="shared" si="1"/>
        <v>2-3-Ａ５チラシ</v>
      </c>
      <c r="G55" s="93">
        <f>VLOOKUP(単価マスタ[[#This Row],[コード]],新商品マスタ!$A$1:$K$361,11,FALSE)</f>
        <v>7</v>
      </c>
    </row>
    <row r="56" spans="1:7" ht="18.75">
      <c r="A56" s="93">
        <v>2</v>
      </c>
      <c r="B56" s="93">
        <v>3</v>
      </c>
      <c r="C56" s="93" t="s">
        <v>1479</v>
      </c>
      <c r="D56" s="93" t="s">
        <v>196</v>
      </c>
      <c r="E56" s="93" t="s">
        <v>210</v>
      </c>
      <c r="F56" s="93" t="str">
        <f t="shared" si="1"/>
        <v>2-3-Ｂ５チラシ</v>
      </c>
      <c r="G56" s="93">
        <f>VLOOKUP(単価マスタ[[#This Row],[コード]],新商品マスタ!$A$1:$K$361,11,FALSE)</f>
        <v>7.5</v>
      </c>
    </row>
    <row r="57" spans="1:7" ht="18.75">
      <c r="A57" s="93">
        <v>2</v>
      </c>
      <c r="B57" s="93">
        <v>3</v>
      </c>
      <c r="C57" s="93" t="s">
        <v>1479</v>
      </c>
      <c r="D57" s="93" t="s">
        <v>238</v>
      </c>
      <c r="E57" s="93" t="s">
        <v>234</v>
      </c>
      <c r="F57" s="93" t="str">
        <f t="shared" si="1"/>
        <v>2-3-Ａ２チラシ</v>
      </c>
      <c r="G57" s="93">
        <f>VLOOKUP(単価マスタ[[#This Row],[コード]],新商品マスタ!$A$1:$K$361,11,FALSE)</f>
        <v>10</v>
      </c>
    </row>
    <row r="58" spans="1:7" ht="18.75">
      <c r="A58" s="93">
        <v>2</v>
      </c>
      <c r="B58" s="93">
        <v>3</v>
      </c>
      <c r="C58" s="93" t="s">
        <v>1479</v>
      </c>
      <c r="D58" s="93" t="s">
        <v>241</v>
      </c>
      <c r="E58" s="93" t="s">
        <v>235</v>
      </c>
      <c r="F58" s="93" t="str">
        <f t="shared" si="1"/>
        <v>2-3-Ｂ２チラシ</v>
      </c>
      <c r="G58" s="93">
        <f>VLOOKUP(単価マスタ[[#This Row],[コード]],新商品マスタ!$A$1:$K$361,11,FALSE)</f>
        <v>10</v>
      </c>
    </row>
    <row r="59" spans="1:7" ht="18.75">
      <c r="A59" s="93">
        <v>2</v>
      </c>
      <c r="B59" s="93">
        <v>3</v>
      </c>
      <c r="C59" s="93" t="s">
        <v>1479</v>
      </c>
      <c r="D59" s="93" t="s">
        <v>2830</v>
      </c>
      <c r="E59" s="93" t="s">
        <v>2906</v>
      </c>
      <c r="F59" s="93" t="str">
        <f t="shared" si="1"/>
        <v>2-3-冊子</v>
      </c>
      <c r="G59" s="93">
        <f>VLOOKUP(単価マスタ[[#This Row],[コード]],新商品マスタ!$A$1:$K$361,11,FALSE)</f>
        <v>9.5</v>
      </c>
    </row>
    <row r="60" spans="1:7" ht="18.75">
      <c r="A60" s="93">
        <v>3</v>
      </c>
      <c r="B60" s="93">
        <v>1</v>
      </c>
      <c r="C60" s="93" t="s">
        <v>213</v>
      </c>
      <c r="D60" s="93" t="s">
        <v>179</v>
      </c>
      <c r="E60" s="93" t="s">
        <v>233</v>
      </c>
      <c r="F60" s="93" t="str">
        <f>A60&amp;"-"&amp;B60&amp;"-"&amp;E60</f>
        <v>3-1-Ａ４チラシ</v>
      </c>
      <c r="G60" s="93">
        <f>VLOOKUP(単価マスタ[[#This Row],[コード]],新商品マスタ!$A$1:$K$361,11,FALSE)</f>
        <v>8</v>
      </c>
    </row>
    <row r="61" spans="1:7" ht="18.75">
      <c r="A61" s="93">
        <v>3</v>
      </c>
      <c r="B61" s="93">
        <v>1</v>
      </c>
      <c r="C61" s="93" t="s">
        <v>213</v>
      </c>
      <c r="D61" s="93" t="s">
        <v>182</v>
      </c>
      <c r="E61" s="93" t="s">
        <v>206</v>
      </c>
      <c r="F61" s="93" t="str">
        <f t="shared" ref="F61:F86" si="2">A61&amp;"-"&amp;B61&amp;"-"&amp;E61</f>
        <v>3-1-Ｂ４チラシ</v>
      </c>
      <c r="G61" s="93">
        <f>VLOOKUP(単価マスタ[[#This Row],[コード]],新商品マスタ!$A$1:$K$361,11,FALSE)</f>
        <v>8.5</v>
      </c>
    </row>
    <row r="62" spans="1:7" ht="18.75">
      <c r="A62" s="93">
        <v>3</v>
      </c>
      <c r="B62" s="93">
        <v>1</v>
      </c>
      <c r="C62" s="93" t="s">
        <v>213</v>
      </c>
      <c r="D62" s="93" t="s">
        <v>185</v>
      </c>
      <c r="E62" s="93" t="s">
        <v>207</v>
      </c>
      <c r="F62" s="93" t="str">
        <f t="shared" si="2"/>
        <v>3-1-Ａ３チラシ</v>
      </c>
      <c r="G62" s="93">
        <f>VLOOKUP(単価マスタ[[#This Row],[コード]],新商品マスタ!$A$1:$K$361,11,FALSE)</f>
        <v>9</v>
      </c>
    </row>
    <row r="63" spans="1:7" ht="18.75">
      <c r="A63" s="93">
        <v>3</v>
      </c>
      <c r="B63" s="93">
        <v>1</v>
      </c>
      <c r="C63" s="93" t="s">
        <v>213</v>
      </c>
      <c r="D63" s="93" t="s">
        <v>188</v>
      </c>
      <c r="E63" s="93" t="s">
        <v>208</v>
      </c>
      <c r="F63" s="93" t="str">
        <f t="shared" si="2"/>
        <v>3-1-Ｂ３チラシ</v>
      </c>
      <c r="G63" s="93">
        <f>VLOOKUP(単価マスタ[[#This Row],[コード]],新商品マスタ!$A$1:$K$361,11,FALSE)</f>
        <v>9</v>
      </c>
    </row>
    <row r="64" spans="1:7" ht="18.75">
      <c r="A64" s="93">
        <v>3</v>
      </c>
      <c r="B64" s="93">
        <v>1</v>
      </c>
      <c r="C64" s="93" t="s">
        <v>213</v>
      </c>
      <c r="D64" s="93" t="s">
        <v>191</v>
      </c>
      <c r="E64" s="93" t="s">
        <v>209</v>
      </c>
      <c r="F64" s="93" t="str">
        <f t="shared" si="2"/>
        <v>3-1-Ａ５チラシ</v>
      </c>
      <c r="G64" s="93">
        <f>VLOOKUP(単価マスタ[[#This Row],[コード]],新商品マスタ!$A$1:$K$361,11,FALSE)</f>
        <v>8</v>
      </c>
    </row>
    <row r="65" spans="1:7" ht="18.75">
      <c r="A65" s="93">
        <v>3</v>
      </c>
      <c r="B65" s="93">
        <v>1</v>
      </c>
      <c r="C65" s="93" t="s">
        <v>213</v>
      </c>
      <c r="D65" s="93" t="s">
        <v>194</v>
      </c>
      <c r="E65" s="93" t="s">
        <v>210</v>
      </c>
      <c r="F65" s="93" t="str">
        <f t="shared" si="2"/>
        <v>3-1-Ｂ５チラシ</v>
      </c>
      <c r="G65" s="93">
        <f>VLOOKUP(単価マスタ[[#This Row],[コード]],新商品マスタ!$A$1:$K$361,11,FALSE)</f>
        <v>8.5</v>
      </c>
    </row>
    <row r="66" spans="1:7" ht="18.75">
      <c r="A66" s="93">
        <v>3</v>
      </c>
      <c r="B66" s="93">
        <v>1</v>
      </c>
      <c r="C66" s="93" t="s">
        <v>213</v>
      </c>
      <c r="D66" s="93" t="s">
        <v>236</v>
      </c>
      <c r="E66" s="93" t="s">
        <v>234</v>
      </c>
      <c r="F66" s="93" t="str">
        <f t="shared" si="2"/>
        <v>3-1-Ａ２チラシ</v>
      </c>
      <c r="G66" s="93">
        <f>VLOOKUP(単価マスタ[[#This Row],[コード]],新商品マスタ!$A$1:$K$361,11,FALSE)</f>
        <v>9.5</v>
      </c>
    </row>
    <row r="67" spans="1:7" ht="18.75">
      <c r="A67" s="93">
        <v>3</v>
      </c>
      <c r="B67" s="93">
        <v>1</v>
      </c>
      <c r="C67" s="93" t="s">
        <v>213</v>
      </c>
      <c r="D67" s="93" t="s">
        <v>239</v>
      </c>
      <c r="E67" s="93" t="s">
        <v>235</v>
      </c>
      <c r="F67" s="93" t="str">
        <f t="shared" si="2"/>
        <v>3-1-Ｂ２チラシ</v>
      </c>
      <c r="G67" s="93">
        <f>VLOOKUP(単価マスタ[[#This Row],[コード]],新商品マスタ!$A$1:$K$361,11,FALSE)</f>
        <v>9.5</v>
      </c>
    </row>
    <row r="68" spans="1:7" ht="18.75">
      <c r="A68" s="93">
        <v>3</v>
      </c>
      <c r="B68" s="93">
        <v>1</v>
      </c>
      <c r="C68" s="93" t="s">
        <v>213</v>
      </c>
      <c r="D68" s="93" t="s">
        <v>2830</v>
      </c>
      <c r="E68" s="93" t="s">
        <v>2906</v>
      </c>
      <c r="F68" s="93" t="str">
        <f t="shared" si="2"/>
        <v>3-1-冊子</v>
      </c>
      <c r="G68" s="93">
        <f>VLOOKUP(単価マスタ[[#This Row],[コード]],新商品マスタ!$A$1:$K$361,11,FALSE)</f>
        <v>10</v>
      </c>
    </row>
    <row r="69" spans="1:7" ht="18.75">
      <c r="A69" s="93">
        <v>3</v>
      </c>
      <c r="B69" s="93">
        <v>2</v>
      </c>
      <c r="C69" s="93" t="s">
        <v>1518</v>
      </c>
      <c r="D69" s="93" t="s">
        <v>180</v>
      </c>
      <c r="E69" s="93" t="s">
        <v>233</v>
      </c>
      <c r="F69" s="93" t="str">
        <f t="shared" si="2"/>
        <v>3-2-Ａ４チラシ</v>
      </c>
      <c r="G69" s="93">
        <f>VLOOKUP(単価マスタ[[#This Row],[コード]],新商品マスタ!$A$1:$K$361,11,FALSE)</f>
        <v>10</v>
      </c>
    </row>
    <row r="70" spans="1:7" ht="18.75">
      <c r="A70" s="93">
        <v>3</v>
      </c>
      <c r="B70" s="93">
        <v>2</v>
      </c>
      <c r="C70" s="93" t="s">
        <v>1518</v>
      </c>
      <c r="D70" s="93" t="s">
        <v>183</v>
      </c>
      <c r="E70" s="93" t="s">
        <v>206</v>
      </c>
      <c r="F70" s="93" t="str">
        <f t="shared" si="2"/>
        <v>3-2-Ｂ４チラシ</v>
      </c>
      <c r="G70" s="93">
        <f>VLOOKUP(単価マスタ[[#This Row],[コード]],新商品マスタ!$A$1:$K$361,11,FALSE)</f>
        <v>10.5</v>
      </c>
    </row>
    <row r="71" spans="1:7" ht="18.75">
      <c r="A71" s="93">
        <v>3</v>
      </c>
      <c r="B71" s="93">
        <v>2</v>
      </c>
      <c r="C71" s="93" t="s">
        <v>1518</v>
      </c>
      <c r="D71" s="93" t="s">
        <v>186</v>
      </c>
      <c r="E71" s="93" t="s">
        <v>207</v>
      </c>
      <c r="F71" s="93" t="str">
        <f t="shared" si="2"/>
        <v>3-2-Ａ３チラシ</v>
      </c>
      <c r="G71" s="93">
        <f>VLOOKUP(単価マスタ[[#This Row],[コード]],新商品マスタ!$A$1:$K$361,11,FALSE)</f>
        <v>11</v>
      </c>
    </row>
    <row r="72" spans="1:7" ht="18.75">
      <c r="A72" s="93">
        <v>3</v>
      </c>
      <c r="B72" s="93">
        <v>2</v>
      </c>
      <c r="C72" s="93" t="s">
        <v>1518</v>
      </c>
      <c r="D72" s="93" t="s">
        <v>189</v>
      </c>
      <c r="E72" s="93" t="s">
        <v>208</v>
      </c>
      <c r="F72" s="93" t="str">
        <f t="shared" si="2"/>
        <v>3-2-Ｂ３チラシ</v>
      </c>
      <c r="G72" s="93">
        <f>VLOOKUP(単価マスタ[[#This Row],[コード]],新商品マスタ!$A$1:$K$361,11,FALSE)</f>
        <v>11</v>
      </c>
    </row>
    <row r="73" spans="1:7" ht="18.75">
      <c r="A73" s="93">
        <v>3</v>
      </c>
      <c r="B73" s="93">
        <v>2</v>
      </c>
      <c r="C73" s="93" t="s">
        <v>1518</v>
      </c>
      <c r="D73" s="93" t="s">
        <v>192</v>
      </c>
      <c r="E73" s="93" t="s">
        <v>209</v>
      </c>
      <c r="F73" s="93" t="str">
        <f t="shared" si="2"/>
        <v>3-2-Ａ５チラシ</v>
      </c>
      <c r="G73" s="93">
        <f>VLOOKUP(単価マスタ[[#This Row],[コード]],新商品マスタ!$A$1:$K$361,11,FALSE)</f>
        <v>10</v>
      </c>
    </row>
    <row r="74" spans="1:7" ht="18.75">
      <c r="A74" s="93">
        <v>3</v>
      </c>
      <c r="B74" s="93">
        <v>2</v>
      </c>
      <c r="C74" s="93" t="s">
        <v>1518</v>
      </c>
      <c r="D74" s="93" t="s">
        <v>195</v>
      </c>
      <c r="E74" s="93" t="s">
        <v>210</v>
      </c>
      <c r="F74" s="93" t="str">
        <f t="shared" si="2"/>
        <v>3-2-Ｂ５チラシ</v>
      </c>
      <c r="G74" s="93">
        <f>VLOOKUP(単価マスタ[[#This Row],[コード]],新商品マスタ!$A$1:$K$361,11,FALSE)</f>
        <v>10.5</v>
      </c>
    </row>
    <row r="75" spans="1:7" ht="18.75">
      <c r="A75" s="93">
        <v>3</v>
      </c>
      <c r="B75" s="93">
        <v>2</v>
      </c>
      <c r="C75" s="93" t="s">
        <v>1518</v>
      </c>
      <c r="D75" s="93" t="s">
        <v>237</v>
      </c>
      <c r="E75" s="93" t="s">
        <v>234</v>
      </c>
      <c r="F75" s="93" t="str">
        <f t="shared" si="2"/>
        <v>3-2-Ａ２チラシ</v>
      </c>
      <c r="G75" s="93">
        <f>VLOOKUP(単価マスタ[[#This Row],[コード]],新商品マスタ!$A$1:$K$361,11,FALSE)</f>
        <v>11.5</v>
      </c>
    </row>
    <row r="76" spans="1:7" ht="18.75">
      <c r="A76" s="93">
        <v>3</v>
      </c>
      <c r="B76" s="93">
        <v>2</v>
      </c>
      <c r="C76" s="93" t="s">
        <v>1518</v>
      </c>
      <c r="D76" s="93" t="s">
        <v>240</v>
      </c>
      <c r="E76" s="93" t="s">
        <v>235</v>
      </c>
      <c r="F76" s="93" t="str">
        <f t="shared" si="2"/>
        <v>3-2-Ｂ２チラシ</v>
      </c>
      <c r="G76" s="93">
        <f>VLOOKUP(単価マスタ[[#This Row],[コード]],新商品マスタ!$A$1:$K$361,11,FALSE)</f>
        <v>11.5</v>
      </c>
    </row>
    <row r="77" spans="1:7" ht="18.75">
      <c r="A77" s="93">
        <v>3</v>
      </c>
      <c r="B77" s="93">
        <v>2</v>
      </c>
      <c r="C77" s="93" t="s">
        <v>1518</v>
      </c>
      <c r="D77" s="93" t="s">
        <v>2830</v>
      </c>
      <c r="E77" s="93" t="s">
        <v>2906</v>
      </c>
      <c r="F77" s="93" t="str">
        <f t="shared" si="2"/>
        <v>3-2-冊子</v>
      </c>
      <c r="G77" s="93">
        <f>VLOOKUP(単価マスタ[[#This Row],[コード]],新商品マスタ!$A$1:$K$361,11,FALSE)</f>
        <v>11</v>
      </c>
    </row>
    <row r="78" spans="1:7" ht="18.75">
      <c r="A78" s="93">
        <v>3</v>
      </c>
      <c r="B78" s="93">
        <v>3</v>
      </c>
      <c r="C78" s="93" t="s">
        <v>1479</v>
      </c>
      <c r="D78" s="93" t="s">
        <v>181</v>
      </c>
      <c r="E78" s="93" t="s">
        <v>233</v>
      </c>
      <c r="F78" s="93" t="str">
        <f t="shared" si="2"/>
        <v>3-3-Ａ４チラシ</v>
      </c>
      <c r="G78" s="93">
        <f>VLOOKUP(単価マスタ[[#This Row],[コード]],新商品マスタ!$A$1:$K$361,11,FALSE)</f>
        <v>9</v>
      </c>
    </row>
    <row r="79" spans="1:7" ht="18.75">
      <c r="A79" s="93">
        <v>3</v>
      </c>
      <c r="B79" s="93">
        <v>3</v>
      </c>
      <c r="C79" s="93" t="s">
        <v>1479</v>
      </c>
      <c r="D79" s="93" t="s">
        <v>184</v>
      </c>
      <c r="E79" s="93" t="s">
        <v>206</v>
      </c>
      <c r="F79" s="93" t="str">
        <f t="shared" si="2"/>
        <v>3-3-Ｂ４チラシ</v>
      </c>
      <c r="G79" s="93">
        <f>VLOOKUP(単価マスタ[[#This Row],[コード]],新商品マスタ!$A$1:$K$361,11,FALSE)</f>
        <v>9.5</v>
      </c>
    </row>
    <row r="80" spans="1:7" ht="18.75">
      <c r="A80" s="93">
        <v>3</v>
      </c>
      <c r="B80" s="93">
        <v>3</v>
      </c>
      <c r="C80" s="93" t="s">
        <v>1479</v>
      </c>
      <c r="D80" s="93" t="s">
        <v>187</v>
      </c>
      <c r="E80" s="93" t="s">
        <v>207</v>
      </c>
      <c r="F80" s="93" t="str">
        <f t="shared" si="2"/>
        <v>3-3-Ａ３チラシ</v>
      </c>
      <c r="G80" s="93">
        <f>VLOOKUP(単価マスタ[[#This Row],[コード]],新商品マスタ!$A$1:$K$361,11,FALSE)</f>
        <v>10</v>
      </c>
    </row>
    <row r="81" spans="1:7" ht="18.75">
      <c r="A81" s="93">
        <v>3</v>
      </c>
      <c r="B81" s="93">
        <v>3</v>
      </c>
      <c r="C81" s="93" t="s">
        <v>1479</v>
      </c>
      <c r="D81" s="93" t="s">
        <v>190</v>
      </c>
      <c r="E81" s="93" t="s">
        <v>208</v>
      </c>
      <c r="F81" s="93" t="str">
        <f t="shared" si="2"/>
        <v>3-3-Ｂ３チラシ</v>
      </c>
      <c r="G81" s="93">
        <f>VLOOKUP(単価マスタ[[#This Row],[コード]],新商品マスタ!$A$1:$K$361,11,FALSE)</f>
        <v>10</v>
      </c>
    </row>
    <row r="82" spans="1:7" ht="18.75">
      <c r="A82" s="93">
        <v>3</v>
      </c>
      <c r="B82" s="93">
        <v>3</v>
      </c>
      <c r="C82" s="93" t="s">
        <v>1479</v>
      </c>
      <c r="D82" s="93" t="s">
        <v>193</v>
      </c>
      <c r="E82" s="93" t="s">
        <v>209</v>
      </c>
      <c r="F82" s="93" t="str">
        <f t="shared" si="2"/>
        <v>3-3-Ａ５チラシ</v>
      </c>
      <c r="G82" s="93">
        <f>VLOOKUP(単価マスタ[[#This Row],[コード]],新商品マスタ!$A$1:$K$361,11,FALSE)</f>
        <v>9</v>
      </c>
    </row>
    <row r="83" spans="1:7" ht="18.75">
      <c r="A83" s="93">
        <v>3</v>
      </c>
      <c r="B83" s="93">
        <v>3</v>
      </c>
      <c r="C83" s="93" t="s">
        <v>1479</v>
      </c>
      <c r="D83" s="93" t="s">
        <v>196</v>
      </c>
      <c r="E83" s="93" t="s">
        <v>210</v>
      </c>
      <c r="F83" s="93" t="str">
        <f t="shared" si="2"/>
        <v>3-3-Ｂ５チラシ</v>
      </c>
      <c r="G83" s="93">
        <f>VLOOKUP(単価マスタ[[#This Row],[コード]],新商品マスタ!$A$1:$K$361,11,FALSE)</f>
        <v>9.5</v>
      </c>
    </row>
    <row r="84" spans="1:7" ht="18.75">
      <c r="A84" s="93">
        <v>3</v>
      </c>
      <c r="B84" s="93">
        <v>3</v>
      </c>
      <c r="C84" s="93" t="s">
        <v>1479</v>
      </c>
      <c r="D84" s="93" t="s">
        <v>238</v>
      </c>
      <c r="E84" s="93" t="s">
        <v>234</v>
      </c>
      <c r="F84" s="93" t="str">
        <f t="shared" si="2"/>
        <v>3-3-Ａ２チラシ</v>
      </c>
      <c r="G84" s="93">
        <f>VLOOKUP(単価マスタ[[#This Row],[コード]],新商品マスタ!$A$1:$K$361,11,FALSE)</f>
        <v>10.5</v>
      </c>
    </row>
    <row r="85" spans="1:7" ht="18.75">
      <c r="A85" s="93">
        <v>3</v>
      </c>
      <c r="B85" s="93">
        <v>3</v>
      </c>
      <c r="C85" s="93" t="s">
        <v>1479</v>
      </c>
      <c r="D85" s="93" t="s">
        <v>241</v>
      </c>
      <c r="E85" s="93" t="s">
        <v>235</v>
      </c>
      <c r="F85" s="93" t="str">
        <f t="shared" si="2"/>
        <v>3-3-Ｂ２チラシ</v>
      </c>
      <c r="G85" s="93">
        <f>VLOOKUP(単価マスタ[[#This Row],[コード]],新商品マスタ!$A$1:$K$361,11,FALSE)</f>
        <v>10.5</v>
      </c>
    </row>
    <row r="86" spans="1:7" ht="18.75">
      <c r="A86" s="93">
        <v>3</v>
      </c>
      <c r="B86" s="93">
        <v>3</v>
      </c>
      <c r="C86" s="93" t="s">
        <v>1479</v>
      </c>
      <c r="D86" s="93" t="s">
        <v>2830</v>
      </c>
      <c r="E86" s="93" t="s">
        <v>2906</v>
      </c>
      <c r="F86" s="93" t="str">
        <f t="shared" si="2"/>
        <v>3-3-冊子</v>
      </c>
      <c r="G86" s="93">
        <f>VLOOKUP(単価マスタ[[#This Row],[コード]],新商品マスタ!$A$1:$K$361,11,FALSE)</f>
        <v>11</v>
      </c>
    </row>
    <row r="87" spans="1:7" ht="18.75">
      <c r="A87" s="93">
        <v>4</v>
      </c>
      <c r="B87" s="93">
        <v>1</v>
      </c>
      <c r="C87" s="93" t="s">
        <v>213</v>
      </c>
      <c r="D87" s="93" t="s">
        <v>179</v>
      </c>
      <c r="E87" s="93" t="s">
        <v>233</v>
      </c>
      <c r="F87" s="93" t="str">
        <f>A87&amp;"-"&amp;B87&amp;"-"&amp;E87</f>
        <v>4-1-Ａ４チラシ</v>
      </c>
      <c r="G87" s="93">
        <f>VLOOKUP(単価マスタ[[#This Row],[コード]],新商品マスタ!$A$1:$K$361,11,FALSE)</f>
        <v>9</v>
      </c>
    </row>
    <row r="88" spans="1:7" ht="18.75">
      <c r="A88" s="93">
        <v>4</v>
      </c>
      <c r="B88" s="93">
        <v>1</v>
      </c>
      <c r="C88" s="93" t="s">
        <v>213</v>
      </c>
      <c r="D88" s="93" t="s">
        <v>182</v>
      </c>
      <c r="E88" s="93" t="s">
        <v>206</v>
      </c>
      <c r="F88" s="93" t="str">
        <f t="shared" ref="F88:F113" si="3">A88&amp;"-"&amp;B88&amp;"-"&amp;E88</f>
        <v>4-1-Ｂ４チラシ</v>
      </c>
      <c r="G88" s="93">
        <f>VLOOKUP(単価マスタ[[#This Row],[コード]],新商品マスタ!$A$1:$K$361,11,FALSE)</f>
        <v>9.5</v>
      </c>
    </row>
    <row r="89" spans="1:7" ht="18.75">
      <c r="A89" s="93">
        <v>4</v>
      </c>
      <c r="B89" s="93">
        <v>1</v>
      </c>
      <c r="C89" s="93" t="s">
        <v>213</v>
      </c>
      <c r="D89" s="93" t="s">
        <v>185</v>
      </c>
      <c r="E89" s="93" t="s">
        <v>207</v>
      </c>
      <c r="F89" s="93" t="str">
        <f t="shared" si="3"/>
        <v>4-1-Ａ３チラシ</v>
      </c>
      <c r="G89" s="93">
        <f>VLOOKUP(単価マスタ[[#This Row],[コード]],新商品マスタ!$A$1:$K$361,11,FALSE)</f>
        <v>10</v>
      </c>
    </row>
    <row r="90" spans="1:7" ht="18.75">
      <c r="A90" s="93">
        <v>4</v>
      </c>
      <c r="B90" s="93">
        <v>1</v>
      </c>
      <c r="C90" s="93" t="s">
        <v>213</v>
      </c>
      <c r="D90" s="93" t="s">
        <v>188</v>
      </c>
      <c r="E90" s="93" t="s">
        <v>208</v>
      </c>
      <c r="F90" s="93" t="str">
        <f t="shared" si="3"/>
        <v>4-1-Ｂ３チラシ</v>
      </c>
      <c r="G90" s="93">
        <f>VLOOKUP(単価マスタ[[#This Row],[コード]],新商品マスタ!$A$1:$K$361,11,FALSE)</f>
        <v>10</v>
      </c>
    </row>
    <row r="91" spans="1:7" ht="18.75">
      <c r="A91" s="93">
        <v>4</v>
      </c>
      <c r="B91" s="93">
        <v>1</v>
      </c>
      <c r="C91" s="93" t="s">
        <v>213</v>
      </c>
      <c r="D91" s="93" t="s">
        <v>191</v>
      </c>
      <c r="E91" s="93" t="s">
        <v>209</v>
      </c>
      <c r="F91" s="93" t="str">
        <f t="shared" si="3"/>
        <v>4-1-Ａ５チラシ</v>
      </c>
      <c r="G91" s="93">
        <f>VLOOKUP(単価マスタ[[#This Row],[コード]],新商品マスタ!$A$1:$K$361,11,FALSE)</f>
        <v>9</v>
      </c>
    </row>
    <row r="92" spans="1:7" ht="18.75">
      <c r="A92" s="93">
        <v>4</v>
      </c>
      <c r="B92" s="93">
        <v>1</v>
      </c>
      <c r="C92" s="93" t="s">
        <v>213</v>
      </c>
      <c r="D92" s="93" t="s">
        <v>194</v>
      </c>
      <c r="E92" s="93" t="s">
        <v>210</v>
      </c>
      <c r="F92" s="93" t="str">
        <f t="shared" si="3"/>
        <v>4-1-Ｂ５チラシ</v>
      </c>
      <c r="G92" s="93">
        <f>VLOOKUP(単価マスタ[[#This Row],[コード]],新商品マスタ!$A$1:$K$361,11,FALSE)</f>
        <v>9.5</v>
      </c>
    </row>
    <row r="93" spans="1:7" ht="18.75">
      <c r="A93" s="93">
        <v>4</v>
      </c>
      <c r="B93" s="93">
        <v>1</v>
      </c>
      <c r="C93" s="93" t="s">
        <v>213</v>
      </c>
      <c r="D93" s="93" t="s">
        <v>236</v>
      </c>
      <c r="E93" s="93" t="s">
        <v>234</v>
      </c>
      <c r="F93" s="93" t="str">
        <f t="shared" si="3"/>
        <v>4-1-Ａ２チラシ</v>
      </c>
      <c r="G93" s="93">
        <f>VLOOKUP(単価マスタ[[#This Row],[コード]],新商品マスタ!$A$1:$K$361,11,FALSE)</f>
        <v>10.5</v>
      </c>
    </row>
    <row r="94" spans="1:7" ht="18.75">
      <c r="A94" s="93">
        <v>4</v>
      </c>
      <c r="B94" s="93">
        <v>1</v>
      </c>
      <c r="C94" s="93" t="s">
        <v>213</v>
      </c>
      <c r="D94" s="93" t="s">
        <v>239</v>
      </c>
      <c r="E94" s="93" t="s">
        <v>235</v>
      </c>
      <c r="F94" s="93" t="str">
        <f t="shared" si="3"/>
        <v>4-1-Ｂ２チラシ</v>
      </c>
      <c r="G94" s="93">
        <f>VLOOKUP(単価マスタ[[#This Row],[コード]],新商品マスタ!$A$1:$K$361,11,FALSE)</f>
        <v>10.5</v>
      </c>
    </row>
    <row r="95" spans="1:7" ht="18.75">
      <c r="A95" s="93">
        <v>4</v>
      </c>
      <c r="B95" s="93">
        <v>1</v>
      </c>
      <c r="C95" s="93" t="s">
        <v>213</v>
      </c>
      <c r="D95" s="93" t="s">
        <v>2830</v>
      </c>
      <c r="E95" s="93" t="s">
        <v>2906</v>
      </c>
      <c r="F95" s="93" t="str">
        <f t="shared" si="3"/>
        <v>4-1-冊子</v>
      </c>
      <c r="G95" s="93">
        <f>VLOOKUP(単価マスタ[[#This Row],[コード]],新商品マスタ!$A$1:$K$361,11,FALSE)</f>
        <v>10</v>
      </c>
    </row>
    <row r="96" spans="1:7" ht="18.75">
      <c r="A96" s="93">
        <v>4</v>
      </c>
      <c r="B96" s="93">
        <v>2</v>
      </c>
      <c r="C96" s="93" t="s">
        <v>1518</v>
      </c>
      <c r="D96" s="93" t="s">
        <v>180</v>
      </c>
      <c r="E96" s="93" t="s">
        <v>233</v>
      </c>
      <c r="F96" s="93" t="str">
        <f t="shared" si="3"/>
        <v>4-2-Ａ４チラシ</v>
      </c>
      <c r="G96" s="93">
        <f>VLOOKUP(単価マスタ[[#This Row],[コード]],新商品マスタ!$A$1:$K$361,11,FALSE)</f>
        <v>10.5</v>
      </c>
    </row>
    <row r="97" spans="1:7" ht="18.75">
      <c r="A97" s="93">
        <v>4</v>
      </c>
      <c r="B97" s="93">
        <v>2</v>
      </c>
      <c r="C97" s="93" t="s">
        <v>1518</v>
      </c>
      <c r="D97" s="93" t="s">
        <v>183</v>
      </c>
      <c r="E97" s="93" t="s">
        <v>206</v>
      </c>
      <c r="F97" s="93" t="str">
        <f t="shared" si="3"/>
        <v>4-2-Ｂ４チラシ</v>
      </c>
      <c r="G97" s="93">
        <f>VLOOKUP(単価マスタ[[#This Row],[コード]],新商品マスタ!$A$1:$K$361,11,FALSE)</f>
        <v>11</v>
      </c>
    </row>
    <row r="98" spans="1:7" ht="18.75">
      <c r="A98" s="93">
        <v>4</v>
      </c>
      <c r="B98" s="93">
        <v>2</v>
      </c>
      <c r="C98" s="93" t="s">
        <v>1518</v>
      </c>
      <c r="D98" s="93" t="s">
        <v>186</v>
      </c>
      <c r="E98" s="93" t="s">
        <v>207</v>
      </c>
      <c r="F98" s="93" t="str">
        <f t="shared" si="3"/>
        <v>4-2-Ａ３チラシ</v>
      </c>
      <c r="G98" s="93">
        <f>VLOOKUP(単価マスタ[[#This Row],[コード]],新商品マスタ!$A$1:$K$361,11,FALSE)</f>
        <v>11.5</v>
      </c>
    </row>
    <row r="99" spans="1:7" ht="18.75">
      <c r="A99" s="93">
        <v>4</v>
      </c>
      <c r="B99" s="93">
        <v>2</v>
      </c>
      <c r="C99" s="93" t="s">
        <v>1518</v>
      </c>
      <c r="D99" s="93" t="s">
        <v>189</v>
      </c>
      <c r="E99" s="93" t="s">
        <v>208</v>
      </c>
      <c r="F99" s="93" t="str">
        <f t="shared" si="3"/>
        <v>4-2-Ｂ３チラシ</v>
      </c>
      <c r="G99" s="93">
        <f>VLOOKUP(単価マスタ[[#This Row],[コード]],新商品マスタ!$A$1:$K$361,11,FALSE)</f>
        <v>11.5</v>
      </c>
    </row>
    <row r="100" spans="1:7" ht="18.75">
      <c r="A100" s="93">
        <v>4</v>
      </c>
      <c r="B100" s="93">
        <v>2</v>
      </c>
      <c r="C100" s="93" t="s">
        <v>1518</v>
      </c>
      <c r="D100" s="93" t="s">
        <v>192</v>
      </c>
      <c r="E100" s="93" t="s">
        <v>209</v>
      </c>
      <c r="F100" s="93" t="str">
        <f t="shared" si="3"/>
        <v>4-2-Ａ５チラシ</v>
      </c>
      <c r="G100" s="93">
        <f>VLOOKUP(単価マスタ[[#This Row],[コード]],新商品マスタ!$A$1:$K$361,11,FALSE)</f>
        <v>10.5</v>
      </c>
    </row>
    <row r="101" spans="1:7" ht="18.75">
      <c r="A101" s="93">
        <v>4</v>
      </c>
      <c r="B101" s="93">
        <v>2</v>
      </c>
      <c r="C101" s="93" t="s">
        <v>1518</v>
      </c>
      <c r="D101" s="93" t="s">
        <v>195</v>
      </c>
      <c r="E101" s="93" t="s">
        <v>210</v>
      </c>
      <c r="F101" s="93" t="str">
        <f t="shared" si="3"/>
        <v>4-2-Ｂ５チラシ</v>
      </c>
      <c r="G101" s="93">
        <f>VLOOKUP(単価マスタ[[#This Row],[コード]],新商品マスタ!$A$1:$K$361,11,FALSE)</f>
        <v>11</v>
      </c>
    </row>
    <row r="102" spans="1:7" ht="18.75">
      <c r="A102" s="93">
        <v>4</v>
      </c>
      <c r="B102" s="93">
        <v>2</v>
      </c>
      <c r="C102" s="93" t="s">
        <v>1518</v>
      </c>
      <c r="D102" s="93" t="s">
        <v>237</v>
      </c>
      <c r="E102" s="93" t="s">
        <v>234</v>
      </c>
      <c r="F102" s="93" t="str">
        <f t="shared" si="3"/>
        <v>4-2-Ａ２チラシ</v>
      </c>
      <c r="G102" s="93">
        <f>VLOOKUP(単価マスタ[[#This Row],[コード]],新商品マスタ!$A$1:$K$361,11,FALSE)</f>
        <v>12</v>
      </c>
    </row>
    <row r="103" spans="1:7" ht="18.75">
      <c r="A103" s="93">
        <v>4</v>
      </c>
      <c r="B103" s="93">
        <v>2</v>
      </c>
      <c r="C103" s="93" t="s">
        <v>1518</v>
      </c>
      <c r="D103" s="93" t="s">
        <v>240</v>
      </c>
      <c r="E103" s="93" t="s">
        <v>235</v>
      </c>
      <c r="F103" s="93" t="str">
        <f t="shared" si="3"/>
        <v>4-2-Ｂ２チラシ</v>
      </c>
      <c r="G103" s="93">
        <f>VLOOKUP(単価マスタ[[#This Row],[コード]],新商品マスタ!$A$1:$K$361,11,FALSE)</f>
        <v>12</v>
      </c>
    </row>
    <row r="104" spans="1:7" ht="18.75">
      <c r="A104" s="93">
        <v>4</v>
      </c>
      <c r="B104" s="93">
        <v>2</v>
      </c>
      <c r="C104" s="93" t="s">
        <v>1518</v>
      </c>
      <c r="D104" s="93" t="s">
        <v>2830</v>
      </c>
      <c r="E104" s="93" t="s">
        <v>2906</v>
      </c>
      <c r="F104" s="93" t="str">
        <f t="shared" si="3"/>
        <v>4-2-冊子</v>
      </c>
      <c r="G104" s="93">
        <f>VLOOKUP(単価マスタ[[#This Row],[コード]],新商品マスタ!$A$1:$K$361,11,FALSE)</f>
        <v>11</v>
      </c>
    </row>
    <row r="105" spans="1:7" ht="18.75">
      <c r="A105" s="93">
        <v>4</v>
      </c>
      <c r="B105" s="93">
        <v>3</v>
      </c>
      <c r="C105" s="93" t="s">
        <v>1479</v>
      </c>
      <c r="D105" s="93" t="s">
        <v>181</v>
      </c>
      <c r="E105" s="93" t="s">
        <v>233</v>
      </c>
      <c r="F105" s="93" t="str">
        <f t="shared" si="3"/>
        <v>4-3-Ａ４チラシ</v>
      </c>
      <c r="G105" s="93">
        <f>VLOOKUP(単価マスタ[[#This Row],[コード]],新商品マスタ!$A$1:$K$361,11,FALSE)</f>
        <v>10</v>
      </c>
    </row>
    <row r="106" spans="1:7" ht="18.75">
      <c r="A106" s="93">
        <v>4</v>
      </c>
      <c r="B106" s="93">
        <v>3</v>
      </c>
      <c r="C106" s="93" t="s">
        <v>1479</v>
      </c>
      <c r="D106" s="93" t="s">
        <v>184</v>
      </c>
      <c r="E106" s="93" t="s">
        <v>206</v>
      </c>
      <c r="F106" s="93" t="str">
        <f t="shared" si="3"/>
        <v>4-3-Ｂ４チラシ</v>
      </c>
      <c r="G106" s="93">
        <f>VLOOKUP(単価マスタ[[#This Row],[コード]],新商品マスタ!$A$1:$K$361,11,FALSE)</f>
        <v>10.5</v>
      </c>
    </row>
    <row r="107" spans="1:7" ht="18.75">
      <c r="A107" s="93">
        <v>4</v>
      </c>
      <c r="B107" s="93">
        <v>3</v>
      </c>
      <c r="C107" s="93" t="s">
        <v>1479</v>
      </c>
      <c r="D107" s="93" t="s">
        <v>187</v>
      </c>
      <c r="E107" s="93" t="s">
        <v>207</v>
      </c>
      <c r="F107" s="93" t="str">
        <f t="shared" si="3"/>
        <v>4-3-Ａ３チラシ</v>
      </c>
      <c r="G107" s="93">
        <f>VLOOKUP(単価マスタ[[#This Row],[コード]],新商品マスタ!$A$1:$K$361,11,FALSE)</f>
        <v>11</v>
      </c>
    </row>
    <row r="108" spans="1:7" ht="18.75">
      <c r="A108" s="93">
        <v>4</v>
      </c>
      <c r="B108" s="93">
        <v>3</v>
      </c>
      <c r="C108" s="93" t="s">
        <v>1479</v>
      </c>
      <c r="D108" s="93" t="s">
        <v>190</v>
      </c>
      <c r="E108" s="93" t="s">
        <v>208</v>
      </c>
      <c r="F108" s="93" t="str">
        <f t="shared" si="3"/>
        <v>4-3-Ｂ３チラシ</v>
      </c>
      <c r="G108" s="93">
        <f>VLOOKUP(単価マスタ[[#This Row],[コード]],新商品マスタ!$A$1:$K$361,11,FALSE)</f>
        <v>11</v>
      </c>
    </row>
    <row r="109" spans="1:7" ht="18.75">
      <c r="A109" s="93">
        <v>4</v>
      </c>
      <c r="B109" s="93">
        <v>3</v>
      </c>
      <c r="C109" s="93" t="s">
        <v>1479</v>
      </c>
      <c r="D109" s="93" t="s">
        <v>193</v>
      </c>
      <c r="E109" s="93" t="s">
        <v>209</v>
      </c>
      <c r="F109" s="93" t="str">
        <f t="shared" si="3"/>
        <v>4-3-Ａ５チラシ</v>
      </c>
      <c r="G109" s="93">
        <f>VLOOKUP(単価マスタ[[#This Row],[コード]],新商品マスタ!$A$1:$K$361,11,FALSE)</f>
        <v>10</v>
      </c>
    </row>
    <row r="110" spans="1:7" ht="18.75">
      <c r="A110" s="93">
        <v>4</v>
      </c>
      <c r="B110" s="93">
        <v>3</v>
      </c>
      <c r="C110" s="93" t="s">
        <v>1479</v>
      </c>
      <c r="D110" s="93" t="s">
        <v>196</v>
      </c>
      <c r="E110" s="93" t="s">
        <v>210</v>
      </c>
      <c r="F110" s="93" t="str">
        <f t="shared" si="3"/>
        <v>4-3-Ｂ５チラシ</v>
      </c>
      <c r="G110" s="93">
        <f>VLOOKUP(単価マスタ[[#This Row],[コード]],新商品マスタ!$A$1:$K$361,11,FALSE)</f>
        <v>10.5</v>
      </c>
    </row>
    <row r="111" spans="1:7" ht="18.75">
      <c r="A111" s="93">
        <v>4</v>
      </c>
      <c r="B111" s="93">
        <v>3</v>
      </c>
      <c r="C111" s="93" t="s">
        <v>1479</v>
      </c>
      <c r="D111" s="93" t="s">
        <v>238</v>
      </c>
      <c r="E111" s="93" t="s">
        <v>234</v>
      </c>
      <c r="F111" s="93" t="str">
        <f t="shared" si="3"/>
        <v>4-3-Ａ２チラシ</v>
      </c>
      <c r="G111" s="93">
        <f>VLOOKUP(単価マスタ[[#This Row],[コード]],新商品マスタ!$A$1:$K$361,11,FALSE)</f>
        <v>11.5</v>
      </c>
    </row>
    <row r="112" spans="1:7" ht="18.75">
      <c r="A112" s="93">
        <v>4</v>
      </c>
      <c r="B112" s="93">
        <v>3</v>
      </c>
      <c r="C112" s="93" t="s">
        <v>1479</v>
      </c>
      <c r="D112" s="93" t="s">
        <v>241</v>
      </c>
      <c r="E112" s="93" t="s">
        <v>235</v>
      </c>
      <c r="F112" s="93" t="str">
        <f t="shared" si="3"/>
        <v>4-3-Ｂ２チラシ</v>
      </c>
      <c r="G112" s="93">
        <f>VLOOKUP(単価マスタ[[#This Row],[コード]],新商品マスタ!$A$1:$K$361,11,FALSE)</f>
        <v>11.5</v>
      </c>
    </row>
    <row r="113" spans="1:7" ht="18.75">
      <c r="A113" s="93">
        <v>4</v>
      </c>
      <c r="B113" s="93">
        <v>3</v>
      </c>
      <c r="C113" s="93" t="s">
        <v>1479</v>
      </c>
      <c r="D113" s="93" t="s">
        <v>2830</v>
      </c>
      <c r="E113" s="93" t="s">
        <v>2906</v>
      </c>
      <c r="F113" s="93" t="str">
        <f t="shared" si="3"/>
        <v>4-3-冊子</v>
      </c>
      <c r="G113" s="93">
        <f>VLOOKUP(単価マスタ[[#This Row],[コード]],新商品マスタ!$A$1:$K$361,11,FALSE)</f>
        <v>11</v>
      </c>
    </row>
    <row r="114" spans="1:7" ht="18.75">
      <c r="A114" s="93">
        <v>5</v>
      </c>
      <c r="B114" s="93">
        <v>1</v>
      </c>
      <c r="C114" s="93" t="s">
        <v>213</v>
      </c>
      <c r="D114" s="93" t="s">
        <v>179</v>
      </c>
      <c r="E114" s="93" t="s">
        <v>233</v>
      </c>
      <c r="F114" s="93" t="str">
        <f>A114&amp;"-"&amp;B114&amp;"-"&amp;E114</f>
        <v>5-1-Ａ４チラシ</v>
      </c>
      <c r="G114" s="93">
        <f>VLOOKUP(単価マスタ[[#This Row],[コード]],新商品マスタ!$A$1:$K$361,11,FALSE)</f>
        <v>15</v>
      </c>
    </row>
    <row r="115" spans="1:7" ht="18.75">
      <c r="A115" s="93">
        <v>5</v>
      </c>
      <c r="B115" s="93">
        <v>1</v>
      </c>
      <c r="C115" s="93" t="s">
        <v>213</v>
      </c>
      <c r="D115" s="93" t="s">
        <v>182</v>
      </c>
      <c r="E115" s="93" t="s">
        <v>206</v>
      </c>
      <c r="F115" s="93" t="str">
        <f t="shared" ref="F115:F140" si="4">A115&amp;"-"&amp;B115&amp;"-"&amp;E115</f>
        <v>5-1-Ｂ４チラシ</v>
      </c>
      <c r="G115" s="93">
        <f>VLOOKUP(単価マスタ[[#This Row],[コード]],新商品マスタ!$A$1:$K$361,11,FALSE)</f>
        <v>15.5</v>
      </c>
    </row>
    <row r="116" spans="1:7" ht="18.75">
      <c r="A116" s="93">
        <v>5</v>
      </c>
      <c r="B116" s="93">
        <v>1</v>
      </c>
      <c r="C116" s="93" t="s">
        <v>213</v>
      </c>
      <c r="D116" s="93" t="s">
        <v>185</v>
      </c>
      <c r="E116" s="93" t="s">
        <v>207</v>
      </c>
      <c r="F116" s="93" t="str">
        <f t="shared" si="4"/>
        <v>5-1-Ａ３チラシ</v>
      </c>
      <c r="G116" s="93">
        <f>VLOOKUP(単価マスタ[[#This Row],[コード]],新商品マスタ!$A$1:$K$361,11,FALSE)</f>
        <v>16</v>
      </c>
    </row>
    <row r="117" spans="1:7" ht="18.75">
      <c r="A117" s="93">
        <v>5</v>
      </c>
      <c r="B117" s="93">
        <v>1</v>
      </c>
      <c r="C117" s="93" t="s">
        <v>213</v>
      </c>
      <c r="D117" s="93" t="s">
        <v>188</v>
      </c>
      <c r="E117" s="93" t="s">
        <v>208</v>
      </c>
      <c r="F117" s="93" t="str">
        <f t="shared" si="4"/>
        <v>5-1-Ｂ３チラシ</v>
      </c>
      <c r="G117" s="93">
        <f>VLOOKUP(単価マスタ[[#This Row],[コード]],新商品マスタ!$A$1:$K$361,11,FALSE)</f>
        <v>16</v>
      </c>
    </row>
    <row r="118" spans="1:7" ht="18.75">
      <c r="A118" s="93">
        <v>5</v>
      </c>
      <c r="B118" s="93">
        <v>1</v>
      </c>
      <c r="C118" s="93" t="s">
        <v>213</v>
      </c>
      <c r="D118" s="93" t="s">
        <v>191</v>
      </c>
      <c r="E118" s="93" t="s">
        <v>209</v>
      </c>
      <c r="F118" s="93" t="str">
        <f t="shared" si="4"/>
        <v>5-1-Ａ５チラシ</v>
      </c>
      <c r="G118" s="93">
        <f>VLOOKUP(単価マスタ[[#This Row],[コード]],新商品マスタ!$A$1:$K$361,11,FALSE)</f>
        <v>15</v>
      </c>
    </row>
    <row r="119" spans="1:7" ht="18.75">
      <c r="A119" s="93">
        <v>5</v>
      </c>
      <c r="B119" s="93">
        <v>1</v>
      </c>
      <c r="C119" s="93" t="s">
        <v>213</v>
      </c>
      <c r="D119" s="93" t="s">
        <v>194</v>
      </c>
      <c r="E119" s="93" t="s">
        <v>210</v>
      </c>
      <c r="F119" s="93" t="str">
        <f t="shared" si="4"/>
        <v>5-1-Ｂ５チラシ</v>
      </c>
      <c r="G119" s="93">
        <f>VLOOKUP(単価マスタ[[#This Row],[コード]],新商品マスタ!$A$1:$K$361,11,FALSE)</f>
        <v>15.5</v>
      </c>
    </row>
    <row r="120" spans="1:7" ht="18.75">
      <c r="A120" s="93">
        <v>5</v>
      </c>
      <c r="B120" s="93">
        <v>1</v>
      </c>
      <c r="C120" s="93" t="s">
        <v>213</v>
      </c>
      <c r="D120" s="93" t="s">
        <v>236</v>
      </c>
      <c r="E120" s="93" t="s">
        <v>234</v>
      </c>
      <c r="F120" s="93" t="str">
        <f t="shared" si="4"/>
        <v>5-1-Ａ２チラシ</v>
      </c>
      <c r="G120" s="93">
        <f>VLOOKUP(単価マスタ[[#This Row],[コード]],新商品マスタ!$A$1:$K$361,11,FALSE)</f>
        <v>16.5</v>
      </c>
    </row>
    <row r="121" spans="1:7" ht="18.75">
      <c r="A121" s="93">
        <v>5</v>
      </c>
      <c r="B121" s="93">
        <v>1</v>
      </c>
      <c r="C121" s="93" t="s">
        <v>213</v>
      </c>
      <c r="D121" s="93" t="s">
        <v>239</v>
      </c>
      <c r="E121" s="93" t="s">
        <v>235</v>
      </c>
      <c r="F121" s="93" t="str">
        <f t="shared" si="4"/>
        <v>5-1-Ｂ２チラシ</v>
      </c>
      <c r="G121" s="93">
        <f>VLOOKUP(単価マスタ[[#This Row],[コード]],新商品マスタ!$A$1:$K$361,11,FALSE)</f>
        <v>16.5</v>
      </c>
    </row>
    <row r="122" spans="1:7" ht="18.75">
      <c r="A122" s="93">
        <v>5</v>
      </c>
      <c r="B122" s="93">
        <v>1</v>
      </c>
      <c r="C122" s="93" t="s">
        <v>213</v>
      </c>
      <c r="D122" s="93" t="s">
        <v>2830</v>
      </c>
      <c r="E122" s="93" t="s">
        <v>2906</v>
      </c>
      <c r="F122" s="93" t="str">
        <f t="shared" si="4"/>
        <v>5-1-冊子</v>
      </c>
      <c r="G122" s="93">
        <f>VLOOKUP(単価マスタ[[#This Row],[コード]],新商品マスタ!$A$1:$K$361,11,FALSE)</f>
        <v>18</v>
      </c>
    </row>
    <row r="123" spans="1:7" ht="18.75">
      <c r="A123" s="93">
        <v>5</v>
      </c>
      <c r="B123" s="93">
        <v>2</v>
      </c>
      <c r="C123" s="93" t="s">
        <v>1518</v>
      </c>
      <c r="D123" s="93" t="s">
        <v>180</v>
      </c>
      <c r="E123" s="93" t="s">
        <v>233</v>
      </c>
      <c r="F123" s="93" t="str">
        <f t="shared" si="4"/>
        <v>5-2-Ａ４チラシ</v>
      </c>
      <c r="G123" s="93">
        <f>VLOOKUP(単価マスタ[[#This Row],[コード]],新商品マスタ!$A$1:$K$361,11,FALSE)</f>
        <v>16.5</v>
      </c>
    </row>
    <row r="124" spans="1:7" ht="18.75">
      <c r="A124" s="93">
        <v>5</v>
      </c>
      <c r="B124" s="93">
        <v>2</v>
      </c>
      <c r="C124" s="93" t="s">
        <v>1518</v>
      </c>
      <c r="D124" s="93" t="s">
        <v>183</v>
      </c>
      <c r="E124" s="93" t="s">
        <v>206</v>
      </c>
      <c r="F124" s="93" t="str">
        <f t="shared" si="4"/>
        <v>5-2-Ｂ４チラシ</v>
      </c>
      <c r="G124" s="93">
        <f>VLOOKUP(単価マスタ[[#This Row],[コード]],新商品マスタ!$A$1:$K$361,11,FALSE)</f>
        <v>17</v>
      </c>
    </row>
    <row r="125" spans="1:7" ht="18.75">
      <c r="A125" s="93">
        <v>5</v>
      </c>
      <c r="B125" s="93">
        <v>2</v>
      </c>
      <c r="C125" s="93" t="s">
        <v>1518</v>
      </c>
      <c r="D125" s="93" t="s">
        <v>186</v>
      </c>
      <c r="E125" s="93" t="s">
        <v>207</v>
      </c>
      <c r="F125" s="93" t="str">
        <f t="shared" si="4"/>
        <v>5-2-Ａ３チラシ</v>
      </c>
      <c r="G125" s="93">
        <f>VLOOKUP(単価マスタ[[#This Row],[コード]],新商品マスタ!$A$1:$K$361,11,FALSE)</f>
        <v>17.5</v>
      </c>
    </row>
    <row r="126" spans="1:7" ht="18.75">
      <c r="A126" s="93">
        <v>5</v>
      </c>
      <c r="B126" s="93">
        <v>2</v>
      </c>
      <c r="C126" s="93" t="s">
        <v>1518</v>
      </c>
      <c r="D126" s="93" t="s">
        <v>189</v>
      </c>
      <c r="E126" s="93" t="s">
        <v>208</v>
      </c>
      <c r="F126" s="93" t="str">
        <f t="shared" si="4"/>
        <v>5-2-Ｂ３チラシ</v>
      </c>
      <c r="G126" s="93">
        <f>VLOOKUP(単価マスタ[[#This Row],[コード]],新商品マスタ!$A$1:$K$361,11,FALSE)</f>
        <v>17.5</v>
      </c>
    </row>
    <row r="127" spans="1:7" ht="18.75">
      <c r="A127" s="93">
        <v>5</v>
      </c>
      <c r="B127" s="93">
        <v>2</v>
      </c>
      <c r="C127" s="93" t="s">
        <v>1518</v>
      </c>
      <c r="D127" s="93" t="s">
        <v>192</v>
      </c>
      <c r="E127" s="93" t="s">
        <v>209</v>
      </c>
      <c r="F127" s="93" t="str">
        <f t="shared" si="4"/>
        <v>5-2-Ａ５チラシ</v>
      </c>
      <c r="G127" s="93">
        <f>VLOOKUP(単価マスタ[[#This Row],[コード]],新商品マスタ!$A$1:$K$361,11,FALSE)</f>
        <v>16.5</v>
      </c>
    </row>
    <row r="128" spans="1:7" ht="18.75">
      <c r="A128" s="93">
        <v>5</v>
      </c>
      <c r="B128" s="93">
        <v>2</v>
      </c>
      <c r="C128" s="93" t="s">
        <v>1518</v>
      </c>
      <c r="D128" s="93" t="s">
        <v>195</v>
      </c>
      <c r="E128" s="93" t="s">
        <v>210</v>
      </c>
      <c r="F128" s="93" t="str">
        <f t="shared" si="4"/>
        <v>5-2-Ｂ５チラシ</v>
      </c>
      <c r="G128" s="93">
        <f>VLOOKUP(単価マスタ[[#This Row],[コード]],新商品マスタ!$A$1:$K$361,11,FALSE)</f>
        <v>17</v>
      </c>
    </row>
    <row r="129" spans="1:7" ht="18.75">
      <c r="A129" s="93">
        <v>5</v>
      </c>
      <c r="B129" s="93">
        <v>2</v>
      </c>
      <c r="C129" s="93" t="s">
        <v>1518</v>
      </c>
      <c r="D129" s="93" t="s">
        <v>237</v>
      </c>
      <c r="E129" s="93" t="s">
        <v>234</v>
      </c>
      <c r="F129" s="93" t="str">
        <f t="shared" si="4"/>
        <v>5-2-Ａ２チラシ</v>
      </c>
      <c r="G129" s="93">
        <f>VLOOKUP(単価マスタ[[#This Row],[コード]],新商品マスタ!$A$1:$K$361,11,FALSE)</f>
        <v>18</v>
      </c>
    </row>
    <row r="130" spans="1:7" ht="18.75">
      <c r="A130" s="93">
        <v>5</v>
      </c>
      <c r="B130" s="93">
        <v>2</v>
      </c>
      <c r="C130" s="93" t="s">
        <v>1518</v>
      </c>
      <c r="D130" s="93" t="s">
        <v>240</v>
      </c>
      <c r="E130" s="93" t="s">
        <v>235</v>
      </c>
      <c r="F130" s="93" t="str">
        <f t="shared" si="4"/>
        <v>5-2-Ｂ２チラシ</v>
      </c>
      <c r="G130" s="93">
        <f>VLOOKUP(単価マスタ[[#This Row],[コード]],新商品マスタ!$A$1:$K$361,11,FALSE)</f>
        <v>18</v>
      </c>
    </row>
    <row r="131" spans="1:7" ht="18.75">
      <c r="A131" s="93">
        <v>5</v>
      </c>
      <c r="B131" s="93">
        <v>2</v>
      </c>
      <c r="C131" s="93" t="s">
        <v>1518</v>
      </c>
      <c r="D131" s="93" t="s">
        <v>2830</v>
      </c>
      <c r="E131" s="93" t="s">
        <v>2906</v>
      </c>
      <c r="F131" s="93" t="str">
        <f t="shared" si="4"/>
        <v>5-2-冊子</v>
      </c>
      <c r="G131" s="93">
        <f>VLOOKUP(単価マスタ[[#This Row],[コード]],新商品マスタ!$A$1:$K$361,11,FALSE)</f>
        <v>19</v>
      </c>
    </row>
    <row r="132" spans="1:7" ht="18.75">
      <c r="A132" s="93">
        <v>5</v>
      </c>
      <c r="B132" s="93">
        <v>3</v>
      </c>
      <c r="C132" s="93" t="s">
        <v>1479</v>
      </c>
      <c r="D132" s="93" t="s">
        <v>181</v>
      </c>
      <c r="E132" s="93" t="s">
        <v>233</v>
      </c>
      <c r="F132" s="93" t="str">
        <f t="shared" si="4"/>
        <v>5-3-Ａ４チラシ</v>
      </c>
      <c r="G132" s="93">
        <f>VLOOKUP(単価マスタ[[#This Row],[コード]],新商品マスタ!$A$1:$K$361,11,FALSE)</f>
        <v>16</v>
      </c>
    </row>
    <row r="133" spans="1:7" ht="18.75">
      <c r="A133" s="93">
        <v>5</v>
      </c>
      <c r="B133" s="93">
        <v>3</v>
      </c>
      <c r="C133" s="93" t="s">
        <v>1479</v>
      </c>
      <c r="D133" s="93" t="s">
        <v>184</v>
      </c>
      <c r="E133" s="93" t="s">
        <v>206</v>
      </c>
      <c r="F133" s="93" t="str">
        <f t="shared" si="4"/>
        <v>5-3-Ｂ４チラシ</v>
      </c>
      <c r="G133" s="93">
        <f>VLOOKUP(単価マスタ[[#This Row],[コード]],新商品マスタ!$A$1:$K$361,11,FALSE)</f>
        <v>16.5</v>
      </c>
    </row>
    <row r="134" spans="1:7" ht="18.75">
      <c r="A134" s="93">
        <v>5</v>
      </c>
      <c r="B134" s="93">
        <v>3</v>
      </c>
      <c r="C134" s="93" t="s">
        <v>1479</v>
      </c>
      <c r="D134" s="93" t="s">
        <v>187</v>
      </c>
      <c r="E134" s="93" t="s">
        <v>207</v>
      </c>
      <c r="F134" s="93" t="str">
        <f t="shared" si="4"/>
        <v>5-3-Ａ３チラシ</v>
      </c>
      <c r="G134" s="93">
        <f>VLOOKUP(単価マスタ[[#This Row],[コード]],新商品マスタ!$A$1:$K$361,11,FALSE)</f>
        <v>17</v>
      </c>
    </row>
    <row r="135" spans="1:7" ht="18.75">
      <c r="A135" s="93">
        <v>5</v>
      </c>
      <c r="B135" s="93">
        <v>3</v>
      </c>
      <c r="C135" s="93" t="s">
        <v>1479</v>
      </c>
      <c r="D135" s="93" t="s">
        <v>190</v>
      </c>
      <c r="E135" s="93" t="s">
        <v>208</v>
      </c>
      <c r="F135" s="93" t="str">
        <f t="shared" si="4"/>
        <v>5-3-Ｂ３チラシ</v>
      </c>
      <c r="G135" s="93">
        <f>VLOOKUP(単価マスタ[[#This Row],[コード]],新商品マスタ!$A$1:$K$361,11,FALSE)</f>
        <v>17</v>
      </c>
    </row>
    <row r="136" spans="1:7" ht="18.75">
      <c r="A136" s="93">
        <v>5</v>
      </c>
      <c r="B136" s="93">
        <v>3</v>
      </c>
      <c r="C136" s="93" t="s">
        <v>1479</v>
      </c>
      <c r="D136" s="93" t="s">
        <v>193</v>
      </c>
      <c r="E136" s="93" t="s">
        <v>209</v>
      </c>
      <c r="F136" s="93" t="str">
        <f t="shared" si="4"/>
        <v>5-3-Ａ５チラシ</v>
      </c>
      <c r="G136" s="93">
        <f>VLOOKUP(単価マスタ[[#This Row],[コード]],新商品マスタ!$A$1:$K$361,11,FALSE)</f>
        <v>16</v>
      </c>
    </row>
    <row r="137" spans="1:7" ht="18.75">
      <c r="A137" s="93">
        <v>5</v>
      </c>
      <c r="B137" s="93">
        <v>3</v>
      </c>
      <c r="C137" s="93" t="s">
        <v>1479</v>
      </c>
      <c r="D137" s="93" t="s">
        <v>196</v>
      </c>
      <c r="E137" s="93" t="s">
        <v>210</v>
      </c>
      <c r="F137" s="93" t="str">
        <f t="shared" si="4"/>
        <v>5-3-Ｂ５チラシ</v>
      </c>
      <c r="G137" s="93">
        <f>VLOOKUP(単価マスタ[[#This Row],[コード]],新商品マスタ!$A$1:$K$361,11,FALSE)</f>
        <v>16.5</v>
      </c>
    </row>
    <row r="138" spans="1:7" ht="18.75">
      <c r="A138" s="93">
        <v>5</v>
      </c>
      <c r="B138" s="93">
        <v>3</v>
      </c>
      <c r="C138" s="93" t="s">
        <v>1479</v>
      </c>
      <c r="D138" s="93" t="s">
        <v>238</v>
      </c>
      <c r="E138" s="93" t="s">
        <v>234</v>
      </c>
      <c r="F138" s="93" t="str">
        <f t="shared" si="4"/>
        <v>5-3-Ａ２チラシ</v>
      </c>
      <c r="G138" s="93">
        <f>VLOOKUP(単価マスタ[[#This Row],[コード]],新商品マスタ!$A$1:$K$361,11,FALSE)</f>
        <v>17.5</v>
      </c>
    </row>
    <row r="139" spans="1:7" ht="18.75">
      <c r="A139" s="93">
        <v>5</v>
      </c>
      <c r="B139" s="93">
        <v>3</v>
      </c>
      <c r="C139" s="93" t="s">
        <v>1479</v>
      </c>
      <c r="D139" s="93" t="s">
        <v>241</v>
      </c>
      <c r="E139" s="93" t="s">
        <v>235</v>
      </c>
      <c r="F139" s="93" t="str">
        <f t="shared" si="4"/>
        <v>5-3-Ｂ２チラシ</v>
      </c>
      <c r="G139" s="93">
        <f>VLOOKUP(単価マスタ[[#This Row],[コード]],新商品マスタ!$A$1:$K$361,11,FALSE)</f>
        <v>17.5</v>
      </c>
    </row>
    <row r="140" spans="1:7" ht="18.75">
      <c r="A140" s="93">
        <v>5</v>
      </c>
      <c r="B140" s="93">
        <v>3</v>
      </c>
      <c r="C140" s="93" t="s">
        <v>1479</v>
      </c>
      <c r="D140" s="93" t="s">
        <v>2830</v>
      </c>
      <c r="E140" s="93" t="s">
        <v>2906</v>
      </c>
      <c r="F140" s="93" t="str">
        <f t="shared" si="4"/>
        <v>5-3-冊子</v>
      </c>
      <c r="G140" s="93">
        <f>VLOOKUP(単価マスタ[[#This Row],[コード]],新商品マスタ!$A$1:$K$361,11,FALSE)</f>
        <v>19</v>
      </c>
    </row>
    <row r="141" spans="1:7" ht="18.75">
      <c r="A141" s="93">
        <v>6</v>
      </c>
      <c r="B141" s="93">
        <v>1</v>
      </c>
      <c r="C141" s="93" t="s">
        <v>213</v>
      </c>
      <c r="D141" s="93" t="s">
        <v>179</v>
      </c>
      <c r="E141" s="93" t="s">
        <v>233</v>
      </c>
      <c r="F141" s="93" t="str">
        <f>A141&amp;"-"&amp;B141&amp;"-"&amp;E141</f>
        <v>6-1-Ａ４チラシ</v>
      </c>
      <c r="G141" s="93">
        <f>VLOOKUP(単価マスタ[[#This Row],[コード]],新商品マスタ!$A$1:$K$361,11,FALSE)</f>
        <v>16</v>
      </c>
    </row>
    <row r="142" spans="1:7" ht="18.75">
      <c r="A142" s="93">
        <v>6</v>
      </c>
      <c r="B142" s="93">
        <v>1</v>
      </c>
      <c r="C142" s="93" t="s">
        <v>213</v>
      </c>
      <c r="D142" s="93" t="s">
        <v>182</v>
      </c>
      <c r="E142" s="93" t="s">
        <v>206</v>
      </c>
      <c r="F142" s="93" t="str">
        <f t="shared" ref="F142:F167" si="5">A142&amp;"-"&amp;B142&amp;"-"&amp;E142</f>
        <v>6-1-Ｂ４チラシ</v>
      </c>
      <c r="G142" s="93">
        <f>VLOOKUP(単価マスタ[[#This Row],[コード]],新商品マスタ!$A$1:$K$361,11,FALSE)</f>
        <v>16.5</v>
      </c>
    </row>
    <row r="143" spans="1:7" ht="18.75">
      <c r="A143" s="93">
        <v>6</v>
      </c>
      <c r="B143" s="93">
        <v>1</v>
      </c>
      <c r="C143" s="93" t="s">
        <v>213</v>
      </c>
      <c r="D143" s="93" t="s">
        <v>185</v>
      </c>
      <c r="E143" s="93" t="s">
        <v>207</v>
      </c>
      <c r="F143" s="93" t="str">
        <f t="shared" si="5"/>
        <v>6-1-Ａ３チラシ</v>
      </c>
      <c r="G143" s="93">
        <f>VLOOKUP(単価マスタ[[#This Row],[コード]],新商品マスタ!$A$1:$K$361,11,FALSE)</f>
        <v>17</v>
      </c>
    </row>
    <row r="144" spans="1:7" ht="18.75">
      <c r="A144" s="93">
        <v>6</v>
      </c>
      <c r="B144" s="93">
        <v>1</v>
      </c>
      <c r="C144" s="93" t="s">
        <v>213</v>
      </c>
      <c r="D144" s="93" t="s">
        <v>188</v>
      </c>
      <c r="E144" s="93" t="s">
        <v>208</v>
      </c>
      <c r="F144" s="93" t="str">
        <f t="shared" si="5"/>
        <v>6-1-Ｂ３チラシ</v>
      </c>
      <c r="G144" s="93">
        <f>VLOOKUP(単価マスタ[[#This Row],[コード]],新商品マスタ!$A$1:$K$361,11,FALSE)</f>
        <v>17</v>
      </c>
    </row>
    <row r="145" spans="1:7" ht="18.75">
      <c r="A145" s="93">
        <v>6</v>
      </c>
      <c r="B145" s="93">
        <v>1</v>
      </c>
      <c r="C145" s="93" t="s">
        <v>213</v>
      </c>
      <c r="D145" s="93" t="s">
        <v>191</v>
      </c>
      <c r="E145" s="93" t="s">
        <v>209</v>
      </c>
      <c r="F145" s="93" t="str">
        <f t="shared" si="5"/>
        <v>6-1-Ａ５チラシ</v>
      </c>
      <c r="G145" s="93">
        <f>VLOOKUP(単価マスタ[[#This Row],[コード]],新商品マスタ!$A$1:$K$361,11,FALSE)</f>
        <v>16</v>
      </c>
    </row>
    <row r="146" spans="1:7" ht="18.75">
      <c r="A146" s="93">
        <v>6</v>
      </c>
      <c r="B146" s="93">
        <v>1</v>
      </c>
      <c r="C146" s="93" t="s">
        <v>213</v>
      </c>
      <c r="D146" s="93" t="s">
        <v>194</v>
      </c>
      <c r="E146" s="93" t="s">
        <v>210</v>
      </c>
      <c r="F146" s="93" t="str">
        <f t="shared" si="5"/>
        <v>6-1-Ｂ５チラシ</v>
      </c>
      <c r="G146" s="93">
        <f>VLOOKUP(単価マスタ[[#This Row],[コード]],新商品マスタ!$A$1:$K$361,11,FALSE)</f>
        <v>16.5</v>
      </c>
    </row>
    <row r="147" spans="1:7" ht="18.75">
      <c r="A147" s="93">
        <v>6</v>
      </c>
      <c r="B147" s="93">
        <v>1</v>
      </c>
      <c r="C147" s="93" t="s">
        <v>213</v>
      </c>
      <c r="D147" s="93" t="s">
        <v>236</v>
      </c>
      <c r="E147" s="93" t="s">
        <v>234</v>
      </c>
      <c r="F147" s="93" t="str">
        <f t="shared" si="5"/>
        <v>6-1-Ａ２チラシ</v>
      </c>
      <c r="G147" s="93">
        <f>VLOOKUP(単価マスタ[[#This Row],[コード]],新商品マスタ!$A$1:$K$361,11,FALSE)</f>
        <v>17.5</v>
      </c>
    </row>
    <row r="148" spans="1:7" ht="18.75">
      <c r="A148" s="93">
        <v>6</v>
      </c>
      <c r="B148" s="93">
        <v>1</v>
      </c>
      <c r="C148" s="93" t="s">
        <v>213</v>
      </c>
      <c r="D148" s="93" t="s">
        <v>239</v>
      </c>
      <c r="E148" s="93" t="s">
        <v>235</v>
      </c>
      <c r="F148" s="93" t="str">
        <f t="shared" si="5"/>
        <v>6-1-Ｂ２チラシ</v>
      </c>
      <c r="G148" s="93">
        <f>VLOOKUP(単価マスタ[[#This Row],[コード]],新商品マスタ!$A$1:$K$361,11,FALSE)</f>
        <v>17.5</v>
      </c>
    </row>
    <row r="149" spans="1:7" ht="18.75">
      <c r="A149" s="93">
        <v>6</v>
      </c>
      <c r="B149" s="93">
        <v>1</v>
      </c>
      <c r="C149" s="93" t="s">
        <v>213</v>
      </c>
      <c r="D149" s="93" t="s">
        <v>2830</v>
      </c>
      <c r="E149" s="93" t="s">
        <v>2906</v>
      </c>
      <c r="F149" s="93" t="str">
        <f t="shared" si="5"/>
        <v>6-1-冊子</v>
      </c>
      <c r="G149" s="93">
        <f>VLOOKUP(単価マスタ[[#This Row],[コード]],新商品マスタ!$A$1:$K$361,11,FALSE)</f>
        <v>18</v>
      </c>
    </row>
    <row r="150" spans="1:7" ht="18.75">
      <c r="A150" s="93">
        <v>6</v>
      </c>
      <c r="B150" s="93">
        <v>2</v>
      </c>
      <c r="C150" s="93" t="s">
        <v>1518</v>
      </c>
      <c r="D150" s="93" t="s">
        <v>180</v>
      </c>
      <c r="E150" s="93" t="s">
        <v>233</v>
      </c>
      <c r="F150" s="93" t="str">
        <f t="shared" si="5"/>
        <v>6-2-Ａ４チラシ</v>
      </c>
      <c r="G150" s="93">
        <f>VLOOKUP(単価マスタ[[#This Row],[コード]],新商品マスタ!$A$1:$K$361,11,FALSE)</f>
        <v>17.5</v>
      </c>
    </row>
    <row r="151" spans="1:7" ht="18.75">
      <c r="A151" s="93">
        <v>6</v>
      </c>
      <c r="B151" s="93">
        <v>2</v>
      </c>
      <c r="C151" s="93" t="s">
        <v>1518</v>
      </c>
      <c r="D151" s="93" t="s">
        <v>183</v>
      </c>
      <c r="E151" s="93" t="s">
        <v>206</v>
      </c>
      <c r="F151" s="93" t="str">
        <f t="shared" si="5"/>
        <v>6-2-Ｂ４チラシ</v>
      </c>
      <c r="G151" s="93">
        <f>VLOOKUP(単価マスタ[[#This Row],[コード]],新商品マスタ!$A$1:$K$361,11,FALSE)</f>
        <v>18</v>
      </c>
    </row>
    <row r="152" spans="1:7" ht="18.75">
      <c r="A152" s="93">
        <v>6</v>
      </c>
      <c r="B152" s="93">
        <v>2</v>
      </c>
      <c r="C152" s="93" t="s">
        <v>1518</v>
      </c>
      <c r="D152" s="93" t="s">
        <v>186</v>
      </c>
      <c r="E152" s="93" t="s">
        <v>207</v>
      </c>
      <c r="F152" s="93" t="str">
        <f t="shared" si="5"/>
        <v>6-2-Ａ３チラシ</v>
      </c>
      <c r="G152" s="93">
        <f>VLOOKUP(単価マスタ[[#This Row],[コード]],新商品マスタ!$A$1:$K$361,11,FALSE)</f>
        <v>18.5</v>
      </c>
    </row>
    <row r="153" spans="1:7" ht="18.75">
      <c r="A153" s="93">
        <v>6</v>
      </c>
      <c r="B153" s="93">
        <v>2</v>
      </c>
      <c r="C153" s="93" t="s">
        <v>1518</v>
      </c>
      <c r="D153" s="93" t="s">
        <v>189</v>
      </c>
      <c r="E153" s="93" t="s">
        <v>208</v>
      </c>
      <c r="F153" s="93" t="str">
        <f t="shared" si="5"/>
        <v>6-2-Ｂ３チラシ</v>
      </c>
      <c r="G153" s="93">
        <f>VLOOKUP(単価マスタ[[#This Row],[コード]],新商品マスタ!$A$1:$K$361,11,FALSE)</f>
        <v>18.5</v>
      </c>
    </row>
    <row r="154" spans="1:7" ht="18.75">
      <c r="A154" s="93">
        <v>6</v>
      </c>
      <c r="B154" s="93">
        <v>2</v>
      </c>
      <c r="C154" s="93" t="s">
        <v>1518</v>
      </c>
      <c r="D154" s="93" t="s">
        <v>192</v>
      </c>
      <c r="E154" s="93" t="s">
        <v>209</v>
      </c>
      <c r="F154" s="93" t="str">
        <f t="shared" si="5"/>
        <v>6-2-Ａ５チラシ</v>
      </c>
      <c r="G154" s="93">
        <f>VLOOKUP(単価マスタ[[#This Row],[コード]],新商品マスタ!$A$1:$K$361,11,FALSE)</f>
        <v>17.5</v>
      </c>
    </row>
    <row r="155" spans="1:7" ht="18.75">
      <c r="A155" s="93">
        <v>6</v>
      </c>
      <c r="B155" s="93">
        <v>2</v>
      </c>
      <c r="C155" s="93" t="s">
        <v>1518</v>
      </c>
      <c r="D155" s="93" t="s">
        <v>195</v>
      </c>
      <c r="E155" s="93" t="s">
        <v>210</v>
      </c>
      <c r="F155" s="93" t="str">
        <f t="shared" si="5"/>
        <v>6-2-Ｂ５チラシ</v>
      </c>
      <c r="G155" s="93">
        <f>VLOOKUP(単価マスタ[[#This Row],[コード]],新商品マスタ!$A$1:$K$361,11,FALSE)</f>
        <v>18</v>
      </c>
    </row>
    <row r="156" spans="1:7" ht="18.75">
      <c r="A156" s="93">
        <v>6</v>
      </c>
      <c r="B156" s="93">
        <v>2</v>
      </c>
      <c r="C156" s="93" t="s">
        <v>1518</v>
      </c>
      <c r="D156" s="93" t="s">
        <v>237</v>
      </c>
      <c r="E156" s="93" t="s">
        <v>234</v>
      </c>
      <c r="F156" s="93" t="str">
        <f t="shared" si="5"/>
        <v>6-2-Ａ２チラシ</v>
      </c>
      <c r="G156" s="93">
        <f>VLOOKUP(単価マスタ[[#This Row],[コード]],新商品マスタ!$A$1:$K$361,11,FALSE)</f>
        <v>19</v>
      </c>
    </row>
    <row r="157" spans="1:7" ht="18.75">
      <c r="A157" s="93">
        <v>6</v>
      </c>
      <c r="B157" s="93">
        <v>2</v>
      </c>
      <c r="C157" s="93" t="s">
        <v>1518</v>
      </c>
      <c r="D157" s="93" t="s">
        <v>240</v>
      </c>
      <c r="E157" s="93" t="s">
        <v>235</v>
      </c>
      <c r="F157" s="93" t="str">
        <f t="shared" si="5"/>
        <v>6-2-Ｂ２チラシ</v>
      </c>
      <c r="G157" s="93">
        <f>VLOOKUP(単価マスタ[[#This Row],[コード]],新商品マスタ!$A$1:$K$361,11,FALSE)</f>
        <v>19</v>
      </c>
    </row>
    <row r="158" spans="1:7" ht="18.75">
      <c r="A158" s="93">
        <v>6</v>
      </c>
      <c r="B158" s="93">
        <v>2</v>
      </c>
      <c r="C158" s="93" t="s">
        <v>1518</v>
      </c>
      <c r="D158" s="93" t="s">
        <v>2830</v>
      </c>
      <c r="E158" s="93" t="s">
        <v>2906</v>
      </c>
      <c r="F158" s="93" t="str">
        <f t="shared" si="5"/>
        <v>6-2-冊子</v>
      </c>
      <c r="G158" s="93">
        <f>VLOOKUP(単価マスタ[[#This Row],[コード]],新商品マスタ!$A$1:$K$361,11,FALSE)</f>
        <v>19</v>
      </c>
    </row>
    <row r="159" spans="1:7" ht="18.75">
      <c r="A159" s="93">
        <v>6</v>
      </c>
      <c r="B159" s="93">
        <v>3</v>
      </c>
      <c r="C159" s="93" t="s">
        <v>1479</v>
      </c>
      <c r="D159" s="93" t="s">
        <v>181</v>
      </c>
      <c r="E159" s="93" t="s">
        <v>233</v>
      </c>
      <c r="F159" s="93" t="str">
        <f t="shared" si="5"/>
        <v>6-3-Ａ４チラシ</v>
      </c>
      <c r="G159" s="93">
        <f>VLOOKUP(単価マスタ[[#This Row],[コード]],新商品マスタ!$A$1:$K$361,11,FALSE)</f>
        <v>17</v>
      </c>
    </row>
    <row r="160" spans="1:7" ht="18.75">
      <c r="A160" s="93">
        <v>6</v>
      </c>
      <c r="B160" s="93">
        <v>3</v>
      </c>
      <c r="C160" s="93" t="s">
        <v>1479</v>
      </c>
      <c r="D160" s="93" t="s">
        <v>184</v>
      </c>
      <c r="E160" s="93" t="s">
        <v>206</v>
      </c>
      <c r="F160" s="93" t="str">
        <f t="shared" si="5"/>
        <v>6-3-Ｂ４チラシ</v>
      </c>
      <c r="G160" s="93">
        <f>VLOOKUP(単価マスタ[[#This Row],[コード]],新商品マスタ!$A$1:$K$361,11,FALSE)</f>
        <v>17.5</v>
      </c>
    </row>
    <row r="161" spans="1:7" ht="18.75">
      <c r="A161" s="93">
        <v>6</v>
      </c>
      <c r="B161" s="93">
        <v>3</v>
      </c>
      <c r="C161" s="93" t="s">
        <v>1479</v>
      </c>
      <c r="D161" s="93" t="s">
        <v>187</v>
      </c>
      <c r="E161" s="93" t="s">
        <v>207</v>
      </c>
      <c r="F161" s="93" t="str">
        <f t="shared" si="5"/>
        <v>6-3-Ａ３チラシ</v>
      </c>
      <c r="G161" s="93">
        <f>VLOOKUP(単価マスタ[[#This Row],[コード]],新商品マスタ!$A$1:$K$361,11,FALSE)</f>
        <v>18</v>
      </c>
    </row>
    <row r="162" spans="1:7" ht="18.75">
      <c r="A162" s="93">
        <v>6</v>
      </c>
      <c r="B162" s="93">
        <v>3</v>
      </c>
      <c r="C162" s="93" t="s">
        <v>1479</v>
      </c>
      <c r="D162" s="93" t="s">
        <v>190</v>
      </c>
      <c r="E162" s="93" t="s">
        <v>208</v>
      </c>
      <c r="F162" s="93" t="str">
        <f t="shared" si="5"/>
        <v>6-3-Ｂ３チラシ</v>
      </c>
      <c r="G162" s="93">
        <f>VLOOKUP(単価マスタ[[#This Row],[コード]],新商品マスタ!$A$1:$K$361,11,FALSE)</f>
        <v>18</v>
      </c>
    </row>
    <row r="163" spans="1:7" ht="18.75">
      <c r="A163" s="93">
        <v>6</v>
      </c>
      <c r="B163" s="93">
        <v>3</v>
      </c>
      <c r="C163" s="93" t="s">
        <v>1479</v>
      </c>
      <c r="D163" s="93" t="s">
        <v>193</v>
      </c>
      <c r="E163" s="93" t="s">
        <v>209</v>
      </c>
      <c r="F163" s="93" t="str">
        <f t="shared" si="5"/>
        <v>6-3-Ａ５チラシ</v>
      </c>
      <c r="G163" s="93">
        <f>VLOOKUP(単価マスタ[[#This Row],[コード]],新商品マスタ!$A$1:$K$361,11,FALSE)</f>
        <v>17</v>
      </c>
    </row>
    <row r="164" spans="1:7" ht="18.75">
      <c r="A164" s="93">
        <v>6</v>
      </c>
      <c r="B164" s="93">
        <v>3</v>
      </c>
      <c r="C164" s="93" t="s">
        <v>1479</v>
      </c>
      <c r="D164" s="93" t="s">
        <v>196</v>
      </c>
      <c r="E164" s="93" t="s">
        <v>210</v>
      </c>
      <c r="F164" s="93" t="str">
        <f t="shared" si="5"/>
        <v>6-3-Ｂ５チラシ</v>
      </c>
      <c r="G164" s="93">
        <f>VLOOKUP(単価マスタ[[#This Row],[コード]],新商品マスタ!$A$1:$K$361,11,FALSE)</f>
        <v>17.5</v>
      </c>
    </row>
    <row r="165" spans="1:7" ht="18.75">
      <c r="A165" s="93">
        <v>6</v>
      </c>
      <c r="B165" s="93">
        <v>3</v>
      </c>
      <c r="C165" s="93" t="s">
        <v>1479</v>
      </c>
      <c r="D165" s="93" t="s">
        <v>238</v>
      </c>
      <c r="E165" s="93" t="s">
        <v>234</v>
      </c>
      <c r="F165" s="93" t="str">
        <f t="shared" si="5"/>
        <v>6-3-Ａ２チラシ</v>
      </c>
      <c r="G165" s="93">
        <f>VLOOKUP(単価マスタ[[#This Row],[コード]],新商品マスタ!$A$1:$K$361,11,FALSE)</f>
        <v>18.5</v>
      </c>
    </row>
    <row r="166" spans="1:7" ht="18.75">
      <c r="A166" s="93">
        <v>6</v>
      </c>
      <c r="B166" s="93">
        <v>3</v>
      </c>
      <c r="C166" s="93" t="s">
        <v>1479</v>
      </c>
      <c r="D166" s="93" t="s">
        <v>241</v>
      </c>
      <c r="E166" s="93" t="s">
        <v>235</v>
      </c>
      <c r="F166" s="93" t="str">
        <f t="shared" si="5"/>
        <v>6-3-Ｂ２チラシ</v>
      </c>
      <c r="G166" s="93">
        <f>VLOOKUP(単価マスタ[[#This Row],[コード]],新商品マスタ!$A$1:$K$361,11,FALSE)</f>
        <v>18.5</v>
      </c>
    </row>
    <row r="167" spans="1:7" ht="18.75">
      <c r="A167" s="93">
        <v>6</v>
      </c>
      <c r="B167" s="93">
        <v>3</v>
      </c>
      <c r="C167" s="93" t="s">
        <v>1479</v>
      </c>
      <c r="D167" s="93" t="s">
        <v>2830</v>
      </c>
      <c r="E167" s="93" t="s">
        <v>2906</v>
      </c>
      <c r="F167" s="93" t="str">
        <f t="shared" si="5"/>
        <v>6-3-冊子</v>
      </c>
      <c r="G167" s="93">
        <f>VLOOKUP(単価マスタ[[#This Row],[コード]],新商品マスタ!$A$1:$K$361,11,FALSE)</f>
        <v>19</v>
      </c>
    </row>
  </sheetData>
  <phoneticPr fontId="6"/>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1E9C-5260-44FC-8DBE-9778575B0E8E}">
  <sheetPr codeName="Sheet21"/>
  <dimension ref="B6:I111"/>
  <sheetViews>
    <sheetView topLeftCell="A3" workbookViewId="0">
      <selection activeCell="H17" sqref="H17"/>
    </sheetView>
  </sheetViews>
  <sheetFormatPr defaultRowHeight="13.5"/>
  <cols>
    <col min="2" max="5" width="7" bestFit="1" customWidth="1"/>
    <col min="6" max="6" width="18.125" bestFit="1" customWidth="1"/>
    <col min="7" max="9" width="7" bestFit="1" customWidth="1"/>
  </cols>
  <sheetData>
    <row r="6" spans="2:9" ht="18.75">
      <c r="B6" s="93" t="s">
        <v>2893</v>
      </c>
      <c r="C6" s="102" t="s">
        <v>2894</v>
      </c>
      <c r="D6" s="102" t="s">
        <v>2895</v>
      </c>
      <c r="E6" s="102" t="s">
        <v>2896</v>
      </c>
      <c r="F6" s="102" t="s">
        <v>2897</v>
      </c>
      <c r="G6" s="102" t="s">
        <v>2898</v>
      </c>
      <c r="H6" s="102" t="s">
        <v>2899</v>
      </c>
      <c r="I6" s="102" t="s">
        <v>2900</v>
      </c>
    </row>
    <row r="7" spans="2:9" ht="18.75">
      <c r="B7" s="93">
        <v>2</v>
      </c>
      <c r="C7" s="102" t="s">
        <v>2891</v>
      </c>
      <c r="D7" s="102">
        <v>1</v>
      </c>
      <c r="E7" s="102">
        <v>1</v>
      </c>
      <c r="F7" s="102" t="s">
        <v>2886</v>
      </c>
      <c r="G7" s="178">
        <f t="shared" ref="G7:G38" si="0">_xlfn.NUMBERVALUE(B7&amp;D7&amp;E7)</f>
        <v>211</v>
      </c>
      <c r="H7" s="102">
        <v>9</v>
      </c>
      <c r="I7" s="102">
        <v>6.3</v>
      </c>
    </row>
    <row r="8" spans="2:9" ht="18.75">
      <c r="B8" s="93">
        <v>2</v>
      </c>
      <c r="C8" s="102" t="s">
        <v>2891</v>
      </c>
      <c r="D8" s="102">
        <v>1</v>
      </c>
      <c r="E8" s="102">
        <v>2</v>
      </c>
      <c r="F8" s="102" t="s">
        <v>2887</v>
      </c>
      <c r="G8" s="178">
        <f t="shared" si="0"/>
        <v>212</v>
      </c>
      <c r="H8" s="102">
        <v>10.5</v>
      </c>
      <c r="I8" s="102">
        <v>7.4</v>
      </c>
    </row>
    <row r="9" spans="2:9" ht="18.75">
      <c r="B9" s="93">
        <v>2</v>
      </c>
      <c r="C9" s="102" t="s">
        <v>2891</v>
      </c>
      <c r="D9" s="102">
        <v>1</v>
      </c>
      <c r="E9" s="102">
        <v>3</v>
      </c>
      <c r="F9" s="102" t="s">
        <v>2888</v>
      </c>
      <c r="G9" s="178">
        <f t="shared" si="0"/>
        <v>213</v>
      </c>
      <c r="H9" s="102">
        <v>10</v>
      </c>
      <c r="I9" s="102">
        <v>7</v>
      </c>
    </row>
    <row r="10" spans="2:9" ht="18.75">
      <c r="B10" s="93">
        <v>2</v>
      </c>
      <c r="C10" s="102" t="s">
        <v>2889</v>
      </c>
      <c r="D10" s="102">
        <v>3</v>
      </c>
      <c r="E10" s="102">
        <v>1</v>
      </c>
      <c r="F10" s="102" t="s">
        <v>2886</v>
      </c>
      <c r="G10" s="178">
        <f t="shared" si="0"/>
        <v>231</v>
      </c>
      <c r="H10" s="102">
        <v>7</v>
      </c>
      <c r="I10" s="93">
        <v>5</v>
      </c>
    </row>
    <row r="11" spans="2:9" ht="18.75">
      <c r="B11" s="93">
        <v>2</v>
      </c>
      <c r="C11" s="102" t="s">
        <v>2889</v>
      </c>
      <c r="D11" s="102">
        <v>3</v>
      </c>
      <c r="E11" s="102">
        <v>2</v>
      </c>
      <c r="F11" s="102" t="s">
        <v>2887</v>
      </c>
      <c r="G11" s="178">
        <f t="shared" si="0"/>
        <v>232</v>
      </c>
      <c r="H11" s="102">
        <v>9</v>
      </c>
      <c r="I11" s="102">
        <v>6.3</v>
      </c>
    </row>
    <row r="12" spans="2:9" ht="18.75">
      <c r="B12" s="93">
        <v>2</v>
      </c>
      <c r="C12" s="102" t="s">
        <v>2889</v>
      </c>
      <c r="D12" s="102">
        <v>3</v>
      </c>
      <c r="E12" s="102">
        <v>3</v>
      </c>
      <c r="F12" s="102" t="s">
        <v>2888</v>
      </c>
      <c r="G12" s="178">
        <f t="shared" si="0"/>
        <v>233</v>
      </c>
      <c r="H12" s="102">
        <v>8</v>
      </c>
      <c r="I12" s="102">
        <v>5.6</v>
      </c>
    </row>
    <row r="13" spans="2:9" ht="18.75">
      <c r="B13" s="93">
        <v>2</v>
      </c>
      <c r="C13" s="102" t="s">
        <v>2593</v>
      </c>
      <c r="D13" s="102">
        <v>5</v>
      </c>
      <c r="E13" s="102">
        <v>1</v>
      </c>
      <c r="F13" s="102" t="s">
        <v>2886</v>
      </c>
      <c r="G13" s="178">
        <f t="shared" si="0"/>
        <v>251</v>
      </c>
      <c r="H13" s="102">
        <v>6</v>
      </c>
      <c r="I13" s="102">
        <v>4.2</v>
      </c>
    </row>
    <row r="14" spans="2:9" ht="18.75">
      <c r="B14" s="93">
        <v>2</v>
      </c>
      <c r="C14" s="102" t="s">
        <v>2593</v>
      </c>
      <c r="D14" s="102">
        <v>5</v>
      </c>
      <c r="E14" s="102">
        <v>2</v>
      </c>
      <c r="F14" s="102" t="s">
        <v>2887</v>
      </c>
      <c r="G14" s="178">
        <f t="shared" si="0"/>
        <v>252</v>
      </c>
      <c r="H14" s="102">
        <v>8</v>
      </c>
      <c r="I14" s="102">
        <v>5.6</v>
      </c>
    </row>
    <row r="15" spans="2:9" ht="18.75">
      <c r="B15" s="93">
        <v>2</v>
      </c>
      <c r="C15" s="102" t="s">
        <v>2593</v>
      </c>
      <c r="D15" s="102">
        <v>5</v>
      </c>
      <c r="E15" s="102">
        <v>3</v>
      </c>
      <c r="F15" s="102" t="s">
        <v>2888</v>
      </c>
      <c r="G15" s="178">
        <f t="shared" si="0"/>
        <v>253</v>
      </c>
      <c r="H15" s="102">
        <v>7</v>
      </c>
      <c r="I15" s="102">
        <v>5</v>
      </c>
    </row>
    <row r="16" spans="2:9" ht="18.75">
      <c r="B16" s="93">
        <v>3</v>
      </c>
      <c r="C16" s="102" t="s">
        <v>2891</v>
      </c>
      <c r="D16" s="102">
        <v>1</v>
      </c>
      <c r="E16" s="102">
        <v>1</v>
      </c>
      <c r="F16" s="102" t="s">
        <v>2886</v>
      </c>
      <c r="G16" s="178">
        <f t="shared" si="0"/>
        <v>311</v>
      </c>
      <c r="H16" s="102">
        <v>9.5</v>
      </c>
      <c r="I16" s="93">
        <v>6.7</v>
      </c>
    </row>
    <row r="17" spans="2:9" ht="18.75">
      <c r="B17" s="93">
        <v>3</v>
      </c>
      <c r="C17" s="102" t="s">
        <v>2891</v>
      </c>
      <c r="D17" s="102">
        <v>1</v>
      </c>
      <c r="E17" s="102">
        <v>2</v>
      </c>
      <c r="F17" s="102" t="s">
        <v>2887</v>
      </c>
      <c r="G17" s="178">
        <f t="shared" si="0"/>
        <v>312</v>
      </c>
      <c r="H17" s="102">
        <v>11.5</v>
      </c>
      <c r="I17" s="93">
        <v>8</v>
      </c>
    </row>
    <row r="18" spans="2:9" ht="18.75">
      <c r="B18" s="93">
        <v>3</v>
      </c>
      <c r="C18" s="102" t="s">
        <v>2891</v>
      </c>
      <c r="D18" s="102">
        <v>1</v>
      </c>
      <c r="E18" s="102">
        <v>3</v>
      </c>
      <c r="F18" s="102" t="s">
        <v>2888</v>
      </c>
      <c r="G18" s="178">
        <f t="shared" si="0"/>
        <v>313</v>
      </c>
      <c r="H18" s="102">
        <v>10.5</v>
      </c>
      <c r="I18" s="93">
        <v>7.4</v>
      </c>
    </row>
    <row r="19" spans="2:9" ht="18.75">
      <c r="B19" s="93">
        <v>3</v>
      </c>
      <c r="C19" s="102" t="s">
        <v>2889</v>
      </c>
      <c r="D19" s="102">
        <v>3</v>
      </c>
      <c r="E19" s="102">
        <v>1</v>
      </c>
      <c r="F19" s="102" t="s">
        <v>2886</v>
      </c>
      <c r="G19" s="178">
        <f t="shared" si="0"/>
        <v>331</v>
      </c>
      <c r="H19" s="102">
        <v>9</v>
      </c>
      <c r="I19" s="93">
        <v>6.3</v>
      </c>
    </row>
    <row r="20" spans="2:9" ht="18.75">
      <c r="B20" s="93">
        <v>3</v>
      </c>
      <c r="C20" s="102" t="s">
        <v>2889</v>
      </c>
      <c r="D20" s="102">
        <v>3</v>
      </c>
      <c r="E20" s="102">
        <v>2</v>
      </c>
      <c r="F20" s="102" t="s">
        <v>2887</v>
      </c>
      <c r="G20" s="178">
        <f t="shared" si="0"/>
        <v>332</v>
      </c>
      <c r="H20" s="102">
        <v>11</v>
      </c>
      <c r="I20" s="93">
        <v>7.7</v>
      </c>
    </row>
    <row r="21" spans="2:9" ht="18.75">
      <c r="B21" s="93">
        <v>3</v>
      </c>
      <c r="C21" s="102" t="s">
        <v>2889</v>
      </c>
      <c r="D21" s="102">
        <v>3</v>
      </c>
      <c r="E21" s="102">
        <v>3</v>
      </c>
      <c r="F21" s="102" t="s">
        <v>2888</v>
      </c>
      <c r="G21" s="178">
        <f t="shared" si="0"/>
        <v>333</v>
      </c>
      <c r="H21" s="102">
        <v>10</v>
      </c>
      <c r="I21" s="93">
        <v>7</v>
      </c>
    </row>
    <row r="22" spans="2:9" ht="18.75">
      <c r="B22" s="93">
        <v>3</v>
      </c>
      <c r="C22" s="102" t="s">
        <v>2593</v>
      </c>
      <c r="D22" s="102">
        <v>5</v>
      </c>
      <c r="E22" s="102">
        <v>1</v>
      </c>
      <c r="F22" s="102" t="s">
        <v>2886</v>
      </c>
      <c r="G22" s="178">
        <f t="shared" si="0"/>
        <v>351</v>
      </c>
      <c r="H22" s="102">
        <v>8</v>
      </c>
      <c r="I22" s="93">
        <v>5.6</v>
      </c>
    </row>
    <row r="23" spans="2:9" ht="18.75">
      <c r="B23" s="93">
        <v>3</v>
      </c>
      <c r="C23" s="102" t="s">
        <v>2593</v>
      </c>
      <c r="D23" s="102">
        <v>5</v>
      </c>
      <c r="E23" s="102">
        <v>2</v>
      </c>
      <c r="F23" s="102" t="s">
        <v>2887</v>
      </c>
      <c r="G23" s="178">
        <f t="shared" si="0"/>
        <v>352</v>
      </c>
      <c r="H23" s="102">
        <v>10</v>
      </c>
      <c r="I23" s="93">
        <v>7</v>
      </c>
    </row>
    <row r="24" spans="2:9" ht="18.75">
      <c r="B24" s="93">
        <v>3</v>
      </c>
      <c r="C24" s="102" t="s">
        <v>2593</v>
      </c>
      <c r="D24" s="102">
        <v>5</v>
      </c>
      <c r="E24" s="102">
        <v>3</v>
      </c>
      <c r="F24" s="102" t="s">
        <v>2888</v>
      </c>
      <c r="G24" s="178">
        <f t="shared" si="0"/>
        <v>353</v>
      </c>
      <c r="H24" s="102">
        <v>9</v>
      </c>
      <c r="I24" s="93">
        <v>6.3</v>
      </c>
    </row>
    <row r="25" spans="2:9" ht="18.75">
      <c r="B25" s="93">
        <v>4</v>
      </c>
      <c r="C25" s="102" t="s">
        <v>2891</v>
      </c>
      <c r="D25" s="102">
        <v>1</v>
      </c>
      <c r="E25" s="102">
        <v>1</v>
      </c>
      <c r="F25" s="102" t="s">
        <v>2886</v>
      </c>
      <c r="G25" s="178">
        <f t="shared" si="0"/>
        <v>411</v>
      </c>
      <c r="H25" s="102">
        <v>10.5</v>
      </c>
      <c r="I25" s="93">
        <v>7.4</v>
      </c>
    </row>
    <row r="26" spans="2:9" ht="18.75">
      <c r="B26" s="93">
        <v>4</v>
      </c>
      <c r="C26" s="102" t="s">
        <v>2891</v>
      </c>
      <c r="D26" s="102">
        <v>1</v>
      </c>
      <c r="E26" s="102">
        <v>2</v>
      </c>
      <c r="F26" s="102" t="s">
        <v>2887</v>
      </c>
      <c r="G26" s="178">
        <f t="shared" si="0"/>
        <v>412</v>
      </c>
      <c r="H26" s="102">
        <v>12</v>
      </c>
      <c r="I26" s="93">
        <v>8.4</v>
      </c>
    </row>
    <row r="27" spans="2:9" ht="18.75">
      <c r="B27" s="93">
        <v>4</v>
      </c>
      <c r="C27" s="102" t="s">
        <v>2891</v>
      </c>
      <c r="D27" s="102">
        <v>1</v>
      </c>
      <c r="E27" s="102">
        <v>3</v>
      </c>
      <c r="F27" s="102" t="s">
        <v>2888</v>
      </c>
      <c r="G27" s="178">
        <f t="shared" si="0"/>
        <v>413</v>
      </c>
      <c r="H27" s="102">
        <v>11.5</v>
      </c>
      <c r="I27" s="93">
        <v>8</v>
      </c>
    </row>
    <row r="28" spans="2:9" ht="18.75">
      <c r="B28" s="93">
        <v>4</v>
      </c>
      <c r="C28" s="102" t="s">
        <v>2889</v>
      </c>
      <c r="D28" s="102">
        <v>3</v>
      </c>
      <c r="E28" s="102">
        <v>1</v>
      </c>
      <c r="F28" s="102" t="s">
        <v>2886</v>
      </c>
      <c r="G28" s="178">
        <f t="shared" si="0"/>
        <v>431</v>
      </c>
      <c r="H28" s="102">
        <v>10</v>
      </c>
      <c r="I28" s="93">
        <v>7</v>
      </c>
    </row>
    <row r="29" spans="2:9" ht="18.75">
      <c r="B29" s="93">
        <v>4</v>
      </c>
      <c r="C29" s="102" t="s">
        <v>2889</v>
      </c>
      <c r="D29" s="102">
        <v>3</v>
      </c>
      <c r="E29" s="102">
        <v>2</v>
      </c>
      <c r="F29" s="102" t="s">
        <v>2887</v>
      </c>
      <c r="G29" s="178">
        <f t="shared" si="0"/>
        <v>432</v>
      </c>
      <c r="H29" s="102">
        <v>11.5</v>
      </c>
      <c r="I29" s="93">
        <v>8</v>
      </c>
    </row>
    <row r="30" spans="2:9" ht="18.75">
      <c r="B30" s="93">
        <v>4</v>
      </c>
      <c r="C30" s="102" t="s">
        <v>2889</v>
      </c>
      <c r="D30" s="102">
        <v>3</v>
      </c>
      <c r="E30" s="102">
        <v>3</v>
      </c>
      <c r="F30" s="102" t="s">
        <v>2888</v>
      </c>
      <c r="G30" s="178">
        <f t="shared" si="0"/>
        <v>433</v>
      </c>
      <c r="H30" s="102">
        <v>11</v>
      </c>
      <c r="I30" s="93">
        <v>7.7</v>
      </c>
    </row>
    <row r="31" spans="2:9" ht="18.75">
      <c r="B31" s="93">
        <v>4</v>
      </c>
      <c r="C31" s="102" t="s">
        <v>2593</v>
      </c>
      <c r="D31" s="102">
        <v>5</v>
      </c>
      <c r="E31" s="102">
        <v>1</v>
      </c>
      <c r="F31" s="102" t="s">
        <v>2886</v>
      </c>
      <c r="G31" s="178">
        <f t="shared" si="0"/>
        <v>451</v>
      </c>
      <c r="H31" s="102">
        <v>9</v>
      </c>
      <c r="I31" s="93">
        <v>6.3</v>
      </c>
    </row>
    <row r="32" spans="2:9" ht="18.75">
      <c r="B32" s="93">
        <v>4</v>
      </c>
      <c r="C32" s="102" t="s">
        <v>2593</v>
      </c>
      <c r="D32" s="102">
        <v>5</v>
      </c>
      <c r="E32" s="102">
        <v>2</v>
      </c>
      <c r="F32" s="102" t="s">
        <v>2887</v>
      </c>
      <c r="G32" s="178">
        <f t="shared" si="0"/>
        <v>452</v>
      </c>
      <c r="H32" s="102">
        <v>10.5</v>
      </c>
      <c r="I32" s="93">
        <v>7.4</v>
      </c>
    </row>
    <row r="33" spans="2:9" ht="18.75">
      <c r="B33" s="93">
        <v>4</v>
      </c>
      <c r="C33" s="102" t="s">
        <v>2593</v>
      </c>
      <c r="D33" s="102">
        <v>5</v>
      </c>
      <c r="E33" s="102">
        <v>3</v>
      </c>
      <c r="F33" s="102" t="s">
        <v>2888</v>
      </c>
      <c r="G33" s="178">
        <f t="shared" si="0"/>
        <v>453</v>
      </c>
      <c r="H33" s="102">
        <v>10</v>
      </c>
      <c r="I33" s="93">
        <v>7</v>
      </c>
    </row>
    <row r="34" spans="2:9" ht="18.75">
      <c r="B34" s="93">
        <v>5</v>
      </c>
      <c r="C34" s="102" t="s">
        <v>2891</v>
      </c>
      <c r="D34" s="102">
        <v>1</v>
      </c>
      <c r="E34" s="102">
        <v>1</v>
      </c>
      <c r="F34" s="102" t="s">
        <v>2886</v>
      </c>
      <c r="G34" s="178">
        <f t="shared" si="0"/>
        <v>511</v>
      </c>
      <c r="H34" s="102">
        <v>16.5</v>
      </c>
      <c r="I34" s="93">
        <v>10</v>
      </c>
    </row>
    <row r="35" spans="2:9" ht="18.75">
      <c r="B35" s="93">
        <v>5</v>
      </c>
      <c r="C35" s="102" t="s">
        <v>2891</v>
      </c>
      <c r="D35" s="102">
        <v>1</v>
      </c>
      <c r="E35" s="102">
        <v>2</v>
      </c>
      <c r="F35" s="102" t="s">
        <v>2887</v>
      </c>
      <c r="G35" s="178">
        <f t="shared" si="0"/>
        <v>512</v>
      </c>
      <c r="H35" s="102">
        <v>18</v>
      </c>
      <c r="I35" s="93">
        <v>10.8</v>
      </c>
    </row>
    <row r="36" spans="2:9" ht="18.75">
      <c r="B36" s="93">
        <v>5</v>
      </c>
      <c r="C36" s="102" t="s">
        <v>2891</v>
      </c>
      <c r="D36" s="102">
        <v>1</v>
      </c>
      <c r="E36" s="102">
        <v>3</v>
      </c>
      <c r="F36" s="102" t="s">
        <v>2888</v>
      </c>
      <c r="G36" s="178">
        <f t="shared" si="0"/>
        <v>513</v>
      </c>
      <c r="H36" s="102">
        <v>17.5</v>
      </c>
      <c r="I36" s="93">
        <v>10.5</v>
      </c>
    </row>
    <row r="37" spans="2:9" ht="18.75">
      <c r="B37" s="93">
        <v>5</v>
      </c>
      <c r="C37" s="102" t="s">
        <v>2889</v>
      </c>
      <c r="D37" s="102">
        <v>3</v>
      </c>
      <c r="E37" s="102">
        <v>1</v>
      </c>
      <c r="F37" s="102" t="s">
        <v>2886</v>
      </c>
      <c r="G37" s="178">
        <f t="shared" si="0"/>
        <v>531</v>
      </c>
      <c r="H37" s="102">
        <v>16</v>
      </c>
      <c r="I37" s="93">
        <v>9.6</v>
      </c>
    </row>
    <row r="38" spans="2:9" ht="18.75">
      <c r="B38" s="93">
        <v>5</v>
      </c>
      <c r="C38" s="102" t="s">
        <v>2889</v>
      </c>
      <c r="D38" s="102">
        <v>3</v>
      </c>
      <c r="E38" s="102">
        <v>2</v>
      </c>
      <c r="F38" s="102" t="s">
        <v>2887</v>
      </c>
      <c r="G38" s="178">
        <f t="shared" si="0"/>
        <v>532</v>
      </c>
      <c r="H38" s="102">
        <v>17.5</v>
      </c>
      <c r="I38" s="93">
        <v>10.5</v>
      </c>
    </row>
    <row r="39" spans="2:9" ht="18.75">
      <c r="B39" s="93">
        <v>5</v>
      </c>
      <c r="C39" s="102" t="s">
        <v>2889</v>
      </c>
      <c r="D39" s="102">
        <v>3</v>
      </c>
      <c r="E39" s="102">
        <v>3</v>
      </c>
      <c r="F39" s="102" t="s">
        <v>2888</v>
      </c>
      <c r="G39" s="178">
        <f t="shared" ref="G39:G70" si="1">_xlfn.NUMBERVALUE(B39&amp;D39&amp;E39)</f>
        <v>533</v>
      </c>
      <c r="H39" s="102">
        <v>17</v>
      </c>
      <c r="I39" s="93">
        <v>10.199999999999999</v>
      </c>
    </row>
    <row r="40" spans="2:9" ht="18.75">
      <c r="B40" s="93">
        <v>5</v>
      </c>
      <c r="C40" s="102" t="s">
        <v>2593</v>
      </c>
      <c r="D40" s="102">
        <v>5</v>
      </c>
      <c r="E40" s="102">
        <v>1</v>
      </c>
      <c r="F40" s="102" t="s">
        <v>2886</v>
      </c>
      <c r="G40" s="178">
        <f t="shared" si="1"/>
        <v>551</v>
      </c>
      <c r="H40" s="102">
        <v>15</v>
      </c>
      <c r="I40" s="93">
        <v>9</v>
      </c>
    </row>
    <row r="41" spans="2:9" ht="18.75">
      <c r="B41" s="93">
        <v>5</v>
      </c>
      <c r="C41" s="102" t="s">
        <v>2593</v>
      </c>
      <c r="D41" s="102">
        <v>5</v>
      </c>
      <c r="E41" s="102">
        <v>2</v>
      </c>
      <c r="F41" s="102" t="s">
        <v>2887</v>
      </c>
      <c r="G41" s="178">
        <f t="shared" si="1"/>
        <v>552</v>
      </c>
      <c r="H41" s="102">
        <v>16.5</v>
      </c>
      <c r="I41" s="93">
        <v>10</v>
      </c>
    </row>
    <row r="42" spans="2:9" ht="18.75">
      <c r="B42" s="93">
        <v>5</v>
      </c>
      <c r="C42" s="102" t="s">
        <v>2593</v>
      </c>
      <c r="D42" s="102">
        <v>5</v>
      </c>
      <c r="E42" s="102">
        <v>3</v>
      </c>
      <c r="F42" s="102" t="s">
        <v>2888</v>
      </c>
      <c r="G42" s="178">
        <f t="shared" si="1"/>
        <v>553</v>
      </c>
      <c r="H42" s="102">
        <v>16</v>
      </c>
      <c r="I42" s="93">
        <v>9.6</v>
      </c>
    </row>
    <row r="43" spans="2:9" ht="18.75">
      <c r="B43" s="93">
        <v>6</v>
      </c>
      <c r="C43" s="102" t="s">
        <v>2891</v>
      </c>
      <c r="D43" s="102">
        <v>1</v>
      </c>
      <c r="E43" s="102">
        <v>1</v>
      </c>
      <c r="F43" s="102" t="s">
        <v>2886</v>
      </c>
      <c r="G43" s="178">
        <f t="shared" si="1"/>
        <v>611</v>
      </c>
      <c r="H43" s="102">
        <v>17.5</v>
      </c>
      <c r="I43" s="93">
        <v>10.5</v>
      </c>
    </row>
    <row r="44" spans="2:9" ht="18.75">
      <c r="B44" s="93">
        <v>6</v>
      </c>
      <c r="C44" s="102" t="s">
        <v>2891</v>
      </c>
      <c r="D44" s="102">
        <v>1</v>
      </c>
      <c r="E44" s="102">
        <v>2</v>
      </c>
      <c r="F44" s="102" t="s">
        <v>2887</v>
      </c>
      <c r="G44" s="178">
        <f t="shared" si="1"/>
        <v>612</v>
      </c>
      <c r="H44" s="102">
        <v>19</v>
      </c>
      <c r="I44" s="93">
        <v>11.4</v>
      </c>
    </row>
    <row r="45" spans="2:9" ht="18.75">
      <c r="B45" s="93">
        <v>6</v>
      </c>
      <c r="C45" s="102" t="s">
        <v>2891</v>
      </c>
      <c r="D45" s="102">
        <v>1</v>
      </c>
      <c r="E45" s="102">
        <v>3</v>
      </c>
      <c r="F45" s="102" t="s">
        <v>2888</v>
      </c>
      <c r="G45" s="178">
        <f t="shared" si="1"/>
        <v>613</v>
      </c>
      <c r="H45" s="102">
        <v>18.5</v>
      </c>
      <c r="I45" s="93">
        <v>11</v>
      </c>
    </row>
    <row r="46" spans="2:9" ht="18.75">
      <c r="B46" s="93">
        <v>6</v>
      </c>
      <c r="C46" s="102" t="s">
        <v>2889</v>
      </c>
      <c r="D46" s="102">
        <v>3</v>
      </c>
      <c r="E46" s="102">
        <v>1</v>
      </c>
      <c r="F46" s="102" t="s">
        <v>2886</v>
      </c>
      <c r="G46" s="178">
        <f t="shared" si="1"/>
        <v>631</v>
      </c>
      <c r="H46" s="102">
        <v>17</v>
      </c>
      <c r="I46" s="102">
        <v>10.199999999999999</v>
      </c>
    </row>
    <row r="47" spans="2:9" ht="18.75">
      <c r="B47" s="93">
        <v>6</v>
      </c>
      <c r="C47" s="102" t="s">
        <v>2889</v>
      </c>
      <c r="D47" s="102">
        <v>3</v>
      </c>
      <c r="E47" s="102">
        <v>2</v>
      </c>
      <c r="F47" s="102" t="s">
        <v>2887</v>
      </c>
      <c r="G47" s="178">
        <f t="shared" si="1"/>
        <v>632</v>
      </c>
      <c r="H47" s="102">
        <v>18.5</v>
      </c>
      <c r="I47" s="93">
        <v>11</v>
      </c>
    </row>
    <row r="48" spans="2:9" ht="18.75">
      <c r="B48" s="93">
        <v>6</v>
      </c>
      <c r="C48" s="102" t="s">
        <v>2889</v>
      </c>
      <c r="D48" s="102">
        <v>3</v>
      </c>
      <c r="E48" s="102">
        <v>3</v>
      </c>
      <c r="F48" s="102" t="s">
        <v>2888</v>
      </c>
      <c r="G48" s="178">
        <f t="shared" si="1"/>
        <v>633</v>
      </c>
      <c r="H48" s="102">
        <v>18</v>
      </c>
      <c r="I48" s="93">
        <v>10.8</v>
      </c>
    </row>
    <row r="49" spans="2:9" ht="18.75">
      <c r="B49" s="93">
        <v>6</v>
      </c>
      <c r="C49" s="102" t="s">
        <v>2593</v>
      </c>
      <c r="D49" s="102">
        <v>5</v>
      </c>
      <c r="E49" s="102">
        <v>1</v>
      </c>
      <c r="F49" s="102" t="s">
        <v>2886</v>
      </c>
      <c r="G49" s="178">
        <f t="shared" si="1"/>
        <v>651</v>
      </c>
      <c r="H49" s="102">
        <v>16</v>
      </c>
      <c r="I49" s="93">
        <v>9.6</v>
      </c>
    </row>
    <row r="50" spans="2:9" ht="18.75">
      <c r="B50" s="93">
        <v>6</v>
      </c>
      <c r="C50" s="102" t="s">
        <v>2593</v>
      </c>
      <c r="D50" s="102">
        <v>5</v>
      </c>
      <c r="E50" s="102">
        <v>2</v>
      </c>
      <c r="F50" s="102" t="s">
        <v>2887</v>
      </c>
      <c r="G50" s="178">
        <f t="shared" si="1"/>
        <v>652</v>
      </c>
      <c r="H50" s="102">
        <v>17.5</v>
      </c>
      <c r="I50" s="93">
        <v>10.5</v>
      </c>
    </row>
    <row r="51" spans="2:9" ht="18.75">
      <c r="B51" s="93">
        <v>6</v>
      </c>
      <c r="C51" s="102" t="s">
        <v>2593</v>
      </c>
      <c r="D51" s="102">
        <v>5</v>
      </c>
      <c r="E51" s="102">
        <v>3</v>
      </c>
      <c r="F51" s="102" t="s">
        <v>2888</v>
      </c>
      <c r="G51" s="178">
        <f t="shared" si="1"/>
        <v>653</v>
      </c>
      <c r="H51" s="102">
        <v>17</v>
      </c>
      <c r="I51" s="93">
        <v>10.199999999999999</v>
      </c>
    </row>
    <row r="52" spans="2:9" ht="18.75">
      <c r="B52" s="93">
        <v>2</v>
      </c>
      <c r="C52" s="102" t="s">
        <v>2892</v>
      </c>
      <c r="D52" s="102">
        <v>20</v>
      </c>
      <c r="E52" s="102">
        <v>1</v>
      </c>
      <c r="F52" s="102" t="s">
        <v>2886</v>
      </c>
      <c r="G52" s="178">
        <f t="shared" si="1"/>
        <v>2201</v>
      </c>
      <c r="H52" s="102">
        <v>9</v>
      </c>
      <c r="I52" s="102">
        <v>6.3</v>
      </c>
    </row>
    <row r="53" spans="2:9" ht="18.75">
      <c r="B53" s="93">
        <v>2</v>
      </c>
      <c r="C53" s="102" t="s">
        <v>2892</v>
      </c>
      <c r="D53" s="102">
        <v>20</v>
      </c>
      <c r="E53" s="102">
        <v>2</v>
      </c>
      <c r="F53" s="102" t="s">
        <v>2887</v>
      </c>
      <c r="G53" s="178">
        <f t="shared" si="1"/>
        <v>2202</v>
      </c>
      <c r="H53" s="102">
        <v>10.5</v>
      </c>
      <c r="I53" s="102">
        <v>7.4</v>
      </c>
    </row>
    <row r="54" spans="2:9" ht="18.75">
      <c r="B54" s="93">
        <v>2</v>
      </c>
      <c r="C54" s="102" t="s">
        <v>2892</v>
      </c>
      <c r="D54" s="102">
        <v>20</v>
      </c>
      <c r="E54" s="102">
        <v>3</v>
      </c>
      <c r="F54" s="102" t="s">
        <v>2888</v>
      </c>
      <c r="G54" s="178">
        <f t="shared" si="1"/>
        <v>2203</v>
      </c>
      <c r="H54" s="102">
        <v>10</v>
      </c>
      <c r="I54" s="102">
        <v>7</v>
      </c>
    </row>
    <row r="55" spans="2:9" ht="18.75">
      <c r="B55" s="93">
        <v>2</v>
      </c>
      <c r="C55" s="102" t="s">
        <v>2890</v>
      </c>
      <c r="D55" s="102">
        <v>40</v>
      </c>
      <c r="E55" s="102">
        <v>1</v>
      </c>
      <c r="F55" s="102" t="s">
        <v>2886</v>
      </c>
      <c r="G55" s="178">
        <f t="shared" si="1"/>
        <v>2401</v>
      </c>
      <c r="H55" s="102">
        <v>7</v>
      </c>
      <c r="I55" s="93">
        <v>5</v>
      </c>
    </row>
    <row r="56" spans="2:9" ht="18.75">
      <c r="B56" s="93">
        <v>2</v>
      </c>
      <c r="C56" s="102" t="s">
        <v>2890</v>
      </c>
      <c r="D56" s="102">
        <v>40</v>
      </c>
      <c r="E56" s="102">
        <v>2</v>
      </c>
      <c r="F56" s="102" t="s">
        <v>2887</v>
      </c>
      <c r="G56" s="178">
        <f t="shared" si="1"/>
        <v>2402</v>
      </c>
      <c r="H56" s="102">
        <v>9</v>
      </c>
      <c r="I56" s="102">
        <v>6.3</v>
      </c>
    </row>
    <row r="57" spans="2:9" ht="18.75">
      <c r="B57" s="93">
        <v>2</v>
      </c>
      <c r="C57" s="102" t="s">
        <v>2890</v>
      </c>
      <c r="D57" s="102">
        <v>40</v>
      </c>
      <c r="E57" s="102">
        <v>3</v>
      </c>
      <c r="F57" s="102" t="s">
        <v>2888</v>
      </c>
      <c r="G57" s="178">
        <f t="shared" si="1"/>
        <v>2403</v>
      </c>
      <c r="H57" s="102">
        <v>8</v>
      </c>
      <c r="I57" s="102">
        <v>5.6</v>
      </c>
    </row>
    <row r="58" spans="2:9" ht="18.75">
      <c r="B58" s="93">
        <v>2</v>
      </c>
      <c r="C58" s="102" t="s">
        <v>2690</v>
      </c>
      <c r="D58" s="102">
        <v>60</v>
      </c>
      <c r="E58" s="102">
        <v>1</v>
      </c>
      <c r="F58" s="102" t="s">
        <v>2886</v>
      </c>
      <c r="G58" s="178">
        <f t="shared" si="1"/>
        <v>2601</v>
      </c>
      <c r="H58" s="102">
        <v>6.5</v>
      </c>
      <c r="I58" s="102">
        <v>4.5999999999999996</v>
      </c>
    </row>
    <row r="59" spans="2:9" ht="18.75">
      <c r="B59" s="93">
        <v>2</v>
      </c>
      <c r="C59" s="102" t="s">
        <v>2690</v>
      </c>
      <c r="D59" s="102">
        <v>60</v>
      </c>
      <c r="E59" s="102">
        <v>2</v>
      </c>
      <c r="F59" s="102" t="s">
        <v>2887</v>
      </c>
      <c r="G59" s="178">
        <f t="shared" si="1"/>
        <v>2602</v>
      </c>
      <c r="H59" s="102">
        <v>8.5</v>
      </c>
      <c r="I59" s="102">
        <v>6</v>
      </c>
    </row>
    <row r="60" spans="2:9" ht="18.75">
      <c r="B60" s="93">
        <v>2</v>
      </c>
      <c r="C60" s="102" t="s">
        <v>2690</v>
      </c>
      <c r="D60" s="102">
        <v>60</v>
      </c>
      <c r="E60" s="102">
        <v>3</v>
      </c>
      <c r="F60" s="102" t="s">
        <v>2888</v>
      </c>
      <c r="G60" s="178">
        <f t="shared" si="1"/>
        <v>2603</v>
      </c>
      <c r="H60" s="102">
        <v>7.5</v>
      </c>
      <c r="I60" s="102">
        <v>5.3</v>
      </c>
    </row>
    <row r="61" spans="2:9" ht="18.75">
      <c r="B61" s="93">
        <v>2</v>
      </c>
      <c r="C61" s="102" t="s">
        <v>2785</v>
      </c>
      <c r="D61" s="102">
        <v>70</v>
      </c>
      <c r="E61" s="102">
        <v>1</v>
      </c>
      <c r="F61" s="102" t="s">
        <v>2886</v>
      </c>
      <c r="G61" s="178">
        <f t="shared" si="1"/>
        <v>2701</v>
      </c>
      <c r="H61" s="102">
        <v>9</v>
      </c>
      <c r="I61" s="102">
        <v>6.3</v>
      </c>
    </row>
    <row r="62" spans="2:9" ht="18.75">
      <c r="B62" s="93">
        <v>2</v>
      </c>
      <c r="C62" s="102" t="s">
        <v>2785</v>
      </c>
      <c r="D62" s="102">
        <v>70</v>
      </c>
      <c r="E62" s="102">
        <v>2</v>
      </c>
      <c r="F62" s="102" t="s">
        <v>2887</v>
      </c>
      <c r="G62" s="178">
        <f t="shared" si="1"/>
        <v>2702</v>
      </c>
      <c r="H62" s="102">
        <v>10.5</v>
      </c>
      <c r="I62" s="102">
        <v>7.4</v>
      </c>
    </row>
    <row r="63" spans="2:9" ht="18.75">
      <c r="B63" s="93">
        <v>2</v>
      </c>
      <c r="C63" s="102" t="s">
        <v>2785</v>
      </c>
      <c r="D63" s="102">
        <v>70</v>
      </c>
      <c r="E63" s="102">
        <v>3</v>
      </c>
      <c r="F63" s="102" t="s">
        <v>2888</v>
      </c>
      <c r="G63" s="178">
        <f t="shared" si="1"/>
        <v>2703</v>
      </c>
      <c r="H63" s="102">
        <v>9.5</v>
      </c>
      <c r="I63" s="102">
        <v>6.7</v>
      </c>
    </row>
    <row r="64" spans="2:9" ht="18.75">
      <c r="B64" s="93">
        <v>3</v>
      </c>
      <c r="C64" s="102" t="s">
        <v>2892</v>
      </c>
      <c r="D64" s="102">
        <v>20</v>
      </c>
      <c r="E64" s="102">
        <v>1</v>
      </c>
      <c r="F64" s="102" t="s">
        <v>2886</v>
      </c>
      <c r="G64" s="178">
        <f t="shared" si="1"/>
        <v>3201</v>
      </c>
      <c r="H64" s="102">
        <v>9.5</v>
      </c>
      <c r="I64" s="93">
        <v>6.7</v>
      </c>
    </row>
    <row r="65" spans="2:9" ht="18.75">
      <c r="B65" s="93">
        <v>3</v>
      </c>
      <c r="C65" s="102" t="s">
        <v>2892</v>
      </c>
      <c r="D65" s="102">
        <v>20</v>
      </c>
      <c r="E65" s="102">
        <v>2</v>
      </c>
      <c r="F65" s="102" t="s">
        <v>2887</v>
      </c>
      <c r="G65" s="178">
        <f t="shared" si="1"/>
        <v>3202</v>
      </c>
      <c r="H65" s="102">
        <v>11.5</v>
      </c>
      <c r="I65" s="93">
        <v>8</v>
      </c>
    </row>
    <row r="66" spans="2:9" ht="18.75">
      <c r="B66" s="93">
        <v>3</v>
      </c>
      <c r="C66" s="102" t="s">
        <v>2892</v>
      </c>
      <c r="D66" s="102">
        <v>20</v>
      </c>
      <c r="E66" s="102">
        <v>3</v>
      </c>
      <c r="F66" s="102" t="s">
        <v>2888</v>
      </c>
      <c r="G66" s="178">
        <f t="shared" si="1"/>
        <v>3203</v>
      </c>
      <c r="H66" s="102">
        <v>10.5</v>
      </c>
      <c r="I66" s="93">
        <v>7.4</v>
      </c>
    </row>
    <row r="67" spans="2:9" ht="18.75">
      <c r="B67" s="93">
        <v>3</v>
      </c>
      <c r="C67" s="102" t="s">
        <v>2890</v>
      </c>
      <c r="D67" s="102">
        <v>40</v>
      </c>
      <c r="E67" s="102">
        <v>1</v>
      </c>
      <c r="F67" s="102" t="s">
        <v>2886</v>
      </c>
      <c r="G67" s="178">
        <f t="shared" si="1"/>
        <v>3401</v>
      </c>
      <c r="H67" s="102">
        <v>9</v>
      </c>
      <c r="I67" s="93">
        <v>6.3</v>
      </c>
    </row>
    <row r="68" spans="2:9" ht="18.75">
      <c r="B68" s="93">
        <v>3</v>
      </c>
      <c r="C68" s="102" t="s">
        <v>2890</v>
      </c>
      <c r="D68" s="102">
        <v>40</v>
      </c>
      <c r="E68" s="102">
        <v>2</v>
      </c>
      <c r="F68" s="102" t="s">
        <v>2887</v>
      </c>
      <c r="G68" s="178">
        <f t="shared" si="1"/>
        <v>3402</v>
      </c>
      <c r="H68" s="102">
        <v>11</v>
      </c>
      <c r="I68" s="93">
        <v>7.7</v>
      </c>
    </row>
    <row r="69" spans="2:9" ht="18.75">
      <c r="B69" s="93">
        <v>3</v>
      </c>
      <c r="C69" s="102" t="s">
        <v>2890</v>
      </c>
      <c r="D69" s="102">
        <v>40</v>
      </c>
      <c r="E69" s="102">
        <v>3</v>
      </c>
      <c r="F69" s="102" t="s">
        <v>2888</v>
      </c>
      <c r="G69" s="178">
        <f t="shared" si="1"/>
        <v>3403</v>
      </c>
      <c r="H69" s="102">
        <v>10</v>
      </c>
      <c r="I69" s="93">
        <v>7</v>
      </c>
    </row>
    <row r="70" spans="2:9" ht="18.75">
      <c r="B70" s="93">
        <v>3</v>
      </c>
      <c r="C70" s="102" t="s">
        <v>2690</v>
      </c>
      <c r="D70" s="102">
        <v>60</v>
      </c>
      <c r="E70" s="102">
        <v>1</v>
      </c>
      <c r="F70" s="102" t="s">
        <v>2886</v>
      </c>
      <c r="G70" s="178">
        <f t="shared" si="1"/>
        <v>3601</v>
      </c>
      <c r="H70" s="102">
        <v>8.5</v>
      </c>
      <c r="I70" s="93">
        <v>6</v>
      </c>
    </row>
    <row r="71" spans="2:9" ht="18.75">
      <c r="B71" s="93">
        <v>3</v>
      </c>
      <c r="C71" s="102" t="s">
        <v>2690</v>
      </c>
      <c r="D71" s="102">
        <v>60</v>
      </c>
      <c r="E71" s="102">
        <v>2</v>
      </c>
      <c r="F71" s="102" t="s">
        <v>2887</v>
      </c>
      <c r="G71" s="178">
        <f t="shared" ref="G71:G102" si="2">_xlfn.NUMBERVALUE(B71&amp;D71&amp;E71)</f>
        <v>3602</v>
      </c>
      <c r="H71" s="102">
        <v>10.5</v>
      </c>
      <c r="I71" s="93">
        <v>7.4</v>
      </c>
    </row>
    <row r="72" spans="2:9" ht="18.75">
      <c r="B72" s="93">
        <v>3</v>
      </c>
      <c r="C72" s="102" t="s">
        <v>2690</v>
      </c>
      <c r="D72" s="102">
        <v>60</v>
      </c>
      <c r="E72" s="102">
        <v>3</v>
      </c>
      <c r="F72" s="102" t="s">
        <v>2888</v>
      </c>
      <c r="G72" s="178">
        <f t="shared" si="2"/>
        <v>3603</v>
      </c>
      <c r="H72" s="102">
        <v>9.5</v>
      </c>
      <c r="I72" s="93">
        <v>6.7</v>
      </c>
    </row>
    <row r="73" spans="2:9" ht="18.75">
      <c r="B73" s="93">
        <v>3</v>
      </c>
      <c r="C73" s="102" t="s">
        <v>2785</v>
      </c>
      <c r="D73" s="102">
        <v>70</v>
      </c>
      <c r="E73" s="102">
        <v>1</v>
      </c>
      <c r="F73" s="102" t="s">
        <v>2886</v>
      </c>
      <c r="G73" s="178">
        <f t="shared" si="2"/>
        <v>3701</v>
      </c>
      <c r="H73" s="102">
        <v>10</v>
      </c>
      <c r="I73" s="93">
        <v>7</v>
      </c>
    </row>
    <row r="74" spans="2:9" ht="18.75">
      <c r="B74" s="93">
        <v>3</v>
      </c>
      <c r="C74" s="102" t="s">
        <v>2785</v>
      </c>
      <c r="D74" s="102">
        <v>70</v>
      </c>
      <c r="E74" s="102">
        <v>2</v>
      </c>
      <c r="F74" s="102" t="s">
        <v>2887</v>
      </c>
      <c r="G74" s="178">
        <f t="shared" si="2"/>
        <v>3702</v>
      </c>
      <c r="H74" s="102">
        <v>11</v>
      </c>
      <c r="I74" s="93">
        <v>7.7</v>
      </c>
    </row>
    <row r="75" spans="2:9" ht="18.75">
      <c r="B75" s="93">
        <v>3</v>
      </c>
      <c r="C75" s="102" t="s">
        <v>2785</v>
      </c>
      <c r="D75" s="102">
        <v>70</v>
      </c>
      <c r="E75" s="102">
        <v>3</v>
      </c>
      <c r="F75" s="102" t="s">
        <v>2888</v>
      </c>
      <c r="G75" s="178">
        <f t="shared" si="2"/>
        <v>3703</v>
      </c>
      <c r="H75" s="102">
        <v>11</v>
      </c>
      <c r="I75" s="93">
        <v>7.7</v>
      </c>
    </row>
    <row r="76" spans="2:9" ht="18.75">
      <c r="B76" s="93">
        <v>4</v>
      </c>
      <c r="C76" s="102" t="s">
        <v>2892</v>
      </c>
      <c r="D76" s="102">
        <v>20</v>
      </c>
      <c r="E76" s="102">
        <v>1</v>
      </c>
      <c r="F76" s="102" t="s">
        <v>2886</v>
      </c>
      <c r="G76" s="178">
        <f t="shared" si="2"/>
        <v>4201</v>
      </c>
      <c r="H76" s="102">
        <v>10.5</v>
      </c>
      <c r="I76" s="93">
        <v>7.4</v>
      </c>
    </row>
    <row r="77" spans="2:9" ht="18.75">
      <c r="B77" s="93">
        <v>4</v>
      </c>
      <c r="C77" s="102" t="s">
        <v>2892</v>
      </c>
      <c r="D77" s="102">
        <v>20</v>
      </c>
      <c r="E77" s="102">
        <v>2</v>
      </c>
      <c r="F77" s="102" t="s">
        <v>2887</v>
      </c>
      <c r="G77" s="178">
        <f t="shared" si="2"/>
        <v>4202</v>
      </c>
      <c r="H77" s="102">
        <v>12</v>
      </c>
      <c r="I77" s="93">
        <v>8.4</v>
      </c>
    </row>
    <row r="78" spans="2:9" ht="18.75">
      <c r="B78" s="93">
        <v>4</v>
      </c>
      <c r="C78" s="102" t="s">
        <v>2892</v>
      </c>
      <c r="D78" s="102">
        <v>20</v>
      </c>
      <c r="E78" s="102">
        <v>3</v>
      </c>
      <c r="F78" s="102" t="s">
        <v>2888</v>
      </c>
      <c r="G78" s="178">
        <f t="shared" si="2"/>
        <v>4203</v>
      </c>
      <c r="H78" s="102">
        <v>11.5</v>
      </c>
      <c r="I78" s="93">
        <v>8</v>
      </c>
    </row>
    <row r="79" spans="2:9" ht="18.75">
      <c r="B79" s="93">
        <v>4</v>
      </c>
      <c r="C79" s="102" t="s">
        <v>2890</v>
      </c>
      <c r="D79" s="102">
        <v>40</v>
      </c>
      <c r="E79" s="102">
        <v>1</v>
      </c>
      <c r="F79" s="102" t="s">
        <v>2886</v>
      </c>
      <c r="G79" s="178">
        <f t="shared" si="2"/>
        <v>4401</v>
      </c>
      <c r="H79" s="102">
        <v>10</v>
      </c>
      <c r="I79" s="93">
        <v>7</v>
      </c>
    </row>
    <row r="80" spans="2:9" ht="18.75">
      <c r="B80" s="93">
        <v>4</v>
      </c>
      <c r="C80" s="102" t="s">
        <v>2890</v>
      </c>
      <c r="D80" s="102">
        <v>40</v>
      </c>
      <c r="E80" s="102">
        <v>2</v>
      </c>
      <c r="F80" s="102" t="s">
        <v>2887</v>
      </c>
      <c r="G80" s="178">
        <f t="shared" si="2"/>
        <v>4402</v>
      </c>
      <c r="H80" s="102">
        <v>11.5</v>
      </c>
      <c r="I80" s="93">
        <v>8</v>
      </c>
    </row>
    <row r="81" spans="2:9" ht="18.75">
      <c r="B81" s="93">
        <v>4</v>
      </c>
      <c r="C81" s="102" t="s">
        <v>2890</v>
      </c>
      <c r="D81" s="102">
        <v>40</v>
      </c>
      <c r="E81" s="102">
        <v>3</v>
      </c>
      <c r="F81" s="102" t="s">
        <v>2888</v>
      </c>
      <c r="G81" s="178">
        <f t="shared" si="2"/>
        <v>4403</v>
      </c>
      <c r="H81" s="102">
        <v>11</v>
      </c>
      <c r="I81" s="93">
        <v>7.7</v>
      </c>
    </row>
    <row r="82" spans="2:9" ht="18.75">
      <c r="B82" s="93">
        <v>4</v>
      </c>
      <c r="C82" s="102" t="s">
        <v>2690</v>
      </c>
      <c r="D82" s="102">
        <v>60</v>
      </c>
      <c r="E82" s="102">
        <v>1</v>
      </c>
      <c r="F82" s="102" t="s">
        <v>2886</v>
      </c>
      <c r="G82" s="178">
        <f t="shared" si="2"/>
        <v>4601</v>
      </c>
      <c r="H82" s="102">
        <v>9.5</v>
      </c>
      <c r="I82" s="93">
        <v>6.7</v>
      </c>
    </row>
    <row r="83" spans="2:9" ht="18.75">
      <c r="B83" s="93">
        <v>4</v>
      </c>
      <c r="C83" s="102" t="s">
        <v>2690</v>
      </c>
      <c r="D83" s="102">
        <v>60</v>
      </c>
      <c r="E83" s="102">
        <v>2</v>
      </c>
      <c r="F83" s="102" t="s">
        <v>2887</v>
      </c>
      <c r="G83" s="178">
        <f t="shared" si="2"/>
        <v>4602</v>
      </c>
      <c r="H83" s="102">
        <v>11</v>
      </c>
      <c r="I83" s="93">
        <v>7.7</v>
      </c>
    </row>
    <row r="84" spans="2:9" ht="18.75">
      <c r="B84" s="93">
        <v>4</v>
      </c>
      <c r="C84" s="102" t="s">
        <v>2690</v>
      </c>
      <c r="D84" s="102">
        <v>60</v>
      </c>
      <c r="E84" s="102">
        <v>3</v>
      </c>
      <c r="F84" s="102" t="s">
        <v>2888</v>
      </c>
      <c r="G84" s="178">
        <f t="shared" si="2"/>
        <v>4603</v>
      </c>
      <c r="H84" s="102">
        <v>10.5</v>
      </c>
      <c r="I84" s="93">
        <v>7.4</v>
      </c>
    </row>
    <row r="85" spans="2:9" ht="18.75">
      <c r="B85" s="93">
        <v>4</v>
      </c>
      <c r="C85" s="102" t="s">
        <v>2785</v>
      </c>
      <c r="D85" s="102">
        <v>70</v>
      </c>
      <c r="E85" s="102">
        <v>1</v>
      </c>
      <c r="F85" s="102" t="s">
        <v>2886</v>
      </c>
      <c r="G85" s="178">
        <f t="shared" si="2"/>
        <v>4701</v>
      </c>
      <c r="H85" s="102">
        <v>10</v>
      </c>
      <c r="I85" s="93">
        <v>7</v>
      </c>
    </row>
    <row r="86" spans="2:9" ht="18.75">
      <c r="B86" s="93">
        <v>4</v>
      </c>
      <c r="C86" s="102" t="s">
        <v>2785</v>
      </c>
      <c r="D86" s="102">
        <v>70</v>
      </c>
      <c r="E86" s="102">
        <v>2</v>
      </c>
      <c r="F86" s="102" t="s">
        <v>2887</v>
      </c>
      <c r="G86" s="178">
        <f t="shared" si="2"/>
        <v>4702</v>
      </c>
      <c r="H86" s="102">
        <v>11</v>
      </c>
      <c r="I86" s="93">
        <v>7.7</v>
      </c>
    </row>
    <row r="87" spans="2:9" ht="18.75">
      <c r="B87" s="93">
        <v>4</v>
      </c>
      <c r="C87" s="102" t="s">
        <v>2785</v>
      </c>
      <c r="D87" s="102">
        <v>70</v>
      </c>
      <c r="E87" s="102">
        <v>3</v>
      </c>
      <c r="F87" s="102" t="s">
        <v>2888</v>
      </c>
      <c r="G87" s="178">
        <f t="shared" si="2"/>
        <v>4703</v>
      </c>
      <c r="H87" s="102">
        <v>11</v>
      </c>
      <c r="I87" s="93">
        <v>7.7</v>
      </c>
    </row>
    <row r="88" spans="2:9" ht="18.75">
      <c r="B88" s="93">
        <v>5</v>
      </c>
      <c r="C88" s="102" t="s">
        <v>2892</v>
      </c>
      <c r="D88" s="102">
        <v>20</v>
      </c>
      <c r="E88" s="102">
        <v>1</v>
      </c>
      <c r="F88" s="102" t="s">
        <v>2886</v>
      </c>
      <c r="G88" s="178">
        <f t="shared" si="2"/>
        <v>5201</v>
      </c>
      <c r="H88" s="102">
        <v>16.5</v>
      </c>
      <c r="I88" s="93">
        <v>10</v>
      </c>
    </row>
    <row r="89" spans="2:9" ht="18.75">
      <c r="B89" s="93">
        <v>5</v>
      </c>
      <c r="C89" s="102" t="s">
        <v>2892</v>
      </c>
      <c r="D89" s="102">
        <v>20</v>
      </c>
      <c r="E89" s="102">
        <v>2</v>
      </c>
      <c r="F89" s="102" t="s">
        <v>2887</v>
      </c>
      <c r="G89" s="178">
        <f t="shared" si="2"/>
        <v>5202</v>
      </c>
      <c r="H89" s="102">
        <v>18</v>
      </c>
      <c r="I89" s="93">
        <v>10.8</v>
      </c>
    </row>
    <row r="90" spans="2:9" ht="18.75">
      <c r="B90" s="93">
        <v>5</v>
      </c>
      <c r="C90" s="102" t="s">
        <v>2892</v>
      </c>
      <c r="D90" s="102">
        <v>20</v>
      </c>
      <c r="E90" s="102">
        <v>3</v>
      </c>
      <c r="F90" s="102" t="s">
        <v>2888</v>
      </c>
      <c r="G90" s="178">
        <f t="shared" si="2"/>
        <v>5203</v>
      </c>
      <c r="H90" s="102">
        <v>17.5</v>
      </c>
      <c r="I90" s="93">
        <v>10.5</v>
      </c>
    </row>
    <row r="91" spans="2:9" ht="18.75">
      <c r="B91" s="93">
        <v>5</v>
      </c>
      <c r="C91" s="102" t="s">
        <v>2890</v>
      </c>
      <c r="D91" s="102">
        <v>40</v>
      </c>
      <c r="E91" s="102">
        <v>1</v>
      </c>
      <c r="F91" s="102" t="s">
        <v>2886</v>
      </c>
      <c r="G91" s="178">
        <f t="shared" si="2"/>
        <v>5401</v>
      </c>
      <c r="H91" s="102">
        <v>16</v>
      </c>
      <c r="I91" s="93">
        <v>9.6</v>
      </c>
    </row>
    <row r="92" spans="2:9" ht="18.75">
      <c r="B92" s="93">
        <v>5</v>
      </c>
      <c r="C92" s="102" t="s">
        <v>2890</v>
      </c>
      <c r="D92" s="102">
        <v>40</v>
      </c>
      <c r="E92" s="102">
        <v>2</v>
      </c>
      <c r="F92" s="102" t="s">
        <v>2887</v>
      </c>
      <c r="G92" s="178">
        <f t="shared" si="2"/>
        <v>5402</v>
      </c>
      <c r="H92" s="102">
        <v>17.5</v>
      </c>
      <c r="I92" s="93">
        <v>10.5</v>
      </c>
    </row>
    <row r="93" spans="2:9" ht="18.75">
      <c r="B93" s="93">
        <v>5</v>
      </c>
      <c r="C93" s="102" t="s">
        <v>2890</v>
      </c>
      <c r="D93" s="102">
        <v>40</v>
      </c>
      <c r="E93" s="102">
        <v>3</v>
      </c>
      <c r="F93" s="102" t="s">
        <v>2888</v>
      </c>
      <c r="G93" s="178">
        <f t="shared" si="2"/>
        <v>5403</v>
      </c>
      <c r="H93" s="102">
        <v>17</v>
      </c>
      <c r="I93" s="93">
        <v>10.199999999999999</v>
      </c>
    </row>
    <row r="94" spans="2:9" ht="18.75">
      <c r="B94" s="93">
        <v>5</v>
      </c>
      <c r="C94" s="102" t="s">
        <v>2690</v>
      </c>
      <c r="D94" s="102">
        <v>60</v>
      </c>
      <c r="E94" s="102">
        <v>1</v>
      </c>
      <c r="F94" s="102" t="s">
        <v>2886</v>
      </c>
      <c r="G94" s="178">
        <f t="shared" si="2"/>
        <v>5601</v>
      </c>
      <c r="H94" s="102">
        <v>15.5</v>
      </c>
      <c r="I94" s="93">
        <v>9.3000000000000007</v>
      </c>
    </row>
    <row r="95" spans="2:9" ht="18.75">
      <c r="B95" s="93">
        <v>5</v>
      </c>
      <c r="C95" s="102" t="s">
        <v>2690</v>
      </c>
      <c r="D95" s="102">
        <v>60</v>
      </c>
      <c r="E95" s="102">
        <v>2</v>
      </c>
      <c r="F95" s="102" t="s">
        <v>2887</v>
      </c>
      <c r="G95" s="178">
        <f t="shared" si="2"/>
        <v>5602</v>
      </c>
      <c r="H95" s="102">
        <v>17</v>
      </c>
      <c r="I95" s="93">
        <v>10.199999999999999</v>
      </c>
    </row>
    <row r="96" spans="2:9" ht="18.75">
      <c r="B96" s="93">
        <v>5</v>
      </c>
      <c r="C96" s="102" t="s">
        <v>2690</v>
      </c>
      <c r="D96" s="102">
        <v>60</v>
      </c>
      <c r="E96" s="102">
        <v>3</v>
      </c>
      <c r="F96" s="102" t="s">
        <v>2888</v>
      </c>
      <c r="G96" s="178">
        <f t="shared" si="2"/>
        <v>5603</v>
      </c>
      <c r="H96" s="102">
        <v>16.5</v>
      </c>
      <c r="I96" s="93">
        <v>10</v>
      </c>
    </row>
    <row r="97" spans="2:9" ht="18.75">
      <c r="B97" s="93">
        <v>5</v>
      </c>
      <c r="C97" s="102" t="s">
        <v>2785</v>
      </c>
      <c r="D97" s="102">
        <v>70</v>
      </c>
      <c r="E97" s="102">
        <v>1</v>
      </c>
      <c r="F97" s="102" t="s">
        <v>2886</v>
      </c>
      <c r="G97" s="178">
        <f t="shared" si="2"/>
        <v>5701</v>
      </c>
      <c r="H97" s="102">
        <v>18</v>
      </c>
      <c r="I97" s="93">
        <v>10.8</v>
      </c>
    </row>
    <row r="98" spans="2:9" ht="18.75">
      <c r="B98" s="93">
        <v>5</v>
      </c>
      <c r="C98" s="102" t="s">
        <v>2785</v>
      </c>
      <c r="D98" s="102">
        <v>70</v>
      </c>
      <c r="E98" s="102">
        <v>2</v>
      </c>
      <c r="F98" s="102" t="s">
        <v>2887</v>
      </c>
      <c r="G98" s="178">
        <f t="shared" si="2"/>
        <v>5702</v>
      </c>
      <c r="H98" s="102">
        <v>19</v>
      </c>
      <c r="I98" s="93">
        <v>11.4</v>
      </c>
    </row>
    <row r="99" spans="2:9" ht="18.75">
      <c r="B99" s="93">
        <v>5</v>
      </c>
      <c r="C99" s="102" t="s">
        <v>2785</v>
      </c>
      <c r="D99" s="102">
        <v>70</v>
      </c>
      <c r="E99" s="102">
        <v>3</v>
      </c>
      <c r="F99" s="102" t="s">
        <v>2888</v>
      </c>
      <c r="G99" s="178">
        <f t="shared" si="2"/>
        <v>5703</v>
      </c>
      <c r="H99" s="102">
        <v>19</v>
      </c>
      <c r="I99" s="93">
        <v>11.4</v>
      </c>
    </row>
    <row r="100" spans="2:9" ht="18.75">
      <c r="B100" s="93">
        <v>6</v>
      </c>
      <c r="C100" s="102" t="s">
        <v>2892</v>
      </c>
      <c r="D100" s="102">
        <v>20</v>
      </c>
      <c r="E100" s="102">
        <v>1</v>
      </c>
      <c r="F100" s="102" t="s">
        <v>2886</v>
      </c>
      <c r="G100" s="178">
        <f t="shared" si="2"/>
        <v>6201</v>
      </c>
      <c r="H100" s="102">
        <v>17.5</v>
      </c>
      <c r="I100" s="93">
        <v>10.5</v>
      </c>
    </row>
    <row r="101" spans="2:9" ht="18.75">
      <c r="B101" s="93">
        <v>6</v>
      </c>
      <c r="C101" s="102" t="s">
        <v>2892</v>
      </c>
      <c r="D101" s="102">
        <v>20</v>
      </c>
      <c r="E101" s="102">
        <v>2</v>
      </c>
      <c r="F101" s="102" t="s">
        <v>2887</v>
      </c>
      <c r="G101" s="178">
        <f t="shared" si="2"/>
        <v>6202</v>
      </c>
      <c r="H101" s="102">
        <v>19</v>
      </c>
      <c r="I101" s="93">
        <v>11.4</v>
      </c>
    </row>
    <row r="102" spans="2:9" ht="18.75">
      <c r="B102" s="93">
        <v>6</v>
      </c>
      <c r="C102" s="102" t="s">
        <v>2892</v>
      </c>
      <c r="D102" s="102">
        <v>20</v>
      </c>
      <c r="E102" s="102">
        <v>3</v>
      </c>
      <c r="F102" s="102" t="s">
        <v>2888</v>
      </c>
      <c r="G102" s="178">
        <f t="shared" si="2"/>
        <v>6203</v>
      </c>
      <c r="H102" s="102">
        <v>18.5</v>
      </c>
      <c r="I102" s="93">
        <v>11</v>
      </c>
    </row>
    <row r="103" spans="2:9" ht="18.75">
      <c r="B103" s="93">
        <v>6</v>
      </c>
      <c r="C103" s="102" t="s">
        <v>2890</v>
      </c>
      <c r="D103" s="102">
        <v>40</v>
      </c>
      <c r="E103" s="102">
        <v>1</v>
      </c>
      <c r="F103" s="102" t="s">
        <v>2886</v>
      </c>
      <c r="G103" s="178">
        <f t="shared" ref="G103:G111" si="3">_xlfn.NUMBERVALUE(B103&amp;D103&amp;E103)</f>
        <v>6401</v>
      </c>
      <c r="H103" s="102">
        <v>17</v>
      </c>
      <c r="I103" s="102">
        <v>10.199999999999999</v>
      </c>
    </row>
    <row r="104" spans="2:9" ht="18.75">
      <c r="B104" s="93">
        <v>6</v>
      </c>
      <c r="C104" s="102" t="s">
        <v>2890</v>
      </c>
      <c r="D104" s="102">
        <v>40</v>
      </c>
      <c r="E104" s="102">
        <v>2</v>
      </c>
      <c r="F104" s="102" t="s">
        <v>2887</v>
      </c>
      <c r="G104" s="178">
        <f t="shared" si="3"/>
        <v>6402</v>
      </c>
      <c r="H104" s="102">
        <v>18.5</v>
      </c>
      <c r="I104" s="93">
        <v>11</v>
      </c>
    </row>
    <row r="105" spans="2:9" ht="18.75">
      <c r="B105" s="93">
        <v>6</v>
      </c>
      <c r="C105" s="102" t="s">
        <v>2890</v>
      </c>
      <c r="D105" s="102">
        <v>40</v>
      </c>
      <c r="E105" s="102">
        <v>3</v>
      </c>
      <c r="F105" s="102" t="s">
        <v>2888</v>
      </c>
      <c r="G105" s="178">
        <f t="shared" si="3"/>
        <v>6403</v>
      </c>
      <c r="H105" s="102">
        <v>18</v>
      </c>
      <c r="I105" s="93">
        <v>10.8</v>
      </c>
    </row>
    <row r="106" spans="2:9" ht="18.75">
      <c r="B106" s="93">
        <v>6</v>
      </c>
      <c r="C106" s="102" t="s">
        <v>2690</v>
      </c>
      <c r="D106" s="102">
        <v>60</v>
      </c>
      <c r="E106" s="102">
        <v>1</v>
      </c>
      <c r="F106" s="102" t="s">
        <v>2886</v>
      </c>
      <c r="G106" s="178">
        <f t="shared" si="3"/>
        <v>6601</v>
      </c>
      <c r="H106" s="102">
        <v>16.5</v>
      </c>
      <c r="I106" s="93">
        <v>10</v>
      </c>
    </row>
    <row r="107" spans="2:9" ht="18.75">
      <c r="B107" s="93">
        <v>6</v>
      </c>
      <c r="C107" s="102" t="s">
        <v>2690</v>
      </c>
      <c r="D107" s="102">
        <v>60</v>
      </c>
      <c r="E107" s="102">
        <v>2</v>
      </c>
      <c r="F107" s="102" t="s">
        <v>2887</v>
      </c>
      <c r="G107" s="178">
        <f t="shared" si="3"/>
        <v>6602</v>
      </c>
      <c r="H107" s="102">
        <v>18</v>
      </c>
      <c r="I107" s="93">
        <v>10.8</v>
      </c>
    </row>
    <row r="108" spans="2:9" ht="18.75">
      <c r="B108" s="93">
        <v>6</v>
      </c>
      <c r="C108" s="102" t="s">
        <v>2690</v>
      </c>
      <c r="D108" s="102">
        <v>60</v>
      </c>
      <c r="E108" s="102">
        <v>3</v>
      </c>
      <c r="F108" s="102" t="s">
        <v>2888</v>
      </c>
      <c r="G108" s="178">
        <f t="shared" si="3"/>
        <v>6603</v>
      </c>
      <c r="H108" s="102">
        <v>17.5</v>
      </c>
      <c r="I108" s="93">
        <v>10.5</v>
      </c>
    </row>
    <row r="109" spans="2:9" ht="18.75">
      <c r="B109" s="93">
        <v>6</v>
      </c>
      <c r="C109" s="102" t="s">
        <v>2785</v>
      </c>
      <c r="D109" s="102">
        <v>70</v>
      </c>
      <c r="E109" s="102">
        <v>1</v>
      </c>
      <c r="F109" s="102" t="s">
        <v>2886</v>
      </c>
      <c r="G109" s="178">
        <f t="shared" si="3"/>
        <v>6701</v>
      </c>
      <c r="H109" s="102">
        <v>18</v>
      </c>
      <c r="I109" s="93">
        <v>10.8</v>
      </c>
    </row>
    <row r="110" spans="2:9" ht="18.75">
      <c r="B110" s="93">
        <v>6</v>
      </c>
      <c r="C110" s="102" t="s">
        <v>2785</v>
      </c>
      <c r="D110" s="102">
        <v>70</v>
      </c>
      <c r="E110" s="102">
        <v>2</v>
      </c>
      <c r="F110" s="102" t="s">
        <v>2887</v>
      </c>
      <c r="G110" s="178">
        <f t="shared" si="3"/>
        <v>6702</v>
      </c>
      <c r="H110" s="102">
        <v>19</v>
      </c>
      <c r="I110" s="93">
        <v>11.4</v>
      </c>
    </row>
    <row r="111" spans="2:9" ht="18.75">
      <c r="B111" s="93">
        <v>6</v>
      </c>
      <c r="C111" s="102" t="s">
        <v>2785</v>
      </c>
      <c r="D111" s="102">
        <v>70</v>
      </c>
      <c r="E111" s="102">
        <v>3</v>
      </c>
      <c r="F111" s="102" t="s">
        <v>2888</v>
      </c>
      <c r="G111" s="178">
        <f t="shared" si="3"/>
        <v>6703</v>
      </c>
      <c r="H111" s="102">
        <v>19</v>
      </c>
      <c r="I111" s="93">
        <v>11.4</v>
      </c>
    </row>
  </sheetData>
  <phoneticPr fontId="6"/>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802E8-AC24-44DF-A6E2-7453ACACB2F7}">
  <sheetPr codeName="Sheet24">
    <tabColor rgb="FFFF0000"/>
  </sheetPr>
  <dimension ref="A1:AO343"/>
  <sheetViews>
    <sheetView showGridLines="0" showZeros="0" topLeftCell="A300" zoomScale="80" zoomScaleNormal="80" zoomScaleSheetLayoutView="70" zoomScalePageLayoutView="40" workbookViewId="0">
      <selection activeCell="I349" sqref="I349"/>
    </sheetView>
  </sheetViews>
  <sheetFormatPr defaultColWidth="9" defaultRowHeight="12" customHeight="1"/>
  <cols>
    <col min="1" max="1" width="3.25" style="184" customWidth="1"/>
    <col min="2" max="2" width="3.125" style="183" customWidth="1"/>
    <col min="3" max="3" width="3.875" style="183" customWidth="1"/>
    <col min="4" max="4" width="5.75" style="183" customWidth="1"/>
    <col min="5" max="5" width="38.375" style="183" customWidth="1"/>
    <col min="6" max="6" width="2.5" style="183" customWidth="1"/>
    <col min="7" max="7" width="6.625" style="183" customWidth="1"/>
    <col min="8" max="8" width="2.5" style="183" customWidth="1"/>
    <col min="9" max="9" width="7.125" style="183" customWidth="1"/>
    <col min="10" max="10" width="2.5" style="183" customWidth="1"/>
    <col min="11" max="11" width="8" style="183" bestFit="1" customWidth="1"/>
    <col min="12" max="12" width="9.25" style="183" customWidth="1"/>
    <col min="13" max="13" width="5.5" style="185" hidden="1" customWidth="1"/>
    <col min="14" max="14" width="3.125" style="184" customWidth="1"/>
    <col min="15" max="15" width="3.125" style="183" customWidth="1"/>
    <col min="16" max="16" width="4.625" style="183" customWidth="1"/>
    <col min="17" max="17" width="5.625" style="183" customWidth="1"/>
    <col min="18" max="18" width="38.375" style="186" customWidth="1"/>
    <col min="19" max="19" width="2.5" style="183" customWidth="1"/>
    <col min="20" max="20" width="6.625" style="183" customWidth="1"/>
    <col min="21" max="21" width="2.5" style="183" customWidth="1"/>
    <col min="22" max="22" width="7.25" style="183" customWidth="1"/>
    <col min="23" max="23" width="2.5" style="183" customWidth="1"/>
    <col min="24" max="24" width="8" style="183" bestFit="1" customWidth="1"/>
    <col min="25" max="25" width="6.625" style="183" customWidth="1"/>
    <col min="26" max="26" width="5" style="185" hidden="1" customWidth="1"/>
    <col min="27" max="27" width="3.125" style="184" customWidth="1"/>
    <col min="28" max="28" width="2.75" style="183" customWidth="1"/>
    <col min="29" max="29" width="4.125" style="183" customWidth="1"/>
    <col min="30" max="30" width="5.5" style="183" bestFit="1" customWidth="1"/>
    <col min="31" max="31" width="38.375" style="186" customWidth="1"/>
    <col min="32" max="32" width="2.5" style="183" customWidth="1"/>
    <col min="33" max="33" width="6.625" style="183" customWidth="1"/>
    <col min="34" max="34" width="2.5" style="183" customWidth="1"/>
    <col min="35" max="35" width="7.375" style="183" customWidth="1"/>
    <col min="36" max="36" width="2.5" style="183" customWidth="1"/>
    <col min="37" max="37" width="8" style="183" bestFit="1" customWidth="1"/>
    <col min="38" max="38" width="6.625" style="183" customWidth="1"/>
    <col min="39" max="39" width="5" style="185" hidden="1" customWidth="1"/>
    <col min="40" max="40" width="5.75" style="187" customWidth="1"/>
    <col min="41" max="16384" width="9" style="183"/>
  </cols>
  <sheetData>
    <row r="1" spans="1:41" ht="25.5">
      <c r="A1" s="182" t="s">
        <v>2128</v>
      </c>
      <c r="F1" s="326" t="s">
        <v>2992</v>
      </c>
      <c r="G1" s="327"/>
      <c r="H1" s="327"/>
      <c r="I1" s="328"/>
      <c r="J1" s="184" t="s">
        <v>2993</v>
      </c>
      <c r="K1" s="184"/>
    </row>
    <row r="2" spans="1:41" ht="18.75" customHeight="1">
      <c r="C2" s="184"/>
      <c r="E2" s="184"/>
      <c r="G2" s="184"/>
      <c r="I2" s="184"/>
      <c r="K2" s="184"/>
      <c r="M2" s="184"/>
      <c r="N2" s="183"/>
      <c r="O2" s="184"/>
      <c r="Q2" s="184"/>
      <c r="R2" s="183"/>
      <c r="S2" s="184"/>
      <c r="U2" s="184"/>
      <c r="W2" s="184"/>
      <c r="Y2" s="184"/>
      <c r="Z2" s="183"/>
      <c r="AC2" s="184"/>
      <c r="AE2" s="184"/>
      <c r="AG2" s="184"/>
      <c r="AI2" s="184"/>
      <c r="AK2" s="184"/>
      <c r="AM2" s="184"/>
    </row>
    <row r="3" spans="1:41" ht="13.5" customHeight="1">
      <c r="B3" s="320">
        <f>VLOOKUP(E3,地区マスタ!$A$2:$C$159,2,FALSE)</f>
        <v>1</v>
      </c>
      <c r="C3" s="321"/>
      <c r="D3" s="188"/>
      <c r="E3" s="189" t="s">
        <v>3178</v>
      </c>
      <c r="F3" s="190"/>
      <c r="G3" s="190"/>
      <c r="H3" s="190"/>
      <c r="I3" s="190"/>
      <c r="J3" s="190"/>
      <c r="K3" s="191"/>
      <c r="L3" s="191"/>
      <c r="M3" s="192"/>
      <c r="N3" s="193"/>
      <c r="O3" s="320">
        <f>VLOOKUP(R3,地区マスタ!$A$2:$C$159,2,FALSE)</f>
        <v>2</v>
      </c>
      <c r="P3" s="321"/>
      <c r="Q3" s="188"/>
      <c r="R3" s="189" t="s">
        <v>3179</v>
      </c>
      <c r="S3" s="190"/>
      <c r="T3" s="190"/>
      <c r="U3" s="190"/>
      <c r="V3" s="190"/>
      <c r="W3" s="190"/>
      <c r="X3" s="191"/>
      <c r="Y3" s="191"/>
      <c r="Z3" s="192"/>
      <c r="AA3" s="193"/>
      <c r="AB3" s="320">
        <f>VLOOKUP(AE3,地区マスタ!$A$2:$C$159,2,FALSE)</f>
        <v>3</v>
      </c>
      <c r="AC3" s="321"/>
      <c r="AD3" s="188"/>
      <c r="AE3" s="189" t="s">
        <v>3180</v>
      </c>
      <c r="AF3" s="190"/>
      <c r="AG3" s="190"/>
      <c r="AH3" s="190"/>
      <c r="AI3" s="190"/>
      <c r="AJ3" s="190"/>
      <c r="AK3" s="191"/>
      <c r="AL3" s="191"/>
      <c r="AM3" s="192"/>
    </row>
    <row r="4" spans="1:41" s="203" customFormat="1" ht="13.5" customHeight="1">
      <c r="A4" s="184"/>
      <c r="B4" s="322" t="s">
        <v>1557</v>
      </c>
      <c r="C4" s="323"/>
      <c r="D4" s="194" t="s">
        <v>1558</v>
      </c>
      <c r="E4" s="195" t="s">
        <v>2126</v>
      </c>
      <c r="F4" s="196"/>
      <c r="G4" s="197" t="s">
        <v>39</v>
      </c>
      <c r="H4" s="198"/>
      <c r="I4" s="197" t="s">
        <v>40</v>
      </c>
      <c r="J4" s="198"/>
      <c r="K4" s="197" t="s">
        <v>41</v>
      </c>
      <c r="L4" s="199" t="s">
        <v>42</v>
      </c>
      <c r="M4" s="199" t="s">
        <v>176</v>
      </c>
      <c r="N4" s="193"/>
      <c r="O4" s="324" t="s">
        <v>1557</v>
      </c>
      <c r="P4" s="325"/>
      <c r="Q4" s="194" t="s">
        <v>1558</v>
      </c>
      <c r="R4" s="200" t="s">
        <v>2126</v>
      </c>
      <c r="S4" s="198"/>
      <c r="T4" s="197" t="s">
        <v>39</v>
      </c>
      <c r="U4" s="198"/>
      <c r="V4" s="197" t="s">
        <v>40</v>
      </c>
      <c r="W4" s="198"/>
      <c r="X4" s="197" t="s">
        <v>41</v>
      </c>
      <c r="Y4" s="199" t="s">
        <v>42</v>
      </c>
      <c r="Z4" s="199" t="s">
        <v>176</v>
      </c>
      <c r="AA4" s="193"/>
      <c r="AB4" s="324" t="s">
        <v>1557</v>
      </c>
      <c r="AC4" s="325"/>
      <c r="AD4" s="194" t="s">
        <v>1558</v>
      </c>
      <c r="AE4" s="200" t="s">
        <v>2126</v>
      </c>
      <c r="AF4" s="198"/>
      <c r="AG4" s="197" t="s">
        <v>39</v>
      </c>
      <c r="AH4" s="198"/>
      <c r="AI4" s="197" t="s">
        <v>40</v>
      </c>
      <c r="AJ4" s="198"/>
      <c r="AK4" s="197" t="s">
        <v>41</v>
      </c>
      <c r="AL4" s="199" t="s">
        <v>42</v>
      </c>
      <c r="AM4" s="199" t="s">
        <v>176</v>
      </c>
      <c r="AN4" s="201"/>
      <c r="AO4" s="202"/>
    </row>
    <row r="5" spans="1:41" ht="13.5" customHeight="1">
      <c r="B5" s="204" t="str">
        <f t="shared" ref="B5:B37" si="0">IF(L5&gt;1,"●","")</f>
        <v/>
      </c>
      <c r="C5" s="205">
        <v>1</v>
      </c>
      <c r="D5" s="206" t="str">
        <f>B3&amp;"-"&amp;C5</f>
        <v>1-1</v>
      </c>
      <c r="E5" s="207" t="s">
        <v>1567</v>
      </c>
      <c r="F5" s="208"/>
      <c r="G5" s="207">
        <f>IFERROR(VLOOKUP(D5,エリアマスタ!$C$2:$I$2239,5,FALSE),"")</f>
        <v>139</v>
      </c>
      <c r="H5" s="209"/>
      <c r="I5" s="207">
        <f>IFERROR(VLOOKUP(D5,エリアマスタ!$C$2:$I$2239,6,FALSE),"")</f>
        <v>192</v>
      </c>
      <c r="J5" s="209"/>
      <c r="K5" s="207">
        <f>IFERROR(VLOOKUP(D5,エリアマスタ!$C$2:$I$2239,7,FALSE),"")</f>
        <v>331</v>
      </c>
      <c r="L5" s="210">
        <f>IF(OR(OR(AND(F5="●", H5="●"),AND(F5="●", J5="●")),AND(H5="●", J5="●")),"エラー",IF(F5="●",G5,0)+IF(H5="●",I5,0)+IF(J5="●",K5,0))</f>
        <v>0</v>
      </c>
      <c r="M5" s="211">
        <v>1</v>
      </c>
      <c r="N5" s="212"/>
      <c r="O5" s="213" t="str">
        <f>IF(Y5&gt;1,"●","")</f>
        <v/>
      </c>
      <c r="P5" s="205">
        <v>1</v>
      </c>
      <c r="Q5" s="206" t="str">
        <f>O3&amp;"-"&amp;P5</f>
        <v>2-1</v>
      </c>
      <c r="R5" s="207" t="s">
        <v>283</v>
      </c>
      <c r="S5" s="209"/>
      <c r="T5" s="207">
        <f>IFERROR(VLOOKUP(Q5,エリアマスタ!$C$2:$I$2239,5,FALSE),"")</f>
        <v>73</v>
      </c>
      <c r="U5" s="208"/>
      <c r="V5" s="207">
        <f>IFERROR(VLOOKUP(Q5,エリアマスタ!$C$2:$I$2239,6,FALSE),"")</f>
        <v>504</v>
      </c>
      <c r="W5" s="209"/>
      <c r="X5" s="207">
        <f>IFERROR(VLOOKUP(Q5,エリアマスタ!$C$2:$I$2239,7,FALSE),"")</f>
        <v>577</v>
      </c>
      <c r="Y5" s="210">
        <f t="shared" ref="Y5:Y37" si="1">IF(OR(OR(AND(S5="●", U5="●"),AND(S5="●", W5="●")),AND(U5="●", W5="●")),"エラー",IF(S5="●",T5,0)+IF(U5="●",V5,0)+IF(W5="●",X5,0))</f>
        <v>0</v>
      </c>
      <c r="Z5" s="211">
        <v>1</v>
      </c>
      <c r="AA5" s="212"/>
      <c r="AB5" s="213" t="str">
        <f>IF(AL5&gt;1,"●","")</f>
        <v/>
      </c>
      <c r="AC5" s="205">
        <v>1</v>
      </c>
      <c r="AD5" s="206" t="str">
        <f>AB3&amp;"-"&amp;AC5</f>
        <v>3-1</v>
      </c>
      <c r="AE5" s="207" t="s">
        <v>305</v>
      </c>
      <c r="AF5" s="209"/>
      <c r="AG5" s="207">
        <f>IFERROR(VLOOKUP(AD5,エリアマスタ!$C$2:$I$2239,5,FALSE),"")</f>
        <v>70</v>
      </c>
      <c r="AH5" s="209"/>
      <c r="AI5" s="207">
        <f>IFERROR(VLOOKUP(AD5,エリアマスタ!$C$2:$I$2239,6,FALSE),"")</f>
        <v>536</v>
      </c>
      <c r="AJ5" s="208"/>
      <c r="AK5" s="207">
        <f>IFERROR(VLOOKUP(AD5,エリアマスタ!$C$2:$I$2239,7,FALSE),"")</f>
        <v>606</v>
      </c>
      <c r="AL5" s="214">
        <f t="shared" ref="AL5:AL37" si="2">IF(OR(OR(AND(AF5="●", AH5="●"),AND(AF5="●", AJ5="●")),AND(AH5="●", AJ5="●")),"エラー",IF(AF5="●",AG5,0)+IF(AH5="●",AI5,0)+IF(AJ5="●",AK5,0))</f>
        <v>0</v>
      </c>
      <c r="AM5" s="211">
        <v>1</v>
      </c>
    </row>
    <row r="6" spans="1:41" ht="13.5" customHeight="1">
      <c r="B6" s="204" t="str">
        <f t="shared" si="0"/>
        <v/>
      </c>
      <c r="C6" s="205">
        <v>2</v>
      </c>
      <c r="D6" s="206" t="str">
        <f>B3&amp;"-"&amp;C6</f>
        <v>1-2</v>
      </c>
      <c r="E6" s="207" t="s">
        <v>1568</v>
      </c>
      <c r="F6" s="208"/>
      <c r="G6" s="207">
        <f>IFERROR(VLOOKUP(D6,エリアマスタ!$C$2:$I$2239,5,FALSE),"")</f>
        <v>31</v>
      </c>
      <c r="H6" s="209"/>
      <c r="I6" s="207">
        <f>IFERROR(VLOOKUP(D6,エリアマスタ!$C$2:$I$2239,6,FALSE),"")</f>
        <v>129</v>
      </c>
      <c r="J6" s="209"/>
      <c r="K6" s="207">
        <f>IFERROR(VLOOKUP(D6,エリアマスタ!$C$2:$I$2239,7,FALSE),"")</f>
        <v>160</v>
      </c>
      <c r="L6" s="210">
        <f t="shared" ref="L6:L37" si="3">IF(OR(OR(AND(F6="●", H6="●"),AND(F6="●", J6="●")),AND(H6="●", J6="●")),"エラー",IF(F6="●",G6,0)+IF(H6="●",I6,0)+IF(J6="●",K6,0))</f>
        <v>0</v>
      </c>
      <c r="M6" s="215">
        <v>2</v>
      </c>
      <c r="N6" s="212"/>
      <c r="O6" s="213" t="str">
        <f>IF(Y6&gt;1,"●","")</f>
        <v/>
      </c>
      <c r="P6" s="205">
        <v>2</v>
      </c>
      <c r="Q6" s="206" t="str">
        <f>O3&amp;"-"&amp;P6</f>
        <v>2-2</v>
      </c>
      <c r="R6" s="207" t="s">
        <v>284</v>
      </c>
      <c r="S6" s="209"/>
      <c r="T6" s="207">
        <f>IFERROR(VLOOKUP(Q6,エリアマスタ!$C$2:$I$2239,5,FALSE),"")</f>
        <v>50</v>
      </c>
      <c r="U6" s="209"/>
      <c r="V6" s="207">
        <f>IFERROR(VLOOKUP(Q6,エリアマスタ!$C$2:$I$2239,6,FALSE),"")</f>
        <v>189</v>
      </c>
      <c r="W6" s="209"/>
      <c r="X6" s="207">
        <f>IFERROR(VLOOKUP(Q6,エリアマスタ!$C$2:$I$2239,7,FALSE),"")</f>
        <v>239</v>
      </c>
      <c r="Y6" s="210">
        <f t="shared" si="1"/>
        <v>0</v>
      </c>
      <c r="Z6" s="215">
        <v>2</v>
      </c>
      <c r="AA6" s="212"/>
      <c r="AB6" s="213" t="str">
        <f>IF(AL6&gt;1,"●","")</f>
        <v/>
      </c>
      <c r="AC6" s="205">
        <v>2</v>
      </c>
      <c r="AD6" s="206" t="str">
        <f>AB3&amp;"-"&amp;AC6</f>
        <v>3-2</v>
      </c>
      <c r="AE6" s="207" t="s">
        <v>61</v>
      </c>
      <c r="AF6" s="209"/>
      <c r="AG6" s="207">
        <f>IFERROR(VLOOKUP(AD6,エリアマスタ!$C$2:$I$2239,5,FALSE),"")</f>
        <v>31</v>
      </c>
      <c r="AH6" s="209"/>
      <c r="AI6" s="207">
        <f>IFERROR(VLOOKUP(AD6,エリアマスタ!$C$2:$I$2239,6,FALSE),"")</f>
        <v>328</v>
      </c>
      <c r="AJ6" s="208"/>
      <c r="AK6" s="207">
        <f>IFERROR(VLOOKUP(AD6,エリアマスタ!$C$2:$I$2239,7,FALSE),"")</f>
        <v>359</v>
      </c>
      <c r="AL6" s="214">
        <f t="shared" si="2"/>
        <v>0</v>
      </c>
      <c r="AM6" s="215">
        <v>2</v>
      </c>
    </row>
    <row r="7" spans="1:41" ht="13.5" customHeight="1">
      <c r="B7" s="204" t="str">
        <f t="shared" si="0"/>
        <v/>
      </c>
      <c r="C7" s="205">
        <v>3</v>
      </c>
      <c r="D7" s="206" t="str">
        <f>B3&amp;"-"&amp;C7</f>
        <v>1-3</v>
      </c>
      <c r="E7" s="207" t="s">
        <v>1569</v>
      </c>
      <c r="F7" s="208"/>
      <c r="G7" s="207">
        <f>IFERROR(VLOOKUP(D7,エリアマスタ!$C$2:$I$2239,5,FALSE),"")</f>
        <v>135</v>
      </c>
      <c r="H7" s="209"/>
      <c r="I7" s="207">
        <f>IFERROR(VLOOKUP(D7,エリアマスタ!$C$2:$I$2239,6,FALSE),"")</f>
        <v>191</v>
      </c>
      <c r="J7" s="209"/>
      <c r="K7" s="207">
        <f>IFERROR(VLOOKUP(D7,エリアマスタ!$C$2:$I$2239,7,FALSE),"")</f>
        <v>326</v>
      </c>
      <c r="L7" s="210">
        <f t="shared" si="3"/>
        <v>0</v>
      </c>
      <c r="M7" s="215">
        <v>3</v>
      </c>
      <c r="N7" s="212"/>
      <c r="O7" s="213" t="str">
        <f t="shared" ref="O7:O37" si="4">IF(Y7&gt;1,"●","")</f>
        <v/>
      </c>
      <c r="P7" s="205">
        <v>3</v>
      </c>
      <c r="Q7" s="206" t="str">
        <f>O3&amp;"-"&amp;P7</f>
        <v>2-3</v>
      </c>
      <c r="R7" s="207" t="s">
        <v>1582</v>
      </c>
      <c r="S7" s="209"/>
      <c r="T7" s="207">
        <f>IFERROR(VLOOKUP(Q7,エリアマスタ!$C$2:$I$2239,5,FALSE),"")</f>
        <v>64</v>
      </c>
      <c r="U7" s="209"/>
      <c r="V7" s="207">
        <f>IFERROR(VLOOKUP(Q7,エリアマスタ!$C$2:$I$2239,6,FALSE),"")</f>
        <v>22</v>
      </c>
      <c r="W7" s="209"/>
      <c r="X7" s="207">
        <f>IFERROR(VLOOKUP(Q7,エリアマスタ!$C$2:$I$2239,7,FALSE),"")</f>
        <v>86</v>
      </c>
      <c r="Y7" s="210">
        <f t="shared" si="1"/>
        <v>0</v>
      </c>
      <c r="Z7" s="215">
        <v>3</v>
      </c>
      <c r="AA7" s="212"/>
      <c r="AB7" s="213" t="str">
        <f t="shared" ref="AB7:AB37" si="5">IF(AL7&gt;1,"●","")</f>
        <v/>
      </c>
      <c r="AC7" s="205">
        <v>3</v>
      </c>
      <c r="AD7" s="206" t="str">
        <f>AB3&amp;"-"&amp;AC7</f>
        <v>3-3</v>
      </c>
      <c r="AE7" s="207" t="s">
        <v>62</v>
      </c>
      <c r="AF7" s="209"/>
      <c r="AG7" s="207">
        <f>IFERROR(VLOOKUP(AD7,エリアマスタ!$C$2:$I$2239,5,FALSE),"")</f>
        <v>108</v>
      </c>
      <c r="AH7" s="209"/>
      <c r="AI7" s="207">
        <f>IFERROR(VLOOKUP(AD7,エリアマスタ!$C$2:$I$2239,6,FALSE),"")</f>
        <v>437</v>
      </c>
      <c r="AJ7" s="208"/>
      <c r="AK7" s="207">
        <f>IFERROR(VLOOKUP(AD7,エリアマスタ!$C$2:$I$2239,7,FALSE),"")</f>
        <v>545</v>
      </c>
      <c r="AL7" s="214">
        <f t="shared" si="2"/>
        <v>0</v>
      </c>
      <c r="AM7" s="215">
        <v>3</v>
      </c>
    </row>
    <row r="8" spans="1:41" ht="13.5" customHeight="1">
      <c r="B8" s="204" t="str">
        <f t="shared" si="0"/>
        <v/>
      </c>
      <c r="C8" s="205">
        <v>4</v>
      </c>
      <c r="D8" s="206" t="str">
        <f>B3&amp;"-"&amp;C8</f>
        <v>1-4</v>
      </c>
      <c r="E8" s="207" t="s">
        <v>1570</v>
      </c>
      <c r="F8" s="208"/>
      <c r="G8" s="207">
        <f>IFERROR(VLOOKUP(D8,エリアマスタ!$C$2:$I$2239,5,FALSE),"")</f>
        <v>80</v>
      </c>
      <c r="H8" s="209"/>
      <c r="I8" s="207">
        <f>IFERROR(VLOOKUP(D8,エリアマスタ!$C$2:$I$2239,6,FALSE),"")</f>
        <v>191</v>
      </c>
      <c r="J8" s="209"/>
      <c r="K8" s="207">
        <f>IFERROR(VLOOKUP(D8,エリアマスタ!$C$2:$I$2239,7,FALSE),"")</f>
        <v>271</v>
      </c>
      <c r="L8" s="210">
        <f t="shared" si="3"/>
        <v>0</v>
      </c>
      <c r="M8" s="211">
        <v>4</v>
      </c>
      <c r="N8" s="212"/>
      <c r="O8" s="213" t="str">
        <f t="shared" si="4"/>
        <v/>
      </c>
      <c r="P8" s="205">
        <v>4</v>
      </c>
      <c r="Q8" s="206" t="str">
        <f>O3&amp;"-"&amp;P8</f>
        <v>2-4</v>
      </c>
      <c r="R8" s="207" t="s">
        <v>285</v>
      </c>
      <c r="S8" s="209"/>
      <c r="T8" s="207">
        <f>IFERROR(VLOOKUP(Q8,エリアマスタ!$C$2:$I$2239,5,FALSE),"")</f>
        <v>110</v>
      </c>
      <c r="U8" s="208"/>
      <c r="V8" s="207">
        <f>IFERROR(VLOOKUP(Q8,エリアマスタ!$C$2:$I$2239,6,FALSE),"")</f>
        <v>165</v>
      </c>
      <c r="W8" s="209"/>
      <c r="X8" s="207">
        <f>IFERROR(VLOOKUP(Q8,エリアマスタ!$C$2:$I$2239,7,FALSE),"")</f>
        <v>275</v>
      </c>
      <c r="Y8" s="210">
        <f t="shared" si="1"/>
        <v>0</v>
      </c>
      <c r="Z8" s="211">
        <v>4</v>
      </c>
      <c r="AA8" s="212"/>
      <c r="AB8" s="213" t="str">
        <f t="shared" si="5"/>
        <v/>
      </c>
      <c r="AC8" s="205">
        <v>4</v>
      </c>
      <c r="AD8" s="206" t="str">
        <f>AB3&amp;"-"&amp;AC8</f>
        <v>3-4</v>
      </c>
      <c r="AE8" s="207" t="s">
        <v>63</v>
      </c>
      <c r="AF8" s="209"/>
      <c r="AG8" s="207">
        <f>IFERROR(VLOOKUP(AD8,エリアマスタ!$C$2:$I$2239,5,FALSE),"")</f>
        <v>128</v>
      </c>
      <c r="AH8" s="209"/>
      <c r="AI8" s="207">
        <f>IFERROR(VLOOKUP(AD8,エリアマスタ!$C$2:$I$2239,6,FALSE),"")</f>
        <v>410</v>
      </c>
      <c r="AJ8" s="208"/>
      <c r="AK8" s="207">
        <f>IFERROR(VLOOKUP(AD8,エリアマスタ!$C$2:$I$2239,7,FALSE),"")</f>
        <v>538</v>
      </c>
      <c r="AL8" s="214">
        <f t="shared" si="2"/>
        <v>0</v>
      </c>
      <c r="AM8" s="211">
        <v>4</v>
      </c>
    </row>
    <row r="9" spans="1:41" ht="13.5" customHeight="1">
      <c r="B9" s="204" t="str">
        <f t="shared" si="0"/>
        <v/>
      </c>
      <c r="C9" s="205">
        <v>5</v>
      </c>
      <c r="D9" s="206" t="str">
        <f>B3&amp;"-"&amp;C9</f>
        <v>1-5</v>
      </c>
      <c r="E9" s="207" t="s">
        <v>280</v>
      </c>
      <c r="F9" s="208"/>
      <c r="G9" s="207">
        <f>IFERROR(VLOOKUP(D9,エリアマスタ!$C$2:$I$2239,5,FALSE),"")</f>
        <v>111</v>
      </c>
      <c r="H9" s="209"/>
      <c r="I9" s="207">
        <f>IFERROR(VLOOKUP(D9,エリアマスタ!$C$2:$I$2239,6,FALSE),"")</f>
        <v>147</v>
      </c>
      <c r="J9" s="209"/>
      <c r="K9" s="207">
        <f>IFERROR(VLOOKUP(D9,エリアマスタ!$C$2:$I$2239,7,FALSE),"")</f>
        <v>258</v>
      </c>
      <c r="L9" s="210">
        <f t="shared" si="3"/>
        <v>0</v>
      </c>
      <c r="M9" s="215">
        <v>5</v>
      </c>
      <c r="N9" s="212"/>
      <c r="O9" s="213" t="str">
        <f t="shared" si="4"/>
        <v/>
      </c>
      <c r="P9" s="205">
        <v>5</v>
      </c>
      <c r="Q9" s="206" t="str">
        <f>O3&amp;"-"&amp;P9</f>
        <v>2-5</v>
      </c>
      <c r="R9" s="207" t="s">
        <v>286</v>
      </c>
      <c r="S9" s="209"/>
      <c r="T9" s="207">
        <f>IFERROR(VLOOKUP(Q9,エリアマスタ!$C$2:$I$2239,5,FALSE),"")</f>
        <v>61</v>
      </c>
      <c r="U9" s="208"/>
      <c r="V9" s="207">
        <f>IFERROR(VLOOKUP(Q9,エリアマスタ!$C$2:$I$2239,6,FALSE),"")</f>
        <v>68</v>
      </c>
      <c r="W9" s="209"/>
      <c r="X9" s="207">
        <f>IFERROR(VLOOKUP(Q9,エリアマスタ!$C$2:$I$2239,7,FALSE),"")</f>
        <v>129</v>
      </c>
      <c r="Y9" s="210">
        <f t="shared" si="1"/>
        <v>0</v>
      </c>
      <c r="Z9" s="215">
        <v>5</v>
      </c>
      <c r="AA9" s="212"/>
      <c r="AB9" s="213" t="str">
        <f t="shared" si="5"/>
        <v/>
      </c>
      <c r="AC9" s="205">
        <v>5</v>
      </c>
      <c r="AD9" s="206" t="str">
        <f>AB3&amp;"-"&amp;AC9</f>
        <v>3-5</v>
      </c>
      <c r="AE9" s="207" t="s">
        <v>306</v>
      </c>
      <c r="AF9" s="209"/>
      <c r="AG9" s="207">
        <f>IFERROR(VLOOKUP(AD9,エリアマスタ!$C$2:$I$2239,5,FALSE),"")</f>
        <v>90</v>
      </c>
      <c r="AH9" s="209"/>
      <c r="AI9" s="207">
        <f>IFERROR(VLOOKUP(AD9,エリアマスタ!$C$2:$I$2239,6,FALSE),"")</f>
        <v>580</v>
      </c>
      <c r="AJ9" s="208"/>
      <c r="AK9" s="207">
        <f>IFERROR(VLOOKUP(AD9,エリアマスタ!$C$2:$I$2239,7,FALSE),"")</f>
        <v>670</v>
      </c>
      <c r="AL9" s="214">
        <f t="shared" si="2"/>
        <v>0</v>
      </c>
      <c r="AM9" s="215">
        <v>5</v>
      </c>
    </row>
    <row r="10" spans="1:41" ht="13.5" customHeight="1">
      <c r="B10" s="204" t="str">
        <f t="shared" si="0"/>
        <v/>
      </c>
      <c r="C10" s="205">
        <v>6</v>
      </c>
      <c r="D10" s="206" t="str">
        <f>B3&amp;"-"&amp;C10</f>
        <v>1-6</v>
      </c>
      <c r="E10" s="207" t="s">
        <v>281</v>
      </c>
      <c r="F10" s="208"/>
      <c r="G10" s="207">
        <f>IFERROR(VLOOKUP(D10,エリアマスタ!$C$2:$I$2239,5,FALSE),"")</f>
        <v>54</v>
      </c>
      <c r="H10" s="209"/>
      <c r="I10" s="207">
        <f>IFERROR(VLOOKUP(D10,エリアマスタ!$C$2:$I$2239,6,FALSE),"")</f>
        <v>60</v>
      </c>
      <c r="J10" s="209"/>
      <c r="K10" s="207">
        <f>IFERROR(VLOOKUP(D10,エリアマスタ!$C$2:$I$2239,7,FALSE),"")</f>
        <v>114</v>
      </c>
      <c r="L10" s="210">
        <f t="shared" si="3"/>
        <v>0</v>
      </c>
      <c r="M10" s="215">
        <v>6</v>
      </c>
      <c r="N10" s="212"/>
      <c r="O10" s="213" t="str">
        <f t="shared" si="4"/>
        <v/>
      </c>
      <c r="P10" s="205">
        <v>6</v>
      </c>
      <c r="Q10" s="206" t="str">
        <f>O3&amp;"-"&amp;P10</f>
        <v>2-6</v>
      </c>
      <c r="R10" s="207" t="s">
        <v>43</v>
      </c>
      <c r="S10" s="209"/>
      <c r="T10" s="207">
        <f>IFERROR(VLOOKUP(Q10,エリアマスタ!$C$2:$I$2239,5,FALSE),"")</f>
        <v>83</v>
      </c>
      <c r="U10" s="208"/>
      <c r="V10" s="207">
        <f>IFERROR(VLOOKUP(Q10,エリアマスタ!$C$2:$I$2239,6,FALSE),"")</f>
        <v>47</v>
      </c>
      <c r="W10" s="209"/>
      <c r="X10" s="207">
        <f>IFERROR(VLOOKUP(Q10,エリアマスタ!$C$2:$I$2239,7,FALSE),"")</f>
        <v>130</v>
      </c>
      <c r="Y10" s="210">
        <f t="shared" si="1"/>
        <v>0</v>
      </c>
      <c r="Z10" s="215">
        <v>6</v>
      </c>
      <c r="AA10" s="212"/>
      <c r="AB10" s="213" t="str">
        <f t="shared" si="5"/>
        <v/>
      </c>
      <c r="AC10" s="205">
        <v>6</v>
      </c>
      <c r="AD10" s="206" t="str">
        <f>AB3&amp;"-"&amp;AC10</f>
        <v>3-6</v>
      </c>
      <c r="AE10" s="207" t="s">
        <v>307</v>
      </c>
      <c r="AF10" s="209"/>
      <c r="AG10" s="207">
        <f>IFERROR(VLOOKUP(AD10,エリアマスタ!$C$2:$I$2239,5,FALSE),"")</f>
        <v>197</v>
      </c>
      <c r="AH10" s="209"/>
      <c r="AI10" s="207">
        <f>IFERROR(VLOOKUP(AD10,エリアマスタ!$C$2:$I$2239,6,FALSE),"")</f>
        <v>348</v>
      </c>
      <c r="AJ10" s="208"/>
      <c r="AK10" s="207">
        <f>IFERROR(VLOOKUP(AD10,エリアマスタ!$C$2:$I$2239,7,FALSE),"")</f>
        <v>545</v>
      </c>
      <c r="AL10" s="214">
        <f t="shared" si="2"/>
        <v>0</v>
      </c>
      <c r="AM10" s="215">
        <v>6</v>
      </c>
    </row>
    <row r="11" spans="1:41" ht="13.5" customHeight="1">
      <c r="B11" s="204" t="str">
        <f t="shared" si="0"/>
        <v/>
      </c>
      <c r="C11" s="205">
        <v>7</v>
      </c>
      <c r="D11" s="206" t="str">
        <f>B3&amp;"-"&amp;C11</f>
        <v>1-7</v>
      </c>
      <c r="E11" s="207" t="s">
        <v>1571</v>
      </c>
      <c r="F11" s="208"/>
      <c r="G11" s="207">
        <f>IFERROR(VLOOKUP(D11,エリアマスタ!$C$2:$I$2239,5,FALSE),"")</f>
        <v>150</v>
      </c>
      <c r="H11" s="209"/>
      <c r="I11" s="207">
        <f>IFERROR(VLOOKUP(D11,エリアマスタ!$C$2:$I$2239,6,FALSE),"")</f>
        <v>105</v>
      </c>
      <c r="J11" s="209"/>
      <c r="K11" s="207">
        <f>IFERROR(VLOOKUP(D11,エリアマスタ!$C$2:$I$2239,7,FALSE),"")</f>
        <v>255</v>
      </c>
      <c r="L11" s="210">
        <f t="shared" si="3"/>
        <v>0</v>
      </c>
      <c r="M11" s="211">
        <v>7</v>
      </c>
      <c r="N11" s="212"/>
      <c r="O11" s="213" t="str">
        <f t="shared" si="4"/>
        <v/>
      </c>
      <c r="P11" s="205">
        <v>7</v>
      </c>
      <c r="Q11" s="206" t="str">
        <f>O3&amp;"-"&amp;P11</f>
        <v>2-7</v>
      </c>
      <c r="R11" s="207" t="s">
        <v>44</v>
      </c>
      <c r="S11" s="209"/>
      <c r="T11" s="207">
        <f>IFERROR(VLOOKUP(Q11,エリアマスタ!$C$2:$I$2239,5,FALSE),"")</f>
        <v>74</v>
      </c>
      <c r="U11" s="208"/>
      <c r="V11" s="207">
        <f>IFERROR(VLOOKUP(Q11,エリアマスタ!$C$2:$I$2239,6,FALSE),"")</f>
        <v>105</v>
      </c>
      <c r="W11" s="209"/>
      <c r="X11" s="207">
        <f>IFERROR(VLOOKUP(Q11,エリアマスタ!$C$2:$I$2239,7,FALSE),"")</f>
        <v>179</v>
      </c>
      <c r="Y11" s="210">
        <f t="shared" si="1"/>
        <v>0</v>
      </c>
      <c r="Z11" s="211">
        <v>7</v>
      </c>
      <c r="AA11" s="212"/>
      <c r="AB11" s="213" t="str">
        <f t="shared" si="5"/>
        <v/>
      </c>
      <c r="AC11" s="205">
        <v>7</v>
      </c>
      <c r="AD11" s="206" t="str">
        <f>AB3&amp;"-"&amp;AC11</f>
        <v>3-7</v>
      </c>
      <c r="AE11" s="207" t="s">
        <v>308</v>
      </c>
      <c r="AF11" s="209"/>
      <c r="AG11" s="207">
        <f>IFERROR(VLOOKUP(AD11,エリアマスタ!$C$2:$I$2239,5,FALSE),"")</f>
        <v>60</v>
      </c>
      <c r="AH11" s="209"/>
      <c r="AI11" s="207">
        <f>IFERROR(VLOOKUP(AD11,エリアマスタ!$C$2:$I$2239,6,FALSE),"")</f>
        <v>154</v>
      </c>
      <c r="AJ11" s="208"/>
      <c r="AK11" s="207">
        <f>IFERROR(VLOOKUP(AD11,エリアマスタ!$C$2:$I$2239,7,FALSE),"")</f>
        <v>214</v>
      </c>
      <c r="AL11" s="214">
        <f t="shared" si="2"/>
        <v>0</v>
      </c>
      <c r="AM11" s="211">
        <v>7</v>
      </c>
    </row>
    <row r="12" spans="1:41" ht="13.5" customHeight="1">
      <c r="B12" s="204" t="str">
        <f t="shared" si="0"/>
        <v/>
      </c>
      <c r="C12" s="205">
        <v>8</v>
      </c>
      <c r="D12" s="206" t="str">
        <f>B3&amp;"-"&amp;C12</f>
        <v>1-8</v>
      </c>
      <c r="E12" s="207" t="s">
        <v>1572</v>
      </c>
      <c r="F12" s="208"/>
      <c r="G12" s="207">
        <f>IFERROR(VLOOKUP(D12,エリアマスタ!$C$2:$I$2239,5,FALSE),"")</f>
        <v>164</v>
      </c>
      <c r="H12" s="209"/>
      <c r="I12" s="207">
        <f>IFERROR(VLOOKUP(D12,エリアマスタ!$C$2:$I$2239,6,FALSE),"")</f>
        <v>110</v>
      </c>
      <c r="J12" s="209"/>
      <c r="K12" s="207">
        <f>IFERROR(VLOOKUP(D12,エリアマスタ!$C$2:$I$2239,7,FALSE),"")</f>
        <v>274</v>
      </c>
      <c r="L12" s="210">
        <f t="shared" si="3"/>
        <v>0</v>
      </c>
      <c r="M12" s="215">
        <v>8</v>
      </c>
      <c r="N12" s="212"/>
      <c r="O12" s="213" t="str">
        <f t="shared" si="4"/>
        <v/>
      </c>
      <c r="P12" s="205">
        <v>8</v>
      </c>
      <c r="Q12" s="206" t="str">
        <f>O3&amp;"-"&amp;P12</f>
        <v>2-8</v>
      </c>
      <c r="R12" s="216" t="s">
        <v>45</v>
      </c>
      <c r="S12" s="209"/>
      <c r="T12" s="207">
        <f>IFERROR(VLOOKUP(Q12,エリアマスタ!$C$2:$I$2239,5,FALSE),"")</f>
        <v>217</v>
      </c>
      <c r="U12" s="208"/>
      <c r="V12" s="207">
        <f>IFERROR(VLOOKUP(Q12,エリアマスタ!$C$2:$I$2239,6,FALSE),"")</f>
        <v>443</v>
      </c>
      <c r="W12" s="209"/>
      <c r="X12" s="207">
        <f>IFERROR(VLOOKUP(Q12,エリアマスタ!$C$2:$I$2239,7,FALSE),"")</f>
        <v>660</v>
      </c>
      <c r="Y12" s="210">
        <f t="shared" si="1"/>
        <v>0</v>
      </c>
      <c r="Z12" s="215">
        <v>8</v>
      </c>
      <c r="AA12" s="212"/>
      <c r="AB12" s="213" t="str">
        <f t="shared" si="5"/>
        <v/>
      </c>
      <c r="AC12" s="205">
        <v>8</v>
      </c>
      <c r="AD12" s="206" t="str">
        <f>AB3&amp;"-"&amp;AC12</f>
        <v>3-8</v>
      </c>
      <c r="AE12" s="207" t="s">
        <v>309</v>
      </c>
      <c r="AF12" s="209"/>
      <c r="AG12" s="207">
        <f>IFERROR(VLOOKUP(AD12,エリアマスタ!$C$2:$I$2239,5,FALSE),"")</f>
        <v>173</v>
      </c>
      <c r="AH12" s="209"/>
      <c r="AI12" s="207">
        <f>IFERROR(VLOOKUP(AD12,エリアマスタ!$C$2:$I$2239,6,FALSE),"")</f>
        <v>370</v>
      </c>
      <c r="AJ12" s="208"/>
      <c r="AK12" s="207">
        <f>IFERROR(VLOOKUP(AD12,エリアマスタ!$C$2:$I$2239,7,FALSE),"")</f>
        <v>543</v>
      </c>
      <c r="AL12" s="214">
        <f t="shared" si="2"/>
        <v>0</v>
      </c>
      <c r="AM12" s="215">
        <v>8</v>
      </c>
    </row>
    <row r="13" spans="1:41" ht="13.5" customHeight="1">
      <c r="B13" s="204" t="str">
        <f t="shared" si="0"/>
        <v/>
      </c>
      <c r="C13" s="205">
        <v>9</v>
      </c>
      <c r="D13" s="206" t="str">
        <f>B3&amp;"-"&amp;C13</f>
        <v>1-9</v>
      </c>
      <c r="E13" s="207" t="s">
        <v>1573</v>
      </c>
      <c r="F13" s="208"/>
      <c r="G13" s="207">
        <f>IFERROR(VLOOKUP(D13,エリアマスタ!$C$2:$I$2239,5,FALSE),"")</f>
        <v>44</v>
      </c>
      <c r="H13" s="209"/>
      <c r="I13" s="207">
        <f>IFERROR(VLOOKUP(D13,エリアマスタ!$C$2:$I$2239,6,FALSE),"")</f>
        <v>482</v>
      </c>
      <c r="J13" s="209"/>
      <c r="K13" s="207">
        <f>IFERROR(VLOOKUP(D13,エリアマスタ!$C$2:$I$2239,7,FALSE),"")</f>
        <v>526</v>
      </c>
      <c r="L13" s="210">
        <f t="shared" si="3"/>
        <v>0</v>
      </c>
      <c r="M13" s="215">
        <v>9</v>
      </c>
      <c r="N13" s="212"/>
      <c r="O13" s="213" t="str">
        <f t="shared" si="4"/>
        <v/>
      </c>
      <c r="P13" s="205">
        <v>9</v>
      </c>
      <c r="Q13" s="206" t="str">
        <f>O3&amp;"-"&amp;P13</f>
        <v>2-9</v>
      </c>
      <c r="R13" s="207" t="s">
        <v>47</v>
      </c>
      <c r="S13" s="209"/>
      <c r="T13" s="207">
        <f>IFERROR(VLOOKUP(Q13,エリアマスタ!$C$2:$I$2239,5,FALSE),"")</f>
        <v>240</v>
      </c>
      <c r="U13" s="208"/>
      <c r="V13" s="207">
        <f>IFERROR(VLOOKUP(Q13,エリアマスタ!$C$2:$I$2239,6,FALSE),"")</f>
        <v>35</v>
      </c>
      <c r="W13" s="209"/>
      <c r="X13" s="207">
        <f>IFERROR(VLOOKUP(Q13,エリアマスタ!$C$2:$I$2239,7,FALSE),"")</f>
        <v>275</v>
      </c>
      <c r="Y13" s="210">
        <f t="shared" si="1"/>
        <v>0</v>
      </c>
      <c r="Z13" s="215">
        <v>9</v>
      </c>
      <c r="AA13" s="212"/>
      <c r="AB13" s="213" t="str">
        <f t="shared" si="5"/>
        <v/>
      </c>
      <c r="AC13" s="205">
        <v>9</v>
      </c>
      <c r="AD13" s="206" t="str">
        <f>AB3&amp;"-"&amp;AC13</f>
        <v>3-9</v>
      </c>
      <c r="AE13" s="207" t="s">
        <v>310</v>
      </c>
      <c r="AF13" s="209"/>
      <c r="AG13" s="207">
        <f>IFERROR(VLOOKUP(AD13,エリアマスタ!$C$2:$I$2239,5,FALSE),"")</f>
        <v>106</v>
      </c>
      <c r="AH13" s="209"/>
      <c r="AI13" s="207">
        <f>IFERROR(VLOOKUP(AD13,エリアマスタ!$C$2:$I$2239,6,FALSE),"")</f>
        <v>194</v>
      </c>
      <c r="AJ13" s="208"/>
      <c r="AK13" s="207">
        <f>IFERROR(VLOOKUP(AD13,エリアマスタ!$C$2:$I$2239,7,FALSE),"")</f>
        <v>300</v>
      </c>
      <c r="AL13" s="214">
        <f t="shared" si="2"/>
        <v>0</v>
      </c>
      <c r="AM13" s="215">
        <v>9</v>
      </c>
    </row>
    <row r="14" spans="1:41" ht="13.5" customHeight="1">
      <c r="B14" s="204" t="str">
        <f t="shared" si="0"/>
        <v/>
      </c>
      <c r="C14" s="205">
        <v>10</v>
      </c>
      <c r="D14" s="206" t="str">
        <f>B3&amp;"-"&amp;C14</f>
        <v>1-10</v>
      </c>
      <c r="E14" s="207" t="s">
        <v>46</v>
      </c>
      <c r="F14" s="208"/>
      <c r="G14" s="207">
        <f>IFERROR(VLOOKUP(D14,エリアマスタ!$C$2:$I$2239,5,FALSE),"")</f>
        <v>40</v>
      </c>
      <c r="H14" s="209"/>
      <c r="I14" s="207">
        <f>IFERROR(VLOOKUP(D14,エリアマスタ!$C$2:$I$2239,6,FALSE),"")</f>
        <v>320</v>
      </c>
      <c r="J14" s="209"/>
      <c r="K14" s="207">
        <f>IFERROR(VLOOKUP(D14,エリアマスタ!$C$2:$I$2239,7,FALSE),"")</f>
        <v>360</v>
      </c>
      <c r="L14" s="210">
        <f t="shared" si="3"/>
        <v>0</v>
      </c>
      <c r="M14" s="211">
        <v>10</v>
      </c>
      <c r="N14" s="212"/>
      <c r="O14" s="213" t="str">
        <f t="shared" si="4"/>
        <v/>
      </c>
      <c r="P14" s="205">
        <v>10</v>
      </c>
      <c r="Q14" s="206" t="str">
        <f>O3&amp;"-"&amp;P14</f>
        <v>2-10</v>
      </c>
      <c r="R14" s="207" t="s">
        <v>287</v>
      </c>
      <c r="S14" s="209"/>
      <c r="T14" s="207">
        <f>IFERROR(VLOOKUP(Q14,エリアマスタ!$C$2:$I$2239,5,FALSE),"")</f>
        <v>159</v>
      </c>
      <c r="U14" s="208"/>
      <c r="V14" s="207">
        <f>IFERROR(VLOOKUP(Q14,エリアマスタ!$C$2:$I$2239,6,FALSE),"")</f>
        <v>114</v>
      </c>
      <c r="W14" s="209"/>
      <c r="X14" s="207">
        <f>IFERROR(VLOOKUP(Q14,エリアマスタ!$C$2:$I$2239,7,FALSE),"")</f>
        <v>273</v>
      </c>
      <c r="Y14" s="210">
        <f t="shared" si="1"/>
        <v>0</v>
      </c>
      <c r="Z14" s="211">
        <v>10</v>
      </c>
      <c r="AA14" s="212"/>
      <c r="AB14" s="213" t="str">
        <f t="shared" si="5"/>
        <v/>
      </c>
      <c r="AC14" s="205">
        <v>10</v>
      </c>
      <c r="AD14" s="206" t="str">
        <f>AB3&amp;"-"&amp;AC14</f>
        <v>3-10</v>
      </c>
      <c r="AE14" s="207" t="s">
        <v>311</v>
      </c>
      <c r="AF14" s="209"/>
      <c r="AG14" s="207">
        <f>IFERROR(VLOOKUP(AD14,エリアマスタ!$C$2:$I$2239,5,FALSE),"")</f>
        <v>114</v>
      </c>
      <c r="AH14" s="209"/>
      <c r="AI14" s="207">
        <f>IFERROR(VLOOKUP(AD14,エリアマスタ!$C$2:$I$2239,6,FALSE),"")</f>
        <v>114</v>
      </c>
      <c r="AJ14" s="208"/>
      <c r="AK14" s="207">
        <f>IFERROR(VLOOKUP(AD14,エリアマスタ!$C$2:$I$2239,7,FALSE),"")</f>
        <v>228</v>
      </c>
      <c r="AL14" s="214">
        <f t="shared" si="2"/>
        <v>0</v>
      </c>
      <c r="AM14" s="211">
        <v>10</v>
      </c>
    </row>
    <row r="15" spans="1:41" ht="13.5" customHeight="1">
      <c r="B15" s="204" t="str">
        <f t="shared" si="0"/>
        <v/>
      </c>
      <c r="C15" s="205">
        <v>11</v>
      </c>
      <c r="D15" s="206" t="str">
        <f>B3&amp;"-"&amp;C15</f>
        <v>1-11</v>
      </c>
      <c r="E15" s="207" t="s">
        <v>1574</v>
      </c>
      <c r="F15" s="208"/>
      <c r="G15" s="207">
        <f>IFERROR(VLOOKUP(D15,エリアマスタ!$C$2:$I$2239,5,FALSE),"")</f>
        <v>86</v>
      </c>
      <c r="H15" s="209"/>
      <c r="I15" s="207">
        <f>IFERROR(VLOOKUP(D15,エリアマスタ!$C$2:$I$2239,6,FALSE),"")</f>
        <v>224</v>
      </c>
      <c r="J15" s="209"/>
      <c r="K15" s="207">
        <f>IFERROR(VLOOKUP(D15,エリアマスタ!$C$2:$I$2239,7,FALSE),"")</f>
        <v>310</v>
      </c>
      <c r="L15" s="210">
        <f t="shared" si="3"/>
        <v>0</v>
      </c>
      <c r="M15" s="215">
        <v>11</v>
      </c>
      <c r="N15" s="212"/>
      <c r="O15" s="213" t="str">
        <f t="shared" si="4"/>
        <v/>
      </c>
      <c r="P15" s="205">
        <v>11</v>
      </c>
      <c r="Q15" s="206" t="str">
        <f>O3&amp;"-"&amp;P15</f>
        <v>2-11</v>
      </c>
      <c r="R15" s="207" t="s">
        <v>288</v>
      </c>
      <c r="S15" s="209"/>
      <c r="T15" s="207">
        <f>IFERROR(VLOOKUP(Q15,エリアマスタ!$C$2:$I$2239,5,FALSE),"")</f>
        <v>130</v>
      </c>
      <c r="U15" s="208"/>
      <c r="V15" s="207">
        <f>IFERROR(VLOOKUP(Q15,エリアマスタ!$C$2:$I$2239,6,FALSE),"")</f>
        <v>90</v>
      </c>
      <c r="W15" s="209"/>
      <c r="X15" s="207">
        <f>IFERROR(VLOOKUP(Q15,エリアマスタ!$C$2:$I$2239,7,FALSE),"")</f>
        <v>220</v>
      </c>
      <c r="Y15" s="210">
        <f t="shared" si="1"/>
        <v>0</v>
      </c>
      <c r="Z15" s="215">
        <v>11</v>
      </c>
      <c r="AA15" s="212"/>
      <c r="AB15" s="213" t="str">
        <f t="shared" si="5"/>
        <v/>
      </c>
      <c r="AC15" s="205">
        <v>11</v>
      </c>
      <c r="AD15" s="206" t="str">
        <f>AB3&amp;"-"&amp;AC15</f>
        <v>3-11</v>
      </c>
      <c r="AE15" s="207" t="s">
        <v>312</v>
      </c>
      <c r="AF15" s="209"/>
      <c r="AG15" s="207">
        <f>IFERROR(VLOOKUP(AD15,エリアマスタ!$C$2:$I$2239,5,FALSE),"")</f>
        <v>89</v>
      </c>
      <c r="AH15" s="209"/>
      <c r="AI15" s="207">
        <f>IFERROR(VLOOKUP(AD15,エリアマスタ!$C$2:$I$2239,6,FALSE),"")</f>
        <v>396</v>
      </c>
      <c r="AJ15" s="208"/>
      <c r="AK15" s="207">
        <f>IFERROR(VLOOKUP(AD15,エリアマスタ!$C$2:$I$2239,7,FALSE),"")</f>
        <v>485</v>
      </c>
      <c r="AL15" s="214">
        <f t="shared" si="2"/>
        <v>0</v>
      </c>
      <c r="AM15" s="215">
        <v>11</v>
      </c>
    </row>
    <row r="16" spans="1:41" ht="13.5" customHeight="1">
      <c r="A16" s="217"/>
      <c r="B16" s="204" t="str">
        <f t="shared" si="0"/>
        <v/>
      </c>
      <c r="C16" s="205">
        <v>12</v>
      </c>
      <c r="D16" s="206" t="str">
        <f>B3&amp;"-"&amp;C16</f>
        <v>1-12</v>
      </c>
      <c r="E16" s="207" t="s">
        <v>1575</v>
      </c>
      <c r="F16" s="208"/>
      <c r="G16" s="207">
        <f>IFERROR(VLOOKUP(D16,エリアマスタ!$C$2:$I$2239,5,FALSE),"")</f>
        <v>36</v>
      </c>
      <c r="H16" s="209"/>
      <c r="I16" s="207">
        <f>IFERROR(VLOOKUP(D16,エリアマスタ!$C$2:$I$2239,6,FALSE),"")</f>
        <v>227</v>
      </c>
      <c r="J16" s="209"/>
      <c r="K16" s="207">
        <f>IFERROR(VLOOKUP(D16,エリアマスタ!$C$2:$I$2239,7,FALSE),"")</f>
        <v>263</v>
      </c>
      <c r="L16" s="210">
        <f t="shared" si="3"/>
        <v>0</v>
      </c>
      <c r="M16" s="215">
        <v>12</v>
      </c>
      <c r="N16" s="218"/>
      <c r="O16" s="213" t="str">
        <f t="shared" si="4"/>
        <v/>
      </c>
      <c r="P16" s="205">
        <v>13</v>
      </c>
      <c r="Q16" s="206" t="str">
        <f>O3&amp;"-"&amp;P16</f>
        <v>2-13</v>
      </c>
      <c r="R16" s="207" t="s">
        <v>290</v>
      </c>
      <c r="S16" s="209"/>
      <c r="T16" s="207">
        <f>IFERROR(VLOOKUP(Q16,エリアマスタ!$C$2:$I$2239,5,FALSE),"")</f>
        <v>80</v>
      </c>
      <c r="U16" s="208"/>
      <c r="V16" s="207">
        <f>IFERROR(VLOOKUP(Q16,エリアマスタ!$C$2:$I$2239,6,FALSE),"")</f>
        <v>475</v>
      </c>
      <c r="W16" s="209"/>
      <c r="X16" s="207">
        <f>IFERROR(VLOOKUP(Q16,エリアマスタ!$C$2:$I$2239,7,FALSE),"")</f>
        <v>555</v>
      </c>
      <c r="Y16" s="210">
        <f t="shared" si="1"/>
        <v>0</v>
      </c>
      <c r="Z16" s="215">
        <v>12</v>
      </c>
      <c r="AA16" s="218"/>
      <c r="AB16" s="213" t="str">
        <f t="shared" si="5"/>
        <v/>
      </c>
      <c r="AC16" s="205">
        <v>12</v>
      </c>
      <c r="AD16" s="206" t="str">
        <f>AB3&amp;"-"&amp;AC16</f>
        <v>3-12</v>
      </c>
      <c r="AE16" s="207" t="s">
        <v>313</v>
      </c>
      <c r="AF16" s="209"/>
      <c r="AG16" s="207">
        <f>IFERROR(VLOOKUP(AD16,エリアマスタ!$C$2:$I$2239,5,FALSE),"")</f>
        <v>14</v>
      </c>
      <c r="AH16" s="209"/>
      <c r="AI16" s="207">
        <f>IFERROR(VLOOKUP(AD16,エリアマスタ!$C$2:$I$2239,6,FALSE),"")</f>
        <v>480</v>
      </c>
      <c r="AJ16" s="208"/>
      <c r="AK16" s="207">
        <f>IFERROR(VLOOKUP(AD16,エリアマスタ!$C$2:$I$2239,7,FALSE),"")</f>
        <v>494</v>
      </c>
      <c r="AL16" s="214">
        <f t="shared" si="2"/>
        <v>0</v>
      </c>
      <c r="AM16" s="215">
        <v>12</v>
      </c>
    </row>
    <row r="17" spans="1:40" ht="13.5" customHeight="1">
      <c r="A17" s="183"/>
      <c r="B17" s="204" t="str">
        <f t="shared" si="0"/>
        <v/>
      </c>
      <c r="C17" s="205">
        <v>13</v>
      </c>
      <c r="D17" s="206" t="str">
        <f>B3&amp;"-"&amp;C17</f>
        <v>1-13</v>
      </c>
      <c r="E17" s="207" t="s">
        <v>48</v>
      </c>
      <c r="F17" s="208"/>
      <c r="G17" s="207">
        <f>IFERROR(VLOOKUP(D17,エリアマスタ!$C$2:$I$2239,5,FALSE),"")</f>
        <v>106</v>
      </c>
      <c r="H17" s="209"/>
      <c r="I17" s="207">
        <f>IFERROR(VLOOKUP(D17,エリアマスタ!$C$2:$I$2239,6,FALSE),"")</f>
        <v>282</v>
      </c>
      <c r="J17" s="209"/>
      <c r="K17" s="207">
        <f>IFERROR(VLOOKUP(D17,エリアマスタ!$C$2:$I$2239,7,FALSE),"")</f>
        <v>388</v>
      </c>
      <c r="L17" s="210">
        <f t="shared" si="3"/>
        <v>0</v>
      </c>
      <c r="M17" s="211">
        <v>13</v>
      </c>
      <c r="N17" s="212"/>
      <c r="O17" s="213" t="str">
        <f t="shared" si="4"/>
        <v/>
      </c>
      <c r="P17" s="205">
        <v>14</v>
      </c>
      <c r="Q17" s="206" t="str">
        <f>O3&amp;"-"&amp;P17</f>
        <v>2-14</v>
      </c>
      <c r="R17" s="207" t="s">
        <v>291</v>
      </c>
      <c r="S17" s="209"/>
      <c r="T17" s="207">
        <f>IFERROR(VLOOKUP(Q17,エリアマスタ!$C$2:$I$2239,5,FALSE),"")</f>
        <v>90</v>
      </c>
      <c r="U17" s="208"/>
      <c r="V17" s="207">
        <f>IFERROR(VLOOKUP(Q17,エリアマスタ!$C$2:$I$2239,6,FALSE),"")</f>
        <v>428</v>
      </c>
      <c r="W17" s="209"/>
      <c r="X17" s="207">
        <f>IFERROR(VLOOKUP(Q17,エリアマスタ!$C$2:$I$2239,7,FALSE),"")</f>
        <v>518</v>
      </c>
      <c r="Y17" s="210">
        <f t="shared" si="1"/>
        <v>0</v>
      </c>
      <c r="Z17" s="211">
        <v>13</v>
      </c>
      <c r="AA17" s="212"/>
      <c r="AB17" s="213" t="str">
        <f t="shared" si="5"/>
        <v/>
      </c>
      <c r="AC17" s="205">
        <v>13</v>
      </c>
      <c r="AD17" s="206" t="str">
        <f>AB3&amp;"-"&amp;AC17</f>
        <v>3-13</v>
      </c>
      <c r="AE17" s="207" t="s">
        <v>314</v>
      </c>
      <c r="AF17" s="209"/>
      <c r="AG17" s="207">
        <f>IFERROR(VLOOKUP(AD17,エリアマスタ!$C$2:$I$2239,5,FALSE),"")</f>
        <v>91</v>
      </c>
      <c r="AH17" s="209"/>
      <c r="AI17" s="207">
        <f>IFERROR(VLOOKUP(AD17,エリアマスタ!$C$2:$I$2239,6,FALSE),"")</f>
        <v>690</v>
      </c>
      <c r="AJ17" s="208"/>
      <c r="AK17" s="207">
        <f>IFERROR(VLOOKUP(AD17,エリアマスタ!$C$2:$I$2239,7,FALSE),"")</f>
        <v>781</v>
      </c>
      <c r="AL17" s="214">
        <f t="shared" si="2"/>
        <v>0</v>
      </c>
      <c r="AM17" s="211">
        <v>13</v>
      </c>
      <c r="AN17" s="183"/>
    </row>
    <row r="18" spans="1:40" ht="13.5" customHeight="1">
      <c r="A18" s="219"/>
      <c r="B18" s="204" t="str">
        <f t="shared" si="0"/>
        <v/>
      </c>
      <c r="C18" s="205">
        <v>15</v>
      </c>
      <c r="D18" s="206" t="str">
        <f>B3&amp;"-"&amp;C18</f>
        <v>1-15</v>
      </c>
      <c r="E18" s="207" t="s">
        <v>1577</v>
      </c>
      <c r="F18" s="208"/>
      <c r="G18" s="207">
        <f>IFERROR(VLOOKUP(D18,エリアマスタ!$C$2:$I$2239,5,FALSE),"")</f>
        <v>90</v>
      </c>
      <c r="H18" s="209"/>
      <c r="I18" s="207">
        <f>IFERROR(VLOOKUP(D18,エリアマスタ!$C$2:$I$2239,6,FALSE),"")</f>
        <v>616</v>
      </c>
      <c r="J18" s="209"/>
      <c r="K18" s="207">
        <f>IFERROR(VLOOKUP(D18,エリアマスタ!$C$2:$I$2239,7,FALSE),"")</f>
        <v>706</v>
      </c>
      <c r="L18" s="210">
        <f t="shared" si="3"/>
        <v>0</v>
      </c>
      <c r="M18" s="215">
        <v>14</v>
      </c>
      <c r="N18" s="212"/>
      <c r="O18" s="213" t="str">
        <f t="shared" si="4"/>
        <v/>
      </c>
      <c r="P18" s="205">
        <v>15</v>
      </c>
      <c r="Q18" s="206" t="str">
        <f>O3&amp;"-"&amp;P18</f>
        <v>2-15</v>
      </c>
      <c r="R18" s="207" t="s">
        <v>3322</v>
      </c>
      <c r="S18" s="209"/>
      <c r="T18" s="207">
        <f>IFERROR(VLOOKUP(Q18,エリアマスタ!$C$2:$I$2239,5,FALSE),"")</f>
        <v>55</v>
      </c>
      <c r="U18" s="208"/>
      <c r="V18" s="207">
        <f>IFERROR(VLOOKUP(Q18,エリアマスタ!$C$2:$I$2239,6,FALSE),"")</f>
        <v>345</v>
      </c>
      <c r="W18" s="209"/>
      <c r="X18" s="207">
        <f>IFERROR(VLOOKUP(Q18,エリアマスタ!$C$2:$I$2239,7,FALSE),"")</f>
        <v>400</v>
      </c>
      <c r="Y18" s="210">
        <f t="shared" si="1"/>
        <v>0</v>
      </c>
      <c r="Z18" s="215">
        <v>14</v>
      </c>
      <c r="AA18" s="212"/>
      <c r="AB18" s="213" t="str">
        <f t="shared" si="5"/>
        <v/>
      </c>
      <c r="AC18" s="205">
        <v>14</v>
      </c>
      <c r="AD18" s="206" t="str">
        <f>AB3&amp;"-"&amp;AC18</f>
        <v>3-14</v>
      </c>
      <c r="AE18" s="207" t="s">
        <v>315</v>
      </c>
      <c r="AF18" s="209"/>
      <c r="AG18" s="207">
        <f>IFERROR(VLOOKUP(AD18,エリアマスタ!$C$2:$I$2239,5,FALSE),"")</f>
        <v>190</v>
      </c>
      <c r="AH18" s="209"/>
      <c r="AI18" s="207">
        <f>IFERROR(VLOOKUP(AD18,エリアマスタ!$C$2:$I$2239,6,FALSE),"")</f>
        <v>212</v>
      </c>
      <c r="AJ18" s="208"/>
      <c r="AK18" s="207">
        <f>IFERROR(VLOOKUP(AD18,エリアマスタ!$C$2:$I$2239,7,FALSE),"")</f>
        <v>402</v>
      </c>
      <c r="AL18" s="214">
        <f t="shared" si="2"/>
        <v>0</v>
      </c>
      <c r="AM18" s="215">
        <v>14</v>
      </c>
      <c r="AN18" s="183"/>
    </row>
    <row r="19" spans="1:40" ht="13.5" customHeight="1">
      <c r="A19" s="183"/>
      <c r="B19" s="204" t="str">
        <f t="shared" si="0"/>
        <v/>
      </c>
      <c r="C19" s="205">
        <v>16</v>
      </c>
      <c r="D19" s="206" t="str">
        <f>B3&amp;"-"&amp;C19</f>
        <v>1-16</v>
      </c>
      <c r="E19" s="207" t="s">
        <v>49</v>
      </c>
      <c r="F19" s="208"/>
      <c r="G19" s="207">
        <f>IFERROR(VLOOKUP(D19,エリアマスタ!$C$2:$I$2239,5,FALSE),"")</f>
        <v>19</v>
      </c>
      <c r="H19" s="209"/>
      <c r="I19" s="207">
        <f>IFERROR(VLOOKUP(D19,エリアマスタ!$C$2:$I$2239,6,FALSE),"")</f>
        <v>547</v>
      </c>
      <c r="J19" s="209"/>
      <c r="K19" s="207">
        <f>IFERROR(VLOOKUP(D19,エリアマスタ!$C$2:$I$2239,7,FALSE),"")</f>
        <v>566</v>
      </c>
      <c r="L19" s="210">
        <f t="shared" si="3"/>
        <v>0</v>
      </c>
      <c r="M19" s="215">
        <v>15</v>
      </c>
      <c r="N19" s="212"/>
      <c r="O19" s="213" t="str">
        <f t="shared" si="4"/>
        <v/>
      </c>
      <c r="P19" s="205">
        <v>16</v>
      </c>
      <c r="Q19" s="206" t="str">
        <f>O3&amp;"-"&amp;P19</f>
        <v>2-16</v>
      </c>
      <c r="R19" s="207" t="s">
        <v>292</v>
      </c>
      <c r="S19" s="209"/>
      <c r="T19" s="207">
        <f>IFERROR(VLOOKUP(Q19,エリアマスタ!$C$2:$I$2239,5,FALSE),"")</f>
        <v>25</v>
      </c>
      <c r="U19" s="208"/>
      <c r="V19" s="207">
        <f>IFERROR(VLOOKUP(Q19,エリアマスタ!$C$2:$I$2239,6,FALSE),"")</f>
        <v>285</v>
      </c>
      <c r="W19" s="209"/>
      <c r="X19" s="207">
        <f>IFERROR(VLOOKUP(Q19,エリアマスタ!$C$2:$I$2239,7,FALSE),"")</f>
        <v>310</v>
      </c>
      <c r="Y19" s="210">
        <f t="shared" si="1"/>
        <v>0</v>
      </c>
      <c r="Z19" s="215">
        <v>15</v>
      </c>
      <c r="AA19" s="212"/>
      <c r="AB19" s="213" t="str">
        <f t="shared" si="5"/>
        <v/>
      </c>
      <c r="AC19" s="205">
        <v>15</v>
      </c>
      <c r="AD19" s="206" t="str">
        <f>AB3&amp;"-"&amp;AC19</f>
        <v>3-15</v>
      </c>
      <c r="AE19" s="207" t="s">
        <v>316</v>
      </c>
      <c r="AF19" s="209"/>
      <c r="AG19" s="207">
        <f>IFERROR(VLOOKUP(AD19,エリアマスタ!$C$2:$I$2239,5,FALSE),"")</f>
        <v>83</v>
      </c>
      <c r="AH19" s="209"/>
      <c r="AI19" s="207">
        <f>IFERROR(VLOOKUP(AD19,エリアマスタ!$C$2:$I$2239,6,FALSE),"")</f>
        <v>442</v>
      </c>
      <c r="AJ19" s="208"/>
      <c r="AK19" s="207">
        <f>IFERROR(VLOOKUP(AD19,エリアマスタ!$C$2:$I$2239,7,FALSE),"")</f>
        <v>525</v>
      </c>
      <c r="AL19" s="214">
        <f t="shared" si="2"/>
        <v>0</v>
      </c>
      <c r="AM19" s="215">
        <v>15</v>
      </c>
      <c r="AN19" s="183"/>
    </row>
    <row r="20" spans="1:40" ht="13.5" customHeight="1">
      <c r="A20" s="183"/>
      <c r="B20" s="204" t="str">
        <f t="shared" si="0"/>
        <v/>
      </c>
      <c r="C20" s="205">
        <v>17</v>
      </c>
      <c r="D20" s="206" t="str">
        <f>B3&amp;"-"&amp;C20</f>
        <v>1-17</v>
      </c>
      <c r="E20" s="207" t="s">
        <v>51</v>
      </c>
      <c r="F20" s="208"/>
      <c r="G20" s="207">
        <f>IFERROR(VLOOKUP(D20,エリアマスタ!$C$2:$I$2239,5,FALSE),"")</f>
        <v>11</v>
      </c>
      <c r="H20" s="209"/>
      <c r="I20" s="207">
        <f>IFERROR(VLOOKUP(D20,エリアマスタ!$C$2:$I$2239,6,FALSE),"")</f>
        <v>245</v>
      </c>
      <c r="J20" s="209"/>
      <c r="K20" s="207">
        <f>IFERROR(VLOOKUP(D20,エリアマスタ!$C$2:$I$2239,7,FALSE),"")</f>
        <v>256</v>
      </c>
      <c r="L20" s="210">
        <f t="shared" si="3"/>
        <v>0</v>
      </c>
      <c r="M20" s="211">
        <v>16</v>
      </c>
      <c r="N20" s="212"/>
      <c r="O20" s="213" t="str">
        <f t="shared" si="4"/>
        <v/>
      </c>
      <c r="P20" s="205">
        <v>17</v>
      </c>
      <c r="Q20" s="206" t="str">
        <f>O3&amp;"-"&amp;P20</f>
        <v>2-17</v>
      </c>
      <c r="R20" s="207" t="s">
        <v>293</v>
      </c>
      <c r="S20" s="209"/>
      <c r="T20" s="207">
        <f>IFERROR(VLOOKUP(Q20,エリアマスタ!$C$2:$I$2239,5,FALSE),"")</f>
        <v>72</v>
      </c>
      <c r="U20" s="208"/>
      <c r="V20" s="207">
        <f>IFERROR(VLOOKUP(Q20,エリアマスタ!$C$2:$I$2239,6,FALSE),"")</f>
        <v>155</v>
      </c>
      <c r="W20" s="209"/>
      <c r="X20" s="207">
        <f>IFERROR(VLOOKUP(Q20,エリアマスタ!$C$2:$I$2239,7,FALSE),"")</f>
        <v>227</v>
      </c>
      <c r="Y20" s="210">
        <f t="shared" si="1"/>
        <v>0</v>
      </c>
      <c r="Z20" s="211">
        <v>16</v>
      </c>
      <c r="AA20" s="212"/>
      <c r="AB20" s="213" t="str">
        <f t="shared" si="5"/>
        <v/>
      </c>
      <c r="AC20" s="205">
        <v>16</v>
      </c>
      <c r="AD20" s="206" t="str">
        <f>AB3&amp;"-"&amp;AC20</f>
        <v>3-16</v>
      </c>
      <c r="AE20" s="207" t="s">
        <v>317</v>
      </c>
      <c r="AF20" s="209"/>
      <c r="AG20" s="207">
        <f>IFERROR(VLOOKUP(AD20,エリアマスタ!$C$2:$I$2239,5,FALSE),"")</f>
        <v>130</v>
      </c>
      <c r="AH20" s="209"/>
      <c r="AI20" s="207">
        <f>IFERROR(VLOOKUP(AD20,エリアマスタ!$C$2:$I$2239,6,FALSE),"")</f>
        <v>96</v>
      </c>
      <c r="AJ20" s="208"/>
      <c r="AK20" s="207">
        <f>IFERROR(VLOOKUP(AD20,エリアマスタ!$C$2:$I$2239,7,FALSE),"")</f>
        <v>226</v>
      </c>
      <c r="AL20" s="214">
        <f t="shared" si="2"/>
        <v>0</v>
      </c>
      <c r="AM20" s="211">
        <v>16</v>
      </c>
      <c r="AN20" s="183"/>
    </row>
    <row r="21" spans="1:40" ht="13.5" customHeight="1">
      <c r="B21" s="204" t="str">
        <f t="shared" si="0"/>
        <v/>
      </c>
      <c r="C21" s="205">
        <v>18</v>
      </c>
      <c r="D21" s="206" t="str">
        <f>B3&amp;"-"&amp;C21</f>
        <v>1-18</v>
      </c>
      <c r="E21" s="207" t="s">
        <v>52</v>
      </c>
      <c r="F21" s="208"/>
      <c r="G21" s="207">
        <f>IFERROR(VLOOKUP(D21,エリアマスタ!$C$2:$I$2239,5,FALSE),"")</f>
        <v>80</v>
      </c>
      <c r="H21" s="209"/>
      <c r="I21" s="207">
        <f>IFERROR(VLOOKUP(D21,エリアマスタ!$C$2:$I$2239,6,FALSE),"")</f>
        <v>262</v>
      </c>
      <c r="J21" s="209"/>
      <c r="K21" s="207">
        <f>IFERROR(VLOOKUP(D21,エリアマスタ!$C$2:$I$2239,7,FALSE),"")</f>
        <v>342</v>
      </c>
      <c r="L21" s="210">
        <f t="shared" si="3"/>
        <v>0</v>
      </c>
      <c r="M21" s="215">
        <v>17</v>
      </c>
      <c r="N21" s="212"/>
      <c r="O21" s="213" t="str">
        <f t="shared" si="4"/>
        <v/>
      </c>
      <c r="P21" s="205">
        <v>18</v>
      </c>
      <c r="Q21" s="206" t="str">
        <f>O3&amp;"-"&amp;P21</f>
        <v>2-18</v>
      </c>
      <c r="R21" s="207" t="s">
        <v>294</v>
      </c>
      <c r="S21" s="209"/>
      <c r="T21" s="207">
        <f>IFERROR(VLOOKUP(Q21,エリアマスタ!$C$2:$I$2239,5,FALSE),"")</f>
        <v>66</v>
      </c>
      <c r="U21" s="208"/>
      <c r="V21" s="207">
        <f>IFERROR(VLOOKUP(Q21,エリアマスタ!$C$2:$I$2239,6,FALSE),"")</f>
        <v>166</v>
      </c>
      <c r="W21" s="209"/>
      <c r="X21" s="207">
        <f>IFERROR(VLOOKUP(Q21,エリアマスタ!$C$2:$I$2239,7,FALSE),"")</f>
        <v>232</v>
      </c>
      <c r="Y21" s="210">
        <f t="shared" si="1"/>
        <v>0</v>
      </c>
      <c r="Z21" s="215">
        <v>17</v>
      </c>
      <c r="AA21" s="212"/>
      <c r="AB21" s="213" t="str">
        <f t="shared" si="5"/>
        <v/>
      </c>
      <c r="AC21" s="205">
        <v>17</v>
      </c>
      <c r="AD21" s="206" t="str">
        <f>AB3&amp;"-"&amp;AC21</f>
        <v>3-17</v>
      </c>
      <c r="AE21" s="207" t="s">
        <v>72</v>
      </c>
      <c r="AF21" s="209"/>
      <c r="AG21" s="207">
        <f>IFERROR(VLOOKUP(AD21,エリアマスタ!$C$2:$I$2239,5,FALSE),"")</f>
        <v>162</v>
      </c>
      <c r="AH21" s="209"/>
      <c r="AI21" s="207">
        <f>IFERROR(VLOOKUP(AD21,エリアマスタ!$C$2:$I$2239,6,FALSE),"")</f>
        <v>230</v>
      </c>
      <c r="AJ21" s="208"/>
      <c r="AK21" s="207">
        <f>IFERROR(VLOOKUP(AD21,エリアマスタ!$C$2:$I$2239,7,FALSE),"")</f>
        <v>392</v>
      </c>
      <c r="AL21" s="214">
        <f t="shared" si="2"/>
        <v>0</v>
      </c>
      <c r="AM21" s="215">
        <v>17</v>
      </c>
      <c r="AN21" s="183"/>
    </row>
    <row r="22" spans="1:40" ht="13.5" customHeight="1">
      <c r="B22" s="204" t="str">
        <f t="shared" si="0"/>
        <v/>
      </c>
      <c r="C22" s="205">
        <v>19</v>
      </c>
      <c r="D22" s="206" t="str">
        <f>B3&amp;"-"&amp;C22</f>
        <v>1-19</v>
      </c>
      <c r="E22" s="207" t="s">
        <v>53</v>
      </c>
      <c r="F22" s="208"/>
      <c r="G22" s="207">
        <f>IFERROR(VLOOKUP(D22,エリアマスタ!$C$2:$I$2239,5,FALSE),"")</f>
        <v>96</v>
      </c>
      <c r="H22" s="209"/>
      <c r="I22" s="207">
        <f>IFERROR(VLOOKUP(D22,エリアマスタ!$C$2:$I$2239,6,FALSE),"")</f>
        <v>290</v>
      </c>
      <c r="J22" s="209"/>
      <c r="K22" s="207">
        <f>IFERROR(VLOOKUP(D22,エリアマスタ!$C$2:$I$2239,7,FALSE),"")</f>
        <v>386</v>
      </c>
      <c r="L22" s="210">
        <f t="shared" si="3"/>
        <v>0</v>
      </c>
      <c r="M22" s="215">
        <v>18</v>
      </c>
      <c r="N22" s="212"/>
      <c r="O22" s="213" t="str">
        <f t="shared" si="4"/>
        <v/>
      </c>
      <c r="P22" s="205">
        <v>19</v>
      </c>
      <c r="Q22" s="206" t="str">
        <f>O3&amp;"-"&amp;P22</f>
        <v>2-19</v>
      </c>
      <c r="R22" s="207" t="s">
        <v>295</v>
      </c>
      <c r="S22" s="209"/>
      <c r="T22" s="207">
        <f>IFERROR(VLOOKUP(Q22,エリアマスタ!$C$2:$I$2239,5,FALSE),"")</f>
        <v>116</v>
      </c>
      <c r="U22" s="208"/>
      <c r="V22" s="207">
        <f>IFERROR(VLOOKUP(Q22,エリアマスタ!$C$2:$I$2239,6,FALSE),"")</f>
        <v>207</v>
      </c>
      <c r="W22" s="209"/>
      <c r="X22" s="207">
        <f>IFERROR(VLOOKUP(Q22,エリアマスタ!$C$2:$I$2239,7,FALSE),"")</f>
        <v>323</v>
      </c>
      <c r="Y22" s="210">
        <f t="shared" si="1"/>
        <v>0</v>
      </c>
      <c r="Z22" s="215">
        <v>18</v>
      </c>
      <c r="AA22" s="212"/>
      <c r="AB22" s="213" t="str">
        <f t="shared" si="5"/>
        <v/>
      </c>
      <c r="AC22" s="205">
        <v>18</v>
      </c>
      <c r="AD22" s="206" t="str">
        <f>AB3&amp;"-"&amp;AC22</f>
        <v>3-18</v>
      </c>
      <c r="AE22" s="207" t="s">
        <v>1585</v>
      </c>
      <c r="AF22" s="209"/>
      <c r="AG22" s="207">
        <f>IFERROR(VLOOKUP(AD22,エリアマスタ!$C$2:$I$2239,5,FALSE),"")</f>
        <v>112</v>
      </c>
      <c r="AH22" s="209"/>
      <c r="AI22" s="207">
        <f>IFERROR(VLOOKUP(AD22,エリアマスタ!$C$2:$I$2239,6,FALSE),"")</f>
        <v>512</v>
      </c>
      <c r="AJ22" s="208"/>
      <c r="AK22" s="207">
        <f>IFERROR(VLOOKUP(AD22,エリアマスタ!$C$2:$I$2239,7,FALSE),"")</f>
        <v>624</v>
      </c>
      <c r="AL22" s="214">
        <f t="shared" si="2"/>
        <v>0</v>
      </c>
      <c r="AM22" s="215">
        <v>18</v>
      </c>
      <c r="AN22" s="183"/>
    </row>
    <row r="23" spans="1:40" ht="13.5" customHeight="1">
      <c r="B23" s="204" t="str">
        <f t="shared" si="0"/>
        <v/>
      </c>
      <c r="C23" s="205">
        <v>20</v>
      </c>
      <c r="D23" s="206" t="str">
        <f>B3&amp;"-"&amp;C23</f>
        <v>1-20</v>
      </c>
      <c r="E23" s="207" t="s">
        <v>54</v>
      </c>
      <c r="F23" s="208"/>
      <c r="G23" s="207">
        <f>IFERROR(VLOOKUP(D23,エリアマスタ!$C$2:$I$2239,5,FALSE),"")</f>
        <v>135</v>
      </c>
      <c r="H23" s="209"/>
      <c r="I23" s="207">
        <f>IFERROR(VLOOKUP(D23,エリアマスタ!$C$2:$I$2239,6,FALSE),"")</f>
        <v>365</v>
      </c>
      <c r="J23" s="209"/>
      <c r="K23" s="207">
        <f>IFERROR(VLOOKUP(D23,エリアマスタ!$C$2:$I$2239,7,FALSE),"")</f>
        <v>500</v>
      </c>
      <c r="L23" s="210">
        <f t="shared" si="3"/>
        <v>0</v>
      </c>
      <c r="M23" s="211">
        <v>19</v>
      </c>
      <c r="N23" s="212"/>
      <c r="O23" s="213" t="str">
        <f t="shared" si="4"/>
        <v/>
      </c>
      <c r="P23" s="205">
        <v>20</v>
      </c>
      <c r="Q23" s="206" t="str">
        <f>O3&amp;"-"&amp;P23</f>
        <v>2-20</v>
      </c>
      <c r="R23" s="207" t="s">
        <v>296</v>
      </c>
      <c r="S23" s="209"/>
      <c r="T23" s="207">
        <f>IFERROR(VLOOKUP(Q23,エリアマスタ!$C$2:$I$2239,5,FALSE),"")</f>
        <v>138</v>
      </c>
      <c r="U23" s="208"/>
      <c r="V23" s="207">
        <f>IFERROR(VLOOKUP(Q23,エリアマスタ!$C$2:$I$2239,6,FALSE),"")</f>
        <v>195</v>
      </c>
      <c r="W23" s="209"/>
      <c r="X23" s="207">
        <f>IFERROR(VLOOKUP(Q23,エリアマスタ!$C$2:$I$2239,7,FALSE),"")</f>
        <v>333</v>
      </c>
      <c r="Y23" s="210">
        <f t="shared" si="1"/>
        <v>0</v>
      </c>
      <c r="Z23" s="211">
        <v>19</v>
      </c>
      <c r="AA23" s="212"/>
      <c r="AB23" s="213" t="str">
        <f t="shared" si="5"/>
        <v/>
      </c>
      <c r="AC23" s="205">
        <v>19</v>
      </c>
      <c r="AD23" s="206" t="str">
        <f>AB3&amp;"-"&amp;AC23</f>
        <v>3-19</v>
      </c>
      <c r="AE23" s="207" t="s">
        <v>1586</v>
      </c>
      <c r="AF23" s="209"/>
      <c r="AG23" s="207">
        <f>IFERROR(VLOOKUP(AD23,エリアマスタ!$C$2:$I$2239,5,FALSE),"")</f>
        <v>157</v>
      </c>
      <c r="AH23" s="209"/>
      <c r="AI23" s="207">
        <f>IFERROR(VLOOKUP(AD23,エリアマスタ!$C$2:$I$2239,6,FALSE),"")</f>
        <v>167</v>
      </c>
      <c r="AJ23" s="208"/>
      <c r="AK23" s="207">
        <f>IFERROR(VLOOKUP(AD23,エリアマスタ!$C$2:$I$2239,7,FALSE),"")</f>
        <v>324</v>
      </c>
      <c r="AL23" s="214">
        <f t="shared" si="2"/>
        <v>0</v>
      </c>
      <c r="AM23" s="211">
        <v>19</v>
      </c>
      <c r="AN23" s="183"/>
    </row>
    <row r="24" spans="1:40" ht="13.5" customHeight="1">
      <c r="B24" s="204" t="str">
        <f t="shared" si="0"/>
        <v/>
      </c>
      <c r="C24" s="205">
        <v>21</v>
      </c>
      <c r="D24" s="206" t="str">
        <f>B3&amp;"-"&amp;C24</f>
        <v>1-21</v>
      </c>
      <c r="E24" s="207" t="s">
        <v>55</v>
      </c>
      <c r="F24" s="208"/>
      <c r="G24" s="207">
        <f>IFERROR(VLOOKUP(D24,エリアマスタ!$C$2:$I$2239,5,FALSE),"")</f>
        <v>165</v>
      </c>
      <c r="H24" s="209"/>
      <c r="I24" s="207">
        <f>IFERROR(VLOOKUP(D24,エリアマスタ!$C$2:$I$2239,6,FALSE),"")</f>
        <v>160</v>
      </c>
      <c r="J24" s="209"/>
      <c r="K24" s="207">
        <f>IFERROR(VLOOKUP(D24,エリアマスタ!$C$2:$I$2239,7,FALSE),"")</f>
        <v>325</v>
      </c>
      <c r="L24" s="210">
        <f t="shared" si="3"/>
        <v>0</v>
      </c>
      <c r="M24" s="215">
        <v>20</v>
      </c>
      <c r="N24" s="212"/>
      <c r="O24" s="213" t="str">
        <f t="shared" si="4"/>
        <v/>
      </c>
      <c r="P24" s="205">
        <v>21</v>
      </c>
      <c r="Q24" s="206" t="str">
        <f>O3&amp;"-"&amp;P24</f>
        <v>2-21</v>
      </c>
      <c r="R24" s="207" t="s">
        <v>297</v>
      </c>
      <c r="S24" s="209"/>
      <c r="T24" s="207">
        <f>IFERROR(VLOOKUP(Q24,エリアマスタ!$C$2:$I$2239,5,FALSE),"")</f>
        <v>125</v>
      </c>
      <c r="U24" s="208"/>
      <c r="V24" s="207">
        <f>IFERROR(VLOOKUP(Q24,エリアマスタ!$C$2:$I$2239,6,FALSE),"")</f>
        <v>363</v>
      </c>
      <c r="W24" s="209"/>
      <c r="X24" s="207">
        <f>IFERROR(VLOOKUP(Q24,エリアマスタ!$C$2:$I$2239,7,FALSE),"")</f>
        <v>488</v>
      </c>
      <c r="Y24" s="210">
        <f t="shared" si="1"/>
        <v>0</v>
      </c>
      <c r="Z24" s="215">
        <v>20</v>
      </c>
      <c r="AA24" s="212"/>
      <c r="AB24" s="213" t="str">
        <f t="shared" si="5"/>
        <v/>
      </c>
      <c r="AC24" s="205">
        <v>20</v>
      </c>
      <c r="AD24" s="206" t="str">
        <f>AB3&amp;"-"&amp;AC24</f>
        <v>3-20</v>
      </c>
      <c r="AE24" s="207" t="s">
        <v>318</v>
      </c>
      <c r="AF24" s="209"/>
      <c r="AG24" s="207">
        <f>IFERROR(VLOOKUP(AD24,エリアマスタ!$C$2:$I$2239,5,FALSE),"")</f>
        <v>115</v>
      </c>
      <c r="AH24" s="209"/>
      <c r="AI24" s="207">
        <f>IFERROR(VLOOKUP(AD24,エリアマスタ!$C$2:$I$2239,6,FALSE),"")</f>
        <v>418</v>
      </c>
      <c r="AJ24" s="208"/>
      <c r="AK24" s="207">
        <f>IFERROR(VLOOKUP(AD24,エリアマスタ!$C$2:$I$2239,7,FALSE),"")</f>
        <v>533</v>
      </c>
      <c r="AL24" s="214">
        <f t="shared" si="2"/>
        <v>0</v>
      </c>
      <c r="AM24" s="215">
        <v>20</v>
      </c>
      <c r="AN24" s="183"/>
    </row>
    <row r="25" spans="1:40" ht="13.5" customHeight="1">
      <c r="B25" s="204" t="str">
        <f t="shared" si="0"/>
        <v/>
      </c>
      <c r="C25" s="205">
        <v>22</v>
      </c>
      <c r="D25" s="206" t="str">
        <f>B3&amp;"-"&amp;C25</f>
        <v>1-22</v>
      </c>
      <c r="E25" s="207" t="s">
        <v>56</v>
      </c>
      <c r="F25" s="208"/>
      <c r="G25" s="207">
        <f>IFERROR(VLOOKUP(D25,エリアマスタ!$C$2:$I$2239,5,FALSE),"")</f>
        <v>63</v>
      </c>
      <c r="H25" s="209"/>
      <c r="I25" s="207">
        <f>IFERROR(VLOOKUP(D25,エリアマスタ!$C$2:$I$2239,6,FALSE),"")</f>
        <v>220</v>
      </c>
      <c r="J25" s="209"/>
      <c r="K25" s="207">
        <f>IFERROR(VLOOKUP(D25,エリアマスタ!$C$2:$I$2239,7,FALSE),"")</f>
        <v>283</v>
      </c>
      <c r="L25" s="210">
        <f t="shared" si="3"/>
        <v>0</v>
      </c>
      <c r="M25" s="215">
        <v>21</v>
      </c>
      <c r="N25" s="212"/>
      <c r="O25" s="213" t="str">
        <f t="shared" si="4"/>
        <v/>
      </c>
      <c r="P25" s="205">
        <v>22</v>
      </c>
      <c r="Q25" s="206" t="str">
        <f>O3&amp;"-"&amp;P25</f>
        <v>2-22</v>
      </c>
      <c r="R25" s="207" t="s">
        <v>57</v>
      </c>
      <c r="S25" s="209"/>
      <c r="T25" s="207">
        <f>IFERROR(VLOOKUP(Q25,エリアマスタ!$C$2:$I$2239,5,FALSE),"")</f>
        <v>134</v>
      </c>
      <c r="U25" s="208"/>
      <c r="V25" s="207">
        <f>IFERROR(VLOOKUP(Q25,エリアマスタ!$C$2:$I$2239,6,FALSE),"")</f>
        <v>183</v>
      </c>
      <c r="W25" s="209"/>
      <c r="X25" s="207">
        <f>IFERROR(VLOOKUP(Q25,エリアマスタ!$C$2:$I$2239,7,FALSE),"")</f>
        <v>317</v>
      </c>
      <c r="Y25" s="210">
        <f t="shared" si="1"/>
        <v>0</v>
      </c>
      <c r="Z25" s="215">
        <v>21</v>
      </c>
      <c r="AA25" s="212"/>
      <c r="AB25" s="213" t="str">
        <f t="shared" si="5"/>
        <v/>
      </c>
      <c r="AC25" s="205">
        <v>21</v>
      </c>
      <c r="AD25" s="206" t="str">
        <f>AB3&amp;"-"&amp;AC25</f>
        <v>3-21</v>
      </c>
      <c r="AE25" s="207" t="s">
        <v>319</v>
      </c>
      <c r="AF25" s="209"/>
      <c r="AG25" s="207">
        <f>IFERROR(VLOOKUP(AD25,エリアマスタ!$C$2:$I$2239,5,FALSE),"")</f>
        <v>162</v>
      </c>
      <c r="AH25" s="209"/>
      <c r="AI25" s="207">
        <f>IFERROR(VLOOKUP(AD25,エリアマスタ!$C$2:$I$2239,6,FALSE),"")</f>
        <v>500</v>
      </c>
      <c r="AJ25" s="208"/>
      <c r="AK25" s="207">
        <f>IFERROR(VLOOKUP(AD25,エリアマスタ!$C$2:$I$2239,7,FALSE),"")</f>
        <v>662</v>
      </c>
      <c r="AL25" s="214">
        <f t="shared" si="2"/>
        <v>0</v>
      </c>
      <c r="AM25" s="215">
        <v>21</v>
      </c>
      <c r="AN25" s="183"/>
    </row>
    <row r="26" spans="1:40" ht="13.5" customHeight="1">
      <c r="B26" s="204" t="str">
        <f t="shared" si="0"/>
        <v/>
      </c>
      <c r="C26" s="205">
        <v>23</v>
      </c>
      <c r="D26" s="206" t="str">
        <f>B3&amp;"-"&amp;C26</f>
        <v>1-23</v>
      </c>
      <c r="E26" s="207" t="s">
        <v>1578</v>
      </c>
      <c r="F26" s="208"/>
      <c r="G26" s="207">
        <f>IFERROR(VLOOKUP(D26,エリアマスタ!$C$2:$I$2239,5,FALSE),"")</f>
        <v>40</v>
      </c>
      <c r="H26" s="209"/>
      <c r="I26" s="207">
        <f>IFERROR(VLOOKUP(D26,エリアマスタ!$C$2:$I$2239,6,FALSE),"")</f>
        <v>460</v>
      </c>
      <c r="J26" s="209"/>
      <c r="K26" s="207">
        <f>IFERROR(VLOOKUP(D26,エリアマスタ!$C$2:$I$2239,7,FALSE),"")</f>
        <v>500</v>
      </c>
      <c r="L26" s="210">
        <f t="shared" si="3"/>
        <v>0</v>
      </c>
      <c r="M26" s="211">
        <v>22</v>
      </c>
      <c r="N26" s="212"/>
      <c r="O26" s="213" t="str">
        <f t="shared" si="4"/>
        <v/>
      </c>
      <c r="P26" s="205">
        <v>23</v>
      </c>
      <c r="Q26" s="206" t="str">
        <f>O3&amp;"-"&amp;P26</f>
        <v>2-23</v>
      </c>
      <c r="R26" s="207" t="s">
        <v>58</v>
      </c>
      <c r="S26" s="209"/>
      <c r="T26" s="207">
        <f>IFERROR(VLOOKUP(Q26,エリアマスタ!$C$2:$I$2239,5,FALSE),"")</f>
        <v>170</v>
      </c>
      <c r="U26" s="208"/>
      <c r="V26" s="207">
        <f>IFERROR(VLOOKUP(Q26,エリアマスタ!$C$2:$I$2239,6,FALSE),"")</f>
        <v>240</v>
      </c>
      <c r="W26" s="209"/>
      <c r="X26" s="207">
        <f>IFERROR(VLOOKUP(Q26,エリアマスタ!$C$2:$I$2239,7,FALSE),"")</f>
        <v>410</v>
      </c>
      <c r="Y26" s="210">
        <f t="shared" si="1"/>
        <v>0</v>
      </c>
      <c r="Z26" s="211">
        <v>22</v>
      </c>
      <c r="AA26" s="212"/>
      <c r="AB26" s="213" t="str">
        <f t="shared" si="5"/>
        <v/>
      </c>
      <c r="AC26" s="205">
        <v>22</v>
      </c>
      <c r="AD26" s="206" t="str">
        <f>AB3&amp;"-"&amp;AC26</f>
        <v>3-22</v>
      </c>
      <c r="AE26" s="207" t="s">
        <v>320</v>
      </c>
      <c r="AF26" s="209"/>
      <c r="AG26" s="207">
        <f>IFERROR(VLOOKUP(AD26,エリアマスタ!$C$2:$I$2239,5,FALSE),"")</f>
        <v>125</v>
      </c>
      <c r="AH26" s="209"/>
      <c r="AI26" s="207">
        <f>IFERROR(VLOOKUP(AD26,エリアマスタ!$C$2:$I$2239,6,FALSE),"")</f>
        <v>315</v>
      </c>
      <c r="AJ26" s="208"/>
      <c r="AK26" s="207">
        <f>IFERROR(VLOOKUP(AD26,エリアマスタ!$C$2:$I$2239,7,FALSE),"")</f>
        <v>440</v>
      </c>
      <c r="AL26" s="214">
        <f t="shared" si="2"/>
        <v>0</v>
      </c>
      <c r="AM26" s="211">
        <v>22</v>
      </c>
      <c r="AN26" s="183"/>
    </row>
    <row r="27" spans="1:40" ht="13.5" customHeight="1">
      <c r="B27" s="204" t="str">
        <f t="shared" si="0"/>
        <v/>
      </c>
      <c r="C27" s="205">
        <v>24</v>
      </c>
      <c r="D27" s="206" t="str">
        <f>B3&amp;"-"&amp;C27</f>
        <v>1-24</v>
      </c>
      <c r="E27" s="207" t="s">
        <v>5</v>
      </c>
      <c r="F27" s="208"/>
      <c r="G27" s="207">
        <f>IFERROR(VLOOKUP(D27,エリアマスタ!$C$2:$I$2239,5,FALSE),"")</f>
        <v>65</v>
      </c>
      <c r="H27" s="209"/>
      <c r="I27" s="207">
        <f>IFERROR(VLOOKUP(D27,エリアマスタ!$C$2:$I$2239,6,FALSE),"")</f>
        <v>260</v>
      </c>
      <c r="J27" s="209"/>
      <c r="K27" s="207">
        <f>IFERROR(VLOOKUP(D27,エリアマスタ!$C$2:$I$2239,7,FALSE),"")</f>
        <v>325</v>
      </c>
      <c r="L27" s="210">
        <f t="shared" si="3"/>
        <v>0</v>
      </c>
      <c r="M27" s="215">
        <v>23</v>
      </c>
      <c r="N27" s="220"/>
      <c r="O27" s="213" t="str">
        <f t="shared" si="4"/>
        <v/>
      </c>
      <c r="P27" s="205">
        <v>24</v>
      </c>
      <c r="Q27" s="206" t="str">
        <f>O3&amp;"-"&amp;P27</f>
        <v>2-24</v>
      </c>
      <c r="R27" s="207" t="s">
        <v>59</v>
      </c>
      <c r="S27" s="209"/>
      <c r="T27" s="207">
        <f>IFERROR(VLOOKUP(Q27,エリアマスタ!$C$2:$I$2239,5,FALSE),"")</f>
        <v>42</v>
      </c>
      <c r="U27" s="208"/>
      <c r="V27" s="207">
        <f>IFERROR(VLOOKUP(Q27,エリアマスタ!$C$2:$I$2239,6,FALSE),"")</f>
        <v>49</v>
      </c>
      <c r="W27" s="209"/>
      <c r="X27" s="207">
        <f>IFERROR(VLOOKUP(Q27,エリアマスタ!$C$2:$I$2239,7,FALSE),"")</f>
        <v>91</v>
      </c>
      <c r="Y27" s="210">
        <f t="shared" si="1"/>
        <v>0</v>
      </c>
      <c r="Z27" s="215">
        <v>23</v>
      </c>
      <c r="AA27" s="220"/>
      <c r="AB27" s="213" t="str">
        <f t="shared" si="5"/>
        <v/>
      </c>
      <c r="AC27" s="205">
        <v>23</v>
      </c>
      <c r="AD27" s="206" t="str">
        <f>AB3&amp;"-"&amp;AC27</f>
        <v>3-23</v>
      </c>
      <c r="AE27" s="207" t="s">
        <v>321</v>
      </c>
      <c r="AF27" s="209"/>
      <c r="AG27" s="207">
        <f>IFERROR(VLOOKUP(AD27,エリアマスタ!$C$2:$I$2239,5,FALSE),"")</f>
        <v>95</v>
      </c>
      <c r="AH27" s="209"/>
      <c r="AI27" s="207">
        <f>IFERROR(VLOOKUP(AD27,エリアマスタ!$C$2:$I$2239,6,FALSE),"")</f>
        <v>485</v>
      </c>
      <c r="AJ27" s="208"/>
      <c r="AK27" s="207">
        <f>IFERROR(VLOOKUP(AD27,エリアマスタ!$C$2:$I$2239,7,FALSE),"")</f>
        <v>580</v>
      </c>
      <c r="AL27" s="214">
        <f t="shared" si="2"/>
        <v>0</v>
      </c>
      <c r="AM27" s="215">
        <v>23</v>
      </c>
      <c r="AN27" s="183"/>
    </row>
    <row r="28" spans="1:40" ht="13.5" customHeight="1">
      <c r="B28" s="204" t="str">
        <f t="shared" si="0"/>
        <v/>
      </c>
      <c r="C28" s="205">
        <v>25</v>
      </c>
      <c r="D28" s="206" t="str">
        <f>B3&amp;"-"&amp;C28</f>
        <v>1-25</v>
      </c>
      <c r="E28" s="207" t="s">
        <v>1579</v>
      </c>
      <c r="F28" s="208"/>
      <c r="G28" s="207">
        <f>IFERROR(VLOOKUP(D28,エリアマスタ!$C$2:$I$2239,5,FALSE),"")</f>
        <v>78</v>
      </c>
      <c r="H28" s="209"/>
      <c r="I28" s="207">
        <f>IFERROR(VLOOKUP(D28,エリアマスタ!$C$2:$I$2239,6,FALSE),"")</f>
        <v>339</v>
      </c>
      <c r="J28" s="209"/>
      <c r="K28" s="207">
        <f>IFERROR(VLOOKUP(D28,エリアマスタ!$C$2:$I$2239,7,FALSE),"")</f>
        <v>417</v>
      </c>
      <c r="L28" s="210">
        <f t="shared" si="3"/>
        <v>0</v>
      </c>
      <c r="M28" s="215">
        <v>24</v>
      </c>
      <c r="N28" s="220"/>
      <c r="O28" s="213" t="str">
        <f t="shared" si="4"/>
        <v/>
      </c>
      <c r="P28" s="205">
        <v>25</v>
      </c>
      <c r="Q28" s="206" t="str">
        <f>O3&amp;"-"&amp;P28</f>
        <v>2-25</v>
      </c>
      <c r="R28" s="207" t="s">
        <v>298</v>
      </c>
      <c r="S28" s="209"/>
      <c r="T28" s="207">
        <f>IFERROR(VLOOKUP(Q28,エリアマスタ!$C$2:$I$2239,5,FALSE),"")</f>
        <v>4</v>
      </c>
      <c r="U28" s="208"/>
      <c r="V28" s="207">
        <f>IFERROR(VLOOKUP(Q28,エリアマスタ!$C$2:$I$2239,6,FALSE),"")</f>
        <v>405</v>
      </c>
      <c r="W28" s="209"/>
      <c r="X28" s="207">
        <f>IFERROR(VLOOKUP(Q28,エリアマスタ!$C$2:$I$2239,7,FALSE),"")</f>
        <v>409</v>
      </c>
      <c r="Y28" s="210">
        <f t="shared" si="1"/>
        <v>0</v>
      </c>
      <c r="Z28" s="215">
        <v>24</v>
      </c>
      <c r="AA28" s="220"/>
      <c r="AB28" s="213" t="str">
        <f t="shared" si="5"/>
        <v/>
      </c>
      <c r="AC28" s="205">
        <v>24</v>
      </c>
      <c r="AD28" s="206" t="str">
        <f>AB3&amp;"-"&amp;AC28</f>
        <v>3-24</v>
      </c>
      <c r="AE28" s="207" t="s">
        <v>322</v>
      </c>
      <c r="AF28" s="209"/>
      <c r="AG28" s="207">
        <f>IFERROR(VLOOKUP(AD28,エリアマスタ!$C$2:$I$2239,5,FALSE),"")</f>
        <v>123</v>
      </c>
      <c r="AH28" s="209"/>
      <c r="AI28" s="207">
        <f>IFERROR(VLOOKUP(AD28,エリアマスタ!$C$2:$I$2239,6,FALSE),"")</f>
        <v>537</v>
      </c>
      <c r="AJ28" s="208"/>
      <c r="AK28" s="207">
        <f>IFERROR(VLOOKUP(AD28,エリアマスタ!$C$2:$I$2239,7,FALSE),"")</f>
        <v>660</v>
      </c>
      <c r="AL28" s="214">
        <f t="shared" si="2"/>
        <v>0</v>
      </c>
      <c r="AM28" s="215">
        <v>24</v>
      </c>
      <c r="AN28" s="183"/>
    </row>
    <row r="29" spans="1:40" ht="13.5" customHeight="1">
      <c r="B29" s="204" t="str">
        <f t="shared" si="0"/>
        <v/>
      </c>
      <c r="C29" s="205">
        <v>26</v>
      </c>
      <c r="D29" s="206" t="str">
        <f>B3&amp;"-"&amp;C29</f>
        <v>1-26</v>
      </c>
      <c r="E29" s="207" t="s">
        <v>1580</v>
      </c>
      <c r="F29" s="208"/>
      <c r="G29" s="207">
        <f>IFERROR(VLOOKUP(D29,エリアマスタ!$C$2:$I$2239,5,FALSE),"")</f>
        <v>85</v>
      </c>
      <c r="H29" s="209"/>
      <c r="I29" s="207">
        <f>IFERROR(VLOOKUP(D29,エリアマスタ!$C$2:$I$2239,6,FALSE),"")</f>
        <v>415</v>
      </c>
      <c r="J29" s="209"/>
      <c r="K29" s="207">
        <f>IFERROR(VLOOKUP(D29,エリアマスタ!$C$2:$I$2239,7,FALSE),"")</f>
        <v>500</v>
      </c>
      <c r="L29" s="210">
        <f t="shared" si="3"/>
        <v>0</v>
      </c>
      <c r="M29" s="211">
        <v>25</v>
      </c>
      <c r="N29" s="220"/>
      <c r="O29" s="213" t="str">
        <f t="shared" si="4"/>
        <v/>
      </c>
      <c r="P29" s="205">
        <v>26</v>
      </c>
      <c r="Q29" s="206" t="str">
        <f>O3&amp;"-"&amp;P29</f>
        <v>2-26</v>
      </c>
      <c r="R29" s="207" t="s">
        <v>299</v>
      </c>
      <c r="S29" s="209"/>
      <c r="T29" s="207">
        <f>IFERROR(VLOOKUP(Q29,エリアマスタ!$C$2:$I$2239,5,FALSE),"")</f>
        <v>32</v>
      </c>
      <c r="U29" s="208"/>
      <c r="V29" s="207">
        <f>IFERROR(VLOOKUP(Q29,エリアマスタ!$C$2:$I$2239,6,FALSE),"")</f>
        <v>95</v>
      </c>
      <c r="W29" s="209"/>
      <c r="X29" s="207">
        <f>IFERROR(VLOOKUP(Q29,エリアマスタ!$C$2:$I$2239,7,FALSE),"")</f>
        <v>127</v>
      </c>
      <c r="Y29" s="210">
        <f t="shared" si="1"/>
        <v>0</v>
      </c>
      <c r="Z29" s="211">
        <v>25</v>
      </c>
      <c r="AA29" s="220"/>
      <c r="AB29" s="213" t="str">
        <f t="shared" si="5"/>
        <v/>
      </c>
      <c r="AC29" s="205">
        <v>25</v>
      </c>
      <c r="AD29" s="206" t="str">
        <f>AB3&amp;"-"&amp;AC29</f>
        <v>3-25</v>
      </c>
      <c r="AE29" s="207" t="s">
        <v>323</v>
      </c>
      <c r="AF29" s="209"/>
      <c r="AG29" s="207">
        <f>IFERROR(VLOOKUP(AD29,エリアマスタ!$C$2:$I$2239,5,FALSE),"")</f>
        <v>50</v>
      </c>
      <c r="AH29" s="209"/>
      <c r="AI29" s="207">
        <f>IFERROR(VLOOKUP(AD29,エリアマスタ!$C$2:$I$2239,6,FALSE),"")</f>
        <v>430</v>
      </c>
      <c r="AJ29" s="208"/>
      <c r="AK29" s="207">
        <f>IFERROR(VLOOKUP(AD29,エリアマスタ!$C$2:$I$2239,7,FALSE),"")</f>
        <v>480</v>
      </c>
      <c r="AL29" s="214">
        <f t="shared" si="2"/>
        <v>0</v>
      </c>
      <c r="AM29" s="211">
        <v>25</v>
      </c>
      <c r="AN29" s="183"/>
    </row>
    <row r="30" spans="1:40" ht="13.5" customHeight="1">
      <c r="B30" s="204" t="str">
        <f t="shared" si="0"/>
        <v/>
      </c>
      <c r="C30" s="205">
        <v>27</v>
      </c>
      <c r="D30" s="206" t="str">
        <f>B3&amp;"-"&amp;C30</f>
        <v>1-27</v>
      </c>
      <c r="E30" s="207" t="s">
        <v>282</v>
      </c>
      <c r="F30" s="208"/>
      <c r="G30" s="207">
        <f>IFERROR(VLOOKUP(D30,エリアマスタ!$C$2:$I$2239,5,FALSE),"")</f>
        <v>75</v>
      </c>
      <c r="H30" s="209"/>
      <c r="I30" s="207">
        <f>IFERROR(VLOOKUP(D30,エリアマスタ!$C$2:$I$2239,6,FALSE),"")</f>
        <v>185</v>
      </c>
      <c r="J30" s="209"/>
      <c r="K30" s="207">
        <f>IFERROR(VLOOKUP(D30,エリアマスタ!$C$2:$I$2239,7,FALSE),"")</f>
        <v>260</v>
      </c>
      <c r="L30" s="210">
        <f t="shared" si="3"/>
        <v>0</v>
      </c>
      <c r="M30" s="215">
        <v>26</v>
      </c>
      <c r="N30" s="212"/>
      <c r="O30" s="213" t="str">
        <f t="shared" si="4"/>
        <v/>
      </c>
      <c r="P30" s="205">
        <v>27</v>
      </c>
      <c r="Q30" s="206" t="str">
        <f>O3&amp;"-"&amp;P30</f>
        <v>2-27</v>
      </c>
      <c r="R30" s="207" t="s">
        <v>300</v>
      </c>
      <c r="S30" s="209"/>
      <c r="T30" s="207">
        <f>IFERROR(VLOOKUP(Q30,エリアマスタ!$C$2:$I$2239,5,FALSE),"")</f>
        <v>47</v>
      </c>
      <c r="U30" s="208"/>
      <c r="V30" s="207">
        <f>IFERROR(VLOOKUP(Q30,エリアマスタ!$C$2:$I$2239,6,FALSE),"")</f>
        <v>513</v>
      </c>
      <c r="W30" s="209"/>
      <c r="X30" s="207">
        <f>IFERROR(VLOOKUP(Q30,エリアマスタ!$C$2:$I$2239,7,FALSE),"")</f>
        <v>560</v>
      </c>
      <c r="Y30" s="210">
        <f t="shared" si="1"/>
        <v>0</v>
      </c>
      <c r="Z30" s="215">
        <v>26</v>
      </c>
      <c r="AA30" s="212"/>
      <c r="AB30" s="213" t="str">
        <f t="shared" si="5"/>
        <v/>
      </c>
      <c r="AC30" s="205">
        <v>26</v>
      </c>
      <c r="AD30" s="206" t="str">
        <f>AB3&amp;"-"&amp;AC30</f>
        <v>3-26</v>
      </c>
      <c r="AE30" s="207" t="s">
        <v>80</v>
      </c>
      <c r="AF30" s="209"/>
      <c r="AG30" s="207">
        <f>IFERROR(VLOOKUP(AD30,エリアマスタ!$C$2:$I$2239,5,FALSE),"")</f>
        <v>94</v>
      </c>
      <c r="AH30" s="209"/>
      <c r="AI30" s="207">
        <f>IFERROR(VLOOKUP(AD30,エリアマスタ!$C$2:$I$2239,6,FALSE),"")</f>
        <v>90</v>
      </c>
      <c r="AJ30" s="208"/>
      <c r="AK30" s="207">
        <f>IFERROR(VLOOKUP(AD30,エリアマスタ!$C$2:$I$2239,7,FALSE),"")</f>
        <v>184</v>
      </c>
      <c r="AL30" s="214">
        <f t="shared" si="2"/>
        <v>0</v>
      </c>
      <c r="AM30" s="215">
        <v>26</v>
      </c>
      <c r="AN30" s="183"/>
    </row>
    <row r="31" spans="1:40" ht="13.5" customHeight="1">
      <c r="B31" s="204" t="str">
        <f t="shared" si="0"/>
        <v/>
      </c>
      <c r="C31" s="205"/>
      <c r="D31" s="206"/>
      <c r="E31" s="207" t="e">
        <f t="shared" ref="E31:E37" ca="1" si="6">エリア名2(D31)</f>
        <v>#NAME?</v>
      </c>
      <c r="F31" s="208"/>
      <c r="G31" s="207" t="str">
        <f>IFERROR(VLOOKUP(D31,エリアマスタ!$C$2:$I$2239,5,FALSE),"")</f>
        <v/>
      </c>
      <c r="H31" s="209"/>
      <c r="I31" s="207" t="str">
        <f>IFERROR(VLOOKUP(D31,エリアマスタ!$C$2:$I$2239,6,FALSE),"")</f>
        <v/>
      </c>
      <c r="J31" s="209"/>
      <c r="K31" s="207" t="str">
        <f>IFERROR(VLOOKUP(D31,エリアマスタ!$C$2:$I$2239,7,FALSE),"")</f>
        <v/>
      </c>
      <c r="L31" s="210">
        <f t="shared" si="3"/>
        <v>0</v>
      </c>
      <c r="M31" s="215">
        <v>27</v>
      </c>
      <c r="N31" s="212"/>
      <c r="O31" s="213" t="str">
        <f t="shared" si="4"/>
        <v/>
      </c>
      <c r="P31" s="205">
        <v>28</v>
      </c>
      <c r="Q31" s="206" t="str">
        <f>O3&amp;"-"&amp;P31</f>
        <v>2-28</v>
      </c>
      <c r="R31" s="207" t="s">
        <v>301</v>
      </c>
      <c r="S31" s="209"/>
      <c r="T31" s="207">
        <f>IFERROR(VLOOKUP(Q31,エリアマスタ!$C$2:$I$2239,5,FALSE),"")</f>
        <v>83</v>
      </c>
      <c r="U31" s="208"/>
      <c r="V31" s="207">
        <f>IFERROR(VLOOKUP(Q31,エリアマスタ!$C$2:$I$2239,6,FALSE),"")</f>
        <v>474</v>
      </c>
      <c r="W31" s="209"/>
      <c r="X31" s="207">
        <f>IFERROR(VLOOKUP(Q31,エリアマスタ!$C$2:$I$2239,7,FALSE),"")</f>
        <v>557</v>
      </c>
      <c r="Y31" s="210">
        <f t="shared" si="1"/>
        <v>0</v>
      </c>
      <c r="Z31" s="215">
        <v>27</v>
      </c>
      <c r="AA31" s="212"/>
      <c r="AB31" s="213" t="str">
        <f t="shared" si="5"/>
        <v/>
      </c>
      <c r="AC31" s="205"/>
      <c r="AD31" s="206"/>
      <c r="AE31" s="207" t="e">
        <f t="shared" ref="AE31:AE37" ca="1" si="7">エリア名2(AD31)</f>
        <v>#NAME?</v>
      </c>
      <c r="AF31" s="209"/>
      <c r="AG31" s="207" t="str">
        <f>IFERROR(VLOOKUP(AD31,エリアマスタ!$C$2:$I$2239,5,FALSE),"")</f>
        <v/>
      </c>
      <c r="AH31" s="209"/>
      <c r="AI31" s="207" t="str">
        <f>IFERROR(VLOOKUP(AD31,エリアマスタ!$C$2:$I$2239,6,FALSE),"")</f>
        <v/>
      </c>
      <c r="AJ31" s="209"/>
      <c r="AK31" s="207" t="str">
        <f>IFERROR(VLOOKUP(AD31,エリアマスタ!$C$2:$I$2239,7,FALSE),"")</f>
        <v/>
      </c>
      <c r="AL31" s="214">
        <f t="shared" si="2"/>
        <v>0</v>
      </c>
      <c r="AM31" s="215">
        <v>27</v>
      </c>
      <c r="AN31" s="183"/>
    </row>
    <row r="32" spans="1:40" ht="13.5" customHeight="1">
      <c r="B32" s="204" t="str">
        <f t="shared" si="0"/>
        <v/>
      </c>
      <c r="C32" s="205"/>
      <c r="D32" s="206"/>
      <c r="E32" s="207" t="e">
        <f t="shared" ca="1" si="6"/>
        <v>#NAME?</v>
      </c>
      <c r="F32" s="221"/>
      <c r="G32" s="207" t="str">
        <f>IFERROR(VLOOKUP(D32,エリアマスタ!$C$2:$I$2239,5,FALSE),"")</f>
        <v/>
      </c>
      <c r="H32" s="209"/>
      <c r="I32" s="207" t="str">
        <f>IFERROR(VLOOKUP(D32,エリアマスタ!$C$2:$I$2239,6,FALSE),"")</f>
        <v/>
      </c>
      <c r="J32" s="209"/>
      <c r="K32" s="207" t="str">
        <f>IFERROR(VLOOKUP(D32,エリアマスタ!$C$2:$I$2239,7,FALSE),"")</f>
        <v/>
      </c>
      <c r="L32" s="210">
        <f t="shared" si="3"/>
        <v>0</v>
      </c>
      <c r="M32" s="211">
        <v>28</v>
      </c>
      <c r="N32" s="212"/>
      <c r="O32" s="213" t="str">
        <f t="shared" si="4"/>
        <v/>
      </c>
      <c r="P32" s="205">
        <v>29</v>
      </c>
      <c r="Q32" s="206" t="str">
        <f>O3&amp;"-"&amp;P32</f>
        <v>2-29</v>
      </c>
      <c r="R32" s="207" t="s">
        <v>302</v>
      </c>
      <c r="S32" s="221"/>
      <c r="T32" s="207">
        <f>IFERROR(VLOOKUP(Q32,エリアマスタ!$C$2:$I$2239,5,FALSE),"")</f>
        <v>33</v>
      </c>
      <c r="U32" s="208"/>
      <c r="V32" s="207">
        <f>IFERROR(VLOOKUP(Q32,エリアマスタ!$C$2:$I$2239,6,FALSE),"")</f>
        <v>279</v>
      </c>
      <c r="W32" s="209"/>
      <c r="X32" s="207">
        <f>IFERROR(VLOOKUP(Q32,エリアマスタ!$C$2:$I$2239,7,FALSE),"")</f>
        <v>312</v>
      </c>
      <c r="Y32" s="210">
        <f t="shared" si="1"/>
        <v>0</v>
      </c>
      <c r="Z32" s="211">
        <v>28</v>
      </c>
      <c r="AA32" s="212"/>
      <c r="AB32" s="213" t="str">
        <f t="shared" si="5"/>
        <v/>
      </c>
      <c r="AC32" s="205"/>
      <c r="AD32" s="206"/>
      <c r="AE32" s="207" t="e">
        <f t="shared" ca="1" si="7"/>
        <v>#NAME?</v>
      </c>
      <c r="AF32" s="209"/>
      <c r="AG32" s="207" t="str">
        <f>IFERROR(VLOOKUP(AD32,エリアマスタ!$C$2:$I$2239,5,FALSE),"")</f>
        <v/>
      </c>
      <c r="AH32" s="209"/>
      <c r="AI32" s="207" t="str">
        <f>IFERROR(VLOOKUP(AD32,エリアマスタ!$C$2:$I$2239,6,FALSE),"")</f>
        <v/>
      </c>
      <c r="AJ32" s="209"/>
      <c r="AK32" s="207" t="str">
        <f>IFERROR(VLOOKUP(AD32,エリアマスタ!$C$2:$I$2239,7,FALSE),"")</f>
        <v/>
      </c>
      <c r="AL32" s="214">
        <f t="shared" si="2"/>
        <v>0</v>
      </c>
      <c r="AM32" s="211">
        <v>28</v>
      </c>
      <c r="AN32" s="183"/>
    </row>
    <row r="33" spans="1:41" ht="13.5" customHeight="1">
      <c r="B33" s="204" t="str">
        <f t="shared" si="0"/>
        <v/>
      </c>
      <c r="C33" s="205"/>
      <c r="D33" s="206"/>
      <c r="E33" s="207" t="e">
        <f t="shared" ca="1" si="6"/>
        <v>#NAME?</v>
      </c>
      <c r="F33" s="221"/>
      <c r="G33" s="207" t="str">
        <f>IFERROR(VLOOKUP(D33,エリアマスタ!$C$2:$I$2239,5,FALSE),"")</f>
        <v/>
      </c>
      <c r="H33" s="209"/>
      <c r="I33" s="207" t="str">
        <f>IFERROR(VLOOKUP(D33,エリアマスタ!$C$2:$I$2239,6,FALSE),"")</f>
        <v/>
      </c>
      <c r="J33" s="209"/>
      <c r="K33" s="207" t="str">
        <f>IFERROR(VLOOKUP(D33,エリアマスタ!$C$2:$I$2239,7,FALSE),"")</f>
        <v/>
      </c>
      <c r="L33" s="210">
        <f t="shared" si="3"/>
        <v>0</v>
      </c>
      <c r="M33" s="215">
        <v>29</v>
      </c>
      <c r="N33" s="212"/>
      <c r="O33" s="213" t="str">
        <f t="shared" si="4"/>
        <v/>
      </c>
      <c r="P33" s="205">
        <v>30</v>
      </c>
      <c r="Q33" s="206" t="str">
        <f>O3&amp;"-"&amp;P33</f>
        <v>2-30</v>
      </c>
      <c r="R33" s="207" t="s">
        <v>3332</v>
      </c>
      <c r="S33" s="221"/>
      <c r="T33" s="207">
        <f>IFERROR(VLOOKUP(Q33,エリアマスタ!$C$2:$I$2239,5,FALSE),"")</f>
        <v>30</v>
      </c>
      <c r="U33" s="208"/>
      <c r="V33" s="207">
        <f>IFERROR(VLOOKUP(Q33,エリアマスタ!$C$2:$I$2239,6,FALSE),"")</f>
        <v>306</v>
      </c>
      <c r="W33" s="209"/>
      <c r="X33" s="207">
        <f>IFERROR(VLOOKUP(Q33,エリアマスタ!$C$2:$I$2239,7,FALSE),"")</f>
        <v>336</v>
      </c>
      <c r="Y33" s="210">
        <f t="shared" si="1"/>
        <v>0</v>
      </c>
      <c r="Z33" s="215">
        <v>29</v>
      </c>
      <c r="AA33" s="212"/>
      <c r="AB33" s="213" t="str">
        <f t="shared" si="5"/>
        <v/>
      </c>
      <c r="AC33" s="205"/>
      <c r="AD33" s="206"/>
      <c r="AE33" s="207" t="e">
        <f t="shared" ca="1" si="7"/>
        <v>#NAME?</v>
      </c>
      <c r="AF33" s="209"/>
      <c r="AG33" s="207" t="str">
        <f>IFERROR(VLOOKUP(AD33,エリアマスタ!$C$2:$I$2239,5,FALSE),"")</f>
        <v/>
      </c>
      <c r="AH33" s="209"/>
      <c r="AI33" s="207" t="str">
        <f>IFERROR(VLOOKUP(AD33,エリアマスタ!$C$2:$I$2239,6,FALSE),"")</f>
        <v/>
      </c>
      <c r="AJ33" s="209"/>
      <c r="AK33" s="207" t="str">
        <f>IFERROR(VLOOKUP(AD33,エリアマスタ!$C$2:$I$2239,7,FALSE),"")</f>
        <v/>
      </c>
      <c r="AL33" s="214">
        <f t="shared" si="2"/>
        <v>0</v>
      </c>
      <c r="AM33" s="215">
        <v>29</v>
      </c>
    </row>
    <row r="34" spans="1:41" ht="13.5" customHeight="1">
      <c r="B34" s="204" t="str">
        <f t="shared" si="0"/>
        <v/>
      </c>
      <c r="C34" s="205"/>
      <c r="D34" s="206"/>
      <c r="E34" s="207"/>
      <c r="F34" s="221"/>
      <c r="G34" s="207" t="str">
        <f>IFERROR(VLOOKUP(D34,エリアマスタ!$C$2:$I$2239,5,FALSE),"")</f>
        <v/>
      </c>
      <c r="H34" s="209"/>
      <c r="I34" s="207" t="str">
        <f>IFERROR(VLOOKUP(D34,エリアマスタ!$C$2:$I$2239,6,FALSE),"")</f>
        <v/>
      </c>
      <c r="J34" s="209"/>
      <c r="K34" s="207" t="str">
        <f>IFERROR(VLOOKUP(D34,エリアマスタ!$C$2:$I$2239,7,FALSE),"")</f>
        <v/>
      </c>
      <c r="L34" s="210">
        <f t="shared" si="3"/>
        <v>0</v>
      </c>
      <c r="M34" s="215">
        <v>30</v>
      </c>
      <c r="N34" s="212"/>
      <c r="O34" s="213" t="str">
        <f t="shared" si="4"/>
        <v/>
      </c>
      <c r="P34" s="205">
        <v>31</v>
      </c>
      <c r="Q34" s="206" t="str">
        <f>O3&amp;"-"&amp;P34</f>
        <v>2-31</v>
      </c>
      <c r="R34" s="207" t="s">
        <v>304</v>
      </c>
      <c r="S34" s="221"/>
      <c r="T34" s="207">
        <f>IFERROR(VLOOKUP(Q34,エリアマスタ!$C$2:$I$2239,5,FALSE),"")</f>
        <v>60</v>
      </c>
      <c r="U34" s="208"/>
      <c r="V34" s="207">
        <f>IFERROR(VLOOKUP(Q34,エリアマスタ!$C$2:$I$2239,6,FALSE),"")</f>
        <v>323</v>
      </c>
      <c r="W34" s="209"/>
      <c r="X34" s="207">
        <f>IFERROR(VLOOKUP(Q34,エリアマスタ!$C$2:$I$2239,7,FALSE),"")</f>
        <v>383</v>
      </c>
      <c r="Y34" s="210">
        <f t="shared" si="1"/>
        <v>0</v>
      </c>
      <c r="Z34" s="215">
        <v>30</v>
      </c>
      <c r="AA34" s="212"/>
      <c r="AB34" s="213" t="str">
        <f t="shared" si="5"/>
        <v/>
      </c>
      <c r="AC34" s="205"/>
      <c r="AD34" s="206"/>
      <c r="AE34" s="207" t="e">
        <f t="shared" ca="1" si="7"/>
        <v>#NAME?</v>
      </c>
      <c r="AF34" s="209"/>
      <c r="AG34" s="207" t="str">
        <f>IFERROR(VLOOKUP(AD34,エリアマスタ!$C$2:$I$2239,5,FALSE),"")</f>
        <v/>
      </c>
      <c r="AH34" s="209"/>
      <c r="AI34" s="207" t="str">
        <f>IFERROR(VLOOKUP(AD34,エリアマスタ!$C$2:$I$2239,6,FALSE),"")</f>
        <v/>
      </c>
      <c r="AJ34" s="209"/>
      <c r="AK34" s="207" t="str">
        <f>IFERROR(VLOOKUP(AD34,エリアマスタ!$C$2:$I$2239,7,FALSE),"")</f>
        <v/>
      </c>
      <c r="AL34" s="214">
        <f t="shared" si="2"/>
        <v>0</v>
      </c>
      <c r="AM34" s="215">
        <v>30</v>
      </c>
    </row>
    <row r="35" spans="1:41" ht="13.5" customHeight="1">
      <c r="B35" s="204" t="str">
        <f t="shared" si="0"/>
        <v/>
      </c>
      <c r="C35" s="205"/>
      <c r="D35" s="206"/>
      <c r="E35" s="207" t="e">
        <f t="shared" ca="1" si="6"/>
        <v>#NAME?</v>
      </c>
      <c r="F35" s="221"/>
      <c r="G35" s="207" t="str">
        <f>IFERROR(VLOOKUP(D35,エリアマスタ!$C$2:$I$2239,5,FALSE),"")</f>
        <v/>
      </c>
      <c r="H35" s="209"/>
      <c r="I35" s="207" t="str">
        <f>IFERROR(VLOOKUP(D35,エリアマスタ!$C$2:$I$2239,6,FALSE),"")</f>
        <v/>
      </c>
      <c r="J35" s="209"/>
      <c r="K35" s="207" t="str">
        <f>IFERROR(VLOOKUP(D35,エリアマスタ!$C$2:$I$2239,7,FALSE),"")</f>
        <v/>
      </c>
      <c r="L35" s="210">
        <f t="shared" si="3"/>
        <v>0</v>
      </c>
      <c r="M35" s="211">
        <v>31</v>
      </c>
      <c r="N35" s="212"/>
      <c r="O35" s="213" t="str">
        <f t="shared" si="4"/>
        <v/>
      </c>
      <c r="P35" s="205">
        <v>34</v>
      </c>
      <c r="Q35" s="206" t="str">
        <f>O3&amp;"-"&amp;P35</f>
        <v>2-34</v>
      </c>
      <c r="R35" s="207" t="s">
        <v>3143</v>
      </c>
      <c r="S35" s="221"/>
      <c r="T35" s="207">
        <f>IFERROR(VLOOKUP(Q35,エリアマスタ!$C$2:$I$2239,5,FALSE),"")</f>
        <v>81</v>
      </c>
      <c r="U35" s="208"/>
      <c r="V35" s="207">
        <f>IFERROR(VLOOKUP(Q35,エリアマスタ!$C$2:$I$2239,6,FALSE),"")</f>
        <v>408</v>
      </c>
      <c r="W35" s="209"/>
      <c r="X35" s="207">
        <f>IFERROR(VLOOKUP(Q35,エリアマスタ!$C$2:$I$2239,7,FALSE),"")</f>
        <v>489</v>
      </c>
      <c r="Y35" s="210">
        <f t="shared" si="1"/>
        <v>0</v>
      </c>
      <c r="Z35" s="211">
        <v>31</v>
      </c>
      <c r="AA35" s="212"/>
      <c r="AB35" s="213" t="str">
        <f t="shared" si="5"/>
        <v/>
      </c>
      <c r="AC35" s="205"/>
      <c r="AD35" s="206"/>
      <c r="AE35" s="207" t="e">
        <f t="shared" ca="1" si="7"/>
        <v>#NAME?</v>
      </c>
      <c r="AF35" s="209"/>
      <c r="AG35" s="207" t="str">
        <f>IFERROR(VLOOKUP(AD35,エリアマスタ!$C$2:$I$2239,5,FALSE),"")</f>
        <v/>
      </c>
      <c r="AH35" s="209"/>
      <c r="AI35" s="207" t="str">
        <f>IFERROR(VLOOKUP(AD35,エリアマスタ!$C$2:$I$2239,6,FALSE),"")</f>
        <v/>
      </c>
      <c r="AJ35" s="209"/>
      <c r="AK35" s="207" t="str">
        <f>IFERROR(VLOOKUP(AD35,エリアマスタ!$C$2:$I$2239,7,FALSE),"")</f>
        <v/>
      </c>
      <c r="AL35" s="214">
        <f t="shared" si="2"/>
        <v>0</v>
      </c>
      <c r="AM35" s="211">
        <v>31</v>
      </c>
    </row>
    <row r="36" spans="1:41" ht="13.5" customHeight="1">
      <c r="B36" s="204" t="str">
        <f t="shared" si="0"/>
        <v/>
      </c>
      <c r="C36" s="205"/>
      <c r="D36" s="206"/>
      <c r="E36" s="207" t="e">
        <f t="shared" ca="1" si="6"/>
        <v>#NAME?</v>
      </c>
      <c r="F36" s="221"/>
      <c r="G36" s="207" t="str">
        <f>IFERROR(VLOOKUP(D36,エリアマスタ!$C$2:$I$2239,5,FALSE),"")</f>
        <v/>
      </c>
      <c r="H36" s="209"/>
      <c r="I36" s="207" t="str">
        <f>IFERROR(VLOOKUP(D36,エリアマスタ!$C$2:$I$2239,6,FALSE),"")</f>
        <v/>
      </c>
      <c r="J36" s="209"/>
      <c r="K36" s="207" t="str">
        <f>IFERROR(VLOOKUP(D36,エリアマスタ!$C$2:$I$2239,7,FALSE),"")</f>
        <v/>
      </c>
      <c r="L36" s="210">
        <f t="shared" si="3"/>
        <v>0</v>
      </c>
      <c r="M36" s="215">
        <v>32</v>
      </c>
      <c r="N36" s="212"/>
      <c r="O36" s="213" t="str">
        <f t="shared" si="4"/>
        <v/>
      </c>
      <c r="P36" s="205">
        <v>35</v>
      </c>
      <c r="Q36" s="206" t="str">
        <f>O3&amp;"-"&amp;P36</f>
        <v>2-35</v>
      </c>
      <c r="R36" s="207" t="s">
        <v>3144</v>
      </c>
      <c r="S36" s="221"/>
      <c r="T36" s="207">
        <f>IFERROR(VLOOKUP(Q36,エリアマスタ!$C$2:$I$2239,5,FALSE),"")</f>
        <v>30</v>
      </c>
      <c r="U36" s="209"/>
      <c r="V36" s="207">
        <f>IFERROR(VLOOKUP(Q36,エリアマスタ!$C$2:$I$2239,6,FALSE),"")</f>
        <v>592</v>
      </c>
      <c r="W36" s="209"/>
      <c r="X36" s="207">
        <f>IFERROR(VLOOKUP(Q36,エリアマスタ!$C$2:$I$2239,7,FALSE),"")</f>
        <v>622</v>
      </c>
      <c r="Y36" s="210">
        <f t="shared" si="1"/>
        <v>0</v>
      </c>
      <c r="Z36" s="211">
        <v>32</v>
      </c>
      <c r="AA36" s="212"/>
      <c r="AB36" s="213" t="str">
        <f t="shared" si="5"/>
        <v/>
      </c>
      <c r="AC36" s="205"/>
      <c r="AD36" s="206"/>
      <c r="AE36" s="207" t="e">
        <f t="shared" ca="1" si="7"/>
        <v>#NAME?</v>
      </c>
      <c r="AF36" s="222"/>
      <c r="AG36" s="207" t="str">
        <f>IFERROR(VLOOKUP(AD36,エリアマスタ!$C$2:$I$2239,5,FALSE),"")</f>
        <v/>
      </c>
      <c r="AH36" s="209"/>
      <c r="AI36" s="207" t="str">
        <f>IFERROR(VLOOKUP(AD36,エリアマスタ!$C$2:$I$2239,6,FALSE),"")</f>
        <v/>
      </c>
      <c r="AJ36" s="209"/>
      <c r="AK36" s="207" t="str">
        <f>IFERROR(VLOOKUP(AD36,エリアマスタ!$C$2:$I$2239,7,FALSE),"")</f>
        <v/>
      </c>
      <c r="AL36" s="214">
        <f t="shared" si="2"/>
        <v>0</v>
      </c>
      <c r="AM36" s="215">
        <v>32</v>
      </c>
    </row>
    <row r="37" spans="1:41" ht="13.5" customHeight="1">
      <c r="B37" s="204" t="str">
        <f t="shared" si="0"/>
        <v/>
      </c>
      <c r="C37" s="205"/>
      <c r="D37" s="206"/>
      <c r="E37" s="207" t="e">
        <f t="shared" ca="1" si="6"/>
        <v>#NAME?</v>
      </c>
      <c r="F37" s="221"/>
      <c r="G37" s="207" t="str">
        <f>IFERROR(VLOOKUP(D37,エリアマスタ!$C$2:$I$2239,5,FALSE),"")</f>
        <v/>
      </c>
      <c r="H37" s="209"/>
      <c r="I37" s="207" t="str">
        <f>IFERROR(VLOOKUP(D37,エリアマスタ!$C$2:$I$2239,6,FALSE),"")</f>
        <v/>
      </c>
      <c r="J37" s="209"/>
      <c r="K37" s="207" t="str">
        <f>IFERROR(VLOOKUP(D37,エリアマスタ!$C$2:$I$2239,7,FALSE),"")</f>
        <v/>
      </c>
      <c r="L37" s="210">
        <f t="shared" si="3"/>
        <v>0</v>
      </c>
      <c r="M37" s="211">
        <v>40</v>
      </c>
      <c r="N37" s="212"/>
      <c r="O37" s="213" t="str">
        <f t="shared" si="4"/>
        <v/>
      </c>
      <c r="P37" s="205"/>
      <c r="Q37" s="206"/>
      <c r="R37" s="207" t="e">
        <f t="shared" ref="R37" ca="1" si="8">エリア名2(Q37)</f>
        <v>#NAME?</v>
      </c>
      <c r="S37" s="221"/>
      <c r="T37" s="207" t="str">
        <f>IFERROR(VLOOKUP(Q37,エリアマスタ!$C$2:$I$2239,5,FALSE),"")</f>
        <v/>
      </c>
      <c r="U37" s="209"/>
      <c r="V37" s="207" t="str">
        <f>IFERROR(VLOOKUP(Q37,エリアマスタ!$C$2:$I$2239,6,FALSE),"")</f>
        <v/>
      </c>
      <c r="W37" s="209"/>
      <c r="X37" s="207" t="str">
        <f>IFERROR(VLOOKUP(Q37,エリアマスタ!$C$2:$I$2239,7,FALSE),"")</f>
        <v/>
      </c>
      <c r="Y37" s="210">
        <f t="shared" si="1"/>
        <v>0</v>
      </c>
      <c r="Z37" s="211">
        <v>40</v>
      </c>
      <c r="AA37" s="212"/>
      <c r="AB37" s="213" t="str">
        <f t="shared" si="5"/>
        <v/>
      </c>
      <c r="AC37" s="205"/>
      <c r="AD37" s="206"/>
      <c r="AE37" s="207" t="e">
        <f t="shared" ca="1" si="7"/>
        <v>#NAME?</v>
      </c>
      <c r="AF37" s="223"/>
      <c r="AG37" s="207" t="str">
        <f>IFERROR(VLOOKUP(AD37,エリアマスタ!$C$2:$I$2239,5,FALSE),"")</f>
        <v/>
      </c>
      <c r="AH37" s="209"/>
      <c r="AI37" s="207" t="str">
        <f>IFERROR(VLOOKUP(AD37,エリアマスタ!$C$2:$I$2239,6,FALSE),"")</f>
        <v/>
      </c>
      <c r="AJ37" s="209"/>
      <c r="AK37" s="207" t="str">
        <f>IFERROR(VLOOKUP(AD37,エリアマスタ!$C$2:$I$2239,7,FALSE),"")</f>
        <v/>
      </c>
      <c r="AL37" s="214">
        <f t="shared" si="2"/>
        <v>0</v>
      </c>
      <c r="AM37" s="211">
        <v>40</v>
      </c>
    </row>
    <row r="38" spans="1:41" s="237" customFormat="1" ht="13.5" customHeight="1">
      <c r="A38" s="184"/>
      <c r="B38" s="329" t="s">
        <v>60</v>
      </c>
      <c r="C38" s="330"/>
      <c r="D38" s="224"/>
      <c r="E38" s="225"/>
      <c r="F38" s="226"/>
      <c r="G38" s="227">
        <f>SUM(G5:G37)</f>
        <v>2178</v>
      </c>
      <c r="H38" s="228"/>
      <c r="I38" s="227">
        <f>SUM(I5:I37)</f>
        <v>7024</v>
      </c>
      <c r="J38" s="228"/>
      <c r="K38" s="227">
        <f>SUM(K5:K37)</f>
        <v>9202</v>
      </c>
      <c r="L38" s="227">
        <f>SUM(L5:L37)</f>
        <v>0</v>
      </c>
      <c r="M38" s="229"/>
      <c r="N38" s="212"/>
      <c r="O38" s="331" t="s">
        <v>60</v>
      </c>
      <c r="P38" s="332"/>
      <c r="Q38" s="230"/>
      <c r="R38" s="207"/>
      <c r="S38" s="231"/>
      <c r="T38" s="227">
        <f>SUM(T5:T37)</f>
        <v>2774</v>
      </c>
      <c r="U38" s="228"/>
      <c r="V38" s="227">
        <f>SUM(V5:V37)</f>
        <v>8268</v>
      </c>
      <c r="W38" s="228"/>
      <c r="X38" s="227">
        <f>SUM(X5:X37)</f>
        <v>11042</v>
      </c>
      <c r="Y38" s="227">
        <f>SUM(Y5:Y37)</f>
        <v>0</v>
      </c>
      <c r="Z38" s="232"/>
      <c r="AA38" s="212"/>
      <c r="AB38" s="331" t="s">
        <v>60</v>
      </c>
      <c r="AC38" s="332"/>
      <c r="AD38" s="230"/>
      <c r="AE38" s="233"/>
      <c r="AF38" s="234"/>
      <c r="AG38" s="227">
        <f>SUM(AG5:AG37)</f>
        <v>2869</v>
      </c>
      <c r="AH38" s="228"/>
      <c r="AI38" s="227">
        <f>SUM(AI5:AI37)</f>
        <v>9471</v>
      </c>
      <c r="AJ38" s="228"/>
      <c r="AK38" s="227">
        <f>SUM(AK5:AK37)</f>
        <v>12340</v>
      </c>
      <c r="AL38" s="227">
        <f>SUM(AL5:AL37)</f>
        <v>0</v>
      </c>
      <c r="AM38" s="235"/>
      <c r="AN38" s="236"/>
    </row>
    <row r="39" spans="1:41" ht="13.5" customHeight="1">
      <c r="E39" s="186"/>
      <c r="H39" s="238"/>
      <c r="J39" s="238"/>
      <c r="K39" s="238"/>
      <c r="N39" s="239"/>
      <c r="U39" s="238"/>
      <c r="W39" s="238"/>
      <c r="X39" s="238"/>
      <c r="AA39" s="239"/>
    </row>
    <row r="40" spans="1:41" ht="13.5" customHeight="1">
      <c r="B40" s="320">
        <f>VLOOKUP(E40,地区マスタ!$A$2:$C$159,2,FALSE)</f>
        <v>4</v>
      </c>
      <c r="C40" s="321"/>
      <c r="D40" s="188"/>
      <c r="E40" s="189" t="s">
        <v>3181</v>
      </c>
      <c r="F40" s="190"/>
      <c r="G40" s="190"/>
      <c r="H40" s="190"/>
      <c r="I40" s="190"/>
      <c r="J40" s="190"/>
      <c r="K40" s="191"/>
      <c r="L40" s="191"/>
      <c r="M40" s="192"/>
      <c r="N40" s="193"/>
      <c r="O40" s="320">
        <f>VLOOKUP(R40,地区マスタ!$A$2:$C$159,2,FALSE)</f>
        <v>5</v>
      </c>
      <c r="P40" s="321"/>
      <c r="Q40" s="188"/>
      <c r="R40" s="189" t="s">
        <v>3182</v>
      </c>
      <c r="S40" s="190"/>
      <c r="T40" s="190"/>
      <c r="U40" s="190"/>
      <c r="V40" s="190"/>
      <c r="W40" s="190"/>
      <c r="X40" s="191"/>
      <c r="Y40" s="191"/>
      <c r="Z40" s="192"/>
      <c r="AA40" s="193"/>
      <c r="AB40" s="320">
        <f>VLOOKUP(AE40,地区マスタ!$A$2:$C$159,2,FALSE)</f>
        <v>6</v>
      </c>
      <c r="AC40" s="321"/>
      <c r="AD40" s="188"/>
      <c r="AE40" s="189" t="s">
        <v>3183</v>
      </c>
      <c r="AF40" s="190"/>
      <c r="AG40" s="190"/>
      <c r="AH40" s="190"/>
      <c r="AI40" s="190"/>
      <c r="AJ40" s="190"/>
      <c r="AK40" s="191"/>
      <c r="AL40" s="191"/>
      <c r="AM40" s="192"/>
    </row>
    <row r="41" spans="1:41" s="203" customFormat="1" ht="13.5" customHeight="1">
      <c r="A41" s="184"/>
      <c r="B41" s="322" t="s">
        <v>1557</v>
      </c>
      <c r="C41" s="323"/>
      <c r="D41" s="194" t="s">
        <v>1558</v>
      </c>
      <c r="E41" s="195" t="s">
        <v>2126</v>
      </c>
      <c r="F41" s="196"/>
      <c r="G41" s="197" t="s">
        <v>39</v>
      </c>
      <c r="H41" s="198"/>
      <c r="I41" s="197" t="s">
        <v>40</v>
      </c>
      <c r="J41" s="198"/>
      <c r="K41" s="197" t="s">
        <v>41</v>
      </c>
      <c r="L41" s="199" t="s">
        <v>42</v>
      </c>
      <c r="M41" s="199" t="s">
        <v>176</v>
      </c>
      <c r="N41" s="193"/>
      <c r="O41" s="324" t="s">
        <v>1557</v>
      </c>
      <c r="P41" s="325"/>
      <c r="Q41" s="194" t="s">
        <v>1558</v>
      </c>
      <c r="R41" s="200" t="s">
        <v>2126</v>
      </c>
      <c r="S41" s="198"/>
      <c r="T41" s="197" t="s">
        <v>39</v>
      </c>
      <c r="U41" s="198"/>
      <c r="V41" s="197" t="s">
        <v>40</v>
      </c>
      <c r="W41" s="198"/>
      <c r="X41" s="197" t="s">
        <v>41</v>
      </c>
      <c r="Y41" s="199" t="s">
        <v>42</v>
      </c>
      <c r="Z41" s="199" t="s">
        <v>176</v>
      </c>
      <c r="AA41" s="193"/>
      <c r="AB41" s="324" t="s">
        <v>1557</v>
      </c>
      <c r="AC41" s="325"/>
      <c r="AD41" s="194" t="s">
        <v>1558</v>
      </c>
      <c r="AE41" s="200" t="s">
        <v>2126</v>
      </c>
      <c r="AF41" s="198"/>
      <c r="AG41" s="197" t="s">
        <v>39</v>
      </c>
      <c r="AH41" s="198"/>
      <c r="AI41" s="197" t="s">
        <v>40</v>
      </c>
      <c r="AJ41" s="198"/>
      <c r="AK41" s="197" t="s">
        <v>41</v>
      </c>
      <c r="AL41" s="199" t="s">
        <v>42</v>
      </c>
      <c r="AM41" s="199" t="s">
        <v>176</v>
      </c>
      <c r="AN41" s="201"/>
      <c r="AO41" s="202"/>
    </row>
    <row r="42" spans="1:41" ht="13.5" customHeight="1">
      <c r="B42" s="204" t="str">
        <f t="shared" ref="B42:B78" si="9">IF(L42&gt;1,"●","")</f>
        <v/>
      </c>
      <c r="C42" s="205">
        <v>1</v>
      </c>
      <c r="D42" s="206" t="str">
        <f>B40&amp;"-"&amp;C42</f>
        <v>4-1</v>
      </c>
      <c r="E42" s="207" t="s">
        <v>324</v>
      </c>
      <c r="F42" s="208"/>
      <c r="G42" s="207">
        <f>IFERROR(VLOOKUP(D42,エリアマスタ!$C$2:$I$2239,5,FALSE),"")</f>
        <v>62</v>
      </c>
      <c r="H42" s="209"/>
      <c r="I42" s="207">
        <f>IFERROR(VLOOKUP(D42,エリアマスタ!$C$2:$I$2239,6,FALSE),"")</f>
        <v>257</v>
      </c>
      <c r="J42" s="209"/>
      <c r="K42" s="207">
        <f>IFERROR(VLOOKUP(D42,エリアマスタ!$C$2:$I$2239,7,FALSE),"")</f>
        <v>319</v>
      </c>
      <c r="L42" s="210">
        <f t="shared" ref="L42:L74" si="10">IF(OR(OR(AND(F42="●", H42="●"),AND(F42="●", J42="●")),AND(H42="●", J42="●")),"エラー",IF(F42="●",G42,0)+IF(H42="●",I42,0)+IF(J42="●",K42,0))</f>
        <v>0</v>
      </c>
      <c r="M42" s="211">
        <v>1</v>
      </c>
      <c r="N42" s="212"/>
      <c r="O42" s="213" t="str">
        <f>IF(Y42&gt;1,"●","")</f>
        <v/>
      </c>
      <c r="P42" s="205">
        <v>1</v>
      </c>
      <c r="Q42" s="206" t="str">
        <f>O40&amp;"-"&amp;P42</f>
        <v>5-1</v>
      </c>
      <c r="R42" s="207" t="s">
        <v>347</v>
      </c>
      <c r="S42" s="209"/>
      <c r="T42" s="207">
        <f>IFERROR(VLOOKUP(Q42,エリアマスタ!$C$2:$I$2239,5,FALSE),"")</f>
        <v>60</v>
      </c>
      <c r="U42" s="208"/>
      <c r="V42" s="207">
        <f>IFERROR(VLOOKUP(Q42,エリアマスタ!$C$2:$I$2239,6,FALSE),"")</f>
        <v>489</v>
      </c>
      <c r="W42" s="209"/>
      <c r="X42" s="207">
        <f>IFERROR(VLOOKUP(Q42,エリアマスタ!$C$2:$I$2239,7,FALSE),"")</f>
        <v>549</v>
      </c>
      <c r="Y42" s="210">
        <f t="shared" ref="Y42:Y68" si="11">IF(OR(OR(AND(S42="●", U42="●"),AND(S42="●", W42="●")),AND(U42="●", W42="●")),"エラー",IF(S42="●",T42,0)+IF(U42="●",V42,0)+IF(W42="●",X42,0))</f>
        <v>0</v>
      </c>
      <c r="Z42" s="211">
        <v>1</v>
      </c>
      <c r="AA42" s="212"/>
      <c r="AB42" s="213" t="str">
        <f>IF(AL42&gt;1,"●","")</f>
        <v/>
      </c>
      <c r="AC42" s="205">
        <v>1</v>
      </c>
      <c r="AD42" s="206" t="str">
        <f>AB40&amp;"-"&amp;AC42</f>
        <v>6-1</v>
      </c>
      <c r="AE42" s="207" t="s">
        <v>82</v>
      </c>
      <c r="AF42" s="209"/>
      <c r="AG42" s="207">
        <f>IFERROR(VLOOKUP(AD42,エリアマスタ!$C$2:$I$2239,5,FALSE),"")</f>
        <v>99</v>
      </c>
      <c r="AH42" s="209"/>
      <c r="AI42" s="207">
        <f>IFERROR(VLOOKUP(AD42,エリアマスタ!$C$2:$I$2239,6,FALSE),"")</f>
        <v>169</v>
      </c>
      <c r="AJ42" s="208"/>
      <c r="AK42" s="207">
        <f>IFERROR(VLOOKUP(AD42,エリアマスタ!$C$2:$I$2239,7,FALSE),"")</f>
        <v>268</v>
      </c>
      <c r="AL42" s="214">
        <f t="shared" ref="AL42:AL78" si="12">IF(OR(OR(AND(AF42="●", AH42="●"),AND(AF42="●", AJ42="●")),AND(AH42="●", AJ42="●")),"エラー",IF(AF42="●",AG42,0)+IF(AH42="●",AI42,0)+IF(AJ42="●",AK42,0))</f>
        <v>0</v>
      </c>
      <c r="AM42" s="211">
        <v>1</v>
      </c>
    </row>
    <row r="43" spans="1:41" ht="13.5" customHeight="1">
      <c r="B43" s="204" t="str">
        <f t="shared" si="9"/>
        <v/>
      </c>
      <c r="C43" s="205">
        <v>2</v>
      </c>
      <c r="D43" s="206" t="str">
        <f>B40&amp;"-"&amp;C43</f>
        <v>4-2</v>
      </c>
      <c r="E43" s="207" t="s">
        <v>325</v>
      </c>
      <c r="F43" s="208"/>
      <c r="G43" s="207">
        <f>IFERROR(VLOOKUP(D43,エリアマスタ!$C$2:$I$2239,5,FALSE),"")</f>
        <v>63</v>
      </c>
      <c r="H43" s="209"/>
      <c r="I43" s="207">
        <f>IFERROR(VLOOKUP(D43,エリアマスタ!$C$2:$I$2239,6,FALSE),"")</f>
        <v>228</v>
      </c>
      <c r="J43" s="209"/>
      <c r="K43" s="207">
        <f>IFERROR(VLOOKUP(D43,エリアマスタ!$C$2:$I$2239,7,FALSE),"")</f>
        <v>291</v>
      </c>
      <c r="L43" s="210">
        <f t="shared" si="10"/>
        <v>0</v>
      </c>
      <c r="M43" s="215">
        <v>2</v>
      </c>
      <c r="N43" s="212"/>
      <c r="O43" s="213" t="str">
        <f>IF(Y43&gt;1,"●","")</f>
        <v/>
      </c>
      <c r="P43" s="205">
        <v>2</v>
      </c>
      <c r="Q43" s="206" t="str">
        <f>O40&amp;"-"&amp;P43</f>
        <v>5-2</v>
      </c>
      <c r="R43" s="207" t="s">
        <v>348</v>
      </c>
      <c r="S43" s="209"/>
      <c r="T43" s="207">
        <f>IFERROR(VLOOKUP(Q43,エリアマスタ!$C$2:$I$2239,5,FALSE),"")</f>
        <v>151</v>
      </c>
      <c r="U43" s="209"/>
      <c r="V43" s="207">
        <f>IFERROR(VLOOKUP(Q43,エリアマスタ!$C$2:$I$2239,6,FALSE),"")</f>
        <v>487</v>
      </c>
      <c r="W43" s="209"/>
      <c r="X43" s="207">
        <f>IFERROR(VLOOKUP(Q43,エリアマスタ!$C$2:$I$2239,7,FALSE),"")</f>
        <v>638</v>
      </c>
      <c r="Y43" s="210">
        <f t="shared" si="11"/>
        <v>0</v>
      </c>
      <c r="Z43" s="215">
        <v>2</v>
      </c>
      <c r="AA43" s="212"/>
      <c r="AB43" s="213" t="str">
        <f>IF(AL43&gt;1,"●","")</f>
        <v/>
      </c>
      <c r="AC43" s="205">
        <v>2</v>
      </c>
      <c r="AD43" s="206" t="str">
        <f>AB40&amp;"-"&amp;AC43</f>
        <v>6-2</v>
      </c>
      <c r="AE43" s="207" t="s">
        <v>84</v>
      </c>
      <c r="AF43" s="209"/>
      <c r="AG43" s="207">
        <f>IFERROR(VLOOKUP(AD43,エリアマスタ!$C$2:$I$2239,5,FALSE),"")</f>
        <v>86</v>
      </c>
      <c r="AH43" s="209"/>
      <c r="AI43" s="207">
        <f>IFERROR(VLOOKUP(AD43,エリアマスタ!$C$2:$I$2239,6,FALSE),"")</f>
        <v>144</v>
      </c>
      <c r="AJ43" s="208"/>
      <c r="AK43" s="207">
        <f>IFERROR(VLOOKUP(AD43,エリアマスタ!$C$2:$I$2239,7,FALSE),"")</f>
        <v>230</v>
      </c>
      <c r="AL43" s="214">
        <f t="shared" si="12"/>
        <v>0</v>
      </c>
      <c r="AM43" s="215">
        <v>2</v>
      </c>
    </row>
    <row r="44" spans="1:41" ht="13.5" customHeight="1">
      <c r="B44" s="204" t="str">
        <f t="shared" si="9"/>
        <v/>
      </c>
      <c r="C44" s="205">
        <v>3</v>
      </c>
      <c r="D44" s="206" t="str">
        <f>B40&amp;"-"&amp;C44</f>
        <v>4-3</v>
      </c>
      <c r="E44" s="207" t="s">
        <v>326</v>
      </c>
      <c r="F44" s="208"/>
      <c r="G44" s="207">
        <f>IFERROR(VLOOKUP(D44,エリアマスタ!$C$2:$I$2239,5,FALSE),"")</f>
        <v>88</v>
      </c>
      <c r="H44" s="209"/>
      <c r="I44" s="207">
        <f>IFERROR(VLOOKUP(D44,エリアマスタ!$C$2:$I$2239,6,FALSE),"")</f>
        <v>349</v>
      </c>
      <c r="J44" s="209"/>
      <c r="K44" s="207">
        <f>IFERROR(VLOOKUP(D44,エリアマスタ!$C$2:$I$2239,7,FALSE),"")</f>
        <v>437</v>
      </c>
      <c r="L44" s="210">
        <f t="shared" si="10"/>
        <v>0</v>
      </c>
      <c r="M44" s="215">
        <v>3</v>
      </c>
      <c r="N44" s="212"/>
      <c r="O44" s="213" t="str">
        <f t="shared" ref="O44:O78" si="13">IF(Y44&gt;1,"●","")</f>
        <v/>
      </c>
      <c r="P44" s="205">
        <v>3</v>
      </c>
      <c r="Q44" s="206" t="str">
        <f>O40&amp;"-"&amp;P44</f>
        <v>5-3</v>
      </c>
      <c r="R44" s="207" t="s">
        <v>349</v>
      </c>
      <c r="S44" s="209"/>
      <c r="T44" s="207">
        <f>IFERROR(VLOOKUP(Q44,エリアマスタ!$C$2:$I$2239,5,FALSE),"")</f>
        <v>134</v>
      </c>
      <c r="U44" s="209"/>
      <c r="V44" s="207">
        <f>IFERROR(VLOOKUP(Q44,エリアマスタ!$C$2:$I$2239,6,FALSE),"")</f>
        <v>152</v>
      </c>
      <c r="W44" s="209"/>
      <c r="X44" s="207">
        <f>IFERROR(VLOOKUP(Q44,エリアマスタ!$C$2:$I$2239,7,FALSE),"")</f>
        <v>286</v>
      </c>
      <c r="Y44" s="210">
        <f t="shared" si="11"/>
        <v>0</v>
      </c>
      <c r="Z44" s="215">
        <v>3</v>
      </c>
      <c r="AA44" s="212"/>
      <c r="AB44" s="213" t="str">
        <f t="shared" ref="AB44:AB78" si="14">IF(AL44&gt;1,"●","")</f>
        <v/>
      </c>
      <c r="AC44" s="205">
        <v>3</v>
      </c>
      <c r="AD44" s="206" t="str">
        <f>AB40&amp;"-"&amp;AC44</f>
        <v>6-3</v>
      </c>
      <c r="AE44" s="207" t="s">
        <v>366</v>
      </c>
      <c r="AF44" s="209"/>
      <c r="AG44" s="207">
        <f>IFERROR(VLOOKUP(AD44,エリアマスタ!$C$2:$I$2239,5,FALSE),"")</f>
        <v>158</v>
      </c>
      <c r="AH44" s="209"/>
      <c r="AI44" s="207">
        <f>IFERROR(VLOOKUP(AD44,エリアマスタ!$C$2:$I$2239,6,FALSE),"")</f>
        <v>120</v>
      </c>
      <c r="AJ44" s="208"/>
      <c r="AK44" s="207">
        <f>IFERROR(VLOOKUP(AD44,エリアマスタ!$C$2:$I$2239,7,FALSE),"")</f>
        <v>278</v>
      </c>
      <c r="AL44" s="214">
        <f t="shared" si="12"/>
        <v>0</v>
      </c>
      <c r="AM44" s="215">
        <v>3</v>
      </c>
    </row>
    <row r="45" spans="1:41" ht="13.5" customHeight="1">
      <c r="B45" s="204" t="str">
        <f t="shared" si="9"/>
        <v/>
      </c>
      <c r="C45" s="205">
        <v>4</v>
      </c>
      <c r="D45" s="206" t="str">
        <f>B40&amp;"-"&amp;C45</f>
        <v>4-4</v>
      </c>
      <c r="E45" s="207" t="s">
        <v>327</v>
      </c>
      <c r="F45" s="208"/>
      <c r="G45" s="207">
        <f>IFERROR(VLOOKUP(D45,エリアマスタ!$C$2:$I$2239,5,FALSE),"")</f>
        <v>11</v>
      </c>
      <c r="H45" s="209"/>
      <c r="I45" s="207">
        <f>IFERROR(VLOOKUP(D45,エリアマスタ!$C$2:$I$2239,6,FALSE),"")</f>
        <v>149</v>
      </c>
      <c r="J45" s="209"/>
      <c r="K45" s="207">
        <f>IFERROR(VLOOKUP(D45,エリアマスタ!$C$2:$I$2239,7,FALSE),"")</f>
        <v>160</v>
      </c>
      <c r="L45" s="210">
        <f t="shared" si="10"/>
        <v>0</v>
      </c>
      <c r="M45" s="211">
        <v>4</v>
      </c>
      <c r="N45" s="212"/>
      <c r="O45" s="213" t="str">
        <f t="shared" si="13"/>
        <v/>
      </c>
      <c r="P45" s="205">
        <v>4</v>
      </c>
      <c r="Q45" s="206" t="str">
        <f>O40&amp;"-"&amp;P45</f>
        <v>5-4</v>
      </c>
      <c r="R45" s="207" t="s">
        <v>350</v>
      </c>
      <c r="S45" s="209"/>
      <c r="T45" s="207">
        <f>IFERROR(VLOOKUP(Q45,エリアマスタ!$C$2:$I$2239,5,FALSE),"")</f>
        <v>97</v>
      </c>
      <c r="U45" s="208"/>
      <c r="V45" s="207">
        <f>IFERROR(VLOOKUP(Q45,エリアマスタ!$C$2:$I$2239,6,FALSE),"")</f>
        <v>183</v>
      </c>
      <c r="W45" s="209"/>
      <c r="X45" s="207">
        <f>IFERROR(VLOOKUP(Q45,エリアマスタ!$C$2:$I$2239,7,FALSE),"")</f>
        <v>280</v>
      </c>
      <c r="Y45" s="210">
        <f t="shared" si="11"/>
        <v>0</v>
      </c>
      <c r="Z45" s="211">
        <v>4</v>
      </c>
      <c r="AA45" s="212"/>
      <c r="AB45" s="213" t="str">
        <f t="shared" si="14"/>
        <v/>
      </c>
      <c r="AC45" s="205">
        <v>4</v>
      </c>
      <c r="AD45" s="206" t="str">
        <f>AB40&amp;"-"&amp;AC45</f>
        <v>6-4</v>
      </c>
      <c r="AE45" s="207" t="s">
        <v>248</v>
      </c>
      <c r="AF45" s="209"/>
      <c r="AG45" s="207">
        <f>IFERROR(VLOOKUP(AD45,エリアマスタ!$C$2:$I$2239,5,FALSE),"")</f>
        <v>115</v>
      </c>
      <c r="AH45" s="209"/>
      <c r="AI45" s="207">
        <f>IFERROR(VLOOKUP(AD45,エリアマスタ!$C$2:$I$2239,6,FALSE),"")</f>
        <v>130</v>
      </c>
      <c r="AJ45" s="208"/>
      <c r="AK45" s="207">
        <f>IFERROR(VLOOKUP(AD45,エリアマスタ!$C$2:$I$2239,7,FALSE),"")</f>
        <v>245</v>
      </c>
      <c r="AL45" s="214">
        <f t="shared" si="12"/>
        <v>0</v>
      </c>
      <c r="AM45" s="211">
        <v>4</v>
      </c>
    </row>
    <row r="46" spans="1:41" ht="13.5" customHeight="1">
      <c r="B46" s="204" t="str">
        <f t="shared" si="9"/>
        <v/>
      </c>
      <c r="C46" s="205">
        <v>5</v>
      </c>
      <c r="D46" s="206" t="str">
        <f>B40&amp;"-"&amp;C46</f>
        <v>4-5</v>
      </c>
      <c r="E46" s="207" t="s">
        <v>328</v>
      </c>
      <c r="F46" s="208"/>
      <c r="G46" s="207">
        <f>IFERROR(VLOOKUP(D46,エリアマスタ!$C$2:$I$2239,5,FALSE),"")</f>
        <v>147</v>
      </c>
      <c r="H46" s="209"/>
      <c r="I46" s="207">
        <f>IFERROR(VLOOKUP(D46,エリアマスタ!$C$2:$I$2239,6,FALSE),"")</f>
        <v>144</v>
      </c>
      <c r="J46" s="209"/>
      <c r="K46" s="207">
        <f>IFERROR(VLOOKUP(D46,エリアマスタ!$C$2:$I$2239,7,FALSE),"")</f>
        <v>291</v>
      </c>
      <c r="L46" s="210">
        <f t="shared" si="10"/>
        <v>0</v>
      </c>
      <c r="M46" s="215">
        <v>5</v>
      </c>
      <c r="N46" s="212"/>
      <c r="O46" s="213" t="str">
        <f t="shared" si="13"/>
        <v/>
      </c>
      <c r="P46" s="205">
        <v>5</v>
      </c>
      <c r="Q46" s="206" t="str">
        <f>O40&amp;"-"&amp;P46</f>
        <v>5-5</v>
      </c>
      <c r="R46" s="207" t="s">
        <v>351</v>
      </c>
      <c r="S46" s="209"/>
      <c r="T46" s="207">
        <f>IFERROR(VLOOKUP(Q46,エリアマスタ!$C$2:$I$2239,5,FALSE),"")</f>
        <v>180</v>
      </c>
      <c r="U46" s="208"/>
      <c r="V46" s="207">
        <f>IFERROR(VLOOKUP(Q46,エリアマスタ!$C$2:$I$2239,6,FALSE),"")</f>
        <v>80</v>
      </c>
      <c r="W46" s="209"/>
      <c r="X46" s="207">
        <f>IFERROR(VLOOKUP(Q46,エリアマスタ!$C$2:$I$2239,7,FALSE),"")</f>
        <v>260</v>
      </c>
      <c r="Y46" s="210">
        <f t="shared" si="11"/>
        <v>0</v>
      </c>
      <c r="Z46" s="215">
        <v>5</v>
      </c>
      <c r="AA46" s="212"/>
      <c r="AB46" s="213" t="str">
        <f t="shared" si="14"/>
        <v/>
      </c>
      <c r="AC46" s="205">
        <v>5</v>
      </c>
      <c r="AD46" s="206" t="str">
        <f>AB40&amp;"-"&amp;AC46</f>
        <v>6-5</v>
      </c>
      <c r="AE46" s="207" t="s">
        <v>367</v>
      </c>
      <c r="AF46" s="209"/>
      <c r="AG46" s="207">
        <f>IFERROR(VLOOKUP(AD46,エリアマスタ!$C$2:$I$2239,5,FALSE),"")</f>
        <v>169</v>
      </c>
      <c r="AH46" s="209"/>
      <c r="AI46" s="207">
        <f>IFERROR(VLOOKUP(AD46,エリアマスタ!$C$2:$I$2239,6,FALSE),"")</f>
        <v>150</v>
      </c>
      <c r="AJ46" s="208"/>
      <c r="AK46" s="207">
        <f>IFERROR(VLOOKUP(AD46,エリアマスタ!$C$2:$I$2239,7,FALSE),"")</f>
        <v>319</v>
      </c>
      <c r="AL46" s="214">
        <f t="shared" si="12"/>
        <v>0</v>
      </c>
      <c r="AM46" s="215">
        <v>5</v>
      </c>
    </row>
    <row r="47" spans="1:41" ht="13.5" customHeight="1">
      <c r="B47" s="204" t="str">
        <f t="shared" si="9"/>
        <v/>
      </c>
      <c r="C47" s="205">
        <v>6</v>
      </c>
      <c r="D47" s="206" t="str">
        <f>B40&amp;"-"&amp;C47</f>
        <v>4-6</v>
      </c>
      <c r="E47" s="207" t="s">
        <v>64</v>
      </c>
      <c r="F47" s="208"/>
      <c r="G47" s="207">
        <f>IFERROR(VLOOKUP(D47,エリアマスタ!$C$2:$I$2239,5,FALSE),"")</f>
        <v>89</v>
      </c>
      <c r="H47" s="209"/>
      <c r="I47" s="207">
        <f>IFERROR(VLOOKUP(D47,エリアマスタ!$C$2:$I$2239,6,FALSE),"")</f>
        <v>300</v>
      </c>
      <c r="J47" s="209"/>
      <c r="K47" s="207">
        <f>IFERROR(VLOOKUP(D47,エリアマスタ!$C$2:$I$2239,7,FALSE),"")</f>
        <v>389</v>
      </c>
      <c r="L47" s="210">
        <f t="shared" si="10"/>
        <v>0</v>
      </c>
      <c r="M47" s="215">
        <v>6</v>
      </c>
      <c r="N47" s="212"/>
      <c r="O47" s="213" t="str">
        <f t="shared" si="13"/>
        <v/>
      </c>
      <c r="P47" s="205">
        <v>6</v>
      </c>
      <c r="Q47" s="206" t="str">
        <f>O40&amp;"-"&amp;P47</f>
        <v>5-6</v>
      </c>
      <c r="R47" s="207" t="s">
        <v>352</v>
      </c>
      <c r="S47" s="209"/>
      <c r="T47" s="207">
        <f>IFERROR(VLOOKUP(Q47,エリアマスタ!$C$2:$I$2239,5,FALSE),"")</f>
        <v>73</v>
      </c>
      <c r="U47" s="208"/>
      <c r="V47" s="207">
        <f>IFERROR(VLOOKUP(Q47,エリアマスタ!$C$2:$I$2239,6,FALSE),"")</f>
        <v>225</v>
      </c>
      <c r="W47" s="209"/>
      <c r="X47" s="207">
        <f>IFERROR(VLOOKUP(Q47,エリアマスタ!$C$2:$I$2239,7,FALSE),"")</f>
        <v>298</v>
      </c>
      <c r="Y47" s="210">
        <f t="shared" si="11"/>
        <v>0</v>
      </c>
      <c r="Z47" s="215">
        <v>6</v>
      </c>
      <c r="AA47" s="212"/>
      <c r="AB47" s="213" t="str">
        <f t="shared" si="14"/>
        <v/>
      </c>
      <c r="AC47" s="205">
        <v>6</v>
      </c>
      <c r="AD47" s="206" t="str">
        <f>AB40&amp;"-"&amp;AC47</f>
        <v>6-6</v>
      </c>
      <c r="AE47" s="207" t="s">
        <v>368</v>
      </c>
      <c r="AF47" s="209"/>
      <c r="AG47" s="207">
        <f>IFERROR(VLOOKUP(AD47,エリアマスタ!$C$2:$I$2239,5,FALSE),"")</f>
        <v>153</v>
      </c>
      <c r="AH47" s="209"/>
      <c r="AI47" s="207">
        <f>IFERROR(VLOOKUP(AD47,エリアマスタ!$C$2:$I$2239,6,FALSE),"")</f>
        <v>138</v>
      </c>
      <c r="AJ47" s="208"/>
      <c r="AK47" s="207">
        <f>IFERROR(VLOOKUP(AD47,エリアマスタ!$C$2:$I$2239,7,FALSE),"")</f>
        <v>291</v>
      </c>
      <c r="AL47" s="214">
        <f t="shared" si="12"/>
        <v>0</v>
      </c>
      <c r="AM47" s="215">
        <v>6</v>
      </c>
    </row>
    <row r="48" spans="1:41" ht="13.5" customHeight="1">
      <c r="B48" s="204" t="str">
        <f t="shared" si="9"/>
        <v/>
      </c>
      <c r="C48" s="205">
        <v>7</v>
      </c>
      <c r="D48" s="206" t="str">
        <f>B40&amp;"-"&amp;C48</f>
        <v>4-7</v>
      </c>
      <c r="E48" s="207" t="s">
        <v>329</v>
      </c>
      <c r="F48" s="208"/>
      <c r="G48" s="207">
        <f>IFERROR(VLOOKUP(D48,エリアマスタ!$C$2:$I$2239,5,FALSE),"")</f>
        <v>81</v>
      </c>
      <c r="H48" s="209"/>
      <c r="I48" s="207">
        <f>IFERROR(VLOOKUP(D48,エリアマスタ!$C$2:$I$2239,6,FALSE),"")</f>
        <v>541</v>
      </c>
      <c r="J48" s="209"/>
      <c r="K48" s="207">
        <f>IFERROR(VLOOKUP(D48,エリアマスタ!$C$2:$I$2239,7,FALSE),"")</f>
        <v>622</v>
      </c>
      <c r="L48" s="210">
        <f t="shared" si="10"/>
        <v>0</v>
      </c>
      <c r="M48" s="211">
        <v>7</v>
      </c>
      <c r="N48" s="212"/>
      <c r="O48" s="213" t="str">
        <f t="shared" si="13"/>
        <v/>
      </c>
      <c r="P48" s="205">
        <v>7</v>
      </c>
      <c r="Q48" s="206" t="str">
        <f>O40&amp;"-"&amp;P48</f>
        <v>5-7</v>
      </c>
      <c r="R48" s="207" t="s">
        <v>353</v>
      </c>
      <c r="S48" s="209"/>
      <c r="T48" s="207">
        <f>IFERROR(VLOOKUP(Q48,エリアマスタ!$C$2:$I$2239,5,FALSE),"")</f>
        <v>183</v>
      </c>
      <c r="U48" s="208"/>
      <c r="V48" s="207">
        <f>IFERROR(VLOOKUP(Q48,エリアマスタ!$C$2:$I$2239,6,FALSE),"")</f>
        <v>224</v>
      </c>
      <c r="W48" s="209"/>
      <c r="X48" s="207">
        <f>IFERROR(VLOOKUP(Q48,エリアマスタ!$C$2:$I$2239,7,FALSE),"")</f>
        <v>407</v>
      </c>
      <c r="Y48" s="210">
        <f t="shared" si="11"/>
        <v>0</v>
      </c>
      <c r="Z48" s="211">
        <v>7</v>
      </c>
      <c r="AA48" s="212"/>
      <c r="AB48" s="213" t="str">
        <f t="shared" si="14"/>
        <v/>
      </c>
      <c r="AC48" s="205">
        <v>7</v>
      </c>
      <c r="AD48" s="206" t="str">
        <f>AB40&amp;"-"&amp;AC48</f>
        <v>6-7</v>
      </c>
      <c r="AE48" s="207" t="s">
        <v>369</v>
      </c>
      <c r="AF48" s="209"/>
      <c r="AG48" s="207">
        <f>IFERROR(VLOOKUP(AD48,エリアマスタ!$C$2:$I$2239,5,FALSE),"")</f>
        <v>280</v>
      </c>
      <c r="AH48" s="209"/>
      <c r="AI48" s="207">
        <f>IFERROR(VLOOKUP(AD48,エリアマスタ!$C$2:$I$2239,6,FALSE),"")</f>
        <v>58</v>
      </c>
      <c r="AJ48" s="208"/>
      <c r="AK48" s="207">
        <f>IFERROR(VLOOKUP(AD48,エリアマスタ!$C$2:$I$2239,7,FALSE),"")</f>
        <v>338</v>
      </c>
      <c r="AL48" s="214">
        <f t="shared" si="12"/>
        <v>0</v>
      </c>
      <c r="AM48" s="211">
        <v>7</v>
      </c>
    </row>
    <row r="49" spans="1:40" ht="13.5" customHeight="1">
      <c r="B49" s="204" t="str">
        <f t="shared" si="9"/>
        <v/>
      </c>
      <c r="C49" s="205">
        <v>8</v>
      </c>
      <c r="D49" s="206" t="str">
        <f>B40&amp;"-"&amp;C49</f>
        <v>4-8</v>
      </c>
      <c r="E49" s="207" t="s">
        <v>330</v>
      </c>
      <c r="F49" s="208"/>
      <c r="G49" s="207">
        <f>IFERROR(VLOOKUP(D49,エリアマスタ!$C$2:$I$2239,5,FALSE),"")</f>
        <v>58</v>
      </c>
      <c r="H49" s="209"/>
      <c r="I49" s="207">
        <f>IFERROR(VLOOKUP(D49,エリアマスタ!$C$2:$I$2239,6,FALSE),"")</f>
        <v>113</v>
      </c>
      <c r="J49" s="209"/>
      <c r="K49" s="207">
        <f>IFERROR(VLOOKUP(D49,エリアマスタ!$C$2:$I$2239,7,FALSE),"")</f>
        <v>171</v>
      </c>
      <c r="L49" s="210">
        <f t="shared" si="10"/>
        <v>0</v>
      </c>
      <c r="M49" s="215">
        <v>8</v>
      </c>
      <c r="N49" s="212"/>
      <c r="O49" s="213" t="str">
        <f t="shared" si="13"/>
        <v/>
      </c>
      <c r="P49" s="205">
        <v>8</v>
      </c>
      <c r="Q49" s="206" t="str">
        <f>O40&amp;"-"&amp;P49</f>
        <v>5-8</v>
      </c>
      <c r="R49" s="216" t="s">
        <v>354</v>
      </c>
      <c r="S49" s="209"/>
      <c r="T49" s="207">
        <f>IFERROR(VLOOKUP(Q49,エリアマスタ!$C$2:$I$2239,5,FALSE),"")</f>
        <v>30</v>
      </c>
      <c r="U49" s="208"/>
      <c r="V49" s="207">
        <f>IFERROR(VLOOKUP(Q49,エリアマスタ!$C$2:$I$2239,6,FALSE),"")</f>
        <v>330</v>
      </c>
      <c r="W49" s="209"/>
      <c r="X49" s="207">
        <f>IFERROR(VLOOKUP(Q49,エリアマスタ!$C$2:$I$2239,7,FALSE),"")</f>
        <v>360</v>
      </c>
      <c r="Y49" s="210">
        <f t="shared" si="11"/>
        <v>0</v>
      </c>
      <c r="Z49" s="215">
        <v>8</v>
      </c>
      <c r="AA49" s="212"/>
      <c r="AB49" s="213" t="str">
        <f t="shared" si="14"/>
        <v/>
      </c>
      <c r="AC49" s="205">
        <v>8</v>
      </c>
      <c r="AD49" s="206" t="str">
        <f>AB40&amp;"-"&amp;AC49</f>
        <v>6-8</v>
      </c>
      <c r="AE49" s="207" t="s">
        <v>370</v>
      </c>
      <c r="AF49" s="209"/>
      <c r="AG49" s="207">
        <f>IFERROR(VLOOKUP(AD49,エリアマスタ!$C$2:$I$2239,5,FALSE),"")</f>
        <v>214</v>
      </c>
      <c r="AH49" s="209"/>
      <c r="AI49" s="207">
        <f>IFERROR(VLOOKUP(AD49,エリアマスタ!$C$2:$I$2239,6,FALSE),"")</f>
        <v>142</v>
      </c>
      <c r="AJ49" s="208"/>
      <c r="AK49" s="207">
        <f>IFERROR(VLOOKUP(AD49,エリアマスタ!$C$2:$I$2239,7,FALSE),"")</f>
        <v>356</v>
      </c>
      <c r="AL49" s="214">
        <f t="shared" si="12"/>
        <v>0</v>
      </c>
      <c r="AM49" s="215">
        <v>8</v>
      </c>
    </row>
    <row r="50" spans="1:40" ht="13.5" customHeight="1">
      <c r="B50" s="204" t="str">
        <f t="shared" si="9"/>
        <v/>
      </c>
      <c r="C50" s="205">
        <v>9</v>
      </c>
      <c r="D50" s="206" t="str">
        <f>B40&amp;"-"&amp;C50</f>
        <v>4-9</v>
      </c>
      <c r="E50" s="207" t="s">
        <v>65</v>
      </c>
      <c r="F50" s="208"/>
      <c r="G50" s="207">
        <f>IFERROR(VLOOKUP(D50,エリアマスタ!$C$2:$I$2239,5,FALSE),"")</f>
        <v>62</v>
      </c>
      <c r="H50" s="209"/>
      <c r="I50" s="207">
        <f>IFERROR(VLOOKUP(D50,エリアマスタ!$C$2:$I$2239,6,FALSE),"")</f>
        <v>214</v>
      </c>
      <c r="J50" s="209"/>
      <c r="K50" s="207">
        <f>IFERROR(VLOOKUP(D50,エリアマスタ!$C$2:$I$2239,7,FALSE),"")</f>
        <v>276</v>
      </c>
      <c r="L50" s="210">
        <f t="shared" si="10"/>
        <v>0</v>
      </c>
      <c r="M50" s="215">
        <v>9</v>
      </c>
      <c r="N50" s="212"/>
      <c r="O50" s="213" t="str">
        <f t="shared" si="13"/>
        <v/>
      </c>
      <c r="P50" s="205">
        <v>9</v>
      </c>
      <c r="Q50" s="206" t="str">
        <f>O40&amp;"-"&amp;P50</f>
        <v>5-9</v>
      </c>
      <c r="R50" s="207" t="s">
        <v>355</v>
      </c>
      <c r="S50" s="209"/>
      <c r="T50" s="207">
        <f>IFERROR(VLOOKUP(Q50,エリアマスタ!$C$2:$I$2239,5,FALSE),"")</f>
        <v>230</v>
      </c>
      <c r="U50" s="208"/>
      <c r="V50" s="207">
        <f>IFERROR(VLOOKUP(Q50,エリアマスタ!$C$2:$I$2239,6,FALSE),"")</f>
        <v>256</v>
      </c>
      <c r="W50" s="209"/>
      <c r="X50" s="207">
        <f>IFERROR(VLOOKUP(Q50,エリアマスタ!$C$2:$I$2239,7,FALSE),"")</f>
        <v>486</v>
      </c>
      <c r="Y50" s="210">
        <f t="shared" si="11"/>
        <v>0</v>
      </c>
      <c r="Z50" s="215">
        <v>9</v>
      </c>
      <c r="AA50" s="212"/>
      <c r="AB50" s="213" t="str">
        <f t="shared" si="14"/>
        <v/>
      </c>
      <c r="AC50" s="205">
        <v>9</v>
      </c>
      <c r="AD50" s="206" t="str">
        <f>AB40&amp;"-"&amp;AC50</f>
        <v>6-9</v>
      </c>
      <c r="AE50" s="207" t="s">
        <v>371</v>
      </c>
      <c r="AF50" s="209"/>
      <c r="AG50" s="207">
        <f>IFERROR(VLOOKUP(AD50,エリアマスタ!$C$2:$I$2239,5,FALSE),"")</f>
        <v>141</v>
      </c>
      <c r="AH50" s="209"/>
      <c r="AI50" s="207">
        <f>IFERROR(VLOOKUP(AD50,エリアマスタ!$C$2:$I$2239,6,FALSE),"")</f>
        <v>232</v>
      </c>
      <c r="AJ50" s="208"/>
      <c r="AK50" s="207">
        <f>IFERROR(VLOOKUP(AD50,エリアマスタ!$C$2:$I$2239,7,FALSE),"")</f>
        <v>373</v>
      </c>
      <c r="AL50" s="214">
        <f t="shared" si="12"/>
        <v>0</v>
      </c>
      <c r="AM50" s="215">
        <v>9</v>
      </c>
    </row>
    <row r="51" spans="1:40" ht="13.5" customHeight="1">
      <c r="B51" s="204" t="str">
        <f t="shared" si="9"/>
        <v/>
      </c>
      <c r="C51" s="205">
        <v>10</v>
      </c>
      <c r="D51" s="206" t="str">
        <f>B40&amp;"-"&amp;C51</f>
        <v>4-10</v>
      </c>
      <c r="E51" s="207" t="s">
        <v>66</v>
      </c>
      <c r="F51" s="208"/>
      <c r="G51" s="207">
        <f>IFERROR(VLOOKUP(D51,エリアマスタ!$C$2:$I$2239,5,FALSE),"")</f>
        <v>170</v>
      </c>
      <c r="H51" s="209"/>
      <c r="I51" s="207">
        <f>IFERROR(VLOOKUP(D51,エリアマスタ!$C$2:$I$2239,6,FALSE),"")</f>
        <v>296</v>
      </c>
      <c r="J51" s="209"/>
      <c r="K51" s="207">
        <f>IFERROR(VLOOKUP(D51,エリアマスタ!$C$2:$I$2239,7,FALSE),"")</f>
        <v>466</v>
      </c>
      <c r="L51" s="210">
        <f t="shared" si="10"/>
        <v>0</v>
      </c>
      <c r="M51" s="211">
        <v>10</v>
      </c>
      <c r="N51" s="212"/>
      <c r="O51" s="213" t="str">
        <f t="shared" si="13"/>
        <v/>
      </c>
      <c r="P51" s="205">
        <v>10</v>
      </c>
      <c r="Q51" s="206" t="str">
        <f>O40&amp;"-"&amp;P51</f>
        <v>5-10</v>
      </c>
      <c r="R51" s="207" t="s">
        <v>356</v>
      </c>
      <c r="S51" s="209"/>
      <c r="T51" s="207">
        <f>IFERROR(VLOOKUP(Q51,エリアマスタ!$C$2:$I$2239,5,FALSE),"")</f>
        <v>97</v>
      </c>
      <c r="U51" s="208"/>
      <c r="V51" s="207">
        <f>IFERROR(VLOOKUP(Q51,エリアマスタ!$C$2:$I$2239,6,FALSE),"")</f>
        <v>133</v>
      </c>
      <c r="W51" s="209"/>
      <c r="X51" s="207">
        <f>IFERROR(VLOOKUP(Q51,エリアマスタ!$C$2:$I$2239,7,FALSE),"")</f>
        <v>230</v>
      </c>
      <c r="Y51" s="210">
        <f t="shared" si="11"/>
        <v>0</v>
      </c>
      <c r="Z51" s="211">
        <v>10</v>
      </c>
      <c r="AA51" s="212"/>
      <c r="AB51" s="213" t="str">
        <f t="shared" si="14"/>
        <v/>
      </c>
      <c r="AC51" s="205">
        <v>10</v>
      </c>
      <c r="AD51" s="206" t="str">
        <f>AB40&amp;"-"&amp;AC51</f>
        <v>6-10</v>
      </c>
      <c r="AE51" s="207" t="s">
        <v>372</v>
      </c>
      <c r="AF51" s="209"/>
      <c r="AG51" s="207">
        <f>IFERROR(VLOOKUP(AD51,エリアマスタ!$C$2:$I$2239,5,FALSE),"")</f>
        <v>200</v>
      </c>
      <c r="AH51" s="209"/>
      <c r="AI51" s="207">
        <f>IFERROR(VLOOKUP(AD51,エリアマスタ!$C$2:$I$2239,6,FALSE),"")</f>
        <v>125</v>
      </c>
      <c r="AJ51" s="208"/>
      <c r="AK51" s="207">
        <f>IFERROR(VLOOKUP(AD51,エリアマスタ!$C$2:$I$2239,7,FALSE),"")</f>
        <v>325</v>
      </c>
      <c r="AL51" s="214">
        <f t="shared" si="12"/>
        <v>0</v>
      </c>
      <c r="AM51" s="211">
        <v>10</v>
      </c>
    </row>
    <row r="52" spans="1:40" ht="13.5" customHeight="1">
      <c r="B52" s="204" t="str">
        <f t="shared" si="9"/>
        <v/>
      </c>
      <c r="C52" s="205">
        <v>11</v>
      </c>
      <c r="D52" s="206" t="str">
        <f>B40&amp;"-"&amp;C52</f>
        <v>4-11</v>
      </c>
      <c r="E52" s="207" t="s">
        <v>3323</v>
      </c>
      <c r="F52" s="208"/>
      <c r="G52" s="207">
        <f>IFERROR(VLOOKUP(D52,エリアマスタ!$C$2:$I$2239,5,FALSE),"")</f>
        <v>32</v>
      </c>
      <c r="H52" s="209"/>
      <c r="I52" s="207">
        <f>IFERROR(VLOOKUP(D52,エリアマスタ!$C$2:$I$2239,6,FALSE),"")</f>
        <v>189</v>
      </c>
      <c r="J52" s="209"/>
      <c r="K52" s="207">
        <f>IFERROR(VLOOKUP(D52,エリアマスタ!$C$2:$I$2239,7,FALSE),"")</f>
        <v>221</v>
      </c>
      <c r="L52" s="210">
        <f t="shared" si="10"/>
        <v>0</v>
      </c>
      <c r="M52" s="215">
        <v>11</v>
      </c>
      <c r="N52" s="212"/>
      <c r="O52" s="213" t="str">
        <f t="shared" si="13"/>
        <v/>
      </c>
      <c r="P52" s="205">
        <v>11</v>
      </c>
      <c r="Q52" s="206" t="str">
        <f>O40&amp;"-"&amp;P52</f>
        <v>5-11</v>
      </c>
      <c r="R52" s="207" t="s">
        <v>67</v>
      </c>
      <c r="S52" s="209"/>
      <c r="T52" s="207">
        <f>IFERROR(VLOOKUP(Q52,エリアマスタ!$C$2:$I$2239,5,FALSE),"")</f>
        <v>164</v>
      </c>
      <c r="U52" s="208"/>
      <c r="V52" s="207">
        <f>IFERROR(VLOOKUP(Q52,エリアマスタ!$C$2:$I$2239,6,FALSE),"")</f>
        <v>210</v>
      </c>
      <c r="W52" s="209"/>
      <c r="X52" s="207">
        <f>IFERROR(VLOOKUP(Q52,エリアマスタ!$C$2:$I$2239,7,FALSE),"")</f>
        <v>374</v>
      </c>
      <c r="Y52" s="210">
        <f t="shared" si="11"/>
        <v>0</v>
      </c>
      <c r="Z52" s="215">
        <v>11</v>
      </c>
      <c r="AA52" s="212"/>
      <c r="AB52" s="213" t="str">
        <f t="shared" si="14"/>
        <v/>
      </c>
      <c r="AC52" s="205">
        <v>11</v>
      </c>
      <c r="AD52" s="206" t="str">
        <f>AB40&amp;"-"&amp;AC52</f>
        <v>6-11</v>
      </c>
      <c r="AE52" s="207" t="s">
        <v>373</v>
      </c>
      <c r="AF52" s="209"/>
      <c r="AG52" s="207">
        <f>IFERROR(VLOOKUP(AD52,エリアマスタ!$C$2:$I$2239,5,FALSE),"")</f>
        <v>220</v>
      </c>
      <c r="AH52" s="209"/>
      <c r="AI52" s="207">
        <f>IFERROR(VLOOKUP(AD52,エリアマスタ!$C$2:$I$2239,6,FALSE),"")</f>
        <v>110</v>
      </c>
      <c r="AJ52" s="208"/>
      <c r="AK52" s="207">
        <f>IFERROR(VLOOKUP(AD52,エリアマスタ!$C$2:$I$2239,7,FALSE),"")</f>
        <v>330</v>
      </c>
      <c r="AL52" s="214">
        <f t="shared" si="12"/>
        <v>0</v>
      </c>
      <c r="AM52" s="215">
        <v>11</v>
      </c>
    </row>
    <row r="53" spans="1:40" ht="13.5" customHeight="1">
      <c r="A53" s="217"/>
      <c r="B53" s="204" t="str">
        <f t="shared" si="9"/>
        <v/>
      </c>
      <c r="C53" s="205">
        <v>12</v>
      </c>
      <c r="D53" s="206" t="str">
        <f>B40&amp;"-"&amp;C53</f>
        <v>4-12</v>
      </c>
      <c r="E53" s="207" t="s">
        <v>68</v>
      </c>
      <c r="F53" s="208"/>
      <c r="G53" s="207">
        <f>IFERROR(VLOOKUP(D53,エリアマスタ!$C$2:$I$2239,5,FALSE),"")</f>
        <v>60</v>
      </c>
      <c r="H53" s="209"/>
      <c r="I53" s="207">
        <f>IFERROR(VLOOKUP(D53,エリアマスタ!$C$2:$I$2239,6,FALSE),"")</f>
        <v>220</v>
      </c>
      <c r="J53" s="209"/>
      <c r="K53" s="207">
        <f>IFERROR(VLOOKUP(D53,エリアマスタ!$C$2:$I$2239,7,FALSE),"")</f>
        <v>280</v>
      </c>
      <c r="L53" s="210">
        <f t="shared" si="10"/>
        <v>0</v>
      </c>
      <c r="M53" s="215">
        <v>12</v>
      </c>
      <c r="N53" s="218"/>
      <c r="O53" s="213" t="str">
        <f t="shared" si="13"/>
        <v/>
      </c>
      <c r="P53" s="205">
        <v>12</v>
      </c>
      <c r="Q53" s="206" t="str">
        <f>O40&amp;"-"&amp;P53</f>
        <v>5-12</v>
      </c>
      <c r="R53" s="207" t="s">
        <v>357</v>
      </c>
      <c r="S53" s="209"/>
      <c r="T53" s="207">
        <f>IFERROR(VLOOKUP(Q53,エリアマスタ!$C$2:$I$2239,5,FALSE),"")</f>
        <v>24</v>
      </c>
      <c r="U53" s="208"/>
      <c r="V53" s="207">
        <f>IFERROR(VLOOKUP(Q53,エリアマスタ!$C$2:$I$2239,6,FALSE),"")</f>
        <v>122</v>
      </c>
      <c r="W53" s="209"/>
      <c r="X53" s="207">
        <f>IFERROR(VLOOKUP(Q53,エリアマスタ!$C$2:$I$2239,7,FALSE),"")</f>
        <v>146</v>
      </c>
      <c r="Y53" s="210">
        <f t="shared" si="11"/>
        <v>0</v>
      </c>
      <c r="Z53" s="215">
        <v>12</v>
      </c>
      <c r="AA53" s="218"/>
      <c r="AB53" s="213" t="str">
        <f t="shared" si="14"/>
        <v/>
      </c>
      <c r="AC53" s="205">
        <v>12</v>
      </c>
      <c r="AD53" s="206" t="str">
        <f>AB40&amp;"-"&amp;AC53</f>
        <v>6-12</v>
      </c>
      <c r="AE53" s="207" t="s">
        <v>374</v>
      </c>
      <c r="AF53" s="209"/>
      <c r="AG53" s="207">
        <f>IFERROR(VLOOKUP(AD53,エリアマスタ!$C$2:$I$2239,5,FALSE),"")</f>
        <v>240</v>
      </c>
      <c r="AH53" s="209"/>
      <c r="AI53" s="207">
        <f>IFERROR(VLOOKUP(AD53,エリアマスタ!$C$2:$I$2239,6,FALSE),"")</f>
        <v>130</v>
      </c>
      <c r="AJ53" s="208"/>
      <c r="AK53" s="207">
        <f>IFERROR(VLOOKUP(AD53,エリアマスタ!$C$2:$I$2239,7,FALSE),"")</f>
        <v>370</v>
      </c>
      <c r="AL53" s="214">
        <f t="shared" si="12"/>
        <v>0</v>
      </c>
      <c r="AM53" s="215">
        <v>12</v>
      </c>
    </row>
    <row r="54" spans="1:40" ht="13.5" customHeight="1">
      <c r="A54" s="183"/>
      <c r="B54" s="204" t="str">
        <f t="shared" si="9"/>
        <v/>
      </c>
      <c r="C54" s="205">
        <v>13</v>
      </c>
      <c r="D54" s="206" t="str">
        <f>B40&amp;"-"&amp;C54</f>
        <v>4-13</v>
      </c>
      <c r="E54" s="207" t="s">
        <v>69</v>
      </c>
      <c r="F54" s="208"/>
      <c r="G54" s="207">
        <f>IFERROR(VLOOKUP(D54,エリアマスタ!$C$2:$I$2239,5,FALSE),"")</f>
        <v>46</v>
      </c>
      <c r="H54" s="209"/>
      <c r="I54" s="207">
        <f>IFERROR(VLOOKUP(D54,エリアマスタ!$C$2:$I$2239,6,FALSE),"")</f>
        <v>243</v>
      </c>
      <c r="J54" s="209"/>
      <c r="K54" s="207">
        <f>IFERROR(VLOOKUP(D54,エリアマスタ!$C$2:$I$2239,7,FALSE),"")</f>
        <v>289</v>
      </c>
      <c r="L54" s="210">
        <f t="shared" si="10"/>
        <v>0</v>
      </c>
      <c r="M54" s="211">
        <v>13</v>
      </c>
      <c r="N54" s="212"/>
      <c r="O54" s="213" t="str">
        <f t="shared" si="13"/>
        <v/>
      </c>
      <c r="P54" s="205">
        <v>13</v>
      </c>
      <c r="Q54" s="206" t="str">
        <f>O40&amp;"-"&amp;P54</f>
        <v>5-13</v>
      </c>
      <c r="R54" s="207" t="s">
        <v>358</v>
      </c>
      <c r="S54" s="209"/>
      <c r="T54" s="207">
        <f>IFERROR(VLOOKUP(Q54,エリアマスタ!$C$2:$I$2239,5,FALSE),"")</f>
        <v>84</v>
      </c>
      <c r="U54" s="208"/>
      <c r="V54" s="207">
        <f>IFERROR(VLOOKUP(Q54,エリアマスタ!$C$2:$I$2239,6,FALSE),"")</f>
        <v>404</v>
      </c>
      <c r="W54" s="209"/>
      <c r="X54" s="207">
        <f>IFERROR(VLOOKUP(Q54,エリアマスタ!$C$2:$I$2239,7,FALSE),"")</f>
        <v>488</v>
      </c>
      <c r="Y54" s="210">
        <f t="shared" si="11"/>
        <v>0</v>
      </c>
      <c r="Z54" s="211">
        <v>13</v>
      </c>
      <c r="AA54" s="212"/>
      <c r="AB54" s="213" t="str">
        <f t="shared" si="14"/>
        <v/>
      </c>
      <c r="AC54" s="205">
        <v>13</v>
      </c>
      <c r="AD54" s="206" t="str">
        <f>AB40&amp;"-"&amp;AC54</f>
        <v>6-13</v>
      </c>
      <c r="AE54" s="207" t="s">
        <v>375</v>
      </c>
      <c r="AF54" s="209"/>
      <c r="AG54" s="207">
        <f>IFERROR(VLOOKUP(AD54,エリアマスタ!$C$2:$I$2239,5,FALSE),"")</f>
        <v>395</v>
      </c>
      <c r="AH54" s="209"/>
      <c r="AI54" s="207">
        <f>IFERROR(VLOOKUP(AD54,エリアマスタ!$C$2:$I$2239,6,FALSE),"")</f>
        <v>110</v>
      </c>
      <c r="AJ54" s="208"/>
      <c r="AK54" s="207">
        <f>IFERROR(VLOOKUP(AD54,エリアマスタ!$C$2:$I$2239,7,FALSE),"")</f>
        <v>505</v>
      </c>
      <c r="AL54" s="214">
        <f t="shared" si="12"/>
        <v>0</v>
      </c>
      <c r="AM54" s="211">
        <v>13</v>
      </c>
      <c r="AN54" s="183"/>
    </row>
    <row r="55" spans="1:40" ht="13.5" customHeight="1">
      <c r="A55" s="219"/>
      <c r="B55" s="204" t="str">
        <f t="shared" si="9"/>
        <v/>
      </c>
      <c r="C55" s="205">
        <v>14</v>
      </c>
      <c r="D55" s="206" t="str">
        <f>B40&amp;"-"&amp;C55</f>
        <v>4-14</v>
      </c>
      <c r="E55" s="207" t="s">
        <v>70</v>
      </c>
      <c r="F55" s="208"/>
      <c r="G55" s="207">
        <f>IFERROR(VLOOKUP(D55,エリアマスタ!$C$2:$I$2239,5,FALSE),"")</f>
        <v>73</v>
      </c>
      <c r="H55" s="209"/>
      <c r="I55" s="207">
        <f>IFERROR(VLOOKUP(D55,エリアマスタ!$C$2:$I$2239,6,FALSE),"")</f>
        <v>86</v>
      </c>
      <c r="J55" s="209"/>
      <c r="K55" s="207">
        <f>IFERROR(VLOOKUP(D55,エリアマスタ!$C$2:$I$2239,7,FALSE),"")</f>
        <v>159</v>
      </c>
      <c r="L55" s="210">
        <f t="shared" si="10"/>
        <v>0</v>
      </c>
      <c r="M55" s="215">
        <v>14</v>
      </c>
      <c r="N55" s="212"/>
      <c r="O55" s="213" t="str">
        <f t="shared" si="13"/>
        <v/>
      </c>
      <c r="P55" s="205">
        <v>14</v>
      </c>
      <c r="Q55" s="206" t="str">
        <f>O40&amp;"-"&amp;P55</f>
        <v>5-14</v>
      </c>
      <c r="R55" s="207" t="s">
        <v>359</v>
      </c>
      <c r="S55" s="209"/>
      <c r="T55" s="207">
        <f>IFERROR(VLOOKUP(Q55,エリアマスタ!$C$2:$I$2239,5,FALSE),"")</f>
        <v>73</v>
      </c>
      <c r="U55" s="208"/>
      <c r="V55" s="207">
        <f>IFERROR(VLOOKUP(Q55,エリアマスタ!$C$2:$I$2239,6,FALSE),"")</f>
        <v>35</v>
      </c>
      <c r="W55" s="209"/>
      <c r="X55" s="207">
        <f>IFERROR(VLOOKUP(Q55,エリアマスタ!$C$2:$I$2239,7,FALSE),"")</f>
        <v>108</v>
      </c>
      <c r="Y55" s="210">
        <f t="shared" si="11"/>
        <v>0</v>
      </c>
      <c r="Z55" s="215">
        <v>14</v>
      </c>
      <c r="AA55" s="212"/>
      <c r="AB55" s="213" t="str">
        <f t="shared" si="14"/>
        <v/>
      </c>
      <c r="AC55" s="205">
        <v>14</v>
      </c>
      <c r="AD55" s="206" t="str">
        <f>AB40&amp;"-"&amp;AC55</f>
        <v>6-14</v>
      </c>
      <c r="AE55" s="207" t="s">
        <v>376</v>
      </c>
      <c r="AF55" s="209"/>
      <c r="AG55" s="207">
        <f>IFERROR(VLOOKUP(AD55,エリアマスタ!$C$2:$I$2239,5,FALSE),"")</f>
        <v>300</v>
      </c>
      <c r="AH55" s="209"/>
      <c r="AI55" s="207">
        <f>IFERROR(VLOOKUP(AD55,エリアマスタ!$C$2:$I$2239,6,FALSE),"")</f>
        <v>0</v>
      </c>
      <c r="AJ55" s="208"/>
      <c r="AK55" s="207">
        <f>IFERROR(VLOOKUP(AD55,エリアマスタ!$C$2:$I$2239,7,FALSE),"")</f>
        <v>300</v>
      </c>
      <c r="AL55" s="214">
        <f t="shared" si="12"/>
        <v>0</v>
      </c>
      <c r="AM55" s="215">
        <v>14</v>
      </c>
      <c r="AN55" s="183"/>
    </row>
    <row r="56" spans="1:40" ht="13.5" customHeight="1">
      <c r="A56" s="183"/>
      <c r="B56" s="204" t="str">
        <f t="shared" si="9"/>
        <v/>
      </c>
      <c r="C56" s="205">
        <v>15</v>
      </c>
      <c r="D56" s="206" t="str">
        <f>B40&amp;"-"&amp;C56</f>
        <v>4-15</v>
      </c>
      <c r="E56" s="207" t="s">
        <v>71</v>
      </c>
      <c r="F56" s="208"/>
      <c r="G56" s="207">
        <f>IFERROR(VLOOKUP(D56,エリアマスタ!$C$2:$I$2239,5,FALSE),"")</f>
        <v>40</v>
      </c>
      <c r="H56" s="209"/>
      <c r="I56" s="207">
        <f>IFERROR(VLOOKUP(D56,エリアマスタ!$C$2:$I$2239,6,FALSE),"")</f>
        <v>222</v>
      </c>
      <c r="J56" s="209"/>
      <c r="K56" s="207">
        <f>IFERROR(VLOOKUP(D56,エリアマスタ!$C$2:$I$2239,7,FALSE),"")</f>
        <v>262</v>
      </c>
      <c r="L56" s="210">
        <f t="shared" si="10"/>
        <v>0</v>
      </c>
      <c r="M56" s="215">
        <v>15</v>
      </c>
      <c r="N56" s="212"/>
      <c r="O56" s="213" t="str">
        <f t="shared" si="13"/>
        <v/>
      </c>
      <c r="P56" s="205">
        <v>15</v>
      </c>
      <c r="Q56" s="206" t="str">
        <f>O40&amp;"-"&amp;P56</f>
        <v>5-15</v>
      </c>
      <c r="R56" s="207" t="s">
        <v>1587</v>
      </c>
      <c r="S56" s="209"/>
      <c r="T56" s="207">
        <f>IFERROR(VLOOKUP(Q56,エリアマスタ!$C$2:$I$2239,5,FALSE),"")</f>
        <v>112</v>
      </c>
      <c r="U56" s="208"/>
      <c r="V56" s="207">
        <f>IFERROR(VLOOKUP(Q56,エリアマスタ!$C$2:$I$2239,6,FALSE),"")</f>
        <v>382</v>
      </c>
      <c r="W56" s="209"/>
      <c r="X56" s="207">
        <f>IFERROR(VLOOKUP(Q56,エリアマスタ!$C$2:$I$2239,7,FALSE),"")</f>
        <v>494</v>
      </c>
      <c r="Y56" s="210">
        <f t="shared" si="11"/>
        <v>0</v>
      </c>
      <c r="Z56" s="215">
        <v>15</v>
      </c>
      <c r="AA56" s="212"/>
      <c r="AB56" s="213" t="str">
        <f t="shared" si="14"/>
        <v/>
      </c>
      <c r="AC56" s="205">
        <v>15</v>
      </c>
      <c r="AD56" s="206" t="str">
        <f>AB40&amp;"-"&amp;AC56</f>
        <v>6-15</v>
      </c>
      <c r="AE56" s="207" t="s">
        <v>377</v>
      </c>
      <c r="AF56" s="209"/>
      <c r="AG56" s="207">
        <f>IFERROR(VLOOKUP(AD56,エリアマスタ!$C$2:$I$2239,5,FALSE),"")</f>
        <v>311</v>
      </c>
      <c r="AH56" s="209"/>
      <c r="AI56" s="207">
        <f>IFERROR(VLOOKUP(AD56,エリアマスタ!$C$2:$I$2239,6,FALSE),"")</f>
        <v>164</v>
      </c>
      <c r="AJ56" s="208"/>
      <c r="AK56" s="207">
        <f>IFERROR(VLOOKUP(AD56,エリアマスタ!$C$2:$I$2239,7,FALSE),"")</f>
        <v>475</v>
      </c>
      <c r="AL56" s="214">
        <f t="shared" si="12"/>
        <v>0</v>
      </c>
      <c r="AM56" s="215">
        <v>15</v>
      </c>
      <c r="AN56" s="183"/>
    </row>
    <row r="57" spans="1:40" ht="13.5" customHeight="1">
      <c r="A57" s="183"/>
      <c r="B57" s="204" t="str">
        <f t="shared" si="9"/>
        <v/>
      </c>
      <c r="C57" s="205">
        <v>16</v>
      </c>
      <c r="D57" s="206" t="str">
        <f>B40&amp;"-"&amp;C57</f>
        <v>4-16</v>
      </c>
      <c r="E57" s="207" t="s">
        <v>332</v>
      </c>
      <c r="F57" s="208"/>
      <c r="G57" s="207">
        <f>IFERROR(VLOOKUP(D57,エリアマスタ!$C$2:$I$2239,5,FALSE),"")</f>
        <v>104</v>
      </c>
      <c r="H57" s="209"/>
      <c r="I57" s="207">
        <f>IFERROR(VLOOKUP(D57,エリアマスタ!$C$2:$I$2239,6,FALSE),"")</f>
        <v>331</v>
      </c>
      <c r="J57" s="209"/>
      <c r="K57" s="207">
        <f>IFERROR(VLOOKUP(D57,エリアマスタ!$C$2:$I$2239,7,FALSE),"")</f>
        <v>435</v>
      </c>
      <c r="L57" s="210">
        <f t="shared" si="10"/>
        <v>0</v>
      </c>
      <c r="M57" s="211">
        <v>16</v>
      </c>
      <c r="N57" s="212"/>
      <c r="O57" s="213" t="str">
        <f t="shared" si="13"/>
        <v/>
      </c>
      <c r="P57" s="205">
        <v>16</v>
      </c>
      <c r="Q57" s="206" t="str">
        <f>O40&amp;"-"&amp;P57</f>
        <v>5-16</v>
      </c>
      <c r="R57" s="207" t="s">
        <v>360</v>
      </c>
      <c r="S57" s="209"/>
      <c r="T57" s="207">
        <f>IFERROR(VLOOKUP(Q57,エリアマスタ!$C$2:$I$2239,5,FALSE),"")</f>
        <v>111</v>
      </c>
      <c r="U57" s="208"/>
      <c r="V57" s="207">
        <f>IFERROR(VLOOKUP(Q57,エリアマスタ!$C$2:$I$2239,6,FALSE),"")</f>
        <v>213</v>
      </c>
      <c r="W57" s="209"/>
      <c r="X57" s="207">
        <f>IFERROR(VLOOKUP(Q57,エリアマスタ!$C$2:$I$2239,7,FALSE),"")</f>
        <v>324</v>
      </c>
      <c r="Y57" s="210">
        <f t="shared" si="11"/>
        <v>0</v>
      </c>
      <c r="Z57" s="211">
        <v>16</v>
      </c>
      <c r="AA57" s="212"/>
      <c r="AB57" s="213" t="str">
        <f t="shared" si="14"/>
        <v/>
      </c>
      <c r="AC57" s="205">
        <v>16</v>
      </c>
      <c r="AD57" s="206" t="str">
        <f>AB40&amp;"-"&amp;AC57</f>
        <v>6-16</v>
      </c>
      <c r="AE57" s="207" t="s">
        <v>378</v>
      </c>
      <c r="AF57" s="209"/>
      <c r="AG57" s="207">
        <f>IFERROR(VLOOKUP(AD57,エリアマスタ!$C$2:$I$2239,5,FALSE),"")</f>
        <v>241</v>
      </c>
      <c r="AH57" s="209"/>
      <c r="AI57" s="207">
        <f>IFERROR(VLOOKUP(AD57,エリアマスタ!$C$2:$I$2239,6,FALSE),"")</f>
        <v>79</v>
      </c>
      <c r="AJ57" s="208"/>
      <c r="AK57" s="207">
        <f>IFERROR(VLOOKUP(AD57,エリアマスタ!$C$2:$I$2239,7,FALSE),"")</f>
        <v>320</v>
      </c>
      <c r="AL57" s="214">
        <f t="shared" si="12"/>
        <v>0</v>
      </c>
      <c r="AM57" s="211">
        <v>16</v>
      </c>
      <c r="AN57" s="183"/>
    </row>
    <row r="58" spans="1:40" ht="13.5" customHeight="1">
      <c r="B58" s="204" t="str">
        <f t="shared" si="9"/>
        <v/>
      </c>
      <c r="C58" s="205">
        <v>17</v>
      </c>
      <c r="D58" s="206" t="str">
        <f>B40&amp;"-"&amp;C58</f>
        <v>4-17</v>
      </c>
      <c r="E58" s="207" t="s">
        <v>333</v>
      </c>
      <c r="F58" s="208"/>
      <c r="G58" s="207">
        <f>IFERROR(VLOOKUP(D58,エリアマスタ!$C$2:$I$2239,5,FALSE),"")</f>
        <v>95</v>
      </c>
      <c r="H58" s="209"/>
      <c r="I58" s="207">
        <f>IFERROR(VLOOKUP(D58,エリアマスタ!$C$2:$I$2239,6,FALSE),"")</f>
        <v>125</v>
      </c>
      <c r="J58" s="209"/>
      <c r="K58" s="207">
        <f>IFERROR(VLOOKUP(D58,エリアマスタ!$C$2:$I$2239,7,FALSE),"")</f>
        <v>220</v>
      </c>
      <c r="L58" s="210">
        <f t="shared" si="10"/>
        <v>0</v>
      </c>
      <c r="M58" s="215">
        <v>17</v>
      </c>
      <c r="N58" s="212"/>
      <c r="O58" s="213" t="str">
        <f t="shared" si="13"/>
        <v/>
      </c>
      <c r="P58" s="205">
        <v>17</v>
      </c>
      <c r="Q58" s="206" t="str">
        <f>O40&amp;"-"&amp;P58</f>
        <v>5-17</v>
      </c>
      <c r="R58" s="207" t="s">
        <v>361</v>
      </c>
      <c r="S58" s="209"/>
      <c r="T58" s="207">
        <f>IFERROR(VLOOKUP(Q58,エリアマスタ!$C$2:$I$2239,5,FALSE),"")</f>
        <v>183</v>
      </c>
      <c r="U58" s="208"/>
      <c r="V58" s="207">
        <f>IFERROR(VLOOKUP(Q58,エリアマスタ!$C$2:$I$2239,6,FALSE),"")</f>
        <v>300</v>
      </c>
      <c r="W58" s="209"/>
      <c r="X58" s="207">
        <f>IFERROR(VLOOKUP(Q58,エリアマスタ!$C$2:$I$2239,7,FALSE),"")</f>
        <v>483</v>
      </c>
      <c r="Y58" s="210">
        <f t="shared" si="11"/>
        <v>0</v>
      </c>
      <c r="Z58" s="215">
        <v>17</v>
      </c>
      <c r="AA58" s="212"/>
      <c r="AB58" s="213" t="str">
        <f t="shared" si="14"/>
        <v/>
      </c>
      <c r="AC58" s="205">
        <v>17</v>
      </c>
      <c r="AD58" s="206" t="str">
        <f>AB40&amp;"-"&amp;AC58</f>
        <v>6-17</v>
      </c>
      <c r="AE58" s="207" t="s">
        <v>3325</v>
      </c>
      <c r="AF58" s="209"/>
      <c r="AG58" s="207">
        <f>IFERROR(VLOOKUP(AD58,エリアマスタ!$C$2:$I$2239,5,FALSE),"")</f>
        <v>21</v>
      </c>
      <c r="AH58" s="209"/>
      <c r="AI58" s="207">
        <f>IFERROR(VLOOKUP(AD58,エリアマスタ!$C$2:$I$2239,6,FALSE),"")</f>
        <v>452</v>
      </c>
      <c r="AJ58" s="208"/>
      <c r="AK58" s="207">
        <f>IFERROR(VLOOKUP(AD58,エリアマスタ!$C$2:$I$2239,7,FALSE),"")</f>
        <v>473</v>
      </c>
      <c r="AL58" s="214">
        <f t="shared" si="12"/>
        <v>0</v>
      </c>
      <c r="AM58" s="215">
        <v>17</v>
      </c>
      <c r="AN58" s="183"/>
    </row>
    <row r="59" spans="1:40" ht="13.5" customHeight="1">
      <c r="B59" s="204" t="str">
        <f t="shared" si="9"/>
        <v/>
      </c>
      <c r="C59" s="205">
        <v>18</v>
      </c>
      <c r="D59" s="206" t="str">
        <f>B40&amp;"-"&amp;C59</f>
        <v>4-18</v>
      </c>
      <c r="E59" s="207" t="s">
        <v>334</v>
      </c>
      <c r="F59" s="208"/>
      <c r="G59" s="207">
        <f>IFERROR(VLOOKUP(D59,エリアマスタ!$C$2:$I$2239,5,FALSE),"")</f>
        <v>23</v>
      </c>
      <c r="H59" s="209"/>
      <c r="I59" s="207">
        <f>IFERROR(VLOOKUP(D59,エリアマスタ!$C$2:$I$2239,6,FALSE),"")</f>
        <v>269</v>
      </c>
      <c r="J59" s="209"/>
      <c r="K59" s="207">
        <f>IFERROR(VLOOKUP(D59,エリアマスタ!$C$2:$I$2239,7,FALSE),"")</f>
        <v>292</v>
      </c>
      <c r="L59" s="210">
        <f t="shared" si="10"/>
        <v>0</v>
      </c>
      <c r="M59" s="215">
        <v>18</v>
      </c>
      <c r="N59" s="212"/>
      <c r="O59" s="213" t="str">
        <f t="shared" si="13"/>
        <v/>
      </c>
      <c r="P59" s="205">
        <v>18</v>
      </c>
      <c r="Q59" s="206" t="str">
        <f>O40&amp;"-"&amp;P59</f>
        <v>5-18</v>
      </c>
      <c r="R59" s="207" t="s">
        <v>73</v>
      </c>
      <c r="S59" s="209"/>
      <c r="T59" s="207">
        <f>IFERROR(VLOOKUP(Q59,エリアマスタ!$C$2:$I$2239,5,FALSE),"")</f>
        <v>160</v>
      </c>
      <c r="U59" s="208"/>
      <c r="V59" s="207">
        <f>IFERROR(VLOOKUP(Q59,エリアマスタ!$C$2:$I$2239,6,FALSE),"")</f>
        <v>380</v>
      </c>
      <c r="W59" s="209"/>
      <c r="X59" s="207">
        <f>IFERROR(VLOOKUP(Q59,エリアマスタ!$C$2:$I$2239,7,FALSE),"")</f>
        <v>540</v>
      </c>
      <c r="Y59" s="210">
        <f t="shared" si="11"/>
        <v>0</v>
      </c>
      <c r="Z59" s="215">
        <v>18</v>
      </c>
      <c r="AA59" s="212"/>
      <c r="AB59" s="213" t="str">
        <f t="shared" si="14"/>
        <v/>
      </c>
      <c r="AC59" s="205">
        <v>18</v>
      </c>
      <c r="AD59" s="206" t="str">
        <f>AB40&amp;"-"&amp;AC59</f>
        <v>6-18</v>
      </c>
      <c r="AE59" s="207" t="s">
        <v>380</v>
      </c>
      <c r="AF59" s="209"/>
      <c r="AG59" s="207">
        <f>IFERROR(VLOOKUP(AD59,エリアマスタ!$C$2:$I$2239,5,FALSE),"")</f>
        <v>51</v>
      </c>
      <c r="AH59" s="209"/>
      <c r="AI59" s="207">
        <f>IFERROR(VLOOKUP(AD59,エリアマスタ!$C$2:$I$2239,6,FALSE),"")</f>
        <v>443</v>
      </c>
      <c r="AJ59" s="208"/>
      <c r="AK59" s="207">
        <f>IFERROR(VLOOKUP(AD59,エリアマスタ!$C$2:$I$2239,7,FALSE),"")</f>
        <v>494</v>
      </c>
      <c r="AL59" s="214">
        <f t="shared" si="12"/>
        <v>0</v>
      </c>
      <c r="AM59" s="215">
        <v>18</v>
      </c>
      <c r="AN59" s="183"/>
    </row>
    <row r="60" spans="1:40" ht="13.5" customHeight="1">
      <c r="B60" s="204" t="str">
        <f t="shared" si="9"/>
        <v/>
      </c>
      <c r="C60" s="205">
        <v>19</v>
      </c>
      <c r="D60" s="206" t="str">
        <f>B40&amp;"-"&amp;C60</f>
        <v>4-19</v>
      </c>
      <c r="E60" s="207" t="s">
        <v>335</v>
      </c>
      <c r="F60" s="208"/>
      <c r="G60" s="207">
        <f>IFERROR(VLOOKUP(D60,エリアマスタ!$C$2:$I$2239,5,FALSE),"")</f>
        <v>159</v>
      </c>
      <c r="H60" s="209"/>
      <c r="I60" s="207">
        <f>IFERROR(VLOOKUP(D60,エリアマスタ!$C$2:$I$2239,6,FALSE),"")</f>
        <v>355</v>
      </c>
      <c r="J60" s="209"/>
      <c r="K60" s="207">
        <f>IFERROR(VLOOKUP(D60,エリアマスタ!$C$2:$I$2239,7,FALSE),"")</f>
        <v>514</v>
      </c>
      <c r="L60" s="210">
        <f t="shared" si="10"/>
        <v>0</v>
      </c>
      <c r="M60" s="211">
        <v>19</v>
      </c>
      <c r="N60" s="212"/>
      <c r="O60" s="213" t="str">
        <f t="shared" si="13"/>
        <v/>
      </c>
      <c r="P60" s="205">
        <v>19</v>
      </c>
      <c r="Q60" s="206" t="str">
        <f>O40&amp;"-"&amp;P60</f>
        <v>5-19</v>
      </c>
      <c r="R60" s="207" t="s">
        <v>74</v>
      </c>
      <c r="S60" s="209"/>
      <c r="T60" s="207">
        <f>IFERROR(VLOOKUP(Q60,エリアマスタ!$C$2:$I$2239,5,FALSE),"")</f>
        <v>101</v>
      </c>
      <c r="U60" s="208"/>
      <c r="V60" s="207">
        <f>IFERROR(VLOOKUP(Q60,エリアマスタ!$C$2:$I$2239,6,FALSE),"")</f>
        <v>55</v>
      </c>
      <c r="W60" s="209"/>
      <c r="X60" s="207">
        <f>IFERROR(VLOOKUP(Q60,エリアマスタ!$C$2:$I$2239,7,FALSE),"")</f>
        <v>156</v>
      </c>
      <c r="Y60" s="210">
        <f t="shared" si="11"/>
        <v>0</v>
      </c>
      <c r="Z60" s="211">
        <v>19</v>
      </c>
      <c r="AA60" s="212"/>
      <c r="AB60" s="213" t="str">
        <f t="shared" si="14"/>
        <v/>
      </c>
      <c r="AC60" s="205">
        <v>19</v>
      </c>
      <c r="AD60" s="206" t="str">
        <f>AB40&amp;"-"&amp;AC60</f>
        <v>6-19</v>
      </c>
      <c r="AE60" s="207" t="s">
        <v>381</v>
      </c>
      <c r="AF60" s="209"/>
      <c r="AG60" s="207">
        <f>IFERROR(VLOOKUP(AD60,エリアマスタ!$C$2:$I$2239,5,FALSE),"")</f>
        <v>98</v>
      </c>
      <c r="AH60" s="209"/>
      <c r="AI60" s="207">
        <f>IFERROR(VLOOKUP(AD60,エリアマスタ!$C$2:$I$2239,6,FALSE),"")</f>
        <v>163</v>
      </c>
      <c r="AJ60" s="208"/>
      <c r="AK60" s="207">
        <f>IFERROR(VLOOKUP(AD60,エリアマスタ!$C$2:$I$2239,7,FALSE),"")</f>
        <v>261</v>
      </c>
      <c r="AL60" s="214">
        <f t="shared" si="12"/>
        <v>0</v>
      </c>
      <c r="AM60" s="211">
        <v>19</v>
      </c>
      <c r="AN60" s="183"/>
    </row>
    <row r="61" spans="1:40" ht="13.5" customHeight="1">
      <c r="B61" s="204" t="str">
        <f t="shared" si="9"/>
        <v/>
      </c>
      <c r="C61" s="205">
        <v>20</v>
      </c>
      <c r="D61" s="206" t="str">
        <f>B40&amp;"-"&amp;C61</f>
        <v>4-20</v>
      </c>
      <c r="E61" s="207" t="s">
        <v>336</v>
      </c>
      <c r="F61" s="208"/>
      <c r="G61" s="207">
        <f>IFERROR(VLOOKUP(D61,エリアマスタ!$C$2:$I$2239,5,FALSE),"")</f>
        <v>70</v>
      </c>
      <c r="H61" s="209"/>
      <c r="I61" s="207">
        <f>IFERROR(VLOOKUP(D61,エリアマスタ!$C$2:$I$2239,6,FALSE),"")</f>
        <v>327</v>
      </c>
      <c r="J61" s="209"/>
      <c r="K61" s="207">
        <f>IFERROR(VLOOKUP(D61,エリアマスタ!$C$2:$I$2239,7,FALSE),"")</f>
        <v>397</v>
      </c>
      <c r="L61" s="210">
        <f t="shared" si="10"/>
        <v>0</v>
      </c>
      <c r="M61" s="215">
        <v>20</v>
      </c>
      <c r="N61" s="212"/>
      <c r="O61" s="213" t="str">
        <f t="shared" si="13"/>
        <v/>
      </c>
      <c r="P61" s="205">
        <v>20</v>
      </c>
      <c r="Q61" s="206" t="str">
        <f>O40&amp;"-"&amp;P61</f>
        <v>5-20</v>
      </c>
      <c r="R61" s="207" t="s">
        <v>75</v>
      </c>
      <c r="S61" s="209"/>
      <c r="T61" s="207">
        <f>IFERROR(VLOOKUP(Q61,エリアマスタ!$C$2:$I$2239,5,FALSE),"")</f>
        <v>197</v>
      </c>
      <c r="U61" s="208"/>
      <c r="V61" s="207">
        <f>IFERROR(VLOOKUP(Q61,エリアマスタ!$C$2:$I$2239,6,FALSE),"")</f>
        <v>340</v>
      </c>
      <c r="W61" s="209"/>
      <c r="X61" s="207">
        <f>IFERROR(VLOOKUP(Q61,エリアマスタ!$C$2:$I$2239,7,FALSE),"")</f>
        <v>537</v>
      </c>
      <c r="Y61" s="210">
        <f t="shared" si="11"/>
        <v>0</v>
      </c>
      <c r="Z61" s="215">
        <v>20</v>
      </c>
      <c r="AA61" s="212"/>
      <c r="AB61" s="213" t="str">
        <f t="shared" si="14"/>
        <v/>
      </c>
      <c r="AC61" s="205">
        <v>20</v>
      </c>
      <c r="AD61" s="206" t="str">
        <f>AB40&amp;"-"&amp;AC61</f>
        <v>6-20</v>
      </c>
      <c r="AE61" s="207" t="s">
        <v>382</v>
      </c>
      <c r="AF61" s="209"/>
      <c r="AG61" s="207">
        <f>IFERROR(VLOOKUP(AD61,エリアマスタ!$C$2:$I$2239,5,FALSE),"")</f>
        <v>91</v>
      </c>
      <c r="AH61" s="209"/>
      <c r="AI61" s="207">
        <f>IFERROR(VLOOKUP(AD61,エリアマスタ!$C$2:$I$2239,6,FALSE),"")</f>
        <v>56</v>
      </c>
      <c r="AJ61" s="208"/>
      <c r="AK61" s="207">
        <f>IFERROR(VLOOKUP(AD61,エリアマスタ!$C$2:$I$2239,7,FALSE),"")</f>
        <v>147</v>
      </c>
      <c r="AL61" s="214">
        <f t="shared" si="12"/>
        <v>0</v>
      </c>
      <c r="AM61" s="215">
        <v>20</v>
      </c>
      <c r="AN61" s="183"/>
    </row>
    <row r="62" spans="1:40" ht="13.5" customHeight="1">
      <c r="B62" s="204" t="str">
        <f t="shared" si="9"/>
        <v/>
      </c>
      <c r="C62" s="205">
        <v>21</v>
      </c>
      <c r="D62" s="206" t="str">
        <f>B40&amp;"-"&amp;C62</f>
        <v>4-21</v>
      </c>
      <c r="E62" s="207" t="s">
        <v>337</v>
      </c>
      <c r="F62" s="208"/>
      <c r="G62" s="207">
        <f>IFERROR(VLOOKUP(D62,エリアマスタ!$C$2:$I$2239,5,FALSE),"")</f>
        <v>103</v>
      </c>
      <c r="H62" s="209"/>
      <c r="I62" s="207">
        <f>IFERROR(VLOOKUP(D62,エリアマスタ!$C$2:$I$2239,6,FALSE),"")</f>
        <v>214</v>
      </c>
      <c r="J62" s="209"/>
      <c r="K62" s="207">
        <f>IFERROR(VLOOKUP(D62,エリアマスタ!$C$2:$I$2239,7,FALSE),"")</f>
        <v>317</v>
      </c>
      <c r="L62" s="210">
        <f t="shared" si="10"/>
        <v>0</v>
      </c>
      <c r="M62" s="215">
        <v>21</v>
      </c>
      <c r="N62" s="212"/>
      <c r="O62" s="213" t="str">
        <f t="shared" si="13"/>
        <v/>
      </c>
      <c r="P62" s="205">
        <v>21</v>
      </c>
      <c r="Q62" s="206" t="str">
        <f>O40&amp;"-"&amp;P62</f>
        <v>5-21</v>
      </c>
      <c r="R62" s="207" t="s">
        <v>76</v>
      </c>
      <c r="S62" s="209"/>
      <c r="T62" s="207">
        <f>IFERROR(VLOOKUP(Q62,エリアマスタ!$C$2:$I$2239,5,FALSE),"")</f>
        <v>152</v>
      </c>
      <c r="U62" s="208"/>
      <c r="V62" s="207">
        <f>IFERROR(VLOOKUP(Q62,エリアマスタ!$C$2:$I$2239,6,FALSE),"")</f>
        <v>218</v>
      </c>
      <c r="W62" s="209"/>
      <c r="X62" s="207">
        <f>IFERROR(VLOOKUP(Q62,エリアマスタ!$C$2:$I$2239,7,FALSE),"")</f>
        <v>370</v>
      </c>
      <c r="Y62" s="210">
        <f t="shared" si="11"/>
        <v>0</v>
      </c>
      <c r="Z62" s="215">
        <v>21</v>
      </c>
      <c r="AA62" s="212"/>
      <c r="AB62" s="213" t="str">
        <f t="shared" si="14"/>
        <v/>
      </c>
      <c r="AC62" s="205">
        <v>21</v>
      </c>
      <c r="AD62" s="206" t="str">
        <f>AB40&amp;"-"&amp;AC62</f>
        <v>6-21</v>
      </c>
      <c r="AE62" s="207" t="s">
        <v>383</v>
      </c>
      <c r="AF62" s="209"/>
      <c r="AG62" s="207">
        <f>IFERROR(VLOOKUP(AD62,エリアマスタ!$C$2:$I$2239,5,FALSE),"")</f>
        <v>50</v>
      </c>
      <c r="AH62" s="209"/>
      <c r="AI62" s="207">
        <f>IFERROR(VLOOKUP(AD62,エリアマスタ!$C$2:$I$2239,6,FALSE),"")</f>
        <v>115</v>
      </c>
      <c r="AJ62" s="208"/>
      <c r="AK62" s="207">
        <f>IFERROR(VLOOKUP(AD62,エリアマスタ!$C$2:$I$2239,7,FALSE),"")</f>
        <v>165</v>
      </c>
      <c r="AL62" s="214">
        <f t="shared" si="12"/>
        <v>0</v>
      </c>
      <c r="AM62" s="215">
        <v>21</v>
      </c>
      <c r="AN62" s="183"/>
    </row>
    <row r="63" spans="1:40" ht="13.5" customHeight="1">
      <c r="B63" s="204" t="str">
        <f t="shared" si="9"/>
        <v/>
      </c>
      <c r="C63" s="205">
        <v>22</v>
      </c>
      <c r="D63" s="206" t="str">
        <f>B40&amp;"-"&amp;C63</f>
        <v>4-22</v>
      </c>
      <c r="E63" s="207" t="s">
        <v>338</v>
      </c>
      <c r="F63" s="208"/>
      <c r="G63" s="207">
        <f>IFERROR(VLOOKUP(D63,エリアマスタ!$C$2:$I$2239,5,FALSE),"")</f>
        <v>129</v>
      </c>
      <c r="H63" s="209"/>
      <c r="I63" s="207">
        <f>IFERROR(VLOOKUP(D63,エリアマスタ!$C$2:$I$2239,6,FALSE),"")</f>
        <v>83</v>
      </c>
      <c r="J63" s="209"/>
      <c r="K63" s="207">
        <f>IFERROR(VLOOKUP(D63,エリアマスタ!$C$2:$I$2239,7,FALSE),"")</f>
        <v>212</v>
      </c>
      <c r="L63" s="210">
        <f t="shared" si="10"/>
        <v>0</v>
      </c>
      <c r="M63" s="211">
        <v>22</v>
      </c>
      <c r="N63" s="212"/>
      <c r="O63" s="213" t="str">
        <f t="shared" si="13"/>
        <v/>
      </c>
      <c r="P63" s="205">
        <v>22</v>
      </c>
      <c r="Q63" s="206" t="str">
        <f>O40&amp;"-"&amp;P63</f>
        <v>5-22</v>
      </c>
      <c r="R63" s="207" t="s">
        <v>77</v>
      </c>
      <c r="S63" s="209"/>
      <c r="T63" s="207">
        <f>IFERROR(VLOOKUP(Q63,エリアマスタ!$C$2:$I$2239,5,FALSE),"")</f>
        <v>180</v>
      </c>
      <c r="U63" s="208"/>
      <c r="V63" s="207">
        <f>IFERROR(VLOOKUP(Q63,エリアマスタ!$C$2:$I$2239,6,FALSE),"")</f>
        <v>300</v>
      </c>
      <c r="W63" s="209"/>
      <c r="X63" s="207">
        <f>IFERROR(VLOOKUP(Q63,エリアマスタ!$C$2:$I$2239,7,FALSE),"")</f>
        <v>480</v>
      </c>
      <c r="Y63" s="210">
        <f t="shared" si="11"/>
        <v>0</v>
      </c>
      <c r="Z63" s="211">
        <v>22</v>
      </c>
      <c r="AA63" s="212"/>
      <c r="AB63" s="213" t="str">
        <f t="shared" si="14"/>
        <v/>
      </c>
      <c r="AC63" s="205">
        <v>22</v>
      </c>
      <c r="AD63" s="206" t="str">
        <f>AB40&amp;"-"&amp;AC63</f>
        <v>6-22</v>
      </c>
      <c r="AE63" s="207" t="s">
        <v>384</v>
      </c>
      <c r="AF63" s="209"/>
      <c r="AG63" s="207">
        <f>IFERROR(VLOOKUP(AD63,エリアマスタ!$C$2:$I$2239,5,FALSE),"")</f>
        <v>120</v>
      </c>
      <c r="AH63" s="209"/>
      <c r="AI63" s="207">
        <f>IFERROR(VLOOKUP(AD63,エリアマスタ!$C$2:$I$2239,6,FALSE),"")</f>
        <v>210</v>
      </c>
      <c r="AJ63" s="208"/>
      <c r="AK63" s="207">
        <f>IFERROR(VLOOKUP(AD63,エリアマスタ!$C$2:$I$2239,7,FALSE),"")</f>
        <v>330</v>
      </c>
      <c r="AL63" s="214">
        <f t="shared" si="12"/>
        <v>0</v>
      </c>
      <c r="AM63" s="211">
        <v>22</v>
      </c>
      <c r="AN63" s="183"/>
    </row>
    <row r="64" spans="1:40" ht="13.5" customHeight="1">
      <c r="B64" s="204" t="str">
        <f t="shared" si="9"/>
        <v/>
      </c>
      <c r="C64" s="205">
        <v>23</v>
      </c>
      <c r="D64" s="206" t="str">
        <f>B40&amp;"-"&amp;C64</f>
        <v>4-23</v>
      </c>
      <c r="E64" s="207" t="s">
        <v>339</v>
      </c>
      <c r="F64" s="208"/>
      <c r="G64" s="207">
        <f>IFERROR(VLOOKUP(D64,エリアマスタ!$C$2:$I$2239,5,FALSE),"")</f>
        <v>80</v>
      </c>
      <c r="H64" s="209"/>
      <c r="I64" s="207">
        <f>IFERROR(VLOOKUP(D64,エリアマスタ!$C$2:$I$2239,6,FALSE),"")</f>
        <v>83</v>
      </c>
      <c r="J64" s="209"/>
      <c r="K64" s="207">
        <f>IFERROR(VLOOKUP(D64,エリアマスタ!$C$2:$I$2239,7,FALSE),"")</f>
        <v>163</v>
      </c>
      <c r="L64" s="210">
        <f t="shared" si="10"/>
        <v>0</v>
      </c>
      <c r="M64" s="215">
        <v>23</v>
      </c>
      <c r="N64" s="220"/>
      <c r="O64" s="213" t="str">
        <f t="shared" si="13"/>
        <v/>
      </c>
      <c r="P64" s="205">
        <v>23</v>
      </c>
      <c r="Q64" s="206" t="str">
        <f>O40&amp;"-"&amp;P64</f>
        <v>5-23</v>
      </c>
      <c r="R64" s="207" t="s">
        <v>362</v>
      </c>
      <c r="S64" s="209"/>
      <c r="T64" s="207">
        <f>IFERROR(VLOOKUP(Q64,エリアマスタ!$C$2:$I$2239,5,FALSE),"")</f>
        <v>115</v>
      </c>
      <c r="U64" s="208"/>
      <c r="V64" s="207">
        <f>IFERROR(VLOOKUP(Q64,エリアマスタ!$C$2:$I$2239,6,FALSE),"")</f>
        <v>260</v>
      </c>
      <c r="W64" s="209"/>
      <c r="X64" s="207">
        <f>IFERROR(VLOOKUP(Q64,エリアマスタ!$C$2:$I$2239,7,FALSE),"")</f>
        <v>375</v>
      </c>
      <c r="Y64" s="210">
        <f t="shared" si="11"/>
        <v>0</v>
      </c>
      <c r="Z64" s="215">
        <v>23</v>
      </c>
      <c r="AA64" s="220"/>
      <c r="AB64" s="213" t="str">
        <f t="shared" si="14"/>
        <v/>
      </c>
      <c r="AC64" s="205">
        <v>23</v>
      </c>
      <c r="AD64" s="206" t="str">
        <f>AB40&amp;"-"&amp;AC64</f>
        <v>6-23</v>
      </c>
      <c r="AE64" s="207" t="s">
        <v>385</v>
      </c>
      <c r="AF64" s="209"/>
      <c r="AG64" s="207">
        <f>IFERROR(VLOOKUP(AD64,エリアマスタ!$C$2:$I$2239,5,FALSE),"")</f>
        <v>10</v>
      </c>
      <c r="AH64" s="209"/>
      <c r="AI64" s="207">
        <f>IFERROR(VLOOKUP(AD64,エリアマスタ!$C$2:$I$2239,6,FALSE),"")</f>
        <v>370</v>
      </c>
      <c r="AJ64" s="208"/>
      <c r="AK64" s="207">
        <f>IFERROR(VLOOKUP(AD64,エリアマスタ!$C$2:$I$2239,7,FALSE),"")</f>
        <v>380</v>
      </c>
      <c r="AL64" s="214">
        <f t="shared" si="12"/>
        <v>0</v>
      </c>
      <c r="AM64" s="215">
        <v>23</v>
      </c>
      <c r="AN64" s="183"/>
    </row>
    <row r="65" spans="1:40" ht="13.5" customHeight="1">
      <c r="B65" s="204" t="str">
        <f t="shared" si="9"/>
        <v/>
      </c>
      <c r="C65" s="205">
        <v>24</v>
      </c>
      <c r="D65" s="206" t="str">
        <f>B40&amp;"-"&amp;C65</f>
        <v>4-24</v>
      </c>
      <c r="E65" s="207" t="s">
        <v>78</v>
      </c>
      <c r="F65" s="208"/>
      <c r="G65" s="207">
        <f>IFERROR(VLOOKUP(D65,エリアマスタ!$C$2:$I$2239,5,FALSE),"")</f>
        <v>252</v>
      </c>
      <c r="H65" s="209"/>
      <c r="I65" s="207">
        <f>IFERROR(VLOOKUP(D65,エリアマスタ!$C$2:$I$2239,6,FALSE),"")</f>
        <v>123</v>
      </c>
      <c r="J65" s="209"/>
      <c r="K65" s="207">
        <f>IFERROR(VLOOKUP(D65,エリアマスタ!$C$2:$I$2239,7,FALSE),"")</f>
        <v>375</v>
      </c>
      <c r="L65" s="210">
        <f t="shared" si="10"/>
        <v>0</v>
      </c>
      <c r="M65" s="215">
        <v>24</v>
      </c>
      <c r="N65" s="220"/>
      <c r="O65" s="213" t="str">
        <f t="shared" si="13"/>
        <v/>
      </c>
      <c r="P65" s="205">
        <v>24</v>
      </c>
      <c r="Q65" s="206" t="str">
        <f>O40&amp;"-"&amp;P65</f>
        <v>5-24</v>
      </c>
      <c r="R65" s="207" t="s">
        <v>363</v>
      </c>
      <c r="S65" s="209"/>
      <c r="T65" s="207">
        <f>IFERROR(VLOOKUP(Q65,エリアマスタ!$C$2:$I$2239,5,FALSE),"")</f>
        <v>90</v>
      </c>
      <c r="U65" s="208"/>
      <c r="V65" s="207">
        <f>IFERROR(VLOOKUP(Q65,エリアマスタ!$C$2:$I$2239,6,FALSE),"")</f>
        <v>75</v>
      </c>
      <c r="W65" s="209"/>
      <c r="X65" s="207">
        <f>IFERROR(VLOOKUP(Q65,エリアマスタ!$C$2:$I$2239,7,FALSE),"")</f>
        <v>165</v>
      </c>
      <c r="Y65" s="210">
        <f t="shared" si="11"/>
        <v>0</v>
      </c>
      <c r="Z65" s="215">
        <v>24</v>
      </c>
      <c r="AA65" s="220"/>
      <c r="AB65" s="213" t="str">
        <f t="shared" si="14"/>
        <v/>
      </c>
      <c r="AC65" s="205">
        <v>24</v>
      </c>
      <c r="AD65" s="206" t="str">
        <f>AB40&amp;"-"&amp;AC65</f>
        <v>6-24</v>
      </c>
      <c r="AE65" s="207" t="s">
        <v>386</v>
      </c>
      <c r="AF65" s="209"/>
      <c r="AG65" s="207">
        <f>IFERROR(VLOOKUP(AD65,エリアマスタ!$C$2:$I$2239,5,FALSE),"")</f>
        <v>140</v>
      </c>
      <c r="AH65" s="209"/>
      <c r="AI65" s="207">
        <f>IFERROR(VLOOKUP(AD65,エリアマスタ!$C$2:$I$2239,6,FALSE),"")</f>
        <v>296</v>
      </c>
      <c r="AJ65" s="208"/>
      <c r="AK65" s="207">
        <f>IFERROR(VLOOKUP(AD65,エリアマスタ!$C$2:$I$2239,7,FALSE),"")</f>
        <v>436</v>
      </c>
      <c r="AL65" s="214">
        <f t="shared" si="12"/>
        <v>0</v>
      </c>
      <c r="AM65" s="215">
        <v>24</v>
      </c>
      <c r="AN65" s="183"/>
    </row>
    <row r="66" spans="1:40" ht="13.5" customHeight="1">
      <c r="B66" s="204" t="str">
        <f t="shared" si="9"/>
        <v/>
      </c>
      <c r="C66" s="205">
        <v>25</v>
      </c>
      <c r="D66" s="206" t="str">
        <f>B40&amp;"-"&amp;C66</f>
        <v>4-25</v>
      </c>
      <c r="E66" s="207" t="s">
        <v>340</v>
      </c>
      <c r="F66" s="208"/>
      <c r="G66" s="207">
        <f>IFERROR(VLOOKUP(D66,エリアマスタ!$C$2:$I$2239,5,FALSE),"")</f>
        <v>185</v>
      </c>
      <c r="H66" s="209"/>
      <c r="I66" s="207">
        <f>IFERROR(VLOOKUP(D66,エリアマスタ!$C$2:$I$2239,6,FALSE),"")</f>
        <v>115</v>
      </c>
      <c r="J66" s="209"/>
      <c r="K66" s="207">
        <f>IFERROR(VLOOKUP(D66,エリアマスタ!$C$2:$I$2239,7,FALSE),"")</f>
        <v>300</v>
      </c>
      <c r="L66" s="210">
        <f t="shared" si="10"/>
        <v>0</v>
      </c>
      <c r="M66" s="211">
        <v>25</v>
      </c>
      <c r="N66" s="220"/>
      <c r="O66" s="213" t="str">
        <f t="shared" si="13"/>
        <v/>
      </c>
      <c r="P66" s="205">
        <v>25</v>
      </c>
      <c r="Q66" s="206" t="str">
        <f>O40&amp;"-"&amp;P66</f>
        <v>5-25</v>
      </c>
      <c r="R66" s="207" t="s">
        <v>79</v>
      </c>
      <c r="S66" s="209"/>
      <c r="T66" s="207">
        <f>IFERROR(VLOOKUP(Q66,エリアマスタ!$C$2:$I$2239,5,FALSE),"")</f>
        <v>107</v>
      </c>
      <c r="U66" s="208"/>
      <c r="V66" s="207">
        <f>IFERROR(VLOOKUP(Q66,エリアマスタ!$C$2:$I$2239,6,FALSE),"")</f>
        <v>279</v>
      </c>
      <c r="W66" s="209"/>
      <c r="X66" s="207">
        <f>IFERROR(VLOOKUP(Q66,エリアマスタ!$C$2:$I$2239,7,FALSE),"")</f>
        <v>386</v>
      </c>
      <c r="Y66" s="210">
        <f t="shared" si="11"/>
        <v>0</v>
      </c>
      <c r="Z66" s="211">
        <v>25</v>
      </c>
      <c r="AA66" s="220"/>
      <c r="AB66" s="213" t="str">
        <f t="shared" si="14"/>
        <v/>
      </c>
      <c r="AC66" s="205">
        <v>25</v>
      </c>
      <c r="AD66" s="206" t="str">
        <f>AB40&amp;"-"&amp;AC66</f>
        <v>6-25</v>
      </c>
      <c r="AE66" s="207" t="s">
        <v>387</v>
      </c>
      <c r="AF66" s="209"/>
      <c r="AG66" s="207">
        <f>IFERROR(VLOOKUP(AD66,エリアマスタ!$C$2:$I$2239,5,FALSE),"")</f>
        <v>110</v>
      </c>
      <c r="AH66" s="209"/>
      <c r="AI66" s="207">
        <f>IFERROR(VLOOKUP(AD66,エリアマスタ!$C$2:$I$2239,6,FALSE),"")</f>
        <v>218</v>
      </c>
      <c r="AJ66" s="208"/>
      <c r="AK66" s="207">
        <f>IFERROR(VLOOKUP(AD66,エリアマスタ!$C$2:$I$2239,7,FALSE),"")</f>
        <v>328</v>
      </c>
      <c r="AL66" s="214">
        <f t="shared" si="12"/>
        <v>0</v>
      </c>
      <c r="AM66" s="211">
        <v>25</v>
      </c>
      <c r="AN66" s="183"/>
    </row>
    <row r="67" spans="1:40" ht="13.5" customHeight="1">
      <c r="B67" s="204" t="str">
        <f t="shared" si="9"/>
        <v/>
      </c>
      <c r="C67" s="205">
        <v>26</v>
      </c>
      <c r="D67" s="206" t="str">
        <f>B40&amp;"-"&amp;C67</f>
        <v>4-26</v>
      </c>
      <c r="E67" s="207" t="s">
        <v>341</v>
      </c>
      <c r="F67" s="208"/>
      <c r="G67" s="207">
        <f>IFERROR(VLOOKUP(D67,エリアマスタ!$C$2:$I$2239,5,FALSE),"")</f>
        <v>163</v>
      </c>
      <c r="H67" s="209"/>
      <c r="I67" s="207">
        <f>IFERROR(VLOOKUP(D67,エリアマスタ!$C$2:$I$2239,6,FALSE),"")</f>
        <v>72</v>
      </c>
      <c r="J67" s="209"/>
      <c r="K67" s="207">
        <f>IFERROR(VLOOKUP(D67,エリアマスタ!$C$2:$I$2239,7,FALSE),"")</f>
        <v>235</v>
      </c>
      <c r="L67" s="210">
        <f t="shared" si="10"/>
        <v>0</v>
      </c>
      <c r="M67" s="215">
        <v>26</v>
      </c>
      <c r="N67" s="212"/>
      <c r="O67" s="213" t="str">
        <f t="shared" si="13"/>
        <v/>
      </c>
      <c r="P67" s="205">
        <v>26</v>
      </c>
      <c r="Q67" s="206" t="str">
        <f>O40&amp;"-"&amp;P67</f>
        <v>5-26</v>
      </c>
      <c r="R67" s="207" t="s">
        <v>364</v>
      </c>
      <c r="S67" s="209"/>
      <c r="T67" s="207">
        <f>IFERROR(VLOOKUP(Q67,エリアマスタ!$C$2:$I$2239,5,FALSE),"")</f>
        <v>66</v>
      </c>
      <c r="U67" s="208"/>
      <c r="V67" s="207">
        <f>IFERROR(VLOOKUP(Q67,エリアマスタ!$C$2:$I$2239,6,FALSE),"")</f>
        <v>37</v>
      </c>
      <c r="W67" s="209"/>
      <c r="X67" s="207">
        <f>IFERROR(VLOOKUP(Q67,エリアマスタ!$C$2:$I$2239,7,FALSE),"")</f>
        <v>103</v>
      </c>
      <c r="Y67" s="210">
        <f t="shared" si="11"/>
        <v>0</v>
      </c>
      <c r="Z67" s="215">
        <v>26</v>
      </c>
      <c r="AA67" s="212"/>
      <c r="AB67" s="213" t="str">
        <f t="shared" si="14"/>
        <v/>
      </c>
      <c r="AC67" s="205">
        <v>26</v>
      </c>
      <c r="AD67" s="206" t="str">
        <f>AB40&amp;"-"&amp;AC67</f>
        <v>6-26</v>
      </c>
      <c r="AE67" s="207" t="s">
        <v>388</v>
      </c>
      <c r="AF67" s="209"/>
      <c r="AG67" s="207">
        <f>IFERROR(VLOOKUP(AD67,エリアマスタ!$C$2:$I$2239,5,FALSE),"")</f>
        <v>144</v>
      </c>
      <c r="AH67" s="209"/>
      <c r="AI67" s="207">
        <f>IFERROR(VLOOKUP(AD67,エリアマスタ!$C$2:$I$2239,6,FALSE),"")</f>
        <v>231</v>
      </c>
      <c r="AJ67" s="208"/>
      <c r="AK67" s="207">
        <f>IFERROR(VLOOKUP(AD67,エリアマスタ!$C$2:$I$2239,7,FALSE),"")</f>
        <v>375</v>
      </c>
      <c r="AL67" s="214">
        <f t="shared" si="12"/>
        <v>0</v>
      </c>
      <c r="AM67" s="215">
        <v>26</v>
      </c>
      <c r="AN67" s="183"/>
    </row>
    <row r="68" spans="1:40" ht="13.5" customHeight="1">
      <c r="B68" s="204" t="str">
        <f t="shared" si="9"/>
        <v/>
      </c>
      <c r="C68" s="205">
        <v>27</v>
      </c>
      <c r="D68" s="206" t="str">
        <f>B40&amp;"-"&amp;C68</f>
        <v>4-27</v>
      </c>
      <c r="E68" s="207" t="s">
        <v>342</v>
      </c>
      <c r="F68" s="208"/>
      <c r="G68" s="207">
        <f>IFERROR(VLOOKUP(D68,エリアマスタ!$C$2:$I$2239,5,FALSE),"")</f>
        <v>20</v>
      </c>
      <c r="H68" s="209"/>
      <c r="I68" s="207">
        <f>IFERROR(VLOOKUP(D68,エリアマスタ!$C$2:$I$2239,6,FALSE),"")</f>
        <v>294</v>
      </c>
      <c r="J68" s="209"/>
      <c r="K68" s="207">
        <f>IFERROR(VLOOKUP(D68,エリアマスタ!$C$2:$I$2239,7,FALSE),"")</f>
        <v>314</v>
      </c>
      <c r="L68" s="210">
        <f t="shared" si="10"/>
        <v>0</v>
      </c>
      <c r="M68" s="215">
        <v>27</v>
      </c>
      <c r="N68" s="212"/>
      <c r="O68" s="213" t="str">
        <f t="shared" si="13"/>
        <v/>
      </c>
      <c r="P68" s="205">
        <v>27</v>
      </c>
      <c r="Q68" s="206" t="str">
        <f>O40&amp;"-"&amp;P68</f>
        <v>5-27</v>
      </c>
      <c r="R68" s="207" t="s">
        <v>365</v>
      </c>
      <c r="S68" s="209"/>
      <c r="T68" s="207">
        <f>IFERROR(VLOOKUP(Q68,エリアマスタ!$C$2:$I$2239,5,FALSE),"")</f>
        <v>111</v>
      </c>
      <c r="U68" s="208"/>
      <c r="V68" s="207">
        <f>IFERROR(VLOOKUP(Q68,エリアマスタ!$C$2:$I$2239,6,FALSE),"")</f>
        <v>160</v>
      </c>
      <c r="W68" s="209"/>
      <c r="X68" s="207">
        <f>IFERROR(VLOOKUP(Q68,エリアマスタ!$C$2:$I$2239,7,FALSE),"")</f>
        <v>271</v>
      </c>
      <c r="Y68" s="210">
        <f t="shared" si="11"/>
        <v>0</v>
      </c>
      <c r="Z68" s="215">
        <v>27</v>
      </c>
      <c r="AA68" s="212"/>
      <c r="AB68" s="213" t="str">
        <f t="shared" si="14"/>
        <v/>
      </c>
      <c r="AC68" s="205">
        <v>27</v>
      </c>
      <c r="AD68" s="206" t="str">
        <f>AB40&amp;"-"&amp;AC68</f>
        <v>6-27</v>
      </c>
      <c r="AE68" s="207" t="s">
        <v>389</v>
      </c>
      <c r="AF68" s="209"/>
      <c r="AG68" s="207">
        <f>IFERROR(VLOOKUP(AD68,エリアマスタ!$C$2:$I$2239,5,FALSE),"")</f>
        <v>94</v>
      </c>
      <c r="AH68" s="209"/>
      <c r="AI68" s="207">
        <f>IFERROR(VLOOKUP(AD68,エリアマスタ!$C$2:$I$2239,6,FALSE),"")</f>
        <v>115</v>
      </c>
      <c r="AJ68" s="209"/>
      <c r="AK68" s="207">
        <f>IFERROR(VLOOKUP(AD68,エリアマスタ!$C$2:$I$2239,7,FALSE),"")</f>
        <v>209</v>
      </c>
      <c r="AL68" s="214">
        <f t="shared" si="12"/>
        <v>0</v>
      </c>
      <c r="AM68" s="215">
        <v>27</v>
      </c>
      <c r="AN68" s="183"/>
    </row>
    <row r="69" spans="1:40" ht="13.5" customHeight="1">
      <c r="B69" s="204" t="str">
        <f t="shared" si="9"/>
        <v/>
      </c>
      <c r="C69" s="205">
        <v>28</v>
      </c>
      <c r="D69" s="206" t="str">
        <f>B40&amp;"-"&amp;C69</f>
        <v>4-28</v>
      </c>
      <c r="E69" s="207" t="s">
        <v>343</v>
      </c>
      <c r="F69" s="221"/>
      <c r="G69" s="207">
        <f>IFERROR(VLOOKUP(D69,エリアマスタ!$C$2:$I$2239,5,FALSE),"")</f>
        <v>40</v>
      </c>
      <c r="H69" s="209"/>
      <c r="I69" s="207">
        <f>IFERROR(VLOOKUP(D69,エリアマスタ!$C$2:$I$2239,6,FALSE),"")</f>
        <v>296</v>
      </c>
      <c r="J69" s="209"/>
      <c r="K69" s="207">
        <f>IFERROR(VLOOKUP(D69,エリアマスタ!$C$2:$I$2239,7,FALSE),"")</f>
        <v>336</v>
      </c>
      <c r="L69" s="210">
        <f t="shared" si="10"/>
        <v>0</v>
      </c>
      <c r="M69" s="211">
        <v>28</v>
      </c>
      <c r="N69" s="212"/>
      <c r="O69" s="213" t="str">
        <f t="shared" si="13"/>
        <v/>
      </c>
      <c r="P69" s="205"/>
      <c r="Q69" s="206"/>
      <c r="R69" s="207" t="e">
        <f t="shared" ref="R69:R78" ca="1" si="15">エリア名2(Q69)</f>
        <v>#NAME?</v>
      </c>
      <c r="S69" s="221"/>
      <c r="T69" s="207" t="str">
        <f>IFERROR(VLOOKUP(Q69,エリアマスタ!$C$2:$I$2239,5,FALSE),"")</f>
        <v/>
      </c>
      <c r="U69" s="208"/>
      <c r="V69" s="207" t="str">
        <f>IFERROR(VLOOKUP(Q69,エリアマスタ!$C$2:$I$2239,6,FALSE),"")</f>
        <v/>
      </c>
      <c r="W69" s="209"/>
      <c r="X69" s="207" t="str">
        <f>IFERROR(VLOOKUP(Q69,エリアマスタ!$C$2:$I$2239,7,FALSE),"")</f>
        <v/>
      </c>
      <c r="Y69" s="210">
        <f t="shared" ref="Y69:Y78" si="16">IF(S69="●",T69,0)+IF(U69="●",V69,0)+IF(W69="●",X69,0)</f>
        <v>0</v>
      </c>
      <c r="Z69" s="211">
        <v>28</v>
      </c>
      <c r="AA69" s="212"/>
      <c r="AB69" s="213" t="str">
        <f t="shared" si="14"/>
        <v/>
      </c>
      <c r="AC69" s="205">
        <v>28</v>
      </c>
      <c r="AD69" s="206" t="str">
        <f>AB40&amp;"-"&amp;AC69</f>
        <v>6-28</v>
      </c>
      <c r="AE69" s="207" t="s">
        <v>390</v>
      </c>
      <c r="AF69" s="209"/>
      <c r="AG69" s="207">
        <f>IFERROR(VLOOKUP(AD69,エリアマスタ!$C$2:$I$2239,5,FALSE),"")</f>
        <v>164</v>
      </c>
      <c r="AH69" s="209"/>
      <c r="AI69" s="207">
        <f>IFERROR(VLOOKUP(AD69,エリアマスタ!$C$2:$I$2239,6,FALSE),"")</f>
        <v>64</v>
      </c>
      <c r="AJ69" s="209"/>
      <c r="AK69" s="207">
        <f>IFERROR(VLOOKUP(AD69,エリアマスタ!$C$2:$I$2239,7,FALSE),"")</f>
        <v>228</v>
      </c>
      <c r="AL69" s="214">
        <f t="shared" si="12"/>
        <v>0</v>
      </c>
      <c r="AM69" s="211">
        <v>28</v>
      </c>
      <c r="AN69" s="183"/>
    </row>
    <row r="70" spans="1:40" ht="13.5" customHeight="1">
      <c r="B70" s="204" t="str">
        <f t="shared" si="9"/>
        <v/>
      </c>
      <c r="C70" s="205">
        <v>29</v>
      </c>
      <c r="D70" s="206" t="str">
        <f>B40&amp;"-"&amp;C70</f>
        <v>4-29</v>
      </c>
      <c r="E70" s="207" t="s">
        <v>344</v>
      </c>
      <c r="F70" s="221"/>
      <c r="G70" s="207">
        <f>IFERROR(VLOOKUP(D70,エリアマスタ!$C$2:$I$2239,5,FALSE),"")</f>
        <v>80</v>
      </c>
      <c r="H70" s="209"/>
      <c r="I70" s="207">
        <f>IFERROR(VLOOKUP(D70,エリアマスタ!$C$2:$I$2239,6,FALSE),"")</f>
        <v>63</v>
      </c>
      <c r="J70" s="209"/>
      <c r="K70" s="207">
        <f>IFERROR(VLOOKUP(D70,エリアマスタ!$C$2:$I$2239,7,FALSE),"")</f>
        <v>143</v>
      </c>
      <c r="L70" s="210">
        <f t="shared" si="10"/>
        <v>0</v>
      </c>
      <c r="M70" s="215">
        <v>29</v>
      </c>
      <c r="N70" s="212"/>
      <c r="O70" s="213" t="str">
        <f t="shared" si="13"/>
        <v/>
      </c>
      <c r="P70" s="205"/>
      <c r="Q70" s="206"/>
      <c r="R70" s="207" t="e">
        <f t="shared" ca="1" si="15"/>
        <v>#NAME?</v>
      </c>
      <c r="S70" s="221"/>
      <c r="T70" s="207" t="str">
        <f>IFERROR(VLOOKUP(Q70,エリアマスタ!$C$2:$I$2239,5,FALSE),"")</f>
        <v/>
      </c>
      <c r="U70" s="208"/>
      <c r="V70" s="207" t="str">
        <f>IFERROR(VLOOKUP(Q70,エリアマスタ!$C$2:$I$2239,6,FALSE),"")</f>
        <v/>
      </c>
      <c r="W70" s="209"/>
      <c r="X70" s="207" t="str">
        <f>IFERROR(VLOOKUP(Q70,エリアマスタ!$C$2:$I$2239,7,FALSE),"")</f>
        <v/>
      </c>
      <c r="Y70" s="210">
        <f t="shared" si="16"/>
        <v>0</v>
      </c>
      <c r="Z70" s="215">
        <v>29</v>
      </c>
      <c r="AA70" s="212"/>
      <c r="AB70" s="213" t="str">
        <f t="shared" si="14"/>
        <v/>
      </c>
      <c r="AC70" s="205">
        <v>29</v>
      </c>
      <c r="AD70" s="206" t="str">
        <f>AB40&amp;"-"&amp;AC70</f>
        <v>6-29</v>
      </c>
      <c r="AE70" s="207" t="s">
        <v>391</v>
      </c>
      <c r="AF70" s="209"/>
      <c r="AG70" s="207">
        <f>IFERROR(VLOOKUP(AD70,エリアマスタ!$C$2:$I$2239,5,FALSE),"")</f>
        <v>120</v>
      </c>
      <c r="AH70" s="209"/>
      <c r="AI70" s="207">
        <f>IFERROR(VLOOKUP(AD70,エリアマスタ!$C$2:$I$2239,6,FALSE),"")</f>
        <v>90</v>
      </c>
      <c r="AJ70" s="209"/>
      <c r="AK70" s="207">
        <f>IFERROR(VLOOKUP(AD70,エリアマスタ!$C$2:$I$2239,7,FALSE),"")</f>
        <v>210</v>
      </c>
      <c r="AL70" s="214">
        <f t="shared" si="12"/>
        <v>0</v>
      </c>
      <c r="AM70" s="215">
        <v>29</v>
      </c>
    </row>
    <row r="71" spans="1:40" ht="13.5" customHeight="1">
      <c r="B71" s="204" t="str">
        <f t="shared" si="9"/>
        <v/>
      </c>
      <c r="C71" s="205">
        <v>30</v>
      </c>
      <c r="D71" s="206" t="str">
        <f>B40&amp;"-"&amp;C71</f>
        <v>4-30</v>
      </c>
      <c r="E71" s="207" t="s">
        <v>345</v>
      </c>
      <c r="F71" s="221"/>
      <c r="G71" s="207">
        <f>IFERROR(VLOOKUP(D71,エリアマスタ!$C$2:$I$2239,5,FALSE),"")</f>
        <v>71</v>
      </c>
      <c r="H71" s="209"/>
      <c r="I71" s="207">
        <f>IFERROR(VLOOKUP(D71,エリアマスタ!$C$2:$I$2239,6,FALSE),"")</f>
        <v>55</v>
      </c>
      <c r="J71" s="209"/>
      <c r="K71" s="207">
        <f>IFERROR(VLOOKUP(D71,エリアマスタ!$C$2:$I$2239,7,FALSE),"")</f>
        <v>126</v>
      </c>
      <c r="L71" s="210">
        <f t="shared" si="10"/>
        <v>0</v>
      </c>
      <c r="M71" s="215">
        <v>30</v>
      </c>
      <c r="N71" s="212"/>
      <c r="O71" s="213" t="str">
        <f t="shared" si="13"/>
        <v/>
      </c>
      <c r="P71" s="205"/>
      <c r="Q71" s="206"/>
      <c r="R71" s="207" t="e">
        <f t="shared" ca="1" si="15"/>
        <v>#NAME?</v>
      </c>
      <c r="S71" s="221"/>
      <c r="T71" s="207" t="str">
        <f>IFERROR(VLOOKUP(Q71,エリアマスタ!$C$2:$I$2239,5,FALSE),"")</f>
        <v/>
      </c>
      <c r="U71" s="208"/>
      <c r="V71" s="207" t="str">
        <f>IFERROR(VLOOKUP(Q71,エリアマスタ!$C$2:$I$2239,6,FALSE),"")</f>
        <v/>
      </c>
      <c r="W71" s="209"/>
      <c r="X71" s="207" t="str">
        <f>IFERROR(VLOOKUP(Q71,エリアマスタ!$C$2:$I$2239,7,FALSE),"")</f>
        <v/>
      </c>
      <c r="Y71" s="210">
        <f t="shared" si="16"/>
        <v>0</v>
      </c>
      <c r="Z71" s="215">
        <v>30</v>
      </c>
      <c r="AA71" s="212"/>
      <c r="AB71" s="213" t="str">
        <f t="shared" si="14"/>
        <v/>
      </c>
      <c r="AC71" s="205">
        <v>30</v>
      </c>
      <c r="AD71" s="206" t="str">
        <f>AB40&amp;"-"&amp;AC71</f>
        <v>6-30</v>
      </c>
      <c r="AE71" s="207" t="s">
        <v>392</v>
      </c>
      <c r="AF71" s="209"/>
      <c r="AG71" s="207">
        <f>IFERROR(VLOOKUP(AD71,エリアマスタ!$C$2:$I$2239,5,FALSE),"")</f>
        <v>114</v>
      </c>
      <c r="AH71" s="209"/>
      <c r="AI71" s="207">
        <f>IFERROR(VLOOKUP(AD71,エリアマスタ!$C$2:$I$2239,6,FALSE),"")</f>
        <v>137</v>
      </c>
      <c r="AJ71" s="209"/>
      <c r="AK71" s="207">
        <f>IFERROR(VLOOKUP(AD71,エリアマスタ!$C$2:$I$2239,7,FALSE),"")</f>
        <v>251</v>
      </c>
      <c r="AL71" s="214">
        <f t="shared" si="12"/>
        <v>0</v>
      </c>
      <c r="AM71" s="215">
        <v>30</v>
      </c>
    </row>
    <row r="72" spans="1:40" ht="13.5" customHeight="1">
      <c r="B72" s="204" t="str">
        <f t="shared" si="9"/>
        <v/>
      </c>
      <c r="C72" s="205">
        <v>31</v>
      </c>
      <c r="D72" s="206" t="str">
        <f>B40&amp;"-"&amp;C72</f>
        <v>4-31</v>
      </c>
      <c r="E72" s="207" t="s">
        <v>346</v>
      </c>
      <c r="F72" s="221"/>
      <c r="G72" s="207">
        <f>IFERROR(VLOOKUP(D72,エリアマスタ!$C$2:$I$2239,5,FALSE),"")</f>
        <v>35</v>
      </c>
      <c r="H72" s="209"/>
      <c r="I72" s="207">
        <f>IFERROR(VLOOKUP(D72,エリアマスタ!$C$2:$I$2239,6,FALSE),"")</f>
        <v>180</v>
      </c>
      <c r="J72" s="209"/>
      <c r="K72" s="207">
        <f>IFERROR(VLOOKUP(D72,エリアマスタ!$C$2:$I$2239,7,FALSE),"")</f>
        <v>215</v>
      </c>
      <c r="L72" s="210">
        <f t="shared" si="10"/>
        <v>0</v>
      </c>
      <c r="M72" s="211">
        <v>31</v>
      </c>
      <c r="N72" s="212"/>
      <c r="O72" s="213" t="str">
        <f t="shared" si="13"/>
        <v/>
      </c>
      <c r="P72" s="205"/>
      <c r="Q72" s="206"/>
      <c r="R72" s="207" t="e">
        <f t="shared" ca="1" si="15"/>
        <v>#NAME?</v>
      </c>
      <c r="S72" s="221"/>
      <c r="T72" s="207" t="str">
        <f>IFERROR(VLOOKUP(Q72,エリアマスタ!$C$2:$I$2239,5,FALSE),"")</f>
        <v/>
      </c>
      <c r="U72" s="208"/>
      <c r="V72" s="207" t="str">
        <f>IFERROR(VLOOKUP(Q72,エリアマスタ!$C$2:$I$2239,6,FALSE),"")</f>
        <v/>
      </c>
      <c r="W72" s="209"/>
      <c r="X72" s="207" t="str">
        <f>IFERROR(VLOOKUP(Q72,エリアマスタ!$C$2:$I$2239,7,FALSE),"")</f>
        <v/>
      </c>
      <c r="Y72" s="210">
        <f t="shared" si="16"/>
        <v>0</v>
      </c>
      <c r="Z72" s="211">
        <v>31</v>
      </c>
      <c r="AA72" s="212"/>
      <c r="AB72" s="213" t="str">
        <f t="shared" si="14"/>
        <v/>
      </c>
      <c r="AC72" s="205">
        <v>31</v>
      </c>
      <c r="AD72" s="206" t="str">
        <f>AB40&amp;"-"&amp;AC72</f>
        <v>6-31</v>
      </c>
      <c r="AE72" s="207" t="s">
        <v>393</v>
      </c>
      <c r="AF72" s="209"/>
      <c r="AG72" s="207">
        <f>IFERROR(VLOOKUP(AD72,エリアマスタ!$C$2:$I$2239,5,FALSE),"")</f>
        <v>154</v>
      </c>
      <c r="AH72" s="209"/>
      <c r="AI72" s="207">
        <f>IFERROR(VLOOKUP(AD72,エリアマスタ!$C$2:$I$2239,6,FALSE),"")</f>
        <v>146</v>
      </c>
      <c r="AJ72" s="209"/>
      <c r="AK72" s="207">
        <f>IFERROR(VLOOKUP(AD72,エリアマスタ!$C$2:$I$2239,7,FALSE),"")</f>
        <v>300</v>
      </c>
      <c r="AL72" s="214">
        <f t="shared" si="12"/>
        <v>0</v>
      </c>
      <c r="AM72" s="211">
        <v>31</v>
      </c>
    </row>
    <row r="73" spans="1:40" ht="13.5" customHeight="1">
      <c r="B73" s="204" t="str">
        <f t="shared" si="9"/>
        <v/>
      </c>
      <c r="C73" s="205">
        <v>32</v>
      </c>
      <c r="D73" s="206" t="str">
        <f>B40&amp;"-"&amp;C73</f>
        <v>4-32</v>
      </c>
      <c r="E73" s="207" t="s">
        <v>81</v>
      </c>
      <c r="F73" s="221"/>
      <c r="G73" s="207">
        <f>IFERROR(VLOOKUP(D73,エリアマスタ!$C$2:$I$2239,5,FALSE),"")</f>
        <v>101</v>
      </c>
      <c r="H73" s="209"/>
      <c r="I73" s="207">
        <f>IFERROR(VLOOKUP(D73,エリアマスタ!$C$2:$I$2239,6,FALSE),"")</f>
        <v>245</v>
      </c>
      <c r="J73" s="209"/>
      <c r="K73" s="207">
        <f>IFERROR(VLOOKUP(D73,エリアマスタ!$C$2:$I$2239,7,FALSE),"")</f>
        <v>346</v>
      </c>
      <c r="L73" s="210">
        <f t="shared" si="10"/>
        <v>0</v>
      </c>
      <c r="M73" s="215">
        <v>32</v>
      </c>
      <c r="N73" s="212"/>
      <c r="O73" s="213" t="str">
        <f t="shared" si="13"/>
        <v/>
      </c>
      <c r="P73" s="205"/>
      <c r="Q73" s="206"/>
      <c r="R73" s="207" t="e">
        <f t="shared" ca="1" si="15"/>
        <v>#NAME?</v>
      </c>
      <c r="S73" s="221"/>
      <c r="T73" s="207" t="str">
        <f>IFERROR(VLOOKUP(Q73,エリアマスタ!$C$2:$I$2239,5,FALSE),"")</f>
        <v/>
      </c>
      <c r="U73" s="209"/>
      <c r="V73" s="207" t="str">
        <f>IFERROR(VLOOKUP(Q73,エリアマスタ!$C$2:$I$2239,6,FALSE),"")</f>
        <v/>
      </c>
      <c r="W73" s="209"/>
      <c r="X73" s="207" t="str">
        <f>IFERROR(VLOOKUP(Q73,エリアマスタ!$C$2:$I$2239,7,FALSE),"")</f>
        <v/>
      </c>
      <c r="Y73" s="210">
        <f t="shared" si="16"/>
        <v>0</v>
      </c>
      <c r="Z73" s="211">
        <v>32</v>
      </c>
      <c r="AA73" s="212"/>
      <c r="AB73" s="213" t="str">
        <f t="shared" si="14"/>
        <v/>
      </c>
      <c r="AC73" s="205">
        <v>32</v>
      </c>
      <c r="AD73" s="206" t="str">
        <f>AB40&amp;"-"&amp;AC73</f>
        <v>6-32</v>
      </c>
      <c r="AE73" s="207" t="s">
        <v>394</v>
      </c>
      <c r="AF73" s="222"/>
      <c r="AG73" s="207">
        <f>IFERROR(VLOOKUP(AD73,エリアマスタ!$C$2:$I$2239,5,FALSE),"")</f>
        <v>110</v>
      </c>
      <c r="AH73" s="209"/>
      <c r="AI73" s="207">
        <f>IFERROR(VLOOKUP(AD73,エリアマスタ!$C$2:$I$2239,6,FALSE),"")</f>
        <v>156</v>
      </c>
      <c r="AJ73" s="209"/>
      <c r="AK73" s="207">
        <f>IFERROR(VLOOKUP(AD73,エリアマスタ!$C$2:$I$2239,7,FALSE),"")</f>
        <v>266</v>
      </c>
      <c r="AL73" s="214">
        <f t="shared" si="12"/>
        <v>0</v>
      </c>
      <c r="AM73" s="215">
        <v>32</v>
      </c>
    </row>
    <row r="74" spans="1:40" ht="13.5" customHeight="1">
      <c r="B74" s="204" t="str">
        <f t="shared" si="9"/>
        <v/>
      </c>
      <c r="C74" s="205">
        <v>33</v>
      </c>
      <c r="D74" s="206" t="str">
        <f>B40&amp;"-"&amp;C74</f>
        <v>4-33</v>
      </c>
      <c r="E74" s="207" t="s">
        <v>3324</v>
      </c>
      <c r="F74" s="221"/>
      <c r="G74" s="207">
        <f>IFERROR(VLOOKUP(D74,エリアマスタ!$C$2:$I$2239,5,FALSE),"")</f>
        <v>40</v>
      </c>
      <c r="H74" s="209"/>
      <c r="I74" s="207">
        <f>IFERROR(VLOOKUP(D74,エリアマスタ!$C$2:$I$2239,6,FALSE),"")</f>
        <v>215</v>
      </c>
      <c r="J74" s="209"/>
      <c r="K74" s="207">
        <f>IFERROR(VLOOKUP(D74,エリアマスタ!$C$2:$I$2239,7,FALSE),"")</f>
        <v>255</v>
      </c>
      <c r="L74" s="210">
        <f t="shared" si="10"/>
        <v>0</v>
      </c>
      <c r="M74" s="215">
        <v>33</v>
      </c>
      <c r="N74" s="212"/>
      <c r="O74" s="213" t="str">
        <f t="shared" si="13"/>
        <v/>
      </c>
      <c r="P74" s="205"/>
      <c r="Q74" s="206"/>
      <c r="R74" s="207" t="e">
        <f t="shared" ca="1" si="15"/>
        <v>#NAME?</v>
      </c>
      <c r="S74" s="221"/>
      <c r="T74" s="207" t="str">
        <f>IFERROR(VLOOKUP(Q74,エリアマスタ!$C$2:$I$2239,5,FALSE),"")</f>
        <v/>
      </c>
      <c r="U74" s="209"/>
      <c r="V74" s="207" t="str">
        <f>IFERROR(VLOOKUP(Q74,エリアマスタ!$C$2:$I$2239,6,FALSE),"")</f>
        <v/>
      </c>
      <c r="W74" s="209"/>
      <c r="X74" s="207" t="str">
        <f>IFERROR(VLOOKUP(Q74,エリアマスタ!$C$2:$I$2239,7,FALSE),"")</f>
        <v/>
      </c>
      <c r="Y74" s="210">
        <f t="shared" si="16"/>
        <v>0</v>
      </c>
      <c r="Z74" s="211">
        <v>33</v>
      </c>
      <c r="AA74" s="212"/>
      <c r="AB74" s="213" t="str">
        <f t="shared" si="14"/>
        <v/>
      </c>
      <c r="AC74" s="205">
        <v>33</v>
      </c>
      <c r="AD74" s="206" t="str">
        <f>AB40&amp;"-"&amp;AC74</f>
        <v>6-33</v>
      </c>
      <c r="AE74" s="207" t="s">
        <v>395</v>
      </c>
      <c r="AF74" s="223"/>
      <c r="AG74" s="207">
        <f>IFERROR(VLOOKUP(AD74,エリアマスタ!$C$2:$I$2239,5,FALSE),"")</f>
        <v>405</v>
      </c>
      <c r="AH74" s="209"/>
      <c r="AI74" s="207">
        <f>IFERROR(VLOOKUP(AD74,エリアマスタ!$C$2:$I$2239,6,FALSE),"")</f>
        <v>152</v>
      </c>
      <c r="AJ74" s="209"/>
      <c r="AK74" s="207">
        <f>IFERROR(VLOOKUP(AD74,エリアマスタ!$C$2:$I$2239,7,FALSE),"")</f>
        <v>557</v>
      </c>
      <c r="AL74" s="214">
        <f t="shared" si="12"/>
        <v>0</v>
      </c>
      <c r="AM74" s="215">
        <v>33</v>
      </c>
    </row>
    <row r="75" spans="1:40" ht="13.5" customHeight="1">
      <c r="B75" s="204" t="str">
        <f t="shared" si="9"/>
        <v/>
      </c>
      <c r="C75" s="205"/>
      <c r="D75" s="206"/>
      <c r="E75" s="207" t="e">
        <f t="shared" ref="E75:E78" ca="1" si="17">エリア名2(D75)</f>
        <v>#NAME?</v>
      </c>
      <c r="F75" s="221"/>
      <c r="G75" s="207" t="str">
        <f>IFERROR(VLOOKUP(D75,エリアマスタ!$C$2:$I$2239,5,FALSE),"")</f>
        <v/>
      </c>
      <c r="H75" s="209"/>
      <c r="I75" s="207" t="str">
        <f>IFERROR(VLOOKUP(D75,エリアマスタ!$C$2:$I$2239,6,FALSE),"")</f>
        <v/>
      </c>
      <c r="J75" s="209"/>
      <c r="K75" s="207" t="str">
        <f>IFERROR(VLOOKUP(D75,エリアマスタ!$C$2:$I$2239,7,FALSE),"")</f>
        <v/>
      </c>
      <c r="L75" s="210">
        <f t="shared" ref="L75:L78" si="18">IF(F75="●",G75,0)+IF(H75="●",I75,0)+IF(J75="●",K75,0)</f>
        <v>0</v>
      </c>
      <c r="M75" s="211">
        <v>34</v>
      </c>
      <c r="N75" s="212"/>
      <c r="O75" s="213" t="str">
        <f t="shared" si="13"/>
        <v/>
      </c>
      <c r="P75" s="205"/>
      <c r="Q75" s="206"/>
      <c r="R75" s="207" t="e">
        <f t="shared" ca="1" si="15"/>
        <v>#NAME?</v>
      </c>
      <c r="S75" s="221"/>
      <c r="T75" s="207" t="str">
        <f>IFERROR(VLOOKUP(Q75,エリアマスタ!$C$2:$I$2239,5,FALSE),"")</f>
        <v/>
      </c>
      <c r="U75" s="209"/>
      <c r="V75" s="207" t="str">
        <f>IFERROR(VLOOKUP(Q75,エリアマスタ!$C$2:$I$2239,6,FALSE),"")</f>
        <v/>
      </c>
      <c r="W75" s="209"/>
      <c r="X75" s="207" t="str">
        <f>IFERROR(VLOOKUP(Q75,エリアマスタ!$C$2:$I$2239,7,FALSE),"")</f>
        <v/>
      </c>
      <c r="Y75" s="210">
        <f t="shared" si="16"/>
        <v>0</v>
      </c>
      <c r="Z75" s="211">
        <v>34</v>
      </c>
      <c r="AA75" s="212"/>
      <c r="AB75" s="213" t="str">
        <f t="shared" si="14"/>
        <v/>
      </c>
      <c r="AC75" s="205">
        <v>34</v>
      </c>
      <c r="AD75" s="206" t="str">
        <f>AB40&amp;"-"&amp;AC75</f>
        <v>6-34</v>
      </c>
      <c r="AE75" s="207" t="s">
        <v>103</v>
      </c>
      <c r="AF75" s="223"/>
      <c r="AG75" s="207">
        <f>IFERROR(VLOOKUP(AD75,エリアマスタ!$C$2:$I$2239,5,FALSE),"")</f>
        <v>238</v>
      </c>
      <c r="AH75" s="209"/>
      <c r="AI75" s="207">
        <f>IFERROR(VLOOKUP(AD75,エリアマスタ!$C$2:$I$2239,6,FALSE),"")</f>
        <v>56</v>
      </c>
      <c r="AJ75" s="209"/>
      <c r="AK75" s="207">
        <f>IFERROR(VLOOKUP(AD75,エリアマスタ!$C$2:$I$2239,7,FALSE),"")</f>
        <v>294</v>
      </c>
      <c r="AL75" s="214">
        <f t="shared" si="12"/>
        <v>0</v>
      </c>
      <c r="AM75" s="211">
        <v>34</v>
      </c>
    </row>
    <row r="76" spans="1:40" ht="13.5" customHeight="1">
      <c r="B76" s="204" t="str">
        <f t="shared" si="9"/>
        <v/>
      </c>
      <c r="C76" s="205"/>
      <c r="D76" s="206"/>
      <c r="E76" s="207" t="e">
        <f t="shared" ca="1" si="17"/>
        <v>#NAME?</v>
      </c>
      <c r="F76" s="221"/>
      <c r="G76" s="207" t="str">
        <f>IFERROR(VLOOKUP(D76,エリアマスタ!$C$2:$I$2239,5,FALSE),"")</f>
        <v/>
      </c>
      <c r="H76" s="209"/>
      <c r="I76" s="207" t="str">
        <f>IFERROR(VLOOKUP(D76,エリアマスタ!$C$2:$I$2239,6,FALSE),"")</f>
        <v/>
      </c>
      <c r="J76" s="209"/>
      <c r="K76" s="207" t="str">
        <f>IFERROR(VLOOKUP(D76,エリアマスタ!$C$2:$I$2239,7,FALSE),"")</f>
        <v/>
      </c>
      <c r="L76" s="210">
        <f t="shared" si="18"/>
        <v>0</v>
      </c>
      <c r="M76" s="211">
        <v>35</v>
      </c>
      <c r="N76" s="212"/>
      <c r="O76" s="213" t="str">
        <f t="shared" si="13"/>
        <v/>
      </c>
      <c r="P76" s="205"/>
      <c r="Q76" s="206"/>
      <c r="R76" s="207" t="e">
        <f t="shared" ca="1" si="15"/>
        <v>#NAME?</v>
      </c>
      <c r="S76" s="221"/>
      <c r="T76" s="207" t="str">
        <f>IFERROR(VLOOKUP(Q76,エリアマスタ!$C$2:$I$2239,5,FALSE),"")</f>
        <v/>
      </c>
      <c r="U76" s="209"/>
      <c r="V76" s="207" t="str">
        <f>IFERROR(VLOOKUP(Q76,エリアマスタ!$C$2:$I$2239,6,FALSE),"")</f>
        <v/>
      </c>
      <c r="W76" s="209"/>
      <c r="X76" s="207" t="str">
        <f>IFERROR(VLOOKUP(Q76,エリアマスタ!$C$2:$I$2239,7,FALSE),"")</f>
        <v/>
      </c>
      <c r="Y76" s="210">
        <f t="shared" si="16"/>
        <v>0</v>
      </c>
      <c r="Z76" s="211">
        <v>35</v>
      </c>
      <c r="AA76" s="212"/>
      <c r="AB76" s="213" t="str">
        <f t="shared" si="14"/>
        <v/>
      </c>
      <c r="AC76" s="205">
        <v>35</v>
      </c>
      <c r="AD76" s="206" t="str">
        <f>AB40&amp;"-"&amp;AC76</f>
        <v>6-35</v>
      </c>
      <c r="AE76" s="207" t="s">
        <v>396</v>
      </c>
      <c r="AF76" s="223"/>
      <c r="AG76" s="207">
        <f>IFERROR(VLOOKUP(AD76,エリアマスタ!$C$2:$I$2239,5,FALSE),"")</f>
        <v>109</v>
      </c>
      <c r="AH76" s="209"/>
      <c r="AI76" s="207">
        <f>IFERROR(VLOOKUP(AD76,エリアマスタ!$C$2:$I$2239,6,FALSE),"")</f>
        <v>170</v>
      </c>
      <c r="AJ76" s="209"/>
      <c r="AK76" s="207">
        <f>IFERROR(VLOOKUP(AD76,エリアマスタ!$C$2:$I$2239,7,FALSE),"")</f>
        <v>279</v>
      </c>
      <c r="AL76" s="214">
        <f t="shared" si="12"/>
        <v>0</v>
      </c>
      <c r="AM76" s="211">
        <v>35</v>
      </c>
    </row>
    <row r="77" spans="1:40" ht="13.5" customHeight="1">
      <c r="B77" s="204" t="str">
        <f t="shared" si="9"/>
        <v/>
      </c>
      <c r="C77" s="205"/>
      <c r="D77" s="206"/>
      <c r="E77" s="207" t="e">
        <f t="shared" ca="1" si="17"/>
        <v>#NAME?</v>
      </c>
      <c r="F77" s="221"/>
      <c r="G77" s="207" t="str">
        <f>IFERROR(VLOOKUP(D77,エリアマスタ!$C$2:$I$2239,5,FALSE),"")</f>
        <v/>
      </c>
      <c r="H77" s="209"/>
      <c r="I77" s="207" t="str">
        <f>IFERROR(VLOOKUP(D77,エリアマスタ!$C$2:$I$2239,6,FALSE),"")</f>
        <v/>
      </c>
      <c r="J77" s="209"/>
      <c r="K77" s="207" t="str">
        <f>IFERROR(VLOOKUP(D77,エリアマスタ!$C$2:$I$2239,7,FALSE),"")</f>
        <v/>
      </c>
      <c r="L77" s="210">
        <f t="shared" si="18"/>
        <v>0</v>
      </c>
      <c r="M77" s="211">
        <v>36</v>
      </c>
      <c r="N77" s="212"/>
      <c r="O77" s="213" t="str">
        <f t="shared" si="13"/>
        <v/>
      </c>
      <c r="P77" s="205"/>
      <c r="Q77" s="206"/>
      <c r="R77" s="207" t="e">
        <f t="shared" ca="1" si="15"/>
        <v>#NAME?</v>
      </c>
      <c r="S77" s="221"/>
      <c r="T77" s="207" t="str">
        <f>IFERROR(VLOOKUP(Q77,エリアマスタ!$C$2:$I$2239,5,FALSE),"")</f>
        <v/>
      </c>
      <c r="U77" s="209"/>
      <c r="V77" s="207" t="str">
        <f>IFERROR(VLOOKUP(Q77,エリアマスタ!$C$2:$I$2239,6,FALSE),"")</f>
        <v/>
      </c>
      <c r="W77" s="209"/>
      <c r="X77" s="207" t="str">
        <f>IFERROR(VLOOKUP(Q77,エリアマスタ!$C$2:$I$2239,7,FALSE),"")</f>
        <v/>
      </c>
      <c r="Y77" s="210">
        <f t="shared" si="16"/>
        <v>0</v>
      </c>
      <c r="Z77" s="211">
        <v>36</v>
      </c>
      <c r="AA77" s="212"/>
      <c r="AB77" s="213" t="str">
        <f t="shared" si="14"/>
        <v/>
      </c>
      <c r="AC77" s="205">
        <v>36</v>
      </c>
      <c r="AD77" s="206" t="str">
        <f>AB40&amp;"-"&amp;AC77</f>
        <v>6-36</v>
      </c>
      <c r="AE77" s="207" t="s">
        <v>3145</v>
      </c>
      <c r="AF77" s="223"/>
      <c r="AG77" s="207">
        <f>IFERROR(VLOOKUP(AD77,エリアマスタ!$C$2:$I$2239,5,FALSE),"")</f>
        <v>17</v>
      </c>
      <c r="AH77" s="209"/>
      <c r="AI77" s="207">
        <f>IFERROR(VLOOKUP(AD77,エリアマスタ!$C$2:$I$2239,6,FALSE),"")</f>
        <v>355</v>
      </c>
      <c r="AJ77" s="209"/>
      <c r="AK77" s="207">
        <f>IFERROR(VLOOKUP(AD77,エリアマスタ!$C$2:$I$2239,7,FALSE),"")</f>
        <v>372</v>
      </c>
      <c r="AL77" s="214">
        <f t="shared" si="12"/>
        <v>0</v>
      </c>
      <c r="AM77" s="211">
        <v>36</v>
      </c>
    </row>
    <row r="78" spans="1:40" ht="13.5" customHeight="1">
      <c r="B78" s="204" t="str">
        <f t="shared" si="9"/>
        <v/>
      </c>
      <c r="C78" s="205"/>
      <c r="D78" s="206"/>
      <c r="E78" s="207" t="e">
        <f t="shared" ca="1" si="17"/>
        <v>#NAME?</v>
      </c>
      <c r="F78" s="221"/>
      <c r="G78" s="207" t="str">
        <f>IFERROR(VLOOKUP(D78,エリアマスタ!$C$2:$I$2239,5,FALSE),"")</f>
        <v/>
      </c>
      <c r="H78" s="209"/>
      <c r="I78" s="207" t="str">
        <f>IFERROR(VLOOKUP(D78,エリアマスタ!$C$2:$I$2239,6,FALSE),"")</f>
        <v/>
      </c>
      <c r="J78" s="209"/>
      <c r="K78" s="207" t="str">
        <f>IFERROR(VLOOKUP(D78,エリアマスタ!$C$2:$I$2239,7,FALSE),"")</f>
        <v/>
      </c>
      <c r="L78" s="210">
        <f t="shared" si="18"/>
        <v>0</v>
      </c>
      <c r="M78" s="211">
        <v>40</v>
      </c>
      <c r="N78" s="212"/>
      <c r="O78" s="213" t="str">
        <f t="shared" si="13"/>
        <v/>
      </c>
      <c r="P78" s="205"/>
      <c r="Q78" s="206"/>
      <c r="R78" s="207" t="e">
        <f t="shared" ca="1" si="15"/>
        <v>#NAME?</v>
      </c>
      <c r="S78" s="221"/>
      <c r="T78" s="207" t="str">
        <f>IFERROR(VLOOKUP(Q78,エリアマスタ!$C$2:$I$2239,5,FALSE),"")</f>
        <v/>
      </c>
      <c r="U78" s="209"/>
      <c r="V78" s="207" t="str">
        <f>IFERROR(VLOOKUP(Q78,エリアマスタ!$C$2:$I$2239,6,FALSE),"")</f>
        <v/>
      </c>
      <c r="W78" s="209"/>
      <c r="X78" s="207" t="str">
        <f>IFERROR(VLOOKUP(Q78,エリアマスタ!$C$2:$I$2239,7,FALSE),"")</f>
        <v/>
      </c>
      <c r="Y78" s="210">
        <f t="shared" si="16"/>
        <v>0</v>
      </c>
      <c r="Z78" s="211">
        <v>40</v>
      </c>
      <c r="AA78" s="212"/>
      <c r="AB78" s="213" t="str">
        <f t="shared" si="14"/>
        <v/>
      </c>
      <c r="AC78" s="205"/>
      <c r="AD78" s="206"/>
      <c r="AE78" s="207" t="e">
        <f t="shared" ref="AE78" ca="1" si="19">エリア名2(AD78)</f>
        <v>#NAME?</v>
      </c>
      <c r="AF78" s="223"/>
      <c r="AG78" s="207" t="str">
        <f>IFERROR(VLOOKUP(AD78,エリアマスタ!$C$2:$I$2239,5,FALSE),"")</f>
        <v/>
      </c>
      <c r="AH78" s="209"/>
      <c r="AI78" s="207" t="str">
        <f>IFERROR(VLOOKUP(AD78,エリアマスタ!$C$2:$I$2239,6,FALSE),"")</f>
        <v/>
      </c>
      <c r="AJ78" s="209"/>
      <c r="AK78" s="207" t="str">
        <f>IFERROR(VLOOKUP(AD78,エリアマスタ!$C$2:$I$2239,7,FALSE),"")</f>
        <v/>
      </c>
      <c r="AL78" s="214">
        <f t="shared" si="12"/>
        <v>0</v>
      </c>
      <c r="AM78" s="211">
        <v>40</v>
      </c>
    </row>
    <row r="79" spans="1:40" s="237" customFormat="1" ht="13.5" customHeight="1">
      <c r="A79" s="184"/>
      <c r="B79" s="329" t="s">
        <v>60</v>
      </c>
      <c r="C79" s="330"/>
      <c r="D79" s="224"/>
      <c r="E79" s="225"/>
      <c r="F79" s="226"/>
      <c r="G79" s="227">
        <f>SUM(G42:G78)</f>
        <v>2832</v>
      </c>
      <c r="H79" s="228"/>
      <c r="I79" s="227">
        <f>SUM(I42:I78)</f>
        <v>6996</v>
      </c>
      <c r="J79" s="228"/>
      <c r="K79" s="227">
        <f>SUM(K42:K78)</f>
        <v>9828</v>
      </c>
      <c r="L79" s="227">
        <f>SUM(L42:L78)</f>
        <v>0</v>
      </c>
      <c r="M79" s="229"/>
      <c r="N79" s="212"/>
      <c r="O79" s="331" t="s">
        <v>60</v>
      </c>
      <c r="P79" s="332"/>
      <c r="Q79" s="230"/>
      <c r="R79" s="207"/>
      <c r="S79" s="231"/>
      <c r="T79" s="227">
        <f>SUM(T42:T78)</f>
        <v>3265</v>
      </c>
      <c r="U79" s="228"/>
      <c r="V79" s="227">
        <f>SUM(V42:V78)</f>
        <v>6329</v>
      </c>
      <c r="W79" s="228"/>
      <c r="X79" s="227">
        <f>SUM(X42:X78)</f>
        <v>9594</v>
      </c>
      <c r="Y79" s="227">
        <f>SUM(Y42:Y78)</f>
        <v>0</v>
      </c>
      <c r="Z79" s="232"/>
      <c r="AA79" s="212"/>
      <c r="AB79" s="331" t="s">
        <v>60</v>
      </c>
      <c r="AC79" s="332"/>
      <c r="AD79" s="230"/>
      <c r="AE79" s="233"/>
      <c r="AF79" s="234"/>
      <c r="AG79" s="227">
        <f>SUM(AG42:AG78)</f>
        <v>5682</v>
      </c>
      <c r="AH79" s="228"/>
      <c r="AI79" s="227">
        <f>SUM(AI42:AI78)</f>
        <v>5996</v>
      </c>
      <c r="AJ79" s="228"/>
      <c r="AK79" s="227">
        <f>SUM(AK42:AK78)</f>
        <v>11678</v>
      </c>
      <c r="AL79" s="227">
        <f>SUM(AL42:AL78)</f>
        <v>0</v>
      </c>
      <c r="AM79" s="235"/>
      <c r="AN79" s="236"/>
    </row>
    <row r="81" spans="1:41" ht="13.5" customHeight="1">
      <c r="B81" s="320">
        <f>VLOOKUP(E81,地区マスタ!$A$2:$C$159,2,FALSE)</f>
        <v>7</v>
      </c>
      <c r="C81" s="321"/>
      <c r="D81" s="188"/>
      <c r="E81" s="189" t="s">
        <v>3184</v>
      </c>
      <c r="F81" s="190"/>
      <c r="G81" s="190"/>
      <c r="H81" s="190"/>
      <c r="I81" s="190"/>
      <c r="J81" s="190"/>
      <c r="K81" s="191"/>
      <c r="L81" s="191"/>
      <c r="M81" s="192"/>
      <c r="N81" s="193"/>
      <c r="O81" s="320">
        <f>VLOOKUP(R81,地区マスタ!$A$2:$C$159,2,FALSE)</f>
        <v>8</v>
      </c>
      <c r="P81" s="321"/>
      <c r="Q81" s="188"/>
      <c r="R81" s="189" t="s">
        <v>3185</v>
      </c>
      <c r="S81" s="190"/>
      <c r="T81" s="190"/>
      <c r="U81" s="190"/>
      <c r="V81" s="190"/>
      <c r="W81" s="190"/>
      <c r="X81" s="191"/>
      <c r="Y81" s="191"/>
      <c r="Z81" s="192"/>
      <c r="AA81" s="193"/>
      <c r="AB81" s="320">
        <f>VLOOKUP(AE81,地区マスタ!$A$2:$C$159,2,FALSE)</f>
        <v>9</v>
      </c>
      <c r="AC81" s="321"/>
      <c r="AD81" s="188"/>
      <c r="AE81" s="189" t="s">
        <v>3186</v>
      </c>
      <c r="AF81" s="190"/>
      <c r="AG81" s="190"/>
      <c r="AH81" s="190"/>
      <c r="AI81" s="190"/>
      <c r="AJ81" s="190"/>
      <c r="AK81" s="191"/>
      <c r="AL81" s="191"/>
      <c r="AM81" s="192"/>
    </row>
    <row r="82" spans="1:41" s="203" customFormat="1" ht="13.5" customHeight="1">
      <c r="A82" s="184"/>
      <c r="B82" s="322" t="s">
        <v>1557</v>
      </c>
      <c r="C82" s="323"/>
      <c r="D82" s="194" t="s">
        <v>1558</v>
      </c>
      <c r="E82" s="195" t="s">
        <v>2126</v>
      </c>
      <c r="F82" s="196"/>
      <c r="G82" s="197" t="s">
        <v>39</v>
      </c>
      <c r="H82" s="198"/>
      <c r="I82" s="197" t="s">
        <v>40</v>
      </c>
      <c r="J82" s="198"/>
      <c r="K82" s="197" t="s">
        <v>41</v>
      </c>
      <c r="L82" s="199" t="s">
        <v>42</v>
      </c>
      <c r="M82" s="199" t="s">
        <v>176</v>
      </c>
      <c r="N82" s="193"/>
      <c r="O82" s="324" t="s">
        <v>1557</v>
      </c>
      <c r="P82" s="325"/>
      <c r="Q82" s="194" t="s">
        <v>1558</v>
      </c>
      <c r="R82" s="200" t="s">
        <v>2126</v>
      </c>
      <c r="S82" s="198"/>
      <c r="T82" s="197" t="s">
        <v>39</v>
      </c>
      <c r="U82" s="198"/>
      <c r="V82" s="197" t="s">
        <v>40</v>
      </c>
      <c r="W82" s="198"/>
      <c r="X82" s="197" t="s">
        <v>41</v>
      </c>
      <c r="Y82" s="199" t="s">
        <v>42</v>
      </c>
      <c r="Z82" s="199" t="s">
        <v>176</v>
      </c>
      <c r="AA82" s="193"/>
      <c r="AB82" s="324" t="s">
        <v>1557</v>
      </c>
      <c r="AC82" s="325"/>
      <c r="AD82" s="194" t="s">
        <v>1558</v>
      </c>
      <c r="AE82" s="200" t="s">
        <v>2126</v>
      </c>
      <c r="AF82" s="198"/>
      <c r="AG82" s="197" t="s">
        <v>39</v>
      </c>
      <c r="AH82" s="198"/>
      <c r="AI82" s="197" t="s">
        <v>40</v>
      </c>
      <c r="AJ82" s="198"/>
      <c r="AK82" s="197" t="s">
        <v>41</v>
      </c>
      <c r="AL82" s="199" t="s">
        <v>42</v>
      </c>
      <c r="AM82" s="199" t="s">
        <v>176</v>
      </c>
      <c r="AN82" s="201"/>
      <c r="AO82" s="202"/>
    </row>
    <row r="83" spans="1:41" ht="13.5" customHeight="1">
      <c r="B83" s="204" t="str">
        <f t="shared" ref="B83:B117" si="20">IF(L83&gt;1,"●","")</f>
        <v/>
      </c>
      <c r="C83" s="205">
        <v>1</v>
      </c>
      <c r="D83" s="206" t="str">
        <f>B81&amp;"-"&amp;C83</f>
        <v>7-1</v>
      </c>
      <c r="E83" s="207" t="s">
        <v>83</v>
      </c>
      <c r="F83" s="208"/>
      <c r="G83" s="207">
        <f>IFERROR(VLOOKUP(D83,エリアマスタ!$C$2:$I$2239,5,FALSE),"")</f>
        <v>97</v>
      </c>
      <c r="H83" s="209"/>
      <c r="I83" s="207">
        <f>IFERROR(VLOOKUP(D83,エリアマスタ!$C$2:$I$2239,6,FALSE),"")</f>
        <v>19</v>
      </c>
      <c r="J83" s="209"/>
      <c r="K83" s="207">
        <f>IFERROR(VLOOKUP(D83,エリアマスタ!$C$2:$I$2239,7,FALSE),"")</f>
        <v>116</v>
      </c>
      <c r="L83" s="210">
        <f t="shared" ref="L83:L116" si="21">IF(OR(OR(AND(F83="●", H83="●"),AND(F83="●", J83="●")),AND(H83="●", J83="●")),"エラー",IF(F83="●",G83,0)+IF(H83="●",I83,0)+IF(J83="●",K83,0))</f>
        <v>0</v>
      </c>
      <c r="M83" s="211">
        <v>1</v>
      </c>
      <c r="N83" s="212"/>
      <c r="O83" s="213" t="str">
        <f>IF(Y83&gt;1,"●","")</f>
        <v/>
      </c>
      <c r="P83" s="205">
        <v>1</v>
      </c>
      <c r="Q83" s="206" t="str">
        <f>O81&amp;"-"&amp;P83</f>
        <v>8-1</v>
      </c>
      <c r="R83" s="207" t="s">
        <v>416</v>
      </c>
      <c r="S83" s="209"/>
      <c r="T83" s="207">
        <f>IFERROR(VLOOKUP(Q83,エリアマスタ!$C$2:$I$2239,5,FALSE),"")</f>
        <v>0</v>
      </c>
      <c r="U83" s="208"/>
      <c r="V83" s="207">
        <f>IFERROR(VLOOKUP(Q83,エリアマスタ!$C$2:$I$2239,6,FALSE),"")</f>
        <v>255</v>
      </c>
      <c r="W83" s="209"/>
      <c r="X83" s="207">
        <f>IFERROR(VLOOKUP(Q83,エリアマスタ!$C$2:$I$2239,7,FALSE),"")</f>
        <v>255</v>
      </c>
      <c r="Y83" s="210">
        <f t="shared" ref="Y83:Y114" si="22">IF(OR(OR(AND(S83="●", U83="●"),AND(S83="●", W83="●")),AND(U83="●", W83="●")),"エラー",IF(S83="●",T83,0)+IF(U83="●",V83,0)+IF(W83="●",X83,0))</f>
        <v>0</v>
      </c>
      <c r="Z83" s="211">
        <v>1</v>
      </c>
      <c r="AA83" s="212"/>
      <c r="AB83" s="213" t="str">
        <f>IF(AL83&gt;1,"●","")</f>
        <v/>
      </c>
      <c r="AC83" s="205">
        <v>1</v>
      </c>
      <c r="AD83" s="206" t="str">
        <f>AB81&amp;"-"&amp;AC83</f>
        <v>9-1</v>
      </c>
      <c r="AE83" s="207" t="s">
        <v>104</v>
      </c>
      <c r="AF83" s="209"/>
      <c r="AG83" s="207">
        <f>IFERROR(VLOOKUP(AD83,エリアマスタ!$C$2:$I$2239,5,FALSE),"")</f>
        <v>125</v>
      </c>
      <c r="AH83" s="209"/>
      <c r="AI83" s="207">
        <f>IFERROR(VLOOKUP(AD83,エリアマスタ!$C$2:$I$2239,6,FALSE),"")</f>
        <v>410</v>
      </c>
      <c r="AJ83" s="208"/>
      <c r="AK83" s="207">
        <f>IFERROR(VLOOKUP(AD83,エリアマスタ!$C$2:$I$2239,7,FALSE),"")</f>
        <v>535</v>
      </c>
      <c r="AL83" s="214">
        <f t="shared" ref="AL83:AL117" si="23">IF(OR(OR(AND(AF83="●", AH83="●"),AND(AF83="●", AJ83="●")),AND(AH83="●", AJ83="●")),"エラー",IF(AF83="●",AG83,0)+IF(AH83="●",AI83,0)+IF(AJ83="●",AK83,0))</f>
        <v>0</v>
      </c>
      <c r="AM83" s="211">
        <v>1</v>
      </c>
    </row>
    <row r="84" spans="1:41" ht="13.5" customHeight="1">
      <c r="B84" s="204" t="str">
        <f t="shared" si="20"/>
        <v/>
      </c>
      <c r="C84" s="205">
        <v>2</v>
      </c>
      <c r="D84" s="206" t="str">
        <f>B81&amp;"-"&amp;C84</f>
        <v>7-2</v>
      </c>
      <c r="E84" s="207" t="s">
        <v>85</v>
      </c>
      <c r="F84" s="208"/>
      <c r="G84" s="207">
        <f>IFERROR(VLOOKUP(D84,エリアマスタ!$C$2:$I$2239,5,FALSE),"")</f>
        <v>70</v>
      </c>
      <c r="H84" s="209"/>
      <c r="I84" s="207">
        <f>IFERROR(VLOOKUP(D84,エリアマスタ!$C$2:$I$2239,6,FALSE),"")</f>
        <v>360</v>
      </c>
      <c r="J84" s="209"/>
      <c r="K84" s="207">
        <f>IFERROR(VLOOKUP(D84,エリアマスタ!$C$2:$I$2239,7,FALSE),"")</f>
        <v>430</v>
      </c>
      <c r="L84" s="210">
        <f t="shared" si="21"/>
        <v>0</v>
      </c>
      <c r="M84" s="215">
        <v>2</v>
      </c>
      <c r="N84" s="212"/>
      <c r="O84" s="213" t="str">
        <f>IF(Y84&gt;1,"●","")</f>
        <v/>
      </c>
      <c r="P84" s="205">
        <v>2</v>
      </c>
      <c r="Q84" s="206" t="str">
        <f>O81&amp;"-"&amp;P84</f>
        <v>8-2</v>
      </c>
      <c r="R84" s="207" t="s">
        <v>417</v>
      </c>
      <c r="S84" s="209"/>
      <c r="T84" s="207">
        <f>IFERROR(VLOOKUP(Q84,エリアマスタ!$C$2:$I$2239,5,FALSE),"")</f>
        <v>0</v>
      </c>
      <c r="U84" s="209"/>
      <c r="V84" s="207">
        <f>IFERROR(VLOOKUP(Q84,エリアマスタ!$C$2:$I$2239,6,FALSE),"")</f>
        <v>475</v>
      </c>
      <c r="W84" s="209"/>
      <c r="X84" s="207">
        <f>IFERROR(VLOOKUP(Q84,エリアマスタ!$C$2:$I$2239,7,FALSE),"")</f>
        <v>475</v>
      </c>
      <c r="Y84" s="210">
        <f t="shared" si="22"/>
        <v>0</v>
      </c>
      <c r="Z84" s="215">
        <v>2</v>
      </c>
      <c r="AA84" s="212"/>
      <c r="AB84" s="213" t="str">
        <f>IF(AL84&gt;1,"●","")</f>
        <v/>
      </c>
      <c r="AC84" s="205">
        <v>2</v>
      </c>
      <c r="AD84" s="206" t="str">
        <f>AB81&amp;"-"&amp;AC84</f>
        <v>9-2</v>
      </c>
      <c r="AE84" s="207" t="s">
        <v>106</v>
      </c>
      <c r="AF84" s="209"/>
      <c r="AG84" s="207">
        <f>IFERROR(VLOOKUP(AD84,エリアマスタ!$C$2:$I$2239,5,FALSE),"")</f>
        <v>129</v>
      </c>
      <c r="AH84" s="209"/>
      <c r="AI84" s="207">
        <f>IFERROR(VLOOKUP(AD84,エリアマスタ!$C$2:$I$2239,6,FALSE),"")</f>
        <v>388</v>
      </c>
      <c r="AJ84" s="208"/>
      <c r="AK84" s="207">
        <f>IFERROR(VLOOKUP(AD84,エリアマスタ!$C$2:$I$2239,7,FALSE),"")</f>
        <v>517</v>
      </c>
      <c r="AL84" s="214">
        <f t="shared" si="23"/>
        <v>0</v>
      </c>
      <c r="AM84" s="215">
        <v>2</v>
      </c>
    </row>
    <row r="85" spans="1:41" ht="13.5" customHeight="1">
      <c r="B85" s="204" t="str">
        <f t="shared" si="20"/>
        <v/>
      </c>
      <c r="C85" s="205">
        <v>3</v>
      </c>
      <c r="D85" s="206" t="str">
        <f>B81&amp;"-"&amp;C85</f>
        <v>7-3</v>
      </c>
      <c r="E85" s="207" t="s">
        <v>86</v>
      </c>
      <c r="F85" s="208"/>
      <c r="G85" s="207">
        <f>IFERROR(VLOOKUP(D85,エリアマスタ!$C$2:$I$2239,5,FALSE),"")</f>
        <v>188</v>
      </c>
      <c r="H85" s="209"/>
      <c r="I85" s="207">
        <f>IFERROR(VLOOKUP(D85,エリアマスタ!$C$2:$I$2239,6,FALSE),"")</f>
        <v>371</v>
      </c>
      <c r="J85" s="209"/>
      <c r="K85" s="207">
        <f>IFERROR(VLOOKUP(D85,エリアマスタ!$C$2:$I$2239,7,FALSE),"")</f>
        <v>559</v>
      </c>
      <c r="L85" s="210">
        <f t="shared" si="21"/>
        <v>0</v>
      </c>
      <c r="M85" s="215">
        <v>3</v>
      </c>
      <c r="N85" s="212"/>
      <c r="O85" s="213" t="str">
        <f t="shared" ref="O85:O117" si="24">IF(Y85&gt;1,"●","")</f>
        <v/>
      </c>
      <c r="P85" s="205">
        <v>3</v>
      </c>
      <c r="Q85" s="206" t="str">
        <f>O81&amp;"-"&amp;P85</f>
        <v>8-3</v>
      </c>
      <c r="R85" s="207" t="s">
        <v>418</v>
      </c>
      <c r="S85" s="209"/>
      <c r="T85" s="207">
        <f>IFERROR(VLOOKUP(Q85,エリアマスタ!$C$2:$I$2239,5,FALSE),"")</f>
        <v>0</v>
      </c>
      <c r="U85" s="209"/>
      <c r="V85" s="207">
        <f>IFERROR(VLOOKUP(Q85,エリアマスタ!$C$2:$I$2239,6,FALSE),"")</f>
        <v>102</v>
      </c>
      <c r="W85" s="209"/>
      <c r="X85" s="207">
        <f>IFERROR(VLOOKUP(Q85,エリアマスタ!$C$2:$I$2239,7,FALSE),"")</f>
        <v>102</v>
      </c>
      <c r="Y85" s="210">
        <f t="shared" si="22"/>
        <v>0</v>
      </c>
      <c r="Z85" s="215">
        <v>3</v>
      </c>
      <c r="AA85" s="212"/>
      <c r="AB85" s="213" t="str">
        <f t="shared" ref="AB85:AB117" si="25">IF(AL85&gt;1,"●","")</f>
        <v/>
      </c>
      <c r="AC85" s="205">
        <v>3</v>
      </c>
      <c r="AD85" s="206" t="str">
        <f>AB81&amp;"-"&amp;AC85</f>
        <v>9-3</v>
      </c>
      <c r="AE85" s="207" t="s">
        <v>3326</v>
      </c>
      <c r="AF85" s="209"/>
      <c r="AG85" s="207">
        <f>IFERROR(VLOOKUP(AD85,エリアマスタ!$C$2:$I$2239,5,FALSE),"")</f>
        <v>138</v>
      </c>
      <c r="AH85" s="209"/>
      <c r="AI85" s="207">
        <f>IFERROR(VLOOKUP(AD85,エリアマスタ!$C$2:$I$2239,6,FALSE),"")</f>
        <v>235</v>
      </c>
      <c r="AJ85" s="208"/>
      <c r="AK85" s="207">
        <f>IFERROR(VLOOKUP(AD85,エリアマスタ!$C$2:$I$2239,7,FALSE),"")</f>
        <v>373</v>
      </c>
      <c r="AL85" s="214">
        <f t="shared" si="23"/>
        <v>0</v>
      </c>
      <c r="AM85" s="215">
        <v>3</v>
      </c>
    </row>
    <row r="86" spans="1:41" ht="13.5" customHeight="1">
      <c r="B86" s="204" t="str">
        <f t="shared" si="20"/>
        <v/>
      </c>
      <c r="C86" s="205">
        <v>4</v>
      </c>
      <c r="D86" s="206" t="str">
        <f>B81&amp;"-"&amp;C86</f>
        <v>7-4</v>
      </c>
      <c r="E86" s="207" t="s">
        <v>87</v>
      </c>
      <c r="F86" s="208"/>
      <c r="G86" s="207">
        <f>IFERROR(VLOOKUP(D86,エリアマスタ!$C$2:$I$2239,5,FALSE),"")</f>
        <v>255</v>
      </c>
      <c r="H86" s="209"/>
      <c r="I86" s="207">
        <f>IFERROR(VLOOKUP(D86,エリアマスタ!$C$2:$I$2239,6,FALSE),"")</f>
        <v>10</v>
      </c>
      <c r="J86" s="209"/>
      <c r="K86" s="207">
        <f>IFERROR(VLOOKUP(D86,エリアマスタ!$C$2:$I$2239,7,FALSE),"")</f>
        <v>265</v>
      </c>
      <c r="L86" s="210">
        <f t="shared" si="21"/>
        <v>0</v>
      </c>
      <c r="M86" s="211">
        <v>4</v>
      </c>
      <c r="N86" s="212"/>
      <c r="O86" s="213" t="str">
        <f t="shared" si="24"/>
        <v/>
      </c>
      <c r="P86" s="205">
        <v>4</v>
      </c>
      <c r="Q86" s="206" t="str">
        <f>O81&amp;"-"&amp;P86</f>
        <v>8-4</v>
      </c>
      <c r="R86" s="207" t="s">
        <v>419</v>
      </c>
      <c r="S86" s="209"/>
      <c r="T86" s="207">
        <f>IFERROR(VLOOKUP(Q86,エリアマスタ!$C$2:$I$2239,5,FALSE),"")</f>
        <v>0</v>
      </c>
      <c r="U86" s="208"/>
      <c r="V86" s="207">
        <f>IFERROR(VLOOKUP(Q86,エリアマスタ!$C$2:$I$2239,6,FALSE),"")</f>
        <v>135</v>
      </c>
      <c r="W86" s="209"/>
      <c r="X86" s="207">
        <f>IFERROR(VLOOKUP(Q86,エリアマスタ!$C$2:$I$2239,7,FALSE),"")</f>
        <v>135</v>
      </c>
      <c r="Y86" s="210">
        <f t="shared" si="22"/>
        <v>0</v>
      </c>
      <c r="Z86" s="211">
        <v>4</v>
      </c>
      <c r="AA86" s="212"/>
      <c r="AB86" s="213" t="str">
        <f t="shared" si="25"/>
        <v/>
      </c>
      <c r="AC86" s="205">
        <v>4</v>
      </c>
      <c r="AD86" s="206" t="str">
        <f>AB81&amp;"-"&amp;AC86</f>
        <v>9-4</v>
      </c>
      <c r="AE86" s="207" t="s">
        <v>3327</v>
      </c>
      <c r="AF86" s="209"/>
      <c r="AG86" s="207">
        <f>IFERROR(VLOOKUP(AD86,エリアマスタ!$C$2:$I$2239,5,FALSE),"")</f>
        <v>141</v>
      </c>
      <c r="AH86" s="209"/>
      <c r="AI86" s="207">
        <f>IFERROR(VLOOKUP(AD86,エリアマスタ!$C$2:$I$2239,6,FALSE),"")</f>
        <v>185</v>
      </c>
      <c r="AJ86" s="208"/>
      <c r="AK86" s="207">
        <f>IFERROR(VLOOKUP(AD86,エリアマスタ!$C$2:$I$2239,7,FALSE),"")</f>
        <v>326</v>
      </c>
      <c r="AL86" s="214">
        <f t="shared" si="23"/>
        <v>0</v>
      </c>
      <c r="AM86" s="211">
        <v>4</v>
      </c>
    </row>
    <row r="87" spans="1:41" ht="13.5" customHeight="1">
      <c r="B87" s="204" t="str">
        <f t="shared" si="20"/>
        <v/>
      </c>
      <c r="C87" s="205">
        <v>5</v>
      </c>
      <c r="D87" s="206" t="str">
        <f>B81&amp;"-"&amp;C87</f>
        <v>7-5</v>
      </c>
      <c r="E87" s="207" t="s">
        <v>397</v>
      </c>
      <c r="F87" s="208"/>
      <c r="G87" s="207">
        <f>IFERROR(VLOOKUP(D87,エリアマスタ!$C$2:$I$2239,5,FALSE),"")</f>
        <v>194</v>
      </c>
      <c r="H87" s="209"/>
      <c r="I87" s="207">
        <f>IFERROR(VLOOKUP(D87,エリアマスタ!$C$2:$I$2239,6,FALSE),"")</f>
        <v>59</v>
      </c>
      <c r="J87" s="209"/>
      <c r="K87" s="207">
        <f>IFERROR(VLOOKUP(D87,エリアマスタ!$C$2:$I$2239,7,FALSE),"")</f>
        <v>253</v>
      </c>
      <c r="L87" s="210">
        <f t="shared" si="21"/>
        <v>0</v>
      </c>
      <c r="M87" s="215">
        <v>5</v>
      </c>
      <c r="N87" s="212"/>
      <c r="O87" s="213" t="str">
        <f t="shared" si="24"/>
        <v/>
      </c>
      <c r="P87" s="205">
        <v>5</v>
      </c>
      <c r="Q87" s="206" t="str">
        <f>O81&amp;"-"&amp;P87</f>
        <v>8-5</v>
      </c>
      <c r="R87" s="207" t="s">
        <v>420</v>
      </c>
      <c r="S87" s="209"/>
      <c r="T87" s="207">
        <f>IFERROR(VLOOKUP(Q87,エリアマスタ!$C$2:$I$2239,5,FALSE),"")</f>
        <v>0</v>
      </c>
      <c r="U87" s="208"/>
      <c r="V87" s="207">
        <f>IFERROR(VLOOKUP(Q87,エリアマスタ!$C$2:$I$2239,6,FALSE),"")</f>
        <v>400</v>
      </c>
      <c r="W87" s="209"/>
      <c r="X87" s="207">
        <f>IFERROR(VLOOKUP(Q87,エリアマスタ!$C$2:$I$2239,7,FALSE),"")</f>
        <v>400</v>
      </c>
      <c r="Y87" s="210">
        <f t="shared" si="22"/>
        <v>0</v>
      </c>
      <c r="Z87" s="215">
        <v>5</v>
      </c>
      <c r="AA87" s="212"/>
      <c r="AB87" s="213" t="str">
        <f t="shared" si="25"/>
        <v/>
      </c>
      <c r="AC87" s="205">
        <v>5</v>
      </c>
      <c r="AD87" s="206" t="str">
        <f>AB81&amp;"-"&amp;AC87</f>
        <v>9-5</v>
      </c>
      <c r="AE87" s="207" t="s">
        <v>444</v>
      </c>
      <c r="AF87" s="209"/>
      <c r="AG87" s="207">
        <f>IFERROR(VLOOKUP(AD87,エリアマスタ!$C$2:$I$2239,5,FALSE),"")</f>
        <v>195</v>
      </c>
      <c r="AH87" s="209"/>
      <c r="AI87" s="207">
        <f>IFERROR(VLOOKUP(AD87,エリアマスタ!$C$2:$I$2239,6,FALSE),"")</f>
        <v>151</v>
      </c>
      <c r="AJ87" s="208"/>
      <c r="AK87" s="207">
        <f>IFERROR(VLOOKUP(AD87,エリアマスタ!$C$2:$I$2239,7,FALSE),"")</f>
        <v>346</v>
      </c>
      <c r="AL87" s="214">
        <f t="shared" si="23"/>
        <v>0</v>
      </c>
      <c r="AM87" s="215">
        <v>5</v>
      </c>
    </row>
    <row r="88" spans="1:41" ht="13.5" customHeight="1">
      <c r="B88" s="204" t="str">
        <f t="shared" si="20"/>
        <v/>
      </c>
      <c r="C88" s="205">
        <v>6</v>
      </c>
      <c r="D88" s="206" t="str">
        <f>B81&amp;"-"&amp;C88</f>
        <v>7-6</v>
      </c>
      <c r="E88" s="207" t="s">
        <v>398</v>
      </c>
      <c r="F88" s="208"/>
      <c r="G88" s="207">
        <f>IFERROR(VLOOKUP(D88,エリアマスタ!$C$2:$I$2239,5,FALSE),"")</f>
        <v>194</v>
      </c>
      <c r="H88" s="209"/>
      <c r="I88" s="207">
        <f>IFERROR(VLOOKUP(D88,エリアマスタ!$C$2:$I$2239,6,FALSE),"")</f>
        <v>21</v>
      </c>
      <c r="J88" s="209"/>
      <c r="K88" s="207">
        <f>IFERROR(VLOOKUP(D88,エリアマスタ!$C$2:$I$2239,7,FALSE),"")</f>
        <v>215</v>
      </c>
      <c r="L88" s="210">
        <f t="shared" si="21"/>
        <v>0</v>
      </c>
      <c r="M88" s="215">
        <v>6</v>
      </c>
      <c r="N88" s="212"/>
      <c r="O88" s="213" t="str">
        <f t="shared" si="24"/>
        <v/>
      </c>
      <c r="P88" s="205">
        <v>6</v>
      </c>
      <c r="Q88" s="206" t="str">
        <f>O81&amp;"-"&amp;P88</f>
        <v>8-6</v>
      </c>
      <c r="R88" s="207" t="s">
        <v>421</v>
      </c>
      <c r="S88" s="209"/>
      <c r="T88" s="207">
        <f>IFERROR(VLOOKUP(Q88,エリアマスタ!$C$2:$I$2239,5,FALSE),"")</f>
        <v>0</v>
      </c>
      <c r="U88" s="208"/>
      <c r="V88" s="207">
        <f>IFERROR(VLOOKUP(Q88,エリアマスタ!$C$2:$I$2239,6,FALSE),"")</f>
        <v>230</v>
      </c>
      <c r="W88" s="209"/>
      <c r="X88" s="207">
        <f>IFERROR(VLOOKUP(Q88,エリアマスタ!$C$2:$I$2239,7,FALSE),"")</f>
        <v>230</v>
      </c>
      <c r="Y88" s="210">
        <f t="shared" si="22"/>
        <v>0</v>
      </c>
      <c r="Z88" s="215">
        <v>6</v>
      </c>
      <c r="AA88" s="212"/>
      <c r="AB88" s="213" t="str">
        <f t="shared" si="25"/>
        <v/>
      </c>
      <c r="AC88" s="205">
        <v>6</v>
      </c>
      <c r="AD88" s="206" t="str">
        <f>AB81&amp;"-"&amp;AC88</f>
        <v>9-6</v>
      </c>
      <c r="AE88" s="207" t="s">
        <v>111</v>
      </c>
      <c r="AF88" s="209"/>
      <c r="AG88" s="207">
        <f>IFERROR(VLOOKUP(AD88,エリアマスタ!$C$2:$I$2239,5,FALSE),"")</f>
        <v>158</v>
      </c>
      <c r="AH88" s="209"/>
      <c r="AI88" s="207">
        <f>IFERROR(VLOOKUP(AD88,エリアマスタ!$C$2:$I$2239,6,FALSE),"")</f>
        <v>315</v>
      </c>
      <c r="AJ88" s="208"/>
      <c r="AK88" s="207">
        <f>IFERROR(VLOOKUP(AD88,エリアマスタ!$C$2:$I$2239,7,FALSE),"")</f>
        <v>473</v>
      </c>
      <c r="AL88" s="214">
        <f t="shared" si="23"/>
        <v>0</v>
      </c>
      <c r="AM88" s="215">
        <v>6</v>
      </c>
    </row>
    <row r="89" spans="1:41" ht="13.5" customHeight="1">
      <c r="B89" s="204" t="str">
        <f t="shared" si="20"/>
        <v/>
      </c>
      <c r="C89" s="205">
        <v>7</v>
      </c>
      <c r="D89" s="206" t="str">
        <f>B81&amp;"-"&amp;C89</f>
        <v>7-7</v>
      </c>
      <c r="E89" s="207" t="s">
        <v>88</v>
      </c>
      <c r="F89" s="208"/>
      <c r="G89" s="207">
        <f>IFERROR(VLOOKUP(D89,エリアマスタ!$C$2:$I$2239,5,FALSE),"")</f>
        <v>295</v>
      </c>
      <c r="H89" s="209"/>
      <c r="I89" s="207">
        <f>IFERROR(VLOOKUP(D89,エリアマスタ!$C$2:$I$2239,6,FALSE),"")</f>
        <v>74</v>
      </c>
      <c r="J89" s="209"/>
      <c r="K89" s="207">
        <f>IFERROR(VLOOKUP(D89,エリアマスタ!$C$2:$I$2239,7,FALSE),"")</f>
        <v>369</v>
      </c>
      <c r="L89" s="210">
        <f t="shared" si="21"/>
        <v>0</v>
      </c>
      <c r="M89" s="211">
        <v>7</v>
      </c>
      <c r="N89" s="212"/>
      <c r="O89" s="213" t="str">
        <f t="shared" si="24"/>
        <v/>
      </c>
      <c r="P89" s="205">
        <v>7</v>
      </c>
      <c r="Q89" s="206" t="str">
        <f>O81&amp;"-"&amp;P89</f>
        <v>8-7</v>
      </c>
      <c r="R89" s="207" t="s">
        <v>422</v>
      </c>
      <c r="S89" s="209"/>
      <c r="T89" s="207">
        <f>IFERROR(VLOOKUP(Q89,エリアマスタ!$C$2:$I$2239,5,FALSE),"")</f>
        <v>0</v>
      </c>
      <c r="U89" s="208"/>
      <c r="V89" s="207">
        <f>IFERROR(VLOOKUP(Q89,エリアマスタ!$C$2:$I$2239,6,FALSE),"")</f>
        <v>470</v>
      </c>
      <c r="W89" s="209"/>
      <c r="X89" s="207">
        <f>IFERROR(VLOOKUP(Q89,エリアマスタ!$C$2:$I$2239,7,FALSE),"")</f>
        <v>470</v>
      </c>
      <c r="Y89" s="210">
        <f t="shared" si="22"/>
        <v>0</v>
      </c>
      <c r="Z89" s="211">
        <v>7</v>
      </c>
      <c r="AA89" s="212"/>
      <c r="AB89" s="213" t="str">
        <f t="shared" si="25"/>
        <v/>
      </c>
      <c r="AC89" s="205">
        <v>7</v>
      </c>
      <c r="AD89" s="206" t="str">
        <f>AB81&amp;"-"&amp;AC89</f>
        <v>9-7</v>
      </c>
      <c r="AE89" s="207" t="s">
        <v>3328</v>
      </c>
      <c r="AF89" s="209"/>
      <c r="AG89" s="207">
        <f>IFERROR(VLOOKUP(AD89,エリアマスタ!$C$2:$I$2239,5,FALSE),"")</f>
        <v>178</v>
      </c>
      <c r="AH89" s="209"/>
      <c r="AI89" s="207">
        <f>IFERROR(VLOOKUP(AD89,エリアマスタ!$C$2:$I$2239,6,FALSE),"")</f>
        <v>352</v>
      </c>
      <c r="AJ89" s="208"/>
      <c r="AK89" s="207">
        <f>IFERROR(VLOOKUP(AD89,エリアマスタ!$C$2:$I$2239,7,FALSE),"")</f>
        <v>530</v>
      </c>
      <c r="AL89" s="214">
        <f t="shared" si="23"/>
        <v>0</v>
      </c>
      <c r="AM89" s="211">
        <v>7</v>
      </c>
    </row>
    <row r="90" spans="1:41" ht="13.5" customHeight="1">
      <c r="B90" s="204" t="str">
        <f t="shared" si="20"/>
        <v/>
      </c>
      <c r="C90" s="205">
        <v>8</v>
      </c>
      <c r="D90" s="206" t="str">
        <f>B81&amp;"-"&amp;C90</f>
        <v>7-8</v>
      </c>
      <c r="E90" s="207" t="s">
        <v>89</v>
      </c>
      <c r="F90" s="208"/>
      <c r="G90" s="207">
        <f>IFERROR(VLOOKUP(D90,エリアマスタ!$C$2:$I$2239,5,FALSE),"")</f>
        <v>239</v>
      </c>
      <c r="H90" s="209"/>
      <c r="I90" s="207">
        <f>IFERROR(VLOOKUP(D90,エリアマスタ!$C$2:$I$2239,6,FALSE),"")</f>
        <v>436</v>
      </c>
      <c r="J90" s="209"/>
      <c r="K90" s="207">
        <f>IFERROR(VLOOKUP(D90,エリアマスタ!$C$2:$I$2239,7,FALSE),"")</f>
        <v>675</v>
      </c>
      <c r="L90" s="210">
        <f t="shared" si="21"/>
        <v>0</v>
      </c>
      <c r="M90" s="215">
        <v>8</v>
      </c>
      <c r="N90" s="212"/>
      <c r="O90" s="213" t="str">
        <f t="shared" si="24"/>
        <v/>
      </c>
      <c r="P90" s="205">
        <v>8</v>
      </c>
      <c r="Q90" s="206" t="str">
        <f>O81&amp;"-"&amp;P90</f>
        <v>8-8</v>
      </c>
      <c r="R90" s="216" t="s">
        <v>423</v>
      </c>
      <c r="S90" s="209"/>
      <c r="T90" s="207">
        <f>IFERROR(VLOOKUP(Q90,エリアマスタ!$C$2:$I$2239,5,FALSE),"")</f>
        <v>0</v>
      </c>
      <c r="U90" s="208"/>
      <c r="V90" s="207">
        <f>IFERROR(VLOOKUP(Q90,エリアマスタ!$C$2:$I$2239,6,FALSE),"")</f>
        <v>487</v>
      </c>
      <c r="W90" s="209"/>
      <c r="X90" s="207">
        <f>IFERROR(VLOOKUP(Q90,エリアマスタ!$C$2:$I$2239,7,FALSE),"")</f>
        <v>487</v>
      </c>
      <c r="Y90" s="210">
        <f t="shared" si="22"/>
        <v>0</v>
      </c>
      <c r="Z90" s="215">
        <v>8</v>
      </c>
      <c r="AA90" s="212"/>
      <c r="AB90" s="213" t="str">
        <f t="shared" si="25"/>
        <v/>
      </c>
      <c r="AC90" s="205">
        <v>8</v>
      </c>
      <c r="AD90" s="206" t="str">
        <f>AB81&amp;"-"&amp;AC90</f>
        <v>9-8</v>
      </c>
      <c r="AE90" s="207" t="s">
        <v>446</v>
      </c>
      <c r="AF90" s="209"/>
      <c r="AG90" s="207">
        <f>IFERROR(VLOOKUP(AD90,エリアマスタ!$C$2:$I$2239,5,FALSE),"")</f>
        <v>210</v>
      </c>
      <c r="AH90" s="209"/>
      <c r="AI90" s="207">
        <f>IFERROR(VLOOKUP(AD90,エリアマスタ!$C$2:$I$2239,6,FALSE),"")</f>
        <v>226</v>
      </c>
      <c r="AJ90" s="208"/>
      <c r="AK90" s="207">
        <f>IFERROR(VLOOKUP(AD90,エリアマスタ!$C$2:$I$2239,7,FALSE),"")</f>
        <v>436</v>
      </c>
      <c r="AL90" s="214">
        <f t="shared" si="23"/>
        <v>0</v>
      </c>
      <c r="AM90" s="215">
        <v>8</v>
      </c>
    </row>
    <row r="91" spans="1:41" ht="13.5" customHeight="1">
      <c r="B91" s="204" t="str">
        <f t="shared" si="20"/>
        <v/>
      </c>
      <c r="C91" s="205">
        <v>9</v>
      </c>
      <c r="D91" s="206" t="str">
        <f>B81&amp;"-"&amp;C91</f>
        <v>7-9</v>
      </c>
      <c r="E91" s="207" t="s">
        <v>90</v>
      </c>
      <c r="F91" s="208"/>
      <c r="G91" s="207">
        <f>IFERROR(VLOOKUP(D91,エリアマスタ!$C$2:$I$2239,5,FALSE),"")</f>
        <v>105</v>
      </c>
      <c r="H91" s="209"/>
      <c r="I91" s="207">
        <f>IFERROR(VLOOKUP(D91,エリアマスタ!$C$2:$I$2239,6,FALSE),"")</f>
        <v>396</v>
      </c>
      <c r="J91" s="209"/>
      <c r="K91" s="207">
        <f>IFERROR(VLOOKUP(D91,エリアマスタ!$C$2:$I$2239,7,FALSE),"")</f>
        <v>501</v>
      </c>
      <c r="L91" s="210">
        <f t="shared" si="21"/>
        <v>0</v>
      </c>
      <c r="M91" s="215">
        <v>9</v>
      </c>
      <c r="N91" s="212"/>
      <c r="O91" s="213" t="str">
        <f t="shared" si="24"/>
        <v/>
      </c>
      <c r="P91" s="205">
        <v>9</v>
      </c>
      <c r="Q91" s="206" t="str">
        <f>O81&amp;"-"&amp;P91</f>
        <v>8-9</v>
      </c>
      <c r="R91" s="207" t="s">
        <v>424</v>
      </c>
      <c r="S91" s="209"/>
      <c r="T91" s="207">
        <f>IFERROR(VLOOKUP(Q91,エリアマスタ!$C$2:$I$2239,5,FALSE),"")</f>
        <v>82</v>
      </c>
      <c r="U91" s="208"/>
      <c r="V91" s="207">
        <f>IFERROR(VLOOKUP(Q91,エリアマスタ!$C$2:$I$2239,6,FALSE),"")</f>
        <v>150</v>
      </c>
      <c r="W91" s="209"/>
      <c r="X91" s="207">
        <f>IFERROR(VLOOKUP(Q91,エリアマスタ!$C$2:$I$2239,7,FALSE),"")</f>
        <v>232</v>
      </c>
      <c r="Y91" s="210">
        <f t="shared" si="22"/>
        <v>0</v>
      </c>
      <c r="Z91" s="215">
        <v>9</v>
      </c>
      <c r="AA91" s="212"/>
      <c r="AB91" s="213" t="str">
        <f t="shared" si="25"/>
        <v/>
      </c>
      <c r="AC91" s="205">
        <v>9</v>
      </c>
      <c r="AD91" s="206" t="str">
        <f>AB81&amp;"-"&amp;AC91</f>
        <v>9-9</v>
      </c>
      <c r="AE91" s="207" t="s">
        <v>447</v>
      </c>
      <c r="AF91" s="209"/>
      <c r="AG91" s="207">
        <f>IFERROR(VLOOKUP(AD91,エリアマスタ!$C$2:$I$2239,5,FALSE),"")</f>
        <v>187</v>
      </c>
      <c r="AH91" s="209"/>
      <c r="AI91" s="207">
        <f>IFERROR(VLOOKUP(AD91,エリアマスタ!$C$2:$I$2239,6,FALSE),"")</f>
        <v>341</v>
      </c>
      <c r="AJ91" s="208"/>
      <c r="AK91" s="207">
        <f>IFERROR(VLOOKUP(AD91,エリアマスタ!$C$2:$I$2239,7,FALSE),"")</f>
        <v>528</v>
      </c>
      <c r="AL91" s="214">
        <f t="shared" si="23"/>
        <v>0</v>
      </c>
      <c r="AM91" s="215">
        <v>9</v>
      </c>
    </row>
    <row r="92" spans="1:41" ht="13.5" customHeight="1">
      <c r="B92" s="204" t="str">
        <f t="shared" si="20"/>
        <v/>
      </c>
      <c r="C92" s="205">
        <v>10</v>
      </c>
      <c r="D92" s="206" t="str">
        <f>B81&amp;"-"&amp;C92</f>
        <v>7-10</v>
      </c>
      <c r="E92" s="207" t="s">
        <v>399</v>
      </c>
      <c r="F92" s="208"/>
      <c r="G92" s="207">
        <f>IFERROR(VLOOKUP(D92,エリアマスタ!$C$2:$I$2239,5,FALSE),"")</f>
        <v>82</v>
      </c>
      <c r="H92" s="209"/>
      <c r="I92" s="207">
        <f>IFERROR(VLOOKUP(D92,エリアマスタ!$C$2:$I$2239,6,FALSE),"")</f>
        <v>223</v>
      </c>
      <c r="J92" s="209"/>
      <c r="K92" s="207">
        <f>IFERROR(VLOOKUP(D92,エリアマスタ!$C$2:$I$2239,7,FALSE),"")</f>
        <v>305</v>
      </c>
      <c r="L92" s="210">
        <f t="shared" si="21"/>
        <v>0</v>
      </c>
      <c r="M92" s="211">
        <v>10</v>
      </c>
      <c r="N92" s="212"/>
      <c r="O92" s="213" t="str">
        <f t="shared" si="24"/>
        <v/>
      </c>
      <c r="P92" s="205">
        <v>10</v>
      </c>
      <c r="Q92" s="206" t="str">
        <f>O81&amp;"-"&amp;P92</f>
        <v>8-10</v>
      </c>
      <c r="R92" s="207" t="s">
        <v>425</v>
      </c>
      <c r="S92" s="209"/>
      <c r="T92" s="207">
        <f>IFERROR(VLOOKUP(Q92,エリアマスタ!$C$2:$I$2239,5,FALSE),"")</f>
        <v>0</v>
      </c>
      <c r="U92" s="208"/>
      <c r="V92" s="207">
        <f>IFERROR(VLOOKUP(Q92,エリアマスタ!$C$2:$I$2239,6,FALSE),"")</f>
        <v>630</v>
      </c>
      <c r="W92" s="209"/>
      <c r="X92" s="207">
        <f>IFERROR(VLOOKUP(Q92,エリアマスタ!$C$2:$I$2239,7,FALSE),"")</f>
        <v>630</v>
      </c>
      <c r="Y92" s="210">
        <f t="shared" si="22"/>
        <v>0</v>
      </c>
      <c r="Z92" s="211">
        <v>10</v>
      </c>
      <c r="AA92" s="212"/>
      <c r="AB92" s="213" t="str">
        <f t="shared" si="25"/>
        <v/>
      </c>
      <c r="AC92" s="205">
        <v>10</v>
      </c>
      <c r="AD92" s="206" t="str">
        <f>AB81&amp;"-"&amp;AC92</f>
        <v>9-10</v>
      </c>
      <c r="AE92" s="207" t="s">
        <v>448</v>
      </c>
      <c r="AF92" s="209"/>
      <c r="AG92" s="207">
        <f>IFERROR(VLOOKUP(AD92,エリアマスタ!$C$2:$I$2239,5,FALSE),"")</f>
        <v>150</v>
      </c>
      <c r="AH92" s="209"/>
      <c r="AI92" s="207">
        <f>IFERROR(VLOOKUP(AD92,エリアマスタ!$C$2:$I$2239,6,FALSE),"")</f>
        <v>155</v>
      </c>
      <c r="AJ92" s="208"/>
      <c r="AK92" s="207">
        <f>IFERROR(VLOOKUP(AD92,エリアマスタ!$C$2:$I$2239,7,FALSE),"")</f>
        <v>305</v>
      </c>
      <c r="AL92" s="214">
        <f t="shared" si="23"/>
        <v>0</v>
      </c>
      <c r="AM92" s="211">
        <v>10</v>
      </c>
    </row>
    <row r="93" spans="1:41" ht="13.5" customHeight="1">
      <c r="B93" s="204" t="str">
        <f t="shared" si="20"/>
        <v/>
      </c>
      <c r="C93" s="205">
        <v>11</v>
      </c>
      <c r="D93" s="206" t="str">
        <f>B81&amp;"-"&amp;C93</f>
        <v>7-11</v>
      </c>
      <c r="E93" s="207" t="s">
        <v>400</v>
      </c>
      <c r="F93" s="208"/>
      <c r="G93" s="207">
        <f>IFERROR(VLOOKUP(D93,エリアマスタ!$C$2:$I$2239,5,FALSE),"")</f>
        <v>68</v>
      </c>
      <c r="H93" s="209"/>
      <c r="I93" s="207">
        <f>IFERROR(VLOOKUP(D93,エリアマスタ!$C$2:$I$2239,6,FALSE),"")</f>
        <v>152</v>
      </c>
      <c r="J93" s="209"/>
      <c r="K93" s="207">
        <f>IFERROR(VLOOKUP(D93,エリアマスタ!$C$2:$I$2239,7,FALSE),"")</f>
        <v>220</v>
      </c>
      <c r="L93" s="210">
        <f t="shared" si="21"/>
        <v>0</v>
      </c>
      <c r="M93" s="215">
        <v>11</v>
      </c>
      <c r="N93" s="212"/>
      <c r="O93" s="213" t="str">
        <f t="shared" si="24"/>
        <v/>
      </c>
      <c r="P93" s="205">
        <v>11</v>
      </c>
      <c r="Q93" s="206" t="str">
        <f>O81&amp;"-"&amp;P93</f>
        <v>8-11</v>
      </c>
      <c r="R93" s="207" t="s">
        <v>426</v>
      </c>
      <c r="S93" s="209"/>
      <c r="T93" s="207">
        <f>IFERROR(VLOOKUP(Q93,エリアマスタ!$C$2:$I$2239,5,FALSE),"")</f>
        <v>148</v>
      </c>
      <c r="U93" s="208"/>
      <c r="V93" s="207">
        <f>IFERROR(VLOOKUP(Q93,エリアマスタ!$C$2:$I$2239,6,FALSE),"")</f>
        <v>45</v>
      </c>
      <c r="W93" s="209"/>
      <c r="X93" s="207">
        <f>IFERROR(VLOOKUP(Q93,エリアマスタ!$C$2:$I$2239,7,FALSE),"")</f>
        <v>193</v>
      </c>
      <c r="Y93" s="210">
        <f t="shared" si="22"/>
        <v>0</v>
      </c>
      <c r="Z93" s="215">
        <v>11</v>
      </c>
      <c r="AA93" s="212"/>
      <c r="AB93" s="213" t="str">
        <f t="shared" si="25"/>
        <v/>
      </c>
      <c r="AC93" s="205">
        <v>11</v>
      </c>
      <c r="AD93" s="206" t="str">
        <f>AB81&amp;"-"&amp;AC93</f>
        <v>9-11</v>
      </c>
      <c r="AE93" s="207" t="s">
        <v>449</v>
      </c>
      <c r="AF93" s="209"/>
      <c r="AG93" s="207">
        <f>IFERROR(VLOOKUP(AD93,エリアマスタ!$C$2:$I$2239,5,FALSE),"")</f>
        <v>180</v>
      </c>
      <c r="AH93" s="209"/>
      <c r="AI93" s="207">
        <f>IFERROR(VLOOKUP(AD93,エリアマスタ!$C$2:$I$2239,6,FALSE),"")</f>
        <v>190</v>
      </c>
      <c r="AJ93" s="208"/>
      <c r="AK93" s="207">
        <f>IFERROR(VLOOKUP(AD93,エリアマスタ!$C$2:$I$2239,7,FALSE),"")</f>
        <v>370</v>
      </c>
      <c r="AL93" s="214">
        <f t="shared" si="23"/>
        <v>0</v>
      </c>
      <c r="AM93" s="215">
        <v>11</v>
      </c>
    </row>
    <row r="94" spans="1:41" ht="13.5" customHeight="1">
      <c r="A94" s="217"/>
      <c r="B94" s="204" t="str">
        <f t="shared" si="20"/>
        <v/>
      </c>
      <c r="C94" s="205">
        <v>12</v>
      </c>
      <c r="D94" s="206" t="str">
        <f>B81&amp;"-"&amp;C94</f>
        <v>7-12</v>
      </c>
      <c r="E94" s="207" t="s">
        <v>401</v>
      </c>
      <c r="F94" s="208"/>
      <c r="G94" s="207">
        <f>IFERROR(VLOOKUP(D94,エリアマスタ!$C$2:$I$2239,5,FALSE),"")</f>
        <v>85</v>
      </c>
      <c r="H94" s="209"/>
      <c r="I94" s="207">
        <f>IFERROR(VLOOKUP(D94,エリアマスタ!$C$2:$I$2239,6,FALSE),"")</f>
        <v>170</v>
      </c>
      <c r="J94" s="209"/>
      <c r="K94" s="207">
        <f>IFERROR(VLOOKUP(D94,エリアマスタ!$C$2:$I$2239,7,FALSE),"")</f>
        <v>255</v>
      </c>
      <c r="L94" s="210">
        <f t="shared" si="21"/>
        <v>0</v>
      </c>
      <c r="M94" s="215">
        <v>12</v>
      </c>
      <c r="N94" s="218"/>
      <c r="O94" s="213" t="str">
        <f t="shared" si="24"/>
        <v/>
      </c>
      <c r="P94" s="205">
        <v>12</v>
      </c>
      <c r="Q94" s="206" t="str">
        <f>O81&amp;"-"&amp;P94</f>
        <v>8-12</v>
      </c>
      <c r="R94" s="207" t="s">
        <v>91</v>
      </c>
      <c r="S94" s="209"/>
      <c r="T94" s="207">
        <f>IFERROR(VLOOKUP(Q94,エリアマスタ!$C$2:$I$2239,5,FALSE),"")</f>
        <v>170</v>
      </c>
      <c r="U94" s="208"/>
      <c r="V94" s="207">
        <f>IFERROR(VLOOKUP(Q94,エリアマスタ!$C$2:$I$2239,6,FALSE),"")</f>
        <v>167</v>
      </c>
      <c r="W94" s="209"/>
      <c r="X94" s="207">
        <f>IFERROR(VLOOKUP(Q94,エリアマスタ!$C$2:$I$2239,7,FALSE),"")</f>
        <v>337</v>
      </c>
      <c r="Y94" s="210">
        <f t="shared" si="22"/>
        <v>0</v>
      </c>
      <c r="Z94" s="215">
        <v>12</v>
      </c>
      <c r="AA94" s="218"/>
      <c r="AB94" s="213" t="str">
        <f t="shared" si="25"/>
        <v/>
      </c>
      <c r="AC94" s="205">
        <v>12</v>
      </c>
      <c r="AD94" s="206" t="str">
        <f>AB81&amp;"-"&amp;AC94</f>
        <v>9-12</v>
      </c>
      <c r="AE94" s="207" t="s">
        <v>450</v>
      </c>
      <c r="AF94" s="209"/>
      <c r="AG94" s="207">
        <f>IFERROR(VLOOKUP(AD94,エリアマスタ!$C$2:$I$2239,5,FALSE),"")</f>
        <v>109</v>
      </c>
      <c r="AH94" s="209"/>
      <c r="AI94" s="207">
        <f>IFERROR(VLOOKUP(AD94,エリアマスタ!$C$2:$I$2239,6,FALSE),"")</f>
        <v>231</v>
      </c>
      <c r="AJ94" s="208"/>
      <c r="AK94" s="207">
        <f>IFERROR(VLOOKUP(AD94,エリアマスタ!$C$2:$I$2239,7,FALSE),"")</f>
        <v>340</v>
      </c>
      <c r="AL94" s="214">
        <f t="shared" si="23"/>
        <v>0</v>
      </c>
      <c r="AM94" s="215">
        <v>12</v>
      </c>
    </row>
    <row r="95" spans="1:41" ht="13.5" customHeight="1">
      <c r="A95" s="183"/>
      <c r="B95" s="204" t="str">
        <f t="shared" si="20"/>
        <v/>
      </c>
      <c r="C95" s="205">
        <v>13</v>
      </c>
      <c r="D95" s="206" t="str">
        <f>B81&amp;"-"&amp;C95</f>
        <v>7-13</v>
      </c>
      <c r="E95" s="207" t="s">
        <v>402</v>
      </c>
      <c r="F95" s="208"/>
      <c r="G95" s="207">
        <f>IFERROR(VLOOKUP(D95,エリアマスタ!$C$2:$I$2239,5,FALSE),"")</f>
        <v>113</v>
      </c>
      <c r="H95" s="209"/>
      <c r="I95" s="207">
        <f>IFERROR(VLOOKUP(D95,エリアマスタ!$C$2:$I$2239,6,FALSE),"")</f>
        <v>109</v>
      </c>
      <c r="J95" s="209"/>
      <c r="K95" s="207">
        <f>IFERROR(VLOOKUP(D95,エリアマスタ!$C$2:$I$2239,7,FALSE),"")</f>
        <v>222</v>
      </c>
      <c r="L95" s="210">
        <f t="shared" si="21"/>
        <v>0</v>
      </c>
      <c r="M95" s="211">
        <v>13</v>
      </c>
      <c r="N95" s="212"/>
      <c r="O95" s="213" t="str">
        <f t="shared" si="24"/>
        <v/>
      </c>
      <c r="P95" s="205">
        <v>13</v>
      </c>
      <c r="Q95" s="206" t="str">
        <f>O81&amp;"-"&amp;P95</f>
        <v>8-13</v>
      </c>
      <c r="R95" s="207" t="s">
        <v>427</v>
      </c>
      <c r="S95" s="209"/>
      <c r="T95" s="207">
        <f>IFERROR(VLOOKUP(Q95,エリアマスタ!$C$2:$I$2239,5,FALSE),"")</f>
        <v>125</v>
      </c>
      <c r="U95" s="208"/>
      <c r="V95" s="207">
        <f>IFERROR(VLOOKUP(Q95,エリアマスタ!$C$2:$I$2239,6,FALSE),"")</f>
        <v>88</v>
      </c>
      <c r="W95" s="209"/>
      <c r="X95" s="207">
        <f>IFERROR(VLOOKUP(Q95,エリアマスタ!$C$2:$I$2239,7,FALSE),"")</f>
        <v>213</v>
      </c>
      <c r="Y95" s="210">
        <f t="shared" si="22"/>
        <v>0</v>
      </c>
      <c r="Z95" s="211">
        <v>13</v>
      </c>
      <c r="AA95" s="212"/>
      <c r="AB95" s="213" t="str">
        <f t="shared" si="25"/>
        <v/>
      </c>
      <c r="AC95" s="205">
        <v>13</v>
      </c>
      <c r="AD95" s="206" t="str">
        <f>AB81&amp;"-"&amp;AC95</f>
        <v>9-13</v>
      </c>
      <c r="AE95" s="207" t="s">
        <v>451</v>
      </c>
      <c r="AF95" s="209"/>
      <c r="AG95" s="207">
        <f>IFERROR(VLOOKUP(AD95,エリアマスタ!$C$2:$I$2239,5,FALSE),"")</f>
        <v>239</v>
      </c>
      <c r="AH95" s="209"/>
      <c r="AI95" s="207">
        <f>IFERROR(VLOOKUP(AD95,エリアマスタ!$C$2:$I$2239,6,FALSE),"")</f>
        <v>122</v>
      </c>
      <c r="AJ95" s="208"/>
      <c r="AK95" s="207">
        <f>IFERROR(VLOOKUP(AD95,エリアマスタ!$C$2:$I$2239,7,FALSE),"")</f>
        <v>361</v>
      </c>
      <c r="AL95" s="214">
        <f t="shared" si="23"/>
        <v>0</v>
      </c>
      <c r="AM95" s="211">
        <v>13</v>
      </c>
      <c r="AN95" s="183"/>
    </row>
    <row r="96" spans="1:41" ht="13.5" customHeight="1">
      <c r="A96" s="219"/>
      <c r="B96" s="204" t="str">
        <f t="shared" si="20"/>
        <v/>
      </c>
      <c r="C96" s="205">
        <v>14</v>
      </c>
      <c r="D96" s="206" t="str">
        <f>B81&amp;"-"&amp;C96</f>
        <v>7-14</v>
      </c>
      <c r="E96" s="207" t="s">
        <v>403</v>
      </c>
      <c r="F96" s="208"/>
      <c r="G96" s="207">
        <f>IFERROR(VLOOKUP(D96,エリアマスタ!$C$2:$I$2239,5,FALSE),"")</f>
        <v>101</v>
      </c>
      <c r="H96" s="209"/>
      <c r="I96" s="207">
        <f>IFERROR(VLOOKUP(D96,エリアマスタ!$C$2:$I$2239,6,FALSE),"")</f>
        <v>294</v>
      </c>
      <c r="J96" s="209"/>
      <c r="K96" s="207">
        <f>IFERROR(VLOOKUP(D96,エリアマスタ!$C$2:$I$2239,7,FALSE),"")</f>
        <v>395</v>
      </c>
      <c r="L96" s="210">
        <f t="shared" si="21"/>
        <v>0</v>
      </c>
      <c r="M96" s="215">
        <v>14</v>
      </c>
      <c r="N96" s="212"/>
      <c r="O96" s="213" t="str">
        <f t="shared" si="24"/>
        <v/>
      </c>
      <c r="P96" s="205">
        <v>14</v>
      </c>
      <c r="Q96" s="206" t="str">
        <f>O81&amp;"-"&amp;P96</f>
        <v>8-14</v>
      </c>
      <c r="R96" s="207" t="s">
        <v>428</v>
      </c>
      <c r="S96" s="209"/>
      <c r="T96" s="207">
        <f>IFERROR(VLOOKUP(Q96,エリアマスタ!$C$2:$I$2239,5,FALSE),"")</f>
        <v>170</v>
      </c>
      <c r="U96" s="208"/>
      <c r="V96" s="207">
        <f>IFERROR(VLOOKUP(Q96,エリアマスタ!$C$2:$I$2239,6,FALSE),"")</f>
        <v>122</v>
      </c>
      <c r="W96" s="209"/>
      <c r="X96" s="207">
        <f>IFERROR(VLOOKUP(Q96,エリアマスタ!$C$2:$I$2239,7,FALSE),"")</f>
        <v>292</v>
      </c>
      <c r="Y96" s="210">
        <f t="shared" si="22"/>
        <v>0</v>
      </c>
      <c r="Z96" s="215">
        <v>14</v>
      </c>
      <c r="AA96" s="212"/>
      <c r="AB96" s="213" t="str">
        <f t="shared" si="25"/>
        <v/>
      </c>
      <c r="AC96" s="205">
        <v>14</v>
      </c>
      <c r="AD96" s="206" t="str">
        <f>AB81&amp;"-"&amp;AC96</f>
        <v>9-14</v>
      </c>
      <c r="AE96" s="207" t="s">
        <v>452</v>
      </c>
      <c r="AF96" s="209"/>
      <c r="AG96" s="207">
        <f>IFERROR(VLOOKUP(AD96,エリアマスタ!$C$2:$I$2239,5,FALSE),"")</f>
        <v>246</v>
      </c>
      <c r="AH96" s="209"/>
      <c r="AI96" s="207">
        <f>IFERROR(VLOOKUP(AD96,エリアマスタ!$C$2:$I$2239,6,FALSE),"")</f>
        <v>252</v>
      </c>
      <c r="AJ96" s="208"/>
      <c r="AK96" s="207">
        <f>IFERROR(VLOOKUP(AD96,エリアマスタ!$C$2:$I$2239,7,FALSE),"")</f>
        <v>498</v>
      </c>
      <c r="AL96" s="214">
        <f t="shared" si="23"/>
        <v>0</v>
      </c>
      <c r="AM96" s="215">
        <v>14</v>
      </c>
      <c r="AN96" s="183"/>
    </row>
    <row r="97" spans="1:40" ht="13.5" customHeight="1">
      <c r="A97" s="183"/>
      <c r="B97" s="204" t="str">
        <f t="shared" si="20"/>
        <v/>
      </c>
      <c r="C97" s="205">
        <v>15</v>
      </c>
      <c r="D97" s="206" t="str">
        <f>B81&amp;"-"&amp;C97</f>
        <v>7-15</v>
      </c>
      <c r="E97" s="207" t="s">
        <v>404</v>
      </c>
      <c r="F97" s="208"/>
      <c r="G97" s="207">
        <f>IFERROR(VLOOKUP(D97,エリアマスタ!$C$2:$I$2239,5,FALSE),"")</f>
        <v>83</v>
      </c>
      <c r="H97" s="209"/>
      <c r="I97" s="207">
        <f>IFERROR(VLOOKUP(D97,エリアマスタ!$C$2:$I$2239,6,FALSE),"")</f>
        <v>153</v>
      </c>
      <c r="J97" s="209"/>
      <c r="K97" s="207">
        <f>IFERROR(VLOOKUP(D97,エリアマスタ!$C$2:$I$2239,7,FALSE),"")</f>
        <v>236</v>
      </c>
      <c r="L97" s="210">
        <f t="shared" si="21"/>
        <v>0</v>
      </c>
      <c r="M97" s="215">
        <v>15</v>
      </c>
      <c r="N97" s="212"/>
      <c r="O97" s="213" t="str">
        <f t="shared" si="24"/>
        <v/>
      </c>
      <c r="P97" s="205">
        <v>15</v>
      </c>
      <c r="Q97" s="206" t="str">
        <f>O81&amp;"-"&amp;P97</f>
        <v>8-15</v>
      </c>
      <c r="R97" s="207" t="s">
        <v>92</v>
      </c>
      <c r="S97" s="209"/>
      <c r="T97" s="207">
        <f>IFERROR(VLOOKUP(Q97,エリアマスタ!$C$2:$I$2239,5,FALSE),"")</f>
        <v>146</v>
      </c>
      <c r="U97" s="208"/>
      <c r="V97" s="207">
        <f>IFERROR(VLOOKUP(Q97,エリアマスタ!$C$2:$I$2239,6,FALSE),"")</f>
        <v>146</v>
      </c>
      <c r="W97" s="209"/>
      <c r="X97" s="207">
        <f>IFERROR(VLOOKUP(Q97,エリアマスタ!$C$2:$I$2239,7,FALSE),"")</f>
        <v>292</v>
      </c>
      <c r="Y97" s="210">
        <f t="shared" si="22"/>
        <v>0</v>
      </c>
      <c r="Z97" s="215">
        <v>15</v>
      </c>
      <c r="AA97" s="212"/>
      <c r="AB97" s="213" t="str">
        <f t="shared" si="25"/>
        <v/>
      </c>
      <c r="AC97" s="205">
        <v>15</v>
      </c>
      <c r="AD97" s="206" t="str">
        <f>AB81&amp;"-"&amp;AC97</f>
        <v>9-15</v>
      </c>
      <c r="AE97" s="207" t="s">
        <v>453</v>
      </c>
      <c r="AF97" s="209"/>
      <c r="AG97" s="207">
        <f>IFERROR(VLOOKUP(AD97,エリアマスタ!$C$2:$I$2239,5,FALSE),"")</f>
        <v>304</v>
      </c>
      <c r="AH97" s="209"/>
      <c r="AI97" s="207">
        <f>IFERROR(VLOOKUP(AD97,エリアマスタ!$C$2:$I$2239,6,FALSE),"")</f>
        <v>83</v>
      </c>
      <c r="AJ97" s="208"/>
      <c r="AK97" s="207">
        <f>IFERROR(VLOOKUP(AD97,エリアマスタ!$C$2:$I$2239,7,FALSE),"")</f>
        <v>387</v>
      </c>
      <c r="AL97" s="214">
        <f t="shared" si="23"/>
        <v>0</v>
      </c>
      <c r="AM97" s="215">
        <v>15</v>
      </c>
      <c r="AN97" s="183"/>
    </row>
    <row r="98" spans="1:40" ht="13.5" customHeight="1">
      <c r="A98" s="183"/>
      <c r="B98" s="204" t="str">
        <f t="shared" si="20"/>
        <v/>
      </c>
      <c r="C98" s="205">
        <v>16</v>
      </c>
      <c r="D98" s="206" t="str">
        <f>B81&amp;"-"&amp;C98</f>
        <v>7-16</v>
      </c>
      <c r="E98" s="207" t="s">
        <v>405</v>
      </c>
      <c r="F98" s="208"/>
      <c r="G98" s="207">
        <f>IFERROR(VLOOKUP(D98,エリアマスタ!$C$2:$I$2239,5,FALSE),"")</f>
        <v>86</v>
      </c>
      <c r="H98" s="209"/>
      <c r="I98" s="207">
        <f>IFERROR(VLOOKUP(D98,エリアマスタ!$C$2:$I$2239,6,FALSE),"")</f>
        <v>162</v>
      </c>
      <c r="J98" s="209"/>
      <c r="K98" s="207">
        <f>IFERROR(VLOOKUP(D98,エリアマスタ!$C$2:$I$2239,7,FALSE),"")</f>
        <v>248</v>
      </c>
      <c r="L98" s="210">
        <f t="shared" si="21"/>
        <v>0</v>
      </c>
      <c r="M98" s="211">
        <v>16</v>
      </c>
      <c r="N98" s="212"/>
      <c r="O98" s="213" t="str">
        <f t="shared" si="24"/>
        <v/>
      </c>
      <c r="P98" s="205">
        <v>16</v>
      </c>
      <c r="Q98" s="206" t="str">
        <f>O81&amp;"-"&amp;P98</f>
        <v>8-16</v>
      </c>
      <c r="R98" s="207" t="s">
        <v>429</v>
      </c>
      <c r="S98" s="209"/>
      <c r="T98" s="207">
        <f>IFERROR(VLOOKUP(Q98,エリアマスタ!$C$2:$I$2239,5,FALSE),"")</f>
        <v>301</v>
      </c>
      <c r="U98" s="208"/>
      <c r="V98" s="207">
        <f>IFERROR(VLOOKUP(Q98,エリアマスタ!$C$2:$I$2239,6,FALSE),"")</f>
        <v>198</v>
      </c>
      <c r="W98" s="209"/>
      <c r="X98" s="207">
        <f>IFERROR(VLOOKUP(Q98,エリアマスタ!$C$2:$I$2239,7,FALSE),"")</f>
        <v>499</v>
      </c>
      <c r="Y98" s="210">
        <f t="shared" si="22"/>
        <v>0</v>
      </c>
      <c r="Z98" s="211">
        <v>16</v>
      </c>
      <c r="AA98" s="212"/>
      <c r="AB98" s="213" t="str">
        <f t="shared" si="25"/>
        <v/>
      </c>
      <c r="AC98" s="205">
        <v>16</v>
      </c>
      <c r="AD98" s="206" t="str">
        <f>AB81&amp;"-"&amp;AC98</f>
        <v>9-16</v>
      </c>
      <c r="AE98" s="207" t="s">
        <v>112</v>
      </c>
      <c r="AF98" s="209"/>
      <c r="AG98" s="207">
        <f>IFERROR(VLOOKUP(AD98,エリアマスタ!$C$2:$I$2239,5,FALSE),"")</f>
        <v>379</v>
      </c>
      <c r="AH98" s="209"/>
      <c r="AI98" s="207">
        <f>IFERROR(VLOOKUP(AD98,エリアマスタ!$C$2:$I$2239,6,FALSE),"")</f>
        <v>61</v>
      </c>
      <c r="AJ98" s="208"/>
      <c r="AK98" s="207">
        <f>IFERROR(VLOOKUP(AD98,エリアマスタ!$C$2:$I$2239,7,FALSE),"")</f>
        <v>440</v>
      </c>
      <c r="AL98" s="214">
        <f t="shared" si="23"/>
        <v>0</v>
      </c>
      <c r="AM98" s="211">
        <v>16</v>
      </c>
      <c r="AN98" s="183"/>
    </row>
    <row r="99" spans="1:40" ht="13.5" customHeight="1">
      <c r="B99" s="204" t="str">
        <f t="shared" si="20"/>
        <v/>
      </c>
      <c r="C99" s="205">
        <v>17</v>
      </c>
      <c r="D99" s="206" t="str">
        <f>B81&amp;"-"&amp;C99</f>
        <v>7-17</v>
      </c>
      <c r="E99" s="207" t="s">
        <v>406</v>
      </c>
      <c r="F99" s="208"/>
      <c r="G99" s="207">
        <f>IFERROR(VLOOKUP(D99,エリアマスタ!$C$2:$I$2239,5,FALSE),"")</f>
        <v>152</v>
      </c>
      <c r="H99" s="209"/>
      <c r="I99" s="207">
        <f>IFERROR(VLOOKUP(D99,エリアマスタ!$C$2:$I$2239,6,FALSE),"")</f>
        <v>87</v>
      </c>
      <c r="J99" s="209"/>
      <c r="K99" s="207">
        <f>IFERROR(VLOOKUP(D99,エリアマスタ!$C$2:$I$2239,7,FALSE),"")</f>
        <v>239</v>
      </c>
      <c r="L99" s="210">
        <f t="shared" si="21"/>
        <v>0</v>
      </c>
      <c r="M99" s="215">
        <v>17</v>
      </c>
      <c r="N99" s="212"/>
      <c r="O99" s="213" t="str">
        <f t="shared" si="24"/>
        <v/>
      </c>
      <c r="P99" s="205">
        <v>17</v>
      </c>
      <c r="Q99" s="206" t="str">
        <f>O81&amp;"-"&amp;P99</f>
        <v>8-17</v>
      </c>
      <c r="R99" s="207" t="s">
        <v>430</v>
      </c>
      <c r="S99" s="209"/>
      <c r="T99" s="207">
        <f>IFERROR(VLOOKUP(Q99,エリアマスタ!$C$2:$I$2239,5,FALSE),"")</f>
        <v>284</v>
      </c>
      <c r="U99" s="208"/>
      <c r="V99" s="207">
        <f>IFERROR(VLOOKUP(Q99,エリアマスタ!$C$2:$I$2239,6,FALSE),"")</f>
        <v>122</v>
      </c>
      <c r="W99" s="209"/>
      <c r="X99" s="207">
        <f>IFERROR(VLOOKUP(Q99,エリアマスタ!$C$2:$I$2239,7,FALSE),"")</f>
        <v>406</v>
      </c>
      <c r="Y99" s="210">
        <f t="shared" si="22"/>
        <v>0</v>
      </c>
      <c r="Z99" s="215">
        <v>17</v>
      </c>
      <c r="AA99" s="212"/>
      <c r="AB99" s="213" t="str">
        <f t="shared" si="25"/>
        <v/>
      </c>
      <c r="AC99" s="205">
        <v>17</v>
      </c>
      <c r="AD99" s="206" t="str">
        <f>AB81&amp;"-"&amp;AC99</f>
        <v>9-17</v>
      </c>
      <c r="AE99" s="207" t="s">
        <v>454</v>
      </c>
      <c r="AF99" s="209"/>
      <c r="AG99" s="207">
        <f>IFERROR(VLOOKUP(AD99,エリアマスタ!$C$2:$I$2239,5,FALSE),"")</f>
        <v>401</v>
      </c>
      <c r="AH99" s="209"/>
      <c r="AI99" s="207">
        <f>IFERROR(VLOOKUP(AD99,エリアマスタ!$C$2:$I$2239,6,FALSE),"")</f>
        <v>107</v>
      </c>
      <c r="AJ99" s="208"/>
      <c r="AK99" s="207">
        <f>IFERROR(VLOOKUP(AD99,エリアマスタ!$C$2:$I$2239,7,FALSE),"")</f>
        <v>508</v>
      </c>
      <c r="AL99" s="214">
        <f t="shared" si="23"/>
        <v>0</v>
      </c>
      <c r="AM99" s="215">
        <v>17</v>
      </c>
      <c r="AN99" s="183"/>
    </row>
    <row r="100" spans="1:40" ht="13.5" customHeight="1">
      <c r="B100" s="204" t="str">
        <f t="shared" si="20"/>
        <v/>
      </c>
      <c r="C100" s="205">
        <v>18</v>
      </c>
      <c r="D100" s="206" t="str">
        <f>B81&amp;"-"&amp;C100</f>
        <v>7-18</v>
      </c>
      <c r="E100" s="207" t="s">
        <v>407</v>
      </c>
      <c r="F100" s="208"/>
      <c r="G100" s="207">
        <f>IFERROR(VLOOKUP(D100,エリアマスタ!$C$2:$I$2239,5,FALSE),"")</f>
        <v>148</v>
      </c>
      <c r="H100" s="209"/>
      <c r="I100" s="207">
        <f>IFERROR(VLOOKUP(D100,エリアマスタ!$C$2:$I$2239,6,FALSE),"")</f>
        <v>66</v>
      </c>
      <c r="J100" s="209"/>
      <c r="K100" s="207">
        <f>IFERROR(VLOOKUP(D100,エリアマスタ!$C$2:$I$2239,7,FALSE),"")</f>
        <v>214</v>
      </c>
      <c r="L100" s="210">
        <f t="shared" si="21"/>
        <v>0</v>
      </c>
      <c r="M100" s="215">
        <v>18</v>
      </c>
      <c r="N100" s="212"/>
      <c r="O100" s="213" t="str">
        <f t="shared" si="24"/>
        <v/>
      </c>
      <c r="P100" s="205">
        <v>18</v>
      </c>
      <c r="Q100" s="206" t="str">
        <f>O81&amp;"-"&amp;P100</f>
        <v>8-18</v>
      </c>
      <c r="R100" s="207" t="s">
        <v>431</v>
      </c>
      <c r="S100" s="209"/>
      <c r="T100" s="207">
        <f>IFERROR(VLOOKUP(Q100,エリアマスタ!$C$2:$I$2239,5,FALSE),"")</f>
        <v>212</v>
      </c>
      <c r="U100" s="208"/>
      <c r="V100" s="207">
        <f>IFERROR(VLOOKUP(Q100,エリアマスタ!$C$2:$I$2239,6,FALSE),"")</f>
        <v>76</v>
      </c>
      <c r="W100" s="209"/>
      <c r="X100" s="207">
        <f>IFERROR(VLOOKUP(Q100,エリアマスタ!$C$2:$I$2239,7,FALSE),"")</f>
        <v>288</v>
      </c>
      <c r="Y100" s="210">
        <f t="shared" si="22"/>
        <v>0</v>
      </c>
      <c r="Z100" s="215">
        <v>18</v>
      </c>
      <c r="AA100" s="212"/>
      <c r="AB100" s="213" t="str">
        <f t="shared" si="25"/>
        <v/>
      </c>
      <c r="AC100" s="205">
        <v>18</v>
      </c>
      <c r="AD100" s="206" t="str">
        <f>AB81&amp;"-"&amp;AC100</f>
        <v>9-18</v>
      </c>
      <c r="AE100" s="207" t="s">
        <v>455</v>
      </c>
      <c r="AF100" s="209"/>
      <c r="AG100" s="207">
        <f>IFERROR(VLOOKUP(AD100,エリアマスタ!$C$2:$I$2239,5,FALSE),"")</f>
        <v>135</v>
      </c>
      <c r="AH100" s="209"/>
      <c r="AI100" s="207">
        <f>IFERROR(VLOOKUP(AD100,エリアマスタ!$C$2:$I$2239,6,FALSE),"")</f>
        <v>270</v>
      </c>
      <c r="AJ100" s="208"/>
      <c r="AK100" s="207">
        <f>IFERROR(VLOOKUP(AD100,エリアマスタ!$C$2:$I$2239,7,FALSE),"")</f>
        <v>405</v>
      </c>
      <c r="AL100" s="214">
        <f t="shared" si="23"/>
        <v>0</v>
      </c>
      <c r="AM100" s="215">
        <v>18</v>
      </c>
      <c r="AN100" s="183"/>
    </row>
    <row r="101" spans="1:40" ht="13.5" customHeight="1">
      <c r="B101" s="204" t="str">
        <f t="shared" si="20"/>
        <v/>
      </c>
      <c r="C101" s="205">
        <v>19</v>
      </c>
      <c r="D101" s="206" t="str">
        <f>B81&amp;"-"&amp;C101</f>
        <v>7-19</v>
      </c>
      <c r="E101" s="207" t="s">
        <v>93</v>
      </c>
      <c r="F101" s="208"/>
      <c r="G101" s="207">
        <f>IFERROR(VLOOKUP(D101,エリアマスタ!$C$2:$I$2239,5,FALSE),"")</f>
        <v>156</v>
      </c>
      <c r="H101" s="209"/>
      <c r="I101" s="207">
        <f>IFERROR(VLOOKUP(D101,エリアマスタ!$C$2:$I$2239,6,FALSE),"")</f>
        <v>111</v>
      </c>
      <c r="J101" s="209"/>
      <c r="K101" s="207">
        <f>IFERROR(VLOOKUP(D101,エリアマスタ!$C$2:$I$2239,7,FALSE),"")</f>
        <v>267</v>
      </c>
      <c r="L101" s="210">
        <f t="shared" si="21"/>
        <v>0</v>
      </c>
      <c r="M101" s="211">
        <v>19</v>
      </c>
      <c r="N101" s="212"/>
      <c r="O101" s="213" t="str">
        <f t="shared" si="24"/>
        <v/>
      </c>
      <c r="P101" s="205">
        <v>19</v>
      </c>
      <c r="Q101" s="206" t="str">
        <f>O81&amp;"-"&amp;P101</f>
        <v>8-19</v>
      </c>
      <c r="R101" s="207" t="s">
        <v>94</v>
      </c>
      <c r="S101" s="209"/>
      <c r="T101" s="207">
        <f>IFERROR(VLOOKUP(Q101,エリアマスタ!$C$2:$I$2239,5,FALSE),"")</f>
        <v>174</v>
      </c>
      <c r="U101" s="208"/>
      <c r="V101" s="207">
        <f>IFERROR(VLOOKUP(Q101,エリアマスタ!$C$2:$I$2239,6,FALSE),"")</f>
        <v>178</v>
      </c>
      <c r="W101" s="209"/>
      <c r="X101" s="207">
        <f>IFERROR(VLOOKUP(Q101,エリアマスタ!$C$2:$I$2239,7,FALSE),"")</f>
        <v>352</v>
      </c>
      <c r="Y101" s="210">
        <f t="shared" si="22"/>
        <v>0</v>
      </c>
      <c r="Z101" s="211">
        <v>19</v>
      </c>
      <c r="AA101" s="212"/>
      <c r="AB101" s="213" t="str">
        <f t="shared" si="25"/>
        <v/>
      </c>
      <c r="AC101" s="205">
        <v>19</v>
      </c>
      <c r="AD101" s="206" t="str">
        <f>AB81&amp;"-"&amp;AC101</f>
        <v>9-19</v>
      </c>
      <c r="AE101" s="207" t="s">
        <v>456</v>
      </c>
      <c r="AF101" s="209"/>
      <c r="AG101" s="207">
        <f>IFERROR(VLOOKUP(AD101,エリアマスタ!$C$2:$I$2239,5,FALSE),"")</f>
        <v>231</v>
      </c>
      <c r="AH101" s="209"/>
      <c r="AI101" s="207">
        <f>IFERROR(VLOOKUP(AD101,エリアマスタ!$C$2:$I$2239,6,FALSE),"")</f>
        <v>41</v>
      </c>
      <c r="AJ101" s="208"/>
      <c r="AK101" s="207">
        <f>IFERROR(VLOOKUP(AD101,エリアマスタ!$C$2:$I$2239,7,FALSE),"")</f>
        <v>272</v>
      </c>
      <c r="AL101" s="214">
        <f t="shared" si="23"/>
        <v>0</v>
      </c>
      <c r="AM101" s="211">
        <v>19</v>
      </c>
      <c r="AN101" s="183"/>
    </row>
    <row r="102" spans="1:40" ht="13.5" customHeight="1">
      <c r="B102" s="204" t="str">
        <f t="shared" si="20"/>
        <v/>
      </c>
      <c r="C102" s="205">
        <v>20</v>
      </c>
      <c r="D102" s="206" t="str">
        <f>B81&amp;"-"&amp;C102</f>
        <v>7-20</v>
      </c>
      <c r="E102" s="207" t="s">
        <v>95</v>
      </c>
      <c r="F102" s="208"/>
      <c r="G102" s="207">
        <f>IFERROR(VLOOKUP(D102,エリアマスタ!$C$2:$I$2239,5,FALSE),"")</f>
        <v>165</v>
      </c>
      <c r="H102" s="209"/>
      <c r="I102" s="207">
        <f>IFERROR(VLOOKUP(D102,エリアマスタ!$C$2:$I$2239,6,FALSE),"")</f>
        <v>130</v>
      </c>
      <c r="J102" s="209"/>
      <c r="K102" s="207">
        <f>IFERROR(VLOOKUP(D102,エリアマスタ!$C$2:$I$2239,7,FALSE),"")</f>
        <v>295</v>
      </c>
      <c r="L102" s="210">
        <f t="shared" si="21"/>
        <v>0</v>
      </c>
      <c r="M102" s="215">
        <v>20</v>
      </c>
      <c r="N102" s="212"/>
      <c r="O102" s="213" t="str">
        <f t="shared" si="24"/>
        <v/>
      </c>
      <c r="P102" s="205">
        <v>20</v>
      </c>
      <c r="Q102" s="206" t="str">
        <f>O81&amp;"-"&amp;P102</f>
        <v>8-20</v>
      </c>
      <c r="R102" s="207" t="s">
        <v>96</v>
      </c>
      <c r="S102" s="209"/>
      <c r="T102" s="207">
        <f>IFERROR(VLOOKUP(Q102,エリアマスタ!$C$2:$I$2239,5,FALSE),"")</f>
        <v>137</v>
      </c>
      <c r="U102" s="208"/>
      <c r="V102" s="207">
        <f>IFERROR(VLOOKUP(Q102,エリアマスタ!$C$2:$I$2239,6,FALSE),"")</f>
        <v>119</v>
      </c>
      <c r="W102" s="209"/>
      <c r="X102" s="207">
        <f>IFERROR(VLOOKUP(Q102,エリアマスタ!$C$2:$I$2239,7,FALSE),"")</f>
        <v>256</v>
      </c>
      <c r="Y102" s="210">
        <f t="shared" si="22"/>
        <v>0</v>
      </c>
      <c r="Z102" s="215">
        <v>20</v>
      </c>
      <c r="AA102" s="212"/>
      <c r="AB102" s="213" t="str">
        <f t="shared" si="25"/>
        <v/>
      </c>
      <c r="AC102" s="205">
        <v>20</v>
      </c>
      <c r="AD102" s="206" t="str">
        <f>AB81&amp;"-"&amp;AC102</f>
        <v>9-20</v>
      </c>
      <c r="AE102" s="207" t="s">
        <v>457</v>
      </c>
      <c r="AF102" s="209"/>
      <c r="AG102" s="207">
        <f>IFERROR(VLOOKUP(AD102,エリアマスタ!$C$2:$I$2239,5,FALSE),"")</f>
        <v>338</v>
      </c>
      <c r="AH102" s="209"/>
      <c r="AI102" s="207">
        <f>IFERROR(VLOOKUP(AD102,エリアマスタ!$C$2:$I$2239,6,FALSE),"")</f>
        <v>37</v>
      </c>
      <c r="AJ102" s="208"/>
      <c r="AK102" s="207">
        <f>IFERROR(VLOOKUP(AD102,エリアマスタ!$C$2:$I$2239,7,FALSE),"")</f>
        <v>375</v>
      </c>
      <c r="AL102" s="214">
        <f t="shared" si="23"/>
        <v>0</v>
      </c>
      <c r="AM102" s="215">
        <v>20</v>
      </c>
      <c r="AN102" s="183"/>
    </row>
    <row r="103" spans="1:40" ht="13.5" customHeight="1">
      <c r="B103" s="204" t="str">
        <f t="shared" si="20"/>
        <v/>
      </c>
      <c r="C103" s="205">
        <v>21</v>
      </c>
      <c r="D103" s="206" t="str">
        <f>B81&amp;"-"&amp;C103</f>
        <v>7-21</v>
      </c>
      <c r="E103" s="207" t="s">
        <v>97</v>
      </c>
      <c r="F103" s="208"/>
      <c r="G103" s="207">
        <f>IFERROR(VLOOKUP(D103,エリアマスタ!$C$2:$I$2239,5,FALSE),"")</f>
        <v>145</v>
      </c>
      <c r="H103" s="209"/>
      <c r="I103" s="207">
        <f>IFERROR(VLOOKUP(D103,エリアマスタ!$C$2:$I$2239,6,FALSE),"")</f>
        <v>11</v>
      </c>
      <c r="J103" s="209"/>
      <c r="K103" s="207">
        <f>IFERROR(VLOOKUP(D103,エリアマスタ!$C$2:$I$2239,7,FALSE),"")</f>
        <v>156</v>
      </c>
      <c r="L103" s="210">
        <f t="shared" si="21"/>
        <v>0</v>
      </c>
      <c r="M103" s="215">
        <v>21</v>
      </c>
      <c r="N103" s="212"/>
      <c r="O103" s="213" t="str">
        <f t="shared" si="24"/>
        <v/>
      </c>
      <c r="P103" s="205">
        <v>21</v>
      </c>
      <c r="Q103" s="206" t="str">
        <f>O81&amp;"-"&amp;P103</f>
        <v>8-21</v>
      </c>
      <c r="R103" s="207" t="s">
        <v>98</v>
      </c>
      <c r="S103" s="209"/>
      <c r="T103" s="207">
        <f>IFERROR(VLOOKUP(Q103,エリアマスタ!$C$2:$I$2239,5,FALSE),"")</f>
        <v>195</v>
      </c>
      <c r="U103" s="208"/>
      <c r="V103" s="207">
        <f>IFERROR(VLOOKUP(Q103,エリアマスタ!$C$2:$I$2239,6,FALSE),"")</f>
        <v>142</v>
      </c>
      <c r="W103" s="209"/>
      <c r="X103" s="207">
        <f>IFERROR(VLOOKUP(Q103,エリアマスタ!$C$2:$I$2239,7,FALSE),"")</f>
        <v>337</v>
      </c>
      <c r="Y103" s="210">
        <f t="shared" si="22"/>
        <v>0</v>
      </c>
      <c r="Z103" s="215">
        <v>21</v>
      </c>
      <c r="AA103" s="212"/>
      <c r="AB103" s="213" t="str">
        <f t="shared" si="25"/>
        <v/>
      </c>
      <c r="AC103" s="205">
        <v>21</v>
      </c>
      <c r="AD103" s="206" t="str">
        <f>AB81&amp;"-"&amp;AC103</f>
        <v>9-21</v>
      </c>
      <c r="AE103" s="207" t="s">
        <v>458</v>
      </c>
      <c r="AF103" s="209"/>
      <c r="AG103" s="207">
        <f>IFERROR(VLOOKUP(AD103,エリアマスタ!$C$2:$I$2239,5,FALSE),"")</f>
        <v>135</v>
      </c>
      <c r="AH103" s="209"/>
      <c r="AI103" s="207">
        <f>IFERROR(VLOOKUP(AD103,エリアマスタ!$C$2:$I$2239,6,FALSE),"")</f>
        <v>414</v>
      </c>
      <c r="AJ103" s="208"/>
      <c r="AK103" s="207">
        <f>IFERROR(VLOOKUP(AD103,エリアマスタ!$C$2:$I$2239,7,FALSE),"")</f>
        <v>549</v>
      </c>
      <c r="AL103" s="214">
        <f t="shared" si="23"/>
        <v>0</v>
      </c>
      <c r="AM103" s="215">
        <v>21</v>
      </c>
      <c r="AN103" s="183"/>
    </row>
    <row r="104" spans="1:40" ht="13.5" customHeight="1">
      <c r="B104" s="204" t="str">
        <f t="shared" si="20"/>
        <v/>
      </c>
      <c r="C104" s="205">
        <v>22</v>
      </c>
      <c r="D104" s="206" t="str">
        <f>B81&amp;"-"&amp;C104</f>
        <v>7-22</v>
      </c>
      <c r="E104" s="207" t="s">
        <v>408</v>
      </c>
      <c r="F104" s="208"/>
      <c r="G104" s="207">
        <f>IFERROR(VLOOKUP(D104,エリアマスタ!$C$2:$I$2239,5,FALSE),"")</f>
        <v>230</v>
      </c>
      <c r="H104" s="209"/>
      <c r="I104" s="207">
        <f>IFERROR(VLOOKUP(D104,エリアマスタ!$C$2:$I$2239,6,FALSE),"")</f>
        <v>83</v>
      </c>
      <c r="J104" s="209"/>
      <c r="K104" s="207">
        <f>IFERROR(VLOOKUP(D104,エリアマスタ!$C$2:$I$2239,7,FALSE),"")</f>
        <v>313</v>
      </c>
      <c r="L104" s="210">
        <f t="shared" si="21"/>
        <v>0</v>
      </c>
      <c r="M104" s="211">
        <v>22</v>
      </c>
      <c r="N104" s="212"/>
      <c r="O104" s="213" t="str">
        <f t="shared" si="24"/>
        <v/>
      </c>
      <c r="P104" s="205">
        <v>22</v>
      </c>
      <c r="Q104" s="206" t="str">
        <f>O81&amp;"-"&amp;P104</f>
        <v>8-22</v>
      </c>
      <c r="R104" s="207" t="s">
        <v>432</v>
      </c>
      <c r="S104" s="209"/>
      <c r="T104" s="207">
        <f>IFERROR(VLOOKUP(Q104,エリアマスタ!$C$2:$I$2239,5,FALSE),"")</f>
        <v>159</v>
      </c>
      <c r="U104" s="208"/>
      <c r="V104" s="207">
        <f>IFERROR(VLOOKUP(Q104,エリアマスタ!$C$2:$I$2239,6,FALSE),"")</f>
        <v>89</v>
      </c>
      <c r="W104" s="209"/>
      <c r="X104" s="207">
        <f>IFERROR(VLOOKUP(Q104,エリアマスタ!$C$2:$I$2239,7,FALSE),"")</f>
        <v>248</v>
      </c>
      <c r="Y104" s="210">
        <f t="shared" si="22"/>
        <v>0</v>
      </c>
      <c r="Z104" s="211">
        <v>22</v>
      </c>
      <c r="AA104" s="212"/>
      <c r="AB104" s="213" t="str">
        <f t="shared" si="25"/>
        <v/>
      </c>
      <c r="AC104" s="205">
        <v>22</v>
      </c>
      <c r="AD104" s="206" t="str">
        <f>AB81&amp;"-"&amp;AC104</f>
        <v>9-22</v>
      </c>
      <c r="AE104" s="207" t="s">
        <v>459</v>
      </c>
      <c r="AF104" s="209"/>
      <c r="AG104" s="207">
        <f>IFERROR(VLOOKUP(AD104,エリアマスタ!$C$2:$I$2239,5,FALSE),"")</f>
        <v>130</v>
      </c>
      <c r="AH104" s="209"/>
      <c r="AI104" s="207">
        <f>IFERROR(VLOOKUP(AD104,エリアマスタ!$C$2:$I$2239,6,FALSE),"")</f>
        <v>130</v>
      </c>
      <c r="AJ104" s="208"/>
      <c r="AK104" s="207">
        <f>IFERROR(VLOOKUP(AD104,エリアマスタ!$C$2:$I$2239,7,FALSE),"")</f>
        <v>260</v>
      </c>
      <c r="AL104" s="214">
        <f t="shared" si="23"/>
        <v>0</v>
      </c>
      <c r="AM104" s="211">
        <v>22</v>
      </c>
      <c r="AN104" s="183"/>
    </row>
    <row r="105" spans="1:40" ht="13.5" customHeight="1">
      <c r="B105" s="204" t="str">
        <f t="shared" si="20"/>
        <v/>
      </c>
      <c r="C105" s="205">
        <v>23</v>
      </c>
      <c r="D105" s="206" t="str">
        <f>B81&amp;"-"&amp;C105</f>
        <v>7-23</v>
      </c>
      <c r="E105" s="207" t="s">
        <v>409</v>
      </c>
      <c r="F105" s="208"/>
      <c r="G105" s="207">
        <f>IFERROR(VLOOKUP(D105,エリアマスタ!$C$2:$I$2239,5,FALSE),"")</f>
        <v>200</v>
      </c>
      <c r="H105" s="209"/>
      <c r="I105" s="207">
        <f>IFERROR(VLOOKUP(D105,エリアマスタ!$C$2:$I$2239,6,FALSE),"")</f>
        <v>110</v>
      </c>
      <c r="J105" s="209"/>
      <c r="K105" s="207">
        <f>IFERROR(VLOOKUP(D105,エリアマスタ!$C$2:$I$2239,7,FALSE),"")</f>
        <v>310</v>
      </c>
      <c r="L105" s="210">
        <f t="shared" si="21"/>
        <v>0</v>
      </c>
      <c r="M105" s="215">
        <v>23</v>
      </c>
      <c r="N105" s="220"/>
      <c r="O105" s="213" t="str">
        <f t="shared" si="24"/>
        <v/>
      </c>
      <c r="P105" s="205">
        <v>23</v>
      </c>
      <c r="Q105" s="206" t="str">
        <f>O81&amp;"-"&amp;P105</f>
        <v>8-23</v>
      </c>
      <c r="R105" s="207" t="s">
        <v>433</v>
      </c>
      <c r="S105" s="209"/>
      <c r="T105" s="207">
        <f>IFERROR(VLOOKUP(Q105,エリアマスタ!$C$2:$I$2239,5,FALSE),"")</f>
        <v>215</v>
      </c>
      <c r="U105" s="208"/>
      <c r="V105" s="207">
        <f>IFERROR(VLOOKUP(Q105,エリアマスタ!$C$2:$I$2239,6,FALSE),"")</f>
        <v>117</v>
      </c>
      <c r="W105" s="209"/>
      <c r="X105" s="207">
        <f>IFERROR(VLOOKUP(Q105,エリアマスタ!$C$2:$I$2239,7,FALSE),"")</f>
        <v>332</v>
      </c>
      <c r="Y105" s="210">
        <f t="shared" si="22"/>
        <v>0</v>
      </c>
      <c r="Z105" s="215">
        <v>23</v>
      </c>
      <c r="AA105" s="220"/>
      <c r="AB105" s="213" t="str">
        <f t="shared" si="25"/>
        <v/>
      </c>
      <c r="AC105" s="205">
        <v>23</v>
      </c>
      <c r="AD105" s="206" t="str">
        <f>AB81&amp;"-"&amp;AC105</f>
        <v>9-23</v>
      </c>
      <c r="AE105" s="207" t="s">
        <v>14</v>
      </c>
      <c r="AF105" s="209"/>
      <c r="AG105" s="207">
        <f>IFERROR(VLOOKUP(AD105,エリアマスタ!$C$2:$I$2239,5,FALSE),"")</f>
        <v>110</v>
      </c>
      <c r="AH105" s="209"/>
      <c r="AI105" s="207">
        <f>IFERROR(VLOOKUP(AD105,エリアマスタ!$C$2:$I$2239,6,FALSE),"")</f>
        <v>227</v>
      </c>
      <c r="AJ105" s="208"/>
      <c r="AK105" s="207">
        <f>IFERROR(VLOOKUP(AD105,エリアマスタ!$C$2:$I$2239,7,FALSE),"")</f>
        <v>337</v>
      </c>
      <c r="AL105" s="214">
        <f t="shared" si="23"/>
        <v>0</v>
      </c>
      <c r="AM105" s="215">
        <v>23</v>
      </c>
      <c r="AN105" s="183"/>
    </row>
    <row r="106" spans="1:40" ht="13.5" customHeight="1">
      <c r="B106" s="204" t="str">
        <f t="shared" si="20"/>
        <v/>
      </c>
      <c r="C106" s="205">
        <v>24</v>
      </c>
      <c r="D106" s="206" t="str">
        <f>B81&amp;"-"&amp;C106</f>
        <v>7-24</v>
      </c>
      <c r="E106" s="207" t="s">
        <v>99</v>
      </c>
      <c r="F106" s="208"/>
      <c r="G106" s="207">
        <f>IFERROR(VLOOKUP(D106,エリアマスタ!$C$2:$I$2239,5,FALSE),"")</f>
        <v>44</v>
      </c>
      <c r="H106" s="209"/>
      <c r="I106" s="207">
        <f>IFERROR(VLOOKUP(D106,エリアマスタ!$C$2:$I$2239,6,FALSE),"")</f>
        <v>139</v>
      </c>
      <c r="J106" s="209"/>
      <c r="K106" s="207">
        <f>IFERROR(VLOOKUP(D106,エリアマスタ!$C$2:$I$2239,7,FALSE),"")</f>
        <v>183</v>
      </c>
      <c r="L106" s="210">
        <f t="shared" si="21"/>
        <v>0</v>
      </c>
      <c r="M106" s="215">
        <v>24</v>
      </c>
      <c r="N106" s="220"/>
      <c r="O106" s="213" t="str">
        <f t="shared" si="24"/>
        <v/>
      </c>
      <c r="P106" s="205">
        <v>24</v>
      </c>
      <c r="Q106" s="206" t="str">
        <f>O81&amp;"-"&amp;P106</f>
        <v>8-24</v>
      </c>
      <c r="R106" s="207" t="s">
        <v>434</v>
      </c>
      <c r="S106" s="209"/>
      <c r="T106" s="207">
        <f>IFERROR(VLOOKUP(Q106,エリアマスタ!$C$2:$I$2239,5,FALSE),"")</f>
        <v>150</v>
      </c>
      <c r="U106" s="208"/>
      <c r="V106" s="207">
        <f>IFERROR(VLOOKUP(Q106,エリアマスタ!$C$2:$I$2239,6,FALSE),"")</f>
        <v>170</v>
      </c>
      <c r="W106" s="209"/>
      <c r="X106" s="207">
        <f>IFERROR(VLOOKUP(Q106,エリアマスタ!$C$2:$I$2239,7,FALSE),"")</f>
        <v>320</v>
      </c>
      <c r="Y106" s="210">
        <f t="shared" si="22"/>
        <v>0</v>
      </c>
      <c r="Z106" s="215">
        <v>24</v>
      </c>
      <c r="AA106" s="220"/>
      <c r="AB106" s="213" t="str">
        <f t="shared" si="25"/>
        <v/>
      </c>
      <c r="AC106" s="205">
        <v>24</v>
      </c>
      <c r="AD106" s="206" t="str">
        <f>AB81&amp;"-"&amp;AC106</f>
        <v>9-24</v>
      </c>
      <c r="AE106" s="207" t="s">
        <v>115</v>
      </c>
      <c r="AF106" s="209"/>
      <c r="AG106" s="207">
        <f>IFERROR(VLOOKUP(AD106,エリアマスタ!$C$2:$I$2239,5,FALSE),"")</f>
        <v>83</v>
      </c>
      <c r="AH106" s="209"/>
      <c r="AI106" s="207">
        <f>IFERROR(VLOOKUP(AD106,エリアマスタ!$C$2:$I$2239,6,FALSE),"")</f>
        <v>288</v>
      </c>
      <c r="AJ106" s="208"/>
      <c r="AK106" s="207">
        <f>IFERROR(VLOOKUP(AD106,エリアマスタ!$C$2:$I$2239,7,FALSE),"")</f>
        <v>371</v>
      </c>
      <c r="AL106" s="214">
        <f t="shared" si="23"/>
        <v>0</v>
      </c>
      <c r="AM106" s="215">
        <v>24</v>
      </c>
      <c r="AN106" s="183"/>
    </row>
    <row r="107" spans="1:40" ht="13.5" customHeight="1">
      <c r="B107" s="204" t="str">
        <f t="shared" si="20"/>
        <v/>
      </c>
      <c r="C107" s="205">
        <v>25</v>
      </c>
      <c r="D107" s="206" t="str">
        <f>B81&amp;"-"&amp;C107</f>
        <v>7-25</v>
      </c>
      <c r="E107" s="207" t="s">
        <v>100</v>
      </c>
      <c r="F107" s="208"/>
      <c r="G107" s="207">
        <f>IFERROR(VLOOKUP(D107,エリアマスタ!$C$2:$I$2239,5,FALSE),"")</f>
        <v>295</v>
      </c>
      <c r="H107" s="209"/>
      <c r="I107" s="207">
        <f>IFERROR(VLOOKUP(D107,エリアマスタ!$C$2:$I$2239,6,FALSE),"")</f>
        <v>76</v>
      </c>
      <c r="J107" s="209"/>
      <c r="K107" s="207">
        <f>IFERROR(VLOOKUP(D107,エリアマスタ!$C$2:$I$2239,7,FALSE),"")</f>
        <v>371</v>
      </c>
      <c r="L107" s="210">
        <f t="shared" si="21"/>
        <v>0</v>
      </c>
      <c r="M107" s="211">
        <v>25</v>
      </c>
      <c r="N107" s="220"/>
      <c r="O107" s="213" t="str">
        <f t="shared" si="24"/>
        <v/>
      </c>
      <c r="P107" s="205">
        <v>25</v>
      </c>
      <c r="Q107" s="206" t="str">
        <f>O81&amp;"-"&amp;P107</f>
        <v>8-25</v>
      </c>
      <c r="R107" s="207" t="s">
        <v>435</v>
      </c>
      <c r="S107" s="209"/>
      <c r="T107" s="207">
        <f>IFERROR(VLOOKUP(Q107,エリアマスタ!$C$2:$I$2239,5,FALSE),"")</f>
        <v>205</v>
      </c>
      <c r="U107" s="208"/>
      <c r="V107" s="207">
        <f>IFERROR(VLOOKUP(Q107,エリアマスタ!$C$2:$I$2239,6,FALSE),"")</f>
        <v>30</v>
      </c>
      <c r="W107" s="209"/>
      <c r="X107" s="207">
        <f>IFERROR(VLOOKUP(Q107,エリアマスタ!$C$2:$I$2239,7,FALSE),"")</f>
        <v>235</v>
      </c>
      <c r="Y107" s="210">
        <f t="shared" si="22"/>
        <v>0</v>
      </c>
      <c r="Z107" s="211">
        <v>25</v>
      </c>
      <c r="AA107" s="220"/>
      <c r="AB107" s="213" t="str">
        <f t="shared" si="25"/>
        <v/>
      </c>
      <c r="AC107" s="205">
        <v>25</v>
      </c>
      <c r="AD107" s="206" t="str">
        <f>AB81&amp;"-"&amp;AC107</f>
        <v>9-25</v>
      </c>
      <c r="AE107" s="207" t="s">
        <v>2</v>
      </c>
      <c r="AF107" s="209"/>
      <c r="AG107" s="207">
        <f>IFERROR(VLOOKUP(AD107,エリアマスタ!$C$2:$I$2239,5,FALSE),"")</f>
        <v>270</v>
      </c>
      <c r="AH107" s="209"/>
      <c r="AI107" s="207">
        <f>IFERROR(VLOOKUP(AD107,エリアマスタ!$C$2:$I$2239,6,FALSE),"")</f>
        <v>585</v>
      </c>
      <c r="AJ107" s="208"/>
      <c r="AK107" s="207">
        <f>IFERROR(VLOOKUP(AD107,エリアマスタ!$C$2:$I$2239,7,FALSE),"")</f>
        <v>855</v>
      </c>
      <c r="AL107" s="214">
        <f t="shared" si="23"/>
        <v>0</v>
      </c>
      <c r="AM107" s="211">
        <v>25</v>
      </c>
      <c r="AN107" s="183"/>
    </row>
    <row r="108" spans="1:40" ht="13.5" customHeight="1">
      <c r="B108" s="204" t="str">
        <f t="shared" si="20"/>
        <v/>
      </c>
      <c r="C108" s="205">
        <v>26</v>
      </c>
      <c r="D108" s="206" t="str">
        <f>B81&amp;"-"&amp;C108</f>
        <v>7-26</v>
      </c>
      <c r="E108" s="207" t="s">
        <v>410</v>
      </c>
      <c r="F108" s="208"/>
      <c r="G108" s="207">
        <f>IFERROR(VLOOKUP(D108,エリアマスタ!$C$2:$I$2239,5,FALSE),"")</f>
        <v>69</v>
      </c>
      <c r="H108" s="209"/>
      <c r="I108" s="207">
        <f>IFERROR(VLOOKUP(D108,エリアマスタ!$C$2:$I$2239,6,FALSE),"")</f>
        <v>57</v>
      </c>
      <c r="J108" s="209"/>
      <c r="K108" s="207">
        <f>IFERROR(VLOOKUP(D108,エリアマスタ!$C$2:$I$2239,7,FALSE),"")</f>
        <v>126</v>
      </c>
      <c r="L108" s="210">
        <f t="shared" si="21"/>
        <v>0</v>
      </c>
      <c r="M108" s="215">
        <v>26</v>
      </c>
      <c r="N108" s="212"/>
      <c r="O108" s="213" t="str">
        <f t="shared" si="24"/>
        <v/>
      </c>
      <c r="P108" s="205">
        <v>26</v>
      </c>
      <c r="Q108" s="206" t="str">
        <f>O81&amp;"-"&amp;P108</f>
        <v>8-26</v>
      </c>
      <c r="R108" s="207" t="s">
        <v>436</v>
      </c>
      <c r="S108" s="209"/>
      <c r="T108" s="207">
        <f>IFERROR(VLOOKUP(Q108,エリアマスタ!$C$2:$I$2239,5,FALSE),"")</f>
        <v>103</v>
      </c>
      <c r="U108" s="208"/>
      <c r="V108" s="207">
        <f>IFERROR(VLOOKUP(Q108,エリアマスタ!$C$2:$I$2239,6,FALSE),"")</f>
        <v>99</v>
      </c>
      <c r="W108" s="209"/>
      <c r="X108" s="207">
        <f>IFERROR(VLOOKUP(Q108,エリアマスタ!$C$2:$I$2239,7,FALSE),"")</f>
        <v>202</v>
      </c>
      <c r="Y108" s="210">
        <f t="shared" si="22"/>
        <v>0</v>
      </c>
      <c r="Z108" s="215">
        <v>26</v>
      </c>
      <c r="AA108" s="212"/>
      <c r="AB108" s="213" t="str">
        <f t="shared" si="25"/>
        <v/>
      </c>
      <c r="AC108" s="205">
        <v>26</v>
      </c>
      <c r="AD108" s="206" t="str">
        <f>AB81&amp;"-"&amp;AC108</f>
        <v>9-26</v>
      </c>
      <c r="AE108" s="207" t="s">
        <v>460</v>
      </c>
      <c r="AF108" s="209"/>
      <c r="AG108" s="207">
        <f>IFERROR(VLOOKUP(AD108,エリアマスタ!$C$2:$I$2239,5,FALSE),"")</f>
        <v>255</v>
      </c>
      <c r="AH108" s="209"/>
      <c r="AI108" s="207">
        <f>IFERROR(VLOOKUP(AD108,エリアマスタ!$C$2:$I$2239,6,FALSE),"")</f>
        <v>172</v>
      </c>
      <c r="AJ108" s="208"/>
      <c r="AK108" s="207">
        <f>IFERROR(VLOOKUP(AD108,エリアマスタ!$C$2:$I$2239,7,FALSE),"")</f>
        <v>427</v>
      </c>
      <c r="AL108" s="214">
        <f t="shared" si="23"/>
        <v>0</v>
      </c>
      <c r="AM108" s="215">
        <v>26</v>
      </c>
      <c r="AN108" s="183"/>
    </row>
    <row r="109" spans="1:40" ht="13.5" customHeight="1">
      <c r="B109" s="204" t="str">
        <f t="shared" si="20"/>
        <v/>
      </c>
      <c r="C109" s="205">
        <v>27</v>
      </c>
      <c r="D109" s="206" t="str">
        <f>B81&amp;"-"&amp;C109</f>
        <v>7-27</v>
      </c>
      <c r="E109" s="207" t="s">
        <v>101</v>
      </c>
      <c r="F109" s="208"/>
      <c r="G109" s="207">
        <f>IFERROR(VLOOKUP(D109,エリアマスタ!$C$2:$I$2239,5,FALSE),"")</f>
        <v>215</v>
      </c>
      <c r="H109" s="209"/>
      <c r="I109" s="207">
        <f>IFERROR(VLOOKUP(D109,エリアマスタ!$C$2:$I$2239,6,FALSE),"")</f>
        <v>40</v>
      </c>
      <c r="J109" s="209"/>
      <c r="K109" s="207">
        <f>IFERROR(VLOOKUP(D109,エリアマスタ!$C$2:$I$2239,7,FALSE),"")</f>
        <v>255</v>
      </c>
      <c r="L109" s="210">
        <f t="shared" si="21"/>
        <v>0</v>
      </c>
      <c r="M109" s="215">
        <v>27</v>
      </c>
      <c r="N109" s="212"/>
      <c r="O109" s="213" t="str">
        <f t="shared" si="24"/>
        <v/>
      </c>
      <c r="P109" s="205">
        <v>27</v>
      </c>
      <c r="Q109" s="206" t="str">
        <f>O81&amp;"-"&amp;P109</f>
        <v>8-27</v>
      </c>
      <c r="R109" s="207" t="s">
        <v>437</v>
      </c>
      <c r="S109" s="209"/>
      <c r="T109" s="207">
        <f>IFERROR(VLOOKUP(Q109,エリアマスタ!$C$2:$I$2239,5,FALSE),"")</f>
        <v>120</v>
      </c>
      <c r="U109" s="208"/>
      <c r="V109" s="207">
        <f>IFERROR(VLOOKUP(Q109,エリアマスタ!$C$2:$I$2239,6,FALSE),"")</f>
        <v>132</v>
      </c>
      <c r="W109" s="209"/>
      <c r="X109" s="207">
        <f>IFERROR(VLOOKUP(Q109,エリアマスタ!$C$2:$I$2239,7,FALSE),"")</f>
        <v>252</v>
      </c>
      <c r="Y109" s="210">
        <f t="shared" si="22"/>
        <v>0</v>
      </c>
      <c r="Z109" s="215">
        <v>27</v>
      </c>
      <c r="AA109" s="212"/>
      <c r="AB109" s="213" t="str">
        <f t="shared" si="25"/>
        <v/>
      </c>
      <c r="AC109" s="205">
        <v>27</v>
      </c>
      <c r="AD109" s="206" t="str">
        <f>AB81&amp;"-"&amp;AC109</f>
        <v>9-27</v>
      </c>
      <c r="AE109" s="207" t="s">
        <v>461</v>
      </c>
      <c r="AF109" s="209"/>
      <c r="AG109" s="207">
        <f>IFERROR(VLOOKUP(AD109,エリアマスタ!$C$2:$I$2239,5,FALSE),"")</f>
        <v>269</v>
      </c>
      <c r="AH109" s="209"/>
      <c r="AI109" s="207">
        <f>IFERROR(VLOOKUP(AD109,エリアマスタ!$C$2:$I$2239,6,FALSE),"")</f>
        <v>140</v>
      </c>
      <c r="AJ109" s="209"/>
      <c r="AK109" s="207">
        <f>IFERROR(VLOOKUP(AD109,エリアマスタ!$C$2:$I$2239,7,FALSE),"")</f>
        <v>409</v>
      </c>
      <c r="AL109" s="214">
        <f t="shared" si="23"/>
        <v>0</v>
      </c>
      <c r="AM109" s="215">
        <v>27</v>
      </c>
      <c r="AN109" s="183"/>
    </row>
    <row r="110" spans="1:40" ht="13.5" customHeight="1">
      <c r="B110" s="204" t="str">
        <f t="shared" si="20"/>
        <v/>
      </c>
      <c r="C110" s="205">
        <v>28</v>
      </c>
      <c r="D110" s="206" t="str">
        <f>B81&amp;"-"&amp;C110</f>
        <v>7-28</v>
      </c>
      <c r="E110" s="207" t="s">
        <v>102</v>
      </c>
      <c r="F110" s="221"/>
      <c r="G110" s="207">
        <f>IFERROR(VLOOKUP(D110,エリアマスタ!$C$2:$I$2239,5,FALSE),"")</f>
        <v>181</v>
      </c>
      <c r="H110" s="209"/>
      <c r="I110" s="207">
        <f>IFERROR(VLOOKUP(D110,エリアマスタ!$C$2:$I$2239,6,FALSE),"")</f>
        <v>130</v>
      </c>
      <c r="J110" s="209"/>
      <c r="K110" s="207">
        <f>IFERROR(VLOOKUP(D110,エリアマスタ!$C$2:$I$2239,7,FALSE),"")</f>
        <v>311</v>
      </c>
      <c r="L110" s="210">
        <f t="shared" si="21"/>
        <v>0</v>
      </c>
      <c r="M110" s="211">
        <v>28</v>
      </c>
      <c r="N110" s="212"/>
      <c r="O110" s="213" t="str">
        <f t="shared" si="24"/>
        <v/>
      </c>
      <c r="P110" s="205">
        <v>28</v>
      </c>
      <c r="Q110" s="206" t="str">
        <f>O81&amp;"-"&amp;P110</f>
        <v>8-28</v>
      </c>
      <c r="R110" s="207" t="s">
        <v>438</v>
      </c>
      <c r="S110" s="221"/>
      <c r="T110" s="207">
        <f>IFERROR(VLOOKUP(Q110,エリアマスタ!$C$2:$I$2239,5,FALSE),"")</f>
        <v>115</v>
      </c>
      <c r="U110" s="208"/>
      <c r="V110" s="207">
        <f>IFERROR(VLOOKUP(Q110,エリアマスタ!$C$2:$I$2239,6,FALSE),"")</f>
        <v>47</v>
      </c>
      <c r="W110" s="209"/>
      <c r="X110" s="207">
        <f>IFERROR(VLOOKUP(Q110,エリアマスタ!$C$2:$I$2239,7,FALSE),"")</f>
        <v>162</v>
      </c>
      <c r="Y110" s="210">
        <f t="shared" si="22"/>
        <v>0</v>
      </c>
      <c r="Z110" s="211">
        <v>28</v>
      </c>
      <c r="AA110" s="212"/>
      <c r="AB110" s="213" t="str">
        <f t="shared" si="25"/>
        <v/>
      </c>
      <c r="AC110" s="205">
        <v>28</v>
      </c>
      <c r="AD110" s="206" t="str">
        <f>AB81&amp;"-"&amp;AC110</f>
        <v>9-28</v>
      </c>
      <c r="AE110" s="207" t="s">
        <v>462</v>
      </c>
      <c r="AF110" s="209"/>
      <c r="AG110" s="207">
        <f>IFERROR(VLOOKUP(AD110,エリアマスタ!$C$2:$I$2239,5,FALSE),"")</f>
        <v>269</v>
      </c>
      <c r="AH110" s="209"/>
      <c r="AI110" s="207">
        <f>IFERROR(VLOOKUP(AD110,エリアマスタ!$C$2:$I$2239,6,FALSE),"")</f>
        <v>200</v>
      </c>
      <c r="AJ110" s="209"/>
      <c r="AK110" s="207">
        <f>IFERROR(VLOOKUP(AD110,エリアマスタ!$C$2:$I$2239,7,FALSE),"")</f>
        <v>469</v>
      </c>
      <c r="AL110" s="214">
        <f t="shared" si="23"/>
        <v>0</v>
      </c>
      <c r="AM110" s="211">
        <v>28</v>
      </c>
      <c r="AN110" s="183"/>
    </row>
    <row r="111" spans="1:40" ht="13.5" customHeight="1">
      <c r="B111" s="204" t="str">
        <f t="shared" si="20"/>
        <v/>
      </c>
      <c r="C111" s="205">
        <v>29</v>
      </c>
      <c r="D111" s="206" t="str">
        <f>B81&amp;"-"&amp;C111</f>
        <v>7-29</v>
      </c>
      <c r="E111" s="207" t="s">
        <v>411</v>
      </c>
      <c r="F111" s="221"/>
      <c r="G111" s="207">
        <f>IFERROR(VLOOKUP(D111,エリアマスタ!$C$2:$I$2239,5,FALSE),"")</f>
        <v>293</v>
      </c>
      <c r="H111" s="209"/>
      <c r="I111" s="207">
        <f>IFERROR(VLOOKUP(D111,エリアマスタ!$C$2:$I$2239,6,FALSE),"")</f>
        <v>181</v>
      </c>
      <c r="J111" s="209"/>
      <c r="K111" s="207">
        <f>IFERROR(VLOOKUP(D111,エリアマスタ!$C$2:$I$2239,7,FALSE),"")</f>
        <v>474</v>
      </c>
      <c r="L111" s="210">
        <f t="shared" si="21"/>
        <v>0</v>
      </c>
      <c r="M111" s="215">
        <v>29</v>
      </c>
      <c r="N111" s="212"/>
      <c r="O111" s="213" t="str">
        <f t="shared" si="24"/>
        <v/>
      </c>
      <c r="P111" s="205">
        <v>29</v>
      </c>
      <c r="Q111" s="206" t="str">
        <f>O81&amp;"-"&amp;P111</f>
        <v>8-29</v>
      </c>
      <c r="R111" s="207" t="s">
        <v>439</v>
      </c>
      <c r="S111" s="221"/>
      <c r="T111" s="207">
        <f>IFERROR(VLOOKUP(Q111,エリアマスタ!$C$2:$I$2239,5,FALSE),"")</f>
        <v>146</v>
      </c>
      <c r="U111" s="208"/>
      <c r="V111" s="207">
        <f>IFERROR(VLOOKUP(Q111,エリアマスタ!$C$2:$I$2239,6,FALSE),"")</f>
        <v>30</v>
      </c>
      <c r="W111" s="209"/>
      <c r="X111" s="207">
        <f>IFERROR(VLOOKUP(Q111,エリアマスタ!$C$2:$I$2239,7,FALSE),"")</f>
        <v>176</v>
      </c>
      <c r="Y111" s="210">
        <f t="shared" si="22"/>
        <v>0</v>
      </c>
      <c r="Z111" s="215">
        <v>29</v>
      </c>
      <c r="AA111" s="212"/>
      <c r="AB111" s="213" t="str">
        <f t="shared" si="25"/>
        <v/>
      </c>
      <c r="AC111" s="205">
        <v>29</v>
      </c>
      <c r="AD111" s="206" t="str">
        <f>AB81&amp;"-"&amp;AC111</f>
        <v>9-29</v>
      </c>
      <c r="AE111" s="207" t="s">
        <v>116</v>
      </c>
      <c r="AF111" s="209"/>
      <c r="AG111" s="207">
        <f>IFERROR(VLOOKUP(AD111,エリアマスタ!$C$2:$I$2239,5,FALSE),"")</f>
        <v>181</v>
      </c>
      <c r="AH111" s="209"/>
      <c r="AI111" s="207">
        <f>IFERROR(VLOOKUP(AD111,エリアマスタ!$C$2:$I$2239,6,FALSE),"")</f>
        <v>362</v>
      </c>
      <c r="AJ111" s="209"/>
      <c r="AK111" s="207">
        <f>IFERROR(VLOOKUP(AD111,エリアマスタ!$C$2:$I$2239,7,FALSE),"")</f>
        <v>543</v>
      </c>
      <c r="AL111" s="214">
        <f t="shared" si="23"/>
        <v>0</v>
      </c>
      <c r="AM111" s="215">
        <v>29</v>
      </c>
    </row>
    <row r="112" spans="1:40" ht="13.5" customHeight="1">
      <c r="B112" s="204" t="str">
        <f t="shared" si="20"/>
        <v/>
      </c>
      <c r="C112" s="205">
        <v>30</v>
      </c>
      <c r="D112" s="206" t="str">
        <f>B81&amp;"-"&amp;C112</f>
        <v>7-30</v>
      </c>
      <c r="E112" s="207" t="s">
        <v>412</v>
      </c>
      <c r="F112" s="221"/>
      <c r="G112" s="207">
        <f>IFERROR(VLOOKUP(D112,エリアマスタ!$C$2:$I$2239,5,FALSE),"")</f>
        <v>185</v>
      </c>
      <c r="H112" s="209"/>
      <c r="I112" s="207">
        <f>IFERROR(VLOOKUP(D112,エリアマスタ!$C$2:$I$2239,6,FALSE),"")</f>
        <v>77</v>
      </c>
      <c r="J112" s="209"/>
      <c r="K112" s="207">
        <f>IFERROR(VLOOKUP(D112,エリアマスタ!$C$2:$I$2239,7,FALSE),"")</f>
        <v>262</v>
      </c>
      <c r="L112" s="210">
        <f t="shared" si="21"/>
        <v>0</v>
      </c>
      <c r="M112" s="215">
        <v>30</v>
      </c>
      <c r="N112" s="212"/>
      <c r="O112" s="213" t="str">
        <f t="shared" si="24"/>
        <v/>
      </c>
      <c r="P112" s="205">
        <v>30</v>
      </c>
      <c r="Q112" s="206" t="str">
        <f>O81&amp;"-"&amp;P112</f>
        <v>8-30</v>
      </c>
      <c r="R112" s="207" t="s">
        <v>440</v>
      </c>
      <c r="S112" s="221"/>
      <c r="T112" s="207">
        <f>IFERROR(VLOOKUP(Q112,エリアマスタ!$C$2:$I$2239,5,FALSE),"")</f>
        <v>136</v>
      </c>
      <c r="U112" s="208"/>
      <c r="V112" s="207">
        <f>IFERROR(VLOOKUP(Q112,エリアマスタ!$C$2:$I$2239,6,FALSE),"")</f>
        <v>26</v>
      </c>
      <c r="W112" s="209"/>
      <c r="X112" s="207">
        <f>IFERROR(VLOOKUP(Q112,エリアマスタ!$C$2:$I$2239,7,FALSE),"")</f>
        <v>162</v>
      </c>
      <c r="Y112" s="210">
        <f t="shared" si="22"/>
        <v>0</v>
      </c>
      <c r="Z112" s="215">
        <v>30</v>
      </c>
      <c r="AA112" s="212"/>
      <c r="AB112" s="213" t="str">
        <f t="shared" si="25"/>
        <v/>
      </c>
      <c r="AC112" s="205">
        <v>30</v>
      </c>
      <c r="AD112" s="206" t="str">
        <f>AB81&amp;"-"&amp;AC112</f>
        <v>9-30</v>
      </c>
      <c r="AE112" s="207" t="s">
        <v>16</v>
      </c>
      <c r="AF112" s="209"/>
      <c r="AG112" s="207">
        <f>IFERROR(VLOOKUP(AD112,エリアマスタ!$C$2:$I$2239,5,FALSE),"")</f>
        <v>26</v>
      </c>
      <c r="AH112" s="209"/>
      <c r="AI112" s="207">
        <f>IFERROR(VLOOKUP(AD112,エリアマスタ!$C$2:$I$2239,6,FALSE),"")</f>
        <v>186</v>
      </c>
      <c r="AJ112" s="209"/>
      <c r="AK112" s="207">
        <f>IFERROR(VLOOKUP(AD112,エリアマスタ!$C$2:$I$2239,7,FALSE),"")</f>
        <v>212</v>
      </c>
      <c r="AL112" s="214">
        <f t="shared" si="23"/>
        <v>0</v>
      </c>
      <c r="AM112" s="215">
        <v>30</v>
      </c>
    </row>
    <row r="113" spans="1:41" ht="13.5" customHeight="1">
      <c r="B113" s="204" t="str">
        <f t="shared" si="20"/>
        <v/>
      </c>
      <c r="C113" s="205">
        <v>31</v>
      </c>
      <c r="D113" s="206" t="str">
        <f>B81&amp;"-"&amp;C113</f>
        <v>7-31</v>
      </c>
      <c r="E113" s="207" t="s">
        <v>413</v>
      </c>
      <c r="F113" s="221"/>
      <c r="G113" s="207">
        <f>IFERROR(VLOOKUP(D113,エリアマスタ!$C$2:$I$2239,5,FALSE),"")</f>
        <v>222</v>
      </c>
      <c r="H113" s="209"/>
      <c r="I113" s="207">
        <f>IFERROR(VLOOKUP(D113,エリアマスタ!$C$2:$I$2239,6,FALSE),"")</f>
        <v>133</v>
      </c>
      <c r="J113" s="209"/>
      <c r="K113" s="207">
        <f>IFERROR(VLOOKUP(D113,エリアマスタ!$C$2:$I$2239,7,FALSE),"")</f>
        <v>355</v>
      </c>
      <c r="L113" s="210">
        <f t="shared" si="21"/>
        <v>0</v>
      </c>
      <c r="M113" s="211">
        <v>31</v>
      </c>
      <c r="N113" s="212"/>
      <c r="O113" s="213" t="str">
        <f t="shared" si="24"/>
        <v/>
      </c>
      <c r="P113" s="205">
        <v>31</v>
      </c>
      <c r="Q113" s="206" t="str">
        <f>O81&amp;"-"&amp;P113</f>
        <v>8-31</v>
      </c>
      <c r="R113" s="207" t="s">
        <v>441</v>
      </c>
      <c r="S113" s="221"/>
      <c r="T113" s="207">
        <f>IFERROR(VLOOKUP(Q113,エリアマスタ!$C$2:$I$2239,5,FALSE),"")</f>
        <v>123</v>
      </c>
      <c r="U113" s="208"/>
      <c r="V113" s="207">
        <f>IFERROR(VLOOKUP(Q113,エリアマスタ!$C$2:$I$2239,6,FALSE),"")</f>
        <v>85</v>
      </c>
      <c r="W113" s="209"/>
      <c r="X113" s="207">
        <f>IFERROR(VLOOKUP(Q113,エリアマスタ!$C$2:$I$2239,7,FALSE),"")</f>
        <v>208</v>
      </c>
      <c r="Y113" s="210">
        <f t="shared" si="22"/>
        <v>0</v>
      </c>
      <c r="Z113" s="211">
        <v>31</v>
      </c>
      <c r="AA113" s="212"/>
      <c r="AB113" s="213" t="str">
        <f t="shared" si="25"/>
        <v/>
      </c>
      <c r="AC113" s="205"/>
      <c r="AD113" s="206"/>
      <c r="AE113" s="207" t="e">
        <f t="shared" ref="AE113:AE117" ca="1" si="26">エリア名2(AD113)</f>
        <v>#NAME?</v>
      </c>
      <c r="AF113" s="209"/>
      <c r="AG113" s="207" t="str">
        <f>IFERROR(VLOOKUP(AD113,エリアマスタ!$C$2:$I$2239,5,FALSE),"")</f>
        <v/>
      </c>
      <c r="AH113" s="209"/>
      <c r="AI113" s="207" t="str">
        <f>IFERROR(VLOOKUP(AD113,エリアマスタ!$C$2:$I$2239,6,FALSE),"")</f>
        <v/>
      </c>
      <c r="AJ113" s="209"/>
      <c r="AK113" s="207" t="str">
        <f>IFERROR(VLOOKUP(AD113,エリアマスタ!$C$2:$I$2239,7,FALSE),"")</f>
        <v/>
      </c>
      <c r="AL113" s="214">
        <f t="shared" si="23"/>
        <v>0</v>
      </c>
      <c r="AM113" s="211">
        <v>31</v>
      </c>
    </row>
    <row r="114" spans="1:41" ht="13.5" customHeight="1">
      <c r="B114" s="204" t="str">
        <f t="shared" si="20"/>
        <v/>
      </c>
      <c r="C114" s="205">
        <v>32</v>
      </c>
      <c r="D114" s="206" t="str">
        <f>B81&amp;"-"&amp;C114</f>
        <v>7-32</v>
      </c>
      <c r="E114" s="207" t="s">
        <v>6</v>
      </c>
      <c r="F114" s="221"/>
      <c r="G114" s="207">
        <f>IFERROR(VLOOKUP(D114,エリアマスタ!$C$2:$I$2239,5,FALSE),"")</f>
        <v>426</v>
      </c>
      <c r="H114" s="209"/>
      <c r="I114" s="207">
        <f>IFERROR(VLOOKUP(D114,エリアマスタ!$C$2:$I$2239,6,FALSE),"")</f>
        <v>0</v>
      </c>
      <c r="J114" s="209"/>
      <c r="K114" s="207">
        <f>IFERROR(VLOOKUP(D114,エリアマスタ!$C$2:$I$2239,7,FALSE),"")</f>
        <v>426</v>
      </c>
      <c r="L114" s="210">
        <f t="shared" si="21"/>
        <v>0</v>
      </c>
      <c r="M114" s="215">
        <v>32</v>
      </c>
      <c r="N114" s="212"/>
      <c r="O114" s="213" t="str">
        <f t="shared" si="24"/>
        <v/>
      </c>
      <c r="P114" s="205">
        <v>32</v>
      </c>
      <c r="Q114" s="206" t="str">
        <f>O81&amp;"-"&amp;P114</f>
        <v>8-32</v>
      </c>
      <c r="R114" s="207" t="s">
        <v>442</v>
      </c>
      <c r="S114" s="221"/>
      <c r="T114" s="207">
        <f>IFERROR(VLOOKUP(Q114,エリアマスタ!$C$2:$I$2239,5,FALSE),"")</f>
        <v>217</v>
      </c>
      <c r="U114" s="209"/>
      <c r="V114" s="207">
        <f>IFERROR(VLOOKUP(Q114,エリアマスタ!$C$2:$I$2239,6,FALSE),"")</f>
        <v>80</v>
      </c>
      <c r="W114" s="209"/>
      <c r="X114" s="207">
        <f>IFERROR(VLOOKUP(Q114,エリアマスタ!$C$2:$I$2239,7,FALSE),"")</f>
        <v>297</v>
      </c>
      <c r="Y114" s="210">
        <f t="shared" si="22"/>
        <v>0</v>
      </c>
      <c r="Z114" s="211">
        <v>32</v>
      </c>
      <c r="AA114" s="212"/>
      <c r="AB114" s="213" t="str">
        <f t="shared" si="25"/>
        <v/>
      </c>
      <c r="AC114" s="205"/>
      <c r="AD114" s="206"/>
      <c r="AE114" s="207" t="e">
        <f t="shared" ca="1" si="26"/>
        <v>#NAME?</v>
      </c>
      <c r="AF114" s="222"/>
      <c r="AG114" s="207" t="str">
        <f>IFERROR(VLOOKUP(AD114,エリアマスタ!$C$2:$I$2239,5,FALSE),"")</f>
        <v/>
      </c>
      <c r="AH114" s="209"/>
      <c r="AI114" s="207" t="str">
        <f>IFERROR(VLOOKUP(AD114,エリアマスタ!$C$2:$I$2239,6,FALSE),"")</f>
        <v/>
      </c>
      <c r="AJ114" s="209"/>
      <c r="AK114" s="207" t="str">
        <f>IFERROR(VLOOKUP(AD114,エリアマスタ!$C$2:$I$2239,7,FALSE),"")</f>
        <v/>
      </c>
      <c r="AL114" s="214">
        <f t="shared" si="23"/>
        <v>0</v>
      </c>
      <c r="AM114" s="215">
        <v>32</v>
      </c>
    </row>
    <row r="115" spans="1:41" ht="13.5" customHeight="1">
      <c r="B115" s="204" t="str">
        <f t="shared" si="20"/>
        <v/>
      </c>
      <c r="C115" s="205">
        <v>33</v>
      </c>
      <c r="D115" s="206" t="str">
        <f>B81&amp;"-"&amp;C115</f>
        <v>7-33</v>
      </c>
      <c r="E115" s="207" t="s">
        <v>414</v>
      </c>
      <c r="F115" s="221"/>
      <c r="G115" s="207">
        <f>IFERROR(VLOOKUP(D115,エリアマスタ!$C$2:$I$2239,5,FALSE),"")</f>
        <v>151</v>
      </c>
      <c r="H115" s="209"/>
      <c r="I115" s="207">
        <f>IFERROR(VLOOKUP(D115,エリアマスタ!$C$2:$I$2239,6,FALSE),"")</f>
        <v>210</v>
      </c>
      <c r="J115" s="209"/>
      <c r="K115" s="207">
        <f>IFERROR(VLOOKUP(D115,エリアマスタ!$C$2:$I$2239,7,FALSE),"")</f>
        <v>361</v>
      </c>
      <c r="L115" s="210">
        <f t="shared" si="21"/>
        <v>0</v>
      </c>
      <c r="M115" s="215">
        <v>33</v>
      </c>
      <c r="N115" s="212"/>
      <c r="O115" s="213" t="str">
        <f t="shared" si="24"/>
        <v/>
      </c>
      <c r="P115" s="205"/>
      <c r="Q115" s="206"/>
      <c r="R115" s="207" t="e">
        <f t="shared" ref="R115:R117" ca="1" si="27">エリア名2(Q115)</f>
        <v>#NAME?</v>
      </c>
      <c r="S115" s="221"/>
      <c r="T115" s="207" t="str">
        <f>IFERROR(VLOOKUP(Q115,エリアマスタ!$C$2:$I$2239,5,FALSE),"")</f>
        <v/>
      </c>
      <c r="U115" s="209"/>
      <c r="V115" s="207" t="str">
        <f>IFERROR(VLOOKUP(Q115,エリアマスタ!$C$2:$I$2239,6,FALSE),"")</f>
        <v/>
      </c>
      <c r="W115" s="209"/>
      <c r="X115" s="207" t="str">
        <f>IFERROR(VLOOKUP(Q115,エリアマスタ!$C$2:$I$2239,7,FALSE),"")</f>
        <v/>
      </c>
      <c r="Y115" s="210">
        <f t="shared" ref="Y115:Y117" si="28">IF(S115="●",T115,0)+IF(U115="●",V115,0)+IF(W115="●",X115,0)</f>
        <v>0</v>
      </c>
      <c r="Z115" s="211">
        <v>33</v>
      </c>
      <c r="AA115" s="212"/>
      <c r="AB115" s="213" t="str">
        <f t="shared" si="25"/>
        <v/>
      </c>
      <c r="AC115" s="205"/>
      <c r="AD115" s="206"/>
      <c r="AE115" s="207" t="e">
        <f t="shared" ca="1" si="26"/>
        <v>#NAME?</v>
      </c>
      <c r="AF115" s="223"/>
      <c r="AG115" s="207" t="str">
        <f>IFERROR(VLOOKUP(AD115,エリアマスタ!$C$2:$I$2239,5,FALSE),"")</f>
        <v/>
      </c>
      <c r="AH115" s="209"/>
      <c r="AI115" s="207" t="str">
        <f>IFERROR(VLOOKUP(AD115,エリアマスタ!$C$2:$I$2239,6,FALSE),"")</f>
        <v/>
      </c>
      <c r="AJ115" s="209"/>
      <c r="AK115" s="207" t="str">
        <f>IFERROR(VLOOKUP(AD115,エリアマスタ!$C$2:$I$2239,7,FALSE),"")</f>
        <v/>
      </c>
      <c r="AL115" s="214">
        <f t="shared" si="23"/>
        <v>0</v>
      </c>
      <c r="AM115" s="215">
        <v>33</v>
      </c>
    </row>
    <row r="116" spans="1:41" ht="13.5" customHeight="1">
      <c r="B116" s="204" t="str">
        <f t="shared" si="20"/>
        <v/>
      </c>
      <c r="C116" s="205">
        <v>34</v>
      </c>
      <c r="D116" s="206" t="str">
        <f>B81&amp;"-"&amp;C116</f>
        <v>7-34</v>
      </c>
      <c r="E116" s="207" t="s">
        <v>415</v>
      </c>
      <c r="F116" s="221"/>
      <c r="G116" s="207">
        <f>IFERROR(VLOOKUP(D116,エリアマスタ!$C$2:$I$2239,5,FALSE),"")</f>
        <v>67</v>
      </c>
      <c r="H116" s="209"/>
      <c r="I116" s="207">
        <f>IFERROR(VLOOKUP(D116,エリアマスタ!$C$2:$I$2239,6,FALSE),"")</f>
        <v>225</v>
      </c>
      <c r="J116" s="209"/>
      <c r="K116" s="207">
        <f>IFERROR(VLOOKUP(D116,エリアマスタ!$C$2:$I$2239,7,FALSE),"")</f>
        <v>292</v>
      </c>
      <c r="L116" s="210">
        <f t="shared" si="21"/>
        <v>0</v>
      </c>
      <c r="M116" s="211">
        <v>34</v>
      </c>
      <c r="N116" s="212"/>
      <c r="O116" s="213" t="str">
        <f t="shared" si="24"/>
        <v/>
      </c>
      <c r="P116" s="205"/>
      <c r="Q116" s="206"/>
      <c r="R116" s="207" t="e">
        <f t="shared" ca="1" si="27"/>
        <v>#NAME?</v>
      </c>
      <c r="S116" s="221"/>
      <c r="T116" s="207" t="str">
        <f>IFERROR(VLOOKUP(Q116,エリアマスタ!$C$2:$I$2239,5,FALSE),"")</f>
        <v/>
      </c>
      <c r="U116" s="209"/>
      <c r="V116" s="207" t="str">
        <f>IFERROR(VLOOKUP(Q116,エリアマスタ!$C$2:$I$2239,6,FALSE),"")</f>
        <v/>
      </c>
      <c r="W116" s="209"/>
      <c r="X116" s="207" t="str">
        <f>IFERROR(VLOOKUP(Q116,エリアマスタ!$C$2:$I$2239,7,FALSE),"")</f>
        <v/>
      </c>
      <c r="Y116" s="210">
        <f t="shared" si="28"/>
        <v>0</v>
      </c>
      <c r="Z116" s="211">
        <v>34</v>
      </c>
      <c r="AA116" s="212"/>
      <c r="AB116" s="213" t="str">
        <f t="shared" si="25"/>
        <v/>
      </c>
      <c r="AC116" s="205"/>
      <c r="AD116" s="206"/>
      <c r="AE116" s="207" t="e">
        <f t="shared" ca="1" si="26"/>
        <v>#NAME?</v>
      </c>
      <c r="AF116" s="223"/>
      <c r="AG116" s="207" t="str">
        <f>IFERROR(VLOOKUP(AD116,エリアマスタ!$C$2:$I$2239,5,FALSE),"")</f>
        <v/>
      </c>
      <c r="AH116" s="209"/>
      <c r="AI116" s="207" t="str">
        <f>IFERROR(VLOOKUP(AD116,エリアマスタ!$C$2:$I$2239,6,FALSE),"")</f>
        <v/>
      </c>
      <c r="AJ116" s="209"/>
      <c r="AK116" s="207" t="str">
        <f>IFERROR(VLOOKUP(AD116,エリアマスタ!$C$2:$I$2239,7,FALSE),"")</f>
        <v/>
      </c>
      <c r="AL116" s="214">
        <f t="shared" si="23"/>
        <v>0</v>
      </c>
      <c r="AM116" s="211">
        <v>34</v>
      </c>
    </row>
    <row r="117" spans="1:41" ht="13.5" customHeight="1">
      <c r="B117" s="204" t="str">
        <f t="shared" si="20"/>
        <v/>
      </c>
      <c r="C117" s="205"/>
      <c r="D117" s="206"/>
      <c r="E117" s="207" t="e">
        <f t="shared" ref="E117" ca="1" si="29">エリア名2(D117)</f>
        <v>#NAME?</v>
      </c>
      <c r="F117" s="221"/>
      <c r="G117" s="207" t="str">
        <f>IFERROR(VLOOKUP(D117,エリアマスタ!$C$2:$I$2239,5,FALSE),"")</f>
        <v/>
      </c>
      <c r="H117" s="209"/>
      <c r="I117" s="207" t="str">
        <f>IFERROR(VLOOKUP(D117,エリアマスタ!$C$2:$I$2239,6,FALSE),"")</f>
        <v/>
      </c>
      <c r="J117" s="209"/>
      <c r="K117" s="207" t="str">
        <f>IFERROR(VLOOKUP(D117,エリアマスタ!$C$2:$I$2239,7,FALSE),"")</f>
        <v/>
      </c>
      <c r="L117" s="210">
        <f t="shared" ref="L117" si="30">IF(F117="●",G117,0)+IF(H117="●",I117,0)+IF(J117="●",K117,0)</f>
        <v>0</v>
      </c>
      <c r="M117" s="211">
        <v>40</v>
      </c>
      <c r="N117" s="212"/>
      <c r="O117" s="213" t="str">
        <f t="shared" si="24"/>
        <v/>
      </c>
      <c r="P117" s="205"/>
      <c r="Q117" s="206"/>
      <c r="R117" s="207" t="e">
        <f t="shared" ca="1" si="27"/>
        <v>#NAME?</v>
      </c>
      <c r="S117" s="221"/>
      <c r="T117" s="207" t="str">
        <f>IFERROR(VLOOKUP(Q117,エリアマスタ!$C$2:$I$2239,5,FALSE),"")</f>
        <v/>
      </c>
      <c r="U117" s="209"/>
      <c r="V117" s="207" t="str">
        <f>IFERROR(VLOOKUP(Q117,エリアマスタ!$C$2:$I$2239,6,FALSE),"")</f>
        <v/>
      </c>
      <c r="W117" s="209"/>
      <c r="X117" s="207" t="str">
        <f>IFERROR(VLOOKUP(Q117,エリアマスタ!$C$2:$I$2239,7,FALSE),"")</f>
        <v/>
      </c>
      <c r="Y117" s="210">
        <f t="shared" si="28"/>
        <v>0</v>
      </c>
      <c r="Z117" s="211">
        <v>40</v>
      </c>
      <c r="AA117" s="212"/>
      <c r="AB117" s="213" t="str">
        <f t="shared" si="25"/>
        <v/>
      </c>
      <c r="AC117" s="205"/>
      <c r="AD117" s="206"/>
      <c r="AE117" s="207" t="e">
        <f t="shared" ca="1" si="26"/>
        <v>#NAME?</v>
      </c>
      <c r="AF117" s="223"/>
      <c r="AG117" s="207" t="str">
        <f>IFERROR(VLOOKUP(AD117,エリアマスタ!$C$2:$I$2239,5,FALSE),"")</f>
        <v/>
      </c>
      <c r="AH117" s="209"/>
      <c r="AI117" s="207" t="str">
        <f>IFERROR(VLOOKUP(AD117,エリアマスタ!$C$2:$I$2239,6,FALSE),"")</f>
        <v/>
      </c>
      <c r="AJ117" s="209"/>
      <c r="AK117" s="207" t="str">
        <f>IFERROR(VLOOKUP(AD117,エリアマスタ!$C$2:$I$2239,7,FALSE),"")</f>
        <v/>
      </c>
      <c r="AL117" s="214">
        <f t="shared" si="23"/>
        <v>0</v>
      </c>
      <c r="AM117" s="211">
        <v>40</v>
      </c>
    </row>
    <row r="118" spans="1:41" s="237" customFormat="1" ht="13.5" customHeight="1">
      <c r="A118" s="184"/>
      <c r="B118" s="329" t="s">
        <v>60</v>
      </c>
      <c r="C118" s="330"/>
      <c r="D118" s="224"/>
      <c r="E118" s="225"/>
      <c r="F118" s="226"/>
      <c r="G118" s="227">
        <f>SUM(G83:G117)</f>
        <v>5599</v>
      </c>
      <c r="H118" s="228"/>
      <c r="I118" s="227">
        <f>SUM(I83:I117)</f>
        <v>4875</v>
      </c>
      <c r="J118" s="228"/>
      <c r="K118" s="227">
        <f>SUM(K83:K117)</f>
        <v>10474</v>
      </c>
      <c r="L118" s="227">
        <f>SUM(L83:L117)</f>
        <v>0</v>
      </c>
      <c r="M118" s="229"/>
      <c r="N118" s="212"/>
      <c r="O118" s="331" t="s">
        <v>60</v>
      </c>
      <c r="P118" s="332"/>
      <c r="Q118" s="230"/>
      <c r="R118" s="207"/>
      <c r="S118" s="231"/>
      <c r="T118" s="227">
        <f>SUM(T83:T117)</f>
        <v>3833</v>
      </c>
      <c r="U118" s="228"/>
      <c r="V118" s="227">
        <f>SUM(V83:V117)</f>
        <v>5642</v>
      </c>
      <c r="W118" s="228"/>
      <c r="X118" s="227">
        <f>SUM(X83:X117)</f>
        <v>9475</v>
      </c>
      <c r="Y118" s="227">
        <f>SUM(Y83:Y117)</f>
        <v>0</v>
      </c>
      <c r="Z118" s="232"/>
      <c r="AA118" s="212"/>
      <c r="AB118" s="331" t="s">
        <v>60</v>
      </c>
      <c r="AC118" s="332"/>
      <c r="AD118" s="230"/>
      <c r="AE118" s="233"/>
      <c r="AF118" s="234"/>
      <c r="AG118" s="227">
        <f>SUM(AG83:AG117)</f>
        <v>5901</v>
      </c>
      <c r="AH118" s="228"/>
      <c r="AI118" s="227">
        <f>SUM(AI83:AI117)</f>
        <v>6856</v>
      </c>
      <c r="AJ118" s="228"/>
      <c r="AK118" s="227">
        <f>SUM(AK83:AK117)</f>
        <v>12757</v>
      </c>
      <c r="AL118" s="227">
        <f>SUM(AL83:AL117)</f>
        <v>0</v>
      </c>
      <c r="AM118" s="235"/>
      <c r="AN118" s="236"/>
    </row>
    <row r="120" spans="1:41" ht="13.5" customHeight="1">
      <c r="B120" s="320">
        <f>VLOOKUP(E120,地区マスタ!$A$2:$C$159,2,FALSE)</f>
        <v>10</v>
      </c>
      <c r="C120" s="321"/>
      <c r="D120" s="188"/>
      <c r="E120" s="189" t="s">
        <v>3187</v>
      </c>
      <c r="F120" s="190"/>
      <c r="G120" s="190"/>
      <c r="H120" s="190"/>
      <c r="I120" s="190"/>
      <c r="J120" s="190"/>
      <c r="K120" s="191"/>
      <c r="L120" s="191"/>
      <c r="M120" s="192"/>
      <c r="N120" s="193"/>
      <c r="O120" s="320">
        <f>VLOOKUP(R120,地区マスタ!$A$2:$C$159,2,FALSE)</f>
        <v>11</v>
      </c>
      <c r="P120" s="321"/>
      <c r="Q120" s="188"/>
      <c r="R120" s="189" t="s">
        <v>3188</v>
      </c>
      <c r="S120" s="190"/>
      <c r="T120" s="190"/>
      <c r="U120" s="190"/>
      <c r="V120" s="190"/>
      <c r="W120" s="190"/>
      <c r="X120" s="191"/>
      <c r="Y120" s="191"/>
      <c r="Z120" s="192"/>
      <c r="AA120" s="193"/>
      <c r="AB120" s="320">
        <f>VLOOKUP(AE120,地区マスタ!$A$2:$C$159,2,FALSE)</f>
        <v>12</v>
      </c>
      <c r="AC120" s="321"/>
      <c r="AD120" s="188"/>
      <c r="AE120" s="189" t="s">
        <v>3189</v>
      </c>
      <c r="AF120" s="190"/>
      <c r="AG120" s="190"/>
      <c r="AH120" s="190"/>
      <c r="AI120" s="190"/>
      <c r="AJ120" s="190"/>
      <c r="AK120" s="191"/>
      <c r="AL120" s="191"/>
      <c r="AM120" s="192"/>
    </row>
    <row r="121" spans="1:41" s="203" customFormat="1" ht="13.5" customHeight="1">
      <c r="A121" s="184"/>
      <c r="B121" s="322" t="s">
        <v>1557</v>
      </c>
      <c r="C121" s="323"/>
      <c r="D121" s="194" t="s">
        <v>1558</v>
      </c>
      <c r="E121" s="195" t="s">
        <v>2126</v>
      </c>
      <c r="F121" s="196"/>
      <c r="G121" s="197" t="s">
        <v>39</v>
      </c>
      <c r="H121" s="198"/>
      <c r="I121" s="197" t="s">
        <v>40</v>
      </c>
      <c r="J121" s="198"/>
      <c r="K121" s="197" t="s">
        <v>41</v>
      </c>
      <c r="L121" s="199" t="s">
        <v>42</v>
      </c>
      <c r="M121" s="199" t="s">
        <v>176</v>
      </c>
      <c r="N121" s="193"/>
      <c r="O121" s="324" t="s">
        <v>1557</v>
      </c>
      <c r="P121" s="325"/>
      <c r="Q121" s="194" t="s">
        <v>1558</v>
      </c>
      <c r="R121" s="200" t="s">
        <v>2126</v>
      </c>
      <c r="S121" s="198"/>
      <c r="T121" s="197" t="s">
        <v>39</v>
      </c>
      <c r="U121" s="198"/>
      <c r="V121" s="197" t="s">
        <v>40</v>
      </c>
      <c r="W121" s="198"/>
      <c r="X121" s="197" t="s">
        <v>41</v>
      </c>
      <c r="Y121" s="199" t="s">
        <v>42</v>
      </c>
      <c r="Z121" s="199" t="s">
        <v>176</v>
      </c>
      <c r="AA121" s="193"/>
      <c r="AB121" s="324" t="s">
        <v>1557</v>
      </c>
      <c r="AC121" s="325"/>
      <c r="AD121" s="194" t="s">
        <v>1558</v>
      </c>
      <c r="AE121" s="200" t="s">
        <v>2126</v>
      </c>
      <c r="AF121" s="198"/>
      <c r="AG121" s="197" t="s">
        <v>39</v>
      </c>
      <c r="AH121" s="198"/>
      <c r="AI121" s="197" t="s">
        <v>40</v>
      </c>
      <c r="AJ121" s="198"/>
      <c r="AK121" s="197" t="s">
        <v>41</v>
      </c>
      <c r="AL121" s="199" t="s">
        <v>42</v>
      </c>
      <c r="AM121" s="199" t="s">
        <v>176</v>
      </c>
      <c r="AN121" s="201"/>
      <c r="AO121" s="202"/>
    </row>
    <row r="122" spans="1:41" ht="13.5" customHeight="1">
      <c r="B122" s="204" t="str">
        <f t="shared" ref="B122:B155" si="31">IF(L122&gt;1,"●","")</f>
        <v/>
      </c>
      <c r="C122" s="205">
        <v>1</v>
      </c>
      <c r="D122" s="206" t="str">
        <f>B120&amp;"-"&amp;C122</f>
        <v>10-1</v>
      </c>
      <c r="E122" s="207" t="s">
        <v>105</v>
      </c>
      <c r="F122" s="208"/>
      <c r="G122" s="207">
        <f>IFERROR(VLOOKUP(D122,エリアマスタ!$C$2:$I$2239,5,FALSE),"")</f>
        <v>123</v>
      </c>
      <c r="H122" s="209"/>
      <c r="I122" s="207">
        <f>IFERROR(VLOOKUP(D122,エリアマスタ!$C$2:$I$2239,6,FALSE),"")</f>
        <v>243</v>
      </c>
      <c r="J122" s="209"/>
      <c r="K122" s="207">
        <f>IFERROR(VLOOKUP(D122,エリアマスタ!$C$2:$I$2239,7,FALSE),"")</f>
        <v>366</v>
      </c>
      <c r="L122" s="210">
        <f t="shared" ref="L122:L154" si="32">IF(OR(OR(AND(F122="●", H122="●"),AND(F122="●", J122="●")),AND(H122="●", J122="●")),"エラー",IF(F122="●",G122,0)+IF(H122="●",I122,0)+IF(J122="●",K122,0))</f>
        <v>0</v>
      </c>
      <c r="M122" s="211">
        <v>1</v>
      </c>
      <c r="N122" s="212"/>
      <c r="O122" s="213" t="str">
        <f>IF(Y122&gt;1,"●","")</f>
        <v/>
      </c>
      <c r="P122" s="205">
        <v>1</v>
      </c>
      <c r="Q122" s="206" t="str">
        <f>O120&amp;"-"&amp;P122</f>
        <v>11-1</v>
      </c>
      <c r="R122" s="207" t="s">
        <v>7</v>
      </c>
      <c r="S122" s="209"/>
      <c r="T122" s="207">
        <f>IFERROR(VLOOKUP(Q122,エリアマスタ!$C$2:$I$2239,5,FALSE),"")</f>
        <v>120</v>
      </c>
      <c r="U122" s="208"/>
      <c r="V122" s="207">
        <f>IFERROR(VLOOKUP(Q122,エリアマスタ!$C$2:$I$2239,6,FALSE),"")</f>
        <v>256</v>
      </c>
      <c r="W122" s="209"/>
      <c r="X122" s="207">
        <f>IFERROR(VLOOKUP(Q122,エリアマスタ!$C$2:$I$2239,7,FALSE),"")</f>
        <v>376</v>
      </c>
      <c r="Y122" s="210">
        <f t="shared" ref="Y122:Y154" si="33">IF(OR(OR(AND(S122="●", U122="●"),AND(S122="●", W122="●")),AND(U122="●", W122="●")),"エラー",IF(S122="●",T122,0)+IF(U122="●",V122,0)+IF(W122="●",X122,0))</f>
        <v>0</v>
      </c>
      <c r="Z122" s="211">
        <v>1</v>
      </c>
      <c r="AA122" s="212"/>
      <c r="AB122" s="213" t="str">
        <f>IF(AL122&gt;1,"●","")</f>
        <v/>
      </c>
      <c r="AC122" s="205">
        <v>1</v>
      </c>
      <c r="AD122" s="206" t="str">
        <f>AB120&amp;"-"&amp;AC122</f>
        <v>12-1</v>
      </c>
      <c r="AE122" s="207" t="s">
        <v>117</v>
      </c>
      <c r="AF122" s="209"/>
      <c r="AG122" s="207">
        <f>IFERROR(VLOOKUP(AD122,エリアマスタ!$C$2:$I$2239,5,FALSE),"")</f>
        <v>142</v>
      </c>
      <c r="AH122" s="209"/>
      <c r="AI122" s="207">
        <f>IFERROR(VLOOKUP(AD122,エリアマスタ!$C$2:$I$2239,6,FALSE),"")</f>
        <v>462</v>
      </c>
      <c r="AJ122" s="208"/>
      <c r="AK122" s="207">
        <f>IFERROR(VLOOKUP(AD122,エリアマスタ!$C$2:$I$2239,7,FALSE),"")</f>
        <v>604</v>
      </c>
      <c r="AL122" s="214">
        <f t="shared" ref="AL122:AL155" si="34">IF(OR(OR(AND(AF122="●", AH122="●"),AND(AF122="●", AJ122="●")),AND(AH122="●", AJ122="●")),"エラー",IF(AF122="●",AG122,0)+IF(AH122="●",AI122,0)+IF(AJ122="●",AK122,0))</f>
        <v>0</v>
      </c>
      <c r="AM122" s="211">
        <v>1</v>
      </c>
    </row>
    <row r="123" spans="1:41" ht="13.5" customHeight="1">
      <c r="B123" s="204" t="str">
        <f t="shared" si="31"/>
        <v/>
      </c>
      <c r="C123" s="205">
        <v>2</v>
      </c>
      <c r="D123" s="206" t="str">
        <f>B120&amp;"-"&amp;C123</f>
        <v>10-2</v>
      </c>
      <c r="E123" s="207" t="s">
        <v>107</v>
      </c>
      <c r="F123" s="208"/>
      <c r="G123" s="207">
        <f>IFERROR(VLOOKUP(D123,エリアマスタ!$C$2:$I$2239,5,FALSE),"")</f>
        <v>208</v>
      </c>
      <c r="H123" s="209"/>
      <c r="I123" s="207">
        <f>IFERROR(VLOOKUP(D123,エリアマスタ!$C$2:$I$2239,6,FALSE),"")</f>
        <v>100</v>
      </c>
      <c r="J123" s="209"/>
      <c r="K123" s="207">
        <f>IFERROR(VLOOKUP(D123,エリアマスタ!$C$2:$I$2239,7,FALSE),"")</f>
        <v>308</v>
      </c>
      <c r="L123" s="210">
        <f t="shared" si="32"/>
        <v>0</v>
      </c>
      <c r="M123" s="215">
        <v>2</v>
      </c>
      <c r="N123" s="212"/>
      <c r="O123" s="213" t="str">
        <f>IF(Y123&gt;1,"●","")</f>
        <v/>
      </c>
      <c r="P123" s="205">
        <v>2</v>
      </c>
      <c r="Q123" s="206" t="str">
        <f>O120&amp;"-"&amp;P123</f>
        <v>11-2</v>
      </c>
      <c r="R123" s="207" t="s">
        <v>8</v>
      </c>
      <c r="S123" s="209"/>
      <c r="T123" s="207">
        <f>IFERROR(VLOOKUP(Q123,エリアマスタ!$C$2:$I$2239,5,FALSE),"")</f>
        <v>160</v>
      </c>
      <c r="U123" s="209"/>
      <c r="V123" s="207">
        <f>IFERROR(VLOOKUP(Q123,エリアマスタ!$C$2:$I$2239,6,FALSE),"")</f>
        <v>100</v>
      </c>
      <c r="W123" s="209"/>
      <c r="X123" s="207">
        <f>IFERROR(VLOOKUP(Q123,エリアマスタ!$C$2:$I$2239,7,FALSE),"")</f>
        <v>260</v>
      </c>
      <c r="Y123" s="210">
        <f t="shared" si="33"/>
        <v>0</v>
      </c>
      <c r="Z123" s="215">
        <v>2</v>
      </c>
      <c r="AA123" s="212"/>
      <c r="AB123" s="213" t="str">
        <f>IF(AL123&gt;1,"●","")</f>
        <v/>
      </c>
      <c r="AC123" s="205">
        <v>2</v>
      </c>
      <c r="AD123" s="206" t="str">
        <f>AB120&amp;"-"&amp;AC123</f>
        <v>12-2</v>
      </c>
      <c r="AE123" s="207" t="s">
        <v>515</v>
      </c>
      <c r="AF123" s="209"/>
      <c r="AG123" s="207">
        <f>IFERROR(VLOOKUP(AD123,エリアマスタ!$C$2:$I$2239,5,FALSE),"")</f>
        <v>170</v>
      </c>
      <c r="AH123" s="209"/>
      <c r="AI123" s="207">
        <f>IFERROR(VLOOKUP(AD123,エリアマスタ!$C$2:$I$2239,6,FALSE),"")</f>
        <v>390</v>
      </c>
      <c r="AJ123" s="208"/>
      <c r="AK123" s="207">
        <f>IFERROR(VLOOKUP(AD123,エリアマスタ!$C$2:$I$2239,7,FALSE),"")</f>
        <v>560</v>
      </c>
      <c r="AL123" s="214">
        <f t="shared" si="34"/>
        <v>0</v>
      </c>
      <c r="AM123" s="215">
        <v>2</v>
      </c>
    </row>
    <row r="124" spans="1:41" ht="13.5" customHeight="1">
      <c r="B124" s="204" t="str">
        <f t="shared" si="31"/>
        <v/>
      </c>
      <c r="C124" s="205">
        <v>3</v>
      </c>
      <c r="D124" s="206" t="str">
        <f>B120&amp;"-"&amp;C124</f>
        <v>10-3</v>
      </c>
      <c r="E124" s="207" t="s">
        <v>463</v>
      </c>
      <c r="F124" s="208"/>
      <c r="G124" s="207">
        <f>IFERROR(VLOOKUP(D124,エリアマスタ!$C$2:$I$2239,5,FALSE),"")</f>
        <v>101</v>
      </c>
      <c r="H124" s="209"/>
      <c r="I124" s="207">
        <f>IFERROR(VLOOKUP(D124,エリアマスタ!$C$2:$I$2239,6,FALSE),"")</f>
        <v>324</v>
      </c>
      <c r="J124" s="209"/>
      <c r="K124" s="207">
        <f>IFERROR(VLOOKUP(D124,エリアマスタ!$C$2:$I$2239,7,FALSE),"")</f>
        <v>425</v>
      </c>
      <c r="L124" s="210">
        <f t="shared" si="32"/>
        <v>0</v>
      </c>
      <c r="M124" s="215">
        <v>3</v>
      </c>
      <c r="N124" s="212"/>
      <c r="O124" s="213" t="str">
        <f t="shared" ref="O124:O155" si="35">IF(Y124&gt;1,"●","")</f>
        <v/>
      </c>
      <c r="P124" s="205">
        <v>3</v>
      </c>
      <c r="Q124" s="206" t="str">
        <f>O120&amp;"-"&amp;P124</f>
        <v>11-3</v>
      </c>
      <c r="R124" s="207" t="s">
        <v>9</v>
      </c>
      <c r="S124" s="209"/>
      <c r="T124" s="207">
        <f>IFERROR(VLOOKUP(Q124,エリアマスタ!$C$2:$I$2239,5,FALSE),"")</f>
        <v>253</v>
      </c>
      <c r="U124" s="209"/>
      <c r="V124" s="207">
        <f>IFERROR(VLOOKUP(Q124,エリアマスタ!$C$2:$I$2239,6,FALSE),"")</f>
        <v>90</v>
      </c>
      <c r="W124" s="209"/>
      <c r="X124" s="207">
        <f>IFERROR(VLOOKUP(Q124,エリアマスタ!$C$2:$I$2239,7,FALSE),"")</f>
        <v>343</v>
      </c>
      <c r="Y124" s="210">
        <f t="shared" si="33"/>
        <v>0</v>
      </c>
      <c r="Z124" s="215">
        <v>3</v>
      </c>
      <c r="AA124" s="212"/>
      <c r="AB124" s="213" t="str">
        <f t="shared" ref="AB124:AB155" si="36">IF(AL124&gt;1,"●","")</f>
        <v/>
      </c>
      <c r="AC124" s="205">
        <v>3</v>
      </c>
      <c r="AD124" s="206" t="str">
        <f>AB120&amp;"-"&amp;AC124</f>
        <v>12-3</v>
      </c>
      <c r="AE124" s="207" t="s">
        <v>516</v>
      </c>
      <c r="AF124" s="209"/>
      <c r="AG124" s="207">
        <f>IFERROR(VLOOKUP(AD124,エリアマスタ!$C$2:$I$2239,5,FALSE),"")</f>
        <v>96</v>
      </c>
      <c r="AH124" s="209"/>
      <c r="AI124" s="207">
        <f>IFERROR(VLOOKUP(AD124,エリアマスタ!$C$2:$I$2239,6,FALSE),"")</f>
        <v>694</v>
      </c>
      <c r="AJ124" s="208"/>
      <c r="AK124" s="207">
        <f>IFERROR(VLOOKUP(AD124,エリアマスタ!$C$2:$I$2239,7,FALSE),"")</f>
        <v>790</v>
      </c>
      <c r="AL124" s="214">
        <f t="shared" si="34"/>
        <v>0</v>
      </c>
      <c r="AM124" s="215">
        <v>3</v>
      </c>
    </row>
    <row r="125" spans="1:41" ht="13.5" customHeight="1">
      <c r="B125" s="204" t="str">
        <f t="shared" si="31"/>
        <v/>
      </c>
      <c r="C125" s="205">
        <v>4</v>
      </c>
      <c r="D125" s="206" t="str">
        <f>B120&amp;"-"&amp;C125</f>
        <v>10-4</v>
      </c>
      <c r="E125" s="207" t="s">
        <v>109</v>
      </c>
      <c r="F125" s="208"/>
      <c r="G125" s="207">
        <f>IFERROR(VLOOKUP(D125,エリアマスタ!$C$2:$I$2239,5,FALSE),"")</f>
        <v>101</v>
      </c>
      <c r="H125" s="209"/>
      <c r="I125" s="207">
        <f>IFERROR(VLOOKUP(D125,エリアマスタ!$C$2:$I$2239,6,FALSE),"")</f>
        <v>747</v>
      </c>
      <c r="J125" s="209"/>
      <c r="K125" s="207">
        <f>IFERROR(VLOOKUP(D125,エリアマスタ!$C$2:$I$2239,7,FALSE),"")</f>
        <v>848</v>
      </c>
      <c r="L125" s="210">
        <f t="shared" si="32"/>
        <v>0</v>
      </c>
      <c r="M125" s="211">
        <v>4</v>
      </c>
      <c r="N125" s="212"/>
      <c r="O125" s="213" t="str">
        <f t="shared" si="35"/>
        <v/>
      </c>
      <c r="P125" s="205">
        <v>4</v>
      </c>
      <c r="Q125" s="206" t="str">
        <f>O120&amp;"-"&amp;P125</f>
        <v>11-4</v>
      </c>
      <c r="R125" s="207" t="s">
        <v>487</v>
      </c>
      <c r="S125" s="209"/>
      <c r="T125" s="207">
        <f>IFERROR(VLOOKUP(Q125,エリアマスタ!$C$2:$I$2239,5,FALSE),"")</f>
        <v>115</v>
      </c>
      <c r="U125" s="208"/>
      <c r="V125" s="207">
        <f>IFERROR(VLOOKUP(Q125,エリアマスタ!$C$2:$I$2239,6,FALSE),"")</f>
        <v>106</v>
      </c>
      <c r="W125" s="209"/>
      <c r="X125" s="207">
        <f>IFERROR(VLOOKUP(Q125,エリアマスタ!$C$2:$I$2239,7,FALSE),"")</f>
        <v>221</v>
      </c>
      <c r="Y125" s="210">
        <f t="shared" si="33"/>
        <v>0</v>
      </c>
      <c r="Z125" s="211">
        <v>4</v>
      </c>
      <c r="AA125" s="212"/>
      <c r="AB125" s="213" t="str">
        <f t="shared" si="36"/>
        <v/>
      </c>
      <c r="AC125" s="205">
        <v>4</v>
      </c>
      <c r="AD125" s="206" t="str">
        <f>AB120&amp;"-"&amp;AC125</f>
        <v>12-4</v>
      </c>
      <c r="AE125" s="207" t="s">
        <v>517</v>
      </c>
      <c r="AF125" s="209"/>
      <c r="AG125" s="207">
        <f>IFERROR(VLOOKUP(AD125,エリアマスタ!$C$2:$I$2239,5,FALSE),"")</f>
        <v>49</v>
      </c>
      <c r="AH125" s="209"/>
      <c r="AI125" s="207">
        <f>IFERROR(VLOOKUP(AD125,エリアマスタ!$C$2:$I$2239,6,FALSE),"")</f>
        <v>170</v>
      </c>
      <c r="AJ125" s="208"/>
      <c r="AK125" s="207">
        <f>IFERROR(VLOOKUP(AD125,エリアマスタ!$C$2:$I$2239,7,FALSE),"")</f>
        <v>219</v>
      </c>
      <c r="AL125" s="214">
        <f t="shared" si="34"/>
        <v>0</v>
      </c>
      <c r="AM125" s="211">
        <v>4</v>
      </c>
    </row>
    <row r="126" spans="1:41" ht="13.5" customHeight="1">
      <c r="B126" s="204" t="str">
        <f t="shared" si="31"/>
        <v/>
      </c>
      <c r="C126" s="205">
        <v>5</v>
      </c>
      <c r="D126" s="206" t="str">
        <f>B120&amp;"-"&amp;C126</f>
        <v>10-5</v>
      </c>
      <c r="E126" s="207" t="s">
        <v>110</v>
      </c>
      <c r="F126" s="208"/>
      <c r="G126" s="207">
        <f>IFERROR(VLOOKUP(D126,エリアマスタ!$C$2:$I$2239,5,FALSE),"")</f>
        <v>89</v>
      </c>
      <c r="H126" s="209"/>
      <c r="I126" s="207">
        <f>IFERROR(VLOOKUP(D126,エリアマスタ!$C$2:$I$2239,6,FALSE),"")</f>
        <v>146</v>
      </c>
      <c r="J126" s="209"/>
      <c r="K126" s="207">
        <f>IFERROR(VLOOKUP(D126,エリアマスタ!$C$2:$I$2239,7,FALSE),"")</f>
        <v>235</v>
      </c>
      <c r="L126" s="210">
        <f t="shared" si="32"/>
        <v>0</v>
      </c>
      <c r="M126" s="215">
        <v>5</v>
      </c>
      <c r="N126" s="212"/>
      <c r="O126" s="213" t="str">
        <f t="shared" si="35"/>
        <v/>
      </c>
      <c r="P126" s="205">
        <v>5</v>
      </c>
      <c r="Q126" s="206" t="str">
        <f>O120&amp;"-"&amp;P126</f>
        <v>11-5</v>
      </c>
      <c r="R126" s="207" t="s">
        <v>488</v>
      </c>
      <c r="S126" s="209"/>
      <c r="T126" s="207">
        <f>IFERROR(VLOOKUP(Q126,エリアマスタ!$C$2:$I$2239,5,FALSE),"")</f>
        <v>4</v>
      </c>
      <c r="U126" s="208"/>
      <c r="V126" s="207">
        <f>IFERROR(VLOOKUP(Q126,エリアマスタ!$C$2:$I$2239,6,FALSE),"")</f>
        <v>163</v>
      </c>
      <c r="W126" s="209"/>
      <c r="X126" s="207">
        <f>IFERROR(VLOOKUP(Q126,エリアマスタ!$C$2:$I$2239,7,FALSE),"")</f>
        <v>167</v>
      </c>
      <c r="Y126" s="210">
        <f t="shared" si="33"/>
        <v>0</v>
      </c>
      <c r="Z126" s="215">
        <v>5</v>
      </c>
      <c r="AA126" s="212"/>
      <c r="AB126" s="213" t="str">
        <f t="shared" si="36"/>
        <v/>
      </c>
      <c r="AC126" s="205">
        <v>5</v>
      </c>
      <c r="AD126" s="206" t="str">
        <f>AB120&amp;"-"&amp;AC126</f>
        <v>12-5</v>
      </c>
      <c r="AE126" s="207" t="s">
        <v>518</v>
      </c>
      <c r="AF126" s="209"/>
      <c r="AG126" s="207">
        <f>IFERROR(VLOOKUP(AD126,エリアマスタ!$C$2:$I$2239,5,FALSE),"")</f>
        <v>110</v>
      </c>
      <c r="AH126" s="209"/>
      <c r="AI126" s="207">
        <f>IFERROR(VLOOKUP(AD126,エリアマスタ!$C$2:$I$2239,6,FALSE),"")</f>
        <v>130</v>
      </c>
      <c r="AJ126" s="208"/>
      <c r="AK126" s="207">
        <f>IFERROR(VLOOKUP(AD126,エリアマスタ!$C$2:$I$2239,7,FALSE),"")</f>
        <v>240</v>
      </c>
      <c r="AL126" s="214">
        <f t="shared" si="34"/>
        <v>0</v>
      </c>
      <c r="AM126" s="215">
        <v>5</v>
      </c>
    </row>
    <row r="127" spans="1:41" ht="13.5" customHeight="1">
      <c r="B127" s="204" t="str">
        <f t="shared" si="31"/>
        <v/>
      </c>
      <c r="C127" s="205">
        <v>6</v>
      </c>
      <c r="D127" s="206" t="str">
        <f>B120&amp;"-"&amp;C127</f>
        <v>10-6</v>
      </c>
      <c r="E127" s="207" t="s">
        <v>464</v>
      </c>
      <c r="F127" s="208"/>
      <c r="G127" s="207">
        <f>IFERROR(VLOOKUP(D127,エリアマスタ!$C$2:$I$2239,5,FALSE),"")</f>
        <v>165</v>
      </c>
      <c r="H127" s="209"/>
      <c r="I127" s="207">
        <f>IFERROR(VLOOKUP(D127,エリアマスタ!$C$2:$I$2239,6,FALSE),"")</f>
        <v>270</v>
      </c>
      <c r="J127" s="209"/>
      <c r="K127" s="207">
        <f>IFERROR(VLOOKUP(D127,エリアマスタ!$C$2:$I$2239,7,FALSE),"")</f>
        <v>435</v>
      </c>
      <c r="L127" s="210">
        <f t="shared" si="32"/>
        <v>0</v>
      </c>
      <c r="M127" s="215">
        <v>6</v>
      </c>
      <c r="N127" s="212"/>
      <c r="O127" s="213" t="str">
        <f t="shared" si="35"/>
        <v/>
      </c>
      <c r="P127" s="205">
        <v>6</v>
      </c>
      <c r="Q127" s="206" t="str">
        <f>O120&amp;"-"&amp;P127</f>
        <v>11-6</v>
      </c>
      <c r="R127" s="207" t="s">
        <v>489</v>
      </c>
      <c r="S127" s="209"/>
      <c r="T127" s="207">
        <f>IFERROR(VLOOKUP(Q127,エリアマスタ!$C$2:$I$2239,5,FALSE),"")</f>
        <v>355</v>
      </c>
      <c r="U127" s="208"/>
      <c r="V127" s="207">
        <f>IFERROR(VLOOKUP(Q127,エリアマスタ!$C$2:$I$2239,6,FALSE),"")</f>
        <v>210</v>
      </c>
      <c r="W127" s="209"/>
      <c r="X127" s="207">
        <f>IFERROR(VLOOKUP(Q127,エリアマスタ!$C$2:$I$2239,7,FALSE),"")</f>
        <v>565</v>
      </c>
      <c r="Y127" s="210">
        <f t="shared" si="33"/>
        <v>0</v>
      </c>
      <c r="Z127" s="215">
        <v>6</v>
      </c>
      <c r="AA127" s="212"/>
      <c r="AB127" s="213" t="str">
        <f t="shared" si="36"/>
        <v/>
      </c>
      <c r="AC127" s="205">
        <v>6</v>
      </c>
      <c r="AD127" s="206" t="str">
        <f>AB120&amp;"-"&amp;AC127</f>
        <v>12-6</v>
      </c>
      <c r="AE127" s="207" t="s">
        <v>519</v>
      </c>
      <c r="AF127" s="209"/>
      <c r="AG127" s="207">
        <f>IFERROR(VLOOKUP(AD127,エリアマスタ!$C$2:$I$2239,5,FALSE),"")</f>
        <v>86</v>
      </c>
      <c r="AH127" s="209"/>
      <c r="AI127" s="207">
        <f>IFERROR(VLOOKUP(AD127,エリアマスタ!$C$2:$I$2239,6,FALSE),"")</f>
        <v>299</v>
      </c>
      <c r="AJ127" s="208"/>
      <c r="AK127" s="207">
        <f>IFERROR(VLOOKUP(AD127,エリアマスタ!$C$2:$I$2239,7,FALSE),"")</f>
        <v>385</v>
      </c>
      <c r="AL127" s="214">
        <f t="shared" si="34"/>
        <v>0</v>
      </c>
      <c r="AM127" s="215">
        <v>6</v>
      </c>
    </row>
    <row r="128" spans="1:41" ht="13.5" customHeight="1">
      <c r="B128" s="204" t="str">
        <f t="shared" si="31"/>
        <v/>
      </c>
      <c r="C128" s="205">
        <v>7</v>
      </c>
      <c r="D128" s="206" t="str">
        <f>B120&amp;"-"&amp;C128</f>
        <v>10-7</v>
      </c>
      <c r="E128" s="207" t="s">
        <v>465</v>
      </c>
      <c r="F128" s="208"/>
      <c r="G128" s="207">
        <f>IFERROR(VLOOKUP(D128,エリアマスタ!$C$2:$I$2239,5,FALSE),"")</f>
        <v>221</v>
      </c>
      <c r="H128" s="209"/>
      <c r="I128" s="207">
        <f>IFERROR(VLOOKUP(D128,エリアマスタ!$C$2:$I$2239,6,FALSE),"")</f>
        <v>151</v>
      </c>
      <c r="J128" s="209"/>
      <c r="K128" s="207">
        <f>IFERROR(VLOOKUP(D128,エリアマスタ!$C$2:$I$2239,7,FALSE),"")</f>
        <v>372</v>
      </c>
      <c r="L128" s="210">
        <f t="shared" si="32"/>
        <v>0</v>
      </c>
      <c r="M128" s="211">
        <v>7</v>
      </c>
      <c r="N128" s="212"/>
      <c r="O128" s="213" t="str">
        <f t="shared" si="35"/>
        <v/>
      </c>
      <c r="P128" s="205">
        <v>7</v>
      </c>
      <c r="Q128" s="206" t="str">
        <f>O120&amp;"-"&amp;P128</f>
        <v>11-7</v>
      </c>
      <c r="R128" s="207" t="s">
        <v>490</v>
      </c>
      <c r="S128" s="209"/>
      <c r="T128" s="207">
        <f>IFERROR(VLOOKUP(Q128,エリアマスタ!$C$2:$I$2239,5,FALSE),"")</f>
        <v>165</v>
      </c>
      <c r="U128" s="208"/>
      <c r="V128" s="207">
        <f>IFERROR(VLOOKUP(Q128,エリアマスタ!$C$2:$I$2239,6,FALSE),"")</f>
        <v>75</v>
      </c>
      <c r="W128" s="209"/>
      <c r="X128" s="207">
        <f>IFERROR(VLOOKUP(Q128,エリアマスタ!$C$2:$I$2239,7,FALSE),"")</f>
        <v>240</v>
      </c>
      <c r="Y128" s="210">
        <f t="shared" si="33"/>
        <v>0</v>
      </c>
      <c r="Z128" s="211">
        <v>7</v>
      </c>
      <c r="AA128" s="212"/>
      <c r="AB128" s="213" t="str">
        <f t="shared" si="36"/>
        <v/>
      </c>
      <c r="AC128" s="205">
        <v>7</v>
      </c>
      <c r="AD128" s="206" t="str">
        <f>AB120&amp;"-"&amp;AC128</f>
        <v>12-7</v>
      </c>
      <c r="AE128" s="207" t="s">
        <v>520</v>
      </c>
      <c r="AF128" s="209"/>
      <c r="AG128" s="207">
        <f>IFERROR(VLOOKUP(AD128,エリアマスタ!$C$2:$I$2239,5,FALSE),"")</f>
        <v>120</v>
      </c>
      <c r="AH128" s="209"/>
      <c r="AI128" s="207">
        <f>IFERROR(VLOOKUP(AD128,エリアマスタ!$C$2:$I$2239,6,FALSE),"")</f>
        <v>130</v>
      </c>
      <c r="AJ128" s="208"/>
      <c r="AK128" s="207">
        <f>IFERROR(VLOOKUP(AD128,エリアマスタ!$C$2:$I$2239,7,FALSE),"")</f>
        <v>250</v>
      </c>
      <c r="AL128" s="214">
        <f t="shared" si="34"/>
        <v>0</v>
      </c>
      <c r="AM128" s="211">
        <v>7</v>
      </c>
    </row>
    <row r="129" spans="1:40" ht="13.5" customHeight="1">
      <c r="B129" s="204" t="str">
        <f t="shared" si="31"/>
        <v/>
      </c>
      <c r="C129" s="205">
        <v>8</v>
      </c>
      <c r="D129" s="206" t="str">
        <f>B120&amp;"-"&amp;C129</f>
        <v>10-8</v>
      </c>
      <c r="E129" s="207" t="s">
        <v>466</v>
      </c>
      <c r="F129" s="208"/>
      <c r="G129" s="207">
        <f>IFERROR(VLOOKUP(D129,エリアマスタ!$C$2:$I$2239,5,FALSE),"")</f>
        <v>116</v>
      </c>
      <c r="H129" s="209"/>
      <c r="I129" s="207">
        <f>IFERROR(VLOOKUP(D129,エリアマスタ!$C$2:$I$2239,6,FALSE),"")</f>
        <v>68</v>
      </c>
      <c r="J129" s="209"/>
      <c r="K129" s="207">
        <f>IFERROR(VLOOKUP(D129,エリアマスタ!$C$2:$I$2239,7,FALSE),"")</f>
        <v>184</v>
      </c>
      <c r="L129" s="210">
        <f t="shared" si="32"/>
        <v>0</v>
      </c>
      <c r="M129" s="215">
        <v>8</v>
      </c>
      <c r="N129" s="212"/>
      <c r="O129" s="213" t="str">
        <f t="shared" si="35"/>
        <v/>
      </c>
      <c r="P129" s="205">
        <v>8</v>
      </c>
      <c r="Q129" s="206" t="str">
        <f>O120&amp;"-"&amp;P129</f>
        <v>11-8</v>
      </c>
      <c r="R129" s="216" t="s">
        <v>491</v>
      </c>
      <c r="S129" s="209"/>
      <c r="T129" s="207">
        <f>IFERROR(VLOOKUP(Q129,エリアマスタ!$C$2:$I$2239,5,FALSE),"")</f>
        <v>400</v>
      </c>
      <c r="U129" s="208"/>
      <c r="V129" s="207">
        <f>IFERROR(VLOOKUP(Q129,エリアマスタ!$C$2:$I$2239,6,FALSE),"")</f>
        <v>90</v>
      </c>
      <c r="W129" s="209"/>
      <c r="X129" s="207">
        <f>IFERROR(VLOOKUP(Q129,エリアマスタ!$C$2:$I$2239,7,FALSE),"")</f>
        <v>490</v>
      </c>
      <c r="Y129" s="210">
        <f t="shared" si="33"/>
        <v>0</v>
      </c>
      <c r="Z129" s="215">
        <v>8</v>
      </c>
      <c r="AA129" s="212"/>
      <c r="AB129" s="213" t="str">
        <f t="shared" si="36"/>
        <v/>
      </c>
      <c r="AC129" s="205">
        <v>8</v>
      </c>
      <c r="AD129" s="206" t="str">
        <f>AB120&amp;"-"&amp;AC129</f>
        <v>12-8</v>
      </c>
      <c r="AE129" s="207" t="s">
        <v>521</v>
      </c>
      <c r="AF129" s="209"/>
      <c r="AG129" s="207">
        <f>IFERROR(VLOOKUP(AD129,エリアマスタ!$C$2:$I$2239,5,FALSE),"")</f>
        <v>108</v>
      </c>
      <c r="AH129" s="209"/>
      <c r="AI129" s="207">
        <f>IFERROR(VLOOKUP(AD129,エリアマスタ!$C$2:$I$2239,6,FALSE),"")</f>
        <v>204</v>
      </c>
      <c r="AJ129" s="208"/>
      <c r="AK129" s="207">
        <f>IFERROR(VLOOKUP(AD129,エリアマスタ!$C$2:$I$2239,7,FALSE),"")</f>
        <v>312</v>
      </c>
      <c r="AL129" s="214">
        <f t="shared" si="34"/>
        <v>0</v>
      </c>
      <c r="AM129" s="215">
        <v>8</v>
      </c>
    </row>
    <row r="130" spans="1:40" ht="13.5" customHeight="1">
      <c r="B130" s="204" t="str">
        <f t="shared" si="31"/>
        <v/>
      </c>
      <c r="C130" s="205">
        <v>9</v>
      </c>
      <c r="D130" s="206" t="str">
        <f>B120&amp;"-"&amp;C130</f>
        <v>10-9</v>
      </c>
      <c r="E130" s="207" t="s">
        <v>10</v>
      </c>
      <c r="F130" s="208"/>
      <c r="G130" s="207">
        <f>IFERROR(VLOOKUP(D130,エリアマスタ!$C$2:$I$2239,5,FALSE),"")</f>
        <v>182</v>
      </c>
      <c r="H130" s="209"/>
      <c r="I130" s="207">
        <f>IFERROR(VLOOKUP(D130,エリアマスタ!$C$2:$I$2239,6,FALSE),"")</f>
        <v>174</v>
      </c>
      <c r="J130" s="209"/>
      <c r="K130" s="207">
        <f>IFERROR(VLOOKUP(D130,エリアマスタ!$C$2:$I$2239,7,FALSE),"")</f>
        <v>356</v>
      </c>
      <c r="L130" s="210">
        <f t="shared" si="32"/>
        <v>0</v>
      </c>
      <c r="M130" s="215">
        <v>9</v>
      </c>
      <c r="N130" s="212"/>
      <c r="O130" s="213" t="str">
        <f t="shared" si="35"/>
        <v/>
      </c>
      <c r="P130" s="205">
        <v>9</v>
      </c>
      <c r="Q130" s="206" t="str">
        <f>O120&amp;"-"&amp;P130</f>
        <v>11-9</v>
      </c>
      <c r="R130" s="207" t="s">
        <v>492</v>
      </c>
      <c r="S130" s="209"/>
      <c r="T130" s="207">
        <f>IFERROR(VLOOKUP(Q130,エリアマスタ!$C$2:$I$2239,5,FALSE),"")</f>
        <v>410</v>
      </c>
      <c r="U130" s="208"/>
      <c r="V130" s="207">
        <f>IFERROR(VLOOKUP(Q130,エリアマスタ!$C$2:$I$2239,6,FALSE),"")</f>
        <v>282</v>
      </c>
      <c r="W130" s="209"/>
      <c r="X130" s="207">
        <f>IFERROR(VLOOKUP(Q130,エリアマスタ!$C$2:$I$2239,7,FALSE),"")</f>
        <v>692</v>
      </c>
      <c r="Y130" s="210">
        <f t="shared" si="33"/>
        <v>0</v>
      </c>
      <c r="Z130" s="215">
        <v>9</v>
      </c>
      <c r="AA130" s="212"/>
      <c r="AB130" s="213" t="str">
        <f t="shared" si="36"/>
        <v/>
      </c>
      <c r="AC130" s="205">
        <v>9</v>
      </c>
      <c r="AD130" s="206" t="str">
        <f>AB120&amp;"-"&amp;AC130</f>
        <v>12-9</v>
      </c>
      <c r="AE130" s="207" t="s">
        <v>522</v>
      </c>
      <c r="AF130" s="209"/>
      <c r="AG130" s="207">
        <f>IFERROR(VLOOKUP(AD130,エリアマスタ!$C$2:$I$2239,5,FALSE),"")</f>
        <v>72</v>
      </c>
      <c r="AH130" s="209"/>
      <c r="AI130" s="207">
        <f>IFERROR(VLOOKUP(AD130,エリアマスタ!$C$2:$I$2239,6,FALSE),"")</f>
        <v>110</v>
      </c>
      <c r="AJ130" s="208"/>
      <c r="AK130" s="207">
        <f>IFERROR(VLOOKUP(AD130,エリアマスタ!$C$2:$I$2239,7,FALSE),"")</f>
        <v>182</v>
      </c>
      <c r="AL130" s="214">
        <f t="shared" si="34"/>
        <v>0</v>
      </c>
      <c r="AM130" s="215">
        <v>9</v>
      </c>
    </row>
    <row r="131" spans="1:40" ht="13.5" customHeight="1">
      <c r="B131" s="204" t="str">
        <f t="shared" si="31"/>
        <v/>
      </c>
      <c r="C131" s="205">
        <v>10</v>
      </c>
      <c r="D131" s="206" t="str">
        <f>B120&amp;"-"&amp;C131</f>
        <v>10-10</v>
      </c>
      <c r="E131" s="207" t="s">
        <v>467</v>
      </c>
      <c r="F131" s="208"/>
      <c r="G131" s="207">
        <f>IFERROR(VLOOKUP(D131,エリアマスタ!$C$2:$I$2239,5,FALSE),"")</f>
        <v>122</v>
      </c>
      <c r="H131" s="209"/>
      <c r="I131" s="207">
        <f>IFERROR(VLOOKUP(D131,エリアマスタ!$C$2:$I$2239,6,FALSE),"")</f>
        <v>363</v>
      </c>
      <c r="J131" s="209"/>
      <c r="K131" s="207">
        <f>IFERROR(VLOOKUP(D131,エリアマスタ!$C$2:$I$2239,7,FALSE),"")</f>
        <v>485</v>
      </c>
      <c r="L131" s="210">
        <f t="shared" si="32"/>
        <v>0</v>
      </c>
      <c r="M131" s="211">
        <v>10</v>
      </c>
      <c r="N131" s="212"/>
      <c r="O131" s="213" t="str">
        <f t="shared" si="35"/>
        <v/>
      </c>
      <c r="P131" s="205">
        <v>10</v>
      </c>
      <c r="Q131" s="206" t="str">
        <f>O120&amp;"-"&amp;P131</f>
        <v>11-10</v>
      </c>
      <c r="R131" s="207" t="s">
        <v>11</v>
      </c>
      <c r="S131" s="209"/>
      <c r="T131" s="207">
        <f>IFERROR(VLOOKUP(Q131,エリアマスタ!$C$2:$I$2239,5,FALSE),"")</f>
        <v>168</v>
      </c>
      <c r="U131" s="208"/>
      <c r="V131" s="207">
        <f>IFERROR(VLOOKUP(Q131,エリアマスタ!$C$2:$I$2239,6,FALSE),"")</f>
        <v>128</v>
      </c>
      <c r="W131" s="209"/>
      <c r="X131" s="207">
        <f>IFERROR(VLOOKUP(Q131,エリアマスタ!$C$2:$I$2239,7,FALSE),"")</f>
        <v>296</v>
      </c>
      <c r="Y131" s="210">
        <f t="shared" si="33"/>
        <v>0</v>
      </c>
      <c r="Z131" s="211">
        <v>10</v>
      </c>
      <c r="AA131" s="212"/>
      <c r="AB131" s="213" t="str">
        <f t="shared" si="36"/>
        <v/>
      </c>
      <c r="AC131" s="205">
        <v>10</v>
      </c>
      <c r="AD131" s="206" t="str">
        <f>AB120&amp;"-"&amp;AC131</f>
        <v>12-10</v>
      </c>
      <c r="AE131" s="207" t="s">
        <v>523</v>
      </c>
      <c r="AF131" s="209"/>
      <c r="AG131" s="207">
        <f>IFERROR(VLOOKUP(AD131,エリアマスタ!$C$2:$I$2239,5,FALSE),"")</f>
        <v>125</v>
      </c>
      <c r="AH131" s="209"/>
      <c r="AI131" s="207">
        <f>IFERROR(VLOOKUP(AD131,エリアマスタ!$C$2:$I$2239,6,FALSE),"")</f>
        <v>215</v>
      </c>
      <c r="AJ131" s="208"/>
      <c r="AK131" s="207">
        <f>IFERROR(VLOOKUP(AD131,エリアマスタ!$C$2:$I$2239,7,FALSE),"")</f>
        <v>340</v>
      </c>
      <c r="AL131" s="214">
        <f t="shared" si="34"/>
        <v>0</v>
      </c>
      <c r="AM131" s="211">
        <v>10</v>
      </c>
    </row>
    <row r="132" spans="1:40" ht="13.5" customHeight="1">
      <c r="B132" s="204" t="str">
        <f t="shared" si="31"/>
        <v/>
      </c>
      <c r="C132" s="205">
        <v>11</v>
      </c>
      <c r="D132" s="206" t="str">
        <f>B120&amp;"-"&amp;C132</f>
        <v>10-11</v>
      </c>
      <c r="E132" s="207" t="s">
        <v>468</v>
      </c>
      <c r="F132" s="208"/>
      <c r="G132" s="207">
        <f>IFERROR(VLOOKUP(D132,エリアマスタ!$C$2:$I$2239,5,FALSE),"")</f>
        <v>28</v>
      </c>
      <c r="H132" s="209"/>
      <c r="I132" s="207">
        <f>IFERROR(VLOOKUP(D132,エリアマスタ!$C$2:$I$2239,6,FALSE),"")</f>
        <v>160</v>
      </c>
      <c r="J132" s="209"/>
      <c r="K132" s="207">
        <f>IFERROR(VLOOKUP(D132,エリアマスタ!$C$2:$I$2239,7,FALSE),"")</f>
        <v>188</v>
      </c>
      <c r="L132" s="210">
        <f t="shared" si="32"/>
        <v>0</v>
      </c>
      <c r="M132" s="215">
        <v>11</v>
      </c>
      <c r="N132" s="212"/>
      <c r="O132" s="213" t="str">
        <f t="shared" si="35"/>
        <v/>
      </c>
      <c r="P132" s="205">
        <v>11</v>
      </c>
      <c r="Q132" s="206" t="str">
        <f>O120&amp;"-"&amp;P132</f>
        <v>11-11</v>
      </c>
      <c r="R132" s="207" t="s">
        <v>493</v>
      </c>
      <c r="S132" s="209"/>
      <c r="T132" s="207">
        <f>IFERROR(VLOOKUP(Q132,エリアマスタ!$C$2:$I$2239,5,FALSE),"")</f>
        <v>150</v>
      </c>
      <c r="U132" s="208"/>
      <c r="V132" s="207">
        <f>IFERROR(VLOOKUP(Q132,エリアマスタ!$C$2:$I$2239,6,FALSE),"")</f>
        <v>90</v>
      </c>
      <c r="W132" s="209"/>
      <c r="X132" s="207">
        <f>IFERROR(VLOOKUP(Q132,エリアマスタ!$C$2:$I$2239,7,FALSE),"")</f>
        <v>240</v>
      </c>
      <c r="Y132" s="210">
        <f t="shared" si="33"/>
        <v>0</v>
      </c>
      <c r="Z132" s="215">
        <v>11</v>
      </c>
      <c r="AA132" s="212"/>
      <c r="AB132" s="213" t="str">
        <f t="shared" si="36"/>
        <v/>
      </c>
      <c r="AC132" s="205">
        <v>11</v>
      </c>
      <c r="AD132" s="206" t="str">
        <f>AB120&amp;"-"&amp;AC132</f>
        <v>12-11</v>
      </c>
      <c r="AE132" s="207" t="s">
        <v>524</v>
      </c>
      <c r="AF132" s="209"/>
      <c r="AG132" s="207">
        <f>IFERROR(VLOOKUP(AD132,エリアマスタ!$C$2:$I$2239,5,FALSE),"")</f>
        <v>126</v>
      </c>
      <c r="AH132" s="209"/>
      <c r="AI132" s="207">
        <f>IFERROR(VLOOKUP(AD132,エリアマスタ!$C$2:$I$2239,6,FALSE),"")</f>
        <v>246</v>
      </c>
      <c r="AJ132" s="208"/>
      <c r="AK132" s="207">
        <f>IFERROR(VLOOKUP(AD132,エリアマスタ!$C$2:$I$2239,7,FALSE),"")</f>
        <v>372</v>
      </c>
      <c r="AL132" s="214">
        <f t="shared" si="34"/>
        <v>0</v>
      </c>
      <c r="AM132" s="215">
        <v>11</v>
      </c>
    </row>
    <row r="133" spans="1:40" ht="13.5" customHeight="1">
      <c r="A133" s="217"/>
      <c r="B133" s="204" t="str">
        <f t="shared" si="31"/>
        <v/>
      </c>
      <c r="C133" s="205">
        <v>12</v>
      </c>
      <c r="D133" s="206" t="str">
        <f>B120&amp;"-"&amp;C133</f>
        <v>10-12</v>
      </c>
      <c r="E133" s="207" t="s">
        <v>469</v>
      </c>
      <c r="F133" s="208"/>
      <c r="G133" s="207">
        <f>IFERROR(VLOOKUP(D133,エリアマスタ!$C$2:$I$2239,5,FALSE),"")</f>
        <v>158</v>
      </c>
      <c r="H133" s="209"/>
      <c r="I133" s="207">
        <f>IFERROR(VLOOKUP(D133,エリアマスタ!$C$2:$I$2239,6,FALSE),"")</f>
        <v>215</v>
      </c>
      <c r="J133" s="209"/>
      <c r="K133" s="207">
        <f>IFERROR(VLOOKUP(D133,エリアマスタ!$C$2:$I$2239,7,FALSE),"")</f>
        <v>373</v>
      </c>
      <c r="L133" s="210">
        <f t="shared" si="32"/>
        <v>0</v>
      </c>
      <c r="M133" s="215">
        <v>12</v>
      </c>
      <c r="N133" s="218"/>
      <c r="O133" s="213" t="str">
        <f t="shared" si="35"/>
        <v/>
      </c>
      <c r="P133" s="205">
        <v>12</v>
      </c>
      <c r="Q133" s="206" t="str">
        <f>O120&amp;"-"&amp;P133</f>
        <v>11-12</v>
      </c>
      <c r="R133" s="207" t="s">
        <v>494</v>
      </c>
      <c r="S133" s="209"/>
      <c r="T133" s="207">
        <f>IFERROR(VLOOKUP(Q133,エリアマスタ!$C$2:$I$2239,5,FALSE),"")</f>
        <v>232</v>
      </c>
      <c r="U133" s="208"/>
      <c r="V133" s="207">
        <f>IFERROR(VLOOKUP(Q133,エリアマスタ!$C$2:$I$2239,6,FALSE),"")</f>
        <v>150</v>
      </c>
      <c r="W133" s="209"/>
      <c r="X133" s="207">
        <f>IFERROR(VLOOKUP(Q133,エリアマスタ!$C$2:$I$2239,7,FALSE),"")</f>
        <v>382</v>
      </c>
      <c r="Y133" s="210">
        <f t="shared" si="33"/>
        <v>0</v>
      </c>
      <c r="Z133" s="215">
        <v>12</v>
      </c>
      <c r="AA133" s="218"/>
      <c r="AB133" s="213" t="str">
        <f t="shared" si="36"/>
        <v/>
      </c>
      <c r="AC133" s="205">
        <v>12</v>
      </c>
      <c r="AD133" s="206" t="str">
        <f>AB120&amp;"-"&amp;AC133</f>
        <v>12-12</v>
      </c>
      <c r="AE133" s="207" t="s">
        <v>525</v>
      </c>
      <c r="AF133" s="209"/>
      <c r="AG133" s="207">
        <f>IFERROR(VLOOKUP(AD133,エリアマスタ!$C$2:$I$2239,5,FALSE),"")</f>
        <v>283</v>
      </c>
      <c r="AH133" s="209"/>
      <c r="AI133" s="207">
        <f>IFERROR(VLOOKUP(AD133,エリアマスタ!$C$2:$I$2239,6,FALSE),"")</f>
        <v>158</v>
      </c>
      <c r="AJ133" s="208"/>
      <c r="AK133" s="207">
        <f>IFERROR(VLOOKUP(AD133,エリアマスタ!$C$2:$I$2239,7,FALSE),"")</f>
        <v>441</v>
      </c>
      <c r="AL133" s="214">
        <f t="shared" si="34"/>
        <v>0</v>
      </c>
      <c r="AM133" s="215">
        <v>12</v>
      </c>
    </row>
    <row r="134" spans="1:40" ht="13.5" customHeight="1">
      <c r="A134" s="183"/>
      <c r="B134" s="204" t="str">
        <f t="shared" si="31"/>
        <v/>
      </c>
      <c r="C134" s="205">
        <v>13</v>
      </c>
      <c r="D134" s="206" t="str">
        <f>B120&amp;"-"&amp;C134</f>
        <v>10-13</v>
      </c>
      <c r="E134" s="207" t="s">
        <v>470</v>
      </c>
      <c r="F134" s="208"/>
      <c r="G134" s="207">
        <f>IFERROR(VLOOKUP(D134,エリアマスタ!$C$2:$I$2239,5,FALSE),"")</f>
        <v>126</v>
      </c>
      <c r="H134" s="209"/>
      <c r="I134" s="207">
        <f>IFERROR(VLOOKUP(D134,エリアマスタ!$C$2:$I$2239,6,FALSE),"")</f>
        <v>145</v>
      </c>
      <c r="J134" s="209"/>
      <c r="K134" s="207">
        <f>IFERROR(VLOOKUP(D134,エリアマスタ!$C$2:$I$2239,7,FALSE),"")</f>
        <v>271</v>
      </c>
      <c r="L134" s="210">
        <f t="shared" si="32"/>
        <v>0</v>
      </c>
      <c r="M134" s="211">
        <v>13</v>
      </c>
      <c r="N134" s="212"/>
      <c r="O134" s="213" t="str">
        <f t="shared" si="35"/>
        <v/>
      </c>
      <c r="P134" s="205">
        <v>13</v>
      </c>
      <c r="Q134" s="206" t="str">
        <f>O120&amp;"-"&amp;P134</f>
        <v>11-13</v>
      </c>
      <c r="R134" s="207" t="s">
        <v>495</v>
      </c>
      <c r="S134" s="209"/>
      <c r="T134" s="207">
        <f>IFERROR(VLOOKUP(Q134,エリアマスタ!$C$2:$I$2239,5,FALSE),"")</f>
        <v>123</v>
      </c>
      <c r="U134" s="208"/>
      <c r="V134" s="207">
        <f>IFERROR(VLOOKUP(Q134,エリアマスタ!$C$2:$I$2239,6,FALSE),"")</f>
        <v>170</v>
      </c>
      <c r="W134" s="209"/>
      <c r="X134" s="207">
        <f>IFERROR(VLOOKUP(Q134,エリアマスタ!$C$2:$I$2239,7,FALSE),"")</f>
        <v>293</v>
      </c>
      <c r="Y134" s="210">
        <f t="shared" si="33"/>
        <v>0</v>
      </c>
      <c r="Z134" s="211">
        <v>13</v>
      </c>
      <c r="AA134" s="212"/>
      <c r="AB134" s="213" t="str">
        <f t="shared" si="36"/>
        <v/>
      </c>
      <c r="AC134" s="205">
        <v>13</v>
      </c>
      <c r="AD134" s="206" t="str">
        <f>AB120&amp;"-"&amp;AC134</f>
        <v>12-13</v>
      </c>
      <c r="AE134" s="207" t="s">
        <v>526</v>
      </c>
      <c r="AF134" s="209"/>
      <c r="AG134" s="207">
        <f>IFERROR(VLOOKUP(AD134,エリアマスタ!$C$2:$I$2239,5,FALSE),"")</f>
        <v>62</v>
      </c>
      <c r="AH134" s="209"/>
      <c r="AI134" s="207">
        <f>IFERROR(VLOOKUP(AD134,エリアマスタ!$C$2:$I$2239,6,FALSE),"")</f>
        <v>68</v>
      </c>
      <c r="AJ134" s="208"/>
      <c r="AK134" s="207">
        <f>IFERROR(VLOOKUP(AD134,エリアマスタ!$C$2:$I$2239,7,FALSE),"")</f>
        <v>130</v>
      </c>
      <c r="AL134" s="214">
        <f t="shared" si="34"/>
        <v>0</v>
      </c>
      <c r="AM134" s="211">
        <v>13</v>
      </c>
      <c r="AN134" s="183"/>
    </row>
    <row r="135" spans="1:40" ht="13.5" customHeight="1">
      <c r="A135" s="219"/>
      <c r="B135" s="204" t="str">
        <f t="shared" si="31"/>
        <v/>
      </c>
      <c r="C135" s="205">
        <v>14</v>
      </c>
      <c r="D135" s="206" t="str">
        <f>B120&amp;"-"&amp;C135</f>
        <v>10-14</v>
      </c>
      <c r="E135" s="207" t="s">
        <v>471</v>
      </c>
      <c r="F135" s="208"/>
      <c r="G135" s="207">
        <f>IFERROR(VLOOKUP(D135,エリアマスタ!$C$2:$I$2239,5,FALSE),"")</f>
        <v>117</v>
      </c>
      <c r="H135" s="209"/>
      <c r="I135" s="207">
        <f>IFERROR(VLOOKUP(D135,エリアマスタ!$C$2:$I$2239,6,FALSE),"")</f>
        <v>161</v>
      </c>
      <c r="J135" s="209"/>
      <c r="K135" s="207">
        <f>IFERROR(VLOOKUP(D135,エリアマスタ!$C$2:$I$2239,7,FALSE),"")</f>
        <v>278</v>
      </c>
      <c r="L135" s="210">
        <f t="shared" si="32"/>
        <v>0</v>
      </c>
      <c r="M135" s="215">
        <v>14</v>
      </c>
      <c r="N135" s="212"/>
      <c r="O135" s="213" t="str">
        <f t="shared" si="35"/>
        <v/>
      </c>
      <c r="P135" s="205">
        <v>14</v>
      </c>
      <c r="Q135" s="206" t="str">
        <f>O120&amp;"-"&amp;P135</f>
        <v>11-14</v>
      </c>
      <c r="R135" s="207" t="s">
        <v>496</v>
      </c>
      <c r="S135" s="209"/>
      <c r="T135" s="207">
        <f>IFERROR(VLOOKUP(Q135,エリアマスタ!$C$2:$I$2239,5,FALSE),"")</f>
        <v>116</v>
      </c>
      <c r="U135" s="208"/>
      <c r="V135" s="207">
        <f>IFERROR(VLOOKUP(Q135,エリアマスタ!$C$2:$I$2239,6,FALSE),"")</f>
        <v>176</v>
      </c>
      <c r="W135" s="209"/>
      <c r="X135" s="207">
        <f>IFERROR(VLOOKUP(Q135,エリアマスタ!$C$2:$I$2239,7,FALSE),"")</f>
        <v>292</v>
      </c>
      <c r="Y135" s="210">
        <f t="shared" si="33"/>
        <v>0</v>
      </c>
      <c r="Z135" s="215">
        <v>14</v>
      </c>
      <c r="AA135" s="212"/>
      <c r="AB135" s="213" t="str">
        <f t="shared" si="36"/>
        <v/>
      </c>
      <c r="AC135" s="205">
        <v>14</v>
      </c>
      <c r="AD135" s="206" t="str">
        <f>AB120&amp;"-"&amp;AC135</f>
        <v>12-14</v>
      </c>
      <c r="AE135" s="207" t="s">
        <v>120</v>
      </c>
      <c r="AF135" s="209"/>
      <c r="AG135" s="207">
        <f>IFERROR(VLOOKUP(AD135,エリアマスタ!$C$2:$I$2239,5,FALSE),"")</f>
        <v>90</v>
      </c>
      <c r="AH135" s="209"/>
      <c r="AI135" s="207">
        <f>IFERROR(VLOOKUP(AD135,エリアマスタ!$C$2:$I$2239,6,FALSE),"")</f>
        <v>110</v>
      </c>
      <c r="AJ135" s="208"/>
      <c r="AK135" s="207">
        <f>IFERROR(VLOOKUP(AD135,エリアマスタ!$C$2:$I$2239,7,FALSE),"")</f>
        <v>200</v>
      </c>
      <c r="AL135" s="214">
        <f t="shared" si="34"/>
        <v>0</v>
      </c>
      <c r="AM135" s="215">
        <v>14</v>
      </c>
      <c r="AN135" s="183"/>
    </row>
    <row r="136" spans="1:40" ht="13.5" customHeight="1">
      <c r="A136" s="183"/>
      <c r="B136" s="204" t="str">
        <f t="shared" si="31"/>
        <v/>
      </c>
      <c r="C136" s="205">
        <v>15</v>
      </c>
      <c r="D136" s="206" t="str">
        <f>B120&amp;"-"&amp;C136</f>
        <v>10-15</v>
      </c>
      <c r="E136" s="207" t="s">
        <v>472</v>
      </c>
      <c r="F136" s="208"/>
      <c r="G136" s="207">
        <f>IFERROR(VLOOKUP(D136,エリアマスタ!$C$2:$I$2239,5,FALSE),"")</f>
        <v>118</v>
      </c>
      <c r="H136" s="209"/>
      <c r="I136" s="207">
        <f>IFERROR(VLOOKUP(D136,エリアマスタ!$C$2:$I$2239,6,FALSE),"")</f>
        <v>117</v>
      </c>
      <c r="J136" s="209"/>
      <c r="K136" s="207">
        <f>IFERROR(VLOOKUP(D136,エリアマスタ!$C$2:$I$2239,7,FALSE),"")</f>
        <v>235</v>
      </c>
      <c r="L136" s="210">
        <f t="shared" si="32"/>
        <v>0</v>
      </c>
      <c r="M136" s="215">
        <v>15</v>
      </c>
      <c r="N136" s="212"/>
      <c r="O136" s="213" t="str">
        <f t="shared" si="35"/>
        <v/>
      </c>
      <c r="P136" s="205">
        <v>15</v>
      </c>
      <c r="Q136" s="206" t="str">
        <f>O120&amp;"-"&amp;P136</f>
        <v>11-15</v>
      </c>
      <c r="R136" s="207" t="s">
        <v>497</v>
      </c>
      <c r="S136" s="209"/>
      <c r="T136" s="207">
        <f>IFERROR(VLOOKUP(Q136,エリアマスタ!$C$2:$I$2239,5,FALSE),"")</f>
        <v>51</v>
      </c>
      <c r="U136" s="208"/>
      <c r="V136" s="207">
        <f>IFERROR(VLOOKUP(Q136,エリアマスタ!$C$2:$I$2239,6,FALSE),"")</f>
        <v>70</v>
      </c>
      <c r="W136" s="209"/>
      <c r="X136" s="207">
        <f>IFERROR(VLOOKUP(Q136,エリアマスタ!$C$2:$I$2239,7,FALSE),"")</f>
        <v>121</v>
      </c>
      <c r="Y136" s="210">
        <f t="shared" si="33"/>
        <v>0</v>
      </c>
      <c r="Z136" s="215">
        <v>15</v>
      </c>
      <c r="AA136" s="212"/>
      <c r="AB136" s="213" t="str">
        <f t="shared" si="36"/>
        <v/>
      </c>
      <c r="AC136" s="205">
        <v>15</v>
      </c>
      <c r="AD136" s="206" t="str">
        <f>AB120&amp;"-"&amp;AC136</f>
        <v>12-15</v>
      </c>
      <c r="AE136" s="207" t="s">
        <v>121</v>
      </c>
      <c r="AF136" s="209"/>
      <c r="AG136" s="207">
        <f>IFERROR(VLOOKUP(AD136,エリアマスタ!$C$2:$I$2239,5,FALSE),"")</f>
        <v>118</v>
      </c>
      <c r="AH136" s="209"/>
      <c r="AI136" s="207">
        <f>IFERROR(VLOOKUP(AD136,エリアマスタ!$C$2:$I$2239,6,FALSE),"")</f>
        <v>670</v>
      </c>
      <c r="AJ136" s="208"/>
      <c r="AK136" s="207">
        <f>IFERROR(VLOOKUP(AD136,エリアマスタ!$C$2:$I$2239,7,FALSE),"")</f>
        <v>788</v>
      </c>
      <c r="AL136" s="214">
        <f t="shared" si="34"/>
        <v>0</v>
      </c>
      <c r="AM136" s="215">
        <v>15</v>
      </c>
      <c r="AN136" s="183"/>
    </row>
    <row r="137" spans="1:40" ht="13.5" customHeight="1">
      <c r="A137" s="183"/>
      <c r="B137" s="204" t="str">
        <f t="shared" si="31"/>
        <v/>
      </c>
      <c r="C137" s="205">
        <v>16</v>
      </c>
      <c r="D137" s="206" t="str">
        <f>B120&amp;"-"&amp;C137</f>
        <v>10-16</v>
      </c>
      <c r="E137" s="207" t="s">
        <v>113</v>
      </c>
      <c r="F137" s="208"/>
      <c r="G137" s="207">
        <f>IFERROR(VLOOKUP(D137,エリアマスタ!$C$2:$I$2239,5,FALSE),"")</f>
        <v>81</v>
      </c>
      <c r="H137" s="209"/>
      <c r="I137" s="207">
        <f>IFERROR(VLOOKUP(D137,エリアマスタ!$C$2:$I$2239,6,FALSE),"")</f>
        <v>370</v>
      </c>
      <c r="J137" s="209"/>
      <c r="K137" s="207">
        <f>IFERROR(VLOOKUP(D137,エリアマスタ!$C$2:$I$2239,7,FALSE),"")</f>
        <v>451</v>
      </c>
      <c r="L137" s="210">
        <f t="shared" si="32"/>
        <v>0</v>
      </c>
      <c r="M137" s="211">
        <v>16</v>
      </c>
      <c r="N137" s="212"/>
      <c r="O137" s="213" t="str">
        <f t="shared" si="35"/>
        <v/>
      </c>
      <c r="P137" s="205">
        <v>16</v>
      </c>
      <c r="Q137" s="206" t="str">
        <f>O120&amp;"-"&amp;P137</f>
        <v>11-16</v>
      </c>
      <c r="R137" s="207" t="s">
        <v>498</v>
      </c>
      <c r="S137" s="209"/>
      <c r="T137" s="207">
        <f>IFERROR(VLOOKUP(Q137,エリアマスタ!$C$2:$I$2239,5,FALSE),"")</f>
        <v>155</v>
      </c>
      <c r="U137" s="208"/>
      <c r="V137" s="207">
        <f>IFERROR(VLOOKUP(Q137,エリアマスタ!$C$2:$I$2239,6,FALSE),"")</f>
        <v>510</v>
      </c>
      <c r="W137" s="209"/>
      <c r="X137" s="207">
        <f>IFERROR(VLOOKUP(Q137,エリアマスタ!$C$2:$I$2239,7,FALSE),"")</f>
        <v>665</v>
      </c>
      <c r="Y137" s="210">
        <f t="shared" si="33"/>
        <v>0</v>
      </c>
      <c r="Z137" s="211">
        <v>16</v>
      </c>
      <c r="AA137" s="212"/>
      <c r="AB137" s="213" t="str">
        <f t="shared" si="36"/>
        <v/>
      </c>
      <c r="AC137" s="205">
        <v>16</v>
      </c>
      <c r="AD137" s="206" t="str">
        <f>AB120&amp;"-"&amp;AC137</f>
        <v>12-16</v>
      </c>
      <c r="AE137" s="207" t="s">
        <v>527</v>
      </c>
      <c r="AF137" s="209"/>
      <c r="AG137" s="207">
        <f>IFERROR(VLOOKUP(AD137,エリアマスタ!$C$2:$I$2239,5,FALSE),"")</f>
        <v>104</v>
      </c>
      <c r="AH137" s="209"/>
      <c r="AI137" s="207">
        <f>IFERROR(VLOOKUP(AD137,エリアマスタ!$C$2:$I$2239,6,FALSE),"")</f>
        <v>166</v>
      </c>
      <c r="AJ137" s="208"/>
      <c r="AK137" s="207">
        <f>IFERROR(VLOOKUP(AD137,エリアマスタ!$C$2:$I$2239,7,FALSE),"")</f>
        <v>270</v>
      </c>
      <c r="AL137" s="214">
        <f t="shared" si="34"/>
        <v>0</v>
      </c>
      <c r="AM137" s="211">
        <v>16</v>
      </c>
      <c r="AN137" s="183"/>
    </row>
    <row r="138" spans="1:40" ht="13.5" customHeight="1">
      <c r="B138" s="204" t="str">
        <f t="shared" si="31"/>
        <v/>
      </c>
      <c r="C138" s="205">
        <v>17</v>
      </c>
      <c r="D138" s="206" t="str">
        <f>B120&amp;"-"&amp;C138</f>
        <v>10-17</v>
      </c>
      <c r="E138" s="207" t="s">
        <v>473</v>
      </c>
      <c r="F138" s="208"/>
      <c r="G138" s="207">
        <f>IFERROR(VLOOKUP(D138,エリアマスタ!$C$2:$I$2239,5,FALSE),"")</f>
        <v>194</v>
      </c>
      <c r="H138" s="209"/>
      <c r="I138" s="207">
        <f>IFERROR(VLOOKUP(D138,エリアマスタ!$C$2:$I$2239,6,FALSE),"")</f>
        <v>400</v>
      </c>
      <c r="J138" s="209"/>
      <c r="K138" s="207">
        <f>IFERROR(VLOOKUP(D138,エリアマスタ!$C$2:$I$2239,7,FALSE),"")</f>
        <v>594</v>
      </c>
      <c r="L138" s="210">
        <f t="shared" si="32"/>
        <v>0</v>
      </c>
      <c r="M138" s="215">
        <v>17</v>
      </c>
      <c r="N138" s="212"/>
      <c r="O138" s="213" t="str">
        <f t="shared" si="35"/>
        <v/>
      </c>
      <c r="P138" s="205">
        <v>17</v>
      </c>
      <c r="Q138" s="206" t="str">
        <f>O120&amp;"-"&amp;P138</f>
        <v>11-17</v>
      </c>
      <c r="R138" s="207" t="s">
        <v>499</v>
      </c>
      <c r="S138" s="209"/>
      <c r="T138" s="207">
        <f>IFERROR(VLOOKUP(Q138,エリアマスタ!$C$2:$I$2239,5,FALSE),"")</f>
        <v>194</v>
      </c>
      <c r="U138" s="208"/>
      <c r="V138" s="207">
        <f>IFERROR(VLOOKUP(Q138,エリアマスタ!$C$2:$I$2239,6,FALSE),"")</f>
        <v>236</v>
      </c>
      <c r="W138" s="209"/>
      <c r="X138" s="207">
        <f>IFERROR(VLOOKUP(Q138,エリアマスタ!$C$2:$I$2239,7,FALSE),"")</f>
        <v>430</v>
      </c>
      <c r="Y138" s="210">
        <f t="shared" si="33"/>
        <v>0</v>
      </c>
      <c r="Z138" s="215">
        <v>17</v>
      </c>
      <c r="AA138" s="212"/>
      <c r="AB138" s="213" t="str">
        <f t="shared" si="36"/>
        <v/>
      </c>
      <c r="AC138" s="205">
        <v>17</v>
      </c>
      <c r="AD138" s="206" t="str">
        <f>AB120&amp;"-"&amp;AC138</f>
        <v>12-17</v>
      </c>
      <c r="AE138" s="207" t="s">
        <v>528</v>
      </c>
      <c r="AF138" s="209"/>
      <c r="AG138" s="207">
        <f>IFERROR(VLOOKUP(AD138,エリアマスタ!$C$2:$I$2239,5,FALSE),"")</f>
        <v>118</v>
      </c>
      <c r="AH138" s="209"/>
      <c r="AI138" s="207">
        <f>IFERROR(VLOOKUP(AD138,エリアマスタ!$C$2:$I$2239,6,FALSE),"")</f>
        <v>37</v>
      </c>
      <c r="AJ138" s="208"/>
      <c r="AK138" s="207">
        <f>IFERROR(VLOOKUP(AD138,エリアマスタ!$C$2:$I$2239,7,FALSE),"")</f>
        <v>155</v>
      </c>
      <c r="AL138" s="214">
        <f t="shared" si="34"/>
        <v>0</v>
      </c>
      <c r="AM138" s="215">
        <v>17</v>
      </c>
      <c r="AN138" s="183"/>
    </row>
    <row r="139" spans="1:40" ht="13.5" customHeight="1">
      <c r="B139" s="204" t="str">
        <f t="shared" si="31"/>
        <v/>
      </c>
      <c r="C139" s="205">
        <v>18</v>
      </c>
      <c r="D139" s="206" t="str">
        <f>B120&amp;"-"&amp;C139</f>
        <v>10-18</v>
      </c>
      <c r="E139" s="207" t="s">
        <v>12</v>
      </c>
      <c r="F139" s="208"/>
      <c r="G139" s="207">
        <f>IFERROR(VLOOKUP(D139,エリアマスタ!$C$2:$I$2239,5,FALSE),"")</f>
        <v>169</v>
      </c>
      <c r="H139" s="209"/>
      <c r="I139" s="207">
        <f>IFERROR(VLOOKUP(D139,エリアマスタ!$C$2:$I$2239,6,FALSE),"")</f>
        <v>77</v>
      </c>
      <c r="J139" s="209"/>
      <c r="K139" s="207">
        <f>IFERROR(VLOOKUP(D139,エリアマスタ!$C$2:$I$2239,7,FALSE),"")</f>
        <v>246</v>
      </c>
      <c r="L139" s="210">
        <f t="shared" si="32"/>
        <v>0</v>
      </c>
      <c r="M139" s="215">
        <v>18</v>
      </c>
      <c r="N139" s="212"/>
      <c r="O139" s="213" t="str">
        <f t="shared" si="35"/>
        <v/>
      </c>
      <c r="P139" s="205">
        <v>18</v>
      </c>
      <c r="Q139" s="206" t="str">
        <f>O120&amp;"-"&amp;P139</f>
        <v>11-18</v>
      </c>
      <c r="R139" s="207" t="s">
        <v>13</v>
      </c>
      <c r="S139" s="209"/>
      <c r="T139" s="207">
        <f>IFERROR(VLOOKUP(Q139,エリアマスタ!$C$2:$I$2239,5,FALSE),"")</f>
        <v>235</v>
      </c>
      <c r="U139" s="208"/>
      <c r="V139" s="207">
        <f>IFERROR(VLOOKUP(Q139,エリアマスタ!$C$2:$I$2239,6,FALSE),"")</f>
        <v>406</v>
      </c>
      <c r="W139" s="209"/>
      <c r="X139" s="207">
        <f>IFERROR(VLOOKUP(Q139,エリアマスタ!$C$2:$I$2239,7,FALSE),"")</f>
        <v>641</v>
      </c>
      <c r="Y139" s="210">
        <f t="shared" si="33"/>
        <v>0</v>
      </c>
      <c r="Z139" s="215">
        <v>18</v>
      </c>
      <c r="AA139" s="212"/>
      <c r="AB139" s="213" t="str">
        <f t="shared" si="36"/>
        <v/>
      </c>
      <c r="AC139" s="205">
        <v>18</v>
      </c>
      <c r="AD139" s="206" t="str">
        <f>AB120&amp;"-"&amp;AC139</f>
        <v>12-18</v>
      </c>
      <c r="AE139" s="207" t="s">
        <v>529</v>
      </c>
      <c r="AF139" s="209"/>
      <c r="AG139" s="207">
        <f>IFERROR(VLOOKUP(AD139,エリアマスタ!$C$2:$I$2239,5,FALSE),"")</f>
        <v>168</v>
      </c>
      <c r="AH139" s="209"/>
      <c r="AI139" s="207">
        <f>IFERROR(VLOOKUP(AD139,エリアマスタ!$C$2:$I$2239,6,FALSE),"")</f>
        <v>208</v>
      </c>
      <c r="AJ139" s="208"/>
      <c r="AK139" s="207">
        <f>IFERROR(VLOOKUP(AD139,エリアマスタ!$C$2:$I$2239,7,FALSE),"")</f>
        <v>376</v>
      </c>
      <c r="AL139" s="214">
        <f t="shared" si="34"/>
        <v>0</v>
      </c>
      <c r="AM139" s="215">
        <v>18</v>
      </c>
      <c r="AN139" s="183"/>
    </row>
    <row r="140" spans="1:40" ht="13.5" customHeight="1">
      <c r="B140" s="204" t="str">
        <f t="shared" si="31"/>
        <v/>
      </c>
      <c r="C140" s="205">
        <v>19</v>
      </c>
      <c r="D140" s="206" t="str">
        <f>B120&amp;"-"&amp;C140</f>
        <v>10-19</v>
      </c>
      <c r="E140" s="207" t="s">
        <v>474</v>
      </c>
      <c r="F140" s="208"/>
      <c r="G140" s="207">
        <f>IFERROR(VLOOKUP(D140,エリアマスタ!$C$2:$I$2239,5,FALSE),"")</f>
        <v>113</v>
      </c>
      <c r="H140" s="209"/>
      <c r="I140" s="207">
        <f>IFERROR(VLOOKUP(D140,エリアマスタ!$C$2:$I$2239,6,FALSE),"")</f>
        <v>70</v>
      </c>
      <c r="J140" s="209"/>
      <c r="K140" s="207">
        <f>IFERROR(VLOOKUP(D140,エリアマスタ!$C$2:$I$2239,7,FALSE),"")</f>
        <v>183</v>
      </c>
      <c r="L140" s="210">
        <f t="shared" si="32"/>
        <v>0</v>
      </c>
      <c r="M140" s="211">
        <v>19</v>
      </c>
      <c r="N140" s="212"/>
      <c r="O140" s="213" t="str">
        <f t="shared" si="35"/>
        <v/>
      </c>
      <c r="P140" s="205">
        <v>19</v>
      </c>
      <c r="Q140" s="206" t="str">
        <f>O120&amp;"-"&amp;P140</f>
        <v>11-19</v>
      </c>
      <c r="R140" s="207" t="s">
        <v>500</v>
      </c>
      <c r="S140" s="209"/>
      <c r="T140" s="207">
        <f>IFERROR(VLOOKUP(Q140,エリアマスタ!$C$2:$I$2239,5,FALSE),"")</f>
        <v>200</v>
      </c>
      <c r="U140" s="208"/>
      <c r="V140" s="207">
        <f>IFERROR(VLOOKUP(Q140,エリアマスタ!$C$2:$I$2239,6,FALSE),"")</f>
        <v>124</v>
      </c>
      <c r="W140" s="209"/>
      <c r="X140" s="207">
        <f>IFERROR(VLOOKUP(Q140,エリアマスタ!$C$2:$I$2239,7,FALSE),"")</f>
        <v>324</v>
      </c>
      <c r="Y140" s="210">
        <f t="shared" si="33"/>
        <v>0</v>
      </c>
      <c r="Z140" s="211">
        <v>19</v>
      </c>
      <c r="AA140" s="212"/>
      <c r="AB140" s="213" t="str">
        <f t="shared" si="36"/>
        <v/>
      </c>
      <c r="AC140" s="205">
        <v>19</v>
      </c>
      <c r="AD140" s="206" t="str">
        <f>AB120&amp;"-"&amp;AC140</f>
        <v>12-19</v>
      </c>
      <c r="AE140" s="207" t="s">
        <v>530</v>
      </c>
      <c r="AF140" s="209"/>
      <c r="AG140" s="207">
        <f>IFERROR(VLOOKUP(AD140,エリアマスタ!$C$2:$I$2239,5,FALSE),"")</f>
        <v>205</v>
      </c>
      <c r="AH140" s="209"/>
      <c r="AI140" s="207">
        <f>IFERROR(VLOOKUP(AD140,エリアマスタ!$C$2:$I$2239,6,FALSE),"")</f>
        <v>63</v>
      </c>
      <c r="AJ140" s="208"/>
      <c r="AK140" s="207">
        <f>IFERROR(VLOOKUP(AD140,エリアマスタ!$C$2:$I$2239,7,FALSE),"")</f>
        <v>268</v>
      </c>
      <c r="AL140" s="214">
        <f t="shared" si="34"/>
        <v>0</v>
      </c>
      <c r="AM140" s="211">
        <v>19</v>
      </c>
      <c r="AN140" s="183"/>
    </row>
    <row r="141" spans="1:40" ht="13.5" customHeight="1">
      <c r="B141" s="204" t="str">
        <f t="shared" si="31"/>
        <v/>
      </c>
      <c r="C141" s="205">
        <v>20</v>
      </c>
      <c r="D141" s="206" t="str">
        <f>B120&amp;"-"&amp;C141</f>
        <v>10-20</v>
      </c>
      <c r="E141" s="207" t="s">
        <v>475</v>
      </c>
      <c r="F141" s="208"/>
      <c r="G141" s="207">
        <f>IFERROR(VLOOKUP(D141,エリアマスタ!$C$2:$I$2239,5,FALSE),"")</f>
        <v>130</v>
      </c>
      <c r="H141" s="209"/>
      <c r="I141" s="207">
        <f>IFERROR(VLOOKUP(D141,エリアマスタ!$C$2:$I$2239,6,FALSE),"")</f>
        <v>80</v>
      </c>
      <c r="J141" s="209"/>
      <c r="K141" s="207">
        <f>IFERROR(VLOOKUP(D141,エリアマスタ!$C$2:$I$2239,7,FALSE),"")</f>
        <v>210</v>
      </c>
      <c r="L141" s="210">
        <f t="shared" si="32"/>
        <v>0</v>
      </c>
      <c r="M141" s="215">
        <v>20</v>
      </c>
      <c r="N141" s="212"/>
      <c r="O141" s="213" t="str">
        <f t="shared" si="35"/>
        <v/>
      </c>
      <c r="P141" s="205">
        <v>20</v>
      </c>
      <c r="Q141" s="206" t="str">
        <f>O120&amp;"-"&amp;P141</f>
        <v>11-20</v>
      </c>
      <c r="R141" s="207" t="s">
        <v>114</v>
      </c>
      <c r="S141" s="209"/>
      <c r="T141" s="207">
        <f>IFERROR(VLOOKUP(Q141,エリアマスタ!$C$2:$I$2239,5,FALSE),"")</f>
        <v>136</v>
      </c>
      <c r="U141" s="208"/>
      <c r="V141" s="207">
        <f>IFERROR(VLOOKUP(Q141,エリアマスタ!$C$2:$I$2239,6,FALSE),"")</f>
        <v>69</v>
      </c>
      <c r="W141" s="209"/>
      <c r="X141" s="207">
        <f>IFERROR(VLOOKUP(Q141,エリアマスタ!$C$2:$I$2239,7,FALSE),"")</f>
        <v>205</v>
      </c>
      <c r="Y141" s="210">
        <f t="shared" si="33"/>
        <v>0</v>
      </c>
      <c r="Z141" s="215">
        <v>20</v>
      </c>
      <c r="AA141" s="212"/>
      <c r="AB141" s="213" t="str">
        <f t="shared" si="36"/>
        <v/>
      </c>
      <c r="AC141" s="205">
        <v>20</v>
      </c>
      <c r="AD141" s="206" t="str">
        <f>AB120&amp;"-"&amp;AC141</f>
        <v>12-20</v>
      </c>
      <c r="AE141" s="207" t="s">
        <v>531</v>
      </c>
      <c r="AF141" s="209"/>
      <c r="AG141" s="207">
        <f>IFERROR(VLOOKUP(AD141,エリアマスタ!$C$2:$I$2239,5,FALSE),"")</f>
        <v>255</v>
      </c>
      <c r="AH141" s="209"/>
      <c r="AI141" s="207">
        <f>IFERROR(VLOOKUP(AD141,エリアマスタ!$C$2:$I$2239,6,FALSE),"")</f>
        <v>22</v>
      </c>
      <c r="AJ141" s="208"/>
      <c r="AK141" s="207">
        <f>IFERROR(VLOOKUP(AD141,エリアマスタ!$C$2:$I$2239,7,FALSE),"")</f>
        <v>277</v>
      </c>
      <c r="AL141" s="214">
        <f t="shared" si="34"/>
        <v>0</v>
      </c>
      <c r="AM141" s="215">
        <v>20</v>
      </c>
      <c r="AN141" s="183"/>
    </row>
    <row r="142" spans="1:40" ht="13.5" customHeight="1">
      <c r="B142" s="204" t="str">
        <f t="shared" si="31"/>
        <v/>
      </c>
      <c r="C142" s="205">
        <v>21</v>
      </c>
      <c r="D142" s="206" t="str">
        <f>B120&amp;"-"&amp;C142</f>
        <v>10-21</v>
      </c>
      <c r="E142" s="207" t="s">
        <v>476</v>
      </c>
      <c r="F142" s="208"/>
      <c r="G142" s="207">
        <f>IFERROR(VLOOKUP(D142,エリアマスタ!$C$2:$I$2239,5,FALSE),"")</f>
        <v>236</v>
      </c>
      <c r="H142" s="209"/>
      <c r="I142" s="207">
        <f>IFERROR(VLOOKUP(D142,エリアマスタ!$C$2:$I$2239,6,FALSE),"")</f>
        <v>114</v>
      </c>
      <c r="J142" s="209"/>
      <c r="K142" s="207">
        <f>IFERROR(VLOOKUP(D142,エリアマスタ!$C$2:$I$2239,7,FALSE),"")</f>
        <v>350</v>
      </c>
      <c r="L142" s="210">
        <f t="shared" si="32"/>
        <v>0</v>
      </c>
      <c r="M142" s="215">
        <v>21</v>
      </c>
      <c r="N142" s="212"/>
      <c r="O142" s="213" t="str">
        <f t="shared" si="35"/>
        <v/>
      </c>
      <c r="P142" s="205">
        <v>21</v>
      </c>
      <c r="Q142" s="206" t="str">
        <f>O120&amp;"-"&amp;P142</f>
        <v>11-21</v>
      </c>
      <c r="R142" s="207" t="s">
        <v>501</v>
      </c>
      <c r="S142" s="209"/>
      <c r="T142" s="207">
        <f>IFERROR(VLOOKUP(Q142,エリアマスタ!$C$2:$I$2239,5,FALSE),"")</f>
        <v>238</v>
      </c>
      <c r="U142" s="208"/>
      <c r="V142" s="207">
        <f>IFERROR(VLOOKUP(Q142,エリアマスタ!$C$2:$I$2239,6,FALSE),"")</f>
        <v>235</v>
      </c>
      <c r="W142" s="209"/>
      <c r="X142" s="207">
        <f>IFERROR(VLOOKUP(Q142,エリアマスタ!$C$2:$I$2239,7,FALSE),"")</f>
        <v>473</v>
      </c>
      <c r="Y142" s="210">
        <f t="shared" si="33"/>
        <v>0</v>
      </c>
      <c r="Z142" s="215">
        <v>21</v>
      </c>
      <c r="AA142" s="212"/>
      <c r="AB142" s="213" t="str">
        <f t="shared" si="36"/>
        <v/>
      </c>
      <c r="AC142" s="205">
        <v>21</v>
      </c>
      <c r="AD142" s="206" t="str">
        <f>AB120&amp;"-"&amp;AC142</f>
        <v>12-21</v>
      </c>
      <c r="AE142" s="207" t="s">
        <v>532</v>
      </c>
      <c r="AF142" s="209"/>
      <c r="AG142" s="207">
        <f>IFERROR(VLOOKUP(AD142,エリアマスタ!$C$2:$I$2239,5,FALSE),"")</f>
        <v>140</v>
      </c>
      <c r="AH142" s="209"/>
      <c r="AI142" s="207">
        <f>IFERROR(VLOOKUP(AD142,エリアマスタ!$C$2:$I$2239,6,FALSE),"")</f>
        <v>207</v>
      </c>
      <c r="AJ142" s="208"/>
      <c r="AK142" s="207">
        <f>IFERROR(VLOOKUP(AD142,エリアマスタ!$C$2:$I$2239,7,FALSE),"")</f>
        <v>347</v>
      </c>
      <c r="AL142" s="214">
        <f t="shared" si="34"/>
        <v>0</v>
      </c>
      <c r="AM142" s="215">
        <v>21</v>
      </c>
      <c r="AN142" s="183"/>
    </row>
    <row r="143" spans="1:40" ht="13.5" customHeight="1">
      <c r="B143" s="204" t="str">
        <f t="shared" si="31"/>
        <v/>
      </c>
      <c r="C143" s="205">
        <v>22</v>
      </c>
      <c r="D143" s="206" t="str">
        <f>B120&amp;"-"&amp;C143</f>
        <v>10-22</v>
      </c>
      <c r="E143" s="207" t="s">
        <v>477</v>
      </c>
      <c r="F143" s="208"/>
      <c r="G143" s="207">
        <f>IFERROR(VLOOKUP(D143,エリアマスタ!$C$2:$I$2239,5,FALSE),"")</f>
        <v>203</v>
      </c>
      <c r="H143" s="209"/>
      <c r="I143" s="207">
        <f>IFERROR(VLOOKUP(D143,エリアマスタ!$C$2:$I$2239,6,FALSE),"")</f>
        <v>200</v>
      </c>
      <c r="J143" s="209"/>
      <c r="K143" s="207">
        <f>IFERROR(VLOOKUP(D143,エリアマスタ!$C$2:$I$2239,7,FALSE),"")</f>
        <v>403</v>
      </c>
      <c r="L143" s="210">
        <f t="shared" si="32"/>
        <v>0</v>
      </c>
      <c r="M143" s="211">
        <v>22</v>
      </c>
      <c r="N143" s="212"/>
      <c r="O143" s="213" t="str">
        <f t="shared" si="35"/>
        <v/>
      </c>
      <c r="P143" s="205">
        <v>22</v>
      </c>
      <c r="Q143" s="206" t="str">
        <f>O120&amp;"-"&amp;P143</f>
        <v>11-22</v>
      </c>
      <c r="R143" s="207" t="s">
        <v>502</v>
      </c>
      <c r="S143" s="209"/>
      <c r="T143" s="207">
        <f>IFERROR(VLOOKUP(Q143,エリアマスタ!$C$2:$I$2239,5,FALSE),"")</f>
        <v>328</v>
      </c>
      <c r="U143" s="208"/>
      <c r="V143" s="207">
        <f>IFERROR(VLOOKUP(Q143,エリアマスタ!$C$2:$I$2239,6,FALSE),"")</f>
        <v>275</v>
      </c>
      <c r="W143" s="209"/>
      <c r="X143" s="207">
        <f>IFERROR(VLOOKUP(Q143,エリアマスタ!$C$2:$I$2239,7,FALSE),"")</f>
        <v>603</v>
      </c>
      <c r="Y143" s="210">
        <f t="shared" si="33"/>
        <v>0</v>
      </c>
      <c r="Z143" s="211">
        <v>22</v>
      </c>
      <c r="AA143" s="212"/>
      <c r="AB143" s="213" t="str">
        <f t="shared" si="36"/>
        <v/>
      </c>
      <c r="AC143" s="205">
        <v>22</v>
      </c>
      <c r="AD143" s="206" t="str">
        <f>AB120&amp;"-"&amp;AC143</f>
        <v>12-22</v>
      </c>
      <c r="AE143" s="207" t="s">
        <v>122</v>
      </c>
      <c r="AF143" s="209"/>
      <c r="AG143" s="207">
        <f>IFERROR(VLOOKUP(AD143,エリアマスタ!$C$2:$I$2239,5,FALSE),"")</f>
        <v>153</v>
      </c>
      <c r="AH143" s="209"/>
      <c r="AI143" s="207">
        <f>IFERROR(VLOOKUP(AD143,エリアマスタ!$C$2:$I$2239,6,FALSE),"")</f>
        <v>365</v>
      </c>
      <c r="AJ143" s="208"/>
      <c r="AK143" s="207">
        <f>IFERROR(VLOOKUP(AD143,エリアマスタ!$C$2:$I$2239,7,FALSE),"")</f>
        <v>518</v>
      </c>
      <c r="AL143" s="214">
        <f t="shared" si="34"/>
        <v>0</v>
      </c>
      <c r="AM143" s="211">
        <v>22</v>
      </c>
      <c r="AN143" s="183"/>
    </row>
    <row r="144" spans="1:40" ht="13.5" customHeight="1">
      <c r="B144" s="204" t="str">
        <f t="shared" si="31"/>
        <v/>
      </c>
      <c r="C144" s="205">
        <v>23</v>
      </c>
      <c r="D144" s="206" t="str">
        <f>B120&amp;"-"&amp;C144</f>
        <v>10-23</v>
      </c>
      <c r="E144" s="207" t="s">
        <v>478</v>
      </c>
      <c r="F144" s="208"/>
      <c r="G144" s="207">
        <f>IFERROR(VLOOKUP(D144,エリアマスタ!$C$2:$I$2239,5,FALSE),"")</f>
        <v>126</v>
      </c>
      <c r="H144" s="209"/>
      <c r="I144" s="207">
        <f>IFERROR(VLOOKUP(D144,エリアマスタ!$C$2:$I$2239,6,FALSE),"")</f>
        <v>188</v>
      </c>
      <c r="J144" s="209"/>
      <c r="K144" s="207">
        <f>IFERROR(VLOOKUP(D144,エリアマスタ!$C$2:$I$2239,7,FALSE),"")</f>
        <v>314</v>
      </c>
      <c r="L144" s="210">
        <f t="shared" si="32"/>
        <v>0</v>
      </c>
      <c r="M144" s="215">
        <v>23</v>
      </c>
      <c r="N144" s="220"/>
      <c r="O144" s="213" t="str">
        <f t="shared" si="35"/>
        <v/>
      </c>
      <c r="P144" s="205">
        <v>23</v>
      </c>
      <c r="Q144" s="206" t="str">
        <f>O120&amp;"-"&amp;P144</f>
        <v>11-23</v>
      </c>
      <c r="R144" s="207" t="s">
        <v>503</v>
      </c>
      <c r="S144" s="209"/>
      <c r="T144" s="207">
        <f>IFERROR(VLOOKUP(Q144,エリアマスタ!$C$2:$I$2239,5,FALSE),"")</f>
        <v>152</v>
      </c>
      <c r="U144" s="208"/>
      <c r="V144" s="207">
        <f>IFERROR(VLOOKUP(Q144,エリアマスタ!$C$2:$I$2239,6,FALSE),"")</f>
        <v>111</v>
      </c>
      <c r="W144" s="209"/>
      <c r="X144" s="207">
        <f>IFERROR(VLOOKUP(Q144,エリアマスタ!$C$2:$I$2239,7,FALSE),"")</f>
        <v>263</v>
      </c>
      <c r="Y144" s="210">
        <f t="shared" si="33"/>
        <v>0</v>
      </c>
      <c r="Z144" s="215">
        <v>23</v>
      </c>
      <c r="AA144" s="220"/>
      <c r="AB144" s="213" t="str">
        <f t="shared" si="36"/>
        <v/>
      </c>
      <c r="AC144" s="205">
        <v>23</v>
      </c>
      <c r="AD144" s="206" t="str">
        <f>AB120&amp;"-"&amp;AC144</f>
        <v>12-23</v>
      </c>
      <c r="AE144" s="207" t="s">
        <v>3270</v>
      </c>
      <c r="AF144" s="209"/>
      <c r="AG144" s="207">
        <f>IFERROR(VLOOKUP(AD144,エリアマスタ!$C$2:$I$2239,5,FALSE),"")</f>
        <v>104</v>
      </c>
      <c r="AH144" s="209"/>
      <c r="AI144" s="207">
        <f>IFERROR(VLOOKUP(AD144,エリアマスタ!$C$2:$I$2239,6,FALSE),"")</f>
        <v>211</v>
      </c>
      <c r="AJ144" s="208"/>
      <c r="AK144" s="207">
        <f>IFERROR(VLOOKUP(AD144,エリアマスタ!$C$2:$I$2239,7,FALSE),"")</f>
        <v>315</v>
      </c>
      <c r="AL144" s="214">
        <f t="shared" si="34"/>
        <v>0</v>
      </c>
      <c r="AM144" s="215">
        <v>23</v>
      </c>
      <c r="AN144" s="183"/>
    </row>
    <row r="145" spans="1:41" ht="13.5" customHeight="1">
      <c r="B145" s="204" t="str">
        <f t="shared" si="31"/>
        <v/>
      </c>
      <c r="C145" s="205">
        <v>24</v>
      </c>
      <c r="D145" s="206" t="str">
        <f>B120&amp;"-"&amp;C145</f>
        <v>10-24</v>
      </c>
      <c r="E145" s="207" t="s">
        <v>479</v>
      </c>
      <c r="F145" s="208"/>
      <c r="G145" s="207">
        <f>IFERROR(VLOOKUP(D145,エリアマスタ!$C$2:$I$2239,5,FALSE),"")</f>
        <v>213</v>
      </c>
      <c r="H145" s="209"/>
      <c r="I145" s="207">
        <f>IFERROR(VLOOKUP(D145,エリアマスタ!$C$2:$I$2239,6,FALSE),"")</f>
        <v>55</v>
      </c>
      <c r="J145" s="209"/>
      <c r="K145" s="207">
        <f>IFERROR(VLOOKUP(D145,エリアマスタ!$C$2:$I$2239,7,FALSE),"")</f>
        <v>268</v>
      </c>
      <c r="L145" s="210">
        <f t="shared" si="32"/>
        <v>0</v>
      </c>
      <c r="M145" s="215">
        <v>24</v>
      </c>
      <c r="N145" s="220"/>
      <c r="O145" s="213" t="str">
        <f t="shared" si="35"/>
        <v/>
      </c>
      <c r="P145" s="205">
        <v>25</v>
      </c>
      <c r="Q145" s="206" t="str">
        <f>O120&amp;"-"&amp;P145</f>
        <v>11-25</v>
      </c>
      <c r="R145" s="207" t="s">
        <v>505</v>
      </c>
      <c r="S145" s="209"/>
      <c r="T145" s="207">
        <f>IFERROR(VLOOKUP(Q145,エリアマスタ!$C$2:$I$2239,5,FALSE),"")</f>
        <v>299</v>
      </c>
      <c r="U145" s="208"/>
      <c r="V145" s="207">
        <f>IFERROR(VLOOKUP(Q145,エリアマスタ!$C$2:$I$2239,6,FALSE),"")</f>
        <v>70</v>
      </c>
      <c r="W145" s="209"/>
      <c r="X145" s="207">
        <f>IFERROR(VLOOKUP(Q145,エリアマスタ!$C$2:$I$2239,7,FALSE),"")</f>
        <v>369</v>
      </c>
      <c r="Y145" s="210">
        <f t="shared" si="33"/>
        <v>0</v>
      </c>
      <c r="Z145" s="215">
        <v>24</v>
      </c>
      <c r="AA145" s="220"/>
      <c r="AB145" s="213" t="str">
        <f t="shared" si="36"/>
        <v/>
      </c>
      <c r="AC145" s="205">
        <v>24</v>
      </c>
      <c r="AD145" s="206" t="str">
        <f>AB120&amp;"-"&amp;AC145</f>
        <v>12-24</v>
      </c>
      <c r="AE145" s="207" t="s">
        <v>534</v>
      </c>
      <c r="AF145" s="209"/>
      <c r="AG145" s="207">
        <f>IFERROR(VLOOKUP(AD145,エリアマスタ!$C$2:$I$2239,5,FALSE),"")</f>
        <v>48</v>
      </c>
      <c r="AH145" s="209"/>
      <c r="AI145" s="207">
        <f>IFERROR(VLOOKUP(AD145,エリアマスタ!$C$2:$I$2239,6,FALSE),"")</f>
        <v>239</v>
      </c>
      <c r="AJ145" s="208"/>
      <c r="AK145" s="207">
        <f>IFERROR(VLOOKUP(AD145,エリアマスタ!$C$2:$I$2239,7,FALSE),"")</f>
        <v>287</v>
      </c>
      <c r="AL145" s="214">
        <f t="shared" si="34"/>
        <v>0</v>
      </c>
      <c r="AM145" s="215">
        <v>24</v>
      </c>
      <c r="AN145" s="183"/>
    </row>
    <row r="146" spans="1:41" ht="13.5" customHeight="1">
      <c r="B146" s="204" t="str">
        <f t="shared" si="31"/>
        <v/>
      </c>
      <c r="C146" s="205">
        <v>25</v>
      </c>
      <c r="D146" s="206" t="str">
        <f>B120&amp;"-"&amp;C146</f>
        <v>10-25</v>
      </c>
      <c r="E146" s="207" t="s">
        <v>480</v>
      </c>
      <c r="F146" s="208"/>
      <c r="G146" s="207">
        <f>IFERROR(VLOOKUP(D146,エリアマスタ!$C$2:$I$2239,5,FALSE),"")</f>
        <v>237</v>
      </c>
      <c r="H146" s="209"/>
      <c r="I146" s="207">
        <f>IFERROR(VLOOKUP(D146,エリアマスタ!$C$2:$I$2239,6,FALSE),"")</f>
        <v>135</v>
      </c>
      <c r="J146" s="209"/>
      <c r="K146" s="207">
        <f>IFERROR(VLOOKUP(D146,エリアマスタ!$C$2:$I$2239,7,FALSE),"")</f>
        <v>372</v>
      </c>
      <c r="L146" s="210">
        <f t="shared" si="32"/>
        <v>0</v>
      </c>
      <c r="M146" s="211">
        <v>25</v>
      </c>
      <c r="N146" s="220"/>
      <c r="O146" s="213" t="str">
        <f t="shared" si="35"/>
        <v/>
      </c>
      <c r="P146" s="205">
        <v>27</v>
      </c>
      <c r="Q146" s="206" t="str">
        <f>O120&amp;"-"&amp;P146</f>
        <v>11-27</v>
      </c>
      <c r="R146" s="207" t="s">
        <v>507</v>
      </c>
      <c r="S146" s="209"/>
      <c r="T146" s="207">
        <f>IFERROR(VLOOKUP(Q146,エリアマスタ!$C$2:$I$2239,5,FALSE),"")</f>
        <v>203</v>
      </c>
      <c r="U146" s="208"/>
      <c r="V146" s="207">
        <f>IFERROR(VLOOKUP(Q146,エリアマスタ!$C$2:$I$2239,6,FALSE),"")</f>
        <v>35</v>
      </c>
      <c r="W146" s="209"/>
      <c r="X146" s="207">
        <f>IFERROR(VLOOKUP(Q146,エリアマスタ!$C$2:$I$2239,7,FALSE),"")</f>
        <v>238</v>
      </c>
      <c r="Y146" s="210">
        <f t="shared" si="33"/>
        <v>0</v>
      </c>
      <c r="Z146" s="211">
        <v>25</v>
      </c>
      <c r="AA146" s="220"/>
      <c r="AB146" s="213" t="str">
        <f t="shared" si="36"/>
        <v/>
      </c>
      <c r="AC146" s="205">
        <v>25</v>
      </c>
      <c r="AD146" s="206" t="str">
        <f>AB120&amp;"-"&amp;AC146</f>
        <v>12-25</v>
      </c>
      <c r="AE146" s="207" t="s">
        <v>535</v>
      </c>
      <c r="AF146" s="209"/>
      <c r="AG146" s="207">
        <f>IFERROR(VLOOKUP(AD146,エリアマスタ!$C$2:$I$2239,5,FALSE),"")</f>
        <v>68</v>
      </c>
      <c r="AH146" s="209"/>
      <c r="AI146" s="207">
        <f>IFERROR(VLOOKUP(AD146,エリアマスタ!$C$2:$I$2239,6,FALSE),"")</f>
        <v>372</v>
      </c>
      <c r="AJ146" s="208"/>
      <c r="AK146" s="207">
        <f>IFERROR(VLOOKUP(AD146,エリアマスタ!$C$2:$I$2239,7,FALSE),"")</f>
        <v>440</v>
      </c>
      <c r="AL146" s="214">
        <f t="shared" si="34"/>
        <v>0</v>
      </c>
      <c r="AM146" s="211">
        <v>25</v>
      </c>
      <c r="AN146" s="183"/>
    </row>
    <row r="147" spans="1:41" ht="13.5" customHeight="1">
      <c r="B147" s="204" t="str">
        <f t="shared" si="31"/>
        <v/>
      </c>
      <c r="C147" s="205">
        <v>26</v>
      </c>
      <c r="D147" s="206" t="str">
        <f>B120&amp;"-"&amp;C147</f>
        <v>10-26</v>
      </c>
      <c r="E147" s="207" t="s">
        <v>481</v>
      </c>
      <c r="F147" s="208"/>
      <c r="G147" s="207">
        <f>IFERROR(VLOOKUP(D147,エリアマスタ!$C$2:$I$2239,5,FALSE),"")</f>
        <v>180</v>
      </c>
      <c r="H147" s="209"/>
      <c r="I147" s="207">
        <f>IFERROR(VLOOKUP(D147,エリアマスタ!$C$2:$I$2239,6,FALSE),"")</f>
        <v>120</v>
      </c>
      <c r="J147" s="209"/>
      <c r="K147" s="207">
        <f>IFERROR(VLOOKUP(D147,エリアマスタ!$C$2:$I$2239,7,FALSE),"")</f>
        <v>300</v>
      </c>
      <c r="L147" s="210">
        <f t="shared" si="32"/>
        <v>0</v>
      </c>
      <c r="M147" s="215">
        <v>26</v>
      </c>
      <c r="N147" s="212"/>
      <c r="O147" s="213" t="str">
        <f t="shared" si="35"/>
        <v/>
      </c>
      <c r="P147" s="205">
        <v>29</v>
      </c>
      <c r="Q147" s="206" t="str">
        <f>O120&amp;"-"&amp;P147</f>
        <v>11-29</v>
      </c>
      <c r="R147" s="207" t="s">
        <v>509</v>
      </c>
      <c r="S147" s="209"/>
      <c r="T147" s="207">
        <f>IFERROR(VLOOKUP(Q147,エリアマスタ!$C$2:$I$2239,5,FALSE),"")</f>
        <v>153</v>
      </c>
      <c r="U147" s="208"/>
      <c r="V147" s="207">
        <f>IFERROR(VLOOKUP(Q147,エリアマスタ!$C$2:$I$2239,6,FALSE),"")</f>
        <v>13</v>
      </c>
      <c r="W147" s="209"/>
      <c r="X147" s="207">
        <f>IFERROR(VLOOKUP(Q147,エリアマスタ!$C$2:$I$2239,7,FALSE),"")</f>
        <v>166</v>
      </c>
      <c r="Y147" s="210">
        <f t="shared" si="33"/>
        <v>0</v>
      </c>
      <c r="Z147" s="215">
        <v>26</v>
      </c>
      <c r="AA147" s="212"/>
      <c r="AB147" s="213" t="str">
        <f t="shared" si="36"/>
        <v/>
      </c>
      <c r="AC147" s="205">
        <v>26</v>
      </c>
      <c r="AD147" s="206" t="str">
        <f>AB120&amp;"-"&amp;AC147</f>
        <v>12-26</v>
      </c>
      <c r="AE147" s="207" t="s">
        <v>3271</v>
      </c>
      <c r="AF147" s="209"/>
      <c r="AG147" s="207">
        <f>IFERROR(VLOOKUP(AD147,エリアマスタ!$C$2:$I$2239,5,FALSE),"")</f>
        <v>87</v>
      </c>
      <c r="AH147" s="209"/>
      <c r="AI147" s="207">
        <f>IFERROR(VLOOKUP(AD147,エリアマスタ!$C$2:$I$2239,6,FALSE),"")</f>
        <v>91</v>
      </c>
      <c r="AJ147" s="208"/>
      <c r="AK147" s="207">
        <f>IFERROR(VLOOKUP(AD147,エリアマスタ!$C$2:$I$2239,7,FALSE),"")</f>
        <v>178</v>
      </c>
      <c r="AL147" s="214">
        <f t="shared" si="34"/>
        <v>0</v>
      </c>
      <c r="AM147" s="215">
        <v>26</v>
      </c>
      <c r="AN147" s="183"/>
    </row>
    <row r="148" spans="1:41" ht="13.5" customHeight="1">
      <c r="B148" s="204" t="str">
        <f t="shared" si="31"/>
        <v/>
      </c>
      <c r="C148" s="205">
        <v>27</v>
      </c>
      <c r="D148" s="206" t="str">
        <f>B120&amp;"-"&amp;C148</f>
        <v>10-27</v>
      </c>
      <c r="E148" s="207" t="s">
        <v>482</v>
      </c>
      <c r="F148" s="208"/>
      <c r="G148" s="207">
        <f>IFERROR(VLOOKUP(D148,エリアマスタ!$C$2:$I$2239,5,FALSE),"")</f>
        <v>183</v>
      </c>
      <c r="H148" s="209"/>
      <c r="I148" s="207">
        <f>IFERROR(VLOOKUP(D148,エリアマスタ!$C$2:$I$2239,6,FALSE),"")</f>
        <v>78</v>
      </c>
      <c r="J148" s="209"/>
      <c r="K148" s="207">
        <f>IFERROR(VLOOKUP(D148,エリアマスタ!$C$2:$I$2239,7,FALSE),"")</f>
        <v>261</v>
      </c>
      <c r="L148" s="210">
        <f t="shared" si="32"/>
        <v>0</v>
      </c>
      <c r="M148" s="215">
        <v>27</v>
      </c>
      <c r="N148" s="212"/>
      <c r="O148" s="213" t="str">
        <f t="shared" si="35"/>
        <v/>
      </c>
      <c r="P148" s="205">
        <v>30</v>
      </c>
      <c r="Q148" s="206" t="str">
        <f>O120&amp;"-"&amp;P148</f>
        <v>11-30</v>
      </c>
      <c r="R148" s="207" t="s">
        <v>510</v>
      </c>
      <c r="S148" s="209"/>
      <c r="T148" s="207">
        <f>IFERROR(VLOOKUP(Q148,エリアマスタ!$C$2:$I$2239,5,FALSE),"")</f>
        <v>178</v>
      </c>
      <c r="U148" s="208"/>
      <c r="V148" s="207">
        <f>IFERROR(VLOOKUP(Q148,エリアマスタ!$C$2:$I$2239,6,FALSE),"")</f>
        <v>24</v>
      </c>
      <c r="W148" s="209"/>
      <c r="X148" s="207">
        <f>IFERROR(VLOOKUP(Q148,エリアマスタ!$C$2:$I$2239,7,FALSE),"")</f>
        <v>202</v>
      </c>
      <c r="Y148" s="210">
        <f t="shared" si="33"/>
        <v>0</v>
      </c>
      <c r="Z148" s="215">
        <v>27</v>
      </c>
      <c r="AA148" s="212"/>
      <c r="AB148" s="213" t="str">
        <f t="shared" si="36"/>
        <v/>
      </c>
      <c r="AC148" s="205"/>
      <c r="AD148" s="206"/>
      <c r="AE148" s="207" t="e">
        <f t="shared" ref="AE148:AE155" ca="1" si="37">エリア名2(AD148)</f>
        <v>#NAME?</v>
      </c>
      <c r="AF148" s="209"/>
      <c r="AG148" s="207" t="str">
        <f>IFERROR(VLOOKUP(AD148,エリアマスタ!$C$2:$I$2239,5,FALSE),"")</f>
        <v/>
      </c>
      <c r="AH148" s="209"/>
      <c r="AI148" s="207" t="str">
        <f>IFERROR(VLOOKUP(AD148,エリアマスタ!$C$2:$I$2239,6,FALSE),"")</f>
        <v/>
      </c>
      <c r="AJ148" s="209"/>
      <c r="AK148" s="207" t="str">
        <f>IFERROR(VLOOKUP(AD148,エリアマスタ!$C$2:$I$2239,7,FALSE),"")</f>
        <v/>
      </c>
      <c r="AL148" s="214">
        <f t="shared" si="34"/>
        <v>0</v>
      </c>
      <c r="AM148" s="215">
        <v>27</v>
      </c>
      <c r="AN148" s="183"/>
    </row>
    <row r="149" spans="1:41" ht="13.5" customHeight="1">
      <c r="B149" s="204" t="str">
        <f t="shared" si="31"/>
        <v/>
      </c>
      <c r="C149" s="205">
        <v>28</v>
      </c>
      <c r="D149" s="206" t="str">
        <f>B120&amp;"-"&amp;C149</f>
        <v>10-28</v>
      </c>
      <c r="E149" s="207" t="s">
        <v>483</v>
      </c>
      <c r="F149" s="221"/>
      <c r="G149" s="207">
        <f>IFERROR(VLOOKUP(D149,エリアマスタ!$C$2:$I$2239,5,FALSE),"")</f>
        <v>158</v>
      </c>
      <c r="H149" s="209"/>
      <c r="I149" s="207">
        <f>IFERROR(VLOOKUP(D149,エリアマスタ!$C$2:$I$2239,6,FALSE),"")</f>
        <v>270</v>
      </c>
      <c r="J149" s="209"/>
      <c r="K149" s="207">
        <f>IFERROR(VLOOKUP(D149,エリアマスタ!$C$2:$I$2239,7,FALSE),"")</f>
        <v>428</v>
      </c>
      <c r="L149" s="210">
        <f t="shared" si="32"/>
        <v>0</v>
      </c>
      <c r="M149" s="211">
        <v>28</v>
      </c>
      <c r="N149" s="212"/>
      <c r="O149" s="213" t="str">
        <f t="shared" si="35"/>
        <v/>
      </c>
      <c r="P149" s="205">
        <v>31</v>
      </c>
      <c r="Q149" s="206" t="str">
        <f>O120&amp;"-"&amp;P149</f>
        <v>11-31</v>
      </c>
      <c r="R149" s="207" t="s">
        <v>511</v>
      </c>
      <c r="S149" s="221"/>
      <c r="T149" s="207">
        <f>IFERROR(VLOOKUP(Q149,エリアマスタ!$C$2:$I$2239,5,FALSE),"")</f>
        <v>432</v>
      </c>
      <c r="U149" s="208"/>
      <c r="V149" s="207">
        <f>IFERROR(VLOOKUP(Q149,エリアマスタ!$C$2:$I$2239,6,FALSE),"")</f>
        <v>97</v>
      </c>
      <c r="W149" s="209"/>
      <c r="X149" s="207">
        <f>IFERROR(VLOOKUP(Q149,エリアマスタ!$C$2:$I$2239,7,FALSE),"")</f>
        <v>529</v>
      </c>
      <c r="Y149" s="210">
        <f t="shared" si="33"/>
        <v>0</v>
      </c>
      <c r="Z149" s="211">
        <v>28</v>
      </c>
      <c r="AA149" s="212"/>
      <c r="AB149" s="213" t="str">
        <f t="shared" si="36"/>
        <v/>
      </c>
      <c r="AC149" s="205"/>
      <c r="AD149" s="206"/>
      <c r="AE149" s="207" t="e">
        <f t="shared" ca="1" si="37"/>
        <v>#NAME?</v>
      </c>
      <c r="AF149" s="209"/>
      <c r="AG149" s="207" t="str">
        <f>IFERROR(VLOOKUP(AD149,エリアマスタ!$C$2:$I$2239,5,FALSE),"")</f>
        <v/>
      </c>
      <c r="AH149" s="209"/>
      <c r="AI149" s="207" t="str">
        <f>IFERROR(VLOOKUP(AD149,エリアマスタ!$C$2:$I$2239,6,FALSE),"")</f>
        <v/>
      </c>
      <c r="AJ149" s="209"/>
      <c r="AK149" s="207" t="str">
        <f>IFERROR(VLOOKUP(AD149,エリアマスタ!$C$2:$I$2239,7,FALSE),"")</f>
        <v/>
      </c>
      <c r="AL149" s="214">
        <f t="shared" si="34"/>
        <v>0</v>
      </c>
      <c r="AM149" s="211">
        <v>28</v>
      </c>
      <c r="AN149" s="183"/>
    </row>
    <row r="150" spans="1:41" ht="13.5" customHeight="1">
      <c r="B150" s="204" t="str">
        <f t="shared" si="31"/>
        <v/>
      </c>
      <c r="C150" s="205">
        <v>29</v>
      </c>
      <c r="D150" s="206" t="str">
        <f>B120&amp;"-"&amp;C150</f>
        <v>10-29</v>
      </c>
      <c r="E150" s="207" t="s">
        <v>15</v>
      </c>
      <c r="F150" s="221"/>
      <c r="G150" s="207">
        <f>IFERROR(VLOOKUP(D150,エリアマスタ!$C$2:$I$2239,5,FALSE),"")</f>
        <v>85</v>
      </c>
      <c r="H150" s="209"/>
      <c r="I150" s="207">
        <f>IFERROR(VLOOKUP(D150,エリアマスタ!$C$2:$I$2239,6,FALSE),"")</f>
        <v>296</v>
      </c>
      <c r="J150" s="209"/>
      <c r="K150" s="207">
        <f>IFERROR(VLOOKUP(D150,エリアマスタ!$C$2:$I$2239,7,FALSE),"")</f>
        <v>381</v>
      </c>
      <c r="L150" s="210">
        <f t="shared" si="32"/>
        <v>0</v>
      </c>
      <c r="M150" s="215">
        <v>29</v>
      </c>
      <c r="N150" s="212"/>
      <c r="O150" s="213" t="str">
        <f t="shared" si="35"/>
        <v/>
      </c>
      <c r="P150" s="205">
        <v>32</v>
      </c>
      <c r="Q150" s="206" t="str">
        <f>O120&amp;"-"&amp;P150</f>
        <v>11-32</v>
      </c>
      <c r="R150" s="207" t="s">
        <v>512</v>
      </c>
      <c r="S150" s="221"/>
      <c r="T150" s="207">
        <f>IFERROR(VLOOKUP(Q150,エリアマスタ!$C$2:$I$2239,5,FALSE),"")</f>
        <v>381</v>
      </c>
      <c r="U150" s="208"/>
      <c r="V150" s="207">
        <f>IFERROR(VLOOKUP(Q150,エリアマスタ!$C$2:$I$2239,6,FALSE),"")</f>
        <v>99</v>
      </c>
      <c r="W150" s="209"/>
      <c r="X150" s="207">
        <f>IFERROR(VLOOKUP(Q150,エリアマスタ!$C$2:$I$2239,7,FALSE),"")</f>
        <v>480</v>
      </c>
      <c r="Y150" s="210">
        <f t="shared" si="33"/>
        <v>0</v>
      </c>
      <c r="Z150" s="215">
        <v>29</v>
      </c>
      <c r="AA150" s="212"/>
      <c r="AB150" s="213" t="str">
        <f t="shared" si="36"/>
        <v/>
      </c>
      <c r="AC150" s="205"/>
      <c r="AD150" s="206"/>
      <c r="AE150" s="207" t="e">
        <f t="shared" ca="1" si="37"/>
        <v>#NAME?</v>
      </c>
      <c r="AF150" s="209"/>
      <c r="AG150" s="207" t="str">
        <f>IFERROR(VLOOKUP(AD150,エリアマスタ!$C$2:$I$2239,5,FALSE),"")</f>
        <v/>
      </c>
      <c r="AH150" s="209"/>
      <c r="AI150" s="207" t="str">
        <f>IFERROR(VLOOKUP(AD150,エリアマスタ!$C$2:$I$2239,6,FALSE),"")</f>
        <v/>
      </c>
      <c r="AJ150" s="209"/>
      <c r="AK150" s="207" t="str">
        <f>IFERROR(VLOOKUP(AD150,エリアマスタ!$C$2:$I$2239,7,FALSE),"")</f>
        <v/>
      </c>
      <c r="AL150" s="214">
        <f t="shared" si="34"/>
        <v>0</v>
      </c>
      <c r="AM150" s="215">
        <v>29</v>
      </c>
    </row>
    <row r="151" spans="1:41" ht="13.5" customHeight="1">
      <c r="B151" s="204" t="str">
        <f t="shared" si="31"/>
        <v/>
      </c>
      <c r="C151" s="205">
        <v>30</v>
      </c>
      <c r="D151" s="206" t="str">
        <f>B120&amp;"-"&amp;C151</f>
        <v>10-30</v>
      </c>
      <c r="E151" s="207" t="s">
        <v>484</v>
      </c>
      <c r="F151" s="221"/>
      <c r="G151" s="207">
        <f>IFERROR(VLOOKUP(D151,エリアマスタ!$C$2:$I$2239,5,FALSE),"")</f>
        <v>332</v>
      </c>
      <c r="H151" s="209"/>
      <c r="I151" s="207">
        <f>IFERROR(VLOOKUP(D151,エリアマスタ!$C$2:$I$2239,6,FALSE),"")</f>
        <v>65</v>
      </c>
      <c r="J151" s="209"/>
      <c r="K151" s="207">
        <f>IFERROR(VLOOKUP(D151,エリアマスタ!$C$2:$I$2239,7,FALSE),"")</f>
        <v>397</v>
      </c>
      <c r="L151" s="210">
        <f t="shared" si="32"/>
        <v>0</v>
      </c>
      <c r="M151" s="215">
        <v>30</v>
      </c>
      <c r="N151" s="212"/>
      <c r="O151" s="213" t="str">
        <f t="shared" si="35"/>
        <v/>
      </c>
      <c r="P151" s="205">
        <v>33</v>
      </c>
      <c r="Q151" s="206" t="str">
        <f>O120&amp;"-"&amp;P151</f>
        <v>11-33</v>
      </c>
      <c r="R151" s="207" t="s">
        <v>513</v>
      </c>
      <c r="S151" s="221"/>
      <c r="T151" s="207">
        <f>IFERROR(VLOOKUP(Q151,エリアマスタ!$C$2:$I$2239,5,FALSE),"")</f>
        <v>505</v>
      </c>
      <c r="U151" s="208"/>
      <c r="V151" s="207">
        <f>IFERROR(VLOOKUP(Q151,エリアマスタ!$C$2:$I$2239,6,FALSE),"")</f>
        <v>373</v>
      </c>
      <c r="W151" s="209"/>
      <c r="X151" s="207">
        <f>IFERROR(VLOOKUP(Q151,エリアマスタ!$C$2:$I$2239,7,FALSE),"")</f>
        <v>878</v>
      </c>
      <c r="Y151" s="210">
        <f t="shared" si="33"/>
        <v>0</v>
      </c>
      <c r="Z151" s="215">
        <v>30</v>
      </c>
      <c r="AA151" s="212"/>
      <c r="AB151" s="213" t="str">
        <f t="shared" si="36"/>
        <v/>
      </c>
      <c r="AC151" s="205"/>
      <c r="AD151" s="206"/>
      <c r="AE151" s="207" t="e">
        <f t="shared" ca="1" si="37"/>
        <v>#NAME?</v>
      </c>
      <c r="AF151" s="209"/>
      <c r="AG151" s="207" t="str">
        <f>IFERROR(VLOOKUP(AD151,エリアマスタ!$C$2:$I$2239,5,FALSE),"")</f>
        <v/>
      </c>
      <c r="AH151" s="209"/>
      <c r="AI151" s="207" t="str">
        <f>IFERROR(VLOOKUP(AD151,エリアマスタ!$C$2:$I$2239,6,FALSE),"")</f>
        <v/>
      </c>
      <c r="AJ151" s="209"/>
      <c r="AK151" s="207" t="str">
        <f>IFERROR(VLOOKUP(AD151,エリアマスタ!$C$2:$I$2239,7,FALSE),"")</f>
        <v/>
      </c>
      <c r="AL151" s="214">
        <f t="shared" si="34"/>
        <v>0</v>
      </c>
      <c r="AM151" s="215">
        <v>30</v>
      </c>
    </row>
    <row r="152" spans="1:41" ht="13.5" customHeight="1">
      <c r="B152" s="204" t="str">
        <f t="shared" si="31"/>
        <v/>
      </c>
      <c r="C152" s="205">
        <v>31</v>
      </c>
      <c r="D152" s="206" t="str">
        <f>B120&amp;"-"&amp;C152</f>
        <v>10-31</v>
      </c>
      <c r="E152" s="207" t="s">
        <v>17</v>
      </c>
      <c r="F152" s="221"/>
      <c r="G152" s="207">
        <f>IFERROR(VLOOKUP(D152,エリアマスタ!$C$2:$I$2239,5,FALSE),"")</f>
        <v>216</v>
      </c>
      <c r="H152" s="209"/>
      <c r="I152" s="207">
        <f>IFERROR(VLOOKUP(D152,エリアマスタ!$C$2:$I$2239,6,FALSE),"")</f>
        <v>39</v>
      </c>
      <c r="J152" s="209"/>
      <c r="K152" s="207">
        <f>IFERROR(VLOOKUP(D152,エリアマスタ!$C$2:$I$2239,7,FALSE),"")</f>
        <v>255</v>
      </c>
      <c r="L152" s="210">
        <f t="shared" si="32"/>
        <v>0</v>
      </c>
      <c r="M152" s="211">
        <v>31</v>
      </c>
      <c r="N152" s="212"/>
      <c r="O152" s="213" t="str">
        <f t="shared" si="35"/>
        <v/>
      </c>
      <c r="P152" s="205">
        <v>35</v>
      </c>
      <c r="Q152" s="206" t="str">
        <f>O120&amp;"-"&amp;P152</f>
        <v>11-35</v>
      </c>
      <c r="R152" s="207" t="s">
        <v>839</v>
      </c>
      <c r="S152" s="221"/>
      <c r="T152" s="207">
        <f>IFERROR(VLOOKUP(Q152,エリアマスタ!$C$2:$I$2239,5,FALSE),"")</f>
        <v>160</v>
      </c>
      <c r="U152" s="208"/>
      <c r="V152" s="207">
        <f>IFERROR(VLOOKUP(Q152,エリアマスタ!$C$2:$I$2239,6,FALSE),"")</f>
        <v>115</v>
      </c>
      <c r="W152" s="209"/>
      <c r="X152" s="207">
        <f>IFERROR(VLOOKUP(Q152,エリアマスタ!$C$2:$I$2239,7,FALSE),"")</f>
        <v>275</v>
      </c>
      <c r="Y152" s="210">
        <f t="shared" si="33"/>
        <v>0</v>
      </c>
      <c r="Z152" s="211">
        <v>31</v>
      </c>
      <c r="AA152" s="212"/>
      <c r="AB152" s="213" t="str">
        <f t="shared" si="36"/>
        <v/>
      </c>
      <c r="AC152" s="205"/>
      <c r="AD152" s="206"/>
      <c r="AE152" s="207" t="e">
        <f t="shared" ca="1" si="37"/>
        <v>#NAME?</v>
      </c>
      <c r="AF152" s="209"/>
      <c r="AG152" s="207" t="str">
        <f>IFERROR(VLOOKUP(AD152,エリアマスタ!$C$2:$I$2239,5,FALSE),"")</f>
        <v/>
      </c>
      <c r="AH152" s="209"/>
      <c r="AI152" s="207" t="str">
        <f>IFERROR(VLOOKUP(AD152,エリアマスタ!$C$2:$I$2239,6,FALSE),"")</f>
        <v/>
      </c>
      <c r="AJ152" s="209"/>
      <c r="AK152" s="207" t="str">
        <f>IFERROR(VLOOKUP(AD152,エリアマスタ!$C$2:$I$2239,7,FALSE),"")</f>
        <v/>
      </c>
      <c r="AL152" s="214">
        <f t="shared" si="34"/>
        <v>0</v>
      </c>
      <c r="AM152" s="211">
        <v>31</v>
      </c>
    </row>
    <row r="153" spans="1:41" ht="13.5" customHeight="1">
      <c r="B153" s="204" t="str">
        <f t="shared" si="31"/>
        <v/>
      </c>
      <c r="C153" s="205">
        <v>32</v>
      </c>
      <c r="D153" s="206" t="str">
        <f>B120&amp;"-"&amp;C153</f>
        <v>10-32</v>
      </c>
      <c r="E153" s="207" t="s">
        <v>485</v>
      </c>
      <c r="F153" s="221"/>
      <c r="G153" s="207">
        <f>IFERROR(VLOOKUP(D153,エリアマスタ!$C$2:$I$2239,5,FALSE),"")</f>
        <v>145</v>
      </c>
      <c r="H153" s="209"/>
      <c r="I153" s="207">
        <f>IFERROR(VLOOKUP(D153,エリアマスタ!$C$2:$I$2239,6,FALSE),"")</f>
        <v>302</v>
      </c>
      <c r="J153" s="209"/>
      <c r="K153" s="207">
        <f>IFERROR(VLOOKUP(D153,エリアマスタ!$C$2:$I$2239,7,FALSE),"")</f>
        <v>447</v>
      </c>
      <c r="L153" s="210">
        <f t="shared" si="32"/>
        <v>0</v>
      </c>
      <c r="M153" s="215">
        <v>32</v>
      </c>
      <c r="N153" s="212"/>
      <c r="O153" s="213" t="str">
        <f t="shared" si="35"/>
        <v/>
      </c>
      <c r="P153" s="205">
        <v>36</v>
      </c>
      <c r="Q153" s="206" t="str">
        <f>O120&amp;"-"&amp;P153</f>
        <v>11-36</v>
      </c>
      <c r="R153" s="207" t="s">
        <v>840</v>
      </c>
      <c r="S153" s="221"/>
      <c r="T153" s="207">
        <f>IFERROR(VLOOKUP(Q153,エリアマスタ!$C$2:$I$2239,5,FALSE),"")</f>
        <v>207</v>
      </c>
      <c r="U153" s="209"/>
      <c r="V153" s="207">
        <f>IFERROR(VLOOKUP(Q153,エリアマスタ!$C$2:$I$2239,6,FALSE),"")</f>
        <v>98</v>
      </c>
      <c r="W153" s="209"/>
      <c r="X153" s="207">
        <f>IFERROR(VLOOKUP(Q153,エリアマスタ!$C$2:$I$2239,7,FALSE),"")</f>
        <v>305</v>
      </c>
      <c r="Y153" s="210">
        <f t="shared" si="33"/>
        <v>0</v>
      </c>
      <c r="Z153" s="211">
        <v>32</v>
      </c>
      <c r="AA153" s="212"/>
      <c r="AB153" s="213" t="str">
        <f t="shared" si="36"/>
        <v/>
      </c>
      <c r="AC153" s="205"/>
      <c r="AD153" s="206"/>
      <c r="AE153" s="207" t="e">
        <f t="shared" ca="1" si="37"/>
        <v>#NAME?</v>
      </c>
      <c r="AF153" s="222"/>
      <c r="AG153" s="207" t="str">
        <f>IFERROR(VLOOKUP(AD153,エリアマスタ!$C$2:$I$2239,5,FALSE),"")</f>
        <v/>
      </c>
      <c r="AH153" s="209"/>
      <c r="AI153" s="207" t="str">
        <f>IFERROR(VLOOKUP(AD153,エリアマスタ!$C$2:$I$2239,6,FALSE),"")</f>
        <v/>
      </c>
      <c r="AJ153" s="209"/>
      <c r="AK153" s="207" t="str">
        <f>IFERROR(VLOOKUP(AD153,エリアマスタ!$C$2:$I$2239,7,FALSE),"")</f>
        <v/>
      </c>
      <c r="AL153" s="214">
        <f t="shared" si="34"/>
        <v>0</v>
      </c>
      <c r="AM153" s="215">
        <v>32</v>
      </c>
    </row>
    <row r="154" spans="1:41" ht="13.5" customHeight="1">
      <c r="B154" s="204" t="str">
        <f t="shared" si="31"/>
        <v/>
      </c>
      <c r="C154" s="205">
        <v>33</v>
      </c>
      <c r="D154" s="206" t="str">
        <f>B120&amp;"-"&amp;C154</f>
        <v>10-33</v>
      </c>
      <c r="E154" s="207" t="s">
        <v>486</v>
      </c>
      <c r="F154" s="221"/>
      <c r="G154" s="207">
        <f>IFERROR(VLOOKUP(D154,エリアマスタ!$C$2:$I$2239,5,FALSE),"")</f>
        <v>229</v>
      </c>
      <c r="H154" s="209"/>
      <c r="I154" s="207">
        <f>IFERROR(VLOOKUP(D154,エリアマスタ!$C$2:$I$2239,6,FALSE),"")</f>
        <v>20</v>
      </c>
      <c r="J154" s="209"/>
      <c r="K154" s="207">
        <f>IFERROR(VLOOKUP(D154,エリアマスタ!$C$2:$I$2239,7,FALSE),"")</f>
        <v>249</v>
      </c>
      <c r="L154" s="210">
        <f t="shared" si="32"/>
        <v>0</v>
      </c>
      <c r="M154" s="215">
        <v>33</v>
      </c>
      <c r="N154" s="212"/>
      <c r="O154" s="213" t="str">
        <f t="shared" si="35"/>
        <v/>
      </c>
      <c r="P154" s="205">
        <v>37</v>
      </c>
      <c r="Q154" s="206" t="str">
        <f>O120&amp;"-"&amp;P154</f>
        <v>11-37</v>
      </c>
      <c r="R154" s="207" t="s">
        <v>841</v>
      </c>
      <c r="S154" s="221"/>
      <c r="T154" s="207">
        <f>IFERROR(VLOOKUP(Q154,エリアマスタ!$C$2:$I$2239,5,FALSE),"")</f>
        <v>195</v>
      </c>
      <c r="U154" s="209"/>
      <c r="V154" s="207">
        <f>IFERROR(VLOOKUP(Q154,エリアマスタ!$C$2:$I$2239,6,FALSE),"")</f>
        <v>180</v>
      </c>
      <c r="W154" s="209"/>
      <c r="X154" s="207">
        <f>IFERROR(VLOOKUP(Q154,エリアマスタ!$C$2:$I$2239,7,FALSE),"")</f>
        <v>375</v>
      </c>
      <c r="Y154" s="210">
        <f t="shared" si="33"/>
        <v>0</v>
      </c>
      <c r="Z154" s="211">
        <v>33</v>
      </c>
      <c r="AA154" s="212"/>
      <c r="AB154" s="213" t="str">
        <f t="shared" si="36"/>
        <v/>
      </c>
      <c r="AC154" s="205"/>
      <c r="AD154" s="206"/>
      <c r="AE154" s="207" t="e">
        <f t="shared" ca="1" si="37"/>
        <v>#NAME?</v>
      </c>
      <c r="AF154" s="223"/>
      <c r="AG154" s="207" t="str">
        <f>IFERROR(VLOOKUP(AD154,エリアマスタ!$C$2:$I$2239,5,FALSE),"")</f>
        <v/>
      </c>
      <c r="AH154" s="209"/>
      <c r="AI154" s="207" t="str">
        <f>IFERROR(VLOOKUP(AD154,エリアマスタ!$C$2:$I$2239,6,FALSE),"")</f>
        <v/>
      </c>
      <c r="AJ154" s="209"/>
      <c r="AK154" s="207" t="str">
        <f>IFERROR(VLOOKUP(AD154,エリアマスタ!$C$2:$I$2239,7,FALSE),"")</f>
        <v/>
      </c>
      <c r="AL154" s="214">
        <f t="shared" si="34"/>
        <v>0</v>
      </c>
      <c r="AM154" s="215">
        <v>33</v>
      </c>
    </row>
    <row r="155" spans="1:41" ht="13.5" customHeight="1">
      <c r="B155" s="204" t="str">
        <f t="shared" si="31"/>
        <v/>
      </c>
      <c r="C155" s="205"/>
      <c r="D155" s="206"/>
      <c r="E155" s="207" t="e">
        <f t="shared" ref="E155" ca="1" si="38">エリア名2(D155)</f>
        <v>#NAME?</v>
      </c>
      <c r="F155" s="221"/>
      <c r="G155" s="207" t="str">
        <f>IFERROR(VLOOKUP(D155,エリアマスタ!$C$2:$I$2239,5,FALSE),"")</f>
        <v/>
      </c>
      <c r="H155" s="209"/>
      <c r="I155" s="207" t="str">
        <f>IFERROR(VLOOKUP(D155,エリアマスタ!$C$2:$I$2239,6,FALSE),"")</f>
        <v/>
      </c>
      <c r="J155" s="209"/>
      <c r="K155" s="207" t="str">
        <f>IFERROR(VLOOKUP(D155,エリアマスタ!$C$2:$I$2239,7,FALSE),"")</f>
        <v/>
      </c>
      <c r="L155" s="210">
        <f t="shared" ref="L155" si="39">IF(F155="●",G155,0)+IF(H155="●",I155,0)+IF(J155="●",K155,0)</f>
        <v>0</v>
      </c>
      <c r="M155" s="211">
        <v>40</v>
      </c>
      <c r="N155" s="212"/>
      <c r="O155" s="213" t="str">
        <f t="shared" si="35"/>
        <v/>
      </c>
      <c r="P155" s="205"/>
      <c r="Q155" s="206"/>
      <c r="R155" s="207" t="e">
        <f t="shared" ref="R155" ca="1" si="40">エリア名2(Q155)</f>
        <v>#NAME?</v>
      </c>
      <c r="S155" s="221"/>
      <c r="T155" s="207" t="str">
        <f>IFERROR(VLOOKUP(Q155,エリアマスタ!$C$2:$I$2239,5,FALSE),"")</f>
        <v/>
      </c>
      <c r="U155" s="209"/>
      <c r="V155" s="207" t="str">
        <f>IFERROR(VLOOKUP(Q155,エリアマスタ!$C$2:$I$2239,6,FALSE),"")</f>
        <v/>
      </c>
      <c r="W155" s="209"/>
      <c r="X155" s="207" t="str">
        <f>IFERROR(VLOOKUP(Q155,エリアマスタ!$C$2:$I$2239,7,FALSE),"")</f>
        <v/>
      </c>
      <c r="Y155" s="210">
        <f t="shared" ref="Y155" si="41">IF(S155="●",T155,0)+IF(U155="●",V155,0)+IF(W155="●",X155,0)</f>
        <v>0</v>
      </c>
      <c r="Z155" s="211">
        <v>40</v>
      </c>
      <c r="AA155" s="212"/>
      <c r="AB155" s="213" t="str">
        <f t="shared" si="36"/>
        <v/>
      </c>
      <c r="AC155" s="205"/>
      <c r="AD155" s="206"/>
      <c r="AE155" s="207" t="e">
        <f t="shared" ca="1" si="37"/>
        <v>#NAME?</v>
      </c>
      <c r="AF155" s="223"/>
      <c r="AG155" s="207" t="str">
        <f>IFERROR(VLOOKUP(AD155,エリアマスタ!$C$2:$I$2239,5,FALSE),"")</f>
        <v/>
      </c>
      <c r="AH155" s="209"/>
      <c r="AI155" s="207" t="str">
        <f>IFERROR(VLOOKUP(AD155,エリアマスタ!$C$2:$I$2239,6,FALSE),"")</f>
        <v/>
      </c>
      <c r="AJ155" s="209"/>
      <c r="AK155" s="207" t="str">
        <f>IFERROR(VLOOKUP(AD155,エリアマスタ!$C$2:$I$2239,7,FALSE),"")</f>
        <v/>
      </c>
      <c r="AL155" s="214">
        <f t="shared" si="34"/>
        <v>0</v>
      </c>
      <c r="AM155" s="211">
        <v>40</v>
      </c>
    </row>
    <row r="156" spans="1:41" s="237" customFormat="1" ht="13.5" customHeight="1">
      <c r="A156" s="184"/>
      <c r="B156" s="329" t="s">
        <v>60</v>
      </c>
      <c r="C156" s="330"/>
      <c r="D156" s="224"/>
      <c r="E156" s="225"/>
      <c r="F156" s="226"/>
      <c r="G156" s="227">
        <f>SUM(G122:G155)</f>
        <v>5205</v>
      </c>
      <c r="H156" s="228"/>
      <c r="I156" s="227">
        <f>SUM(I122:I155)</f>
        <v>6263</v>
      </c>
      <c r="J156" s="228"/>
      <c r="K156" s="227">
        <f>SUM(K122:K155)</f>
        <v>11468</v>
      </c>
      <c r="L156" s="227">
        <f>SUM(L122:L155)</f>
        <v>0</v>
      </c>
      <c r="M156" s="229"/>
      <c r="N156" s="212"/>
      <c r="O156" s="331" t="s">
        <v>60</v>
      </c>
      <c r="P156" s="332"/>
      <c r="Q156" s="230"/>
      <c r="R156" s="207"/>
      <c r="S156" s="231"/>
      <c r="T156" s="227">
        <f>SUM(T122:T155)</f>
        <v>7173</v>
      </c>
      <c r="U156" s="228"/>
      <c r="V156" s="227">
        <f>SUM(V122:V155)</f>
        <v>5226</v>
      </c>
      <c r="W156" s="228"/>
      <c r="X156" s="227">
        <f>SUM(X122:X155)</f>
        <v>12399</v>
      </c>
      <c r="Y156" s="227">
        <f>SUM(Y122:Y155)</f>
        <v>0</v>
      </c>
      <c r="Z156" s="232"/>
      <c r="AA156" s="212"/>
      <c r="AB156" s="331" t="s">
        <v>60</v>
      </c>
      <c r="AC156" s="332"/>
      <c r="AD156" s="230"/>
      <c r="AE156" s="233"/>
      <c r="AF156" s="234"/>
      <c r="AG156" s="227">
        <f>SUM(AG122:AG155)</f>
        <v>3207</v>
      </c>
      <c r="AH156" s="228"/>
      <c r="AI156" s="227">
        <f>SUM(AI122:AI155)</f>
        <v>6037</v>
      </c>
      <c r="AJ156" s="228"/>
      <c r="AK156" s="227">
        <f>SUM(AK122:AK155)</f>
        <v>9244</v>
      </c>
      <c r="AL156" s="227">
        <f>SUM(AL122:AL155)</f>
        <v>0</v>
      </c>
      <c r="AM156" s="235"/>
      <c r="AN156" s="236"/>
    </row>
    <row r="158" spans="1:41" ht="13.5" customHeight="1">
      <c r="B158" s="320">
        <f>VLOOKUP(E158,地区マスタ!$A$2:$C$159,2,FALSE)</f>
        <v>13</v>
      </c>
      <c r="C158" s="321"/>
      <c r="D158" s="188"/>
      <c r="E158" s="189" t="s">
        <v>3190</v>
      </c>
      <c r="F158" s="190"/>
      <c r="G158" s="190"/>
      <c r="H158" s="190"/>
      <c r="I158" s="190"/>
      <c r="J158" s="190"/>
      <c r="K158" s="191"/>
      <c r="L158" s="191"/>
      <c r="M158" s="192"/>
      <c r="N158" s="193"/>
      <c r="O158" s="320">
        <f>VLOOKUP(R158,地区マスタ!$A$2:$C$159,2,FALSE)</f>
        <v>14</v>
      </c>
      <c r="P158" s="321"/>
      <c r="Q158" s="188"/>
      <c r="R158" s="189" t="s">
        <v>3191</v>
      </c>
      <c r="S158" s="190"/>
      <c r="T158" s="190"/>
      <c r="U158" s="190"/>
      <c r="V158" s="190"/>
      <c r="W158" s="190"/>
      <c r="X158" s="191"/>
      <c r="Y158" s="191"/>
      <c r="Z158" s="192"/>
      <c r="AA158" s="193"/>
      <c r="AB158" s="320">
        <f>VLOOKUP(AE158,地区マスタ!$A$2:$C$159,2,FALSE)</f>
        <v>15</v>
      </c>
      <c r="AC158" s="321"/>
      <c r="AD158" s="188"/>
      <c r="AE158" s="189" t="s">
        <v>3192</v>
      </c>
      <c r="AF158" s="190"/>
      <c r="AG158" s="190"/>
      <c r="AH158" s="190"/>
      <c r="AI158" s="190"/>
      <c r="AJ158" s="190"/>
      <c r="AK158" s="191"/>
      <c r="AL158" s="191"/>
      <c r="AM158" s="192"/>
    </row>
    <row r="159" spans="1:41" s="203" customFormat="1" ht="13.5" customHeight="1">
      <c r="A159" s="184"/>
      <c r="B159" s="322" t="s">
        <v>1557</v>
      </c>
      <c r="C159" s="323"/>
      <c r="D159" s="194" t="s">
        <v>1558</v>
      </c>
      <c r="E159" s="195" t="s">
        <v>2126</v>
      </c>
      <c r="F159" s="196"/>
      <c r="G159" s="197" t="s">
        <v>39</v>
      </c>
      <c r="H159" s="198"/>
      <c r="I159" s="197" t="s">
        <v>40</v>
      </c>
      <c r="J159" s="198"/>
      <c r="K159" s="197" t="s">
        <v>41</v>
      </c>
      <c r="L159" s="199" t="s">
        <v>42</v>
      </c>
      <c r="M159" s="199" t="s">
        <v>176</v>
      </c>
      <c r="N159" s="193"/>
      <c r="O159" s="324" t="s">
        <v>1557</v>
      </c>
      <c r="P159" s="325"/>
      <c r="Q159" s="194" t="s">
        <v>1558</v>
      </c>
      <c r="R159" s="200" t="s">
        <v>2126</v>
      </c>
      <c r="S159" s="198"/>
      <c r="T159" s="197" t="s">
        <v>39</v>
      </c>
      <c r="U159" s="198"/>
      <c r="V159" s="197" t="s">
        <v>40</v>
      </c>
      <c r="W159" s="198"/>
      <c r="X159" s="197" t="s">
        <v>41</v>
      </c>
      <c r="Y159" s="199" t="s">
        <v>42</v>
      </c>
      <c r="Z159" s="199" t="s">
        <v>176</v>
      </c>
      <c r="AA159" s="193"/>
      <c r="AB159" s="324" t="s">
        <v>1557</v>
      </c>
      <c r="AC159" s="325"/>
      <c r="AD159" s="194" t="s">
        <v>1558</v>
      </c>
      <c r="AE159" s="200" t="s">
        <v>2126</v>
      </c>
      <c r="AF159" s="198"/>
      <c r="AG159" s="197" t="s">
        <v>39</v>
      </c>
      <c r="AH159" s="198"/>
      <c r="AI159" s="197" t="s">
        <v>40</v>
      </c>
      <c r="AJ159" s="198"/>
      <c r="AK159" s="197" t="s">
        <v>41</v>
      </c>
      <c r="AL159" s="199" t="s">
        <v>42</v>
      </c>
      <c r="AM159" s="199" t="s">
        <v>176</v>
      </c>
      <c r="AN159" s="201"/>
      <c r="AO159" s="202"/>
    </row>
    <row r="160" spans="1:41" ht="13.5" customHeight="1">
      <c r="B160" s="204" t="str">
        <f t="shared" ref="B160:B197" si="42">IF(L160&gt;1,"●","")</f>
        <v/>
      </c>
      <c r="C160" s="205">
        <v>1</v>
      </c>
      <c r="D160" s="206" t="str">
        <f>B158&amp;"-"&amp;C160</f>
        <v>13-1</v>
      </c>
      <c r="E160" s="207" t="s">
        <v>536</v>
      </c>
      <c r="F160" s="208"/>
      <c r="G160" s="207">
        <f>IFERROR(VLOOKUP(D160,エリアマスタ!$C$2:$I$2239,5,FALSE),"")</f>
        <v>209</v>
      </c>
      <c r="H160" s="209"/>
      <c r="I160" s="207">
        <f>IFERROR(VLOOKUP(D160,エリアマスタ!$C$2:$I$2239,6,FALSE),"")</f>
        <v>161</v>
      </c>
      <c r="J160" s="209"/>
      <c r="K160" s="207">
        <f>IFERROR(VLOOKUP(D160,エリアマスタ!$C$2:$I$2239,7,FALSE),"")</f>
        <v>370</v>
      </c>
      <c r="L160" s="210">
        <f t="shared" ref="L160:L187" si="43">IF(OR(OR(AND(F160="●", H160="●"),AND(F160="●", J160="●")),AND(H160="●", J160="●")),"エラー",IF(F160="●",G160,0)+IF(H160="●",I160,0)+IF(J160="●",K160,0))</f>
        <v>0</v>
      </c>
      <c r="M160" s="211">
        <v>1</v>
      </c>
      <c r="N160" s="212"/>
      <c r="O160" s="213" t="str">
        <f>IF(Y160&gt;1,"●","")</f>
        <v/>
      </c>
      <c r="P160" s="205">
        <v>1</v>
      </c>
      <c r="Q160" s="206" t="str">
        <f>O158&amp;"-"&amp;P160</f>
        <v>14-1</v>
      </c>
      <c r="R160" s="207" t="s">
        <v>563</v>
      </c>
      <c r="S160" s="209"/>
      <c r="T160" s="207">
        <f>IFERROR(VLOOKUP(Q160,エリアマスタ!$C$2:$I$2239,5,FALSE),"")</f>
        <v>131</v>
      </c>
      <c r="U160" s="208"/>
      <c r="V160" s="207">
        <f>IFERROR(VLOOKUP(Q160,エリアマスタ!$C$2:$I$2239,6,FALSE),"")</f>
        <v>197</v>
      </c>
      <c r="W160" s="209"/>
      <c r="X160" s="207">
        <f>IFERROR(VLOOKUP(Q160,エリアマスタ!$C$2:$I$2239,7,FALSE),"")</f>
        <v>328</v>
      </c>
      <c r="Y160" s="210">
        <f t="shared" ref="Y160:Y194" si="44">IF(OR(OR(AND(S160="●", U160="●"),AND(S160="●", W160="●")),AND(U160="●", W160="●")),"エラー",IF(S160="●",T160,0)+IF(U160="●",V160,0)+IF(W160="●",X160,0))</f>
        <v>0</v>
      </c>
      <c r="Z160" s="211">
        <v>1</v>
      </c>
      <c r="AA160" s="212"/>
      <c r="AB160" s="213" t="str">
        <f>IF(AL160&gt;1,"●","")</f>
        <v/>
      </c>
      <c r="AC160" s="205">
        <v>1</v>
      </c>
      <c r="AD160" s="206" t="str">
        <f>AB158&amp;"-"&amp;AC160</f>
        <v>15-1</v>
      </c>
      <c r="AE160" s="207" t="s">
        <v>124</v>
      </c>
      <c r="AF160" s="209"/>
      <c r="AG160" s="207">
        <f>IFERROR(VLOOKUP(AD160,エリアマスタ!$C$2:$I$2239,5,FALSE),"")</f>
        <v>168</v>
      </c>
      <c r="AH160" s="209"/>
      <c r="AI160" s="207">
        <f>IFERROR(VLOOKUP(AD160,エリアマスタ!$C$2:$I$2239,6,FALSE),"")</f>
        <v>339</v>
      </c>
      <c r="AJ160" s="208"/>
      <c r="AK160" s="207">
        <f>IFERROR(VLOOKUP(AD160,エリアマスタ!$C$2:$I$2239,7,FALSE),"")</f>
        <v>507</v>
      </c>
      <c r="AL160" s="214">
        <f t="shared" ref="AL160:AL197" si="45">IF(OR(OR(AND(AF160="●", AH160="●"),AND(AF160="●", AJ160="●")),AND(AH160="●", AJ160="●")),"エラー",IF(AF160="●",AG160,0)+IF(AH160="●",AI160,0)+IF(AJ160="●",AK160,0))</f>
        <v>0</v>
      </c>
      <c r="AM160" s="211">
        <v>1</v>
      </c>
    </row>
    <row r="161" spans="1:40" ht="13.5" customHeight="1">
      <c r="B161" s="204" t="str">
        <f t="shared" si="42"/>
        <v/>
      </c>
      <c r="C161" s="205">
        <v>2</v>
      </c>
      <c r="D161" s="206" t="str">
        <f>B158&amp;"-"&amp;C161</f>
        <v>13-2</v>
      </c>
      <c r="E161" s="207" t="s">
        <v>537</v>
      </c>
      <c r="F161" s="208"/>
      <c r="G161" s="207">
        <f>IFERROR(VLOOKUP(D161,エリアマスタ!$C$2:$I$2239,5,FALSE),"")</f>
        <v>175</v>
      </c>
      <c r="H161" s="209"/>
      <c r="I161" s="207">
        <f>IFERROR(VLOOKUP(D161,エリアマスタ!$C$2:$I$2239,6,FALSE),"")</f>
        <v>274</v>
      </c>
      <c r="J161" s="209"/>
      <c r="K161" s="207">
        <f>IFERROR(VLOOKUP(D161,エリアマスタ!$C$2:$I$2239,7,FALSE),"")</f>
        <v>449</v>
      </c>
      <c r="L161" s="210">
        <f t="shared" si="43"/>
        <v>0</v>
      </c>
      <c r="M161" s="215">
        <v>2</v>
      </c>
      <c r="N161" s="212"/>
      <c r="O161" s="213" t="str">
        <f>IF(Y161&gt;1,"●","")</f>
        <v/>
      </c>
      <c r="P161" s="205">
        <v>2</v>
      </c>
      <c r="Q161" s="206" t="str">
        <f>O158&amp;"-"&amp;P161</f>
        <v>14-2</v>
      </c>
      <c r="R161" s="207" t="s">
        <v>564</v>
      </c>
      <c r="S161" s="209"/>
      <c r="T161" s="207">
        <f>IFERROR(VLOOKUP(Q161,エリアマスタ!$C$2:$I$2239,5,FALSE),"")</f>
        <v>155</v>
      </c>
      <c r="U161" s="209"/>
      <c r="V161" s="207">
        <f>IFERROR(VLOOKUP(Q161,エリアマスタ!$C$2:$I$2239,6,FALSE),"")</f>
        <v>69</v>
      </c>
      <c r="W161" s="209"/>
      <c r="X161" s="207">
        <f>IFERROR(VLOOKUP(Q161,エリアマスタ!$C$2:$I$2239,7,FALSE),"")</f>
        <v>224</v>
      </c>
      <c r="Y161" s="210">
        <f t="shared" si="44"/>
        <v>0</v>
      </c>
      <c r="Z161" s="215">
        <v>2</v>
      </c>
      <c r="AA161" s="212"/>
      <c r="AB161" s="213" t="str">
        <f>IF(AL161&gt;1,"●","")</f>
        <v/>
      </c>
      <c r="AC161" s="205">
        <v>2</v>
      </c>
      <c r="AD161" s="206" t="str">
        <f>AB158&amp;"-"&amp;AC161</f>
        <v>15-2</v>
      </c>
      <c r="AE161" s="207" t="s">
        <v>127</v>
      </c>
      <c r="AF161" s="209"/>
      <c r="AG161" s="207">
        <f>IFERROR(VLOOKUP(AD161,エリアマスタ!$C$2:$I$2239,5,FALSE),"")</f>
        <v>123</v>
      </c>
      <c r="AH161" s="209"/>
      <c r="AI161" s="207">
        <f>IFERROR(VLOOKUP(AD161,エリアマスタ!$C$2:$I$2239,6,FALSE),"")</f>
        <v>80</v>
      </c>
      <c r="AJ161" s="208"/>
      <c r="AK161" s="207">
        <f>IFERROR(VLOOKUP(AD161,エリアマスタ!$C$2:$I$2239,7,FALSE),"")</f>
        <v>203</v>
      </c>
      <c r="AL161" s="214">
        <f t="shared" si="45"/>
        <v>0</v>
      </c>
      <c r="AM161" s="215">
        <v>2</v>
      </c>
    </row>
    <row r="162" spans="1:40" ht="13.5" customHeight="1">
      <c r="B162" s="204" t="str">
        <f t="shared" si="42"/>
        <v/>
      </c>
      <c r="C162" s="205">
        <v>3</v>
      </c>
      <c r="D162" s="206" t="str">
        <f>B158&amp;"-"&amp;C162</f>
        <v>13-3</v>
      </c>
      <c r="E162" s="207" t="s">
        <v>538</v>
      </c>
      <c r="F162" s="208"/>
      <c r="G162" s="207">
        <f>IFERROR(VLOOKUP(D162,エリアマスタ!$C$2:$I$2239,5,FALSE),"")</f>
        <v>248</v>
      </c>
      <c r="H162" s="209"/>
      <c r="I162" s="207">
        <f>IFERROR(VLOOKUP(D162,エリアマスタ!$C$2:$I$2239,6,FALSE),"")</f>
        <v>156</v>
      </c>
      <c r="J162" s="209"/>
      <c r="K162" s="207">
        <f>IFERROR(VLOOKUP(D162,エリアマスタ!$C$2:$I$2239,7,FALSE),"")</f>
        <v>404</v>
      </c>
      <c r="L162" s="210">
        <f t="shared" si="43"/>
        <v>0</v>
      </c>
      <c r="M162" s="215">
        <v>3</v>
      </c>
      <c r="N162" s="212"/>
      <c r="O162" s="213" t="str">
        <f t="shared" ref="O162:O197" si="46">IF(Y162&gt;1,"●","")</f>
        <v/>
      </c>
      <c r="P162" s="205">
        <v>3</v>
      </c>
      <c r="Q162" s="206" t="str">
        <f>O158&amp;"-"&amp;P162</f>
        <v>14-3</v>
      </c>
      <c r="R162" s="207" t="s">
        <v>565</v>
      </c>
      <c r="S162" s="209"/>
      <c r="T162" s="207">
        <f>IFERROR(VLOOKUP(Q162,エリアマスタ!$C$2:$I$2239,5,FALSE),"")</f>
        <v>184</v>
      </c>
      <c r="U162" s="209"/>
      <c r="V162" s="207">
        <f>IFERROR(VLOOKUP(Q162,エリアマスタ!$C$2:$I$2239,6,FALSE),"")</f>
        <v>222</v>
      </c>
      <c r="W162" s="209"/>
      <c r="X162" s="207">
        <f>IFERROR(VLOOKUP(Q162,エリアマスタ!$C$2:$I$2239,7,FALSE),"")</f>
        <v>406</v>
      </c>
      <c r="Y162" s="210">
        <f t="shared" si="44"/>
        <v>0</v>
      </c>
      <c r="Z162" s="215">
        <v>3</v>
      </c>
      <c r="AA162" s="212"/>
      <c r="AB162" s="213" t="str">
        <f t="shared" ref="AB162:AB197" si="47">IF(AL162&gt;1,"●","")</f>
        <v/>
      </c>
      <c r="AC162" s="205">
        <v>3</v>
      </c>
      <c r="AD162" s="206" t="str">
        <f>AB158&amp;"-"&amp;AC162</f>
        <v>15-3</v>
      </c>
      <c r="AE162" s="207" t="s">
        <v>597</v>
      </c>
      <c r="AF162" s="209"/>
      <c r="AG162" s="207">
        <f>IFERROR(VLOOKUP(AD162,エリアマスタ!$C$2:$I$2239,5,FALSE),"")</f>
        <v>78</v>
      </c>
      <c r="AH162" s="209"/>
      <c r="AI162" s="207">
        <f>IFERROR(VLOOKUP(AD162,エリアマスタ!$C$2:$I$2239,6,FALSE),"")</f>
        <v>377</v>
      </c>
      <c r="AJ162" s="208"/>
      <c r="AK162" s="207">
        <f>IFERROR(VLOOKUP(AD162,エリアマスタ!$C$2:$I$2239,7,FALSE),"")</f>
        <v>455</v>
      </c>
      <c r="AL162" s="214">
        <f t="shared" si="45"/>
        <v>0</v>
      </c>
      <c r="AM162" s="215">
        <v>3</v>
      </c>
    </row>
    <row r="163" spans="1:40" ht="13.5" customHeight="1">
      <c r="B163" s="204" t="str">
        <f t="shared" si="42"/>
        <v/>
      </c>
      <c r="C163" s="205">
        <v>4</v>
      </c>
      <c r="D163" s="206" t="str">
        <f>B158&amp;"-"&amp;C163</f>
        <v>13-4</v>
      </c>
      <c r="E163" s="207" t="s">
        <v>539</v>
      </c>
      <c r="F163" s="208"/>
      <c r="G163" s="207">
        <f>IFERROR(VLOOKUP(D163,エリアマスタ!$C$2:$I$2239,5,FALSE),"")</f>
        <v>127</v>
      </c>
      <c r="H163" s="209"/>
      <c r="I163" s="207">
        <f>IFERROR(VLOOKUP(D163,エリアマスタ!$C$2:$I$2239,6,FALSE),"")</f>
        <v>72</v>
      </c>
      <c r="J163" s="209"/>
      <c r="K163" s="207">
        <f>IFERROR(VLOOKUP(D163,エリアマスタ!$C$2:$I$2239,7,FALSE),"")</f>
        <v>199</v>
      </c>
      <c r="L163" s="210">
        <f t="shared" si="43"/>
        <v>0</v>
      </c>
      <c r="M163" s="211">
        <v>4</v>
      </c>
      <c r="N163" s="212"/>
      <c r="O163" s="213" t="str">
        <f t="shared" si="46"/>
        <v/>
      </c>
      <c r="P163" s="205">
        <v>4</v>
      </c>
      <c r="Q163" s="206" t="str">
        <f>O158&amp;"-"&amp;P163</f>
        <v>14-4</v>
      </c>
      <c r="R163" s="207" t="s">
        <v>566</v>
      </c>
      <c r="S163" s="209"/>
      <c r="T163" s="207">
        <f>IFERROR(VLOOKUP(Q163,エリアマスタ!$C$2:$I$2239,5,FALSE),"")</f>
        <v>240</v>
      </c>
      <c r="U163" s="208"/>
      <c r="V163" s="207">
        <f>IFERROR(VLOOKUP(Q163,エリアマスタ!$C$2:$I$2239,6,FALSE),"")</f>
        <v>236</v>
      </c>
      <c r="W163" s="209"/>
      <c r="X163" s="207">
        <f>IFERROR(VLOOKUP(Q163,エリアマスタ!$C$2:$I$2239,7,FALSE),"")</f>
        <v>476</v>
      </c>
      <c r="Y163" s="210">
        <f t="shared" si="44"/>
        <v>0</v>
      </c>
      <c r="Z163" s="211">
        <v>4</v>
      </c>
      <c r="AA163" s="212"/>
      <c r="AB163" s="213" t="str">
        <f t="shared" si="47"/>
        <v/>
      </c>
      <c r="AC163" s="205">
        <v>4</v>
      </c>
      <c r="AD163" s="206" t="str">
        <f>AB158&amp;"-"&amp;AC163</f>
        <v>15-4</v>
      </c>
      <c r="AE163" s="207" t="s">
        <v>19</v>
      </c>
      <c r="AF163" s="209"/>
      <c r="AG163" s="207">
        <f>IFERROR(VLOOKUP(AD163,エリアマスタ!$C$2:$I$2239,5,FALSE),"")</f>
        <v>268</v>
      </c>
      <c r="AH163" s="209"/>
      <c r="AI163" s="207">
        <f>IFERROR(VLOOKUP(AD163,エリアマスタ!$C$2:$I$2239,6,FALSE),"")</f>
        <v>103</v>
      </c>
      <c r="AJ163" s="208"/>
      <c r="AK163" s="207">
        <f>IFERROR(VLOOKUP(AD163,エリアマスタ!$C$2:$I$2239,7,FALSE),"")</f>
        <v>371</v>
      </c>
      <c r="AL163" s="214">
        <f t="shared" si="45"/>
        <v>0</v>
      </c>
      <c r="AM163" s="211">
        <v>4</v>
      </c>
    </row>
    <row r="164" spans="1:40" ht="13.5" customHeight="1">
      <c r="B164" s="204" t="str">
        <f t="shared" si="42"/>
        <v/>
      </c>
      <c r="C164" s="205">
        <v>5</v>
      </c>
      <c r="D164" s="206" t="str">
        <f>B158&amp;"-"&amp;C164</f>
        <v>13-5</v>
      </c>
      <c r="E164" s="207" t="s">
        <v>540</v>
      </c>
      <c r="F164" s="208"/>
      <c r="G164" s="207">
        <f>IFERROR(VLOOKUP(D164,エリアマスタ!$C$2:$I$2239,5,FALSE),"")</f>
        <v>238</v>
      </c>
      <c r="H164" s="209"/>
      <c r="I164" s="207">
        <f>IFERROR(VLOOKUP(D164,エリアマスタ!$C$2:$I$2239,6,FALSE),"")</f>
        <v>92</v>
      </c>
      <c r="J164" s="209"/>
      <c r="K164" s="207">
        <f>IFERROR(VLOOKUP(D164,エリアマスタ!$C$2:$I$2239,7,FALSE),"")</f>
        <v>330</v>
      </c>
      <c r="L164" s="210">
        <f t="shared" si="43"/>
        <v>0</v>
      </c>
      <c r="M164" s="215">
        <v>5</v>
      </c>
      <c r="N164" s="212"/>
      <c r="O164" s="213" t="str">
        <f t="shared" si="46"/>
        <v/>
      </c>
      <c r="P164" s="205">
        <v>5</v>
      </c>
      <c r="Q164" s="206" t="str">
        <f>O158&amp;"-"&amp;P164</f>
        <v>14-5</v>
      </c>
      <c r="R164" s="207" t="s">
        <v>567</v>
      </c>
      <c r="S164" s="209"/>
      <c r="T164" s="207">
        <f>IFERROR(VLOOKUP(Q164,エリアマスタ!$C$2:$I$2239,5,FALSE),"")</f>
        <v>19</v>
      </c>
      <c r="U164" s="208"/>
      <c r="V164" s="207">
        <f>IFERROR(VLOOKUP(Q164,エリアマスタ!$C$2:$I$2239,6,FALSE),"")</f>
        <v>212</v>
      </c>
      <c r="W164" s="209"/>
      <c r="X164" s="207">
        <f>IFERROR(VLOOKUP(Q164,エリアマスタ!$C$2:$I$2239,7,FALSE),"")</f>
        <v>231</v>
      </c>
      <c r="Y164" s="210">
        <f t="shared" si="44"/>
        <v>0</v>
      </c>
      <c r="Z164" s="215">
        <v>5</v>
      </c>
      <c r="AA164" s="212"/>
      <c r="AB164" s="213" t="str">
        <f t="shared" si="47"/>
        <v/>
      </c>
      <c r="AC164" s="205">
        <v>5</v>
      </c>
      <c r="AD164" s="206" t="str">
        <f>AB158&amp;"-"&amp;AC164</f>
        <v>15-5</v>
      </c>
      <c r="AE164" s="207" t="s">
        <v>129</v>
      </c>
      <c r="AF164" s="209"/>
      <c r="AG164" s="207">
        <f>IFERROR(VLOOKUP(AD164,エリアマスタ!$C$2:$I$2239,5,FALSE),"")</f>
        <v>225</v>
      </c>
      <c r="AH164" s="209"/>
      <c r="AI164" s="207">
        <f>IFERROR(VLOOKUP(AD164,エリアマスタ!$C$2:$I$2239,6,FALSE),"")</f>
        <v>210</v>
      </c>
      <c r="AJ164" s="208"/>
      <c r="AK164" s="207">
        <f>IFERROR(VLOOKUP(AD164,エリアマスタ!$C$2:$I$2239,7,FALSE),"")</f>
        <v>435</v>
      </c>
      <c r="AL164" s="214">
        <f t="shared" si="45"/>
        <v>0</v>
      </c>
      <c r="AM164" s="215">
        <v>5</v>
      </c>
    </row>
    <row r="165" spans="1:40" ht="13.5" customHeight="1">
      <c r="B165" s="204" t="str">
        <f t="shared" si="42"/>
        <v/>
      </c>
      <c r="C165" s="205">
        <v>6</v>
      </c>
      <c r="D165" s="206" t="str">
        <f>B158&amp;"-"&amp;C165</f>
        <v>13-6</v>
      </c>
      <c r="E165" s="207" t="s">
        <v>541</v>
      </c>
      <c r="F165" s="208"/>
      <c r="G165" s="207">
        <f>IFERROR(VLOOKUP(D165,エリアマスタ!$C$2:$I$2239,5,FALSE),"")</f>
        <v>264</v>
      </c>
      <c r="H165" s="209"/>
      <c r="I165" s="207">
        <f>IFERROR(VLOOKUP(D165,エリアマスタ!$C$2:$I$2239,6,FALSE),"")</f>
        <v>44</v>
      </c>
      <c r="J165" s="209"/>
      <c r="K165" s="207">
        <f>IFERROR(VLOOKUP(D165,エリアマスタ!$C$2:$I$2239,7,FALSE),"")</f>
        <v>308</v>
      </c>
      <c r="L165" s="210">
        <f t="shared" si="43"/>
        <v>0</v>
      </c>
      <c r="M165" s="215">
        <v>6</v>
      </c>
      <c r="N165" s="212"/>
      <c r="O165" s="213" t="str">
        <f t="shared" si="46"/>
        <v/>
      </c>
      <c r="P165" s="205">
        <v>6</v>
      </c>
      <c r="Q165" s="206" t="str">
        <f>O158&amp;"-"&amp;P165</f>
        <v>14-6</v>
      </c>
      <c r="R165" s="207" t="s">
        <v>568</v>
      </c>
      <c r="S165" s="209"/>
      <c r="T165" s="207">
        <f>IFERROR(VLOOKUP(Q165,エリアマスタ!$C$2:$I$2239,5,FALSE),"")</f>
        <v>233</v>
      </c>
      <c r="U165" s="208"/>
      <c r="V165" s="207">
        <f>IFERROR(VLOOKUP(Q165,エリアマスタ!$C$2:$I$2239,6,FALSE),"")</f>
        <v>81</v>
      </c>
      <c r="W165" s="209"/>
      <c r="X165" s="207">
        <f>IFERROR(VLOOKUP(Q165,エリアマスタ!$C$2:$I$2239,7,FALSE),"")</f>
        <v>314</v>
      </c>
      <c r="Y165" s="210">
        <f t="shared" si="44"/>
        <v>0</v>
      </c>
      <c r="Z165" s="215">
        <v>6</v>
      </c>
      <c r="AA165" s="212"/>
      <c r="AB165" s="213" t="str">
        <f t="shared" si="47"/>
        <v/>
      </c>
      <c r="AC165" s="205">
        <v>6</v>
      </c>
      <c r="AD165" s="206" t="str">
        <f>AB158&amp;"-"&amp;AC165</f>
        <v>15-6</v>
      </c>
      <c r="AE165" s="207" t="s">
        <v>131</v>
      </c>
      <c r="AF165" s="209"/>
      <c r="AG165" s="207">
        <f>IFERROR(VLOOKUP(AD165,エリアマスタ!$C$2:$I$2239,5,FALSE),"")</f>
        <v>271</v>
      </c>
      <c r="AH165" s="209"/>
      <c r="AI165" s="207">
        <f>IFERROR(VLOOKUP(AD165,エリアマスタ!$C$2:$I$2239,6,FALSE),"")</f>
        <v>146</v>
      </c>
      <c r="AJ165" s="208"/>
      <c r="AK165" s="207">
        <f>IFERROR(VLOOKUP(AD165,エリアマスタ!$C$2:$I$2239,7,FALSE),"")</f>
        <v>417</v>
      </c>
      <c r="AL165" s="214">
        <f t="shared" si="45"/>
        <v>0</v>
      </c>
      <c r="AM165" s="215">
        <v>6</v>
      </c>
    </row>
    <row r="166" spans="1:40" ht="13.5" customHeight="1">
      <c r="B166" s="204" t="str">
        <f t="shared" si="42"/>
        <v/>
      </c>
      <c r="C166" s="205">
        <v>7</v>
      </c>
      <c r="D166" s="206" t="str">
        <f>B158&amp;"-"&amp;C166</f>
        <v>13-7</v>
      </c>
      <c r="E166" s="207" t="s">
        <v>542</v>
      </c>
      <c r="F166" s="208"/>
      <c r="G166" s="207">
        <f>IFERROR(VLOOKUP(D166,エリアマスタ!$C$2:$I$2239,5,FALSE),"")</f>
        <v>141</v>
      </c>
      <c r="H166" s="209"/>
      <c r="I166" s="207">
        <f>IFERROR(VLOOKUP(D166,エリアマスタ!$C$2:$I$2239,6,FALSE),"")</f>
        <v>234</v>
      </c>
      <c r="J166" s="209"/>
      <c r="K166" s="207">
        <f>IFERROR(VLOOKUP(D166,エリアマスタ!$C$2:$I$2239,7,FALSE),"")</f>
        <v>375</v>
      </c>
      <c r="L166" s="210">
        <f t="shared" si="43"/>
        <v>0</v>
      </c>
      <c r="M166" s="211">
        <v>7</v>
      </c>
      <c r="N166" s="212"/>
      <c r="O166" s="213" t="str">
        <f t="shared" si="46"/>
        <v/>
      </c>
      <c r="P166" s="205">
        <v>7</v>
      </c>
      <c r="Q166" s="206" t="str">
        <f>O158&amp;"-"&amp;P166</f>
        <v>14-7</v>
      </c>
      <c r="R166" s="207" t="s">
        <v>569</v>
      </c>
      <c r="S166" s="209"/>
      <c r="T166" s="207">
        <f>IFERROR(VLOOKUP(Q166,エリアマスタ!$C$2:$I$2239,5,FALSE),"")</f>
        <v>284</v>
      </c>
      <c r="U166" s="208"/>
      <c r="V166" s="207">
        <f>IFERROR(VLOOKUP(Q166,エリアマスタ!$C$2:$I$2239,6,FALSE),"")</f>
        <v>149</v>
      </c>
      <c r="W166" s="209"/>
      <c r="X166" s="207">
        <f>IFERROR(VLOOKUP(Q166,エリアマスタ!$C$2:$I$2239,7,FALSE),"")</f>
        <v>433</v>
      </c>
      <c r="Y166" s="210">
        <f t="shared" si="44"/>
        <v>0</v>
      </c>
      <c r="Z166" s="211">
        <v>7</v>
      </c>
      <c r="AA166" s="212"/>
      <c r="AB166" s="213" t="str">
        <f t="shared" si="47"/>
        <v/>
      </c>
      <c r="AC166" s="205">
        <v>7</v>
      </c>
      <c r="AD166" s="206" t="str">
        <f>AB158&amp;"-"&amp;AC166</f>
        <v>15-7</v>
      </c>
      <c r="AE166" s="207" t="s">
        <v>598</v>
      </c>
      <c r="AF166" s="209"/>
      <c r="AG166" s="207">
        <f>IFERROR(VLOOKUP(AD166,エリアマスタ!$C$2:$I$2239,5,FALSE),"")</f>
        <v>404</v>
      </c>
      <c r="AH166" s="209"/>
      <c r="AI166" s="207">
        <f>IFERROR(VLOOKUP(AD166,エリアマスタ!$C$2:$I$2239,6,FALSE),"")</f>
        <v>164</v>
      </c>
      <c r="AJ166" s="208"/>
      <c r="AK166" s="207">
        <f>IFERROR(VLOOKUP(AD166,エリアマスタ!$C$2:$I$2239,7,FALSE),"")</f>
        <v>568</v>
      </c>
      <c r="AL166" s="214">
        <f t="shared" si="45"/>
        <v>0</v>
      </c>
      <c r="AM166" s="211">
        <v>7</v>
      </c>
    </row>
    <row r="167" spans="1:40" ht="13.5" customHeight="1">
      <c r="B167" s="204" t="str">
        <f t="shared" si="42"/>
        <v/>
      </c>
      <c r="C167" s="205">
        <v>8</v>
      </c>
      <c r="D167" s="206" t="str">
        <f>B158&amp;"-"&amp;C167</f>
        <v>13-8</v>
      </c>
      <c r="E167" s="207" t="s">
        <v>118</v>
      </c>
      <c r="F167" s="208"/>
      <c r="G167" s="207">
        <f>IFERROR(VLOOKUP(D167,エリアマスタ!$C$2:$I$2239,5,FALSE),"")</f>
        <v>104</v>
      </c>
      <c r="H167" s="209"/>
      <c r="I167" s="207">
        <f>IFERROR(VLOOKUP(D167,エリアマスタ!$C$2:$I$2239,6,FALSE),"")</f>
        <v>242</v>
      </c>
      <c r="J167" s="209"/>
      <c r="K167" s="207">
        <f>IFERROR(VLOOKUP(D167,エリアマスタ!$C$2:$I$2239,7,FALSE),"")</f>
        <v>346</v>
      </c>
      <c r="L167" s="210">
        <f t="shared" si="43"/>
        <v>0</v>
      </c>
      <c r="M167" s="215">
        <v>8</v>
      </c>
      <c r="N167" s="212"/>
      <c r="O167" s="213" t="str">
        <f t="shared" si="46"/>
        <v/>
      </c>
      <c r="P167" s="205">
        <v>8</v>
      </c>
      <c r="Q167" s="206" t="str">
        <f>O158&amp;"-"&amp;P167</f>
        <v>14-8</v>
      </c>
      <c r="R167" s="216" t="s">
        <v>570</v>
      </c>
      <c r="S167" s="209"/>
      <c r="T167" s="207">
        <f>IFERROR(VLOOKUP(Q167,エリアマスタ!$C$2:$I$2239,5,FALSE),"")</f>
        <v>83</v>
      </c>
      <c r="U167" s="208"/>
      <c r="V167" s="207">
        <f>IFERROR(VLOOKUP(Q167,エリアマスタ!$C$2:$I$2239,6,FALSE),"")</f>
        <v>119</v>
      </c>
      <c r="W167" s="209"/>
      <c r="X167" s="207">
        <f>IFERROR(VLOOKUP(Q167,エリアマスタ!$C$2:$I$2239,7,FALSE),"")</f>
        <v>202</v>
      </c>
      <c r="Y167" s="210">
        <f t="shared" si="44"/>
        <v>0</v>
      </c>
      <c r="Z167" s="215">
        <v>8</v>
      </c>
      <c r="AA167" s="212"/>
      <c r="AB167" s="213" t="str">
        <f t="shared" si="47"/>
        <v/>
      </c>
      <c r="AC167" s="205">
        <v>8</v>
      </c>
      <c r="AD167" s="206" t="str">
        <f>AB158&amp;"-"&amp;AC167</f>
        <v>15-8</v>
      </c>
      <c r="AE167" s="207" t="s">
        <v>599</v>
      </c>
      <c r="AF167" s="209"/>
      <c r="AG167" s="207">
        <f>IFERROR(VLOOKUP(AD167,エリアマスタ!$C$2:$I$2239,5,FALSE),"")</f>
        <v>205</v>
      </c>
      <c r="AH167" s="209"/>
      <c r="AI167" s="207">
        <f>IFERROR(VLOOKUP(AD167,エリアマスタ!$C$2:$I$2239,6,FALSE),"")</f>
        <v>161</v>
      </c>
      <c r="AJ167" s="208"/>
      <c r="AK167" s="207">
        <f>IFERROR(VLOOKUP(AD167,エリアマスタ!$C$2:$I$2239,7,FALSE),"")</f>
        <v>366</v>
      </c>
      <c r="AL167" s="214">
        <f t="shared" si="45"/>
        <v>0</v>
      </c>
      <c r="AM167" s="215">
        <v>8</v>
      </c>
    </row>
    <row r="168" spans="1:40" ht="13.5" customHeight="1">
      <c r="B168" s="204" t="str">
        <f t="shared" si="42"/>
        <v/>
      </c>
      <c r="C168" s="205">
        <v>10</v>
      </c>
      <c r="D168" s="206" t="str">
        <f>B158&amp;"-"&amp;C168</f>
        <v>13-10</v>
      </c>
      <c r="E168" s="207" t="s">
        <v>543</v>
      </c>
      <c r="F168" s="208"/>
      <c r="G168" s="207">
        <f>IFERROR(VLOOKUP(D168,エリアマスタ!$C$2:$I$2239,5,FALSE),"")</f>
        <v>82</v>
      </c>
      <c r="H168" s="209"/>
      <c r="I168" s="207">
        <f>IFERROR(VLOOKUP(D168,エリアマスタ!$C$2:$I$2239,6,FALSE),"")</f>
        <v>378</v>
      </c>
      <c r="J168" s="209"/>
      <c r="K168" s="207">
        <f>IFERROR(VLOOKUP(D168,エリアマスタ!$C$2:$I$2239,7,FALSE),"")</f>
        <v>460</v>
      </c>
      <c r="L168" s="210">
        <f t="shared" si="43"/>
        <v>0</v>
      </c>
      <c r="M168" s="215">
        <v>9</v>
      </c>
      <c r="N168" s="212"/>
      <c r="O168" s="213" t="str">
        <f t="shared" si="46"/>
        <v/>
      </c>
      <c r="P168" s="205">
        <v>9</v>
      </c>
      <c r="Q168" s="206" t="str">
        <f>O158&amp;"-"&amp;P168</f>
        <v>14-9</v>
      </c>
      <c r="R168" s="207" t="s">
        <v>571</v>
      </c>
      <c r="S168" s="209"/>
      <c r="T168" s="207">
        <f>IFERROR(VLOOKUP(Q168,エリアマスタ!$C$2:$I$2239,5,FALSE),"")</f>
        <v>123</v>
      </c>
      <c r="U168" s="208"/>
      <c r="V168" s="207">
        <f>IFERROR(VLOOKUP(Q168,エリアマスタ!$C$2:$I$2239,6,FALSE),"")</f>
        <v>83</v>
      </c>
      <c r="W168" s="209"/>
      <c r="X168" s="207">
        <f>IFERROR(VLOOKUP(Q168,エリアマスタ!$C$2:$I$2239,7,FALSE),"")</f>
        <v>206</v>
      </c>
      <c r="Y168" s="210">
        <f t="shared" si="44"/>
        <v>0</v>
      </c>
      <c r="Z168" s="215">
        <v>9</v>
      </c>
      <c r="AA168" s="212"/>
      <c r="AB168" s="213" t="str">
        <f t="shared" si="47"/>
        <v/>
      </c>
      <c r="AC168" s="205">
        <v>9</v>
      </c>
      <c r="AD168" s="206" t="str">
        <f>AB158&amp;"-"&amp;AC168</f>
        <v>15-9</v>
      </c>
      <c r="AE168" s="207" t="s">
        <v>600</v>
      </c>
      <c r="AF168" s="209"/>
      <c r="AG168" s="207">
        <f>IFERROR(VLOOKUP(AD168,エリアマスタ!$C$2:$I$2239,5,FALSE),"")</f>
        <v>338</v>
      </c>
      <c r="AH168" s="209"/>
      <c r="AI168" s="207">
        <f>IFERROR(VLOOKUP(AD168,エリアマスタ!$C$2:$I$2239,6,FALSE),"")</f>
        <v>80</v>
      </c>
      <c r="AJ168" s="208"/>
      <c r="AK168" s="207">
        <f>IFERROR(VLOOKUP(AD168,エリアマスタ!$C$2:$I$2239,7,FALSE),"")</f>
        <v>418</v>
      </c>
      <c r="AL168" s="214">
        <f t="shared" si="45"/>
        <v>0</v>
      </c>
      <c r="AM168" s="215">
        <v>9</v>
      </c>
    </row>
    <row r="169" spans="1:40" ht="13.5" customHeight="1">
      <c r="B169" s="204" t="str">
        <f t="shared" si="42"/>
        <v/>
      </c>
      <c r="C169" s="205">
        <v>11</v>
      </c>
      <c r="D169" s="206" t="str">
        <f>B158&amp;"-"&amp;C169</f>
        <v>13-11</v>
      </c>
      <c r="E169" s="207" t="s">
        <v>544</v>
      </c>
      <c r="F169" s="208"/>
      <c r="G169" s="207">
        <f>IFERROR(VLOOKUP(D169,エリアマスタ!$C$2:$I$2239,5,FALSE),"")</f>
        <v>17</v>
      </c>
      <c r="H169" s="209"/>
      <c r="I169" s="207">
        <f>IFERROR(VLOOKUP(D169,エリアマスタ!$C$2:$I$2239,6,FALSE),"")</f>
        <v>36</v>
      </c>
      <c r="J169" s="209"/>
      <c r="K169" s="207">
        <f>IFERROR(VLOOKUP(D169,エリアマスタ!$C$2:$I$2239,7,FALSE),"")</f>
        <v>53</v>
      </c>
      <c r="L169" s="210">
        <f t="shared" si="43"/>
        <v>0</v>
      </c>
      <c r="M169" s="211">
        <v>10</v>
      </c>
      <c r="N169" s="212"/>
      <c r="O169" s="213" t="str">
        <f t="shared" si="46"/>
        <v/>
      </c>
      <c r="P169" s="205">
        <v>10</v>
      </c>
      <c r="Q169" s="206" t="str">
        <f>O158&amp;"-"&amp;P169</f>
        <v>14-10</v>
      </c>
      <c r="R169" s="207" t="s">
        <v>572</v>
      </c>
      <c r="S169" s="209"/>
      <c r="T169" s="207">
        <f>IFERROR(VLOOKUP(Q169,エリアマスタ!$C$2:$I$2239,5,FALSE),"")</f>
        <v>104</v>
      </c>
      <c r="U169" s="208"/>
      <c r="V169" s="207">
        <f>IFERROR(VLOOKUP(Q169,エリアマスタ!$C$2:$I$2239,6,FALSE),"")</f>
        <v>284</v>
      </c>
      <c r="W169" s="209"/>
      <c r="X169" s="207">
        <f>IFERROR(VLOOKUP(Q169,エリアマスタ!$C$2:$I$2239,7,FALSE),"")</f>
        <v>388</v>
      </c>
      <c r="Y169" s="210">
        <f t="shared" si="44"/>
        <v>0</v>
      </c>
      <c r="Z169" s="211">
        <v>10</v>
      </c>
      <c r="AA169" s="212"/>
      <c r="AB169" s="213" t="str">
        <f t="shared" si="47"/>
        <v/>
      </c>
      <c r="AC169" s="205">
        <v>10</v>
      </c>
      <c r="AD169" s="206" t="str">
        <f>AB158&amp;"-"&amp;AC169</f>
        <v>15-10</v>
      </c>
      <c r="AE169" s="207" t="s">
        <v>132</v>
      </c>
      <c r="AF169" s="209"/>
      <c r="AG169" s="207">
        <f>IFERROR(VLOOKUP(AD169,エリアマスタ!$C$2:$I$2239,5,FALSE),"")</f>
        <v>132</v>
      </c>
      <c r="AH169" s="209"/>
      <c r="AI169" s="207">
        <f>IFERROR(VLOOKUP(AD169,エリアマスタ!$C$2:$I$2239,6,FALSE),"")</f>
        <v>160</v>
      </c>
      <c r="AJ169" s="208"/>
      <c r="AK169" s="207">
        <f>IFERROR(VLOOKUP(AD169,エリアマスタ!$C$2:$I$2239,7,FALSE),"")</f>
        <v>292</v>
      </c>
      <c r="AL169" s="214">
        <f t="shared" si="45"/>
        <v>0</v>
      </c>
      <c r="AM169" s="211">
        <v>10</v>
      </c>
    </row>
    <row r="170" spans="1:40" ht="13.5" customHeight="1">
      <c r="B170" s="204" t="str">
        <f t="shared" si="42"/>
        <v/>
      </c>
      <c r="C170" s="205">
        <v>12</v>
      </c>
      <c r="D170" s="206" t="str">
        <f>B158&amp;"-"&amp;C170</f>
        <v>13-12</v>
      </c>
      <c r="E170" s="207" t="s">
        <v>545</v>
      </c>
      <c r="F170" s="208"/>
      <c r="G170" s="207">
        <f>IFERROR(VLOOKUP(D170,エリアマスタ!$C$2:$I$2239,5,FALSE),"")</f>
        <v>89</v>
      </c>
      <c r="H170" s="209"/>
      <c r="I170" s="207">
        <f>IFERROR(VLOOKUP(D170,エリアマスタ!$C$2:$I$2239,6,FALSE),"")</f>
        <v>216</v>
      </c>
      <c r="J170" s="209"/>
      <c r="K170" s="207">
        <f>IFERROR(VLOOKUP(D170,エリアマスタ!$C$2:$I$2239,7,FALSE),"")</f>
        <v>305</v>
      </c>
      <c r="L170" s="210">
        <f t="shared" si="43"/>
        <v>0</v>
      </c>
      <c r="M170" s="215">
        <v>11</v>
      </c>
      <c r="N170" s="212"/>
      <c r="O170" s="213" t="str">
        <f t="shared" si="46"/>
        <v/>
      </c>
      <c r="P170" s="205">
        <v>11</v>
      </c>
      <c r="Q170" s="206" t="str">
        <f>O158&amp;"-"&amp;P170</f>
        <v>14-11</v>
      </c>
      <c r="R170" s="207" t="s">
        <v>573</v>
      </c>
      <c r="S170" s="209"/>
      <c r="T170" s="207">
        <f>IFERROR(VLOOKUP(Q170,エリアマスタ!$C$2:$I$2239,5,FALSE),"")</f>
        <v>14</v>
      </c>
      <c r="U170" s="208"/>
      <c r="V170" s="207">
        <f>IFERROR(VLOOKUP(Q170,エリアマスタ!$C$2:$I$2239,6,FALSE),"")</f>
        <v>156</v>
      </c>
      <c r="W170" s="209"/>
      <c r="X170" s="207">
        <f>IFERROR(VLOOKUP(Q170,エリアマスタ!$C$2:$I$2239,7,FALSE),"")</f>
        <v>170</v>
      </c>
      <c r="Y170" s="210">
        <f t="shared" si="44"/>
        <v>0</v>
      </c>
      <c r="Z170" s="215">
        <v>11</v>
      </c>
      <c r="AA170" s="212"/>
      <c r="AB170" s="213" t="str">
        <f t="shared" si="47"/>
        <v/>
      </c>
      <c r="AC170" s="205">
        <v>11</v>
      </c>
      <c r="AD170" s="206" t="str">
        <f>AB158&amp;"-"&amp;AC170</f>
        <v>15-11</v>
      </c>
      <c r="AE170" s="207" t="s">
        <v>601</v>
      </c>
      <c r="AF170" s="209"/>
      <c r="AG170" s="207">
        <f>IFERROR(VLOOKUP(AD170,エリアマスタ!$C$2:$I$2239,5,FALSE),"")</f>
        <v>200</v>
      </c>
      <c r="AH170" s="209"/>
      <c r="AI170" s="207">
        <f>IFERROR(VLOOKUP(AD170,エリアマスタ!$C$2:$I$2239,6,FALSE),"")</f>
        <v>348</v>
      </c>
      <c r="AJ170" s="208"/>
      <c r="AK170" s="207">
        <f>IFERROR(VLOOKUP(AD170,エリアマスタ!$C$2:$I$2239,7,FALSE),"")</f>
        <v>548</v>
      </c>
      <c r="AL170" s="214">
        <f t="shared" si="45"/>
        <v>0</v>
      </c>
      <c r="AM170" s="215">
        <v>11</v>
      </c>
    </row>
    <row r="171" spans="1:40" ht="13.5" customHeight="1">
      <c r="A171" s="217"/>
      <c r="B171" s="204" t="str">
        <f>IF(L171&gt;0,"●","")</f>
        <v/>
      </c>
      <c r="C171" s="205">
        <v>13</v>
      </c>
      <c r="D171" s="206" t="str">
        <f>B158&amp;"-"&amp;C171</f>
        <v>13-13</v>
      </c>
      <c r="E171" s="207" t="s">
        <v>546</v>
      </c>
      <c r="F171" s="208"/>
      <c r="G171" s="207">
        <f>IFERROR(VLOOKUP(D171,エリアマスタ!$C$2:$I$2239,5,FALSE),"")</f>
        <v>1</v>
      </c>
      <c r="H171" s="209"/>
      <c r="I171" s="207">
        <f>IFERROR(VLOOKUP(D171,エリアマスタ!$C$2:$I$2239,6,FALSE),"")</f>
        <v>253</v>
      </c>
      <c r="J171" s="209"/>
      <c r="K171" s="207">
        <f>IFERROR(VLOOKUP(D171,エリアマスタ!$C$2:$I$2239,7,FALSE),"")</f>
        <v>254</v>
      </c>
      <c r="L171" s="210">
        <f t="shared" si="43"/>
        <v>0</v>
      </c>
      <c r="M171" s="215">
        <v>12</v>
      </c>
      <c r="N171" s="218"/>
      <c r="O171" s="213" t="str">
        <f t="shared" si="46"/>
        <v/>
      </c>
      <c r="P171" s="205">
        <v>12</v>
      </c>
      <c r="Q171" s="206" t="str">
        <f>O158&amp;"-"&amp;P171</f>
        <v>14-12</v>
      </c>
      <c r="R171" s="207" t="s">
        <v>574</v>
      </c>
      <c r="S171" s="209"/>
      <c r="T171" s="207">
        <f>IFERROR(VLOOKUP(Q171,エリアマスタ!$C$2:$I$2239,5,FALSE),"")</f>
        <v>242</v>
      </c>
      <c r="U171" s="208"/>
      <c r="V171" s="207">
        <f>IFERROR(VLOOKUP(Q171,エリアマスタ!$C$2:$I$2239,6,FALSE),"")</f>
        <v>71</v>
      </c>
      <c r="W171" s="209"/>
      <c r="X171" s="207">
        <f>IFERROR(VLOOKUP(Q171,エリアマスタ!$C$2:$I$2239,7,FALSE),"")</f>
        <v>313</v>
      </c>
      <c r="Y171" s="210">
        <f t="shared" si="44"/>
        <v>0</v>
      </c>
      <c r="Z171" s="215">
        <v>12</v>
      </c>
      <c r="AA171" s="218"/>
      <c r="AB171" s="213" t="str">
        <f t="shared" si="47"/>
        <v/>
      </c>
      <c r="AC171" s="205">
        <v>12</v>
      </c>
      <c r="AD171" s="206" t="str">
        <f>AB158&amp;"-"&amp;AC171</f>
        <v>15-12</v>
      </c>
      <c r="AE171" s="207" t="s">
        <v>602</v>
      </c>
      <c r="AF171" s="209"/>
      <c r="AG171" s="207">
        <f>IFERROR(VLOOKUP(AD171,エリアマスタ!$C$2:$I$2239,5,FALSE),"")</f>
        <v>82</v>
      </c>
      <c r="AH171" s="209"/>
      <c r="AI171" s="207">
        <f>IFERROR(VLOOKUP(AD171,エリアマスタ!$C$2:$I$2239,6,FALSE),"")</f>
        <v>285</v>
      </c>
      <c r="AJ171" s="208"/>
      <c r="AK171" s="207">
        <f>IFERROR(VLOOKUP(AD171,エリアマスタ!$C$2:$I$2239,7,FALSE),"")</f>
        <v>367</v>
      </c>
      <c r="AL171" s="214">
        <f t="shared" si="45"/>
        <v>0</v>
      </c>
      <c r="AM171" s="215">
        <v>12</v>
      </c>
    </row>
    <row r="172" spans="1:40" ht="13.5" customHeight="1">
      <c r="A172" s="183"/>
      <c r="B172" s="204" t="str">
        <f t="shared" si="42"/>
        <v/>
      </c>
      <c r="C172" s="205">
        <v>14</v>
      </c>
      <c r="D172" s="206" t="str">
        <f>B158&amp;"-"&amp;C172</f>
        <v>13-14</v>
      </c>
      <c r="E172" s="207" t="s">
        <v>3272</v>
      </c>
      <c r="F172" s="208"/>
      <c r="G172" s="207">
        <f>IFERROR(VLOOKUP(D172,エリアマスタ!$C$2:$I$2239,5,FALSE),"")</f>
        <v>201</v>
      </c>
      <c r="H172" s="209"/>
      <c r="I172" s="207">
        <f>IFERROR(VLOOKUP(D172,エリアマスタ!$C$2:$I$2239,6,FALSE),"")</f>
        <v>31</v>
      </c>
      <c r="J172" s="209"/>
      <c r="K172" s="207">
        <f>IFERROR(VLOOKUP(D172,エリアマスタ!$C$2:$I$2239,7,FALSE),"")</f>
        <v>232</v>
      </c>
      <c r="L172" s="210">
        <f t="shared" si="43"/>
        <v>0</v>
      </c>
      <c r="M172" s="211">
        <v>13</v>
      </c>
      <c r="N172" s="212"/>
      <c r="O172" s="213" t="str">
        <f t="shared" si="46"/>
        <v/>
      </c>
      <c r="P172" s="205">
        <v>13</v>
      </c>
      <c r="Q172" s="206" t="str">
        <f>O158&amp;"-"&amp;P172</f>
        <v>14-13</v>
      </c>
      <c r="R172" s="207" t="s">
        <v>575</v>
      </c>
      <c r="S172" s="209"/>
      <c r="T172" s="207">
        <f>IFERROR(VLOOKUP(Q172,エリアマスタ!$C$2:$I$2239,5,FALSE),"")</f>
        <v>120</v>
      </c>
      <c r="U172" s="208"/>
      <c r="V172" s="207">
        <f>IFERROR(VLOOKUP(Q172,エリアマスタ!$C$2:$I$2239,6,FALSE),"")</f>
        <v>85</v>
      </c>
      <c r="W172" s="209"/>
      <c r="X172" s="207">
        <f>IFERROR(VLOOKUP(Q172,エリアマスタ!$C$2:$I$2239,7,FALSE),"")</f>
        <v>205</v>
      </c>
      <c r="Y172" s="210">
        <f t="shared" si="44"/>
        <v>0</v>
      </c>
      <c r="Z172" s="211">
        <v>13</v>
      </c>
      <c r="AA172" s="212"/>
      <c r="AB172" s="213" t="str">
        <f t="shared" si="47"/>
        <v/>
      </c>
      <c r="AC172" s="205">
        <v>13</v>
      </c>
      <c r="AD172" s="206" t="str">
        <f>AB158&amp;"-"&amp;AC172</f>
        <v>15-13</v>
      </c>
      <c r="AE172" s="207" t="s">
        <v>3329</v>
      </c>
      <c r="AF172" s="209"/>
      <c r="AG172" s="207">
        <f>IFERROR(VLOOKUP(AD172,エリアマスタ!$C$2:$I$2239,5,FALSE),"")</f>
        <v>291</v>
      </c>
      <c r="AH172" s="209"/>
      <c r="AI172" s="207">
        <f>IFERROR(VLOOKUP(AD172,エリアマスタ!$C$2:$I$2239,6,FALSE),"")</f>
        <v>87</v>
      </c>
      <c r="AJ172" s="208"/>
      <c r="AK172" s="207">
        <f>IFERROR(VLOOKUP(AD172,エリアマスタ!$C$2:$I$2239,7,FALSE),"")</f>
        <v>378</v>
      </c>
      <c r="AL172" s="214">
        <f t="shared" si="45"/>
        <v>0</v>
      </c>
      <c r="AM172" s="211">
        <v>13</v>
      </c>
      <c r="AN172" s="183"/>
    </row>
    <row r="173" spans="1:40" ht="13.5" customHeight="1">
      <c r="A173" s="219"/>
      <c r="B173" s="204" t="str">
        <f t="shared" si="42"/>
        <v/>
      </c>
      <c r="C173" s="205">
        <v>15</v>
      </c>
      <c r="D173" s="206" t="str">
        <f>B158&amp;"-"&amp;C173</f>
        <v>13-15</v>
      </c>
      <c r="E173" s="207" t="s">
        <v>547</v>
      </c>
      <c r="F173" s="208"/>
      <c r="G173" s="207">
        <f>IFERROR(VLOOKUP(D173,エリアマスタ!$C$2:$I$2239,5,FALSE),"")</f>
        <v>185</v>
      </c>
      <c r="H173" s="209"/>
      <c r="I173" s="207">
        <f>IFERROR(VLOOKUP(D173,エリアマスタ!$C$2:$I$2239,6,FALSE),"")</f>
        <v>188</v>
      </c>
      <c r="J173" s="209"/>
      <c r="K173" s="207">
        <f>IFERROR(VLOOKUP(D173,エリアマスタ!$C$2:$I$2239,7,FALSE),"")</f>
        <v>373</v>
      </c>
      <c r="L173" s="210">
        <f t="shared" si="43"/>
        <v>0</v>
      </c>
      <c r="M173" s="215">
        <v>14</v>
      </c>
      <c r="N173" s="212"/>
      <c r="O173" s="213" t="str">
        <f t="shared" si="46"/>
        <v/>
      </c>
      <c r="P173" s="205">
        <v>14</v>
      </c>
      <c r="Q173" s="206" t="str">
        <f>O158&amp;"-"&amp;P173</f>
        <v>14-14</v>
      </c>
      <c r="R173" s="207" t="s">
        <v>576</v>
      </c>
      <c r="S173" s="209"/>
      <c r="T173" s="207">
        <f>IFERROR(VLOOKUP(Q173,エリアマスタ!$C$2:$I$2239,5,FALSE),"")</f>
        <v>290</v>
      </c>
      <c r="U173" s="208"/>
      <c r="V173" s="207">
        <f>IFERROR(VLOOKUP(Q173,エリアマスタ!$C$2:$I$2239,6,FALSE),"")</f>
        <v>99</v>
      </c>
      <c r="W173" s="209"/>
      <c r="X173" s="207">
        <f>IFERROR(VLOOKUP(Q173,エリアマスタ!$C$2:$I$2239,7,FALSE),"")</f>
        <v>389</v>
      </c>
      <c r="Y173" s="210">
        <f t="shared" si="44"/>
        <v>0</v>
      </c>
      <c r="Z173" s="215">
        <v>14</v>
      </c>
      <c r="AA173" s="212"/>
      <c r="AB173" s="213" t="str">
        <f t="shared" si="47"/>
        <v/>
      </c>
      <c r="AC173" s="205">
        <v>14</v>
      </c>
      <c r="AD173" s="206" t="str">
        <f>AB158&amp;"-"&amp;AC173</f>
        <v>15-14</v>
      </c>
      <c r="AE173" s="207" t="s">
        <v>604</v>
      </c>
      <c r="AF173" s="209"/>
      <c r="AG173" s="207">
        <f>IFERROR(VLOOKUP(AD173,エリアマスタ!$C$2:$I$2239,5,FALSE),"")</f>
        <v>196</v>
      </c>
      <c r="AH173" s="209"/>
      <c r="AI173" s="207">
        <f>IFERROR(VLOOKUP(AD173,エリアマスタ!$C$2:$I$2239,6,FALSE),"")</f>
        <v>108</v>
      </c>
      <c r="AJ173" s="208"/>
      <c r="AK173" s="207">
        <f>IFERROR(VLOOKUP(AD173,エリアマスタ!$C$2:$I$2239,7,FALSE),"")</f>
        <v>304</v>
      </c>
      <c r="AL173" s="214">
        <f t="shared" si="45"/>
        <v>0</v>
      </c>
      <c r="AM173" s="215">
        <v>14</v>
      </c>
      <c r="AN173" s="183"/>
    </row>
    <row r="174" spans="1:40" ht="13.5" customHeight="1">
      <c r="A174" s="183"/>
      <c r="B174" s="204" t="str">
        <f t="shared" si="42"/>
        <v/>
      </c>
      <c r="C174" s="205">
        <v>16</v>
      </c>
      <c r="D174" s="206" t="str">
        <f>B158&amp;"-"&amp;C174</f>
        <v>13-16</v>
      </c>
      <c r="E174" s="207" t="s">
        <v>548</v>
      </c>
      <c r="F174" s="208"/>
      <c r="G174" s="207">
        <f>IFERROR(VLOOKUP(D174,エリアマスタ!$C$2:$I$2239,5,FALSE),"")</f>
        <v>246</v>
      </c>
      <c r="H174" s="209"/>
      <c r="I174" s="207">
        <f>IFERROR(VLOOKUP(D174,エリアマスタ!$C$2:$I$2239,6,FALSE),"")</f>
        <v>193</v>
      </c>
      <c r="J174" s="209"/>
      <c r="K174" s="207">
        <f>IFERROR(VLOOKUP(D174,エリアマスタ!$C$2:$I$2239,7,FALSE),"")</f>
        <v>439</v>
      </c>
      <c r="L174" s="210">
        <f t="shared" si="43"/>
        <v>0</v>
      </c>
      <c r="M174" s="215">
        <v>15</v>
      </c>
      <c r="N174" s="212"/>
      <c r="O174" s="213" t="str">
        <f t="shared" si="46"/>
        <v/>
      </c>
      <c r="P174" s="205">
        <v>15</v>
      </c>
      <c r="Q174" s="206" t="str">
        <f>O158&amp;"-"&amp;P174</f>
        <v>14-15</v>
      </c>
      <c r="R174" s="207" t="s">
        <v>577</v>
      </c>
      <c r="S174" s="209"/>
      <c r="T174" s="207">
        <f>IFERROR(VLOOKUP(Q174,エリアマスタ!$C$2:$I$2239,5,FALSE),"")</f>
        <v>425</v>
      </c>
      <c r="U174" s="208"/>
      <c r="V174" s="207">
        <f>IFERROR(VLOOKUP(Q174,エリアマスタ!$C$2:$I$2239,6,FALSE),"")</f>
        <v>117</v>
      </c>
      <c r="W174" s="209"/>
      <c r="X174" s="207">
        <f>IFERROR(VLOOKUP(Q174,エリアマスタ!$C$2:$I$2239,7,FALSE),"")</f>
        <v>542</v>
      </c>
      <c r="Y174" s="210">
        <f t="shared" si="44"/>
        <v>0</v>
      </c>
      <c r="Z174" s="215">
        <v>15</v>
      </c>
      <c r="AA174" s="212"/>
      <c r="AB174" s="213" t="str">
        <f t="shared" si="47"/>
        <v/>
      </c>
      <c r="AC174" s="205">
        <v>15</v>
      </c>
      <c r="AD174" s="206" t="str">
        <f>AB158&amp;"-"&amp;AC174</f>
        <v>15-15</v>
      </c>
      <c r="AE174" s="207" t="s">
        <v>605</v>
      </c>
      <c r="AF174" s="209"/>
      <c r="AG174" s="207">
        <f>IFERROR(VLOOKUP(AD174,エリアマスタ!$C$2:$I$2239,5,FALSE),"")</f>
        <v>362</v>
      </c>
      <c r="AH174" s="209"/>
      <c r="AI174" s="207">
        <f>IFERROR(VLOOKUP(AD174,エリアマスタ!$C$2:$I$2239,6,FALSE),"")</f>
        <v>70</v>
      </c>
      <c r="AJ174" s="208"/>
      <c r="AK174" s="207">
        <f>IFERROR(VLOOKUP(AD174,エリアマスタ!$C$2:$I$2239,7,FALSE),"")</f>
        <v>432</v>
      </c>
      <c r="AL174" s="214">
        <f t="shared" si="45"/>
        <v>0</v>
      </c>
      <c r="AM174" s="215">
        <v>15</v>
      </c>
      <c r="AN174" s="183"/>
    </row>
    <row r="175" spans="1:40" ht="13.5" customHeight="1">
      <c r="A175" s="183"/>
      <c r="B175" s="204" t="str">
        <f t="shared" si="42"/>
        <v/>
      </c>
      <c r="C175" s="205">
        <v>17</v>
      </c>
      <c r="D175" s="206" t="str">
        <f>B158&amp;"-"&amp;C175</f>
        <v>13-17</v>
      </c>
      <c r="E175" s="207" t="s">
        <v>549</v>
      </c>
      <c r="F175" s="208"/>
      <c r="G175" s="207">
        <f>IFERROR(VLOOKUP(D175,エリアマスタ!$C$2:$I$2239,5,FALSE),"")</f>
        <v>395</v>
      </c>
      <c r="H175" s="209"/>
      <c r="I175" s="207">
        <f>IFERROR(VLOOKUP(D175,エリアマスタ!$C$2:$I$2239,6,FALSE),"")</f>
        <v>165</v>
      </c>
      <c r="J175" s="209"/>
      <c r="K175" s="207">
        <f>IFERROR(VLOOKUP(D175,エリアマスタ!$C$2:$I$2239,7,FALSE),"")</f>
        <v>560</v>
      </c>
      <c r="L175" s="210">
        <f t="shared" si="43"/>
        <v>0</v>
      </c>
      <c r="M175" s="211">
        <v>16</v>
      </c>
      <c r="N175" s="212"/>
      <c r="O175" s="213" t="str">
        <f t="shared" si="46"/>
        <v/>
      </c>
      <c r="P175" s="205">
        <v>16</v>
      </c>
      <c r="Q175" s="206" t="str">
        <f>O158&amp;"-"&amp;P175</f>
        <v>14-16</v>
      </c>
      <c r="R175" s="207" t="s">
        <v>578</v>
      </c>
      <c r="S175" s="209"/>
      <c r="T175" s="207">
        <f>IFERROR(VLOOKUP(Q175,エリアマスタ!$C$2:$I$2239,5,FALSE),"")</f>
        <v>396</v>
      </c>
      <c r="U175" s="208"/>
      <c r="V175" s="207">
        <f>IFERROR(VLOOKUP(Q175,エリアマスタ!$C$2:$I$2239,6,FALSE),"")</f>
        <v>45</v>
      </c>
      <c r="W175" s="209"/>
      <c r="X175" s="207">
        <f>IFERROR(VLOOKUP(Q175,エリアマスタ!$C$2:$I$2239,7,FALSE),"")</f>
        <v>441</v>
      </c>
      <c r="Y175" s="210">
        <f t="shared" si="44"/>
        <v>0</v>
      </c>
      <c r="Z175" s="211">
        <v>16</v>
      </c>
      <c r="AA175" s="212"/>
      <c r="AB175" s="213" t="str">
        <f t="shared" si="47"/>
        <v/>
      </c>
      <c r="AC175" s="205">
        <v>16</v>
      </c>
      <c r="AD175" s="206" t="str">
        <f>AB158&amp;"-"&amp;AC175</f>
        <v>15-16</v>
      </c>
      <c r="AE175" s="207" t="s">
        <v>606</v>
      </c>
      <c r="AF175" s="209"/>
      <c r="AG175" s="207">
        <f>IFERROR(VLOOKUP(AD175,エリアマスタ!$C$2:$I$2239,5,FALSE),"")</f>
        <v>183</v>
      </c>
      <c r="AH175" s="209"/>
      <c r="AI175" s="207">
        <f>IFERROR(VLOOKUP(AD175,エリアマスタ!$C$2:$I$2239,6,FALSE),"")</f>
        <v>101</v>
      </c>
      <c r="AJ175" s="208"/>
      <c r="AK175" s="207">
        <f>IFERROR(VLOOKUP(AD175,エリアマスタ!$C$2:$I$2239,7,FALSE),"")</f>
        <v>284</v>
      </c>
      <c r="AL175" s="214">
        <f t="shared" si="45"/>
        <v>0</v>
      </c>
      <c r="AM175" s="211">
        <v>16</v>
      </c>
      <c r="AN175" s="183"/>
    </row>
    <row r="176" spans="1:40" ht="13.5" customHeight="1">
      <c r="B176" s="204" t="str">
        <f t="shared" si="42"/>
        <v/>
      </c>
      <c r="C176" s="205">
        <v>18</v>
      </c>
      <c r="D176" s="206" t="str">
        <f>B158&amp;"-"&amp;C176</f>
        <v>13-18</v>
      </c>
      <c r="E176" s="207" t="s">
        <v>550</v>
      </c>
      <c r="F176" s="208"/>
      <c r="G176" s="207">
        <f>IFERROR(VLOOKUP(D176,エリアマスタ!$C$2:$I$2239,5,FALSE),"")</f>
        <v>169</v>
      </c>
      <c r="H176" s="209"/>
      <c r="I176" s="207">
        <f>IFERROR(VLOOKUP(D176,エリアマスタ!$C$2:$I$2239,6,FALSE),"")</f>
        <v>140</v>
      </c>
      <c r="J176" s="209"/>
      <c r="K176" s="207">
        <f>IFERROR(VLOOKUP(D176,エリアマスタ!$C$2:$I$2239,7,FALSE),"")</f>
        <v>309</v>
      </c>
      <c r="L176" s="210">
        <f t="shared" si="43"/>
        <v>0</v>
      </c>
      <c r="M176" s="215">
        <v>17</v>
      </c>
      <c r="N176" s="212"/>
      <c r="O176" s="213" t="str">
        <f t="shared" si="46"/>
        <v/>
      </c>
      <c r="P176" s="205">
        <v>17</v>
      </c>
      <c r="Q176" s="206" t="str">
        <f>O158&amp;"-"&amp;P176</f>
        <v>14-17</v>
      </c>
      <c r="R176" s="207" t="s">
        <v>579</v>
      </c>
      <c r="S176" s="209"/>
      <c r="T176" s="207">
        <f>IFERROR(VLOOKUP(Q176,エリアマスタ!$C$2:$I$2239,5,FALSE),"")</f>
        <v>133</v>
      </c>
      <c r="U176" s="208"/>
      <c r="V176" s="207">
        <f>IFERROR(VLOOKUP(Q176,エリアマスタ!$C$2:$I$2239,6,FALSE),"")</f>
        <v>52</v>
      </c>
      <c r="W176" s="209"/>
      <c r="X176" s="207">
        <f>IFERROR(VLOOKUP(Q176,エリアマスタ!$C$2:$I$2239,7,FALSE),"")</f>
        <v>185</v>
      </c>
      <c r="Y176" s="210">
        <f t="shared" si="44"/>
        <v>0</v>
      </c>
      <c r="Z176" s="215">
        <v>17</v>
      </c>
      <c r="AA176" s="212"/>
      <c r="AB176" s="213" t="str">
        <f t="shared" si="47"/>
        <v/>
      </c>
      <c r="AC176" s="205">
        <v>17</v>
      </c>
      <c r="AD176" s="206" t="str">
        <f>AB158&amp;"-"&amp;AC176</f>
        <v>15-17</v>
      </c>
      <c r="AE176" s="207" t="s">
        <v>607</v>
      </c>
      <c r="AF176" s="209"/>
      <c r="AG176" s="207">
        <f>IFERROR(VLOOKUP(AD176,エリアマスタ!$C$2:$I$2239,5,FALSE),"")</f>
        <v>326</v>
      </c>
      <c r="AH176" s="209"/>
      <c r="AI176" s="207">
        <f>IFERROR(VLOOKUP(AD176,エリアマスタ!$C$2:$I$2239,6,FALSE),"")</f>
        <v>215</v>
      </c>
      <c r="AJ176" s="208"/>
      <c r="AK176" s="207">
        <f>IFERROR(VLOOKUP(AD176,エリアマスタ!$C$2:$I$2239,7,FALSE),"")</f>
        <v>541</v>
      </c>
      <c r="AL176" s="214">
        <f t="shared" si="45"/>
        <v>0</v>
      </c>
      <c r="AM176" s="215">
        <v>17</v>
      </c>
      <c r="AN176" s="183"/>
    </row>
    <row r="177" spans="2:40" ht="13.5" customHeight="1">
      <c r="B177" s="204" t="str">
        <f t="shared" si="42"/>
        <v/>
      </c>
      <c r="C177" s="205">
        <v>19</v>
      </c>
      <c r="D177" s="206" t="str">
        <f>B158&amp;"-"&amp;C177</f>
        <v>13-19</v>
      </c>
      <c r="E177" s="207" t="s">
        <v>551</v>
      </c>
      <c r="F177" s="208"/>
      <c r="G177" s="207">
        <f>IFERROR(VLOOKUP(D177,エリアマスタ!$C$2:$I$2239,5,FALSE),"")</f>
        <v>191</v>
      </c>
      <c r="H177" s="209"/>
      <c r="I177" s="207">
        <f>IFERROR(VLOOKUP(D177,エリアマスタ!$C$2:$I$2239,6,FALSE),"")</f>
        <v>138</v>
      </c>
      <c r="J177" s="209"/>
      <c r="K177" s="207">
        <f>IFERROR(VLOOKUP(D177,エリアマスタ!$C$2:$I$2239,7,FALSE),"")</f>
        <v>329</v>
      </c>
      <c r="L177" s="210">
        <f t="shared" si="43"/>
        <v>0</v>
      </c>
      <c r="M177" s="215">
        <v>18</v>
      </c>
      <c r="N177" s="212"/>
      <c r="O177" s="213" t="str">
        <f t="shared" si="46"/>
        <v/>
      </c>
      <c r="P177" s="205">
        <v>18</v>
      </c>
      <c r="Q177" s="206" t="str">
        <f>O158&amp;"-"&amp;P177</f>
        <v>14-18</v>
      </c>
      <c r="R177" s="207" t="s">
        <v>580</v>
      </c>
      <c r="S177" s="209"/>
      <c r="T177" s="207">
        <f>IFERROR(VLOOKUP(Q177,エリアマスタ!$C$2:$I$2239,5,FALSE),"")</f>
        <v>102</v>
      </c>
      <c r="U177" s="208"/>
      <c r="V177" s="207">
        <f>IFERROR(VLOOKUP(Q177,エリアマスタ!$C$2:$I$2239,6,FALSE),"")</f>
        <v>17</v>
      </c>
      <c r="W177" s="209"/>
      <c r="X177" s="207">
        <f>IFERROR(VLOOKUP(Q177,エリアマスタ!$C$2:$I$2239,7,FALSE),"")</f>
        <v>119</v>
      </c>
      <c r="Y177" s="210">
        <f t="shared" si="44"/>
        <v>0</v>
      </c>
      <c r="Z177" s="215">
        <v>18</v>
      </c>
      <c r="AA177" s="212"/>
      <c r="AB177" s="213" t="str">
        <f t="shared" si="47"/>
        <v/>
      </c>
      <c r="AC177" s="205">
        <v>18</v>
      </c>
      <c r="AD177" s="206" t="str">
        <f>AB158&amp;"-"&amp;AC177</f>
        <v>15-18</v>
      </c>
      <c r="AE177" s="207" t="s">
        <v>608</v>
      </c>
      <c r="AF177" s="209"/>
      <c r="AG177" s="207">
        <f>IFERROR(VLOOKUP(AD177,エリアマスタ!$C$2:$I$2239,5,FALSE),"")</f>
        <v>330</v>
      </c>
      <c r="AH177" s="209"/>
      <c r="AI177" s="207">
        <f>IFERROR(VLOOKUP(AD177,エリアマスタ!$C$2:$I$2239,6,FALSE),"")</f>
        <v>4</v>
      </c>
      <c r="AJ177" s="208"/>
      <c r="AK177" s="207">
        <f>IFERROR(VLOOKUP(AD177,エリアマスタ!$C$2:$I$2239,7,FALSE),"")</f>
        <v>334</v>
      </c>
      <c r="AL177" s="214">
        <f t="shared" si="45"/>
        <v>0</v>
      </c>
      <c r="AM177" s="215">
        <v>18</v>
      </c>
      <c r="AN177" s="183"/>
    </row>
    <row r="178" spans="2:40" ht="13.5" customHeight="1">
      <c r="B178" s="204" t="str">
        <f t="shared" si="42"/>
        <v/>
      </c>
      <c r="C178" s="205">
        <v>20</v>
      </c>
      <c r="D178" s="206" t="str">
        <f>B158&amp;"-"&amp;C178</f>
        <v>13-20</v>
      </c>
      <c r="E178" s="207" t="s">
        <v>552</v>
      </c>
      <c r="F178" s="208"/>
      <c r="G178" s="207">
        <f>IFERROR(VLOOKUP(D178,エリアマスタ!$C$2:$I$2239,5,FALSE),"")</f>
        <v>174</v>
      </c>
      <c r="H178" s="209"/>
      <c r="I178" s="207">
        <f>IFERROR(VLOOKUP(D178,エリアマスタ!$C$2:$I$2239,6,FALSE),"")</f>
        <v>350</v>
      </c>
      <c r="J178" s="209"/>
      <c r="K178" s="207">
        <f>IFERROR(VLOOKUP(D178,エリアマスタ!$C$2:$I$2239,7,FALSE),"")</f>
        <v>524</v>
      </c>
      <c r="L178" s="210">
        <f t="shared" si="43"/>
        <v>0</v>
      </c>
      <c r="M178" s="211">
        <v>19</v>
      </c>
      <c r="N178" s="212"/>
      <c r="O178" s="213" t="str">
        <f t="shared" si="46"/>
        <v/>
      </c>
      <c r="P178" s="205">
        <v>19</v>
      </c>
      <c r="Q178" s="206" t="str">
        <f>O158&amp;"-"&amp;P178</f>
        <v>14-19</v>
      </c>
      <c r="R178" s="207" t="s">
        <v>581</v>
      </c>
      <c r="S178" s="209"/>
      <c r="T178" s="207">
        <f>IFERROR(VLOOKUP(Q178,エリアマスタ!$C$2:$I$2239,5,FALSE),"")</f>
        <v>61</v>
      </c>
      <c r="U178" s="208"/>
      <c r="V178" s="207">
        <f>IFERROR(VLOOKUP(Q178,エリアマスタ!$C$2:$I$2239,6,FALSE),"")</f>
        <v>66</v>
      </c>
      <c r="W178" s="209"/>
      <c r="X178" s="207">
        <f>IFERROR(VLOOKUP(Q178,エリアマスタ!$C$2:$I$2239,7,FALSE),"")</f>
        <v>127</v>
      </c>
      <c r="Y178" s="210">
        <f t="shared" si="44"/>
        <v>0</v>
      </c>
      <c r="Z178" s="211">
        <v>19</v>
      </c>
      <c r="AA178" s="212"/>
      <c r="AB178" s="213" t="str">
        <f t="shared" si="47"/>
        <v/>
      </c>
      <c r="AC178" s="205">
        <v>19</v>
      </c>
      <c r="AD178" s="206" t="str">
        <f>AB158&amp;"-"&amp;AC178</f>
        <v>15-19</v>
      </c>
      <c r="AE178" s="207" t="s">
        <v>609</v>
      </c>
      <c r="AF178" s="209"/>
      <c r="AG178" s="207">
        <f>IFERROR(VLOOKUP(AD178,エリアマスタ!$C$2:$I$2239,5,FALSE),"")</f>
        <v>279</v>
      </c>
      <c r="AH178" s="209"/>
      <c r="AI178" s="207">
        <f>IFERROR(VLOOKUP(AD178,エリアマスタ!$C$2:$I$2239,6,FALSE),"")</f>
        <v>291</v>
      </c>
      <c r="AJ178" s="208"/>
      <c r="AK178" s="207">
        <f>IFERROR(VLOOKUP(AD178,エリアマスタ!$C$2:$I$2239,7,FALSE),"")</f>
        <v>570</v>
      </c>
      <c r="AL178" s="214">
        <f t="shared" si="45"/>
        <v>0</v>
      </c>
      <c r="AM178" s="211">
        <v>19</v>
      </c>
      <c r="AN178" s="183"/>
    </row>
    <row r="179" spans="2:40" ht="13.5" customHeight="1">
      <c r="B179" s="204" t="str">
        <f t="shared" si="42"/>
        <v/>
      </c>
      <c r="C179" s="205">
        <v>21</v>
      </c>
      <c r="D179" s="206" t="str">
        <f>B158&amp;"-"&amp;C179</f>
        <v>13-21</v>
      </c>
      <c r="E179" s="207" t="s">
        <v>553</v>
      </c>
      <c r="F179" s="208"/>
      <c r="G179" s="207">
        <f>IFERROR(VLOOKUP(D179,エリアマスタ!$C$2:$I$2239,5,FALSE),"")</f>
        <v>295</v>
      </c>
      <c r="H179" s="209"/>
      <c r="I179" s="207">
        <f>IFERROR(VLOOKUP(D179,エリアマスタ!$C$2:$I$2239,6,FALSE),"")</f>
        <v>92</v>
      </c>
      <c r="J179" s="209"/>
      <c r="K179" s="207">
        <f>IFERROR(VLOOKUP(D179,エリアマスタ!$C$2:$I$2239,7,FALSE),"")</f>
        <v>387</v>
      </c>
      <c r="L179" s="210">
        <f t="shared" si="43"/>
        <v>0</v>
      </c>
      <c r="M179" s="215">
        <v>20</v>
      </c>
      <c r="N179" s="212"/>
      <c r="O179" s="213" t="str">
        <f t="shared" si="46"/>
        <v/>
      </c>
      <c r="P179" s="205">
        <v>20</v>
      </c>
      <c r="Q179" s="206" t="str">
        <f>O158&amp;"-"&amp;P179</f>
        <v>14-20</v>
      </c>
      <c r="R179" s="207" t="s">
        <v>582</v>
      </c>
      <c r="S179" s="209"/>
      <c r="T179" s="207">
        <f>IFERROR(VLOOKUP(Q179,エリアマスタ!$C$2:$I$2239,5,FALSE),"")</f>
        <v>103</v>
      </c>
      <c r="U179" s="208"/>
      <c r="V179" s="207">
        <f>IFERROR(VLOOKUP(Q179,エリアマスタ!$C$2:$I$2239,6,FALSE),"")</f>
        <v>30</v>
      </c>
      <c r="W179" s="209"/>
      <c r="X179" s="207">
        <f>IFERROR(VLOOKUP(Q179,エリアマスタ!$C$2:$I$2239,7,FALSE),"")</f>
        <v>133</v>
      </c>
      <c r="Y179" s="210">
        <f t="shared" si="44"/>
        <v>0</v>
      </c>
      <c r="Z179" s="215">
        <v>20</v>
      </c>
      <c r="AA179" s="212"/>
      <c r="AB179" s="213" t="str">
        <f t="shared" si="47"/>
        <v/>
      </c>
      <c r="AC179" s="205">
        <v>20</v>
      </c>
      <c r="AD179" s="206" t="str">
        <f>AB158&amp;"-"&amp;AC179</f>
        <v>15-20</v>
      </c>
      <c r="AE179" s="207" t="s">
        <v>610</v>
      </c>
      <c r="AF179" s="209"/>
      <c r="AG179" s="207">
        <f>IFERROR(VLOOKUP(AD179,エリアマスタ!$C$2:$I$2239,5,FALSE),"")</f>
        <v>352</v>
      </c>
      <c r="AH179" s="209"/>
      <c r="AI179" s="207">
        <f>IFERROR(VLOOKUP(AD179,エリアマスタ!$C$2:$I$2239,6,FALSE),"")</f>
        <v>146</v>
      </c>
      <c r="AJ179" s="208"/>
      <c r="AK179" s="207">
        <f>IFERROR(VLOOKUP(AD179,エリアマスタ!$C$2:$I$2239,7,FALSE),"")</f>
        <v>498</v>
      </c>
      <c r="AL179" s="214">
        <f t="shared" si="45"/>
        <v>0</v>
      </c>
      <c r="AM179" s="215">
        <v>20</v>
      </c>
      <c r="AN179" s="183"/>
    </row>
    <row r="180" spans="2:40" ht="13.5" customHeight="1">
      <c r="B180" s="204" t="str">
        <f t="shared" si="42"/>
        <v/>
      </c>
      <c r="C180" s="205">
        <v>22</v>
      </c>
      <c r="D180" s="206" t="str">
        <f>B158&amp;"-"&amp;C180</f>
        <v>13-22</v>
      </c>
      <c r="E180" s="207" t="s">
        <v>554</v>
      </c>
      <c r="F180" s="208"/>
      <c r="G180" s="207">
        <f>IFERROR(VLOOKUP(D180,エリアマスタ!$C$2:$I$2239,5,FALSE),"")</f>
        <v>116</v>
      </c>
      <c r="H180" s="209"/>
      <c r="I180" s="207">
        <f>IFERROR(VLOOKUP(D180,エリアマスタ!$C$2:$I$2239,6,FALSE),"")</f>
        <v>116</v>
      </c>
      <c r="J180" s="209"/>
      <c r="K180" s="207">
        <f>IFERROR(VLOOKUP(D180,エリアマスタ!$C$2:$I$2239,7,FALSE),"")</f>
        <v>232</v>
      </c>
      <c r="L180" s="210">
        <f t="shared" si="43"/>
        <v>0</v>
      </c>
      <c r="M180" s="215">
        <v>21</v>
      </c>
      <c r="N180" s="212"/>
      <c r="O180" s="213" t="str">
        <f t="shared" si="46"/>
        <v/>
      </c>
      <c r="P180" s="205">
        <v>21</v>
      </c>
      <c r="Q180" s="206" t="str">
        <f>O158&amp;"-"&amp;P180</f>
        <v>14-21</v>
      </c>
      <c r="R180" s="207" t="s">
        <v>583</v>
      </c>
      <c r="S180" s="209"/>
      <c r="T180" s="207">
        <f>IFERROR(VLOOKUP(Q180,エリアマスタ!$C$2:$I$2239,5,FALSE),"")</f>
        <v>153</v>
      </c>
      <c r="U180" s="208"/>
      <c r="V180" s="207">
        <f>IFERROR(VLOOKUP(Q180,エリアマスタ!$C$2:$I$2239,6,FALSE),"")</f>
        <v>65</v>
      </c>
      <c r="W180" s="209"/>
      <c r="X180" s="207">
        <f>IFERROR(VLOOKUP(Q180,エリアマスタ!$C$2:$I$2239,7,FALSE),"")</f>
        <v>218</v>
      </c>
      <c r="Y180" s="210">
        <f t="shared" si="44"/>
        <v>0</v>
      </c>
      <c r="Z180" s="215">
        <v>21</v>
      </c>
      <c r="AA180" s="212"/>
      <c r="AB180" s="213" t="str">
        <f t="shared" si="47"/>
        <v/>
      </c>
      <c r="AC180" s="205">
        <v>21</v>
      </c>
      <c r="AD180" s="206" t="str">
        <f>AB158&amp;"-"&amp;AC180</f>
        <v>15-21</v>
      </c>
      <c r="AE180" s="207" t="s">
        <v>611</v>
      </c>
      <c r="AF180" s="209"/>
      <c r="AG180" s="207">
        <f>IFERROR(VLOOKUP(AD180,エリアマスタ!$C$2:$I$2239,5,FALSE),"")</f>
        <v>77</v>
      </c>
      <c r="AH180" s="209"/>
      <c r="AI180" s="207">
        <f>IFERROR(VLOOKUP(AD180,エリアマスタ!$C$2:$I$2239,6,FALSE),"")</f>
        <v>29</v>
      </c>
      <c r="AJ180" s="208"/>
      <c r="AK180" s="207">
        <f>IFERROR(VLOOKUP(AD180,エリアマスタ!$C$2:$I$2239,7,FALSE),"")</f>
        <v>106</v>
      </c>
      <c r="AL180" s="214">
        <f t="shared" si="45"/>
        <v>0</v>
      </c>
      <c r="AM180" s="215">
        <v>21</v>
      </c>
      <c r="AN180" s="183"/>
    </row>
    <row r="181" spans="2:40" ht="13.5" customHeight="1">
      <c r="B181" s="204" t="str">
        <f t="shared" si="42"/>
        <v/>
      </c>
      <c r="C181" s="205">
        <v>23</v>
      </c>
      <c r="D181" s="206" t="str">
        <f>B158&amp;"-"&amp;C181</f>
        <v>13-23</v>
      </c>
      <c r="E181" s="207" t="s">
        <v>555</v>
      </c>
      <c r="F181" s="208"/>
      <c r="G181" s="207">
        <f>IFERROR(VLOOKUP(D181,エリアマスタ!$C$2:$I$2239,5,FALSE),"")</f>
        <v>312</v>
      </c>
      <c r="H181" s="209"/>
      <c r="I181" s="207">
        <f>IFERROR(VLOOKUP(D181,エリアマスタ!$C$2:$I$2239,6,FALSE),"")</f>
        <v>36</v>
      </c>
      <c r="J181" s="209"/>
      <c r="K181" s="207">
        <f>IFERROR(VLOOKUP(D181,エリアマスタ!$C$2:$I$2239,7,FALSE),"")</f>
        <v>348</v>
      </c>
      <c r="L181" s="210">
        <f t="shared" si="43"/>
        <v>0</v>
      </c>
      <c r="M181" s="211">
        <v>22</v>
      </c>
      <c r="N181" s="212"/>
      <c r="O181" s="213" t="str">
        <f t="shared" si="46"/>
        <v/>
      </c>
      <c r="P181" s="205">
        <v>22</v>
      </c>
      <c r="Q181" s="206" t="str">
        <f>O158&amp;"-"&amp;P181</f>
        <v>14-22</v>
      </c>
      <c r="R181" s="207" t="s">
        <v>584</v>
      </c>
      <c r="S181" s="209"/>
      <c r="T181" s="207">
        <f>IFERROR(VLOOKUP(Q181,エリアマスタ!$C$2:$I$2239,5,FALSE),"")</f>
        <v>346</v>
      </c>
      <c r="U181" s="208"/>
      <c r="V181" s="207">
        <f>IFERROR(VLOOKUP(Q181,エリアマスタ!$C$2:$I$2239,6,FALSE),"")</f>
        <v>10</v>
      </c>
      <c r="W181" s="209"/>
      <c r="X181" s="207">
        <f>IFERROR(VLOOKUP(Q181,エリアマスタ!$C$2:$I$2239,7,FALSE),"")</f>
        <v>356</v>
      </c>
      <c r="Y181" s="210">
        <f t="shared" si="44"/>
        <v>0</v>
      </c>
      <c r="Z181" s="211">
        <v>22</v>
      </c>
      <c r="AA181" s="212"/>
      <c r="AB181" s="213" t="str">
        <f t="shared" si="47"/>
        <v/>
      </c>
      <c r="AC181" s="205">
        <v>22</v>
      </c>
      <c r="AD181" s="206" t="str">
        <f>AB158&amp;"-"&amp;AC181</f>
        <v>15-22</v>
      </c>
      <c r="AE181" s="207" t="s">
        <v>612</v>
      </c>
      <c r="AF181" s="209"/>
      <c r="AG181" s="207">
        <f>IFERROR(VLOOKUP(AD181,エリアマスタ!$C$2:$I$2239,5,FALSE),"")</f>
        <v>177</v>
      </c>
      <c r="AH181" s="209"/>
      <c r="AI181" s="207">
        <f>IFERROR(VLOOKUP(AD181,エリアマスタ!$C$2:$I$2239,6,FALSE),"")</f>
        <v>0</v>
      </c>
      <c r="AJ181" s="208"/>
      <c r="AK181" s="207">
        <f>IFERROR(VLOOKUP(AD181,エリアマスタ!$C$2:$I$2239,7,FALSE),"")</f>
        <v>177</v>
      </c>
      <c r="AL181" s="214">
        <f t="shared" si="45"/>
        <v>0</v>
      </c>
      <c r="AM181" s="211">
        <v>22</v>
      </c>
      <c r="AN181" s="183"/>
    </row>
    <row r="182" spans="2:40" ht="13.5" customHeight="1">
      <c r="B182" s="204" t="str">
        <f t="shared" si="42"/>
        <v/>
      </c>
      <c r="C182" s="205">
        <v>24</v>
      </c>
      <c r="D182" s="206" t="str">
        <f>B158&amp;"-"&amp;C182</f>
        <v>13-24</v>
      </c>
      <c r="E182" s="207" t="s">
        <v>556</v>
      </c>
      <c r="F182" s="208"/>
      <c r="G182" s="207">
        <f>IFERROR(VLOOKUP(D182,エリアマスタ!$C$2:$I$2239,5,FALSE),"")</f>
        <v>150</v>
      </c>
      <c r="H182" s="209"/>
      <c r="I182" s="207">
        <f>IFERROR(VLOOKUP(D182,エリアマスタ!$C$2:$I$2239,6,FALSE),"")</f>
        <v>154</v>
      </c>
      <c r="J182" s="209"/>
      <c r="K182" s="207">
        <f>IFERROR(VLOOKUP(D182,エリアマスタ!$C$2:$I$2239,7,FALSE),"")</f>
        <v>304</v>
      </c>
      <c r="L182" s="210">
        <f t="shared" si="43"/>
        <v>0</v>
      </c>
      <c r="M182" s="215">
        <v>23</v>
      </c>
      <c r="N182" s="220"/>
      <c r="O182" s="213" t="str">
        <f t="shared" si="46"/>
        <v/>
      </c>
      <c r="P182" s="205">
        <v>23</v>
      </c>
      <c r="Q182" s="206" t="str">
        <f>O158&amp;"-"&amp;P182</f>
        <v>14-23</v>
      </c>
      <c r="R182" s="207" t="s">
        <v>585</v>
      </c>
      <c r="S182" s="209"/>
      <c r="T182" s="207">
        <f>IFERROR(VLOOKUP(Q182,エリアマスタ!$C$2:$I$2239,5,FALSE),"")</f>
        <v>185</v>
      </c>
      <c r="U182" s="208"/>
      <c r="V182" s="207">
        <f>IFERROR(VLOOKUP(Q182,エリアマスタ!$C$2:$I$2239,6,FALSE),"")</f>
        <v>0</v>
      </c>
      <c r="W182" s="209"/>
      <c r="X182" s="207">
        <f>IFERROR(VLOOKUP(Q182,エリアマスタ!$C$2:$I$2239,7,FALSE),"")</f>
        <v>185</v>
      </c>
      <c r="Y182" s="210">
        <f t="shared" si="44"/>
        <v>0</v>
      </c>
      <c r="Z182" s="215">
        <v>23</v>
      </c>
      <c r="AA182" s="220"/>
      <c r="AB182" s="213" t="str">
        <f t="shared" si="47"/>
        <v/>
      </c>
      <c r="AC182" s="205">
        <v>23</v>
      </c>
      <c r="AD182" s="206" t="str">
        <f>AB158&amp;"-"&amp;AC182</f>
        <v>15-23</v>
      </c>
      <c r="AE182" s="207" t="s">
        <v>613</v>
      </c>
      <c r="AF182" s="209"/>
      <c r="AG182" s="207">
        <f>IFERROR(VLOOKUP(AD182,エリアマスタ!$C$2:$I$2239,5,FALSE),"")</f>
        <v>250</v>
      </c>
      <c r="AH182" s="209"/>
      <c r="AI182" s="207">
        <f>IFERROR(VLOOKUP(AD182,エリアマスタ!$C$2:$I$2239,6,FALSE),"")</f>
        <v>101</v>
      </c>
      <c r="AJ182" s="208"/>
      <c r="AK182" s="207">
        <f>IFERROR(VLOOKUP(AD182,エリアマスタ!$C$2:$I$2239,7,FALSE),"")</f>
        <v>351</v>
      </c>
      <c r="AL182" s="214">
        <f t="shared" si="45"/>
        <v>0</v>
      </c>
      <c r="AM182" s="215">
        <v>23</v>
      </c>
      <c r="AN182" s="183"/>
    </row>
    <row r="183" spans="2:40" ht="13.5" customHeight="1">
      <c r="B183" s="204" t="str">
        <f t="shared" si="42"/>
        <v/>
      </c>
      <c r="C183" s="205">
        <v>25</v>
      </c>
      <c r="D183" s="206" t="str">
        <f>B158&amp;"-"&amp;C183</f>
        <v>13-25</v>
      </c>
      <c r="E183" s="207" t="s">
        <v>18</v>
      </c>
      <c r="F183" s="208"/>
      <c r="G183" s="207">
        <f>IFERROR(VLOOKUP(D183,エリアマスタ!$C$2:$I$2239,5,FALSE),"")</f>
        <v>78</v>
      </c>
      <c r="H183" s="209"/>
      <c r="I183" s="207">
        <f>IFERROR(VLOOKUP(D183,エリアマスタ!$C$2:$I$2239,6,FALSE),"")</f>
        <v>153</v>
      </c>
      <c r="J183" s="209"/>
      <c r="K183" s="207">
        <f>IFERROR(VLOOKUP(D183,エリアマスタ!$C$2:$I$2239,7,FALSE),"")</f>
        <v>231</v>
      </c>
      <c r="L183" s="210">
        <f t="shared" si="43"/>
        <v>0</v>
      </c>
      <c r="M183" s="215">
        <v>24</v>
      </c>
      <c r="N183" s="220"/>
      <c r="O183" s="213" t="str">
        <f t="shared" si="46"/>
        <v/>
      </c>
      <c r="P183" s="205">
        <v>24</v>
      </c>
      <c r="Q183" s="206" t="str">
        <f>O158&amp;"-"&amp;P183</f>
        <v>14-24</v>
      </c>
      <c r="R183" s="207" t="s">
        <v>586</v>
      </c>
      <c r="S183" s="209"/>
      <c r="T183" s="207">
        <f>IFERROR(VLOOKUP(Q183,エリアマスタ!$C$2:$I$2239,5,FALSE),"")</f>
        <v>348</v>
      </c>
      <c r="U183" s="208"/>
      <c r="V183" s="207">
        <f>IFERROR(VLOOKUP(Q183,エリアマスタ!$C$2:$I$2239,6,FALSE),"")</f>
        <v>268</v>
      </c>
      <c r="W183" s="209"/>
      <c r="X183" s="207">
        <f>IFERROR(VLOOKUP(Q183,エリアマスタ!$C$2:$I$2239,7,FALSE),"")</f>
        <v>616</v>
      </c>
      <c r="Y183" s="210">
        <f t="shared" si="44"/>
        <v>0</v>
      </c>
      <c r="Z183" s="215">
        <v>24</v>
      </c>
      <c r="AA183" s="220"/>
      <c r="AB183" s="213" t="str">
        <f t="shared" si="47"/>
        <v/>
      </c>
      <c r="AC183" s="205">
        <v>24</v>
      </c>
      <c r="AD183" s="206" t="str">
        <f>AB158&amp;"-"&amp;AC183</f>
        <v>15-24</v>
      </c>
      <c r="AE183" s="207" t="s">
        <v>614</v>
      </c>
      <c r="AF183" s="209"/>
      <c r="AG183" s="207">
        <f>IFERROR(VLOOKUP(AD183,エリアマスタ!$C$2:$I$2239,5,FALSE),"")</f>
        <v>181</v>
      </c>
      <c r="AH183" s="209"/>
      <c r="AI183" s="207">
        <f>IFERROR(VLOOKUP(AD183,エリアマスタ!$C$2:$I$2239,6,FALSE),"")</f>
        <v>285</v>
      </c>
      <c r="AJ183" s="208"/>
      <c r="AK183" s="207">
        <f>IFERROR(VLOOKUP(AD183,エリアマスタ!$C$2:$I$2239,7,FALSE),"")</f>
        <v>466</v>
      </c>
      <c r="AL183" s="214">
        <f t="shared" si="45"/>
        <v>0</v>
      </c>
      <c r="AM183" s="215">
        <v>24</v>
      </c>
      <c r="AN183" s="183"/>
    </row>
    <row r="184" spans="2:40" ht="13.5" customHeight="1">
      <c r="B184" s="204" t="str">
        <f t="shared" si="42"/>
        <v/>
      </c>
      <c r="C184" s="205">
        <v>26</v>
      </c>
      <c r="D184" s="206" t="str">
        <f>B158&amp;"-"&amp;C184</f>
        <v>13-26</v>
      </c>
      <c r="E184" s="207" t="s">
        <v>557</v>
      </c>
      <c r="F184" s="208"/>
      <c r="G184" s="207">
        <f>IFERROR(VLOOKUP(D184,エリアマスタ!$C$2:$I$2239,5,FALSE),"")</f>
        <v>290</v>
      </c>
      <c r="H184" s="209"/>
      <c r="I184" s="207">
        <f>IFERROR(VLOOKUP(D184,エリアマスタ!$C$2:$I$2239,6,FALSE),"")</f>
        <v>100</v>
      </c>
      <c r="J184" s="209"/>
      <c r="K184" s="207">
        <f>IFERROR(VLOOKUP(D184,エリアマスタ!$C$2:$I$2239,7,FALSE),"")</f>
        <v>390</v>
      </c>
      <c r="L184" s="210">
        <f t="shared" si="43"/>
        <v>0</v>
      </c>
      <c r="M184" s="211">
        <v>25</v>
      </c>
      <c r="N184" s="220"/>
      <c r="O184" s="213" t="str">
        <f t="shared" si="46"/>
        <v/>
      </c>
      <c r="P184" s="205">
        <v>25</v>
      </c>
      <c r="Q184" s="206" t="str">
        <f>O158&amp;"-"&amp;P184</f>
        <v>14-25</v>
      </c>
      <c r="R184" s="207" t="s">
        <v>587</v>
      </c>
      <c r="S184" s="209"/>
      <c r="T184" s="207">
        <f>IFERROR(VLOOKUP(Q184,エリアマスタ!$C$2:$I$2239,5,FALSE),"")</f>
        <v>440</v>
      </c>
      <c r="U184" s="208"/>
      <c r="V184" s="207">
        <f>IFERROR(VLOOKUP(Q184,エリアマスタ!$C$2:$I$2239,6,FALSE),"")</f>
        <v>212</v>
      </c>
      <c r="W184" s="209"/>
      <c r="X184" s="207">
        <f>IFERROR(VLOOKUP(Q184,エリアマスタ!$C$2:$I$2239,7,FALSE),"")</f>
        <v>652</v>
      </c>
      <c r="Y184" s="210">
        <f t="shared" si="44"/>
        <v>0</v>
      </c>
      <c r="Z184" s="211">
        <v>25</v>
      </c>
      <c r="AA184" s="220"/>
      <c r="AB184" s="213" t="str">
        <f t="shared" si="47"/>
        <v/>
      </c>
      <c r="AC184" s="205">
        <v>25</v>
      </c>
      <c r="AD184" s="206" t="str">
        <f>AB158&amp;"-"&amp;AC184</f>
        <v>15-25</v>
      </c>
      <c r="AE184" s="207" t="s">
        <v>3330</v>
      </c>
      <c r="AF184" s="209"/>
      <c r="AG184" s="207">
        <f>IFERROR(VLOOKUP(AD184,エリアマスタ!$C$2:$I$2239,5,FALSE),"")</f>
        <v>232</v>
      </c>
      <c r="AH184" s="209"/>
      <c r="AI184" s="207">
        <f>IFERROR(VLOOKUP(AD184,エリアマスタ!$C$2:$I$2239,6,FALSE),"")</f>
        <v>112</v>
      </c>
      <c r="AJ184" s="208"/>
      <c r="AK184" s="207">
        <f>IFERROR(VLOOKUP(AD184,エリアマスタ!$C$2:$I$2239,7,FALSE),"")</f>
        <v>344</v>
      </c>
      <c r="AL184" s="214">
        <f t="shared" si="45"/>
        <v>0</v>
      </c>
      <c r="AM184" s="211">
        <v>25</v>
      </c>
      <c r="AN184" s="183"/>
    </row>
    <row r="185" spans="2:40" ht="13.5" customHeight="1">
      <c r="B185" s="204" t="str">
        <f t="shared" si="42"/>
        <v/>
      </c>
      <c r="C185" s="205">
        <v>27</v>
      </c>
      <c r="D185" s="206" t="str">
        <f>B158&amp;"-"&amp;C185</f>
        <v>13-27</v>
      </c>
      <c r="E185" s="207" t="s">
        <v>558</v>
      </c>
      <c r="F185" s="208"/>
      <c r="G185" s="207">
        <f>IFERROR(VLOOKUP(D185,エリアマスタ!$C$2:$I$2239,5,FALSE),"")</f>
        <v>157</v>
      </c>
      <c r="H185" s="209"/>
      <c r="I185" s="207">
        <f>IFERROR(VLOOKUP(D185,エリアマスタ!$C$2:$I$2239,6,FALSE),"")</f>
        <v>49</v>
      </c>
      <c r="J185" s="209"/>
      <c r="K185" s="207">
        <f>IFERROR(VLOOKUP(D185,エリアマスタ!$C$2:$I$2239,7,FALSE),"")</f>
        <v>206</v>
      </c>
      <c r="L185" s="210">
        <f t="shared" si="43"/>
        <v>0</v>
      </c>
      <c r="M185" s="215">
        <v>26</v>
      </c>
      <c r="N185" s="212"/>
      <c r="O185" s="213" t="str">
        <f t="shared" si="46"/>
        <v/>
      </c>
      <c r="P185" s="205">
        <v>26</v>
      </c>
      <c r="Q185" s="206" t="str">
        <f>O158&amp;"-"&amp;P185</f>
        <v>14-26</v>
      </c>
      <c r="R185" s="207" t="s">
        <v>588</v>
      </c>
      <c r="S185" s="209"/>
      <c r="T185" s="207">
        <f>IFERROR(VLOOKUP(Q185,エリアマスタ!$C$2:$I$2239,5,FALSE),"")</f>
        <v>235</v>
      </c>
      <c r="U185" s="208"/>
      <c r="V185" s="207">
        <f>IFERROR(VLOOKUP(Q185,エリアマスタ!$C$2:$I$2239,6,FALSE),"")</f>
        <v>101</v>
      </c>
      <c r="W185" s="209"/>
      <c r="X185" s="207">
        <f>IFERROR(VLOOKUP(Q185,エリアマスタ!$C$2:$I$2239,7,FALSE),"")</f>
        <v>336</v>
      </c>
      <c r="Y185" s="210">
        <f t="shared" si="44"/>
        <v>0</v>
      </c>
      <c r="Z185" s="215">
        <v>26</v>
      </c>
      <c r="AA185" s="212"/>
      <c r="AB185" s="213" t="str">
        <f t="shared" si="47"/>
        <v/>
      </c>
      <c r="AC185" s="205">
        <v>26</v>
      </c>
      <c r="AD185" s="206" t="str">
        <f>AB158&amp;"-"&amp;AC185</f>
        <v>15-26</v>
      </c>
      <c r="AE185" s="207" t="s">
        <v>616</v>
      </c>
      <c r="AF185" s="209"/>
      <c r="AG185" s="207">
        <f>IFERROR(VLOOKUP(AD185,エリアマスタ!$C$2:$I$2239,5,FALSE),"")</f>
        <v>212</v>
      </c>
      <c r="AH185" s="209"/>
      <c r="AI185" s="207">
        <f>IFERROR(VLOOKUP(AD185,エリアマスタ!$C$2:$I$2239,6,FALSE),"")</f>
        <v>64</v>
      </c>
      <c r="AJ185" s="208"/>
      <c r="AK185" s="207">
        <f>IFERROR(VLOOKUP(AD185,エリアマスタ!$C$2:$I$2239,7,FALSE),"")</f>
        <v>276</v>
      </c>
      <c r="AL185" s="214">
        <f t="shared" si="45"/>
        <v>0</v>
      </c>
      <c r="AM185" s="215">
        <v>26</v>
      </c>
      <c r="AN185" s="183"/>
    </row>
    <row r="186" spans="2:40" ht="13.5" customHeight="1">
      <c r="B186" s="204" t="str">
        <f t="shared" si="42"/>
        <v/>
      </c>
      <c r="C186" s="205">
        <v>28</v>
      </c>
      <c r="D186" s="206" t="str">
        <f>B158&amp;"-"&amp;C186</f>
        <v>13-28</v>
      </c>
      <c r="E186" s="207" t="s">
        <v>559</v>
      </c>
      <c r="F186" s="208"/>
      <c r="G186" s="207">
        <f>IFERROR(VLOOKUP(D186,エリアマスタ!$C$2:$I$2239,5,FALSE),"")</f>
        <v>223</v>
      </c>
      <c r="H186" s="209"/>
      <c r="I186" s="207">
        <f>IFERROR(VLOOKUP(D186,エリアマスタ!$C$2:$I$2239,6,FALSE),"")</f>
        <v>113</v>
      </c>
      <c r="J186" s="209"/>
      <c r="K186" s="207">
        <f>IFERROR(VLOOKUP(D186,エリアマスタ!$C$2:$I$2239,7,FALSE),"")</f>
        <v>336</v>
      </c>
      <c r="L186" s="210">
        <f t="shared" si="43"/>
        <v>0</v>
      </c>
      <c r="M186" s="215">
        <v>27</v>
      </c>
      <c r="N186" s="212"/>
      <c r="O186" s="213" t="str">
        <f t="shared" si="46"/>
        <v/>
      </c>
      <c r="P186" s="205">
        <v>27</v>
      </c>
      <c r="Q186" s="206" t="str">
        <f>O158&amp;"-"&amp;P186</f>
        <v>14-27</v>
      </c>
      <c r="R186" s="207" t="s">
        <v>589</v>
      </c>
      <c r="S186" s="209"/>
      <c r="T186" s="207">
        <f>IFERROR(VLOOKUP(Q186,エリアマスタ!$C$2:$I$2239,5,FALSE),"")</f>
        <v>305</v>
      </c>
      <c r="U186" s="208"/>
      <c r="V186" s="207">
        <f>IFERROR(VLOOKUP(Q186,エリアマスタ!$C$2:$I$2239,6,FALSE),"")</f>
        <v>45</v>
      </c>
      <c r="W186" s="209"/>
      <c r="X186" s="207">
        <f>IFERROR(VLOOKUP(Q186,エリアマスタ!$C$2:$I$2239,7,FALSE),"")</f>
        <v>350</v>
      </c>
      <c r="Y186" s="210">
        <f t="shared" si="44"/>
        <v>0</v>
      </c>
      <c r="Z186" s="215">
        <v>27</v>
      </c>
      <c r="AA186" s="212"/>
      <c r="AB186" s="213" t="str">
        <f t="shared" si="47"/>
        <v/>
      </c>
      <c r="AC186" s="205">
        <v>27</v>
      </c>
      <c r="AD186" s="206" t="str">
        <f>AB158&amp;"-"&amp;AC186</f>
        <v>15-27</v>
      </c>
      <c r="AE186" s="207" t="s">
        <v>134</v>
      </c>
      <c r="AF186" s="209"/>
      <c r="AG186" s="207">
        <f>IFERROR(VLOOKUP(AD186,エリアマスタ!$C$2:$I$2239,5,FALSE),"")</f>
        <v>126</v>
      </c>
      <c r="AH186" s="209"/>
      <c r="AI186" s="207">
        <f>IFERROR(VLOOKUP(AD186,エリアマスタ!$C$2:$I$2239,6,FALSE),"")</f>
        <v>125</v>
      </c>
      <c r="AJ186" s="209"/>
      <c r="AK186" s="207">
        <f>IFERROR(VLOOKUP(AD186,エリアマスタ!$C$2:$I$2239,7,FALSE),"")</f>
        <v>251</v>
      </c>
      <c r="AL186" s="214">
        <f t="shared" si="45"/>
        <v>0</v>
      </c>
      <c r="AM186" s="215">
        <v>27</v>
      </c>
      <c r="AN186" s="183"/>
    </row>
    <row r="187" spans="2:40" ht="13.5" customHeight="1">
      <c r="B187" s="204" t="str">
        <f t="shared" si="42"/>
        <v/>
      </c>
      <c r="C187" s="205">
        <v>36</v>
      </c>
      <c r="D187" s="206" t="str">
        <f>B158&amp;"-"&amp;C187</f>
        <v>13-36</v>
      </c>
      <c r="E187" s="207" t="s">
        <v>3273</v>
      </c>
      <c r="F187" s="221"/>
      <c r="G187" s="207">
        <f>IFERROR(VLOOKUP(D187,エリアマスタ!$C$2:$I$2239,5,FALSE),"")</f>
        <v>295</v>
      </c>
      <c r="H187" s="209"/>
      <c r="I187" s="207">
        <f>IFERROR(VLOOKUP(D187,エリアマスタ!$C$2:$I$2239,6,FALSE),"")</f>
        <v>44</v>
      </c>
      <c r="J187" s="209"/>
      <c r="K187" s="207">
        <f>IFERROR(VLOOKUP(D187,エリアマスタ!$C$2:$I$2239,7,FALSE),"")</f>
        <v>339</v>
      </c>
      <c r="L187" s="210">
        <f t="shared" si="43"/>
        <v>0</v>
      </c>
      <c r="M187" s="211">
        <v>28</v>
      </c>
      <c r="N187" s="212"/>
      <c r="O187" s="213" t="str">
        <f t="shared" si="46"/>
        <v/>
      </c>
      <c r="P187" s="205">
        <v>28</v>
      </c>
      <c r="Q187" s="206" t="str">
        <f>O158&amp;"-"&amp;P187</f>
        <v>14-28</v>
      </c>
      <c r="R187" s="207" t="s">
        <v>590</v>
      </c>
      <c r="S187" s="221"/>
      <c r="T187" s="207">
        <f>IFERROR(VLOOKUP(Q187,エリアマスタ!$C$2:$I$2239,5,FALSE),"")</f>
        <v>124</v>
      </c>
      <c r="U187" s="208"/>
      <c r="V187" s="207">
        <f>IFERROR(VLOOKUP(Q187,エリアマスタ!$C$2:$I$2239,6,FALSE),"")</f>
        <v>61</v>
      </c>
      <c r="W187" s="209"/>
      <c r="X187" s="207">
        <f>IFERROR(VLOOKUP(Q187,エリアマスタ!$C$2:$I$2239,7,FALSE),"")</f>
        <v>185</v>
      </c>
      <c r="Y187" s="210">
        <f t="shared" si="44"/>
        <v>0</v>
      </c>
      <c r="Z187" s="211">
        <v>28</v>
      </c>
      <c r="AA187" s="212"/>
      <c r="AB187" s="213" t="str">
        <f t="shared" si="47"/>
        <v/>
      </c>
      <c r="AC187" s="205">
        <v>28</v>
      </c>
      <c r="AD187" s="206" t="str">
        <f>AB158&amp;"-"&amp;AC187</f>
        <v>15-28</v>
      </c>
      <c r="AE187" s="207" t="s">
        <v>617</v>
      </c>
      <c r="AF187" s="209"/>
      <c r="AG187" s="207">
        <f>IFERROR(VLOOKUP(AD187,エリアマスタ!$C$2:$I$2239,5,FALSE),"")</f>
        <v>104</v>
      </c>
      <c r="AH187" s="209"/>
      <c r="AI187" s="207">
        <f>IFERROR(VLOOKUP(AD187,エリアマスタ!$C$2:$I$2239,6,FALSE),"")</f>
        <v>43</v>
      </c>
      <c r="AJ187" s="209"/>
      <c r="AK187" s="207">
        <f>IFERROR(VLOOKUP(AD187,エリアマスタ!$C$2:$I$2239,7,FALSE),"")</f>
        <v>147</v>
      </c>
      <c r="AL187" s="214">
        <f t="shared" si="45"/>
        <v>0</v>
      </c>
      <c r="AM187" s="211">
        <v>28</v>
      </c>
      <c r="AN187" s="183"/>
    </row>
    <row r="188" spans="2:40" ht="13.5" customHeight="1">
      <c r="B188" s="204" t="str">
        <f t="shared" si="42"/>
        <v/>
      </c>
      <c r="C188" s="205"/>
      <c r="D188" s="206"/>
      <c r="E188" s="207" t="e">
        <f t="shared" ref="E188:E197" ca="1" si="48">エリア名2(D188)</f>
        <v>#NAME?</v>
      </c>
      <c r="F188" s="221"/>
      <c r="G188" s="207" t="str">
        <f>IFERROR(VLOOKUP(D188,エリアマスタ!$C$2:$I$2239,5,FALSE),"")</f>
        <v/>
      </c>
      <c r="H188" s="209"/>
      <c r="I188" s="207" t="str">
        <f>IFERROR(VLOOKUP(D188,エリアマスタ!$C$2:$I$2239,6,FALSE),"")</f>
        <v/>
      </c>
      <c r="J188" s="209"/>
      <c r="K188" s="207" t="str">
        <f>IFERROR(VLOOKUP(D188,エリアマスタ!$C$2:$I$2239,7,FALSE),"")</f>
        <v/>
      </c>
      <c r="L188" s="210">
        <f t="shared" ref="L188:L197" si="49">IF(F188="●",G188,0)+IF(H188="●",I188,0)+IF(J188="●",K188,0)</f>
        <v>0</v>
      </c>
      <c r="M188" s="215">
        <v>29</v>
      </c>
      <c r="N188" s="212"/>
      <c r="O188" s="213" t="str">
        <f t="shared" si="46"/>
        <v/>
      </c>
      <c r="P188" s="205">
        <v>29</v>
      </c>
      <c r="Q188" s="206" t="str">
        <f>O158&amp;"-"&amp;P188</f>
        <v>14-29</v>
      </c>
      <c r="R188" s="207" t="s">
        <v>591</v>
      </c>
      <c r="S188" s="221"/>
      <c r="T188" s="207">
        <f>IFERROR(VLOOKUP(Q188,エリアマスタ!$C$2:$I$2239,5,FALSE),"")</f>
        <v>127</v>
      </c>
      <c r="U188" s="208"/>
      <c r="V188" s="207">
        <f>IFERROR(VLOOKUP(Q188,エリアマスタ!$C$2:$I$2239,6,FALSE),"")</f>
        <v>106</v>
      </c>
      <c r="W188" s="209"/>
      <c r="X188" s="207">
        <f>IFERROR(VLOOKUP(Q188,エリアマスタ!$C$2:$I$2239,7,FALSE),"")</f>
        <v>233</v>
      </c>
      <c r="Y188" s="210">
        <f t="shared" si="44"/>
        <v>0</v>
      </c>
      <c r="Z188" s="215">
        <v>29</v>
      </c>
      <c r="AA188" s="212"/>
      <c r="AB188" s="213" t="str">
        <f t="shared" si="47"/>
        <v/>
      </c>
      <c r="AC188" s="205">
        <v>29</v>
      </c>
      <c r="AD188" s="206" t="str">
        <f>AB158&amp;"-"&amp;AC188</f>
        <v>15-29</v>
      </c>
      <c r="AE188" s="207" t="s">
        <v>618</v>
      </c>
      <c r="AF188" s="209"/>
      <c r="AG188" s="207">
        <f>IFERROR(VLOOKUP(AD188,エリアマスタ!$C$2:$I$2239,5,FALSE),"")</f>
        <v>210</v>
      </c>
      <c r="AH188" s="209"/>
      <c r="AI188" s="207">
        <f>IFERROR(VLOOKUP(AD188,エリアマスタ!$C$2:$I$2239,6,FALSE),"")</f>
        <v>118</v>
      </c>
      <c r="AJ188" s="209"/>
      <c r="AK188" s="207">
        <f>IFERROR(VLOOKUP(AD188,エリアマスタ!$C$2:$I$2239,7,FALSE),"")</f>
        <v>328</v>
      </c>
      <c r="AL188" s="214">
        <f t="shared" si="45"/>
        <v>0</v>
      </c>
      <c r="AM188" s="215">
        <v>29</v>
      </c>
    </row>
    <row r="189" spans="2:40" ht="13.5" customHeight="1">
      <c r="B189" s="204" t="str">
        <f t="shared" si="42"/>
        <v/>
      </c>
      <c r="C189" s="205"/>
      <c r="D189" s="206"/>
      <c r="E189" s="207" t="e">
        <f t="shared" ca="1" si="48"/>
        <v>#NAME?</v>
      </c>
      <c r="F189" s="221"/>
      <c r="G189" s="207" t="str">
        <f>IFERROR(VLOOKUP(D189,エリアマスタ!$C$2:$I$2239,5,FALSE),"")</f>
        <v/>
      </c>
      <c r="H189" s="209"/>
      <c r="I189" s="207" t="str">
        <f>IFERROR(VLOOKUP(D189,エリアマスタ!$C$2:$I$2239,6,FALSE),"")</f>
        <v/>
      </c>
      <c r="J189" s="209"/>
      <c r="K189" s="207" t="str">
        <f>IFERROR(VLOOKUP(D189,エリアマスタ!$C$2:$I$2239,7,FALSE),"")</f>
        <v/>
      </c>
      <c r="L189" s="210">
        <f t="shared" si="49"/>
        <v>0</v>
      </c>
      <c r="M189" s="215">
        <v>30</v>
      </c>
      <c r="N189" s="212"/>
      <c r="O189" s="213" t="str">
        <f t="shared" si="46"/>
        <v/>
      </c>
      <c r="P189" s="205">
        <v>30</v>
      </c>
      <c r="Q189" s="206" t="str">
        <f>O158&amp;"-"&amp;P189</f>
        <v>14-30</v>
      </c>
      <c r="R189" s="207" t="s">
        <v>592</v>
      </c>
      <c r="S189" s="221"/>
      <c r="T189" s="207">
        <f>IFERROR(VLOOKUP(Q189,エリアマスタ!$C$2:$I$2239,5,FALSE),"")</f>
        <v>100</v>
      </c>
      <c r="U189" s="208"/>
      <c r="V189" s="207">
        <f>IFERROR(VLOOKUP(Q189,エリアマスタ!$C$2:$I$2239,6,FALSE),"")</f>
        <v>283</v>
      </c>
      <c r="W189" s="209"/>
      <c r="X189" s="207">
        <f>IFERROR(VLOOKUP(Q189,エリアマスタ!$C$2:$I$2239,7,FALSE),"")</f>
        <v>383</v>
      </c>
      <c r="Y189" s="210">
        <f t="shared" si="44"/>
        <v>0</v>
      </c>
      <c r="Z189" s="215">
        <v>30</v>
      </c>
      <c r="AA189" s="212"/>
      <c r="AB189" s="213" t="str">
        <f t="shared" si="47"/>
        <v/>
      </c>
      <c r="AC189" s="205">
        <v>30</v>
      </c>
      <c r="AD189" s="206" t="str">
        <f>AB158&amp;"-"&amp;AC189</f>
        <v>15-30</v>
      </c>
      <c r="AE189" s="207" t="s">
        <v>619</v>
      </c>
      <c r="AF189" s="209"/>
      <c r="AG189" s="207">
        <f>IFERROR(VLOOKUP(AD189,エリアマスタ!$C$2:$I$2239,5,FALSE),"")</f>
        <v>198</v>
      </c>
      <c r="AH189" s="209"/>
      <c r="AI189" s="207">
        <f>IFERROR(VLOOKUP(AD189,エリアマスタ!$C$2:$I$2239,6,FALSE),"")</f>
        <v>165</v>
      </c>
      <c r="AJ189" s="209"/>
      <c r="AK189" s="207">
        <f>IFERROR(VLOOKUP(AD189,エリアマスタ!$C$2:$I$2239,7,FALSE),"")</f>
        <v>363</v>
      </c>
      <c r="AL189" s="214">
        <f t="shared" si="45"/>
        <v>0</v>
      </c>
      <c r="AM189" s="215">
        <v>30</v>
      </c>
    </row>
    <row r="190" spans="2:40" ht="13.5" customHeight="1">
      <c r="B190" s="204" t="str">
        <f t="shared" si="42"/>
        <v/>
      </c>
      <c r="C190" s="205"/>
      <c r="D190" s="206"/>
      <c r="E190" s="207" t="e">
        <f t="shared" ca="1" si="48"/>
        <v>#NAME?</v>
      </c>
      <c r="F190" s="221"/>
      <c r="G190" s="207" t="str">
        <f>IFERROR(VLOOKUP(D190,エリアマスタ!$C$2:$I$2239,5,FALSE),"")</f>
        <v/>
      </c>
      <c r="H190" s="209"/>
      <c r="I190" s="207" t="str">
        <f>IFERROR(VLOOKUP(D190,エリアマスタ!$C$2:$I$2239,6,FALSE),"")</f>
        <v/>
      </c>
      <c r="J190" s="209"/>
      <c r="K190" s="207" t="str">
        <f>IFERROR(VLOOKUP(D190,エリアマスタ!$C$2:$I$2239,7,FALSE),"")</f>
        <v/>
      </c>
      <c r="L190" s="210">
        <f t="shared" si="49"/>
        <v>0</v>
      </c>
      <c r="M190" s="211">
        <v>31</v>
      </c>
      <c r="N190" s="212"/>
      <c r="O190" s="213" t="str">
        <f t="shared" si="46"/>
        <v/>
      </c>
      <c r="P190" s="205">
        <v>31</v>
      </c>
      <c r="Q190" s="206" t="str">
        <f>O158&amp;"-"&amp;P190</f>
        <v>14-31</v>
      </c>
      <c r="R190" s="207" t="s">
        <v>593</v>
      </c>
      <c r="S190" s="221"/>
      <c r="T190" s="207">
        <f>IFERROR(VLOOKUP(Q190,エリアマスタ!$C$2:$I$2239,5,FALSE),"")</f>
        <v>118</v>
      </c>
      <c r="U190" s="208"/>
      <c r="V190" s="207">
        <f>IFERROR(VLOOKUP(Q190,エリアマスタ!$C$2:$I$2239,6,FALSE),"")</f>
        <v>30</v>
      </c>
      <c r="W190" s="209"/>
      <c r="X190" s="207">
        <f>IFERROR(VLOOKUP(Q190,エリアマスタ!$C$2:$I$2239,7,FALSE),"")</f>
        <v>148</v>
      </c>
      <c r="Y190" s="210">
        <f t="shared" si="44"/>
        <v>0</v>
      </c>
      <c r="Z190" s="211">
        <v>31</v>
      </c>
      <c r="AA190" s="212"/>
      <c r="AB190" s="213" t="str">
        <f t="shared" si="47"/>
        <v/>
      </c>
      <c r="AC190" s="205">
        <v>31</v>
      </c>
      <c r="AD190" s="206" t="str">
        <f>AB158&amp;"-"&amp;AC190</f>
        <v>15-31</v>
      </c>
      <c r="AE190" s="207" t="s">
        <v>620</v>
      </c>
      <c r="AF190" s="209"/>
      <c r="AG190" s="207">
        <f>IFERROR(VLOOKUP(AD190,エリアマスタ!$C$2:$I$2239,5,FALSE),"")</f>
        <v>107</v>
      </c>
      <c r="AH190" s="209"/>
      <c r="AI190" s="207">
        <f>IFERROR(VLOOKUP(AD190,エリアマスタ!$C$2:$I$2239,6,FALSE),"")</f>
        <v>58</v>
      </c>
      <c r="AJ190" s="209"/>
      <c r="AK190" s="207">
        <f>IFERROR(VLOOKUP(AD190,エリアマスタ!$C$2:$I$2239,7,FALSE),"")</f>
        <v>165</v>
      </c>
      <c r="AL190" s="214">
        <f t="shared" si="45"/>
        <v>0</v>
      </c>
      <c r="AM190" s="211">
        <v>31</v>
      </c>
    </row>
    <row r="191" spans="2:40" ht="13.5" customHeight="1">
      <c r="B191" s="204" t="str">
        <f t="shared" si="42"/>
        <v/>
      </c>
      <c r="C191" s="205"/>
      <c r="D191" s="206"/>
      <c r="E191" s="207" t="e">
        <f t="shared" ca="1" si="48"/>
        <v>#NAME?</v>
      </c>
      <c r="F191" s="221"/>
      <c r="G191" s="207" t="str">
        <f>IFERROR(VLOOKUP(D191,エリアマスタ!$C$2:$I$2239,5,FALSE),"")</f>
        <v/>
      </c>
      <c r="H191" s="209"/>
      <c r="I191" s="207" t="str">
        <f>IFERROR(VLOOKUP(D191,エリアマスタ!$C$2:$I$2239,6,FALSE),"")</f>
        <v/>
      </c>
      <c r="J191" s="209"/>
      <c r="K191" s="207" t="str">
        <f>IFERROR(VLOOKUP(D191,エリアマスタ!$C$2:$I$2239,7,FALSE),"")</f>
        <v/>
      </c>
      <c r="L191" s="210">
        <f t="shared" si="49"/>
        <v>0</v>
      </c>
      <c r="M191" s="215">
        <v>32</v>
      </c>
      <c r="N191" s="212"/>
      <c r="O191" s="213" t="str">
        <f t="shared" si="46"/>
        <v/>
      </c>
      <c r="P191" s="205">
        <v>32</v>
      </c>
      <c r="Q191" s="206" t="str">
        <f>O158&amp;"-"&amp;P191</f>
        <v>14-32</v>
      </c>
      <c r="R191" s="207" t="s">
        <v>594</v>
      </c>
      <c r="S191" s="221"/>
      <c r="T191" s="207">
        <f>IFERROR(VLOOKUP(Q191,エリアマスタ!$C$2:$I$2239,5,FALSE),"")</f>
        <v>187</v>
      </c>
      <c r="U191" s="209"/>
      <c r="V191" s="207">
        <f>IFERROR(VLOOKUP(Q191,エリアマスタ!$C$2:$I$2239,6,FALSE),"")</f>
        <v>9</v>
      </c>
      <c r="W191" s="209"/>
      <c r="X191" s="207">
        <f>IFERROR(VLOOKUP(Q191,エリアマスタ!$C$2:$I$2239,7,FALSE),"")</f>
        <v>196</v>
      </c>
      <c r="Y191" s="210">
        <f t="shared" si="44"/>
        <v>0</v>
      </c>
      <c r="Z191" s="211">
        <v>32</v>
      </c>
      <c r="AA191" s="212"/>
      <c r="AB191" s="213" t="str">
        <f t="shared" si="47"/>
        <v/>
      </c>
      <c r="AC191" s="205">
        <v>32</v>
      </c>
      <c r="AD191" s="206" t="str">
        <f>AB158&amp;"-"&amp;AC191</f>
        <v>15-32</v>
      </c>
      <c r="AE191" s="207" t="s">
        <v>621</v>
      </c>
      <c r="AF191" s="222"/>
      <c r="AG191" s="207">
        <f>IFERROR(VLOOKUP(AD191,エリアマスタ!$C$2:$I$2239,5,FALSE),"")</f>
        <v>139</v>
      </c>
      <c r="AH191" s="209"/>
      <c r="AI191" s="207">
        <f>IFERROR(VLOOKUP(AD191,エリアマスタ!$C$2:$I$2239,6,FALSE),"")</f>
        <v>116</v>
      </c>
      <c r="AJ191" s="209"/>
      <c r="AK191" s="207">
        <f>IFERROR(VLOOKUP(AD191,エリアマスタ!$C$2:$I$2239,7,FALSE),"")</f>
        <v>255</v>
      </c>
      <c r="AL191" s="214">
        <f t="shared" si="45"/>
        <v>0</v>
      </c>
      <c r="AM191" s="215">
        <v>32</v>
      </c>
    </row>
    <row r="192" spans="2:40" ht="13.5" customHeight="1">
      <c r="B192" s="204" t="str">
        <f t="shared" si="42"/>
        <v/>
      </c>
      <c r="C192" s="205"/>
      <c r="D192" s="206"/>
      <c r="E192" s="207" t="e">
        <f t="shared" ca="1" si="48"/>
        <v>#NAME?</v>
      </c>
      <c r="F192" s="221"/>
      <c r="G192" s="207" t="str">
        <f>IFERROR(VLOOKUP(D192,エリアマスタ!$C$2:$I$2239,5,FALSE),"")</f>
        <v/>
      </c>
      <c r="H192" s="209"/>
      <c r="I192" s="207" t="str">
        <f>IFERROR(VLOOKUP(D192,エリアマスタ!$C$2:$I$2239,6,FALSE),"")</f>
        <v/>
      </c>
      <c r="J192" s="209"/>
      <c r="K192" s="207" t="str">
        <f>IFERROR(VLOOKUP(D192,エリアマスタ!$C$2:$I$2239,7,FALSE),"")</f>
        <v/>
      </c>
      <c r="L192" s="210">
        <f t="shared" si="49"/>
        <v>0</v>
      </c>
      <c r="M192" s="215">
        <v>33</v>
      </c>
      <c r="N192" s="212"/>
      <c r="O192" s="213" t="str">
        <f t="shared" si="46"/>
        <v/>
      </c>
      <c r="P192" s="205">
        <v>33</v>
      </c>
      <c r="Q192" s="206" t="str">
        <f>O158&amp;"-"&amp;P192</f>
        <v>14-33</v>
      </c>
      <c r="R192" s="207" t="s">
        <v>595</v>
      </c>
      <c r="S192" s="221"/>
      <c r="T192" s="207">
        <f>IFERROR(VLOOKUP(Q192,エリアマスタ!$C$2:$I$2239,5,FALSE),"")</f>
        <v>352</v>
      </c>
      <c r="U192" s="209"/>
      <c r="V192" s="207">
        <f>IFERROR(VLOOKUP(Q192,エリアマスタ!$C$2:$I$2239,6,FALSE),"")</f>
        <v>102</v>
      </c>
      <c r="W192" s="209"/>
      <c r="X192" s="207">
        <f>IFERROR(VLOOKUP(Q192,エリアマスタ!$C$2:$I$2239,7,FALSE),"")</f>
        <v>454</v>
      </c>
      <c r="Y192" s="210">
        <f t="shared" si="44"/>
        <v>0</v>
      </c>
      <c r="Z192" s="211">
        <v>33</v>
      </c>
      <c r="AA192" s="212"/>
      <c r="AB192" s="213" t="str">
        <f t="shared" si="47"/>
        <v/>
      </c>
      <c r="AC192" s="205">
        <v>33</v>
      </c>
      <c r="AD192" s="206" t="str">
        <f>AB158&amp;"-"&amp;AC192</f>
        <v>15-33</v>
      </c>
      <c r="AE192" s="207" t="s">
        <v>622</v>
      </c>
      <c r="AF192" s="223"/>
      <c r="AG192" s="207">
        <f>IFERROR(VLOOKUP(AD192,エリアマスタ!$C$2:$I$2239,5,FALSE),"")</f>
        <v>350</v>
      </c>
      <c r="AH192" s="209"/>
      <c r="AI192" s="207">
        <f>IFERROR(VLOOKUP(AD192,エリアマスタ!$C$2:$I$2239,6,FALSE),"")</f>
        <v>278</v>
      </c>
      <c r="AJ192" s="209"/>
      <c r="AK192" s="207">
        <f>IFERROR(VLOOKUP(AD192,エリアマスタ!$C$2:$I$2239,7,FALSE),"")</f>
        <v>628</v>
      </c>
      <c r="AL192" s="214">
        <f t="shared" si="45"/>
        <v>0</v>
      </c>
      <c r="AM192" s="215">
        <v>33</v>
      </c>
    </row>
    <row r="193" spans="1:41" ht="13.5" customHeight="1">
      <c r="B193" s="204" t="str">
        <f t="shared" si="42"/>
        <v/>
      </c>
      <c r="C193" s="205"/>
      <c r="D193" s="206"/>
      <c r="E193" s="207" t="e">
        <f t="shared" ca="1" si="48"/>
        <v>#NAME?</v>
      </c>
      <c r="F193" s="221"/>
      <c r="G193" s="207" t="str">
        <f>IFERROR(VLOOKUP(D193,エリアマスタ!$C$2:$I$2239,5,FALSE),"")</f>
        <v/>
      </c>
      <c r="H193" s="209"/>
      <c r="I193" s="207" t="str">
        <f>IFERROR(VLOOKUP(D193,エリアマスタ!$C$2:$I$2239,6,FALSE),"")</f>
        <v/>
      </c>
      <c r="J193" s="209"/>
      <c r="K193" s="207" t="str">
        <f>IFERROR(VLOOKUP(D193,エリアマスタ!$C$2:$I$2239,7,FALSE),"")</f>
        <v/>
      </c>
      <c r="L193" s="210">
        <f t="shared" si="49"/>
        <v>0</v>
      </c>
      <c r="M193" s="211">
        <v>34</v>
      </c>
      <c r="N193" s="212"/>
      <c r="O193" s="213" t="str">
        <f t="shared" si="46"/>
        <v/>
      </c>
      <c r="P193" s="205">
        <v>34</v>
      </c>
      <c r="Q193" s="206" t="str">
        <f>O158&amp;"-"&amp;P193</f>
        <v>14-34</v>
      </c>
      <c r="R193" s="207" t="s">
        <v>123</v>
      </c>
      <c r="S193" s="221"/>
      <c r="T193" s="207">
        <f>IFERROR(VLOOKUP(Q193,エリアマスタ!$C$2:$I$2239,5,FALSE),"")</f>
        <v>90</v>
      </c>
      <c r="U193" s="209"/>
      <c r="V193" s="207">
        <f>IFERROR(VLOOKUP(Q193,エリアマスタ!$C$2:$I$2239,6,FALSE),"")</f>
        <v>190</v>
      </c>
      <c r="W193" s="209"/>
      <c r="X193" s="207">
        <f>IFERROR(VLOOKUP(Q193,エリアマスタ!$C$2:$I$2239,7,FALSE),"")</f>
        <v>280</v>
      </c>
      <c r="Y193" s="210">
        <f t="shared" si="44"/>
        <v>0</v>
      </c>
      <c r="Z193" s="211">
        <v>34</v>
      </c>
      <c r="AA193" s="212"/>
      <c r="AB193" s="213" t="str">
        <f t="shared" si="47"/>
        <v/>
      </c>
      <c r="AC193" s="205">
        <v>34</v>
      </c>
      <c r="AD193" s="206" t="str">
        <f>AB158&amp;"-"&amp;AC193</f>
        <v>15-34</v>
      </c>
      <c r="AE193" s="207" t="s">
        <v>623</v>
      </c>
      <c r="AF193" s="223"/>
      <c r="AG193" s="207">
        <f>IFERROR(VLOOKUP(AD193,エリアマスタ!$C$2:$I$2239,5,FALSE),"")</f>
        <v>438</v>
      </c>
      <c r="AH193" s="209"/>
      <c r="AI193" s="207">
        <f>IFERROR(VLOOKUP(AD193,エリアマスタ!$C$2:$I$2239,6,FALSE),"")</f>
        <v>182</v>
      </c>
      <c r="AJ193" s="209"/>
      <c r="AK193" s="207">
        <f>IFERROR(VLOOKUP(AD193,エリアマスタ!$C$2:$I$2239,7,FALSE),"")</f>
        <v>620</v>
      </c>
      <c r="AL193" s="214">
        <f t="shared" si="45"/>
        <v>0</v>
      </c>
      <c r="AM193" s="211">
        <v>34</v>
      </c>
    </row>
    <row r="194" spans="1:41" ht="13.5" customHeight="1">
      <c r="B194" s="204" t="str">
        <f t="shared" si="42"/>
        <v/>
      </c>
      <c r="C194" s="205"/>
      <c r="D194" s="206"/>
      <c r="E194" s="207" t="e">
        <f t="shared" ca="1" si="48"/>
        <v>#NAME?</v>
      </c>
      <c r="F194" s="221"/>
      <c r="G194" s="207" t="str">
        <f>IFERROR(VLOOKUP(D194,エリアマスタ!$C$2:$I$2239,5,FALSE),"")</f>
        <v/>
      </c>
      <c r="H194" s="209"/>
      <c r="I194" s="207" t="str">
        <f>IFERROR(VLOOKUP(D194,エリアマスタ!$C$2:$I$2239,6,FALSE),"")</f>
        <v/>
      </c>
      <c r="J194" s="209"/>
      <c r="K194" s="207" t="str">
        <f>IFERROR(VLOOKUP(D194,エリアマスタ!$C$2:$I$2239,7,FALSE),"")</f>
        <v/>
      </c>
      <c r="L194" s="210">
        <f t="shared" si="49"/>
        <v>0</v>
      </c>
      <c r="M194" s="211">
        <v>35</v>
      </c>
      <c r="N194" s="212"/>
      <c r="O194" s="213" t="str">
        <f t="shared" si="46"/>
        <v/>
      </c>
      <c r="P194" s="205">
        <v>35</v>
      </c>
      <c r="Q194" s="206" t="str">
        <f>O158&amp;"-"&amp;P194</f>
        <v>14-35</v>
      </c>
      <c r="R194" s="207" t="s">
        <v>596</v>
      </c>
      <c r="S194" s="221"/>
      <c r="T194" s="207">
        <f>IFERROR(VLOOKUP(Q194,エリアマスタ!$C$2:$I$2239,5,FALSE),"")</f>
        <v>214</v>
      </c>
      <c r="U194" s="209"/>
      <c r="V194" s="207">
        <f>IFERROR(VLOOKUP(Q194,エリアマスタ!$C$2:$I$2239,6,FALSE),"")</f>
        <v>0</v>
      </c>
      <c r="W194" s="209"/>
      <c r="X194" s="207">
        <f>IFERROR(VLOOKUP(Q194,エリアマスタ!$C$2:$I$2239,7,FALSE),"")</f>
        <v>214</v>
      </c>
      <c r="Y194" s="210">
        <f t="shared" si="44"/>
        <v>0</v>
      </c>
      <c r="Z194" s="211">
        <v>35</v>
      </c>
      <c r="AA194" s="212"/>
      <c r="AB194" s="213" t="str">
        <f t="shared" si="47"/>
        <v/>
      </c>
      <c r="AC194" s="205">
        <v>35</v>
      </c>
      <c r="AD194" s="206" t="str">
        <f>AB158&amp;"-"&amp;AC194</f>
        <v>15-35</v>
      </c>
      <c r="AE194" s="207" t="s">
        <v>21</v>
      </c>
      <c r="AF194" s="223"/>
      <c r="AG194" s="207">
        <f>IFERROR(VLOOKUP(AD194,エリアマスタ!$C$2:$I$2239,5,FALSE),"")</f>
        <v>167</v>
      </c>
      <c r="AH194" s="209"/>
      <c r="AI194" s="207">
        <f>IFERROR(VLOOKUP(AD194,エリアマスタ!$C$2:$I$2239,6,FALSE),"")</f>
        <v>70</v>
      </c>
      <c r="AJ194" s="209"/>
      <c r="AK194" s="207">
        <f>IFERROR(VLOOKUP(AD194,エリアマスタ!$C$2:$I$2239,7,FALSE),"")</f>
        <v>237</v>
      </c>
      <c r="AL194" s="214">
        <f t="shared" si="45"/>
        <v>0</v>
      </c>
      <c r="AM194" s="211">
        <v>35</v>
      </c>
    </row>
    <row r="195" spans="1:41" ht="13.5" customHeight="1">
      <c r="B195" s="204" t="str">
        <f t="shared" si="42"/>
        <v/>
      </c>
      <c r="C195" s="205"/>
      <c r="D195" s="206"/>
      <c r="E195" s="207" t="e">
        <f t="shared" ca="1" si="48"/>
        <v>#NAME?</v>
      </c>
      <c r="F195" s="221"/>
      <c r="G195" s="207" t="str">
        <f>IFERROR(VLOOKUP(D195,エリアマスタ!$C$2:$I$2239,5,FALSE),"")</f>
        <v/>
      </c>
      <c r="H195" s="209"/>
      <c r="I195" s="207" t="str">
        <f>IFERROR(VLOOKUP(D195,エリアマスタ!$C$2:$I$2239,6,FALSE),"")</f>
        <v/>
      </c>
      <c r="J195" s="209"/>
      <c r="K195" s="207" t="str">
        <f>IFERROR(VLOOKUP(D195,エリアマスタ!$C$2:$I$2239,7,FALSE),"")</f>
        <v/>
      </c>
      <c r="L195" s="210">
        <f t="shared" si="49"/>
        <v>0</v>
      </c>
      <c r="M195" s="211">
        <v>36</v>
      </c>
      <c r="N195" s="212"/>
      <c r="O195" s="213" t="str">
        <f t="shared" si="46"/>
        <v/>
      </c>
      <c r="P195" s="205"/>
      <c r="Q195" s="206"/>
      <c r="R195" s="207" t="e">
        <f t="shared" ref="R195:R197" ca="1" si="50">エリア名2(Q195)</f>
        <v>#NAME?</v>
      </c>
      <c r="S195" s="221"/>
      <c r="T195" s="207" t="str">
        <f>IFERROR(VLOOKUP(Q195,エリアマスタ!$C$2:$I$2239,5,FALSE),"")</f>
        <v/>
      </c>
      <c r="U195" s="209"/>
      <c r="V195" s="207" t="str">
        <f>IFERROR(VLOOKUP(Q195,エリアマスタ!$C$2:$I$2239,6,FALSE),"")</f>
        <v/>
      </c>
      <c r="W195" s="209"/>
      <c r="X195" s="207" t="str">
        <f>IFERROR(VLOOKUP(Q195,エリアマスタ!$C$2:$I$2239,7,FALSE),"")</f>
        <v/>
      </c>
      <c r="Y195" s="210">
        <f t="shared" ref="Y195:Y197" si="51">IF(S195="●",T195,0)+IF(U195="●",V195,0)+IF(W195="●",X195,0)</f>
        <v>0</v>
      </c>
      <c r="Z195" s="211">
        <v>36</v>
      </c>
      <c r="AA195" s="212"/>
      <c r="AB195" s="213" t="str">
        <f t="shared" si="47"/>
        <v/>
      </c>
      <c r="AC195" s="205">
        <v>36</v>
      </c>
      <c r="AD195" s="206" t="str">
        <f>AB158&amp;"-"&amp;AC195</f>
        <v>15-36</v>
      </c>
      <c r="AE195" s="207" t="s">
        <v>3147</v>
      </c>
      <c r="AF195" s="223"/>
      <c r="AG195" s="207">
        <f>IFERROR(VLOOKUP(AD195,エリアマスタ!$C$2:$I$2239,5,FALSE),"")</f>
        <v>208</v>
      </c>
      <c r="AH195" s="209"/>
      <c r="AI195" s="207">
        <f>IFERROR(VLOOKUP(AD195,エリアマスタ!$C$2:$I$2239,6,FALSE),"")</f>
        <v>206</v>
      </c>
      <c r="AJ195" s="209"/>
      <c r="AK195" s="207">
        <f>IFERROR(VLOOKUP(AD195,エリアマスタ!$C$2:$I$2239,7,FALSE),"")</f>
        <v>414</v>
      </c>
      <c r="AL195" s="214">
        <f t="shared" si="45"/>
        <v>0</v>
      </c>
      <c r="AM195" s="211">
        <v>36</v>
      </c>
    </row>
    <row r="196" spans="1:41" ht="13.5" customHeight="1">
      <c r="B196" s="204" t="str">
        <f t="shared" si="42"/>
        <v/>
      </c>
      <c r="C196" s="205"/>
      <c r="D196" s="206"/>
      <c r="E196" s="207" t="e">
        <f t="shared" ca="1" si="48"/>
        <v>#NAME?</v>
      </c>
      <c r="F196" s="221"/>
      <c r="G196" s="207" t="str">
        <f>IFERROR(VLOOKUP(D196,エリアマスタ!$C$2:$I$2239,5,FALSE),"")</f>
        <v/>
      </c>
      <c r="H196" s="209"/>
      <c r="I196" s="207" t="str">
        <f>IFERROR(VLOOKUP(D196,エリアマスタ!$C$2:$I$2239,6,FALSE),"")</f>
        <v/>
      </c>
      <c r="J196" s="209"/>
      <c r="K196" s="207" t="str">
        <f>IFERROR(VLOOKUP(D196,エリアマスタ!$C$2:$I$2239,7,FALSE),"")</f>
        <v/>
      </c>
      <c r="L196" s="210">
        <f t="shared" si="49"/>
        <v>0</v>
      </c>
      <c r="M196" s="211">
        <v>37</v>
      </c>
      <c r="N196" s="212"/>
      <c r="O196" s="213" t="str">
        <f t="shared" si="46"/>
        <v/>
      </c>
      <c r="P196" s="205"/>
      <c r="Q196" s="206"/>
      <c r="R196" s="207" t="e">
        <f t="shared" ca="1" si="50"/>
        <v>#NAME?</v>
      </c>
      <c r="S196" s="221"/>
      <c r="T196" s="207" t="str">
        <f>IFERROR(VLOOKUP(Q196,エリアマスタ!$C$2:$I$2239,5,FALSE),"")</f>
        <v/>
      </c>
      <c r="U196" s="209"/>
      <c r="V196" s="207" t="str">
        <f>IFERROR(VLOOKUP(Q196,エリアマスタ!$C$2:$I$2239,6,FALSE),"")</f>
        <v/>
      </c>
      <c r="W196" s="209"/>
      <c r="X196" s="207" t="str">
        <f>IFERROR(VLOOKUP(Q196,エリアマスタ!$C$2:$I$2239,7,FALSE),"")</f>
        <v/>
      </c>
      <c r="Y196" s="210">
        <f t="shared" si="51"/>
        <v>0</v>
      </c>
      <c r="Z196" s="211">
        <v>37</v>
      </c>
      <c r="AA196" s="212"/>
      <c r="AB196" s="213" t="str">
        <f t="shared" si="47"/>
        <v/>
      </c>
      <c r="AC196" s="205">
        <v>37</v>
      </c>
      <c r="AD196" s="206" t="str">
        <f>AB158&amp;"-"&amp;AC196</f>
        <v>15-37</v>
      </c>
      <c r="AE196" s="207" t="s">
        <v>3148</v>
      </c>
      <c r="AF196" s="223"/>
      <c r="AG196" s="207">
        <f>IFERROR(VLOOKUP(AD196,エリアマスタ!$C$2:$I$2239,5,FALSE),"")</f>
        <v>112</v>
      </c>
      <c r="AH196" s="209"/>
      <c r="AI196" s="207">
        <f>IFERROR(VLOOKUP(AD196,エリアマスタ!$C$2:$I$2239,6,FALSE),"")</f>
        <v>142</v>
      </c>
      <c r="AJ196" s="209"/>
      <c r="AK196" s="207">
        <f>IFERROR(VLOOKUP(AD196,エリアマスタ!$C$2:$I$2239,7,FALSE),"")</f>
        <v>254</v>
      </c>
      <c r="AL196" s="214">
        <f t="shared" si="45"/>
        <v>0</v>
      </c>
      <c r="AM196" s="211">
        <v>37</v>
      </c>
    </row>
    <row r="197" spans="1:41" ht="13.5" customHeight="1">
      <c r="B197" s="204" t="str">
        <f t="shared" si="42"/>
        <v/>
      </c>
      <c r="C197" s="205"/>
      <c r="D197" s="206"/>
      <c r="E197" s="207" t="e">
        <f t="shared" ca="1" si="48"/>
        <v>#NAME?</v>
      </c>
      <c r="F197" s="221"/>
      <c r="G197" s="207" t="str">
        <f>IFERROR(VLOOKUP(D197,エリアマスタ!$C$2:$I$2239,5,FALSE),"")</f>
        <v/>
      </c>
      <c r="H197" s="209"/>
      <c r="I197" s="207" t="str">
        <f>IFERROR(VLOOKUP(D197,エリアマスタ!$C$2:$I$2239,6,FALSE),"")</f>
        <v/>
      </c>
      <c r="J197" s="209"/>
      <c r="K197" s="207" t="str">
        <f>IFERROR(VLOOKUP(D197,エリアマスタ!$C$2:$I$2239,7,FALSE),"")</f>
        <v/>
      </c>
      <c r="L197" s="210">
        <f t="shared" si="49"/>
        <v>0</v>
      </c>
      <c r="M197" s="211">
        <v>40</v>
      </c>
      <c r="N197" s="212"/>
      <c r="O197" s="213" t="str">
        <f t="shared" si="46"/>
        <v/>
      </c>
      <c r="P197" s="205"/>
      <c r="Q197" s="206"/>
      <c r="R197" s="207" t="e">
        <f t="shared" ca="1" si="50"/>
        <v>#NAME?</v>
      </c>
      <c r="S197" s="221"/>
      <c r="T197" s="207" t="str">
        <f>IFERROR(VLOOKUP(Q197,エリアマスタ!$C$2:$I$2239,5,FALSE),"")</f>
        <v/>
      </c>
      <c r="U197" s="209"/>
      <c r="V197" s="207" t="str">
        <f>IFERROR(VLOOKUP(Q197,エリアマスタ!$C$2:$I$2239,6,FALSE),"")</f>
        <v/>
      </c>
      <c r="W197" s="209"/>
      <c r="X197" s="207" t="str">
        <f>IFERROR(VLOOKUP(Q197,エリアマスタ!$C$2:$I$2239,7,FALSE),"")</f>
        <v/>
      </c>
      <c r="Y197" s="210">
        <f t="shared" si="51"/>
        <v>0</v>
      </c>
      <c r="Z197" s="211">
        <v>40</v>
      </c>
      <c r="AA197" s="212"/>
      <c r="AB197" s="213" t="str">
        <f t="shared" si="47"/>
        <v/>
      </c>
      <c r="AC197" s="205"/>
      <c r="AD197" s="206"/>
      <c r="AE197" s="207" t="e">
        <f t="shared" ref="AE197" ca="1" si="52">エリア名2(AD197)</f>
        <v>#NAME?</v>
      </c>
      <c r="AF197" s="223"/>
      <c r="AG197" s="207" t="str">
        <f>IFERROR(VLOOKUP(AD197,エリアマスタ!$C$2:$I$2239,5,FALSE),"")</f>
        <v/>
      </c>
      <c r="AH197" s="209"/>
      <c r="AI197" s="207" t="str">
        <f>IFERROR(VLOOKUP(AD197,エリアマスタ!$C$2:$I$2239,6,FALSE),"")</f>
        <v/>
      </c>
      <c r="AJ197" s="209"/>
      <c r="AK197" s="207" t="str">
        <f>IFERROR(VLOOKUP(AD197,エリアマスタ!$C$2:$I$2239,7,FALSE),"")</f>
        <v/>
      </c>
      <c r="AL197" s="214">
        <f t="shared" si="45"/>
        <v>0</v>
      </c>
      <c r="AM197" s="211">
        <v>40</v>
      </c>
    </row>
    <row r="198" spans="1:41" s="237" customFormat="1" ht="13.5" customHeight="1">
      <c r="A198" s="184"/>
      <c r="B198" s="329" t="s">
        <v>60</v>
      </c>
      <c r="C198" s="330"/>
      <c r="D198" s="224"/>
      <c r="E198" s="225"/>
      <c r="F198" s="226"/>
      <c r="G198" s="227">
        <f>SUM(G160:G197)</f>
        <v>5172</v>
      </c>
      <c r="H198" s="228"/>
      <c r="I198" s="227">
        <f>SUM(I160:I197)</f>
        <v>4220</v>
      </c>
      <c r="J198" s="228"/>
      <c r="K198" s="227">
        <f>SUM(K160:K197)</f>
        <v>9392</v>
      </c>
      <c r="L198" s="227">
        <f>SUM(L160:L197)</f>
        <v>0</v>
      </c>
      <c r="M198" s="229"/>
      <c r="N198" s="212"/>
      <c r="O198" s="331" t="s">
        <v>60</v>
      </c>
      <c r="P198" s="332"/>
      <c r="Q198" s="230"/>
      <c r="R198" s="207"/>
      <c r="S198" s="231"/>
      <c r="T198" s="227">
        <f>SUM(T160:T197)</f>
        <v>6766</v>
      </c>
      <c r="U198" s="228"/>
      <c r="V198" s="227">
        <f>SUM(V160:V197)</f>
        <v>3872</v>
      </c>
      <c r="W198" s="228"/>
      <c r="X198" s="227">
        <f>SUM(X160:X197)</f>
        <v>10638</v>
      </c>
      <c r="Y198" s="227">
        <f>SUM(Y160:Y197)</f>
        <v>0</v>
      </c>
      <c r="Z198" s="232"/>
      <c r="AA198" s="212"/>
      <c r="AB198" s="331" t="s">
        <v>60</v>
      </c>
      <c r="AC198" s="332"/>
      <c r="AD198" s="230"/>
      <c r="AE198" s="233"/>
      <c r="AF198" s="234"/>
      <c r="AG198" s="227">
        <f>SUM(AG160:AG197)</f>
        <v>8101</v>
      </c>
      <c r="AH198" s="228"/>
      <c r="AI198" s="227">
        <f>SUM(AI160:AI197)</f>
        <v>5569</v>
      </c>
      <c r="AJ198" s="228"/>
      <c r="AK198" s="227">
        <f>SUM(AK160:AK197)</f>
        <v>13670</v>
      </c>
      <c r="AL198" s="227">
        <f>SUM(AL160:AL197)</f>
        <v>0</v>
      </c>
      <c r="AM198" s="235"/>
      <c r="AN198" s="236"/>
    </row>
    <row r="200" spans="1:41" ht="13.5" customHeight="1">
      <c r="B200" s="320">
        <f>VLOOKUP(E200,地区マスタ!$A$2:$C$159,2,FALSE)</f>
        <v>16</v>
      </c>
      <c r="C200" s="321"/>
      <c r="D200" s="188"/>
      <c r="E200" s="189" t="s">
        <v>3193</v>
      </c>
      <c r="F200" s="190"/>
      <c r="G200" s="190"/>
      <c r="H200" s="190"/>
      <c r="I200" s="190"/>
      <c r="J200" s="190"/>
      <c r="K200" s="191"/>
      <c r="L200" s="191"/>
      <c r="M200" s="192"/>
      <c r="N200" s="193"/>
      <c r="O200" s="320">
        <f>VLOOKUP(R200,地区マスタ!$A$2:$C$159,2,FALSE)</f>
        <v>17</v>
      </c>
      <c r="P200" s="321"/>
      <c r="Q200" s="188"/>
      <c r="R200" s="189" t="s">
        <v>3194</v>
      </c>
      <c r="S200" s="190"/>
      <c r="T200" s="190"/>
      <c r="U200" s="190"/>
      <c r="V200" s="190"/>
      <c r="W200" s="190"/>
      <c r="X200" s="191"/>
      <c r="Y200" s="191"/>
      <c r="Z200" s="192"/>
      <c r="AA200" s="193"/>
      <c r="AB200" s="320">
        <f>VLOOKUP(AE200,地区マスタ!$A$2:$C$159,2,FALSE)</f>
        <v>18</v>
      </c>
      <c r="AC200" s="321"/>
      <c r="AD200" s="188"/>
      <c r="AE200" s="189" t="s">
        <v>3195</v>
      </c>
      <c r="AF200" s="190"/>
      <c r="AG200" s="190"/>
      <c r="AH200" s="190"/>
      <c r="AI200" s="190"/>
      <c r="AJ200" s="190"/>
      <c r="AK200" s="191"/>
      <c r="AL200" s="191"/>
      <c r="AM200" s="192"/>
    </row>
    <row r="201" spans="1:41" s="203" customFormat="1" ht="13.5" customHeight="1">
      <c r="A201" s="184"/>
      <c r="B201" s="322" t="s">
        <v>1557</v>
      </c>
      <c r="C201" s="323"/>
      <c r="D201" s="194" t="s">
        <v>1558</v>
      </c>
      <c r="E201" s="195" t="s">
        <v>2126</v>
      </c>
      <c r="F201" s="196"/>
      <c r="G201" s="197" t="s">
        <v>39</v>
      </c>
      <c r="H201" s="198"/>
      <c r="I201" s="197" t="s">
        <v>40</v>
      </c>
      <c r="J201" s="198"/>
      <c r="K201" s="197" t="s">
        <v>41</v>
      </c>
      <c r="L201" s="199" t="s">
        <v>42</v>
      </c>
      <c r="M201" s="199" t="s">
        <v>176</v>
      </c>
      <c r="N201" s="193"/>
      <c r="O201" s="324" t="s">
        <v>1557</v>
      </c>
      <c r="P201" s="325"/>
      <c r="Q201" s="194" t="s">
        <v>1558</v>
      </c>
      <c r="R201" s="200" t="s">
        <v>2126</v>
      </c>
      <c r="S201" s="198"/>
      <c r="T201" s="197" t="s">
        <v>39</v>
      </c>
      <c r="U201" s="198"/>
      <c r="V201" s="197" t="s">
        <v>40</v>
      </c>
      <c r="W201" s="198"/>
      <c r="X201" s="197" t="s">
        <v>41</v>
      </c>
      <c r="Y201" s="199" t="s">
        <v>42</v>
      </c>
      <c r="Z201" s="199" t="s">
        <v>176</v>
      </c>
      <c r="AA201" s="193"/>
      <c r="AB201" s="324" t="s">
        <v>1557</v>
      </c>
      <c r="AC201" s="325"/>
      <c r="AD201" s="194" t="s">
        <v>1558</v>
      </c>
      <c r="AE201" s="200" t="s">
        <v>2126</v>
      </c>
      <c r="AF201" s="198"/>
      <c r="AG201" s="197" t="s">
        <v>39</v>
      </c>
      <c r="AH201" s="198"/>
      <c r="AI201" s="197" t="s">
        <v>40</v>
      </c>
      <c r="AJ201" s="198"/>
      <c r="AK201" s="197" t="s">
        <v>41</v>
      </c>
      <c r="AL201" s="199" t="s">
        <v>42</v>
      </c>
      <c r="AM201" s="199" t="s">
        <v>176</v>
      </c>
      <c r="AN201" s="201"/>
      <c r="AO201" s="202"/>
    </row>
    <row r="202" spans="1:41" ht="13.5" customHeight="1">
      <c r="B202" s="204" t="str">
        <f t="shared" ref="B202:B236" si="53">IF(L202&gt;1,"●","")</f>
        <v/>
      </c>
      <c r="C202" s="205">
        <v>1</v>
      </c>
      <c r="D202" s="206" t="str">
        <f>B200&amp;"-"&amp;C202</f>
        <v>16-1</v>
      </c>
      <c r="E202" s="207" t="s">
        <v>125</v>
      </c>
      <c r="F202" s="208"/>
      <c r="G202" s="207">
        <f>IFERROR(VLOOKUP(D202,エリアマスタ!$C$2:$I$2239,5,FALSE),"")</f>
        <v>107</v>
      </c>
      <c r="H202" s="209"/>
      <c r="I202" s="207">
        <f>IFERROR(VLOOKUP(D202,エリアマスタ!$C$2:$I$2239,6,FALSE),"")</f>
        <v>255</v>
      </c>
      <c r="J202" s="209"/>
      <c r="K202" s="207">
        <f>IFERROR(VLOOKUP(D202,エリアマスタ!$C$2:$I$2239,7,FALSE),"")</f>
        <v>362</v>
      </c>
      <c r="L202" s="210">
        <f t="shared" ref="L202:L228" si="54">IF(OR(OR(AND(F202="●", H202="●"),AND(F202="●", J202="●")),AND(H202="●", J202="●")),"エラー",IF(F202="●",G202,0)+IF(H202="●",I202,0)+IF(J202="●",K202,0))</f>
        <v>0</v>
      </c>
      <c r="M202" s="211">
        <v>1</v>
      </c>
      <c r="N202" s="212"/>
      <c r="O202" s="213" t="str">
        <f>IF(Y202&gt;1,"●","")</f>
        <v/>
      </c>
      <c r="P202" s="205">
        <v>1</v>
      </c>
      <c r="Q202" s="206" t="str">
        <f>O200&amp;"-"&amp;P202</f>
        <v>17-1</v>
      </c>
      <c r="R202" s="207" t="s">
        <v>126</v>
      </c>
      <c r="S202" s="209"/>
      <c r="T202" s="207">
        <f>IFERROR(VLOOKUP(Q202,エリアマスタ!$C$2:$I$2239,5,FALSE),"")</f>
        <v>97</v>
      </c>
      <c r="U202" s="208"/>
      <c r="V202" s="207">
        <f>IFERROR(VLOOKUP(Q202,エリアマスタ!$C$2:$I$2239,6,FALSE),"")</f>
        <v>155</v>
      </c>
      <c r="W202" s="209"/>
      <c r="X202" s="207">
        <f>IFERROR(VLOOKUP(Q202,エリアマスタ!$C$2:$I$2239,7,FALSE),"")</f>
        <v>252</v>
      </c>
      <c r="Y202" s="210">
        <f t="shared" ref="Y202:Y230" si="55">IF(OR(OR(AND(S202="●", U202="●"),AND(S202="●", W202="●")),AND(U202="●", W202="●")),"エラー",IF(S202="●",T202,0)+IF(U202="●",V202,0)+IF(W202="●",X202,0))</f>
        <v>0</v>
      </c>
      <c r="Z202" s="211">
        <v>1</v>
      </c>
      <c r="AA202" s="212"/>
      <c r="AB202" s="213" t="str">
        <f>IF(AL202&gt;1,"●","")</f>
        <v/>
      </c>
      <c r="AC202" s="205">
        <v>1</v>
      </c>
      <c r="AD202" s="206" t="str">
        <f>AB200&amp;"-"&amp;AC202</f>
        <v>18-1</v>
      </c>
      <c r="AE202" s="207" t="s">
        <v>680</v>
      </c>
      <c r="AF202" s="209"/>
      <c r="AG202" s="207">
        <f>IFERROR(VLOOKUP(AD202,エリアマスタ!$C$2:$I$2239,5,FALSE),"")</f>
        <v>107</v>
      </c>
      <c r="AH202" s="209"/>
      <c r="AI202" s="207">
        <f>IFERROR(VLOOKUP(AD202,エリアマスタ!$C$2:$I$2239,6,FALSE),"")</f>
        <v>31</v>
      </c>
      <c r="AJ202" s="208"/>
      <c r="AK202" s="207">
        <f>IFERROR(VLOOKUP(AD202,エリアマスタ!$C$2:$I$2239,7,FALSE),"")</f>
        <v>138</v>
      </c>
      <c r="AL202" s="214">
        <f t="shared" ref="AL202:AL236" si="56">IF(OR(OR(AND(AF202="●", AH202="●"),AND(AF202="●", AJ202="●")),AND(AH202="●", AJ202="●")),"エラー",IF(AF202="●",AG202,0)+IF(AH202="●",AI202,0)+IF(AJ202="●",AK202,0))</f>
        <v>0</v>
      </c>
      <c r="AM202" s="211">
        <v>1</v>
      </c>
    </row>
    <row r="203" spans="1:41" ht="13.5" customHeight="1">
      <c r="B203" s="204" t="str">
        <f t="shared" si="53"/>
        <v/>
      </c>
      <c r="C203" s="205">
        <v>2</v>
      </c>
      <c r="D203" s="206" t="str">
        <f>B200&amp;"-"&amp;C203</f>
        <v>16-2</v>
      </c>
      <c r="E203" s="207" t="s">
        <v>128</v>
      </c>
      <c r="F203" s="208"/>
      <c r="G203" s="207">
        <f>IFERROR(VLOOKUP(D203,エリアマスタ!$C$2:$I$2239,5,FALSE),"")</f>
        <v>87</v>
      </c>
      <c r="H203" s="209"/>
      <c r="I203" s="207">
        <f>IFERROR(VLOOKUP(D203,エリアマスタ!$C$2:$I$2239,6,FALSE),"")</f>
        <v>103</v>
      </c>
      <c r="J203" s="209"/>
      <c r="K203" s="207">
        <f>IFERROR(VLOOKUP(D203,エリアマスタ!$C$2:$I$2239,7,FALSE),"")</f>
        <v>190</v>
      </c>
      <c r="L203" s="210">
        <f t="shared" si="54"/>
        <v>0</v>
      </c>
      <c r="M203" s="215">
        <v>2</v>
      </c>
      <c r="N203" s="212"/>
      <c r="O203" s="213" t="str">
        <f>IF(Y203&gt;1,"●","")</f>
        <v/>
      </c>
      <c r="P203" s="205">
        <v>2</v>
      </c>
      <c r="Q203" s="206" t="str">
        <f>O200&amp;"-"&amp;P203</f>
        <v>17-2</v>
      </c>
      <c r="R203" s="207" t="s">
        <v>649</v>
      </c>
      <c r="S203" s="209"/>
      <c r="T203" s="207">
        <f>IFERROR(VLOOKUP(Q203,エリアマスタ!$C$2:$I$2239,5,FALSE),"")</f>
        <v>151</v>
      </c>
      <c r="U203" s="209"/>
      <c r="V203" s="207">
        <f>IFERROR(VLOOKUP(Q203,エリアマスタ!$C$2:$I$2239,6,FALSE),"")</f>
        <v>156</v>
      </c>
      <c r="W203" s="209"/>
      <c r="X203" s="207">
        <f>IFERROR(VLOOKUP(Q203,エリアマスタ!$C$2:$I$2239,7,FALSE),"")</f>
        <v>307</v>
      </c>
      <c r="Y203" s="210">
        <f t="shared" si="55"/>
        <v>0</v>
      </c>
      <c r="Z203" s="215">
        <v>2</v>
      </c>
      <c r="AA203" s="212"/>
      <c r="AB203" s="213" t="str">
        <f>IF(AL203&gt;1,"●","")</f>
        <v/>
      </c>
      <c r="AC203" s="205">
        <v>2</v>
      </c>
      <c r="AD203" s="206" t="str">
        <f>AB200&amp;"-"&amp;AC203</f>
        <v>18-2</v>
      </c>
      <c r="AE203" s="207" t="s">
        <v>681</v>
      </c>
      <c r="AF203" s="209"/>
      <c r="AG203" s="207">
        <f>IFERROR(VLOOKUP(AD203,エリアマスタ!$C$2:$I$2239,5,FALSE),"")</f>
        <v>243</v>
      </c>
      <c r="AH203" s="209"/>
      <c r="AI203" s="207">
        <f>IFERROR(VLOOKUP(AD203,エリアマスタ!$C$2:$I$2239,6,FALSE),"")</f>
        <v>75</v>
      </c>
      <c r="AJ203" s="208"/>
      <c r="AK203" s="207">
        <f>IFERROR(VLOOKUP(AD203,エリアマスタ!$C$2:$I$2239,7,FALSE),"")</f>
        <v>318</v>
      </c>
      <c r="AL203" s="214">
        <f t="shared" si="56"/>
        <v>0</v>
      </c>
      <c r="AM203" s="215">
        <v>2</v>
      </c>
    </row>
    <row r="204" spans="1:41" ht="13.5" customHeight="1">
      <c r="B204" s="204" t="str">
        <f t="shared" si="53"/>
        <v/>
      </c>
      <c r="C204" s="205">
        <v>3</v>
      </c>
      <c r="D204" s="206" t="str">
        <f>B200&amp;"-"&amp;C204</f>
        <v>16-3</v>
      </c>
      <c r="E204" s="207" t="s">
        <v>624</v>
      </c>
      <c r="F204" s="208"/>
      <c r="G204" s="207">
        <f>IFERROR(VLOOKUP(D204,エリアマスタ!$C$2:$I$2239,5,FALSE),"")</f>
        <v>60</v>
      </c>
      <c r="H204" s="209"/>
      <c r="I204" s="207">
        <f>IFERROR(VLOOKUP(D204,エリアマスタ!$C$2:$I$2239,6,FALSE),"")</f>
        <v>182</v>
      </c>
      <c r="J204" s="209"/>
      <c r="K204" s="207">
        <f>IFERROR(VLOOKUP(D204,エリアマスタ!$C$2:$I$2239,7,FALSE),"")</f>
        <v>242</v>
      </c>
      <c r="L204" s="210">
        <f t="shared" si="54"/>
        <v>0</v>
      </c>
      <c r="M204" s="215">
        <v>3</v>
      </c>
      <c r="N204" s="212"/>
      <c r="O204" s="213" t="str">
        <f t="shared" ref="O204:O236" si="57">IF(Y204&gt;1,"●","")</f>
        <v/>
      </c>
      <c r="P204" s="205">
        <v>3</v>
      </c>
      <c r="Q204" s="206" t="str">
        <f>O200&amp;"-"&amp;P204</f>
        <v>17-3</v>
      </c>
      <c r="R204" s="207" t="s">
        <v>650</v>
      </c>
      <c r="S204" s="209"/>
      <c r="T204" s="207">
        <f>IFERROR(VLOOKUP(Q204,エリアマスタ!$C$2:$I$2239,5,FALSE),"")</f>
        <v>0</v>
      </c>
      <c r="U204" s="209"/>
      <c r="V204" s="207">
        <f>IFERROR(VLOOKUP(Q204,エリアマスタ!$C$2:$I$2239,6,FALSE),"")</f>
        <v>355</v>
      </c>
      <c r="W204" s="209"/>
      <c r="X204" s="207">
        <f>IFERROR(VLOOKUP(Q204,エリアマスタ!$C$2:$I$2239,7,FALSE),"")</f>
        <v>355</v>
      </c>
      <c r="Y204" s="210">
        <f t="shared" si="55"/>
        <v>0</v>
      </c>
      <c r="Z204" s="215">
        <v>3</v>
      </c>
      <c r="AA204" s="212"/>
      <c r="AB204" s="213" t="str">
        <f t="shared" ref="AB204:AB236" si="58">IF(AL204&gt;1,"●","")</f>
        <v/>
      </c>
      <c r="AC204" s="205">
        <v>3</v>
      </c>
      <c r="AD204" s="206" t="str">
        <f>AB200&amp;"-"&amp;AC204</f>
        <v>18-3</v>
      </c>
      <c r="AE204" s="207" t="s">
        <v>682</v>
      </c>
      <c r="AF204" s="209"/>
      <c r="AG204" s="207">
        <f>IFERROR(VLOOKUP(AD204,エリアマスタ!$C$2:$I$2239,5,FALSE),"")</f>
        <v>138</v>
      </c>
      <c r="AH204" s="209"/>
      <c r="AI204" s="207">
        <f>IFERROR(VLOOKUP(AD204,エリアマスタ!$C$2:$I$2239,6,FALSE),"")</f>
        <v>65</v>
      </c>
      <c r="AJ204" s="208"/>
      <c r="AK204" s="207">
        <f>IFERROR(VLOOKUP(AD204,エリアマスタ!$C$2:$I$2239,7,FALSE),"")</f>
        <v>203</v>
      </c>
      <c r="AL204" s="214">
        <f t="shared" si="56"/>
        <v>0</v>
      </c>
      <c r="AM204" s="215">
        <v>3</v>
      </c>
    </row>
    <row r="205" spans="1:41" ht="13.5" customHeight="1">
      <c r="B205" s="204" t="str">
        <f t="shared" si="53"/>
        <v/>
      </c>
      <c r="C205" s="205">
        <v>4</v>
      </c>
      <c r="D205" s="206" t="str">
        <f>B200&amp;"-"&amp;C205</f>
        <v>16-4</v>
      </c>
      <c r="E205" s="207" t="s">
        <v>625</v>
      </c>
      <c r="F205" s="208"/>
      <c r="G205" s="207">
        <f>IFERROR(VLOOKUP(D205,エリアマスタ!$C$2:$I$2239,5,FALSE),"")</f>
        <v>179</v>
      </c>
      <c r="H205" s="209"/>
      <c r="I205" s="207">
        <f>IFERROR(VLOOKUP(D205,エリアマスタ!$C$2:$I$2239,6,FALSE),"")</f>
        <v>95</v>
      </c>
      <c r="J205" s="209"/>
      <c r="K205" s="207">
        <f>IFERROR(VLOOKUP(D205,エリアマスタ!$C$2:$I$2239,7,FALSE),"")</f>
        <v>274</v>
      </c>
      <c r="L205" s="210">
        <f t="shared" si="54"/>
        <v>0</v>
      </c>
      <c r="M205" s="211">
        <v>4</v>
      </c>
      <c r="N205" s="212"/>
      <c r="O205" s="213" t="str">
        <f t="shared" si="57"/>
        <v/>
      </c>
      <c r="P205" s="205">
        <v>4</v>
      </c>
      <c r="Q205" s="206" t="str">
        <f>O200&amp;"-"&amp;P205</f>
        <v>17-4</v>
      </c>
      <c r="R205" s="207" t="s">
        <v>651</v>
      </c>
      <c r="S205" s="209"/>
      <c r="T205" s="207">
        <f>IFERROR(VLOOKUP(Q205,エリアマスタ!$C$2:$I$2239,5,FALSE),"")</f>
        <v>113</v>
      </c>
      <c r="U205" s="208"/>
      <c r="V205" s="207">
        <f>IFERROR(VLOOKUP(Q205,エリアマスタ!$C$2:$I$2239,6,FALSE),"")</f>
        <v>82</v>
      </c>
      <c r="W205" s="209"/>
      <c r="X205" s="207">
        <f>IFERROR(VLOOKUP(Q205,エリアマスタ!$C$2:$I$2239,7,FALSE),"")</f>
        <v>195</v>
      </c>
      <c r="Y205" s="210">
        <f t="shared" si="55"/>
        <v>0</v>
      </c>
      <c r="Z205" s="211">
        <v>4</v>
      </c>
      <c r="AA205" s="212"/>
      <c r="AB205" s="213" t="str">
        <f t="shared" si="58"/>
        <v/>
      </c>
      <c r="AC205" s="205">
        <v>4</v>
      </c>
      <c r="AD205" s="206" t="str">
        <f>AB200&amp;"-"&amp;AC205</f>
        <v>18-4</v>
      </c>
      <c r="AE205" s="207" t="s">
        <v>683</v>
      </c>
      <c r="AF205" s="209"/>
      <c r="AG205" s="207">
        <f>IFERROR(VLOOKUP(AD205,エリアマスタ!$C$2:$I$2239,5,FALSE),"")</f>
        <v>91</v>
      </c>
      <c r="AH205" s="209"/>
      <c r="AI205" s="207">
        <f>IFERROR(VLOOKUP(AD205,エリアマスタ!$C$2:$I$2239,6,FALSE),"")</f>
        <v>171</v>
      </c>
      <c r="AJ205" s="208"/>
      <c r="AK205" s="207">
        <f>IFERROR(VLOOKUP(AD205,エリアマスタ!$C$2:$I$2239,7,FALSE),"")</f>
        <v>262</v>
      </c>
      <c r="AL205" s="214">
        <f t="shared" si="56"/>
        <v>0</v>
      </c>
      <c r="AM205" s="211">
        <v>4</v>
      </c>
    </row>
    <row r="206" spans="1:41" ht="13.5" customHeight="1">
      <c r="B206" s="204" t="str">
        <f t="shared" si="53"/>
        <v/>
      </c>
      <c r="C206" s="205">
        <v>5</v>
      </c>
      <c r="D206" s="206" t="str">
        <f>B200&amp;"-"&amp;C206</f>
        <v>16-5</v>
      </c>
      <c r="E206" s="207" t="s">
        <v>130</v>
      </c>
      <c r="F206" s="208"/>
      <c r="G206" s="207">
        <f>IFERROR(VLOOKUP(D206,エリアマスタ!$C$2:$I$2239,5,FALSE),"")</f>
        <v>140</v>
      </c>
      <c r="H206" s="209"/>
      <c r="I206" s="207">
        <f>IFERROR(VLOOKUP(D206,エリアマスタ!$C$2:$I$2239,6,FALSE),"")</f>
        <v>45</v>
      </c>
      <c r="J206" s="209"/>
      <c r="K206" s="207">
        <f>IFERROR(VLOOKUP(D206,エリアマスタ!$C$2:$I$2239,7,FALSE),"")</f>
        <v>185</v>
      </c>
      <c r="L206" s="210">
        <f t="shared" si="54"/>
        <v>0</v>
      </c>
      <c r="M206" s="215">
        <v>5</v>
      </c>
      <c r="N206" s="212"/>
      <c r="O206" s="213" t="str">
        <f t="shared" si="57"/>
        <v/>
      </c>
      <c r="P206" s="205">
        <v>5</v>
      </c>
      <c r="Q206" s="206" t="str">
        <f>O200&amp;"-"&amp;P206</f>
        <v>17-5</v>
      </c>
      <c r="R206" s="207" t="s">
        <v>652</v>
      </c>
      <c r="S206" s="209"/>
      <c r="T206" s="207">
        <f>IFERROR(VLOOKUP(Q206,エリアマスタ!$C$2:$I$2239,5,FALSE),"")</f>
        <v>9</v>
      </c>
      <c r="U206" s="208"/>
      <c r="V206" s="207">
        <f>IFERROR(VLOOKUP(Q206,エリアマスタ!$C$2:$I$2239,6,FALSE),"")</f>
        <v>398</v>
      </c>
      <c r="W206" s="209"/>
      <c r="X206" s="207">
        <f>IFERROR(VLOOKUP(Q206,エリアマスタ!$C$2:$I$2239,7,FALSE),"")</f>
        <v>407</v>
      </c>
      <c r="Y206" s="210">
        <f t="shared" si="55"/>
        <v>0</v>
      </c>
      <c r="Z206" s="215">
        <v>5</v>
      </c>
      <c r="AA206" s="212"/>
      <c r="AB206" s="213" t="str">
        <f t="shared" si="58"/>
        <v/>
      </c>
      <c r="AC206" s="205">
        <v>5</v>
      </c>
      <c r="AD206" s="206" t="str">
        <f>AB200&amp;"-"&amp;AC206</f>
        <v>18-5</v>
      </c>
      <c r="AE206" s="207" t="s">
        <v>684</v>
      </c>
      <c r="AF206" s="209"/>
      <c r="AG206" s="207">
        <f>IFERROR(VLOOKUP(AD206,エリアマスタ!$C$2:$I$2239,5,FALSE),"")</f>
        <v>201</v>
      </c>
      <c r="AH206" s="209"/>
      <c r="AI206" s="207">
        <f>IFERROR(VLOOKUP(AD206,エリアマスタ!$C$2:$I$2239,6,FALSE),"")</f>
        <v>102</v>
      </c>
      <c r="AJ206" s="208"/>
      <c r="AK206" s="207">
        <f>IFERROR(VLOOKUP(AD206,エリアマスタ!$C$2:$I$2239,7,FALSE),"")</f>
        <v>303</v>
      </c>
      <c r="AL206" s="214">
        <f t="shared" si="56"/>
        <v>0</v>
      </c>
      <c r="AM206" s="215">
        <v>5</v>
      </c>
    </row>
    <row r="207" spans="1:41" ht="13.5" customHeight="1">
      <c r="B207" s="204" t="str">
        <f t="shared" si="53"/>
        <v/>
      </c>
      <c r="C207" s="205">
        <v>6</v>
      </c>
      <c r="D207" s="206" t="str">
        <f>B200&amp;"-"&amp;C207</f>
        <v>16-6</v>
      </c>
      <c r="E207" s="207" t="s">
        <v>626</v>
      </c>
      <c r="F207" s="208"/>
      <c r="G207" s="207">
        <f>IFERROR(VLOOKUP(D207,エリアマスタ!$C$2:$I$2239,5,FALSE),"")</f>
        <v>65</v>
      </c>
      <c r="H207" s="209"/>
      <c r="I207" s="207">
        <f>IFERROR(VLOOKUP(D207,エリアマスタ!$C$2:$I$2239,6,FALSE),"")</f>
        <v>247</v>
      </c>
      <c r="J207" s="209"/>
      <c r="K207" s="207">
        <f>IFERROR(VLOOKUP(D207,エリアマスタ!$C$2:$I$2239,7,FALSE),"")</f>
        <v>312</v>
      </c>
      <c r="L207" s="210">
        <f t="shared" si="54"/>
        <v>0</v>
      </c>
      <c r="M207" s="215">
        <v>6</v>
      </c>
      <c r="N207" s="212"/>
      <c r="O207" s="213" t="str">
        <f t="shared" si="57"/>
        <v/>
      </c>
      <c r="P207" s="205">
        <v>6</v>
      </c>
      <c r="Q207" s="206" t="str">
        <f>O200&amp;"-"&amp;P207</f>
        <v>17-6</v>
      </c>
      <c r="R207" s="207" t="s">
        <v>653</v>
      </c>
      <c r="S207" s="209"/>
      <c r="T207" s="207">
        <f>IFERROR(VLOOKUP(Q207,エリアマスタ!$C$2:$I$2239,5,FALSE),"")</f>
        <v>181</v>
      </c>
      <c r="U207" s="208"/>
      <c r="V207" s="207">
        <f>IFERROR(VLOOKUP(Q207,エリアマスタ!$C$2:$I$2239,6,FALSE),"")</f>
        <v>349</v>
      </c>
      <c r="W207" s="209"/>
      <c r="X207" s="207">
        <f>IFERROR(VLOOKUP(Q207,エリアマスタ!$C$2:$I$2239,7,FALSE),"")</f>
        <v>530</v>
      </c>
      <c r="Y207" s="210">
        <f t="shared" si="55"/>
        <v>0</v>
      </c>
      <c r="Z207" s="215">
        <v>6</v>
      </c>
      <c r="AA207" s="212"/>
      <c r="AB207" s="213" t="str">
        <f t="shared" si="58"/>
        <v/>
      </c>
      <c r="AC207" s="205">
        <v>6</v>
      </c>
      <c r="AD207" s="206" t="str">
        <f>AB200&amp;"-"&amp;AC207</f>
        <v>18-6</v>
      </c>
      <c r="AE207" s="207" t="s">
        <v>685</v>
      </c>
      <c r="AF207" s="209"/>
      <c r="AG207" s="207">
        <f>IFERROR(VLOOKUP(AD207,エリアマスタ!$C$2:$I$2239,5,FALSE),"")</f>
        <v>41</v>
      </c>
      <c r="AH207" s="209"/>
      <c r="AI207" s="207">
        <f>IFERROR(VLOOKUP(AD207,エリアマスタ!$C$2:$I$2239,6,FALSE),"")</f>
        <v>212</v>
      </c>
      <c r="AJ207" s="208"/>
      <c r="AK207" s="207">
        <f>IFERROR(VLOOKUP(AD207,エリアマスタ!$C$2:$I$2239,7,FALSE),"")</f>
        <v>253</v>
      </c>
      <c r="AL207" s="214">
        <f t="shared" si="56"/>
        <v>0</v>
      </c>
      <c r="AM207" s="215">
        <v>6</v>
      </c>
    </row>
    <row r="208" spans="1:41" ht="13.5" customHeight="1">
      <c r="B208" s="204" t="str">
        <f t="shared" si="53"/>
        <v/>
      </c>
      <c r="C208" s="205">
        <v>7</v>
      </c>
      <c r="D208" s="206" t="str">
        <f>B200&amp;"-"&amp;C208</f>
        <v>16-7</v>
      </c>
      <c r="E208" s="207" t="s">
        <v>627</v>
      </c>
      <c r="F208" s="208"/>
      <c r="G208" s="207">
        <f>IFERROR(VLOOKUP(D208,エリアマスタ!$C$2:$I$2239,5,FALSE),"")</f>
        <v>216</v>
      </c>
      <c r="H208" s="209"/>
      <c r="I208" s="207">
        <f>IFERROR(VLOOKUP(D208,エリアマスタ!$C$2:$I$2239,6,FALSE),"")</f>
        <v>136</v>
      </c>
      <c r="J208" s="209"/>
      <c r="K208" s="207">
        <f>IFERROR(VLOOKUP(D208,エリアマスタ!$C$2:$I$2239,7,FALSE),"")</f>
        <v>352</v>
      </c>
      <c r="L208" s="210">
        <f t="shared" si="54"/>
        <v>0</v>
      </c>
      <c r="M208" s="211">
        <v>7</v>
      </c>
      <c r="N208" s="212"/>
      <c r="O208" s="213" t="str">
        <f t="shared" si="57"/>
        <v/>
      </c>
      <c r="P208" s="205">
        <v>7</v>
      </c>
      <c r="Q208" s="206" t="str">
        <f>O200&amp;"-"&amp;P208</f>
        <v>17-7</v>
      </c>
      <c r="R208" s="207" t="s">
        <v>654</v>
      </c>
      <c r="S208" s="209"/>
      <c r="T208" s="207">
        <f>IFERROR(VLOOKUP(Q208,エリアマスタ!$C$2:$I$2239,5,FALSE),"")</f>
        <v>182</v>
      </c>
      <c r="U208" s="208"/>
      <c r="V208" s="207">
        <f>IFERROR(VLOOKUP(Q208,エリアマスタ!$C$2:$I$2239,6,FALSE),"")</f>
        <v>85</v>
      </c>
      <c r="W208" s="209"/>
      <c r="X208" s="207">
        <f>IFERROR(VLOOKUP(Q208,エリアマスタ!$C$2:$I$2239,7,FALSE),"")</f>
        <v>267</v>
      </c>
      <c r="Y208" s="210">
        <f t="shared" si="55"/>
        <v>0</v>
      </c>
      <c r="Z208" s="211">
        <v>7</v>
      </c>
      <c r="AA208" s="212"/>
      <c r="AB208" s="213" t="str">
        <f t="shared" si="58"/>
        <v/>
      </c>
      <c r="AC208" s="205">
        <v>7</v>
      </c>
      <c r="AD208" s="206" t="str">
        <f>AB200&amp;"-"&amp;AC208</f>
        <v>18-7</v>
      </c>
      <c r="AE208" s="207" t="s">
        <v>686</v>
      </c>
      <c r="AF208" s="209"/>
      <c r="AG208" s="207">
        <f>IFERROR(VLOOKUP(AD208,エリアマスタ!$C$2:$I$2239,5,FALSE),"")</f>
        <v>223</v>
      </c>
      <c r="AH208" s="209"/>
      <c r="AI208" s="207">
        <f>IFERROR(VLOOKUP(AD208,エリアマスタ!$C$2:$I$2239,6,FALSE),"")</f>
        <v>62</v>
      </c>
      <c r="AJ208" s="208"/>
      <c r="AK208" s="207">
        <f>IFERROR(VLOOKUP(AD208,エリアマスタ!$C$2:$I$2239,7,FALSE),"")</f>
        <v>285</v>
      </c>
      <c r="AL208" s="214">
        <f t="shared" si="56"/>
        <v>0</v>
      </c>
      <c r="AM208" s="211">
        <v>7</v>
      </c>
    </row>
    <row r="209" spans="1:40" ht="13.5" customHeight="1">
      <c r="B209" s="204" t="str">
        <f t="shared" si="53"/>
        <v/>
      </c>
      <c r="C209" s="205">
        <v>8</v>
      </c>
      <c r="D209" s="206" t="str">
        <f>B200&amp;"-"&amp;C209</f>
        <v>16-8</v>
      </c>
      <c r="E209" s="207" t="s">
        <v>628</v>
      </c>
      <c r="F209" s="208"/>
      <c r="G209" s="207">
        <f>IFERROR(VLOOKUP(D209,エリアマスタ!$C$2:$I$2239,5,FALSE),"")</f>
        <v>102</v>
      </c>
      <c r="H209" s="209"/>
      <c r="I209" s="207">
        <f>IFERROR(VLOOKUP(D209,エリアマスタ!$C$2:$I$2239,6,FALSE),"")</f>
        <v>30</v>
      </c>
      <c r="J209" s="209"/>
      <c r="K209" s="207">
        <f>IFERROR(VLOOKUP(D209,エリアマスタ!$C$2:$I$2239,7,FALSE),"")</f>
        <v>132</v>
      </c>
      <c r="L209" s="210">
        <f t="shared" si="54"/>
        <v>0</v>
      </c>
      <c r="M209" s="215">
        <v>8</v>
      </c>
      <c r="N209" s="212"/>
      <c r="O209" s="213" t="str">
        <f t="shared" si="57"/>
        <v/>
      </c>
      <c r="P209" s="205">
        <v>8</v>
      </c>
      <c r="Q209" s="206" t="str">
        <f>O200&amp;"-"&amp;P209</f>
        <v>17-8</v>
      </c>
      <c r="R209" s="216" t="s">
        <v>655</v>
      </c>
      <c r="S209" s="209"/>
      <c r="T209" s="207">
        <f>IFERROR(VLOOKUP(Q209,エリアマスタ!$C$2:$I$2239,5,FALSE),"")</f>
        <v>166</v>
      </c>
      <c r="U209" s="208"/>
      <c r="V209" s="207">
        <f>IFERROR(VLOOKUP(Q209,エリアマスタ!$C$2:$I$2239,6,FALSE),"")</f>
        <v>51</v>
      </c>
      <c r="W209" s="209"/>
      <c r="X209" s="207">
        <f>IFERROR(VLOOKUP(Q209,エリアマスタ!$C$2:$I$2239,7,FALSE),"")</f>
        <v>217</v>
      </c>
      <c r="Y209" s="210">
        <f t="shared" si="55"/>
        <v>0</v>
      </c>
      <c r="Z209" s="215">
        <v>8</v>
      </c>
      <c r="AA209" s="212"/>
      <c r="AB209" s="213" t="str">
        <f t="shared" si="58"/>
        <v/>
      </c>
      <c r="AC209" s="205">
        <v>8</v>
      </c>
      <c r="AD209" s="206" t="str">
        <f>AB200&amp;"-"&amp;AC209</f>
        <v>18-8</v>
      </c>
      <c r="AE209" s="207" t="s">
        <v>687</v>
      </c>
      <c r="AF209" s="209"/>
      <c r="AG209" s="207">
        <f>IFERROR(VLOOKUP(AD209,エリアマスタ!$C$2:$I$2239,5,FALSE),"")</f>
        <v>211</v>
      </c>
      <c r="AH209" s="209"/>
      <c r="AI209" s="207">
        <f>IFERROR(VLOOKUP(AD209,エリアマスタ!$C$2:$I$2239,6,FALSE),"")</f>
        <v>35</v>
      </c>
      <c r="AJ209" s="208"/>
      <c r="AK209" s="207">
        <f>IFERROR(VLOOKUP(AD209,エリアマスタ!$C$2:$I$2239,7,FALSE),"")</f>
        <v>246</v>
      </c>
      <c r="AL209" s="214">
        <f t="shared" si="56"/>
        <v>0</v>
      </c>
      <c r="AM209" s="215">
        <v>8</v>
      </c>
    </row>
    <row r="210" spans="1:40" ht="13.5" customHeight="1">
      <c r="B210" s="204" t="str">
        <f t="shared" si="53"/>
        <v/>
      </c>
      <c r="C210" s="205">
        <v>9</v>
      </c>
      <c r="D210" s="206" t="str">
        <f>B200&amp;"-"&amp;C210</f>
        <v>16-9</v>
      </c>
      <c r="E210" s="207" t="s">
        <v>629</v>
      </c>
      <c r="F210" s="208"/>
      <c r="G210" s="207">
        <f>IFERROR(VLOOKUP(D210,エリアマスタ!$C$2:$I$2239,5,FALSE),"")</f>
        <v>124</v>
      </c>
      <c r="H210" s="209"/>
      <c r="I210" s="207">
        <f>IFERROR(VLOOKUP(D210,エリアマスタ!$C$2:$I$2239,6,FALSE),"")</f>
        <v>36</v>
      </c>
      <c r="J210" s="209"/>
      <c r="K210" s="207">
        <f>IFERROR(VLOOKUP(D210,エリアマスタ!$C$2:$I$2239,7,FALSE),"")</f>
        <v>160</v>
      </c>
      <c r="L210" s="210">
        <f t="shared" si="54"/>
        <v>0</v>
      </c>
      <c r="M210" s="215">
        <v>9</v>
      </c>
      <c r="N210" s="212"/>
      <c r="O210" s="213" t="str">
        <f t="shared" si="57"/>
        <v/>
      </c>
      <c r="P210" s="205">
        <v>9</v>
      </c>
      <c r="Q210" s="206" t="str">
        <f>O200&amp;"-"&amp;P210</f>
        <v>17-9</v>
      </c>
      <c r="R210" s="207" t="s">
        <v>656</v>
      </c>
      <c r="S210" s="209"/>
      <c r="T210" s="207">
        <f>IFERROR(VLOOKUP(Q210,エリアマスタ!$C$2:$I$2239,5,FALSE),"")</f>
        <v>193</v>
      </c>
      <c r="U210" s="208"/>
      <c r="V210" s="207">
        <f>IFERROR(VLOOKUP(Q210,エリアマスタ!$C$2:$I$2239,6,FALSE),"")</f>
        <v>38</v>
      </c>
      <c r="W210" s="209"/>
      <c r="X210" s="207">
        <f>IFERROR(VLOOKUP(Q210,エリアマスタ!$C$2:$I$2239,7,FALSE),"")</f>
        <v>231</v>
      </c>
      <c r="Y210" s="210">
        <f t="shared" si="55"/>
        <v>0</v>
      </c>
      <c r="Z210" s="215">
        <v>9</v>
      </c>
      <c r="AA210" s="212"/>
      <c r="AB210" s="213" t="str">
        <f t="shared" si="58"/>
        <v/>
      </c>
      <c r="AC210" s="205">
        <v>9</v>
      </c>
      <c r="AD210" s="206" t="str">
        <f>AB200&amp;"-"&amp;AC210</f>
        <v>18-9</v>
      </c>
      <c r="AE210" s="207" t="s">
        <v>688</v>
      </c>
      <c r="AF210" s="209"/>
      <c r="AG210" s="207">
        <f>IFERROR(VLOOKUP(AD210,エリアマスタ!$C$2:$I$2239,5,FALSE),"")</f>
        <v>226</v>
      </c>
      <c r="AH210" s="209"/>
      <c r="AI210" s="207">
        <f>IFERROR(VLOOKUP(AD210,エリアマスタ!$C$2:$I$2239,6,FALSE),"")</f>
        <v>199</v>
      </c>
      <c r="AJ210" s="208"/>
      <c r="AK210" s="207">
        <f>IFERROR(VLOOKUP(AD210,エリアマスタ!$C$2:$I$2239,7,FALSE),"")</f>
        <v>425</v>
      </c>
      <c r="AL210" s="214">
        <f t="shared" si="56"/>
        <v>0</v>
      </c>
      <c r="AM210" s="215">
        <v>9</v>
      </c>
    </row>
    <row r="211" spans="1:40" ht="13.5" customHeight="1">
      <c r="B211" s="204" t="str">
        <f t="shared" si="53"/>
        <v/>
      </c>
      <c r="C211" s="205">
        <v>11</v>
      </c>
      <c r="D211" s="206" t="str">
        <f>B200&amp;"-"&amp;C211</f>
        <v>16-11</v>
      </c>
      <c r="E211" s="207" t="s">
        <v>631</v>
      </c>
      <c r="F211" s="208"/>
      <c r="G211" s="207">
        <f>IFERROR(VLOOKUP(D211,エリアマスタ!$C$2:$I$2239,5,FALSE),"")</f>
        <v>152</v>
      </c>
      <c r="H211" s="209"/>
      <c r="I211" s="207">
        <f>IFERROR(VLOOKUP(D211,エリアマスタ!$C$2:$I$2239,6,FALSE),"")</f>
        <v>168</v>
      </c>
      <c r="J211" s="209"/>
      <c r="K211" s="207">
        <f>IFERROR(VLOOKUP(D211,エリアマスタ!$C$2:$I$2239,7,FALSE),"")</f>
        <v>320</v>
      </c>
      <c r="L211" s="210">
        <f t="shared" si="54"/>
        <v>0</v>
      </c>
      <c r="M211" s="211">
        <v>10</v>
      </c>
      <c r="N211" s="212"/>
      <c r="O211" s="213" t="str">
        <f t="shared" si="57"/>
        <v/>
      </c>
      <c r="P211" s="205">
        <v>10</v>
      </c>
      <c r="Q211" s="206" t="str">
        <f>O200&amp;"-"&amp;P211</f>
        <v>17-10</v>
      </c>
      <c r="R211" s="207" t="s">
        <v>657</v>
      </c>
      <c r="S211" s="209"/>
      <c r="T211" s="207">
        <f>IFERROR(VLOOKUP(Q211,エリアマスタ!$C$2:$I$2239,5,FALSE),"")</f>
        <v>183</v>
      </c>
      <c r="U211" s="208"/>
      <c r="V211" s="207">
        <f>IFERROR(VLOOKUP(Q211,エリアマスタ!$C$2:$I$2239,6,FALSE),"")</f>
        <v>175</v>
      </c>
      <c r="W211" s="209"/>
      <c r="X211" s="207">
        <f>IFERROR(VLOOKUP(Q211,エリアマスタ!$C$2:$I$2239,7,FALSE),"")</f>
        <v>358</v>
      </c>
      <c r="Y211" s="210">
        <f t="shared" si="55"/>
        <v>0</v>
      </c>
      <c r="Z211" s="211">
        <v>10</v>
      </c>
      <c r="AA211" s="212"/>
      <c r="AB211" s="213" t="str">
        <f t="shared" si="58"/>
        <v/>
      </c>
      <c r="AC211" s="205">
        <v>10</v>
      </c>
      <c r="AD211" s="206" t="str">
        <f>AB200&amp;"-"&amp;AC211</f>
        <v>18-10</v>
      </c>
      <c r="AE211" s="207" t="s">
        <v>689</v>
      </c>
      <c r="AF211" s="209"/>
      <c r="AG211" s="207">
        <f>IFERROR(VLOOKUP(AD211,エリアマスタ!$C$2:$I$2239,5,FALSE),"")</f>
        <v>260</v>
      </c>
      <c r="AH211" s="209"/>
      <c r="AI211" s="207">
        <f>IFERROR(VLOOKUP(AD211,エリアマスタ!$C$2:$I$2239,6,FALSE),"")</f>
        <v>119</v>
      </c>
      <c r="AJ211" s="208"/>
      <c r="AK211" s="207">
        <f>IFERROR(VLOOKUP(AD211,エリアマスタ!$C$2:$I$2239,7,FALSE),"")</f>
        <v>379</v>
      </c>
      <c r="AL211" s="214">
        <f t="shared" si="56"/>
        <v>0</v>
      </c>
      <c r="AM211" s="211">
        <v>10</v>
      </c>
    </row>
    <row r="212" spans="1:40" ht="13.5" customHeight="1">
      <c r="B212" s="204" t="str">
        <f t="shared" si="53"/>
        <v/>
      </c>
      <c r="C212" s="205">
        <v>12</v>
      </c>
      <c r="D212" s="206" t="str">
        <f>B200&amp;"-"&amp;C212</f>
        <v>16-12</v>
      </c>
      <c r="E212" s="207" t="s">
        <v>632</v>
      </c>
      <c r="F212" s="208"/>
      <c r="G212" s="207">
        <f>IFERROR(VLOOKUP(D212,エリアマスタ!$C$2:$I$2239,5,FALSE),"")</f>
        <v>122</v>
      </c>
      <c r="H212" s="209"/>
      <c r="I212" s="207">
        <f>IFERROR(VLOOKUP(D212,エリアマスタ!$C$2:$I$2239,6,FALSE),"")</f>
        <v>40</v>
      </c>
      <c r="J212" s="209"/>
      <c r="K212" s="207">
        <f>IFERROR(VLOOKUP(D212,エリアマスタ!$C$2:$I$2239,7,FALSE),"")</f>
        <v>162</v>
      </c>
      <c r="L212" s="210">
        <f t="shared" si="54"/>
        <v>0</v>
      </c>
      <c r="M212" s="215">
        <v>11</v>
      </c>
      <c r="N212" s="212"/>
      <c r="O212" s="213" t="str">
        <f t="shared" si="57"/>
        <v/>
      </c>
      <c r="P212" s="205">
        <v>11</v>
      </c>
      <c r="Q212" s="206" t="str">
        <f>O200&amp;"-"&amp;P212</f>
        <v>17-11</v>
      </c>
      <c r="R212" s="207" t="s">
        <v>658</v>
      </c>
      <c r="S212" s="209"/>
      <c r="T212" s="207">
        <f>IFERROR(VLOOKUP(Q212,エリアマスタ!$C$2:$I$2239,5,FALSE),"")</f>
        <v>45</v>
      </c>
      <c r="U212" s="208"/>
      <c r="V212" s="207">
        <f>IFERROR(VLOOKUP(Q212,エリアマスタ!$C$2:$I$2239,6,FALSE),"")</f>
        <v>15</v>
      </c>
      <c r="W212" s="209"/>
      <c r="X212" s="207">
        <f>IFERROR(VLOOKUP(Q212,エリアマスタ!$C$2:$I$2239,7,FALSE),"")</f>
        <v>60</v>
      </c>
      <c r="Y212" s="210">
        <f t="shared" si="55"/>
        <v>0</v>
      </c>
      <c r="Z212" s="215">
        <v>11</v>
      </c>
      <c r="AA212" s="212"/>
      <c r="AB212" s="213" t="str">
        <f t="shared" si="58"/>
        <v/>
      </c>
      <c r="AC212" s="205">
        <v>12</v>
      </c>
      <c r="AD212" s="206" t="str">
        <f>AB200&amp;"-"&amp;AC212</f>
        <v>18-12</v>
      </c>
      <c r="AE212" s="207" t="s">
        <v>691</v>
      </c>
      <c r="AF212" s="209"/>
      <c r="AG212" s="207">
        <f>IFERROR(VLOOKUP(AD212,エリアマスタ!$C$2:$I$2239,5,FALSE),"")</f>
        <v>380</v>
      </c>
      <c r="AH212" s="209"/>
      <c r="AI212" s="207">
        <f>IFERROR(VLOOKUP(AD212,エリアマスタ!$C$2:$I$2239,6,FALSE),"")</f>
        <v>280</v>
      </c>
      <c r="AJ212" s="208"/>
      <c r="AK212" s="207">
        <f>IFERROR(VLOOKUP(AD212,エリアマスタ!$C$2:$I$2239,7,FALSE),"")</f>
        <v>660</v>
      </c>
      <c r="AL212" s="214">
        <f t="shared" si="56"/>
        <v>0</v>
      </c>
      <c r="AM212" s="215">
        <v>11</v>
      </c>
    </row>
    <row r="213" spans="1:40" ht="13.5" customHeight="1">
      <c r="A213" s="217"/>
      <c r="B213" s="204" t="str">
        <f t="shared" si="53"/>
        <v/>
      </c>
      <c r="C213" s="205">
        <v>15</v>
      </c>
      <c r="D213" s="206" t="str">
        <f>B200&amp;"-"&amp;C213</f>
        <v>16-15</v>
      </c>
      <c r="E213" s="207" t="s">
        <v>635</v>
      </c>
      <c r="F213" s="208"/>
      <c r="G213" s="207">
        <f>IFERROR(VLOOKUP(D213,エリアマスタ!$C$2:$I$2239,5,FALSE),"")</f>
        <v>78</v>
      </c>
      <c r="H213" s="209"/>
      <c r="I213" s="207">
        <f>IFERROR(VLOOKUP(D213,エリアマスタ!$C$2:$I$2239,6,FALSE),"")</f>
        <v>489</v>
      </c>
      <c r="J213" s="209"/>
      <c r="K213" s="207">
        <f>IFERROR(VLOOKUP(D213,エリアマスタ!$C$2:$I$2239,7,FALSE),"")</f>
        <v>567</v>
      </c>
      <c r="L213" s="210">
        <f t="shared" si="54"/>
        <v>0</v>
      </c>
      <c r="M213" s="215">
        <v>12</v>
      </c>
      <c r="N213" s="218"/>
      <c r="O213" s="213" t="str">
        <f t="shared" si="57"/>
        <v/>
      </c>
      <c r="P213" s="205">
        <v>12</v>
      </c>
      <c r="Q213" s="206" t="str">
        <f>O200&amp;"-"&amp;P213</f>
        <v>17-12</v>
      </c>
      <c r="R213" s="207" t="s">
        <v>659</v>
      </c>
      <c r="S213" s="209"/>
      <c r="T213" s="207">
        <f>IFERROR(VLOOKUP(Q213,エリアマスタ!$C$2:$I$2239,5,FALSE),"")</f>
        <v>299</v>
      </c>
      <c r="U213" s="208"/>
      <c r="V213" s="207">
        <f>IFERROR(VLOOKUP(Q213,エリアマスタ!$C$2:$I$2239,6,FALSE),"")</f>
        <v>208</v>
      </c>
      <c r="W213" s="209"/>
      <c r="X213" s="207">
        <f>IFERROR(VLOOKUP(Q213,エリアマスタ!$C$2:$I$2239,7,FALSE),"")</f>
        <v>507</v>
      </c>
      <c r="Y213" s="210">
        <f t="shared" si="55"/>
        <v>0</v>
      </c>
      <c r="Z213" s="215">
        <v>12</v>
      </c>
      <c r="AA213" s="218"/>
      <c r="AB213" s="213" t="str">
        <f t="shared" si="58"/>
        <v/>
      </c>
      <c r="AC213" s="205">
        <v>13</v>
      </c>
      <c r="AD213" s="206" t="str">
        <f>AB200&amp;"-"&amp;AC213</f>
        <v>18-13</v>
      </c>
      <c r="AE213" s="207" t="s">
        <v>692</v>
      </c>
      <c r="AF213" s="209"/>
      <c r="AG213" s="207">
        <f>IFERROR(VLOOKUP(AD213,エリアマスタ!$C$2:$I$2239,5,FALSE),"")</f>
        <v>178</v>
      </c>
      <c r="AH213" s="209"/>
      <c r="AI213" s="207">
        <f>IFERROR(VLOOKUP(AD213,エリアマスタ!$C$2:$I$2239,6,FALSE),"")</f>
        <v>4</v>
      </c>
      <c r="AJ213" s="208"/>
      <c r="AK213" s="207">
        <f>IFERROR(VLOOKUP(AD213,エリアマスタ!$C$2:$I$2239,7,FALSE),"")</f>
        <v>182</v>
      </c>
      <c r="AL213" s="214">
        <f t="shared" si="56"/>
        <v>0</v>
      </c>
      <c r="AM213" s="215">
        <v>12</v>
      </c>
    </row>
    <row r="214" spans="1:40" ht="13.5" customHeight="1">
      <c r="A214" s="183"/>
      <c r="B214" s="204" t="str">
        <f t="shared" si="53"/>
        <v/>
      </c>
      <c r="C214" s="205">
        <v>16</v>
      </c>
      <c r="D214" s="206" t="str">
        <f>B200&amp;"-"&amp;C214</f>
        <v>16-16</v>
      </c>
      <c r="E214" s="207" t="s">
        <v>636</v>
      </c>
      <c r="F214" s="208"/>
      <c r="G214" s="207">
        <f>IFERROR(VLOOKUP(D214,エリアマスタ!$C$2:$I$2239,5,FALSE),"")</f>
        <v>164</v>
      </c>
      <c r="H214" s="209"/>
      <c r="I214" s="207">
        <f>IFERROR(VLOOKUP(D214,エリアマスタ!$C$2:$I$2239,6,FALSE),"")</f>
        <v>83</v>
      </c>
      <c r="J214" s="209"/>
      <c r="K214" s="207">
        <f>IFERROR(VLOOKUP(D214,エリアマスタ!$C$2:$I$2239,7,FALSE),"")</f>
        <v>247</v>
      </c>
      <c r="L214" s="210">
        <f t="shared" si="54"/>
        <v>0</v>
      </c>
      <c r="M214" s="211">
        <v>13</v>
      </c>
      <c r="N214" s="212"/>
      <c r="O214" s="213" t="str">
        <f t="shared" si="57"/>
        <v/>
      </c>
      <c r="P214" s="205">
        <v>13</v>
      </c>
      <c r="Q214" s="206" t="str">
        <f>O200&amp;"-"&amp;P214</f>
        <v>17-13</v>
      </c>
      <c r="R214" s="207" t="s">
        <v>660</v>
      </c>
      <c r="S214" s="209"/>
      <c r="T214" s="207">
        <f>IFERROR(VLOOKUP(Q214,エリアマスタ!$C$2:$I$2239,5,FALSE),"")</f>
        <v>121</v>
      </c>
      <c r="U214" s="208"/>
      <c r="V214" s="207">
        <f>IFERROR(VLOOKUP(Q214,エリアマスタ!$C$2:$I$2239,6,FALSE),"")</f>
        <v>16</v>
      </c>
      <c r="W214" s="209"/>
      <c r="X214" s="207">
        <f>IFERROR(VLOOKUP(Q214,エリアマスタ!$C$2:$I$2239,7,FALSE),"")</f>
        <v>137</v>
      </c>
      <c r="Y214" s="210">
        <f t="shared" si="55"/>
        <v>0</v>
      </c>
      <c r="Z214" s="211">
        <v>13</v>
      </c>
      <c r="AA214" s="212"/>
      <c r="AB214" s="213" t="str">
        <f t="shared" si="58"/>
        <v/>
      </c>
      <c r="AC214" s="205">
        <v>14</v>
      </c>
      <c r="AD214" s="206" t="str">
        <f>AB200&amp;"-"&amp;AC214</f>
        <v>18-14</v>
      </c>
      <c r="AE214" s="207" t="s">
        <v>693</v>
      </c>
      <c r="AF214" s="209"/>
      <c r="AG214" s="207">
        <f>IFERROR(VLOOKUP(AD214,エリアマスタ!$C$2:$I$2239,5,FALSE),"")</f>
        <v>8</v>
      </c>
      <c r="AH214" s="209"/>
      <c r="AI214" s="207">
        <f>IFERROR(VLOOKUP(AD214,エリアマスタ!$C$2:$I$2239,6,FALSE),"")</f>
        <v>122</v>
      </c>
      <c r="AJ214" s="208"/>
      <c r="AK214" s="207">
        <f>IFERROR(VLOOKUP(AD214,エリアマスタ!$C$2:$I$2239,7,FALSE),"")</f>
        <v>130</v>
      </c>
      <c r="AL214" s="214">
        <f t="shared" si="56"/>
        <v>0</v>
      </c>
      <c r="AM214" s="211">
        <v>13</v>
      </c>
      <c r="AN214" s="183"/>
    </row>
    <row r="215" spans="1:40" ht="13.5" customHeight="1">
      <c r="A215" s="219"/>
      <c r="B215" s="204" t="str">
        <f t="shared" si="53"/>
        <v/>
      </c>
      <c r="C215" s="205">
        <v>17</v>
      </c>
      <c r="D215" s="206" t="str">
        <f>B200&amp;"-"&amp;C215</f>
        <v>16-17</v>
      </c>
      <c r="E215" s="207" t="s">
        <v>637</v>
      </c>
      <c r="F215" s="208"/>
      <c r="G215" s="207">
        <f>IFERROR(VLOOKUP(D215,エリアマスタ!$C$2:$I$2239,5,FALSE),"")</f>
        <v>117</v>
      </c>
      <c r="H215" s="209"/>
      <c r="I215" s="207">
        <f>IFERROR(VLOOKUP(D215,エリアマスタ!$C$2:$I$2239,6,FALSE),"")</f>
        <v>123</v>
      </c>
      <c r="J215" s="209"/>
      <c r="K215" s="207">
        <f>IFERROR(VLOOKUP(D215,エリアマスタ!$C$2:$I$2239,7,FALSE),"")</f>
        <v>240</v>
      </c>
      <c r="L215" s="210">
        <f t="shared" si="54"/>
        <v>0</v>
      </c>
      <c r="M215" s="215">
        <v>14</v>
      </c>
      <c r="N215" s="212"/>
      <c r="O215" s="213" t="str">
        <f t="shared" si="57"/>
        <v/>
      </c>
      <c r="P215" s="205">
        <v>14</v>
      </c>
      <c r="Q215" s="206" t="str">
        <f>O200&amp;"-"&amp;P215</f>
        <v>17-14</v>
      </c>
      <c r="R215" s="207" t="s">
        <v>661</v>
      </c>
      <c r="S215" s="209"/>
      <c r="T215" s="207">
        <f>IFERROR(VLOOKUP(Q215,エリアマスタ!$C$2:$I$2239,5,FALSE),"")</f>
        <v>105</v>
      </c>
      <c r="U215" s="208"/>
      <c r="V215" s="207">
        <f>IFERROR(VLOOKUP(Q215,エリアマスタ!$C$2:$I$2239,6,FALSE),"")</f>
        <v>300</v>
      </c>
      <c r="W215" s="209"/>
      <c r="X215" s="207">
        <f>IFERROR(VLOOKUP(Q215,エリアマスタ!$C$2:$I$2239,7,FALSE),"")</f>
        <v>405</v>
      </c>
      <c r="Y215" s="210">
        <f t="shared" si="55"/>
        <v>0</v>
      </c>
      <c r="Z215" s="215">
        <v>14</v>
      </c>
      <c r="AA215" s="212"/>
      <c r="AB215" s="213" t="str">
        <f t="shared" si="58"/>
        <v/>
      </c>
      <c r="AC215" s="205">
        <v>15</v>
      </c>
      <c r="AD215" s="206" t="str">
        <f>AB200&amp;"-"&amp;AC215</f>
        <v>18-15</v>
      </c>
      <c r="AE215" s="207" t="s">
        <v>694</v>
      </c>
      <c r="AF215" s="209"/>
      <c r="AG215" s="207">
        <f>IFERROR(VLOOKUP(AD215,エリアマスタ!$C$2:$I$2239,5,FALSE),"")</f>
        <v>460</v>
      </c>
      <c r="AH215" s="209"/>
      <c r="AI215" s="207">
        <f>IFERROR(VLOOKUP(AD215,エリアマスタ!$C$2:$I$2239,6,FALSE),"")</f>
        <v>390</v>
      </c>
      <c r="AJ215" s="208"/>
      <c r="AK215" s="207">
        <f>IFERROR(VLOOKUP(AD215,エリアマスタ!$C$2:$I$2239,7,FALSE),"")</f>
        <v>850</v>
      </c>
      <c r="AL215" s="214">
        <f t="shared" si="56"/>
        <v>0</v>
      </c>
      <c r="AM215" s="215">
        <v>14</v>
      </c>
      <c r="AN215" s="183"/>
    </row>
    <row r="216" spans="1:40" ht="13.5" customHeight="1">
      <c r="A216" s="183"/>
      <c r="B216" s="204" t="str">
        <f t="shared" si="53"/>
        <v/>
      </c>
      <c r="C216" s="205">
        <v>18</v>
      </c>
      <c r="D216" s="206" t="str">
        <f>B200&amp;"-"&amp;C216</f>
        <v>16-18</v>
      </c>
      <c r="E216" s="207" t="s">
        <v>638</v>
      </c>
      <c r="F216" s="208"/>
      <c r="G216" s="207">
        <f>IFERROR(VLOOKUP(D216,エリアマスタ!$C$2:$I$2239,5,FALSE),"")</f>
        <v>126</v>
      </c>
      <c r="H216" s="209"/>
      <c r="I216" s="207">
        <f>IFERROR(VLOOKUP(D216,エリアマスタ!$C$2:$I$2239,6,FALSE),"")</f>
        <v>23</v>
      </c>
      <c r="J216" s="209"/>
      <c r="K216" s="207">
        <f>IFERROR(VLOOKUP(D216,エリアマスタ!$C$2:$I$2239,7,FALSE),"")</f>
        <v>149</v>
      </c>
      <c r="L216" s="210">
        <f t="shared" si="54"/>
        <v>0</v>
      </c>
      <c r="M216" s="215">
        <v>15</v>
      </c>
      <c r="N216" s="212"/>
      <c r="O216" s="213" t="str">
        <f t="shared" si="57"/>
        <v/>
      </c>
      <c r="P216" s="205">
        <v>15</v>
      </c>
      <c r="Q216" s="206" t="str">
        <f>O200&amp;"-"&amp;P216</f>
        <v>17-15</v>
      </c>
      <c r="R216" s="207" t="s">
        <v>662</v>
      </c>
      <c r="S216" s="209"/>
      <c r="T216" s="207">
        <f>IFERROR(VLOOKUP(Q216,エリアマスタ!$C$2:$I$2239,5,FALSE),"")</f>
        <v>184</v>
      </c>
      <c r="U216" s="208"/>
      <c r="V216" s="207">
        <f>IFERROR(VLOOKUP(Q216,エリアマスタ!$C$2:$I$2239,6,FALSE),"")</f>
        <v>66</v>
      </c>
      <c r="W216" s="209"/>
      <c r="X216" s="207">
        <f>IFERROR(VLOOKUP(Q216,エリアマスタ!$C$2:$I$2239,7,FALSE),"")</f>
        <v>250</v>
      </c>
      <c r="Y216" s="210">
        <f t="shared" si="55"/>
        <v>0</v>
      </c>
      <c r="Z216" s="215">
        <v>15</v>
      </c>
      <c r="AA216" s="212"/>
      <c r="AB216" s="213" t="str">
        <f t="shared" si="58"/>
        <v/>
      </c>
      <c r="AC216" s="205">
        <v>16</v>
      </c>
      <c r="AD216" s="206" t="str">
        <f>AB200&amp;"-"&amp;AC216</f>
        <v>18-16</v>
      </c>
      <c r="AE216" s="207" t="s">
        <v>695</v>
      </c>
      <c r="AF216" s="209"/>
      <c r="AG216" s="207">
        <f>IFERROR(VLOOKUP(AD216,エリアマスタ!$C$2:$I$2239,5,FALSE),"")</f>
        <v>285</v>
      </c>
      <c r="AH216" s="209"/>
      <c r="AI216" s="207">
        <f>IFERROR(VLOOKUP(AD216,エリアマスタ!$C$2:$I$2239,6,FALSE),"")</f>
        <v>125</v>
      </c>
      <c r="AJ216" s="208"/>
      <c r="AK216" s="207">
        <f>IFERROR(VLOOKUP(AD216,エリアマスタ!$C$2:$I$2239,7,FALSE),"")</f>
        <v>410</v>
      </c>
      <c r="AL216" s="214">
        <f t="shared" si="56"/>
        <v>0</v>
      </c>
      <c r="AM216" s="215">
        <v>15</v>
      </c>
      <c r="AN216" s="183"/>
    </row>
    <row r="217" spans="1:40" ht="13.5" customHeight="1">
      <c r="A217" s="183"/>
      <c r="B217" s="204" t="str">
        <f t="shared" si="53"/>
        <v/>
      </c>
      <c r="C217" s="205">
        <v>19</v>
      </c>
      <c r="D217" s="206" t="str">
        <f>B200&amp;"-"&amp;C217</f>
        <v>16-19</v>
      </c>
      <c r="E217" s="207" t="s">
        <v>639</v>
      </c>
      <c r="F217" s="208"/>
      <c r="G217" s="207">
        <f>IFERROR(VLOOKUP(D217,エリアマスタ!$C$2:$I$2239,5,FALSE),"")</f>
        <v>175</v>
      </c>
      <c r="H217" s="209"/>
      <c r="I217" s="207">
        <f>IFERROR(VLOOKUP(D217,エリアマスタ!$C$2:$I$2239,6,FALSE),"")</f>
        <v>41</v>
      </c>
      <c r="J217" s="209"/>
      <c r="K217" s="207">
        <f>IFERROR(VLOOKUP(D217,エリアマスタ!$C$2:$I$2239,7,FALSE),"")</f>
        <v>216</v>
      </c>
      <c r="L217" s="210">
        <f t="shared" si="54"/>
        <v>0</v>
      </c>
      <c r="M217" s="211">
        <v>16</v>
      </c>
      <c r="N217" s="212"/>
      <c r="O217" s="213" t="str">
        <f t="shared" si="57"/>
        <v/>
      </c>
      <c r="P217" s="205">
        <v>16</v>
      </c>
      <c r="Q217" s="206" t="str">
        <f>O200&amp;"-"&amp;P217</f>
        <v>17-16</v>
      </c>
      <c r="R217" s="207" t="s">
        <v>663</v>
      </c>
      <c r="S217" s="209"/>
      <c r="T217" s="207">
        <f>IFERROR(VLOOKUP(Q217,エリアマスタ!$C$2:$I$2239,5,FALSE),"")</f>
        <v>208</v>
      </c>
      <c r="U217" s="208"/>
      <c r="V217" s="207">
        <f>IFERROR(VLOOKUP(Q217,エリアマスタ!$C$2:$I$2239,6,FALSE),"")</f>
        <v>99</v>
      </c>
      <c r="W217" s="209"/>
      <c r="X217" s="207">
        <f>IFERROR(VLOOKUP(Q217,エリアマスタ!$C$2:$I$2239,7,FALSE),"")</f>
        <v>307</v>
      </c>
      <c r="Y217" s="210">
        <f t="shared" si="55"/>
        <v>0</v>
      </c>
      <c r="Z217" s="211">
        <v>16</v>
      </c>
      <c r="AA217" s="212"/>
      <c r="AB217" s="213" t="str">
        <f t="shared" si="58"/>
        <v/>
      </c>
      <c r="AC217" s="205">
        <v>17</v>
      </c>
      <c r="AD217" s="206" t="str">
        <f>AB200&amp;"-"&amp;AC217</f>
        <v>18-17</v>
      </c>
      <c r="AE217" s="207" t="s">
        <v>696</v>
      </c>
      <c r="AF217" s="209"/>
      <c r="AG217" s="207">
        <f>IFERROR(VLOOKUP(AD217,エリアマスタ!$C$2:$I$2239,5,FALSE),"")</f>
        <v>200</v>
      </c>
      <c r="AH217" s="209"/>
      <c r="AI217" s="207">
        <f>IFERROR(VLOOKUP(AD217,エリアマスタ!$C$2:$I$2239,6,FALSE),"")</f>
        <v>79</v>
      </c>
      <c r="AJ217" s="208"/>
      <c r="AK217" s="207">
        <f>IFERROR(VLOOKUP(AD217,エリアマスタ!$C$2:$I$2239,7,FALSE),"")</f>
        <v>279</v>
      </c>
      <c r="AL217" s="214">
        <f t="shared" si="56"/>
        <v>0</v>
      </c>
      <c r="AM217" s="211">
        <v>16</v>
      </c>
      <c r="AN217" s="183"/>
    </row>
    <row r="218" spans="1:40" ht="13.5" customHeight="1">
      <c r="B218" s="204" t="str">
        <f t="shared" si="53"/>
        <v/>
      </c>
      <c r="C218" s="205">
        <v>20</v>
      </c>
      <c r="D218" s="206" t="str">
        <f>B200&amp;"-"&amp;C218</f>
        <v>16-20</v>
      </c>
      <c r="E218" s="207" t="s">
        <v>133</v>
      </c>
      <c r="F218" s="208"/>
      <c r="G218" s="207">
        <f>IFERROR(VLOOKUP(D218,エリアマスタ!$C$2:$I$2239,5,FALSE),"")</f>
        <v>231</v>
      </c>
      <c r="H218" s="209"/>
      <c r="I218" s="207">
        <f>IFERROR(VLOOKUP(D218,エリアマスタ!$C$2:$I$2239,6,FALSE),"")</f>
        <v>37</v>
      </c>
      <c r="J218" s="209"/>
      <c r="K218" s="207">
        <f>IFERROR(VLOOKUP(D218,エリアマスタ!$C$2:$I$2239,7,FALSE),"")</f>
        <v>268</v>
      </c>
      <c r="L218" s="210">
        <f t="shared" si="54"/>
        <v>0</v>
      </c>
      <c r="M218" s="215">
        <v>17</v>
      </c>
      <c r="N218" s="212"/>
      <c r="O218" s="213" t="str">
        <f t="shared" si="57"/>
        <v/>
      </c>
      <c r="P218" s="205">
        <v>17</v>
      </c>
      <c r="Q218" s="206" t="str">
        <f>O200&amp;"-"&amp;P218</f>
        <v>17-17</v>
      </c>
      <c r="R218" s="207" t="s">
        <v>664</v>
      </c>
      <c r="S218" s="209"/>
      <c r="T218" s="207">
        <f>IFERROR(VLOOKUP(Q218,エリアマスタ!$C$2:$I$2239,5,FALSE),"")</f>
        <v>160</v>
      </c>
      <c r="U218" s="208"/>
      <c r="V218" s="207">
        <f>IFERROR(VLOOKUP(Q218,エリアマスタ!$C$2:$I$2239,6,FALSE),"")</f>
        <v>47</v>
      </c>
      <c r="W218" s="209"/>
      <c r="X218" s="207">
        <f>IFERROR(VLOOKUP(Q218,エリアマスタ!$C$2:$I$2239,7,FALSE),"")</f>
        <v>207</v>
      </c>
      <c r="Y218" s="210">
        <f t="shared" si="55"/>
        <v>0</v>
      </c>
      <c r="Z218" s="215">
        <v>17</v>
      </c>
      <c r="AA218" s="212"/>
      <c r="AB218" s="213" t="str">
        <f t="shared" si="58"/>
        <v/>
      </c>
      <c r="AC218" s="205">
        <v>18</v>
      </c>
      <c r="AD218" s="206" t="str">
        <f>AB200&amp;"-"&amp;AC218</f>
        <v>18-18</v>
      </c>
      <c r="AE218" s="207" t="s">
        <v>697</v>
      </c>
      <c r="AF218" s="209"/>
      <c r="AG218" s="207">
        <f>IFERROR(VLOOKUP(AD218,エリアマスタ!$C$2:$I$2239,5,FALSE),"")</f>
        <v>315</v>
      </c>
      <c r="AH218" s="209"/>
      <c r="AI218" s="207">
        <f>IFERROR(VLOOKUP(AD218,エリアマスタ!$C$2:$I$2239,6,FALSE),"")</f>
        <v>85</v>
      </c>
      <c r="AJ218" s="208"/>
      <c r="AK218" s="207">
        <f>IFERROR(VLOOKUP(AD218,エリアマスタ!$C$2:$I$2239,7,FALSE),"")</f>
        <v>400</v>
      </c>
      <c r="AL218" s="214">
        <f t="shared" si="56"/>
        <v>0</v>
      </c>
      <c r="AM218" s="215">
        <v>17</v>
      </c>
      <c r="AN218" s="183"/>
    </row>
    <row r="219" spans="1:40" ht="13.5" customHeight="1">
      <c r="B219" s="204" t="str">
        <f t="shared" si="53"/>
        <v/>
      </c>
      <c r="C219" s="205">
        <v>21</v>
      </c>
      <c r="D219" s="206" t="str">
        <f>B200&amp;"-"&amp;C219</f>
        <v>16-21</v>
      </c>
      <c r="E219" s="207" t="s">
        <v>640</v>
      </c>
      <c r="F219" s="208"/>
      <c r="G219" s="207">
        <f>IFERROR(VLOOKUP(D219,エリアマスタ!$C$2:$I$2239,5,FALSE),"")</f>
        <v>207</v>
      </c>
      <c r="H219" s="209"/>
      <c r="I219" s="207">
        <f>IFERROR(VLOOKUP(D219,エリアマスタ!$C$2:$I$2239,6,FALSE),"")</f>
        <v>95</v>
      </c>
      <c r="J219" s="209"/>
      <c r="K219" s="207">
        <f>IFERROR(VLOOKUP(D219,エリアマスタ!$C$2:$I$2239,7,FALSE),"")</f>
        <v>302</v>
      </c>
      <c r="L219" s="210">
        <f t="shared" si="54"/>
        <v>0</v>
      </c>
      <c r="M219" s="215">
        <v>18</v>
      </c>
      <c r="N219" s="212"/>
      <c r="O219" s="213" t="str">
        <f t="shared" si="57"/>
        <v/>
      </c>
      <c r="P219" s="205">
        <v>18</v>
      </c>
      <c r="Q219" s="206" t="str">
        <f>O200&amp;"-"&amp;P219</f>
        <v>17-18</v>
      </c>
      <c r="R219" s="207" t="s">
        <v>665</v>
      </c>
      <c r="S219" s="209"/>
      <c r="T219" s="207">
        <f>IFERROR(VLOOKUP(Q219,エリアマスタ!$C$2:$I$2239,5,FALSE),"")</f>
        <v>258</v>
      </c>
      <c r="U219" s="208"/>
      <c r="V219" s="207">
        <f>IFERROR(VLOOKUP(Q219,エリアマスタ!$C$2:$I$2239,6,FALSE),"")</f>
        <v>93</v>
      </c>
      <c r="W219" s="209"/>
      <c r="X219" s="207">
        <f>IFERROR(VLOOKUP(Q219,エリアマスタ!$C$2:$I$2239,7,FALSE),"")</f>
        <v>351</v>
      </c>
      <c r="Y219" s="210">
        <f t="shared" si="55"/>
        <v>0</v>
      </c>
      <c r="Z219" s="215">
        <v>18</v>
      </c>
      <c r="AA219" s="212"/>
      <c r="AB219" s="213" t="str">
        <f t="shared" si="58"/>
        <v/>
      </c>
      <c r="AC219" s="205">
        <v>19</v>
      </c>
      <c r="AD219" s="206" t="str">
        <f>AB200&amp;"-"&amp;AC219</f>
        <v>18-19</v>
      </c>
      <c r="AE219" s="207" t="s">
        <v>3331</v>
      </c>
      <c r="AF219" s="209"/>
      <c r="AG219" s="207">
        <f>IFERROR(VLOOKUP(AD219,エリアマスタ!$C$2:$I$2239,5,FALSE),"")</f>
        <v>207</v>
      </c>
      <c r="AH219" s="209"/>
      <c r="AI219" s="207">
        <f>IFERROR(VLOOKUP(AD219,エリアマスタ!$C$2:$I$2239,6,FALSE),"")</f>
        <v>55</v>
      </c>
      <c r="AJ219" s="208"/>
      <c r="AK219" s="207">
        <f>IFERROR(VLOOKUP(AD219,エリアマスタ!$C$2:$I$2239,7,FALSE),"")</f>
        <v>262</v>
      </c>
      <c r="AL219" s="214">
        <f t="shared" si="56"/>
        <v>0</v>
      </c>
      <c r="AM219" s="215">
        <v>18</v>
      </c>
      <c r="AN219" s="183"/>
    </row>
    <row r="220" spans="1:40" ht="13.5" customHeight="1">
      <c r="B220" s="204" t="str">
        <f t="shared" si="53"/>
        <v/>
      </c>
      <c r="C220" s="205">
        <v>22</v>
      </c>
      <c r="D220" s="206" t="str">
        <f>B200&amp;"-"&amp;C220</f>
        <v>16-22</v>
      </c>
      <c r="E220" s="207" t="s">
        <v>641</v>
      </c>
      <c r="F220" s="208"/>
      <c r="G220" s="207">
        <f>IFERROR(VLOOKUP(D220,エリアマスタ!$C$2:$I$2239,5,FALSE),"")</f>
        <v>151</v>
      </c>
      <c r="H220" s="209"/>
      <c r="I220" s="207">
        <f>IFERROR(VLOOKUP(D220,エリアマスタ!$C$2:$I$2239,6,FALSE),"")</f>
        <v>80</v>
      </c>
      <c r="J220" s="209"/>
      <c r="K220" s="207">
        <f>IFERROR(VLOOKUP(D220,エリアマスタ!$C$2:$I$2239,7,FALSE),"")</f>
        <v>231</v>
      </c>
      <c r="L220" s="210">
        <f t="shared" si="54"/>
        <v>0</v>
      </c>
      <c r="M220" s="211">
        <v>19</v>
      </c>
      <c r="N220" s="212"/>
      <c r="O220" s="213" t="str">
        <f t="shared" si="57"/>
        <v/>
      </c>
      <c r="P220" s="205">
        <v>19</v>
      </c>
      <c r="Q220" s="206" t="str">
        <f>O200&amp;"-"&amp;P220</f>
        <v>17-19</v>
      </c>
      <c r="R220" s="207" t="s">
        <v>666</v>
      </c>
      <c r="S220" s="209"/>
      <c r="T220" s="207">
        <f>IFERROR(VLOOKUP(Q220,エリアマスタ!$C$2:$I$2239,5,FALSE),"")</f>
        <v>259</v>
      </c>
      <c r="U220" s="208"/>
      <c r="V220" s="207">
        <f>IFERROR(VLOOKUP(Q220,エリアマスタ!$C$2:$I$2239,6,FALSE),"")</f>
        <v>135</v>
      </c>
      <c r="W220" s="209"/>
      <c r="X220" s="207">
        <f>IFERROR(VLOOKUP(Q220,エリアマスタ!$C$2:$I$2239,7,FALSE),"")</f>
        <v>394</v>
      </c>
      <c r="Y220" s="210">
        <f t="shared" si="55"/>
        <v>0</v>
      </c>
      <c r="Z220" s="211">
        <v>19</v>
      </c>
      <c r="AA220" s="212"/>
      <c r="AB220" s="213" t="str">
        <f t="shared" si="58"/>
        <v/>
      </c>
      <c r="AC220" s="205">
        <v>20</v>
      </c>
      <c r="AD220" s="206" t="str">
        <f>AB200&amp;"-"&amp;AC220</f>
        <v>18-20</v>
      </c>
      <c r="AE220" s="207" t="s">
        <v>699</v>
      </c>
      <c r="AF220" s="209"/>
      <c r="AG220" s="207">
        <f>IFERROR(VLOOKUP(AD220,エリアマスタ!$C$2:$I$2239,5,FALSE),"")</f>
        <v>254</v>
      </c>
      <c r="AH220" s="209"/>
      <c r="AI220" s="207">
        <f>IFERROR(VLOOKUP(AD220,エリアマスタ!$C$2:$I$2239,6,FALSE),"")</f>
        <v>50</v>
      </c>
      <c r="AJ220" s="208"/>
      <c r="AK220" s="207">
        <f>IFERROR(VLOOKUP(AD220,エリアマスタ!$C$2:$I$2239,7,FALSE),"")</f>
        <v>304</v>
      </c>
      <c r="AL220" s="214">
        <f t="shared" si="56"/>
        <v>0</v>
      </c>
      <c r="AM220" s="211">
        <v>19</v>
      </c>
      <c r="AN220" s="183"/>
    </row>
    <row r="221" spans="1:40" ht="13.5" customHeight="1">
      <c r="B221" s="204" t="str">
        <f t="shared" si="53"/>
        <v/>
      </c>
      <c r="C221" s="205">
        <v>23</v>
      </c>
      <c r="D221" s="206" t="str">
        <f>B200&amp;"-"&amp;C221</f>
        <v>16-23</v>
      </c>
      <c r="E221" s="207" t="s">
        <v>642</v>
      </c>
      <c r="F221" s="208"/>
      <c r="G221" s="207">
        <f>IFERROR(VLOOKUP(D221,エリアマスタ!$C$2:$I$2239,5,FALSE),"")</f>
        <v>127</v>
      </c>
      <c r="H221" s="209"/>
      <c r="I221" s="207">
        <f>IFERROR(VLOOKUP(D221,エリアマスタ!$C$2:$I$2239,6,FALSE),"")</f>
        <v>18</v>
      </c>
      <c r="J221" s="209"/>
      <c r="K221" s="207">
        <f>IFERROR(VLOOKUP(D221,エリアマスタ!$C$2:$I$2239,7,FALSE),"")</f>
        <v>145</v>
      </c>
      <c r="L221" s="210">
        <f t="shared" si="54"/>
        <v>0</v>
      </c>
      <c r="M221" s="215">
        <v>20</v>
      </c>
      <c r="N221" s="212"/>
      <c r="O221" s="213" t="str">
        <f t="shared" si="57"/>
        <v/>
      </c>
      <c r="P221" s="205">
        <v>22</v>
      </c>
      <c r="Q221" s="206" t="str">
        <f>O200&amp;"-"&amp;P221</f>
        <v>17-22</v>
      </c>
      <c r="R221" s="207" t="s">
        <v>669</v>
      </c>
      <c r="S221" s="209"/>
      <c r="T221" s="207">
        <f>IFERROR(VLOOKUP(Q221,エリアマスタ!$C$2:$I$2239,5,FALSE),"")</f>
        <v>188</v>
      </c>
      <c r="U221" s="208"/>
      <c r="V221" s="207">
        <f>IFERROR(VLOOKUP(Q221,エリアマスタ!$C$2:$I$2239,6,FALSE),"")</f>
        <v>25</v>
      </c>
      <c r="W221" s="209"/>
      <c r="X221" s="207">
        <f>IFERROR(VLOOKUP(Q221,エリアマスタ!$C$2:$I$2239,7,FALSE),"")</f>
        <v>213</v>
      </c>
      <c r="Y221" s="210">
        <f t="shared" si="55"/>
        <v>0</v>
      </c>
      <c r="Z221" s="215">
        <v>20</v>
      </c>
      <c r="AA221" s="212"/>
      <c r="AB221" s="213" t="str">
        <f t="shared" si="58"/>
        <v/>
      </c>
      <c r="AC221" s="205">
        <v>21</v>
      </c>
      <c r="AD221" s="206" t="str">
        <f>AB200&amp;"-"&amp;AC221</f>
        <v>18-21</v>
      </c>
      <c r="AE221" s="207" t="s">
        <v>700</v>
      </c>
      <c r="AF221" s="209"/>
      <c r="AG221" s="207">
        <f>IFERROR(VLOOKUP(AD221,エリアマスタ!$C$2:$I$2239,5,FALSE),"")</f>
        <v>175</v>
      </c>
      <c r="AH221" s="209"/>
      <c r="AI221" s="207">
        <f>IFERROR(VLOOKUP(AD221,エリアマスタ!$C$2:$I$2239,6,FALSE),"")</f>
        <v>119</v>
      </c>
      <c r="AJ221" s="208"/>
      <c r="AK221" s="207">
        <f>IFERROR(VLOOKUP(AD221,エリアマスタ!$C$2:$I$2239,7,FALSE),"")</f>
        <v>294</v>
      </c>
      <c r="AL221" s="214">
        <f t="shared" si="56"/>
        <v>0</v>
      </c>
      <c r="AM221" s="215">
        <v>20</v>
      </c>
      <c r="AN221" s="183"/>
    </row>
    <row r="222" spans="1:40" ht="13.5" customHeight="1">
      <c r="B222" s="204" t="str">
        <f t="shared" si="53"/>
        <v/>
      </c>
      <c r="C222" s="205">
        <v>24</v>
      </c>
      <c r="D222" s="206" t="str">
        <f>B200&amp;"-"&amp;C222</f>
        <v>16-24</v>
      </c>
      <c r="E222" s="207" t="s">
        <v>643</v>
      </c>
      <c r="F222" s="208"/>
      <c r="G222" s="207">
        <f>IFERROR(VLOOKUP(D222,エリアマスタ!$C$2:$I$2239,5,FALSE),"")</f>
        <v>140</v>
      </c>
      <c r="H222" s="209"/>
      <c r="I222" s="207">
        <f>IFERROR(VLOOKUP(D222,エリアマスタ!$C$2:$I$2239,6,FALSE),"")</f>
        <v>100</v>
      </c>
      <c r="J222" s="209"/>
      <c r="K222" s="207">
        <f>IFERROR(VLOOKUP(D222,エリアマスタ!$C$2:$I$2239,7,FALSE),"")</f>
        <v>240</v>
      </c>
      <c r="L222" s="210">
        <f t="shared" si="54"/>
        <v>0</v>
      </c>
      <c r="M222" s="215">
        <v>21</v>
      </c>
      <c r="N222" s="212"/>
      <c r="O222" s="213" t="str">
        <f t="shared" si="57"/>
        <v/>
      </c>
      <c r="P222" s="205">
        <v>23</v>
      </c>
      <c r="Q222" s="206" t="str">
        <f>O200&amp;"-"&amp;P222</f>
        <v>17-23</v>
      </c>
      <c r="R222" s="207" t="s">
        <v>670</v>
      </c>
      <c r="S222" s="209"/>
      <c r="T222" s="207">
        <f>IFERROR(VLOOKUP(Q222,エリアマスタ!$C$2:$I$2239,5,FALSE),"")</f>
        <v>120</v>
      </c>
      <c r="U222" s="208"/>
      <c r="V222" s="207">
        <f>IFERROR(VLOOKUP(Q222,エリアマスタ!$C$2:$I$2239,6,FALSE),"")</f>
        <v>12</v>
      </c>
      <c r="W222" s="209"/>
      <c r="X222" s="207">
        <f>IFERROR(VLOOKUP(Q222,エリアマスタ!$C$2:$I$2239,7,FALSE),"")</f>
        <v>132</v>
      </c>
      <c r="Y222" s="210">
        <f t="shared" si="55"/>
        <v>0</v>
      </c>
      <c r="Z222" s="215">
        <v>21</v>
      </c>
      <c r="AA222" s="212"/>
      <c r="AB222" s="213" t="str">
        <f t="shared" si="58"/>
        <v/>
      </c>
      <c r="AC222" s="205">
        <v>22</v>
      </c>
      <c r="AD222" s="206" t="str">
        <f>AB200&amp;"-"&amp;AC222</f>
        <v>18-22</v>
      </c>
      <c r="AE222" s="207" t="s">
        <v>701</v>
      </c>
      <c r="AF222" s="209"/>
      <c r="AG222" s="207">
        <f>IFERROR(VLOOKUP(AD222,エリアマスタ!$C$2:$I$2239,5,FALSE),"")</f>
        <v>281</v>
      </c>
      <c r="AH222" s="209"/>
      <c r="AI222" s="207">
        <f>IFERROR(VLOOKUP(AD222,エリアマスタ!$C$2:$I$2239,6,FALSE),"")</f>
        <v>64</v>
      </c>
      <c r="AJ222" s="208"/>
      <c r="AK222" s="207">
        <f>IFERROR(VLOOKUP(AD222,エリアマスタ!$C$2:$I$2239,7,FALSE),"")</f>
        <v>345</v>
      </c>
      <c r="AL222" s="214">
        <f t="shared" si="56"/>
        <v>0</v>
      </c>
      <c r="AM222" s="215">
        <v>21</v>
      </c>
      <c r="AN222" s="183"/>
    </row>
    <row r="223" spans="1:40" ht="13.5" customHeight="1">
      <c r="B223" s="204" t="str">
        <f t="shared" si="53"/>
        <v/>
      </c>
      <c r="C223" s="205">
        <v>25</v>
      </c>
      <c r="D223" s="206" t="str">
        <f>B200&amp;"-"&amp;C223</f>
        <v>16-25</v>
      </c>
      <c r="E223" s="207" t="s">
        <v>644</v>
      </c>
      <c r="F223" s="208"/>
      <c r="G223" s="207">
        <f>IFERROR(VLOOKUP(D223,エリアマスタ!$C$2:$I$2239,5,FALSE),"")</f>
        <v>138</v>
      </c>
      <c r="H223" s="209"/>
      <c r="I223" s="207">
        <f>IFERROR(VLOOKUP(D223,エリアマスタ!$C$2:$I$2239,6,FALSE),"")</f>
        <v>135</v>
      </c>
      <c r="J223" s="209"/>
      <c r="K223" s="207">
        <f>IFERROR(VLOOKUP(D223,エリアマスタ!$C$2:$I$2239,7,FALSE),"")</f>
        <v>273</v>
      </c>
      <c r="L223" s="210">
        <f t="shared" si="54"/>
        <v>0</v>
      </c>
      <c r="M223" s="211">
        <v>22</v>
      </c>
      <c r="N223" s="212"/>
      <c r="O223" s="213" t="str">
        <f t="shared" si="57"/>
        <v/>
      </c>
      <c r="P223" s="205">
        <v>24</v>
      </c>
      <c r="Q223" s="206" t="str">
        <f>O200&amp;"-"&amp;P223</f>
        <v>17-24</v>
      </c>
      <c r="R223" s="207" t="s">
        <v>671</v>
      </c>
      <c r="S223" s="209"/>
      <c r="T223" s="207">
        <f>IFERROR(VLOOKUP(Q223,エリアマスタ!$C$2:$I$2239,5,FALSE),"")</f>
        <v>43</v>
      </c>
      <c r="U223" s="208"/>
      <c r="V223" s="207">
        <f>IFERROR(VLOOKUP(Q223,エリアマスタ!$C$2:$I$2239,6,FALSE),"")</f>
        <v>129</v>
      </c>
      <c r="W223" s="209"/>
      <c r="X223" s="207">
        <f>IFERROR(VLOOKUP(Q223,エリアマスタ!$C$2:$I$2239,7,FALSE),"")</f>
        <v>172</v>
      </c>
      <c r="Y223" s="210">
        <f t="shared" si="55"/>
        <v>0</v>
      </c>
      <c r="Z223" s="211">
        <v>22</v>
      </c>
      <c r="AA223" s="212"/>
      <c r="AB223" s="213" t="str">
        <f t="shared" si="58"/>
        <v/>
      </c>
      <c r="AC223" s="205">
        <v>23</v>
      </c>
      <c r="AD223" s="206" t="str">
        <f>AB200&amp;"-"&amp;AC223</f>
        <v>18-23</v>
      </c>
      <c r="AE223" s="207" t="s">
        <v>702</v>
      </c>
      <c r="AF223" s="209"/>
      <c r="AG223" s="207">
        <f>IFERROR(VLOOKUP(AD223,エリアマスタ!$C$2:$I$2239,5,FALSE),"")</f>
        <v>258</v>
      </c>
      <c r="AH223" s="209"/>
      <c r="AI223" s="207">
        <f>IFERROR(VLOOKUP(AD223,エリアマスタ!$C$2:$I$2239,6,FALSE),"")</f>
        <v>156</v>
      </c>
      <c r="AJ223" s="208"/>
      <c r="AK223" s="207">
        <f>IFERROR(VLOOKUP(AD223,エリアマスタ!$C$2:$I$2239,7,FALSE),"")</f>
        <v>414</v>
      </c>
      <c r="AL223" s="214">
        <f t="shared" si="56"/>
        <v>0</v>
      </c>
      <c r="AM223" s="211">
        <v>22</v>
      </c>
      <c r="AN223" s="183"/>
    </row>
    <row r="224" spans="1:40" ht="13.5" customHeight="1">
      <c r="B224" s="204" t="str">
        <f t="shared" si="53"/>
        <v/>
      </c>
      <c r="C224" s="205">
        <v>27</v>
      </c>
      <c r="D224" s="206" t="str">
        <f>B200&amp;"-"&amp;C224</f>
        <v>16-27</v>
      </c>
      <c r="E224" s="207" t="s">
        <v>646</v>
      </c>
      <c r="F224" s="208"/>
      <c r="G224" s="207">
        <f>IFERROR(VLOOKUP(D224,エリアマスタ!$C$2:$I$2239,5,FALSE),"")</f>
        <v>179</v>
      </c>
      <c r="H224" s="209"/>
      <c r="I224" s="207">
        <f>IFERROR(VLOOKUP(D224,エリアマスタ!$C$2:$I$2239,6,FALSE),"")</f>
        <v>47</v>
      </c>
      <c r="J224" s="209"/>
      <c r="K224" s="207">
        <f>IFERROR(VLOOKUP(D224,エリアマスタ!$C$2:$I$2239,7,FALSE),"")</f>
        <v>226</v>
      </c>
      <c r="L224" s="210">
        <f t="shared" si="54"/>
        <v>0</v>
      </c>
      <c r="M224" s="215">
        <v>23</v>
      </c>
      <c r="N224" s="220"/>
      <c r="O224" s="213" t="str">
        <f t="shared" si="57"/>
        <v/>
      </c>
      <c r="P224" s="205">
        <v>27</v>
      </c>
      <c r="Q224" s="206" t="str">
        <f>O200&amp;"-"&amp;P224</f>
        <v>17-27</v>
      </c>
      <c r="R224" s="207" t="s">
        <v>674</v>
      </c>
      <c r="S224" s="209"/>
      <c r="T224" s="207">
        <f>IFERROR(VLOOKUP(Q224,エリアマスタ!$C$2:$I$2239,5,FALSE),"")</f>
        <v>280</v>
      </c>
      <c r="U224" s="208"/>
      <c r="V224" s="207">
        <f>IFERROR(VLOOKUP(Q224,エリアマスタ!$C$2:$I$2239,6,FALSE),"")</f>
        <v>146</v>
      </c>
      <c r="W224" s="209"/>
      <c r="X224" s="207">
        <f>IFERROR(VLOOKUP(Q224,エリアマスタ!$C$2:$I$2239,7,FALSE),"")</f>
        <v>426</v>
      </c>
      <c r="Y224" s="210">
        <f t="shared" si="55"/>
        <v>0</v>
      </c>
      <c r="Z224" s="215">
        <v>23</v>
      </c>
      <c r="AA224" s="220"/>
      <c r="AB224" s="213" t="str">
        <f t="shared" si="58"/>
        <v/>
      </c>
      <c r="AC224" s="205">
        <v>24</v>
      </c>
      <c r="AD224" s="206" t="str">
        <f>AB200&amp;"-"&amp;AC224</f>
        <v>18-24</v>
      </c>
      <c r="AE224" s="207" t="s">
        <v>703</v>
      </c>
      <c r="AF224" s="209"/>
      <c r="AG224" s="207">
        <f>IFERROR(VLOOKUP(AD224,エリアマスタ!$C$2:$I$2239,5,FALSE),"")</f>
        <v>411</v>
      </c>
      <c r="AH224" s="209"/>
      <c r="AI224" s="207">
        <f>IFERROR(VLOOKUP(AD224,エリアマスタ!$C$2:$I$2239,6,FALSE),"")</f>
        <v>122</v>
      </c>
      <c r="AJ224" s="208"/>
      <c r="AK224" s="207">
        <f>IFERROR(VLOOKUP(AD224,エリアマスタ!$C$2:$I$2239,7,FALSE),"")</f>
        <v>533</v>
      </c>
      <c r="AL224" s="214">
        <f t="shared" si="56"/>
        <v>0</v>
      </c>
      <c r="AM224" s="215">
        <v>23</v>
      </c>
      <c r="AN224" s="183"/>
    </row>
    <row r="225" spans="1:41" ht="13.5" customHeight="1">
      <c r="B225" s="204" t="str">
        <f t="shared" si="53"/>
        <v/>
      </c>
      <c r="C225" s="205">
        <v>28</v>
      </c>
      <c r="D225" s="206" t="str">
        <f>B200&amp;"-"&amp;C225</f>
        <v>16-28</v>
      </c>
      <c r="E225" s="207" t="s">
        <v>647</v>
      </c>
      <c r="F225" s="208"/>
      <c r="G225" s="207">
        <f>IFERROR(VLOOKUP(D225,エリアマスタ!$C$2:$I$2239,5,FALSE),"")</f>
        <v>125</v>
      </c>
      <c r="H225" s="209"/>
      <c r="I225" s="207">
        <f>IFERROR(VLOOKUP(D225,エリアマスタ!$C$2:$I$2239,6,FALSE),"")</f>
        <v>91</v>
      </c>
      <c r="J225" s="209"/>
      <c r="K225" s="207">
        <f>IFERROR(VLOOKUP(D225,エリアマスタ!$C$2:$I$2239,7,FALSE),"")</f>
        <v>216</v>
      </c>
      <c r="L225" s="210">
        <f t="shared" si="54"/>
        <v>0</v>
      </c>
      <c r="M225" s="215">
        <v>24</v>
      </c>
      <c r="N225" s="220"/>
      <c r="O225" s="213" t="str">
        <f t="shared" si="57"/>
        <v/>
      </c>
      <c r="P225" s="205">
        <v>28</v>
      </c>
      <c r="Q225" s="206" t="str">
        <f>O200&amp;"-"&amp;P225</f>
        <v>17-28</v>
      </c>
      <c r="R225" s="207" t="s">
        <v>675</v>
      </c>
      <c r="S225" s="209"/>
      <c r="T225" s="207">
        <f>IFERROR(VLOOKUP(Q225,エリアマスタ!$C$2:$I$2239,5,FALSE),"")</f>
        <v>190</v>
      </c>
      <c r="U225" s="208"/>
      <c r="V225" s="207">
        <f>IFERROR(VLOOKUP(Q225,エリアマスタ!$C$2:$I$2239,6,FALSE),"")</f>
        <v>233</v>
      </c>
      <c r="W225" s="209"/>
      <c r="X225" s="207">
        <f>IFERROR(VLOOKUP(Q225,エリアマスタ!$C$2:$I$2239,7,FALSE),"")</f>
        <v>423</v>
      </c>
      <c r="Y225" s="210">
        <f t="shared" si="55"/>
        <v>0</v>
      </c>
      <c r="Z225" s="215">
        <v>24</v>
      </c>
      <c r="AA225" s="220"/>
      <c r="AB225" s="213" t="str">
        <f t="shared" si="58"/>
        <v/>
      </c>
      <c r="AC225" s="205">
        <v>25</v>
      </c>
      <c r="AD225" s="206" t="str">
        <f>AB200&amp;"-"&amp;AC225</f>
        <v>18-25</v>
      </c>
      <c r="AE225" s="207" t="s">
        <v>704</v>
      </c>
      <c r="AF225" s="209"/>
      <c r="AG225" s="207">
        <f>IFERROR(VLOOKUP(AD225,エリアマスタ!$C$2:$I$2239,5,FALSE),"")</f>
        <v>240</v>
      </c>
      <c r="AH225" s="209"/>
      <c r="AI225" s="207">
        <f>IFERROR(VLOOKUP(AD225,エリアマスタ!$C$2:$I$2239,6,FALSE),"")</f>
        <v>84</v>
      </c>
      <c r="AJ225" s="208"/>
      <c r="AK225" s="207">
        <f>IFERROR(VLOOKUP(AD225,エリアマスタ!$C$2:$I$2239,7,FALSE),"")</f>
        <v>324</v>
      </c>
      <c r="AL225" s="214">
        <f t="shared" si="56"/>
        <v>0</v>
      </c>
      <c r="AM225" s="215">
        <v>24</v>
      </c>
      <c r="AN225" s="183"/>
    </row>
    <row r="226" spans="1:41" ht="13.5" customHeight="1">
      <c r="B226" s="204" t="str">
        <f t="shared" si="53"/>
        <v/>
      </c>
      <c r="C226" s="205">
        <v>29</v>
      </c>
      <c r="D226" s="206" t="str">
        <f>B200&amp;"-"&amp;C226</f>
        <v>16-29</v>
      </c>
      <c r="E226" s="207" t="s">
        <v>648</v>
      </c>
      <c r="F226" s="208"/>
      <c r="G226" s="207">
        <f>IFERROR(VLOOKUP(D226,エリアマスタ!$C$2:$I$2239,5,FALSE),"")</f>
        <v>140</v>
      </c>
      <c r="H226" s="209"/>
      <c r="I226" s="207">
        <f>IFERROR(VLOOKUP(D226,エリアマスタ!$C$2:$I$2239,6,FALSE),"")</f>
        <v>28</v>
      </c>
      <c r="J226" s="209"/>
      <c r="K226" s="207">
        <f>IFERROR(VLOOKUP(D226,エリアマスタ!$C$2:$I$2239,7,FALSE),"")</f>
        <v>168</v>
      </c>
      <c r="L226" s="210">
        <f t="shared" si="54"/>
        <v>0</v>
      </c>
      <c r="M226" s="211">
        <v>25</v>
      </c>
      <c r="N226" s="220"/>
      <c r="O226" s="213" t="str">
        <f t="shared" si="57"/>
        <v/>
      </c>
      <c r="P226" s="205">
        <v>29</v>
      </c>
      <c r="Q226" s="206" t="str">
        <f>O200&amp;"-"&amp;P226</f>
        <v>17-29</v>
      </c>
      <c r="R226" s="207" t="s">
        <v>676</v>
      </c>
      <c r="S226" s="209"/>
      <c r="T226" s="207">
        <f>IFERROR(VLOOKUP(Q226,エリアマスタ!$C$2:$I$2239,5,FALSE),"")</f>
        <v>165</v>
      </c>
      <c r="U226" s="208"/>
      <c r="V226" s="207">
        <f>IFERROR(VLOOKUP(Q226,エリアマスタ!$C$2:$I$2239,6,FALSE),"")</f>
        <v>248</v>
      </c>
      <c r="W226" s="209"/>
      <c r="X226" s="207">
        <f>IFERROR(VLOOKUP(Q226,エリアマスタ!$C$2:$I$2239,7,FALSE),"")</f>
        <v>413</v>
      </c>
      <c r="Y226" s="210">
        <f t="shared" si="55"/>
        <v>0</v>
      </c>
      <c r="Z226" s="211">
        <v>25</v>
      </c>
      <c r="AA226" s="220"/>
      <c r="AB226" s="213" t="str">
        <f t="shared" si="58"/>
        <v/>
      </c>
      <c r="AC226" s="205">
        <v>26</v>
      </c>
      <c r="AD226" s="206" t="str">
        <f>AB200&amp;"-"&amp;AC226</f>
        <v>18-26</v>
      </c>
      <c r="AE226" s="207" t="s">
        <v>705</v>
      </c>
      <c r="AF226" s="209"/>
      <c r="AG226" s="207">
        <f>IFERROR(VLOOKUP(AD226,エリアマスタ!$C$2:$I$2239,5,FALSE),"")</f>
        <v>250</v>
      </c>
      <c r="AH226" s="209"/>
      <c r="AI226" s="207">
        <f>IFERROR(VLOOKUP(AD226,エリアマスタ!$C$2:$I$2239,6,FALSE),"")</f>
        <v>80</v>
      </c>
      <c r="AJ226" s="208"/>
      <c r="AK226" s="207">
        <f>IFERROR(VLOOKUP(AD226,エリアマスタ!$C$2:$I$2239,7,FALSE),"")</f>
        <v>330</v>
      </c>
      <c r="AL226" s="214">
        <f t="shared" si="56"/>
        <v>0</v>
      </c>
      <c r="AM226" s="211">
        <v>25</v>
      </c>
      <c r="AN226" s="183"/>
    </row>
    <row r="227" spans="1:41" ht="13.5" customHeight="1">
      <c r="B227" s="204" t="str">
        <f t="shared" si="53"/>
        <v/>
      </c>
      <c r="C227" s="205">
        <v>30</v>
      </c>
      <c r="D227" s="206" t="str">
        <f>B200&amp;"-"&amp;C227</f>
        <v>16-30</v>
      </c>
      <c r="E227" s="207" t="s">
        <v>135</v>
      </c>
      <c r="F227" s="208"/>
      <c r="G227" s="207">
        <f>IFERROR(VLOOKUP(D227,エリアマスタ!$C$2:$I$2239,5,FALSE),"")</f>
        <v>122</v>
      </c>
      <c r="H227" s="209"/>
      <c r="I227" s="207">
        <f>IFERROR(VLOOKUP(D227,エリアマスタ!$C$2:$I$2239,6,FALSE),"")</f>
        <v>76</v>
      </c>
      <c r="J227" s="209"/>
      <c r="K227" s="207">
        <f>IFERROR(VLOOKUP(D227,エリアマスタ!$C$2:$I$2239,7,FALSE),"")</f>
        <v>198</v>
      </c>
      <c r="L227" s="210">
        <f t="shared" si="54"/>
        <v>0</v>
      </c>
      <c r="M227" s="215">
        <v>26</v>
      </c>
      <c r="N227" s="212"/>
      <c r="O227" s="213" t="str">
        <f t="shared" si="57"/>
        <v/>
      </c>
      <c r="P227" s="205">
        <v>30</v>
      </c>
      <c r="Q227" s="206" t="str">
        <f>O200&amp;"-"&amp;P227</f>
        <v>17-30</v>
      </c>
      <c r="R227" s="207" t="s">
        <v>677</v>
      </c>
      <c r="S227" s="209"/>
      <c r="T227" s="207">
        <f>IFERROR(VLOOKUP(Q227,エリアマスタ!$C$2:$I$2239,5,FALSE),"")</f>
        <v>169</v>
      </c>
      <c r="U227" s="208"/>
      <c r="V227" s="207">
        <f>IFERROR(VLOOKUP(Q227,エリアマスタ!$C$2:$I$2239,6,FALSE),"")</f>
        <v>96</v>
      </c>
      <c r="W227" s="209"/>
      <c r="X227" s="207">
        <f>IFERROR(VLOOKUP(Q227,エリアマスタ!$C$2:$I$2239,7,FALSE),"")</f>
        <v>265</v>
      </c>
      <c r="Y227" s="210">
        <f t="shared" si="55"/>
        <v>0</v>
      </c>
      <c r="Z227" s="215">
        <v>26</v>
      </c>
      <c r="AA227" s="212"/>
      <c r="AB227" s="213" t="str">
        <f t="shared" si="58"/>
        <v/>
      </c>
      <c r="AC227" s="205">
        <v>27</v>
      </c>
      <c r="AD227" s="206" t="str">
        <f>AB200&amp;"-"&amp;AC227</f>
        <v>18-27</v>
      </c>
      <c r="AE227" s="207" t="s">
        <v>706</v>
      </c>
      <c r="AF227" s="209"/>
      <c r="AG227" s="207">
        <f>IFERROR(VLOOKUP(AD227,エリアマスタ!$C$2:$I$2239,5,FALSE),"")</f>
        <v>111</v>
      </c>
      <c r="AH227" s="209"/>
      <c r="AI227" s="207">
        <f>IFERROR(VLOOKUP(AD227,エリアマスタ!$C$2:$I$2239,6,FALSE),"")</f>
        <v>13</v>
      </c>
      <c r="AJ227" s="208"/>
      <c r="AK227" s="207">
        <f>IFERROR(VLOOKUP(AD227,エリアマスタ!$C$2:$I$2239,7,FALSE),"")</f>
        <v>124</v>
      </c>
      <c r="AL227" s="214">
        <f t="shared" si="56"/>
        <v>0</v>
      </c>
      <c r="AM227" s="215">
        <v>26</v>
      </c>
      <c r="AN227" s="183"/>
    </row>
    <row r="228" spans="1:41" ht="13.5" customHeight="1">
      <c r="B228" s="204" t="str">
        <f t="shared" si="53"/>
        <v/>
      </c>
      <c r="C228" s="205">
        <v>31</v>
      </c>
      <c r="D228" s="206" t="str">
        <f>B200&amp;"-"&amp;C228</f>
        <v>16-31</v>
      </c>
      <c r="E228" s="207" t="s">
        <v>136</v>
      </c>
      <c r="F228" s="208"/>
      <c r="G228" s="207">
        <f>IFERROR(VLOOKUP(D228,エリアマスタ!$C$2:$I$2239,5,FALSE),"")</f>
        <v>270</v>
      </c>
      <c r="H228" s="209"/>
      <c r="I228" s="207">
        <f>IFERROR(VLOOKUP(D228,エリアマスタ!$C$2:$I$2239,6,FALSE),"")</f>
        <v>125</v>
      </c>
      <c r="J228" s="209"/>
      <c r="K228" s="207">
        <f>IFERROR(VLOOKUP(D228,エリアマスタ!$C$2:$I$2239,7,FALSE),"")</f>
        <v>395</v>
      </c>
      <c r="L228" s="210">
        <f t="shared" si="54"/>
        <v>0</v>
      </c>
      <c r="M228" s="215">
        <v>27</v>
      </c>
      <c r="N228" s="212"/>
      <c r="O228" s="213" t="str">
        <f t="shared" si="57"/>
        <v/>
      </c>
      <c r="P228" s="205">
        <v>31</v>
      </c>
      <c r="Q228" s="206" t="str">
        <f>O200&amp;"-"&amp;P228</f>
        <v>17-31</v>
      </c>
      <c r="R228" s="207" t="s">
        <v>678</v>
      </c>
      <c r="S228" s="209"/>
      <c r="T228" s="207">
        <f>IFERROR(VLOOKUP(Q228,エリアマスタ!$C$2:$I$2239,5,FALSE),"")</f>
        <v>86</v>
      </c>
      <c r="U228" s="208"/>
      <c r="V228" s="207">
        <f>IFERROR(VLOOKUP(Q228,エリアマスタ!$C$2:$I$2239,6,FALSE),"")</f>
        <v>245</v>
      </c>
      <c r="W228" s="209"/>
      <c r="X228" s="207">
        <f>IFERROR(VLOOKUP(Q228,エリアマスタ!$C$2:$I$2239,7,FALSE),"")</f>
        <v>331</v>
      </c>
      <c r="Y228" s="210">
        <f t="shared" si="55"/>
        <v>0</v>
      </c>
      <c r="Z228" s="215">
        <v>27</v>
      </c>
      <c r="AA228" s="212"/>
      <c r="AB228" s="213" t="str">
        <f t="shared" si="58"/>
        <v/>
      </c>
      <c r="AC228" s="205">
        <v>28</v>
      </c>
      <c r="AD228" s="206" t="str">
        <f>AB200&amp;"-"&amp;AC228</f>
        <v>18-28</v>
      </c>
      <c r="AE228" s="207" t="s">
        <v>707</v>
      </c>
      <c r="AF228" s="209"/>
      <c r="AG228" s="207">
        <f>IFERROR(VLOOKUP(AD228,エリアマスタ!$C$2:$I$2239,5,FALSE),"")</f>
        <v>335</v>
      </c>
      <c r="AH228" s="209"/>
      <c r="AI228" s="207">
        <f>IFERROR(VLOOKUP(AD228,エリアマスタ!$C$2:$I$2239,6,FALSE),"")</f>
        <v>75</v>
      </c>
      <c r="AJ228" s="209"/>
      <c r="AK228" s="207">
        <f>IFERROR(VLOOKUP(AD228,エリアマスタ!$C$2:$I$2239,7,FALSE),"")</f>
        <v>410</v>
      </c>
      <c r="AL228" s="214">
        <f t="shared" si="56"/>
        <v>0</v>
      </c>
      <c r="AM228" s="215">
        <v>27</v>
      </c>
      <c r="AN228" s="183"/>
    </row>
    <row r="229" spans="1:41" ht="13.5" customHeight="1">
      <c r="B229" s="204" t="str">
        <f t="shared" si="53"/>
        <v/>
      </c>
      <c r="C229" s="205"/>
      <c r="D229" s="206"/>
      <c r="E229" s="207" t="e">
        <f t="shared" ref="E229:E236" ca="1" si="59">エリア名2(D229)</f>
        <v>#NAME?</v>
      </c>
      <c r="F229" s="221"/>
      <c r="G229" s="207" t="str">
        <f>IFERROR(VLOOKUP(D229,エリアマスタ!$C$2:$I$2239,5,FALSE),"")</f>
        <v/>
      </c>
      <c r="H229" s="209"/>
      <c r="I229" s="207" t="str">
        <f>IFERROR(VLOOKUP(D229,エリアマスタ!$C$2:$I$2239,6,FALSE),"")</f>
        <v/>
      </c>
      <c r="J229" s="209"/>
      <c r="K229" s="207" t="str">
        <f>IFERROR(VLOOKUP(D229,エリアマスタ!$C$2:$I$2239,7,FALSE),"")</f>
        <v/>
      </c>
      <c r="L229" s="210">
        <f t="shared" ref="L229:L236" si="60">IF(F229="●",G229,0)+IF(H229="●",I229,0)+IF(J229="●",K229,0)</f>
        <v>0</v>
      </c>
      <c r="M229" s="211">
        <v>28</v>
      </c>
      <c r="N229" s="212"/>
      <c r="O229" s="213" t="str">
        <f t="shared" si="57"/>
        <v/>
      </c>
      <c r="P229" s="205">
        <v>32</v>
      </c>
      <c r="Q229" s="206" t="str">
        <f>O200&amp;"-"&amp;P229</f>
        <v>17-32</v>
      </c>
      <c r="R229" s="207" t="s">
        <v>679</v>
      </c>
      <c r="S229" s="221"/>
      <c r="T229" s="207">
        <f>IFERROR(VLOOKUP(Q229,エリアマスタ!$C$2:$I$2239,5,FALSE),"")</f>
        <v>232</v>
      </c>
      <c r="U229" s="208"/>
      <c r="V229" s="207">
        <f>IFERROR(VLOOKUP(Q229,エリアマスタ!$C$2:$I$2239,6,FALSE),"")</f>
        <v>187</v>
      </c>
      <c r="W229" s="209"/>
      <c r="X229" s="207">
        <f>IFERROR(VLOOKUP(Q229,エリアマスタ!$C$2:$I$2239,7,FALSE),"")</f>
        <v>419</v>
      </c>
      <c r="Y229" s="210">
        <f t="shared" si="55"/>
        <v>0</v>
      </c>
      <c r="Z229" s="211">
        <v>28</v>
      </c>
      <c r="AA229" s="212"/>
      <c r="AB229" s="213" t="str">
        <f t="shared" si="58"/>
        <v/>
      </c>
      <c r="AC229" s="205">
        <v>29</v>
      </c>
      <c r="AD229" s="206" t="str">
        <f>AB200&amp;"-"&amp;AC229</f>
        <v>18-29</v>
      </c>
      <c r="AE229" s="207" t="s">
        <v>708</v>
      </c>
      <c r="AF229" s="209"/>
      <c r="AG229" s="207">
        <f>IFERROR(VLOOKUP(AD229,エリアマスタ!$C$2:$I$2239,5,FALSE),"")</f>
        <v>195</v>
      </c>
      <c r="AH229" s="209"/>
      <c r="AI229" s="207">
        <f>IFERROR(VLOOKUP(AD229,エリアマスタ!$C$2:$I$2239,6,FALSE),"")</f>
        <v>8</v>
      </c>
      <c r="AJ229" s="209"/>
      <c r="AK229" s="207">
        <f>IFERROR(VLOOKUP(AD229,エリアマスタ!$C$2:$I$2239,7,FALSE),"")</f>
        <v>203</v>
      </c>
      <c r="AL229" s="214">
        <f t="shared" si="56"/>
        <v>0</v>
      </c>
      <c r="AM229" s="211">
        <v>28</v>
      </c>
      <c r="AN229" s="183"/>
    </row>
    <row r="230" spans="1:41" ht="13.5" customHeight="1">
      <c r="B230" s="204" t="str">
        <f t="shared" si="53"/>
        <v/>
      </c>
      <c r="C230" s="205"/>
      <c r="D230" s="206"/>
      <c r="E230" s="207" t="e">
        <f t="shared" ca="1" si="59"/>
        <v>#NAME?</v>
      </c>
      <c r="F230" s="221"/>
      <c r="G230" s="207" t="str">
        <f>IFERROR(VLOOKUP(D230,エリアマスタ!$C$2:$I$2239,5,FALSE),"")</f>
        <v/>
      </c>
      <c r="H230" s="209"/>
      <c r="I230" s="207" t="str">
        <f>IFERROR(VLOOKUP(D230,エリアマスタ!$C$2:$I$2239,6,FALSE),"")</f>
        <v/>
      </c>
      <c r="J230" s="209"/>
      <c r="K230" s="207" t="str">
        <f>IFERROR(VLOOKUP(D230,エリアマスタ!$C$2:$I$2239,7,FALSE),"")</f>
        <v/>
      </c>
      <c r="L230" s="210">
        <f t="shared" si="60"/>
        <v>0</v>
      </c>
      <c r="M230" s="215">
        <v>29</v>
      </c>
      <c r="N230" s="212"/>
      <c r="O230" s="213" t="str">
        <f t="shared" si="57"/>
        <v/>
      </c>
      <c r="P230" s="205">
        <v>33</v>
      </c>
      <c r="Q230" s="206" t="str">
        <f>O200&amp;"-"&amp;P230</f>
        <v>17-33</v>
      </c>
      <c r="R230" s="207" t="s">
        <v>20</v>
      </c>
      <c r="S230" s="221"/>
      <c r="T230" s="207">
        <f>IFERROR(VLOOKUP(Q230,エリアマスタ!$C$2:$I$2239,5,FALSE),"")</f>
        <v>108</v>
      </c>
      <c r="U230" s="208"/>
      <c r="V230" s="207">
        <f>IFERROR(VLOOKUP(Q230,エリアマスタ!$C$2:$I$2239,6,FALSE),"")</f>
        <v>140</v>
      </c>
      <c r="W230" s="209"/>
      <c r="X230" s="207">
        <f>IFERROR(VLOOKUP(Q230,エリアマスタ!$C$2:$I$2239,7,FALSE),"")</f>
        <v>248</v>
      </c>
      <c r="Y230" s="210">
        <f t="shared" si="55"/>
        <v>0</v>
      </c>
      <c r="Z230" s="215">
        <v>29</v>
      </c>
      <c r="AA230" s="212"/>
      <c r="AB230" s="213" t="str">
        <f t="shared" si="58"/>
        <v/>
      </c>
      <c r="AC230" s="205">
        <v>30</v>
      </c>
      <c r="AD230" s="206" t="str">
        <f>AB200&amp;"-"&amp;AC230</f>
        <v>18-30</v>
      </c>
      <c r="AE230" s="207" t="s">
        <v>709</v>
      </c>
      <c r="AF230" s="209"/>
      <c r="AG230" s="207">
        <f>IFERROR(VLOOKUP(AD230,エリアマスタ!$C$2:$I$2239,5,FALSE),"")</f>
        <v>245</v>
      </c>
      <c r="AH230" s="209"/>
      <c r="AI230" s="207">
        <f>IFERROR(VLOOKUP(AD230,エリアマスタ!$C$2:$I$2239,6,FALSE),"")</f>
        <v>0</v>
      </c>
      <c r="AJ230" s="209"/>
      <c r="AK230" s="207">
        <f>IFERROR(VLOOKUP(AD230,エリアマスタ!$C$2:$I$2239,7,FALSE),"")</f>
        <v>245</v>
      </c>
      <c r="AL230" s="214">
        <f t="shared" si="56"/>
        <v>0</v>
      </c>
      <c r="AM230" s="215">
        <v>29</v>
      </c>
    </row>
    <row r="231" spans="1:41" ht="13.5" customHeight="1">
      <c r="B231" s="204" t="str">
        <f t="shared" si="53"/>
        <v/>
      </c>
      <c r="C231" s="205"/>
      <c r="D231" s="206"/>
      <c r="E231" s="207" t="e">
        <f t="shared" ca="1" si="59"/>
        <v>#NAME?</v>
      </c>
      <c r="F231" s="221"/>
      <c r="G231" s="207" t="str">
        <f>IFERROR(VLOOKUP(D231,エリアマスタ!$C$2:$I$2239,5,FALSE),"")</f>
        <v/>
      </c>
      <c r="H231" s="209"/>
      <c r="I231" s="207" t="str">
        <f>IFERROR(VLOOKUP(D231,エリアマスタ!$C$2:$I$2239,6,FALSE),"")</f>
        <v/>
      </c>
      <c r="J231" s="209"/>
      <c r="K231" s="207" t="str">
        <f>IFERROR(VLOOKUP(D231,エリアマスタ!$C$2:$I$2239,7,FALSE),"")</f>
        <v/>
      </c>
      <c r="L231" s="210">
        <f t="shared" si="60"/>
        <v>0</v>
      </c>
      <c r="M231" s="215">
        <v>30</v>
      </c>
      <c r="N231" s="212"/>
      <c r="O231" s="213" t="str">
        <f t="shared" si="57"/>
        <v/>
      </c>
      <c r="P231" s="205"/>
      <c r="Q231" s="206"/>
      <c r="R231" s="207" t="e">
        <f t="shared" ref="R231:R236" ca="1" si="61">エリア名2(Q231)</f>
        <v>#NAME?</v>
      </c>
      <c r="S231" s="221"/>
      <c r="T231" s="207" t="str">
        <f>IFERROR(VLOOKUP(Q231,エリアマスタ!$C$2:$I$2239,5,FALSE),"")</f>
        <v/>
      </c>
      <c r="U231" s="208"/>
      <c r="V231" s="207" t="str">
        <f>IFERROR(VLOOKUP(Q231,エリアマスタ!$C$2:$I$2239,6,FALSE),"")</f>
        <v/>
      </c>
      <c r="W231" s="209"/>
      <c r="X231" s="207" t="str">
        <f>IFERROR(VLOOKUP(Q231,エリアマスタ!$C$2:$I$2239,7,FALSE),"")</f>
        <v/>
      </c>
      <c r="Y231" s="210">
        <f t="shared" ref="Y231:Y236" si="62">IF(S231="●",T231,0)+IF(U231="●",V231,0)+IF(W231="●",X231,0)</f>
        <v>0</v>
      </c>
      <c r="Z231" s="215">
        <v>30</v>
      </c>
      <c r="AA231" s="212"/>
      <c r="AB231" s="213" t="str">
        <f t="shared" si="58"/>
        <v/>
      </c>
      <c r="AC231" s="205">
        <v>31</v>
      </c>
      <c r="AD231" s="206" t="str">
        <f>AB200&amp;"-"&amp;AC231</f>
        <v>18-31</v>
      </c>
      <c r="AE231" s="207" t="s">
        <v>710</v>
      </c>
      <c r="AF231" s="209"/>
      <c r="AG231" s="207">
        <f>IFERROR(VLOOKUP(AD231,エリアマスタ!$C$2:$I$2239,5,FALSE),"")</f>
        <v>270</v>
      </c>
      <c r="AH231" s="209"/>
      <c r="AI231" s="207">
        <f>IFERROR(VLOOKUP(AD231,エリアマスタ!$C$2:$I$2239,6,FALSE),"")</f>
        <v>15</v>
      </c>
      <c r="AJ231" s="209"/>
      <c r="AK231" s="207">
        <f>IFERROR(VLOOKUP(AD231,エリアマスタ!$C$2:$I$2239,7,FALSE),"")</f>
        <v>285</v>
      </c>
      <c r="AL231" s="214">
        <f t="shared" si="56"/>
        <v>0</v>
      </c>
      <c r="AM231" s="215">
        <v>30</v>
      </c>
    </row>
    <row r="232" spans="1:41" ht="13.5" customHeight="1">
      <c r="B232" s="204" t="str">
        <f t="shared" si="53"/>
        <v/>
      </c>
      <c r="C232" s="205"/>
      <c r="D232" s="206"/>
      <c r="E232" s="207" t="e">
        <f t="shared" ca="1" si="59"/>
        <v>#NAME?</v>
      </c>
      <c r="F232" s="221"/>
      <c r="G232" s="207" t="str">
        <f>IFERROR(VLOOKUP(D232,エリアマスタ!$C$2:$I$2239,5,FALSE),"")</f>
        <v/>
      </c>
      <c r="H232" s="209"/>
      <c r="I232" s="207" t="str">
        <f>IFERROR(VLOOKUP(D232,エリアマスタ!$C$2:$I$2239,6,FALSE),"")</f>
        <v/>
      </c>
      <c r="J232" s="209"/>
      <c r="K232" s="207" t="str">
        <f>IFERROR(VLOOKUP(D232,エリアマスタ!$C$2:$I$2239,7,FALSE),"")</f>
        <v/>
      </c>
      <c r="L232" s="210">
        <f t="shared" si="60"/>
        <v>0</v>
      </c>
      <c r="M232" s="211">
        <v>31</v>
      </c>
      <c r="N232" s="212"/>
      <c r="O232" s="213" t="str">
        <f t="shared" si="57"/>
        <v/>
      </c>
      <c r="P232" s="205"/>
      <c r="Q232" s="206"/>
      <c r="R232" s="207" t="e">
        <f t="shared" ca="1" si="61"/>
        <v>#NAME?</v>
      </c>
      <c r="S232" s="221"/>
      <c r="T232" s="207" t="str">
        <f>IFERROR(VLOOKUP(Q232,エリアマスタ!$C$2:$I$2239,5,FALSE),"")</f>
        <v/>
      </c>
      <c r="U232" s="208"/>
      <c r="V232" s="207" t="str">
        <f>IFERROR(VLOOKUP(Q232,エリアマスタ!$C$2:$I$2239,6,FALSE),"")</f>
        <v/>
      </c>
      <c r="W232" s="209"/>
      <c r="X232" s="207" t="str">
        <f>IFERROR(VLOOKUP(Q232,エリアマスタ!$C$2:$I$2239,7,FALSE),"")</f>
        <v/>
      </c>
      <c r="Y232" s="210">
        <f t="shared" si="62"/>
        <v>0</v>
      </c>
      <c r="Z232" s="211">
        <v>31</v>
      </c>
      <c r="AA232" s="212"/>
      <c r="AB232" s="213" t="str">
        <f t="shared" si="58"/>
        <v/>
      </c>
      <c r="AC232" s="205">
        <v>32</v>
      </c>
      <c r="AD232" s="206" t="str">
        <f>AB200&amp;"-"&amp;AC232</f>
        <v>18-32</v>
      </c>
      <c r="AE232" s="207" t="s">
        <v>711</v>
      </c>
      <c r="AF232" s="209"/>
      <c r="AG232" s="207">
        <f>IFERROR(VLOOKUP(AD232,エリアマスタ!$C$2:$I$2239,5,FALSE),"")</f>
        <v>213</v>
      </c>
      <c r="AH232" s="209"/>
      <c r="AI232" s="207">
        <f>IFERROR(VLOOKUP(AD232,エリアマスタ!$C$2:$I$2239,6,FALSE),"")</f>
        <v>188</v>
      </c>
      <c r="AJ232" s="209"/>
      <c r="AK232" s="207">
        <f>IFERROR(VLOOKUP(AD232,エリアマスタ!$C$2:$I$2239,7,FALSE),"")</f>
        <v>401</v>
      </c>
      <c r="AL232" s="214">
        <f t="shared" si="56"/>
        <v>0</v>
      </c>
      <c r="AM232" s="211">
        <v>31</v>
      </c>
    </row>
    <row r="233" spans="1:41" ht="13.5" customHeight="1">
      <c r="B233" s="204" t="str">
        <f t="shared" si="53"/>
        <v/>
      </c>
      <c r="C233" s="205"/>
      <c r="D233" s="206"/>
      <c r="E233" s="207" t="e">
        <f t="shared" ca="1" si="59"/>
        <v>#NAME?</v>
      </c>
      <c r="F233" s="221"/>
      <c r="G233" s="207" t="str">
        <f>IFERROR(VLOOKUP(D233,エリアマスタ!$C$2:$I$2239,5,FALSE),"")</f>
        <v/>
      </c>
      <c r="H233" s="209"/>
      <c r="I233" s="207" t="str">
        <f>IFERROR(VLOOKUP(D233,エリアマスタ!$C$2:$I$2239,6,FALSE),"")</f>
        <v/>
      </c>
      <c r="J233" s="209"/>
      <c r="K233" s="207" t="str">
        <f>IFERROR(VLOOKUP(D233,エリアマスタ!$C$2:$I$2239,7,FALSE),"")</f>
        <v/>
      </c>
      <c r="L233" s="210">
        <f t="shared" si="60"/>
        <v>0</v>
      </c>
      <c r="M233" s="215">
        <v>32</v>
      </c>
      <c r="N233" s="212"/>
      <c r="O233" s="213" t="str">
        <f t="shared" si="57"/>
        <v/>
      </c>
      <c r="P233" s="205"/>
      <c r="Q233" s="206"/>
      <c r="R233" s="207" t="e">
        <f t="shared" ca="1" si="61"/>
        <v>#NAME?</v>
      </c>
      <c r="S233" s="221"/>
      <c r="T233" s="207" t="str">
        <f>IFERROR(VLOOKUP(Q233,エリアマスタ!$C$2:$I$2239,5,FALSE),"")</f>
        <v/>
      </c>
      <c r="U233" s="209"/>
      <c r="V233" s="207" t="str">
        <f>IFERROR(VLOOKUP(Q233,エリアマスタ!$C$2:$I$2239,6,FALSE),"")</f>
        <v/>
      </c>
      <c r="W233" s="209"/>
      <c r="X233" s="207" t="str">
        <f>IFERROR(VLOOKUP(Q233,エリアマスタ!$C$2:$I$2239,7,FALSE),"")</f>
        <v/>
      </c>
      <c r="Y233" s="210">
        <f t="shared" si="62"/>
        <v>0</v>
      </c>
      <c r="Z233" s="211">
        <v>32</v>
      </c>
      <c r="AA233" s="212"/>
      <c r="AB233" s="213" t="str">
        <f t="shared" si="58"/>
        <v/>
      </c>
      <c r="AC233" s="205">
        <v>33</v>
      </c>
      <c r="AD233" s="206" t="str">
        <f>AB200&amp;"-"&amp;AC233</f>
        <v>18-33</v>
      </c>
      <c r="AE233" s="207" t="s">
        <v>712</v>
      </c>
      <c r="AF233" s="222"/>
      <c r="AG233" s="207">
        <f>IFERROR(VLOOKUP(AD233,エリアマスタ!$C$2:$I$2239,5,FALSE),"")</f>
        <v>184</v>
      </c>
      <c r="AH233" s="209"/>
      <c r="AI233" s="207">
        <f>IFERROR(VLOOKUP(AD233,エリアマスタ!$C$2:$I$2239,6,FALSE),"")</f>
        <v>128</v>
      </c>
      <c r="AJ233" s="209"/>
      <c r="AK233" s="207">
        <f>IFERROR(VLOOKUP(AD233,エリアマスタ!$C$2:$I$2239,7,FALSE),"")</f>
        <v>312</v>
      </c>
      <c r="AL233" s="214">
        <f t="shared" si="56"/>
        <v>0</v>
      </c>
      <c r="AM233" s="215">
        <v>32</v>
      </c>
    </row>
    <row r="234" spans="1:41" ht="13.5" customHeight="1">
      <c r="B234" s="204" t="str">
        <f t="shared" si="53"/>
        <v/>
      </c>
      <c r="C234" s="205"/>
      <c r="D234" s="206"/>
      <c r="E234" s="207" t="e">
        <f t="shared" ca="1" si="59"/>
        <v>#NAME?</v>
      </c>
      <c r="F234" s="221"/>
      <c r="G234" s="207" t="str">
        <f>IFERROR(VLOOKUP(D234,エリアマスタ!$C$2:$I$2239,5,FALSE),"")</f>
        <v/>
      </c>
      <c r="H234" s="209"/>
      <c r="I234" s="207" t="str">
        <f>IFERROR(VLOOKUP(D234,エリアマスタ!$C$2:$I$2239,6,FALSE),"")</f>
        <v/>
      </c>
      <c r="J234" s="209"/>
      <c r="K234" s="207" t="str">
        <f>IFERROR(VLOOKUP(D234,エリアマスタ!$C$2:$I$2239,7,FALSE),"")</f>
        <v/>
      </c>
      <c r="L234" s="210">
        <f t="shared" si="60"/>
        <v>0</v>
      </c>
      <c r="M234" s="215">
        <v>33</v>
      </c>
      <c r="N234" s="212"/>
      <c r="O234" s="213" t="str">
        <f t="shared" si="57"/>
        <v/>
      </c>
      <c r="P234" s="205"/>
      <c r="Q234" s="206"/>
      <c r="R234" s="207" t="e">
        <f t="shared" ca="1" si="61"/>
        <v>#NAME?</v>
      </c>
      <c r="S234" s="221"/>
      <c r="T234" s="207" t="str">
        <f>IFERROR(VLOOKUP(Q234,エリアマスタ!$C$2:$I$2239,5,FALSE),"")</f>
        <v/>
      </c>
      <c r="U234" s="209"/>
      <c r="V234" s="207" t="str">
        <f>IFERROR(VLOOKUP(Q234,エリアマスタ!$C$2:$I$2239,6,FALSE),"")</f>
        <v/>
      </c>
      <c r="W234" s="209"/>
      <c r="X234" s="207" t="str">
        <f>IFERROR(VLOOKUP(Q234,エリアマスタ!$C$2:$I$2239,7,FALSE),"")</f>
        <v/>
      </c>
      <c r="Y234" s="210">
        <f t="shared" si="62"/>
        <v>0</v>
      </c>
      <c r="Z234" s="211">
        <v>33</v>
      </c>
      <c r="AA234" s="212"/>
      <c r="AB234" s="213" t="str">
        <f t="shared" si="58"/>
        <v/>
      </c>
      <c r="AC234" s="205">
        <v>34</v>
      </c>
      <c r="AD234" s="206" t="str">
        <f>AB200&amp;"-"&amp;AC234</f>
        <v>18-34</v>
      </c>
      <c r="AE234" s="207" t="s">
        <v>838</v>
      </c>
      <c r="AF234" s="223"/>
      <c r="AG234" s="207">
        <f>IFERROR(VLOOKUP(AD234,エリアマスタ!$C$2:$I$2239,5,FALSE),"")</f>
        <v>226</v>
      </c>
      <c r="AH234" s="209"/>
      <c r="AI234" s="207">
        <f>IFERROR(VLOOKUP(AD234,エリアマスタ!$C$2:$I$2239,6,FALSE),"")</f>
        <v>90</v>
      </c>
      <c r="AJ234" s="209"/>
      <c r="AK234" s="207">
        <f>IFERROR(VLOOKUP(AD234,エリアマスタ!$C$2:$I$2239,7,FALSE),"")</f>
        <v>316</v>
      </c>
      <c r="AL234" s="214">
        <f t="shared" si="56"/>
        <v>0</v>
      </c>
      <c r="AM234" s="215">
        <v>33</v>
      </c>
    </row>
    <row r="235" spans="1:41" ht="13.5" customHeight="1">
      <c r="B235" s="204" t="str">
        <f t="shared" si="53"/>
        <v/>
      </c>
      <c r="C235" s="205"/>
      <c r="D235" s="206"/>
      <c r="E235" s="207" t="e">
        <f t="shared" ca="1" si="59"/>
        <v>#NAME?</v>
      </c>
      <c r="F235" s="221"/>
      <c r="G235" s="207" t="str">
        <f>IFERROR(VLOOKUP(D235,エリアマスタ!$C$2:$I$2239,5,FALSE),"")</f>
        <v/>
      </c>
      <c r="H235" s="209"/>
      <c r="I235" s="207" t="str">
        <f>IFERROR(VLOOKUP(D235,エリアマスタ!$C$2:$I$2239,6,FALSE),"")</f>
        <v/>
      </c>
      <c r="J235" s="209"/>
      <c r="K235" s="207" t="str">
        <f>IFERROR(VLOOKUP(D235,エリアマスタ!$C$2:$I$2239,7,FALSE),"")</f>
        <v/>
      </c>
      <c r="L235" s="210">
        <f t="shared" si="60"/>
        <v>0</v>
      </c>
      <c r="M235" s="211">
        <v>34</v>
      </c>
      <c r="N235" s="212"/>
      <c r="O235" s="213" t="str">
        <f t="shared" si="57"/>
        <v/>
      </c>
      <c r="P235" s="205"/>
      <c r="Q235" s="206"/>
      <c r="R235" s="207" t="e">
        <f t="shared" ca="1" si="61"/>
        <v>#NAME?</v>
      </c>
      <c r="S235" s="221"/>
      <c r="T235" s="207" t="str">
        <f>IFERROR(VLOOKUP(Q235,エリアマスタ!$C$2:$I$2239,5,FALSE),"")</f>
        <v/>
      </c>
      <c r="U235" s="209"/>
      <c r="V235" s="207" t="str">
        <f>IFERROR(VLOOKUP(Q235,エリアマスタ!$C$2:$I$2239,6,FALSE),"")</f>
        <v/>
      </c>
      <c r="W235" s="209"/>
      <c r="X235" s="207" t="str">
        <f>IFERROR(VLOOKUP(Q235,エリアマスタ!$C$2:$I$2239,7,FALSE),"")</f>
        <v/>
      </c>
      <c r="Y235" s="210">
        <f t="shared" si="62"/>
        <v>0</v>
      </c>
      <c r="Z235" s="211">
        <v>34</v>
      </c>
      <c r="AA235" s="212"/>
      <c r="AB235" s="213" t="str">
        <f t="shared" si="58"/>
        <v/>
      </c>
      <c r="AC235" s="205">
        <v>35</v>
      </c>
      <c r="AD235" s="206" t="str">
        <f>AB200&amp;"-"&amp;AC235</f>
        <v>18-35</v>
      </c>
      <c r="AE235" s="207" t="s">
        <v>3149</v>
      </c>
      <c r="AF235" s="223"/>
      <c r="AG235" s="207">
        <f>IFERROR(VLOOKUP(AD235,エリアマスタ!$C$2:$I$2239,5,FALSE),"")</f>
        <v>232</v>
      </c>
      <c r="AH235" s="209"/>
      <c r="AI235" s="207">
        <f>IFERROR(VLOOKUP(AD235,エリアマスタ!$C$2:$I$2239,6,FALSE),"")</f>
        <v>37</v>
      </c>
      <c r="AJ235" s="209"/>
      <c r="AK235" s="207">
        <f>IFERROR(VLOOKUP(AD235,エリアマスタ!$C$2:$I$2239,7,FALSE),"")</f>
        <v>269</v>
      </c>
      <c r="AL235" s="214">
        <f t="shared" si="56"/>
        <v>0</v>
      </c>
      <c r="AM235" s="211">
        <v>34</v>
      </c>
    </row>
    <row r="236" spans="1:41" ht="13.5" customHeight="1">
      <c r="B236" s="204" t="str">
        <f t="shared" si="53"/>
        <v/>
      </c>
      <c r="C236" s="205"/>
      <c r="D236" s="206"/>
      <c r="E236" s="207" t="e">
        <f t="shared" ca="1" si="59"/>
        <v>#NAME?</v>
      </c>
      <c r="F236" s="221"/>
      <c r="G236" s="207" t="str">
        <f>IFERROR(VLOOKUP(D236,エリアマスタ!$C$2:$I$2239,5,FALSE),"")</f>
        <v/>
      </c>
      <c r="H236" s="209"/>
      <c r="I236" s="207" t="str">
        <f>IFERROR(VLOOKUP(D236,エリアマスタ!$C$2:$I$2239,6,FALSE),"")</f>
        <v/>
      </c>
      <c r="J236" s="209"/>
      <c r="K236" s="207" t="str">
        <f>IFERROR(VLOOKUP(D236,エリアマスタ!$C$2:$I$2239,7,FALSE),"")</f>
        <v/>
      </c>
      <c r="L236" s="210">
        <f t="shared" si="60"/>
        <v>0</v>
      </c>
      <c r="M236" s="211">
        <v>40</v>
      </c>
      <c r="N236" s="212"/>
      <c r="O236" s="213" t="str">
        <f t="shared" si="57"/>
        <v/>
      </c>
      <c r="P236" s="205"/>
      <c r="Q236" s="206"/>
      <c r="R236" s="207" t="e">
        <f t="shared" ca="1" si="61"/>
        <v>#NAME?</v>
      </c>
      <c r="S236" s="221"/>
      <c r="T236" s="207" t="str">
        <f>IFERROR(VLOOKUP(Q236,エリアマスタ!$C$2:$I$2239,5,FALSE),"")</f>
        <v/>
      </c>
      <c r="U236" s="209"/>
      <c r="V236" s="207" t="str">
        <f>IFERROR(VLOOKUP(Q236,エリアマスタ!$C$2:$I$2239,6,FALSE),"")</f>
        <v/>
      </c>
      <c r="W236" s="209"/>
      <c r="X236" s="207" t="str">
        <f>IFERROR(VLOOKUP(Q236,エリアマスタ!$C$2:$I$2239,7,FALSE),"")</f>
        <v/>
      </c>
      <c r="Y236" s="210">
        <f t="shared" si="62"/>
        <v>0</v>
      </c>
      <c r="Z236" s="211">
        <v>40</v>
      </c>
      <c r="AA236" s="212"/>
      <c r="AB236" s="213" t="str">
        <f t="shared" si="58"/>
        <v/>
      </c>
      <c r="AC236" s="205"/>
      <c r="AD236" s="206"/>
      <c r="AE236" s="207" t="e">
        <f t="shared" ref="AE236" ca="1" si="63">エリア名2(AD236)</f>
        <v>#NAME?</v>
      </c>
      <c r="AF236" s="223"/>
      <c r="AG236" s="207" t="str">
        <f>IFERROR(VLOOKUP(AD236,エリアマスタ!$C$2:$I$2239,5,FALSE),"")</f>
        <v/>
      </c>
      <c r="AH236" s="209"/>
      <c r="AI236" s="207" t="str">
        <f>IFERROR(VLOOKUP(AD236,エリアマスタ!$C$2:$I$2239,6,FALSE),"")</f>
        <v/>
      </c>
      <c r="AJ236" s="209"/>
      <c r="AK236" s="207" t="str">
        <f>IFERROR(VLOOKUP(AD236,エリアマスタ!$C$2:$I$2239,7,FALSE),"")</f>
        <v/>
      </c>
      <c r="AL236" s="214">
        <f t="shared" si="56"/>
        <v>0</v>
      </c>
      <c r="AM236" s="211">
        <v>40</v>
      </c>
    </row>
    <row r="237" spans="1:41" s="237" customFormat="1" ht="13.5" customHeight="1">
      <c r="A237" s="184"/>
      <c r="B237" s="329" t="s">
        <v>60</v>
      </c>
      <c r="C237" s="330"/>
      <c r="D237" s="224"/>
      <c r="E237" s="225"/>
      <c r="F237" s="226"/>
      <c r="G237" s="227">
        <f>SUM(G202:G236)</f>
        <v>3844</v>
      </c>
      <c r="H237" s="228"/>
      <c r="I237" s="227">
        <f>SUM(I202:I236)</f>
        <v>2928</v>
      </c>
      <c r="J237" s="228"/>
      <c r="K237" s="227">
        <f>SUM(K202:K236)</f>
        <v>6772</v>
      </c>
      <c r="L237" s="227">
        <f>SUM(L202:L236)</f>
        <v>0</v>
      </c>
      <c r="M237" s="229"/>
      <c r="N237" s="212"/>
      <c r="O237" s="331" t="s">
        <v>60</v>
      </c>
      <c r="P237" s="332"/>
      <c r="Q237" s="230"/>
      <c r="R237" s="207"/>
      <c r="S237" s="231"/>
      <c r="T237" s="227">
        <f>SUM(T202:T236)</f>
        <v>4495</v>
      </c>
      <c r="U237" s="228"/>
      <c r="V237" s="227">
        <f>SUM(V202:V236)</f>
        <v>4284</v>
      </c>
      <c r="W237" s="228"/>
      <c r="X237" s="227">
        <f>SUM(X202:X236)</f>
        <v>8779</v>
      </c>
      <c r="Y237" s="227">
        <f>SUM(Y202:Y236)</f>
        <v>0</v>
      </c>
      <c r="Z237" s="232"/>
      <c r="AA237" s="212"/>
      <c r="AB237" s="331" t="s">
        <v>60</v>
      </c>
      <c r="AC237" s="332"/>
      <c r="AD237" s="230"/>
      <c r="AE237" s="233"/>
      <c r="AF237" s="234"/>
      <c r="AG237" s="227">
        <f>SUM(AG202:AG236)</f>
        <v>7654</v>
      </c>
      <c r="AH237" s="228"/>
      <c r="AI237" s="227">
        <f>SUM(AI202:AI236)</f>
        <v>3440</v>
      </c>
      <c r="AJ237" s="228"/>
      <c r="AK237" s="227">
        <f>SUM(AK202:AK236)</f>
        <v>11094</v>
      </c>
      <c r="AL237" s="227">
        <f>SUM(AL202:AL236)</f>
        <v>0</v>
      </c>
      <c r="AM237" s="235"/>
      <c r="AN237" s="236"/>
    </row>
    <row r="239" spans="1:41" ht="13.5" customHeight="1">
      <c r="B239" s="320">
        <f>VLOOKUP(E239,地区マスタ!$A$2:$C$159,2,FALSE)</f>
        <v>19</v>
      </c>
      <c r="C239" s="321"/>
      <c r="D239" s="188"/>
      <c r="E239" s="189" t="s">
        <v>3196</v>
      </c>
      <c r="F239" s="190"/>
      <c r="G239" s="190"/>
      <c r="H239" s="190"/>
      <c r="I239" s="190"/>
      <c r="J239" s="190"/>
      <c r="K239" s="191"/>
      <c r="L239" s="191"/>
      <c r="M239" s="192"/>
      <c r="N239" s="193"/>
      <c r="O239" s="320">
        <f>VLOOKUP(R239,地区マスタ!$A$2:$C$159,2,FALSE)</f>
        <v>20</v>
      </c>
      <c r="P239" s="321"/>
      <c r="Q239" s="188"/>
      <c r="R239" s="189" t="s">
        <v>3197</v>
      </c>
      <c r="S239" s="190"/>
      <c r="T239" s="190"/>
      <c r="U239" s="190"/>
      <c r="V239" s="190"/>
      <c r="W239" s="190"/>
      <c r="X239" s="191"/>
      <c r="Y239" s="191"/>
      <c r="Z239" s="192"/>
      <c r="AA239" s="193"/>
      <c r="AB239" s="320">
        <f>VLOOKUP(AE239,地区マスタ!$A$2:$C$159,2,FALSE)</f>
        <v>21</v>
      </c>
      <c r="AC239" s="321"/>
      <c r="AD239" s="188"/>
      <c r="AE239" s="189" t="s">
        <v>3198</v>
      </c>
      <c r="AF239" s="190"/>
      <c r="AG239" s="190"/>
      <c r="AH239" s="190"/>
      <c r="AI239" s="190"/>
      <c r="AJ239" s="190"/>
      <c r="AK239" s="191"/>
      <c r="AL239" s="191"/>
      <c r="AM239" s="192"/>
    </row>
    <row r="240" spans="1:41" s="203" customFormat="1" ht="13.5" customHeight="1">
      <c r="A240" s="184"/>
      <c r="B240" s="322" t="s">
        <v>1557</v>
      </c>
      <c r="C240" s="323"/>
      <c r="D240" s="194" t="s">
        <v>1558</v>
      </c>
      <c r="E240" s="195" t="s">
        <v>2126</v>
      </c>
      <c r="F240" s="196"/>
      <c r="G240" s="197" t="s">
        <v>39</v>
      </c>
      <c r="H240" s="198"/>
      <c r="I240" s="197" t="s">
        <v>40</v>
      </c>
      <c r="J240" s="198"/>
      <c r="K240" s="197" t="s">
        <v>41</v>
      </c>
      <c r="L240" s="199" t="s">
        <v>42</v>
      </c>
      <c r="M240" s="199" t="s">
        <v>176</v>
      </c>
      <c r="N240" s="193"/>
      <c r="O240" s="324" t="s">
        <v>1557</v>
      </c>
      <c r="P240" s="325"/>
      <c r="Q240" s="194" t="s">
        <v>1558</v>
      </c>
      <c r="R240" s="200" t="s">
        <v>2126</v>
      </c>
      <c r="S240" s="198"/>
      <c r="T240" s="197" t="s">
        <v>39</v>
      </c>
      <c r="U240" s="198"/>
      <c r="V240" s="197" t="s">
        <v>40</v>
      </c>
      <c r="W240" s="198"/>
      <c r="X240" s="197" t="s">
        <v>41</v>
      </c>
      <c r="Y240" s="199" t="s">
        <v>42</v>
      </c>
      <c r="Z240" s="199" t="s">
        <v>176</v>
      </c>
      <c r="AA240" s="193"/>
      <c r="AB240" s="324" t="s">
        <v>1557</v>
      </c>
      <c r="AC240" s="325"/>
      <c r="AD240" s="194" t="s">
        <v>1558</v>
      </c>
      <c r="AE240" s="200" t="s">
        <v>2126</v>
      </c>
      <c r="AF240" s="198"/>
      <c r="AG240" s="197" t="s">
        <v>39</v>
      </c>
      <c r="AH240" s="198"/>
      <c r="AI240" s="197" t="s">
        <v>40</v>
      </c>
      <c r="AJ240" s="198"/>
      <c r="AK240" s="197" t="s">
        <v>41</v>
      </c>
      <c r="AL240" s="199" t="s">
        <v>42</v>
      </c>
      <c r="AM240" s="199" t="s">
        <v>176</v>
      </c>
      <c r="AN240" s="201"/>
      <c r="AO240" s="202"/>
    </row>
    <row r="241" spans="1:40" ht="13.5" customHeight="1">
      <c r="B241" s="204" t="str">
        <f t="shared" ref="B241:B273" si="64">IF(L241&gt;1,"●","")</f>
        <v/>
      </c>
      <c r="C241" s="205">
        <v>1</v>
      </c>
      <c r="D241" s="206" t="str">
        <f>B239&amp;"-"&amp;C241</f>
        <v>19-1</v>
      </c>
      <c r="E241" s="207" t="s">
        <v>713</v>
      </c>
      <c r="F241" s="208"/>
      <c r="G241" s="207">
        <f>IFERROR(VLOOKUP(D241,エリアマスタ!$C$2:$I$2239,5,FALSE),"")</f>
        <v>70</v>
      </c>
      <c r="H241" s="209"/>
      <c r="I241" s="207">
        <f>IFERROR(VLOOKUP(D241,エリアマスタ!$C$2:$I$2239,6,FALSE),"")</f>
        <v>248</v>
      </c>
      <c r="J241" s="209"/>
      <c r="K241" s="207">
        <f>IFERROR(VLOOKUP(D241,エリアマスタ!$C$2:$I$2239,7,FALSE),"")</f>
        <v>318</v>
      </c>
      <c r="L241" s="210">
        <f t="shared" ref="L241:L272" si="65">IF(OR(OR(AND(F241="●", H241="●"),AND(F241="●", J241="●")),AND(H241="●", J241="●")),"エラー",IF(F241="●",G241,0)+IF(H241="●",I241,0)+IF(J241="●",K241,0))</f>
        <v>0</v>
      </c>
      <c r="M241" s="211">
        <v>1</v>
      </c>
      <c r="N241" s="212"/>
      <c r="O241" s="213" t="str">
        <f>IF(Y241&gt;1,"●","")</f>
        <v/>
      </c>
      <c r="P241" s="205">
        <v>1</v>
      </c>
      <c r="Q241" s="206" t="str">
        <f>O239&amp;"-"&amp;P241</f>
        <v>20-1</v>
      </c>
      <c r="R241" s="207" t="s">
        <v>742</v>
      </c>
      <c r="S241" s="209"/>
      <c r="T241" s="207">
        <f>IFERROR(VLOOKUP(Q241,エリアマスタ!$C$2:$I$2239,5,FALSE),"")</f>
        <v>244</v>
      </c>
      <c r="U241" s="208"/>
      <c r="V241" s="207">
        <f>IFERROR(VLOOKUP(Q241,エリアマスタ!$C$2:$I$2239,6,FALSE),"")</f>
        <v>218</v>
      </c>
      <c r="W241" s="209"/>
      <c r="X241" s="207">
        <f>IFERROR(VLOOKUP(Q241,エリアマスタ!$C$2:$I$2239,7,FALSE),"")</f>
        <v>462</v>
      </c>
      <c r="Y241" s="210">
        <f t="shared" ref="Y241:Y268" si="66">IF(OR(OR(AND(S241="●", U241="●"),AND(S241="●", W241="●")),AND(U241="●", W241="●")),"エラー",IF(S241="●",T241,0)+IF(U241="●",V241,0)+IF(W241="●",X241,0))</f>
        <v>0</v>
      </c>
      <c r="Z241" s="211">
        <v>1</v>
      </c>
      <c r="AA241" s="212"/>
      <c r="AB241" s="213" t="str">
        <f>IF(AL241&gt;1,"●","")</f>
        <v/>
      </c>
      <c r="AC241" s="205">
        <v>1</v>
      </c>
      <c r="AD241" s="206" t="str">
        <f>AB239&amp;"-"&amp;AC241</f>
        <v>21-1</v>
      </c>
      <c r="AE241" s="207" t="s">
        <v>761</v>
      </c>
      <c r="AF241" s="209"/>
      <c r="AG241" s="207">
        <f>IFERROR(VLOOKUP(AD241,エリアマスタ!$C$2:$I$2239,5,FALSE),"")</f>
        <v>113</v>
      </c>
      <c r="AH241" s="209"/>
      <c r="AI241" s="207">
        <f>IFERROR(VLOOKUP(AD241,エリアマスタ!$C$2:$I$2239,6,FALSE),"")</f>
        <v>44</v>
      </c>
      <c r="AJ241" s="208"/>
      <c r="AK241" s="207">
        <f>IFERROR(VLOOKUP(AD241,エリアマスタ!$C$2:$I$2239,7,FALSE),"")</f>
        <v>157</v>
      </c>
      <c r="AL241" s="214">
        <f t="shared" ref="AL241:AL273" si="67">IF(OR(OR(AND(AF241="●", AH241="●"),AND(AF241="●", AJ241="●")),AND(AH241="●", AJ241="●")),"エラー",IF(AF241="●",AG241,0)+IF(AH241="●",AI241,0)+IF(AJ241="●",AK241,0))</f>
        <v>0</v>
      </c>
      <c r="AM241" s="211">
        <v>1</v>
      </c>
    </row>
    <row r="242" spans="1:40" ht="13.5" customHeight="1">
      <c r="B242" s="204" t="str">
        <f t="shared" si="64"/>
        <v/>
      </c>
      <c r="C242" s="205">
        <v>2</v>
      </c>
      <c r="D242" s="206" t="str">
        <f>B239&amp;"-"&amp;C242</f>
        <v>19-2</v>
      </c>
      <c r="E242" s="207" t="s">
        <v>22</v>
      </c>
      <c r="F242" s="208"/>
      <c r="G242" s="207">
        <f>IFERROR(VLOOKUP(D242,エリアマスタ!$C$2:$I$2239,5,FALSE),"")</f>
        <v>155</v>
      </c>
      <c r="H242" s="209"/>
      <c r="I242" s="207">
        <f>IFERROR(VLOOKUP(D242,エリアマスタ!$C$2:$I$2239,6,FALSE),"")</f>
        <v>190</v>
      </c>
      <c r="J242" s="209"/>
      <c r="K242" s="207">
        <f>IFERROR(VLOOKUP(D242,エリアマスタ!$C$2:$I$2239,7,FALSE),"")</f>
        <v>345</v>
      </c>
      <c r="L242" s="210">
        <f t="shared" si="65"/>
        <v>0</v>
      </c>
      <c r="M242" s="215">
        <v>2</v>
      </c>
      <c r="N242" s="212"/>
      <c r="O242" s="213" t="str">
        <f>IF(Y242&gt;1,"●","")</f>
        <v/>
      </c>
      <c r="P242" s="205">
        <v>2</v>
      </c>
      <c r="Q242" s="206" t="str">
        <f>O239&amp;"-"&amp;P242</f>
        <v>20-2</v>
      </c>
      <c r="R242" s="207" t="s">
        <v>743</v>
      </c>
      <c r="S242" s="209"/>
      <c r="T242" s="207">
        <f>IFERROR(VLOOKUP(Q242,エリアマスタ!$C$2:$I$2239,5,FALSE),"")</f>
        <v>314</v>
      </c>
      <c r="U242" s="209"/>
      <c r="V242" s="207">
        <f>IFERROR(VLOOKUP(Q242,エリアマスタ!$C$2:$I$2239,6,FALSE),"")</f>
        <v>133</v>
      </c>
      <c r="W242" s="209"/>
      <c r="X242" s="207">
        <f>IFERROR(VLOOKUP(Q242,エリアマスタ!$C$2:$I$2239,7,FALSE),"")</f>
        <v>447</v>
      </c>
      <c r="Y242" s="210">
        <f t="shared" si="66"/>
        <v>0</v>
      </c>
      <c r="Z242" s="215">
        <v>2</v>
      </c>
      <c r="AA242" s="212"/>
      <c r="AB242" s="213" t="str">
        <f>IF(AL242&gt;1,"●","")</f>
        <v/>
      </c>
      <c r="AC242" s="205">
        <v>2</v>
      </c>
      <c r="AD242" s="206" t="str">
        <f>AB239&amp;"-"&amp;AC242</f>
        <v>21-2</v>
      </c>
      <c r="AE242" s="207" t="s">
        <v>762</v>
      </c>
      <c r="AF242" s="209"/>
      <c r="AG242" s="207">
        <f>IFERROR(VLOOKUP(AD242,エリアマスタ!$C$2:$I$2239,5,FALSE),"")</f>
        <v>201</v>
      </c>
      <c r="AH242" s="209"/>
      <c r="AI242" s="207">
        <f>IFERROR(VLOOKUP(AD242,エリアマスタ!$C$2:$I$2239,6,FALSE),"")</f>
        <v>270</v>
      </c>
      <c r="AJ242" s="208"/>
      <c r="AK242" s="207">
        <f>IFERROR(VLOOKUP(AD242,エリアマスタ!$C$2:$I$2239,7,FALSE),"")</f>
        <v>471</v>
      </c>
      <c r="AL242" s="214">
        <f t="shared" si="67"/>
        <v>0</v>
      </c>
      <c r="AM242" s="215">
        <v>2</v>
      </c>
    </row>
    <row r="243" spans="1:40" ht="13.5" customHeight="1">
      <c r="B243" s="204" t="str">
        <f t="shared" si="64"/>
        <v/>
      </c>
      <c r="C243" s="205">
        <v>3</v>
      </c>
      <c r="D243" s="206" t="str">
        <f>B239&amp;"-"&amp;C243</f>
        <v>19-3</v>
      </c>
      <c r="E243" s="207" t="s">
        <v>714</v>
      </c>
      <c r="F243" s="208"/>
      <c r="G243" s="207">
        <f>IFERROR(VLOOKUP(D243,エリアマスタ!$C$2:$I$2239,5,FALSE),"")</f>
        <v>251</v>
      </c>
      <c r="H243" s="209"/>
      <c r="I243" s="207">
        <f>IFERROR(VLOOKUP(D243,エリアマスタ!$C$2:$I$2239,6,FALSE),"")</f>
        <v>178</v>
      </c>
      <c r="J243" s="209"/>
      <c r="K243" s="207">
        <f>IFERROR(VLOOKUP(D243,エリアマスタ!$C$2:$I$2239,7,FALSE),"")</f>
        <v>429</v>
      </c>
      <c r="L243" s="210">
        <f t="shared" si="65"/>
        <v>0</v>
      </c>
      <c r="M243" s="215">
        <v>3</v>
      </c>
      <c r="N243" s="212"/>
      <c r="O243" s="213" t="str">
        <f t="shared" ref="O243:O273" si="68">IF(Y243&gt;1,"●","")</f>
        <v/>
      </c>
      <c r="P243" s="205">
        <v>3</v>
      </c>
      <c r="Q243" s="206" t="str">
        <f>O239&amp;"-"&amp;P243</f>
        <v>20-3</v>
      </c>
      <c r="R243" s="207" t="s">
        <v>744</v>
      </c>
      <c r="S243" s="209"/>
      <c r="T243" s="207">
        <f>IFERROR(VLOOKUP(Q243,エリアマスタ!$C$2:$I$2239,5,FALSE),"")</f>
        <v>360</v>
      </c>
      <c r="U243" s="209"/>
      <c r="V243" s="207">
        <f>IFERROR(VLOOKUP(Q243,エリアマスタ!$C$2:$I$2239,6,FALSE),"")</f>
        <v>45</v>
      </c>
      <c r="W243" s="209"/>
      <c r="X243" s="207">
        <f>IFERROR(VLOOKUP(Q243,エリアマスタ!$C$2:$I$2239,7,FALSE),"")</f>
        <v>405</v>
      </c>
      <c r="Y243" s="210">
        <f t="shared" si="66"/>
        <v>0</v>
      </c>
      <c r="Z243" s="215">
        <v>3</v>
      </c>
      <c r="AA243" s="212"/>
      <c r="AB243" s="213" t="str">
        <f t="shared" ref="AB243:AB273" si="69">IF(AL243&gt;1,"●","")</f>
        <v/>
      </c>
      <c r="AC243" s="205">
        <v>3</v>
      </c>
      <c r="AD243" s="206" t="str">
        <f>AB239&amp;"-"&amp;AC243</f>
        <v>21-3</v>
      </c>
      <c r="AE243" s="207" t="s">
        <v>763</v>
      </c>
      <c r="AF243" s="209"/>
      <c r="AG243" s="207">
        <f>IFERROR(VLOOKUP(AD243,エリアマスタ!$C$2:$I$2239,5,FALSE),"")</f>
        <v>168</v>
      </c>
      <c r="AH243" s="209"/>
      <c r="AI243" s="207">
        <f>IFERROR(VLOOKUP(AD243,エリアマスタ!$C$2:$I$2239,6,FALSE),"")</f>
        <v>170</v>
      </c>
      <c r="AJ243" s="208"/>
      <c r="AK243" s="207">
        <f>IFERROR(VLOOKUP(AD243,エリアマスタ!$C$2:$I$2239,7,FALSE),"")</f>
        <v>338</v>
      </c>
      <c r="AL243" s="214">
        <f t="shared" si="67"/>
        <v>0</v>
      </c>
      <c r="AM243" s="215">
        <v>3</v>
      </c>
    </row>
    <row r="244" spans="1:40" ht="13.5" customHeight="1">
      <c r="B244" s="204" t="str">
        <f t="shared" si="64"/>
        <v/>
      </c>
      <c r="C244" s="205">
        <v>4</v>
      </c>
      <c r="D244" s="206" t="str">
        <f>B239&amp;"-"&amp;C244</f>
        <v>19-4</v>
      </c>
      <c r="E244" s="207" t="s">
        <v>715</v>
      </c>
      <c r="F244" s="208"/>
      <c r="G244" s="207">
        <f>IFERROR(VLOOKUP(D244,エリアマスタ!$C$2:$I$2239,5,FALSE),"")</f>
        <v>217</v>
      </c>
      <c r="H244" s="209"/>
      <c r="I244" s="207">
        <f>IFERROR(VLOOKUP(D244,エリアマスタ!$C$2:$I$2239,6,FALSE),"")</f>
        <v>152</v>
      </c>
      <c r="J244" s="209"/>
      <c r="K244" s="207">
        <f>IFERROR(VLOOKUP(D244,エリアマスタ!$C$2:$I$2239,7,FALSE),"")</f>
        <v>369</v>
      </c>
      <c r="L244" s="210">
        <f t="shared" si="65"/>
        <v>0</v>
      </c>
      <c r="M244" s="211">
        <v>4</v>
      </c>
      <c r="N244" s="212"/>
      <c r="O244" s="213" t="str">
        <f t="shared" si="68"/>
        <v/>
      </c>
      <c r="P244" s="205">
        <v>4</v>
      </c>
      <c r="Q244" s="206" t="str">
        <f>O239&amp;"-"&amp;P244</f>
        <v>20-4</v>
      </c>
      <c r="R244" s="207" t="s">
        <v>745</v>
      </c>
      <c r="S244" s="209"/>
      <c r="T244" s="207">
        <f>IFERROR(VLOOKUP(Q244,エリアマスタ!$C$2:$I$2239,5,FALSE),"")</f>
        <v>352</v>
      </c>
      <c r="U244" s="208"/>
      <c r="V244" s="207">
        <f>IFERROR(VLOOKUP(Q244,エリアマスタ!$C$2:$I$2239,6,FALSE),"")</f>
        <v>121</v>
      </c>
      <c r="W244" s="209"/>
      <c r="X244" s="207">
        <f>IFERROR(VLOOKUP(Q244,エリアマスタ!$C$2:$I$2239,7,FALSE),"")</f>
        <v>473</v>
      </c>
      <c r="Y244" s="210">
        <f t="shared" si="66"/>
        <v>0</v>
      </c>
      <c r="Z244" s="211">
        <v>4</v>
      </c>
      <c r="AA244" s="212"/>
      <c r="AB244" s="213" t="str">
        <f t="shared" si="69"/>
        <v/>
      </c>
      <c r="AC244" s="205">
        <v>4</v>
      </c>
      <c r="AD244" s="206" t="str">
        <f>AB239&amp;"-"&amp;AC244</f>
        <v>21-4</v>
      </c>
      <c r="AE244" s="207" t="s">
        <v>764</v>
      </c>
      <c r="AF244" s="209"/>
      <c r="AG244" s="207">
        <f>IFERROR(VLOOKUP(AD244,エリアマスタ!$C$2:$I$2239,5,FALSE),"")</f>
        <v>248</v>
      </c>
      <c r="AH244" s="209"/>
      <c r="AI244" s="207">
        <f>IFERROR(VLOOKUP(AD244,エリアマスタ!$C$2:$I$2239,6,FALSE),"")</f>
        <v>105</v>
      </c>
      <c r="AJ244" s="208"/>
      <c r="AK244" s="207">
        <f>IFERROR(VLOOKUP(AD244,エリアマスタ!$C$2:$I$2239,7,FALSE),"")</f>
        <v>353</v>
      </c>
      <c r="AL244" s="214">
        <f t="shared" si="67"/>
        <v>0</v>
      </c>
      <c r="AM244" s="211">
        <v>4</v>
      </c>
    </row>
    <row r="245" spans="1:40" ht="13.5" customHeight="1">
      <c r="B245" s="204" t="str">
        <f t="shared" si="64"/>
        <v/>
      </c>
      <c r="C245" s="205">
        <v>5</v>
      </c>
      <c r="D245" s="206" t="str">
        <f>B239&amp;"-"&amp;C245</f>
        <v>19-5</v>
      </c>
      <c r="E245" s="207" t="s">
        <v>716</v>
      </c>
      <c r="F245" s="208"/>
      <c r="G245" s="207">
        <f>IFERROR(VLOOKUP(D245,エリアマスタ!$C$2:$I$2239,5,FALSE),"")</f>
        <v>105</v>
      </c>
      <c r="H245" s="209"/>
      <c r="I245" s="207">
        <f>IFERROR(VLOOKUP(D245,エリアマスタ!$C$2:$I$2239,6,FALSE),"")</f>
        <v>530</v>
      </c>
      <c r="J245" s="209"/>
      <c r="K245" s="207">
        <f>IFERROR(VLOOKUP(D245,エリアマスタ!$C$2:$I$2239,7,FALSE),"")</f>
        <v>635</v>
      </c>
      <c r="L245" s="210">
        <f t="shared" si="65"/>
        <v>0</v>
      </c>
      <c r="M245" s="215">
        <v>5</v>
      </c>
      <c r="N245" s="212"/>
      <c r="O245" s="213" t="str">
        <f t="shared" si="68"/>
        <v/>
      </c>
      <c r="P245" s="205">
        <v>5</v>
      </c>
      <c r="Q245" s="206" t="str">
        <f>O239&amp;"-"&amp;P245</f>
        <v>20-5</v>
      </c>
      <c r="R245" s="207" t="s">
        <v>746</v>
      </c>
      <c r="S245" s="209"/>
      <c r="T245" s="207">
        <f>IFERROR(VLOOKUP(Q245,エリアマスタ!$C$2:$I$2239,5,FALSE),"")</f>
        <v>259</v>
      </c>
      <c r="U245" s="208"/>
      <c r="V245" s="207">
        <f>IFERROR(VLOOKUP(Q245,エリアマスタ!$C$2:$I$2239,6,FALSE),"")</f>
        <v>124</v>
      </c>
      <c r="W245" s="209"/>
      <c r="X245" s="207">
        <f>IFERROR(VLOOKUP(Q245,エリアマスタ!$C$2:$I$2239,7,FALSE),"")</f>
        <v>383</v>
      </c>
      <c r="Y245" s="210">
        <f t="shared" si="66"/>
        <v>0</v>
      </c>
      <c r="Z245" s="215">
        <v>5</v>
      </c>
      <c r="AA245" s="212"/>
      <c r="AB245" s="213" t="str">
        <f t="shared" si="69"/>
        <v/>
      </c>
      <c r="AC245" s="205">
        <v>5</v>
      </c>
      <c r="AD245" s="206" t="str">
        <f>AB239&amp;"-"&amp;AC245</f>
        <v>21-5</v>
      </c>
      <c r="AE245" s="207" t="s">
        <v>765</v>
      </c>
      <c r="AF245" s="209"/>
      <c r="AG245" s="207">
        <f>IFERROR(VLOOKUP(AD245,エリアマスタ!$C$2:$I$2239,5,FALSE),"")</f>
        <v>170</v>
      </c>
      <c r="AH245" s="209"/>
      <c r="AI245" s="207">
        <f>IFERROR(VLOOKUP(AD245,エリアマスタ!$C$2:$I$2239,6,FALSE),"")</f>
        <v>241</v>
      </c>
      <c r="AJ245" s="208"/>
      <c r="AK245" s="207">
        <f>IFERROR(VLOOKUP(AD245,エリアマスタ!$C$2:$I$2239,7,FALSE),"")</f>
        <v>411</v>
      </c>
      <c r="AL245" s="214">
        <f t="shared" si="67"/>
        <v>0</v>
      </c>
      <c r="AM245" s="215">
        <v>5</v>
      </c>
    </row>
    <row r="246" spans="1:40" ht="13.5" customHeight="1">
      <c r="B246" s="204" t="str">
        <f t="shared" si="64"/>
        <v/>
      </c>
      <c r="C246" s="205">
        <v>6</v>
      </c>
      <c r="D246" s="206" t="str">
        <f>B239&amp;"-"&amp;C246</f>
        <v>19-6</v>
      </c>
      <c r="E246" s="207" t="s">
        <v>717</v>
      </c>
      <c r="F246" s="208"/>
      <c r="G246" s="207">
        <f>IFERROR(VLOOKUP(D246,エリアマスタ!$C$2:$I$2239,5,FALSE),"")</f>
        <v>85</v>
      </c>
      <c r="H246" s="209"/>
      <c r="I246" s="207">
        <f>IFERROR(VLOOKUP(D246,エリアマスタ!$C$2:$I$2239,6,FALSE),"")</f>
        <v>230</v>
      </c>
      <c r="J246" s="209"/>
      <c r="K246" s="207">
        <f>IFERROR(VLOOKUP(D246,エリアマスタ!$C$2:$I$2239,7,FALSE),"")</f>
        <v>315</v>
      </c>
      <c r="L246" s="210">
        <f t="shared" si="65"/>
        <v>0</v>
      </c>
      <c r="M246" s="215">
        <v>6</v>
      </c>
      <c r="N246" s="212"/>
      <c r="O246" s="213" t="str">
        <f t="shared" si="68"/>
        <v/>
      </c>
      <c r="P246" s="205">
        <v>6</v>
      </c>
      <c r="Q246" s="206" t="str">
        <f>O239&amp;"-"&amp;P246</f>
        <v>20-6</v>
      </c>
      <c r="R246" s="207" t="s">
        <v>747</v>
      </c>
      <c r="S246" s="209"/>
      <c r="T246" s="207">
        <f>IFERROR(VLOOKUP(Q246,エリアマスタ!$C$2:$I$2239,5,FALSE),"")</f>
        <v>392</v>
      </c>
      <c r="U246" s="208"/>
      <c r="V246" s="207">
        <f>IFERROR(VLOOKUP(Q246,エリアマスタ!$C$2:$I$2239,6,FALSE),"")</f>
        <v>125</v>
      </c>
      <c r="W246" s="209"/>
      <c r="X246" s="207">
        <f>IFERROR(VLOOKUP(Q246,エリアマスタ!$C$2:$I$2239,7,FALSE),"")</f>
        <v>517</v>
      </c>
      <c r="Y246" s="210">
        <f t="shared" si="66"/>
        <v>0</v>
      </c>
      <c r="Z246" s="215">
        <v>6</v>
      </c>
      <c r="AA246" s="212"/>
      <c r="AB246" s="213" t="str">
        <f t="shared" si="69"/>
        <v/>
      </c>
      <c r="AC246" s="205">
        <v>6</v>
      </c>
      <c r="AD246" s="206" t="str">
        <f>AB239&amp;"-"&amp;AC246</f>
        <v>21-6</v>
      </c>
      <c r="AE246" s="207" t="s">
        <v>137</v>
      </c>
      <c r="AF246" s="209"/>
      <c r="AG246" s="207">
        <f>IFERROR(VLOOKUP(AD246,エリアマスタ!$C$2:$I$2239,5,FALSE),"")</f>
        <v>243</v>
      </c>
      <c r="AH246" s="209"/>
      <c r="AI246" s="207">
        <f>IFERROR(VLOOKUP(AD246,エリアマスタ!$C$2:$I$2239,6,FALSE),"")</f>
        <v>235</v>
      </c>
      <c r="AJ246" s="208"/>
      <c r="AK246" s="207">
        <f>IFERROR(VLOOKUP(AD246,エリアマスタ!$C$2:$I$2239,7,FALSE),"")</f>
        <v>478</v>
      </c>
      <c r="AL246" s="214">
        <f t="shared" si="67"/>
        <v>0</v>
      </c>
      <c r="AM246" s="215">
        <v>6</v>
      </c>
    </row>
    <row r="247" spans="1:40" ht="13.5" customHeight="1">
      <c r="B247" s="204" t="str">
        <f t="shared" si="64"/>
        <v/>
      </c>
      <c r="C247" s="205">
        <v>7</v>
      </c>
      <c r="D247" s="206" t="str">
        <f>B239&amp;"-"&amp;C247</f>
        <v>19-7</v>
      </c>
      <c r="E247" s="207" t="s">
        <v>718</v>
      </c>
      <c r="F247" s="208"/>
      <c r="G247" s="207">
        <f>IFERROR(VLOOKUP(D247,エリアマスタ!$C$2:$I$2239,5,FALSE),"")</f>
        <v>170</v>
      </c>
      <c r="H247" s="209"/>
      <c r="I247" s="207">
        <f>IFERROR(VLOOKUP(D247,エリアマスタ!$C$2:$I$2239,6,FALSE),"")</f>
        <v>270</v>
      </c>
      <c r="J247" s="209"/>
      <c r="K247" s="207">
        <f>IFERROR(VLOOKUP(D247,エリアマスタ!$C$2:$I$2239,7,FALSE),"")</f>
        <v>440</v>
      </c>
      <c r="L247" s="210">
        <f t="shared" si="65"/>
        <v>0</v>
      </c>
      <c r="M247" s="211">
        <v>7</v>
      </c>
      <c r="N247" s="212"/>
      <c r="O247" s="213" t="str">
        <f t="shared" si="68"/>
        <v/>
      </c>
      <c r="P247" s="205">
        <v>7</v>
      </c>
      <c r="Q247" s="206" t="str">
        <f>O239&amp;"-"&amp;P247</f>
        <v>20-7</v>
      </c>
      <c r="R247" s="207" t="s">
        <v>747</v>
      </c>
      <c r="S247" s="209"/>
      <c r="T247" s="207">
        <f>IFERROR(VLOOKUP(Q247,エリアマスタ!$C$2:$I$2239,5,FALSE),"")</f>
        <v>395</v>
      </c>
      <c r="U247" s="208"/>
      <c r="V247" s="207">
        <f>IFERROR(VLOOKUP(Q247,エリアマスタ!$C$2:$I$2239,6,FALSE),"")</f>
        <v>127</v>
      </c>
      <c r="W247" s="209"/>
      <c r="X247" s="207">
        <f>IFERROR(VLOOKUP(Q247,エリアマスタ!$C$2:$I$2239,7,FALSE),"")</f>
        <v>522</v>
      </c>
      <c r="Y247" s="210">
        <f t="shared" si="66"/>
        <v>0</v>
      </c>
      <c r="Z247" s="211">
        <v>7</v>
      </c>
      <c r="AA247" s="212"/>
      <c r="AB247" s="213" t="str">
        <f t="shared" si="69"/>
        <v/>
      </c>
      <c r="AC247" s="205">
        <v>7</v>
      </c>
      <c r="AD247" s="206" t="str">
        <f>AB239&amp;"-"&amp;AC247</f>
        <v>21-7</v>
      </c>
      <c r="AE247" s="207" t="s">
        <v>138</v>
      </c>
      <c r="AF247" s="209"/>
      <c r="AG247" s="207">
        <f>IFERROR(VLOOKUP(AD247,エリアマスタ!$C$2:$I$2239,5,FALSE),"")</f>
        <v>325</v>
      </c>
      <c r="AH247" s="209"/>
      <c r="AI247" s="207">
        <f>IFERROR(VLOOKUP(AD247,エリアマスタ!$C$2:$I$2239,6,FALSE),"")</f>
        <v>178</v>
      </c>
      <c r="AJ247" s="208"/>
      <c r="AK247" s="207">
        <f>IFERROR(VLOOKUP(AD247,エリアマスタ!$C$2:$I$2239,7,FALSE),"")</f>
        <v>503</v>
      </c>
      <c r="AL247" s="214">
        <f t="shared" si="67"/>
        <v>0</v>
      </c>
      <c r="AM247" s="211">
        <v>7</v>
      </c>
    </row>
    <row r="248" spans="1:40" ht="13.5" customHeight="1">
      <c r="B248" s="204" t="str">
        <f t="shared" si="64"/>
        <v/>
      </c>
      <c r="C248" s="205">
        <v>8</v>
      </c>
      <c r="D248" s="206" t="str">
        <f>B239&amp;"-"&amp;C248</f>
        <v>19-8</v>
      </c>
      <c r="E248" s="207" t="s">
        <v>719</v>
      </c>
      <c r="F248" s="208"/>
      <c r="G248" s="207">
        <f>IFERROR(VLOOKUP(D248,エリアマスタ!$C$2:$I$2239,5,FALSE),"")</f>
        <v>93</v>
      </c>
      <c r="H248" s="209"/>
      <c r="I248" s="207">
        <f>IFERROR(VLOOKUP(D248,エリアマスタ!$C$2:$I$2239,6,FALSE),"")</f>
        <v>28</v>
      </c>
      <c r="J248" s="209"/>
      <c r="K248" s="207">
        <f>IFERROR(VLOOKUP(D248,エリアマスタ!$C$2:$I$2239,7,FALSE),"")</f>
        <v>121</v>
      </c>
      <c r="L248" s="210">
        <f t="shared" si="65"/>
        <v>0</v>
      </c>
      <c r="M248" s="215">
        <v>8</v>
      </c>
      <c r="N248" s="212"/>
      <c r="O248" s="213" t="str">
        <f t="shared" si="68"/>
        <v/>
      </c>
      <c r="P248" s="205">
        <v>8</v>
      </c>
      <c r="Q248" s="206" t="str">
        <f>O239&amp;"-"&amp;P248</f>
        <v>20-8</v>
      </c>
      <c r="R248" s="216" t="s">
        <v>748</v>
      </c>
      <c r="S248" s="209"/>
      <c r="T248" s="207">
        <f>IFERROR(VLOOKUP(Q248,エリアマスタ!$C$2:$I$2239,5,FALSE),"")</f>
        <v>370</v>
      </c>
      <c r="U248" s="208"/>
      <c r="V248" s="207">
        <f>IFERROR(VLOOKUP(Q248,エリアマスタ!$C$2:$I$2239,6,FALSE),"")</f>
        <v>51</v>
      </c>
      <c r="W248" s="209"/>
      <c r="X248" s="207">
        <f>IFERROR(VLOOKUP(Q248,エリアマスタ!$C$2:$I$2239,7,FALSE),"")</f>
        <v>421</v>
      </c>
      <c r="Y248" s="210">
        <f t="shared" si="66"/>
        <v>0</v>
      </c>
      <c r="Z248" s="215">
        <v>8</v>
      </c>
      <c r="AA248" s="212"/>
      <c r="AB248" s="213" t="str">
        <f t="shared" si="69"/>
        <v/>
      </c>
      <c r="AC248" s="205">
        <v>8</v>
      </c>
      <c r="AD248" s="206" t="str">
        <f>AB239&amp;"-"&amp;AC248</f>
        <v>21-8</v>
      </c>
      <c r="AE248" s="207" t="s">
        <v>766</v>
      </c>
      <c r="AF248" s="209"/>
      <c r="AG248" s="207">
        <f>IFERROR(VLOOKUP(AD248,エリアマスタ!$C$2:$I$2239,5,FALSE),"")</f>
        <v>45</v>
      </c>
      <c r="AH248" s="209"/>
      <c r="AI248" s="207">
        <f>IFERROR(VLOOKUP(AD248,エリアマスタ!$C$2:$I$2239,6,FALSE),"")</f>
        <v>87</v>
      </c>
      <c r="AJ248" s="208"/>
      <c r="AK248" s="207">
        <f>IFERROR(VLOOKUP(AD248,エリアマスタ!$C$2:$I$2239,7,FALSE),"")</f>
        <v>132</v>
      </c>
      <c r="AL248" s="214">
        <f t="shared" si="67"/>
        <v>0</v>
      </c>
      <c r="AM248" s="215">
        <v>8</v>
      </c>
    </row>
    <row r="249" spans="1:40" ht="13.5" customHeight="1">
      <c r="B249" s="204" t="str">
        <f t="shared" si="64"/>
        <v/>
      </c>
      <c r="C249" s="205">
        <v>9</v>
      </c>
      <c r="D249" s="206" t="str">
        <f>B239&amp;"-"&amp;C249</f>
        <v>19-9</v>
      </c>
      <c r="E249" s="207" t="s">
        <v>720</v>
      </c>
      <c r="F249" s="208"/>
      <c r="G249" s="207">
        <f>IFERROR(VLOOKUP(D249,エリアマスタ!$C$2:$I$2239,5,FALSE),"")</f>
        <v>140</v>
      </c>
      <c r="H249" s="209"/>
      <c r="I249" s="207">
        <f>IFERROR(VLOOKUP(D249,エリアマスタ!$C$2:$I$2239,6,FALSE),"")</f>
        <v>120</v>
      </c>
      <c r="J249" s="209"/>
      <c r="K249" s="207">
        <f>IFERROR(VLOOKUP(D249,エリアマスタ!$C$2:$I$2239,7,FALSE),"")</f>
        <v>260</v>
      </c>
      <c r="L249" s="210">
        <f t="shared" si="65"/>
        <v>0</v>
      </c>
      <c r="M249" s="215">
        <v>9</v>
      </c>
      <c r="N249" s="212"/>
      <c r="O249" s="213" t="str">
        <f t="shared" si="68"/>
        <v/>
      </c>
      <c r="P249" s="205">
        <v>9</v>
      </c>
      <c r="Q249" s="206" t="str">
        <f>O239&amp;"-"&amp;P249</f>
        <v>20-9</v>
      </c>
      <c r="R249" s="207" t="s">
        <v>749</v>
      </c>
      <c r="S249" s="209"/>
      <c r="T249" s="207">
        <f>IFERROR(VLOOKUP(Q249,エリアマスタ!$C$2:$I$2239,5,FALSE),"")</f>
        <v>320</v>
      </c>
      <c r="U249" s="208"/>
      <c r="V249" s="207">
        <f>IFERROR(VLOOKUP(Q249,エリアマスタ!$C$2:$I$2239,6,FALSE),"")</f>
        <v>32</v>
      </c>
      <c r="W249" s="209"/>
      <c r="X249" s="207">
        <f>IFERROR(VLOOKUP(Q249,エリアマスタ!$C$2:$I$2239,7,FALSE),"")</f>
        <v>352</v>
      </c>
      <c r="Y249" s="210">
        <f t="shared" si="66"/>
        <v>0</v>
      </c>
      <c r="Z249" s="215">
        <v>9</v>
      </c>
      <c r="AA249" s="212"/>
      <c r="AB249" s="213" t="str">
        <f t="shared" si="69"/>
        <v/>
      </c>
      <c r="AC249" s="205">
        <v>9</v>
      </c>
      <c r="AD249" s="206" t="str">
        <f>AB239&amp;"-"&amp;AC249</f>
        <v>21-9</v>
      </c>
      <c r="AE249" s="207" t="s">
        <v>767</v>
      </c>
      <c r="AF249" s="209"/>
      <c r="AG249" s="207">
        <f>IFERROR(VLOOKUP(AD249,エリアマスタ!$C$2:$I$2239,5,FALSE),"")</f>
        <v>222</v>
      </c>
      <c r="AH249" s="209"/>
      <c r="AI249" s="207">
        <f>IFERROR(VLOOKUP(AD249,エリアマスタ!$C$2:$I$2239,6,FALSE),"")</f>
        <v>139</v>
      </c>
      <c r="AJ249" s="208"/>
      <c r="AK249" s="207">
        <f>IFERROR(VLOOKUP(AD249,エリアマスタ!$C$2:$I$2239,7,FALSE),"")</f>
        <v>361</v>
      </c>
      <c r="AL249" s="214">
        <f t="shared" si="67"/>
        <v>0</v>
      </c>
      <c r="AM249" s="215">
        <v>9</v>
      </c>
    </row>
    <row r="250" spans="1:40" ht="13.5" customHeight="1">
      <c r="B250" s="204" t="str">
        <f t="shared" si="64"/>
        <v/>
      </c>
      <c r="C250" s="205">
        <v>10</v>
      </c>
      <c r="D250" s="206" t="str">
        <f>B239&amp;"-"&amp;C250</f>
        <v>19-10</v>
      </c>
      <c r="E250" s="207" t="s">
        <v>721</v>
      </c>
      <c r="F250" s="208"/>
      <c r="G250" s="207">
        <f>IFERROR(VLOOKUP(D250,エリアマスタ!$C$2:$I$2239,5,FALSE),"")</f>
        <v>231</v>
      </c>
      <c r="H250" s="209"/>
      <c r="I250" s="207">
        <f>IFERROR(VLOOKUP(D250,エリアマスタ!$C$2:$I$2239,6,FALSE),"")</f>
        <v>148</v>
      </c>
      <c r="J250" s="209"/>
      <c r="K250" s="207">
        <f>IFERROR(VLOOKUP(D250,エリアマスタ!$C$2:$I$2239,7,FALSE),"")</f>
        <v>379</v>
      </c>
      <c r="L250" s="210">
        <f t="shared" si="65"/>
        <v>0</v>
      </c>
      <c r="M250" s="211">
        <v>10</v>
      </c>
      <c r="N250" s="212"/>
      <c r="O250" s="213" t="str">
        <f t="shared" si="68"/>
        <v/>
      </c>
      <c r="P250" s="205">
        <v>10</v>
      </c>
      <c r="Q250" s="206" t="str">
        <f>O239&amp;"-"&amp;P250</f>
        <v>20-10</v>
      </c>
      <c r="R250" s="207" t="s">
        <v>750</v>
      </c>
      <c r="S250" s="209"/>
      <c r="T250" s="207">
        <f>IFERROR(VLOOKUP(Q250,エリアマスタ!$C$2:$I$2239,5,FALSE),"")</f>
        <v>430</v>
      </c>
      <c r="U250" s="208"/>
      <c r="V250" s="207">
        <f>IFERROR(VLOOKUP(Q250,エリアマスタ!$C$2:$I$2239,6,FALSE),"")</f>
        <v>42</v>
      </c>
      <c r="W250" s="209"/>
      <c r="X250" s="207">
        <f>IFERROR(VLOOKUP(Q250,エリアマスタ!$C$2:$I$2239,7,FALSE),"")</f>
        <v>472</v>
      </c>
      <c r="Y250" s="210">
        <f t="shared" si="66"/>
        <v>0</v>
      </c>
      <c r="Z250" s="211">
        <v>10</v>
      </c>
      <c r="AA250" s="212"/>
      <c r="AB250" s="213" t="str">
        <f t="shared" si="69"/>
        <v/>
      </c>
      <c r="AC250" s="205">
        <v>10</v>
      </c>
      <c r="AD250" s="206" t="str">
        <f>AB239&amp;"-"&amp;AC250</f>
        <v>21-10</v>
      </c>
      <c r="AE250" s="207" t="s">
        <v>768</v>
      </c>
      <c r="AF250" s="209"/>
      <c r="AG250" s="207">
        <f>IFERROR(VLOOKUP(AD250,エリアマスタ!$C$2:$I$2239,5,FALSE),"")</f>
        <v>331</v>
      </c>
      <c r="AH250" s="209"/>
      <c r="AI250" s="207">
        <f>IFERROR(VLOOKUP(AD250,エリアマスタ!$C$2:$I$2239,6,FALSE),"")</f>
        <v>280</v>
      </c>
      <c r="AJ250" s="208"/>
      <c r="AK250" s="207">
        <f>IFERROR(VLOOKUP(AD250,エリアマスタ!$C$2:$I$2239,7,FALSE),"")</f>
        <v>611</v>
      </c>
      <c r="AL250" s="214">
        <f t="shared" si="67"/>
        <v>0</v>
      </c>
      <c r="AM250" s="211">
        <v>10</v>
      </c>
    </row>
    <row r="251" spans="1:40" ht="13.5" customHeight="1">
      <c r="B251" s="204" t="str">
        <f t="shared" si="64"/>
        <v/>
      </c>
      <c r="C251" s="205">
        <v>11</v>
      </c>
      <c r="D251" s="206" t="str">
        <f>B239&amp;"-"&amp;C251</f>
        <v>19-11</v>
      </c>
      <c r="E251" s="207" t="s">
        <v>722</v>
      </c>
      <c r="F251" s="208"/>
      <c r="G251" s="207">
        <f>IFERROR(VLOOKUP(D251,エリアマスタ!$C$2:$I$2239,5,FALSE),"")</f>
        <v>110</v>
      </c>
      <c r="H251" s="209"/>
      <c r="I251" s="207">
        <f>IFERROR(VLOOKUP(D251,エリアマスタ!$C$2:$I$2239,6,FALSE),"")</f>
        <v>140</v>
      </c>
      <c r="J251" s="209"/>
      <c r="K251" s="207">
        <f>IFERROR(VLOOKUP(D251,エリアマスタ!$C$2:$I$2239,7,FALSE),"")</f>
        <v>250</v>
      </c>
      <c r="L251" s="210">
        <f t="shared" si="65"/>
        <v>0</v>
      </c>
      <c r="M251" s="215">
        <v>11</v>
      </c>
      <c r="N251" s="212"/>
      <c r="O251" s="213" t="str">
        <f t="shared" si="68"/>
        <v/>
      </c>
      <c r="P251" s="205">
        <v>11</v>
      </c>
      <c r="Q251" s="206" t="str">
        <f>O239&amp;"-"&amp;P251</f>
        <v>20-11</v>
      </c>
      <c r="R251" s="207" t="s">
        <v>751</v>
      </c>
      <c r="S251" s="209"/>
      <c r="T251" s="207">
        <f>IFERROR(VLOOKUP(Q251,エリアマスタ!$C$2:$I$2239,5,FALSE),"")</f>
        <v>402</v>
      </c>
      <c r="U251" s="208"/>
      <c r="V251" s="207">
        <f>IFERROR(VLOOKUP(Q251,エリアマスタ!$C$2:$I$2239,6,FALSE),"")</f>
        <v>0</v>
      </c>
      <c r="W251" s="209"/>
      <c r="X251" s="207">
        <f>IFERROR(VLOOKUP(Q251,エリアマスタ!$C$2:$I$2239,7,FALSE),"")</f>
        <v>402</v>
      </c>
      <c r="Y251" s="210">
        <f t="shared" si="66"/>
        <v>0</v>
      </c>
      <c r="Z251" s="215">
        <v>11</v>
      </c>
      <c r="AA251" s="212"/>
      <c r="AB251" s="213" t="str">
        <f t="shared" si="69"/>
        <v/>
      </c>
      <c r="AC251" s="205">
        <v>11</v>
      </c>
      <c r="AD251" s="206" t="str">
        <f>AB239&amp;"-"&amp;AC251</f>
        <v>21-11</v>
      </c>
      <c r="AE251" s="207" t="s">
        <v>769</v>
      </c>
      <c r="AF251" s="209"/>
      <c r="AG251" s="207">
        <f>IFERROR(VLOOKUP(AD251,エリアマスタ!$C$2:$I$2239,5,FALSE),"")</f>
        <v>44</v>
      </c>
      <c r="AH251" s="209"/>
      <c r="AI251" s="207">
        <f>IFERROR(VLOOKUP(AD251,エリアマスタ!$C$2:$I$2239,6,FALSE),"")</f>
        <v>43</v>
      </c>
      <c r="AJ251" s="208"/>
      <c r="AK251" s="207">
        <f>IFERROR(VLOOKUP(AD251,エリアマスタ!$C$2:$I$2239,7,FALSE),"")</f>
        <v>87</v>
      </c>
      <c r="AL251" s="214">
        <f t="shared" si="67"/>
        <v>0</v>
      </c>
      <c r="AM251" s="215">
        <v>11</v>
      </c>
    </row>
    <row r="252" spans="1:40" ht="13.5" customHeight="1">
      <c r="A252" s="217"/>
      <c r="B252" s="204" t="str">
        <f t="shared" si="64"/>
        <v/>
      </c>
      <c r="C252" s="205">
        <v>12</v>
      </c>
      <c r="D252" s="206" t="str">
        <f>B239&amp;"-"&amp;C252</f>
        <v>19-12</v>
      </c>
      <c r="E252" s="207" t="s">
        <v>723</v>
      </c>
      <c r="F252" s="208"/>
      <c r="G252" s="207">
        <f>IFERROR(VLOOKUP(D252,エリアマスタ!$C$2:$I$2239,5,FALSE),"")</f>
        <v>112</v>
      </c>
      <c r="H252" s="209"/>
      <c r="I252" s="207">
        <f>IFERROR(VLOOKUP(D252,エリアマスタ!$C$2:$I$2239,6,FALSE),"")</f>
        <v>44</v>
      </c>
      <c r="J252" s="209"/>
      <c r="K252" s="207">
        <f>IFERROR(VLOOKUP(D252,エリアマスタ!$C$2:$I$2239,7,FALSE),"")</f>
        <v>156</v>
      </c>
      <c r="L252" s="210">
        <f t="shared" si="65"/>
        <v>0</v>
      </c>
      <c r="M252" s="215">
        <v>12</v>
      </c>
      <c r="N252" s="218"/>
      <c r="O252" s="213" t="str">
        <f t="shared" si="68"/>
        <v/>
      </c>
      <c r="P252" s="205">
        <v>12</v>
      </c>
      <c r="Q252" s="206" t="str">
        <f>O239&amp;"-"&amp;P252</f>
        <v>20-12</v>
      </c>
      <c r="R252" s="207" t="s">
        <v>752</v>
      </c>
      <c r="S252" s="209"/>
      <c r="T252" s="207">
        <f>IFERROR(VLOOKUP(Q252,エリアマスタ!$C$2:$I$2239,5,FALSE),"")</f>
        <v>162</v>
      </c>
      <c r="U252" s="208"/>
      <c r="V252" s="207">
        <f>IFERROR(VLOOKUP(Q252,エリアマスタ!$C$2:$I$2239,6,FALSE),"")</f>
        <v>300</v>
      </c>
      <c r="W252" s="209"/>
      <c r="X252" s="207">
        <f>IFERROR(VLOOKUP(Q252,エリアマスタ!$C$2:$I$2239,7,FALSE),"")</f>
        <v>462</v>
      </c>
      <c r="Y252" s="210">
        <f t="shared" si="66"/>
        <v>0</v>
      </c>
      <c r="Z252" s="215">
        <v>12</v>
      </c>
      <c r="AA252" s="218"/>
      <c r="AB252" s="213" t="str">
        <f t="shared" si="69"/>
        <v/>
      </c>
      <c r="AC252" s="205">
        <v>12</v>
      </c>
      <c r="AD252" s="206" t="str">
        <f>AB239&amp;"-"&amp;AC252</f>
        <v>21-12</v>
      </c>
      <c r="AE252" s="207" t="s">
        <v>249</v>
      </c>
      <c r="AF252" s="209"/>
      <c r="AG252" s="207">
        <f>IFERROR(VLOOKUP(AD252,エリアマスタ!$C$2:$I$2239,5,FALSE),"")</f>
        <v>158</v>
      </c>
      <c r="AH252" s="209"/>
      <c r="AI252" s="207">
        <f>IFERROR(VLOOKUP(AD252,エリアマスタ!$C$2:$I$2239,6,FALSE),"")</f>
        <v>75</v>
      </c>
      <c r="AJ252" s="208"/>
      <c r="AK252" s="207">
        <f>IFERROR(VLOOKUP(AD252,エリアマスタ!$C$2:$I$2239,7,FALSE),"")</f>
        <v>233</v>
      </c>
      <c r="AL252" s="214">
        <f t="shared" si="67"/>
        <v>0</v>
      </c>
      <c r="AM252" s="215">
        <v>12</v>
      </c>
    </row>
    <row r="253" spans="1:40" ht="13.5" customHeight="1">
      <c r="A253" s="183"/>
      <c r="B253" s="204" t="str">
        <f t="shared" si="64"/>
        <v/>
      </c>
      <c r="C253" s="205">
        <v>13</v>
      </c>
      <c r="D253" s="206" t="str">
        <f>B239&amp;"-"&amp;C253</f>
        <v>19-13</v>
      </c>
      <c r="E253" s="207" t="s">
        <v>724</v>
      </c>
      <c r="F253" s="208"/>
      <c r="G253" s="207">
        <f>IFERROR(VLOOKUP(D253,エリアマスタ!$C$2:$I$2239,5,FALSE),"")</f>
        <v>164</v>
      </c>
      <c r="H253" s="209"/>
      <c r="I253" s="207">
        <f>IFERROR(VLOOKUP(D253,エリアマスタ!$C$2:$I$2239,6,FALSE),"")</f>
        <v>240</v>
      </c>
      <c r="J253" s="209"/>
      <c r="K253" s="207">
        <f>IFERROR(VLOOKUP(D253,エリアマスタ!$C$2:$I$2239,7,FALSE),"")</f>
        <v>404</v>
      </c>
      <c r="L253" s="210">
        <f t="shared" si="65"/>
        <v>0</v>
      </c>
      <c r="M253" s="211">
        <v>13</v>
      </c>
      <c r="N253" s="212"/>
      <c r="O253" s="213" t="str">
        <f t="shared" si="68"/>
        <v/>
      </c>
      <c r="P253" s="205">
        <v>13</v>
      </c>
      <c r="Q253" s="206" t="str">
        <f>O239&amp;"-"&amp;P253</f>
        <v>20-13</v>
      </c>
      <c r="R253" s="207" t="s">
        <v>1592</v>
      </c>
      <c r="S253" s="209"/>
      <c r="T253" s="207">
        <f>IFERROR(VLOOKUP(Q253,エリアマスタ!$C$2:$I$2239,5,FALSE),"")</f>
        <v>295</v>
      </c>
      <c r="U253" s="208"/>
      <c r="V253" s="207">
        <f>IFERROR(VLOOKUP(Q253,エリアマスタ!$C$2:$I$2239,6,FALSE),"")</f>
        <v>332</v>
      </c>
      <c r="W253" s="209"/>
      <c r="X253" s="207">
        <f>IFERROR(VLOOKUP(Q253,エリアマスタ!$C$2:$I$2239,7,FALSE),"")</f>
        <v>627</v>
      </c>
      <c r="Y253" s="210">
        <f t="shared" si="66"/>
        <v>0</v>
      </c>
      <c r="Z253" s="211">
        <v>13</v>
      </c>
      <c r="AA253" s="212"/>
      <c r="AB253" s="213" t="str">
        <f t="shared" si="69"/>
        <v/>
      </c>
      <c r="AC253" s="205">
        <v>13</v>
      </c>
      <c r="AD253" s="206" t="str">
        <f>AB239&amp;"-"&amp;AC253</f>
        <v>21-13</v>
      </c>
      <c r="AE253" s="207" t="s">
        <v>770</v>
      </c>
      <c r="AF253" s="209"/>
      <c r="AG253" s="207">
        <f>IFERROR(VLOOKUP(AD253,エリアマスタ!$C$2:$I$2239,5,FALSE),"")</f>
        <v>209</v>
      </c>
      <c r="AH253" s="209"/>
      <c r="AI253" s="207">
        <f>IFERROR(VLOOKUP(AD253,エリアマスタ!$C$2:$I$2239,6,FALSE),"")</f>
        <v>40</v>
      </c>
      <c r="AJ253" s="208"/>
      <c r="AK253" s="207">
        <f>IFERROR(VLOOKUP(AD253,エリアマスタ!$C$2:$I$2239,7,FALSE),"")</f>
        <v>249</v>
      </c>
      <c r="AL253" s="214">
        <f t="shared" si="67"/>
        <v>0</v>
      </c>
      <c r="AM253" s="211">
        <v>13</v>
      </c>
      <c r="AN253" s="183"/>
    </row>
    <row r="254" spans="1:40" ht="13.5" customHeight="1">
      <c r="A254" s="219"/>
      <c r="B254" s="204" t="str">
        <f t="shared" si="64"/>
        <v/>
      </c>
      <c r="C254" s="205">
        <v>14</v>
      </c>
      <c r="D254" s="206" t="str">
        <f>B239&amp;"-"&amp;C254</f>
        <v>19-14</v>
      </c>
      <c r="E254" s="207" t="s">
        <v>725</v>
      </c>
      <c r="F254" s="208"/>
      <c r="G254" s="207">
        <f>IFERROR(VLOOKUP(D254,エリアマスタ!$C$2:$I$2239,5,FALSE),"")</f>
        <v>110</v>
      </c>
      <c r="H254" s="209"/>
      <c r="I254" s="207">
        <f>IFERROR(VLOOKUP(D254,エリアマスタ!$C$2:$I$2239,6,FALSE),"")</f>
        <v>190</v>
      </c>
      <c r="J254" s="209"/>
      <c r="K254" s="207">
        <f>IFERROR(VLOOKUP(D254,エリアマスタ!$C$2:$I$2239,7,FALSE),"")</f>
        <v>300</v>
      </c>
      <c r="L254" s="210">
        <f t="shared" si="65"/>
        <v>0</v>
      </c>
      <c r="M254" s="215">
        <v>14</v>
      </c>
      <c r="N254" s="212"/>
      <c r="O254" s="213" t="str">
        <f t="shared" si="68"/>
        <v/>
      </c>
      <c r="P254" s="205">
        <v>14</v>
      </c>
      <c r="Q254" s="206" t="str">
        <f>O239&amp;"-"&amp;P254</f>
        <v>20-14</v>
      </c>
      <c r="R254" s="207" t="s">
        <v>1593</v>
      </c>
      <c r="S254" s="209"/>
      <c r="T254" s="207">
        <f>IFERROR(VLOOKUP(Q254,エリアマスタ!$C$2:$I$2239,5,FALSE),"")</f>
        <v>0</v>
      </c>
      <c r="U254" s="208"/>
      <c r="V254" s="207">
        <f>IFERROR(VLOOKUP(Q254,エリアマスタ!$C$2:$I$2239,6,FALSE),"")</f>
        <v>312</v>
      </c>
      <c r="W254" s="209"/>
      <c r="X254" s="207">
        <f>IFERROR(VLOOKUP(Q254,エリアマスタ!$C$2:$I$2239,7,FALSE),"")</f>
        <v>312</v>
      </c>
      <c r="Y254" s="210">
        <f t="shared" si="66"/>
        <v>0</v>
      </c>
      <c r="Z254" s="215">
        <v>14</v>
      </c>
      <c r="AA254" s="212"/>
      <c r="AB254" s="213" t="str">
        <f t="shared" si="69"/>
        <v/>
      </c>
      <c r="AC254" s="205">
        <v>14</v>
      </c>
      <c r="AD254" s="206" t="str">
        <f>AB239&amp;"-"&amp;AC254</f>
        <v>21-14</v>
      </c>
      <c r="AE254" s="207" t="s">
        <v>771</v>
      </c>
      <c r="AF254" s="209"/>
      <c r="AG254" s="207">
        <f>IFERROR(VLOOKUP(AD254,エリアマスタ!$C$2:$I$2239,5,FALSE),"")</f>
        <v>163</v>
      </c>
      <c r="AH254" s="209"/>
      <c r="AI254" s="207">
        <f>IFERROR(VLOOKUP(AD254,エリアマスタ!$C$2:$I$2239,6,FALSE),"")</f>
        <v>122</v>
      </c>
      <c r="AJ254" s="208"/>
      <c r="AK254" s="207">
        <f>IFERROR(VLOOKUP(AD254,エリアマスタ!$C$2:$I$2239,7,FALSE),"")</f>
        <v>285</v>
      </c>
      <c r="AL254" s="214">
        <f t="shared" si="67"/>
        <v>0</v>
      </c>
      <c r="AM254" s="215">
        <v>14</v>
      </c>
      <c r="AN254" s="183"/>
    </row>
    <row r="255" spans="1:40" ht="13.5" customHeight="1">
      <c r="A255" s="183"/>
      <c r="B255" s="204" t="str">
        <f t="shared" si="64"/>
        <v/>
      </c>
      <c r="C255" s="205">
        <v>15</v>
      </c>
      <c r="D255" s="206" t="str">
        <f>B239&amp;"-"&amp;C255</f>
        <v>19-15</v>
      </c>
      <c r="E255" s="207" t="s">
        <v>726</v>
      </c>
      <c r="F255" s="208"/>
      <c r="G255" s="207">
        <f>IFERROR(VLOOKUP(D255,エリアマスタ!$C$2:$I$2239,5,FALSE),"")</f>
        <v>210</v>
      </c>
      <c r="H255" s="209"/>
      <c r="I255" s="207">
        <f>IFERROR(VLOOKUP(D255,エリアマスタ!$C$2:$I$2239,6,FALSE),"")</f>
        <v>80</v>
      </c>
      <c r="J255" s="209"/>
      <c r="K255" s="207">
        <f>IFERROR(VLOOKUP(D255,エリアマスタ!$C$2:$I$2239,7,FALSE),"")</f>
        <v>290</v>
      </c>
      <c r="L255" s="210">
        <f t="shared" si="65"/>
        <v>0</v>
      </c>
      <c r="M255" s="215">
        <v>15</v>
      </c>
      <c r="N255" s="212"/>
      <c r="O255" s="213" t="str">
        <f t="shared" si="68"/>
        <v/>
      </c>
      <c r="P255" s="205">
        <v>15</v>
      </c>
      <c r="Q255" s="206" t="str">
        <f>O239&amp;"-"&amp;P255</f>
        <v>20-15</v>
      </c>
      <c r="R255" s="207" t="s">
        <v>1594</v>
      </c>
      <c r="S255" s="209"/>
      <c r="T255" s="207">
        <f>IFERROR(VLOOKUP(Q255,エリアマスタ!$C$2:$I$2239,5,FALSE),"")</f>
        <v>0</v>
      </c>
      <c r="U255" s="208"/>
      <c r="V255" s="207">
        <f>IFERROR(VLOOKUP(Q255,エリアマスタ!$C$2:$I$2239,6,FALSE),"")</f>
        <v>290</v>
      </c>
      <c r="W255" s="209"/>
      <c r="X255" s="207">
        <f>IFERROR(VLOOKUP(Q255,エリアマスタ!$C$2:$I$2239,7,FALSE),"")</f>
        <v>290</v>
      </c>
      <c r="Y255" s="210">
        <f t="shared" si="66"/>
        <v>0</v>
      </c>
      <c r="Z255" s="215">
        <v>15</v>
      </c>
      <c r="AA255" s="212"/>
      <c r="AB255" s="213" t="str">
        <f t="shared" si="69"/>
        <v/>
      </c>
      <c r="AC255" s="205">
        <v>15</v>
      </c>
      <c r="AD255" s="206" t="str">
        <f>AB239&amp;"-"&amp;AC255</f>
        <v>21-15</v>
      </c>
      <c r="AE255" s="207" t="s">
        <v>772</v>
      </c>
      <c r="AF255" s="209"/>
      <c r="AG255" s="207">
        <f>IFERROR(VLOOKUP(AD255,エリアマスタ!$C$2:$I$2239,5,FALSE),"")</f>
        <v>128</v>
      </c>
      <c r="AH255" s="209"/>
      <c r="AI255" s="207">
        <f>IFERROR(VLOOKUP(AD255,エリアマスタ!$C$2:$I$2239,6,FALSE),"")</f>
        <v>80</v>
      </c>
      <c r="AJ255" s="208"/>
      <c r="AK255" s="207">
        <f>IFERROR(VLOOKUP(AD255,エリアマスタ!$C$2:$I$2239,7,FALSE),"")</f>
        <v>208</v>
      </c>
      <c r="AL255" s="214">
        <f t="shared" si="67"/>
        <v>0</v>
      </c>
      <c r="AM255" s="215">
        <v>15</v>
      </c>
      <c r="AN255" s="183"/>
    </row>
    <row r="256" spans="1:40" ht="13.5" customHeight="1">
      <c r="A256" s="183"/>
      <c r="B256" s="204" t="str">
        <f t="shared" si="64"/>
        <v/>
      </c>
      <c r="C256" s="205">
        <v>16</v>
      </c>
      <c r="D256" s="206" t="str">
        <f>B239&amp;"-"&amp;C256</f>
        <v>19-16</v>
      </c>
      <c r="E256" s="207" t="s">
        <v>727</v>
      </c>
      <c r="F256" s="208"/>
      <c r="G256" s="207">
        <f>IFERROR(VLOOKUP(D256,エリアマスタ!$C$2:$I$2239,5,FALSE),"")</f>
        <v>60</v>
      </c>
      <c r="H256" s="209"/>
      <c r="I256" s="207">
        <f>IFERROR(VLOOKUP(D256,エリアマスタ!$C$2:$I$2239,6,FALSE),"")</f>
        <v>340</v>
      </c>
      <c r="J256" s="209"/>
      <c r="K256" s="207">
        <f>IFERROR(VLOOKUP(D256,エリアマスタ!$C$2:$I$2239,7,FALSE),"")</f>
        <v>400</v>
      </c>
      <c r="L256" s="210">
        <f t="shared" si="65"/>
        <v>0</v>
      </c>
      <c r="M256" s="211">
        <v>16</v>
      </c>
      <c r="N256" s="212"/>
      <c r="O256" s="213" t="str">
        <f t="shared" si="68"/>
        <v/>
      </c>
      <c r="P256" s="205">
        <v>16</v>
      </c>
      <c r="Q256" s="206" t="str">
        <f>O239&amp;"-"&amp;P256</f>
        <v>20-16</v>
      </c>
      <c r="R256" s="207" t="s">
        <v>1595</v>
      </c>
      <c r="S256" s="209"/>
      <c r="T256" s="207">
        <f>IFERROR(VLOOKUP(Q256,エリアマスタ!$C$2:$I$2239,5,FALSE),"")</f>
        <v>212</v>
      </c>
      <c r="U256" s="208"/>
      <c r="V256" s="207">
        <f>IFERROR(VLOOKUP(Q256,エリアマスタ!$C$2:$I$2239,6,FALSE),"")</f>
        <v>130</v>
      </c>
      <c r="W256" s="209"/>
      <c r="X256" s="207">
        <f>IFERROR(VLOOKUP(Q256,エリアマスタ!$C$2:$I$2239,7,FALSE),"")</f>
        <v>342</v>
      </c>
      <c r="Y256" s="210">
        <f t="shared" si="66"/>
        <v>0</v>
      </c>
      <c r="Z256" s="211">
        <v>16</v>
      </c>
      <c r="AA256" s="212"/>
      <c r="AB256" s="213" t="str">
        <f t="shared" si="69"/>
        <v/>
      </c>
      <c r="AC256" s="205">
        <v>16</v>
      </c>
      <c r="AD256" s="206" t="str">
        <f>AB239&amp;"-"&amp;AC256</f>
        <v>21-16</v>
      </c>
      <c r="AE256" s="207" t="s">
        <v>773</v>
      </c>
      <c r="AF256" s="209"/>
      <c r="AG256" s="207">
        <f>IFERROR(VLOOKUP(AD256,エリアマスタ!$C$2:$I$2239,5,FALSE),"")</f>
        <v>151</v>
      </c>
      <c r="AH256" s="209"/>
      <c r="AI256" s="207">
        <f>IFERROR(VLOOKUP(AD256,エリアマスタ!$C$2:$I$2239,6,FALSE),"")</f>
        <v>35</v>
      </c>
      <c r="AJ256" s="208"/>
      <c r="AK256" s="207">
        <f>IFERROR(VLOOKUP(AD256,エリアマスタ!$C$2:$I$2239,7,FALSE),"")</f>
        <v>186</v>
      </c>
      <c r="AL256" s="214">
        <f t="shared" si="67"/>
        <v>0</v>
      </c>
      <c r="AM256" s="211">
        <v>16</v>
      </c>
      <c r="AN256" s="183"/>
    </row>
    <row r="257" spans="2:40" ht="13.5" customHeight="1">
      <c r="B257" s="204" t="str">
        <f t="shared" si="64"/>
        <v/>
      </c>
      <c r="C257" s="205">
        <v>17</v>
      </c>
      <c r="D257" s="206" t="str">
        <f>B239&amp;"-"&amp;C257</f>
        <v>19-17</v>
      </c>
      <c r="E257" s="207" t="s">
        <v>728</v>
      </c>
      <c r="F257" s="208"/>
      <c r="G257" s="207">
        <f>IFERROR(VLOOKUP(D257,エリアマスタ!$C$2:$I$2239,5,FALSE),"")</f>
        <v>107</v>
      </c>
      <c r="H257" s="209"/>
      <c r="I257" s="207">
        <f>IFERROR(VLOOKUP(D257,エリアマスタ!$C$2:$I$2239,6,FALSE),"")</f>
        <v>614</v>
      </c>
      <c r="J257" s="209"/>
      <c r="K257" s="207">
        <f>IFERROR(VLOOKUP(D257,エリアマスタ!$C$2:$I$2239,7,FALSE),"")</f>
        <v>721</v>
      </c>
      <c r="L257" s="210">
        <f t="shared" si="65"/>
        <v>0</v>
      </c>
      <c r="M257" s="215">
        <v>17</v>
      </c>
      <c r="N257" s="212"/>
      <c r="O257" s="213" t="str">
        <f t="shared" si="68"/>
        <v/>
      </c>
      <c r="P257" s="205">
        <v>17</v>
      </c>
      <c r="Q257" s="206" t="str">
        <f>O239&amp;"-"&amp;P257</f>
        <v>20-17</v>
      </c>
      <c r="R257" s="207" t="s">
        <v>1596</v>
      </c>
      <c r="S257" s="209"/>
      <c r="T257" s="207">
        <f>IFERROR(VLOOKUP(Q257,エリアマスタ!$C$2:$I$2239,5,FALSE),"")</f>
        <v>73</v>
      </c>
      <c r="U257" s="208"/>
      <c r="V257" s="207">
        <f>IFERROR(VLOOKUP(Q257,エリアマスタ!$C$2:$I$2239,6,FALSE),"")</f>
        <v>246</v>
      </c>
      <c r="W257" s="209"/>
      <c r="X257" s="207">
        <f>IFERROR(VLOOKUP(Q257,エリアマスタ!$C$2:$I$2239,7,FALSE),"")</f>
        <v>319</v>
      </c>
      <c r="Y257" s="210">
        <f t="shared" si="66"/>
        <v>0</v>
      </c>
      <c r="Z257" s="215">
        <v>17</v>
      </c>
      <c r="AA257" s="212"/>
      <c r="AB257" s="213" t="str">
        <f t="shared" si="69"/>
        <v/>
      </c>
      <c r="AC257" s="205">
        <v>17</v>
      </c>
      <c r="AD257" s="206" t="str">
        <f>AB239&amp;"-"&amp;AC257</f>
        <v>21-17</v>
      </c>
      <c r="AE257" s="207" t="s">
        <v>774</v>
      </c>
      <c r="AF257" s="209"/>
      <c r="AG257" s="207">
        <f>IFERROR(VLOOKUP(AD257,エリアマスタ!$C$2:$I$2239,5,FALSE),"")</f>
        <v>100</v>
      </c>
      <c r="AH257" s="209"/>
      <c r="AI257" s="207">
        <f>IFERROR(VLOOKUP(AD257,エリアマスタ!$C$2:$I$2239,6,FALSE),"")</f>
        <v>176</v>
      </c>
      <c r="AJ257" s="208"/>
      <c r="AK257" s="207">
        <f>IFERROR(VLOOKUP(AD257,エリアマスタ!$C$2:$I$2239,7,FALSE),"")</f>
        <v>276</v>
      </c>
      <c r="AL257" s="214">
        <f t="shared" si="67"/>
        <v>0</v>
      </c>
      <c r="AM257" s="215">
        <v>17</v>
      </c>
      <c r="AN257" s="183"/>
    </row>
    <row r="258" spans="2:40" ht="13.5" customHeight="1">
      <c r="B258" s="204" t="str">
        <f t="shared" si="64"/>
        <v/>
      </c>
      <c r="C258" s="205">
        <v>18</v>
      </c>
      <c r="D258" s="206" t="str">
        <f>B239&amp;"-"&amp;C258</f>
        <v>19-18</v>
      </c>
      <c r="E258" s="207" t="s">
        <v>729</v>
      </c>
      <c r="F258" s="208"/>
      <c r="G258" s="207">
        <f>IFERROR(VLOOKUP(D258,エリアマスタ!$C$2:$I$2239,5,FALSE),"")</f>
        <v>131</v>
      </c>
      <c r="H258" s="209"/>
      <c r="I258" s="207">
        <f>IFERROR(VLOOKUP(D258,エリアマスタ!$C$2:$I$2239,6,FALSE),"")</f>
        <v>380</v>
      </c>
      <c r="J258" s="209"/>
      <c r="K258" s="207">
        <f>IFERROR(VLOOKUP(D258,エリアマスタ!$C$2:$I$2239,7,FALSE),"")</f>
        <v>511</v>
      </c>
      <c r="L258" s="210">
        <f t="shared" si="65"/>
        <v>0</v>
      </c>
      <c r="M258" s="215">
        <v>18</v>
      </c>
      <c r="N258" s="212"/>
      <c r="O258" s="213" t="str">
        <f t="shared" si="68"/>
        <v/>
      </c>
      <c r="P258" s="205">
        <v>18</v>
      </c>
      <c r="Q258" s="206" t="str">
        <f>O239&amp;"-"&amp;P258</f>
        <v>20-18</v>
      </c>
      <c r="R258" s="207" t="s">
        <v>168</v>
      </c>
      <c r="S258" s="209"/>
      <c r="T258" s="207">
        <f>IFERROR(VLOOKUP(Q258,エリアマスタ!$C$2:$I$2239,5,FALSE),"")</f>
        <v>279</v>
      </c>
      <c r="U258" s="208"/>
      <c r="V258" s="207">
        <f>IFERROR(VLOOKUP(Q258,エリアマスタ!$C$2:$I$2239,6,FALSE),"")</f>
        <v>65</v>
      </c>
      <c r="W258" s="209"/>
      <c r="X258" s="207">
        <f>IFERROR(VLOOKUP(Q258,エリアマスタ!$C$2:$I$2239,7,FALSE),"")</f>
        <v>344</v>
      </c>
      <c r="Y258" s="210">
        <f t="shared" si="66"/>
        <v>0</v>
      </c>
      <c r="Z258" s="215">
        <v>18</v>
      </c>
      <c r="AA258" s="212"/>
      <c r="AB258" s="213" t="str">
        <f t="shared" si="69"/>
        <v/>
      </c>
      <c r="AC258" s="205">
        <v>18</v>
      </c>
      <c r="AD258" s="206" t="str">
        <f>AB239&amp;"-"&amp;AC258</f>
        <v>21-18</v>
      </c>
      <c r="AE258" s="207" t="s">
        <v>139</v>
      </c>
      <c r="AF258" s="209"/>
      <c r="AG258" s="207">
        <f>IFERROR(VLOOKUP(AD258,エリアマスタ!$C$2:$I$2239,5,FALSE),"")</f>
        <v>177</v>
      </c>
      <c r="AH258" s="209"/>
      <c r="AI258" s="207">
        <f>IFERROR(VLOOKUP(AD258,エリアマスタ!$C$2:$I$2239,6,FALSE),"")</f>
        <v>346</v>
      </c>
      <c r="AJ258" s="208"/>
      <c r="AK258" s="207">
        <f>IFERROR(VLOOKUP(AD258,エリアマスタ!$C$2:$I$2239,7,FALSE),"")</f>
        <v>523</v>
      </c>
      <c r="AL258" s="214">
        <f t="shared" si="67"/>
        <v>0</v>
      </c>
      <c r="AM258" s="215">
        <v>18</v>
      </c>
      <c r="AN258" s="183"/>
    </row>
    <row r="259" spans="2:40" ht="13.5" customHeight="1">
      <c r="B259" s="204" t="str">
        <f t="shared" si="64"/>
        <v/>
      </c>
      <c r="C259" s="205">
        <v>19</v>
      </c>
      <c r="D259" s="206" t="str">
        <f>B239&amp;"-"&amp;C259</f>
        <v>19-19</v>
      </c>
      <c r="E259" s="207" t="s">
        <v>730</v>
      </c>
      <c r="F259" s="208"/>
      <c r="G259" s="207">
        <f>IFERROR(VLOOKUP(D259,エリアマスタ!$C$2:$I$2239,5,FALSE),"")</f>
        <v>84</v>
      </c>
      <c r="H259" s="209"/>
      <c r="I259" s="207">
        <f>IFERROR(VLOOKUP(D259,エリアマスタ!$C$2:$I$2239,6,FALSE),"")</f>
        <v>306</v>
      </c>
      <c r="J259" s="209"/>
      <c r="K259" s="207">
        <f>IFERROR(VLOOKUP(D259,エリアマスタ!$C$2:$I$2239,7,FALSE),"")</f>
        <v>390</v>
      </c>
      <c r="L259" s="210">
        <f t="shared" si="65"/>
        <v>0</v>
      </c>
      <c r="M259" s="211">
        <v>19</v>
      </c>
      <c r="N259" s="212"/>
      <c r="O259" s="213" t="str">
        <f t="shared" si="68"/>
        <v/>
      </c>
      <c r="P259" s="205">
        <v>19</v>
      </c>
      <c r="Q259" s="206" t="str">
        <f>O239&amp;"-"&amp;P259</f>
        <v>20-19</v>
      </c>
      <c r="R259" s="207" t="s">
        <v>3150</v>
      </c>
      <c r="S259" s="209"/>
      <c r="T259" s="207">
        <f>IFERROR(VLOOKUP(Q259,エリアマスタ!$C$2:$I$2239,5,FALSE),"")</f>
        <v>286</v>
      </c>
      <c r="U259" s="208"/>
      <c r="V259" s="207">
        <f>IFERROR(VLOOKUP(Q259,エリアマスタ!$C$2:$I$2239,6,FALSE),"")</f>
        <v>200</v>
      </c>
      <c r="W259" s="209"/>
      <c r="X259" s="207">
        <f>IFERROR(VLOOKUP(Q259,エリアマスタ!$C$2:$I$2239,7,FALSE),"")</f>
        <v>486</v>
      </c>
      <c r="Y259" s="210">
        <f t="shared" si="66"/>
        <v>0</v>
      </c>
      <c r="Z259" s="211">
        <v>19</v>
      </c>
      <c r="AA259" s="212"/>
      <c r="AB259" s="213" t="str">
        <f t="shared" si="69"/>
        <v/>
      </c>
      <c r="AC259" s="205">
        <v>19</v>
      </c>
      <c r="AD259" s="206" t="str">
        <f>AB239&amp;"-"&amp;AC259</f>
        <v>21-19</v>
      </c>
      <c r="AE259" s="207" t="s">
        <v>775</v>
      </c>
      <c r="AF259" s="209"/>
      <c r="AG259" s="207">
        <f>IFERROR(VLOOKUP(AD259,エリアマスタ!$C$2:$I$2239,5,FALSE),"")</f>
        <v>176</v>
      </c>
      <c r="AH259" s="209"/>
      <c r="AI259" s="207">
        <f>IFERROR(VLOOKUP(AD259,エリアマスタ!$C$2:$I$2239,6,FALSE),"")</f>
        <v>246</v>
      </c>
      <c r="AJ259" s="208"/>
      <c r="AK259" s="207">
        <f>IFERROR(VLOOKUP(AD259,エリアマスタ!$C$2:$I$2239,7,FALSE),"")</f>
        <v>422</v>
      </c>
      <c r="AL259" s="214">
        <f t="shared" si="67"/>
        <v>0</v>
      </c>
      <c r="AM259" s="211">
        <v>19</v>
      </c>
      <c r="AN259" s="183"/>
    </row>
    <row r="260" spans="2:40" ht="13.5" customHeight="1">
      <c r="B260" s="204" t="str">
        <f t="shared" si="64"/>
        <v/>
      </c>
      <c r="C260" s="205">
        <v>20</v>
      </c>
      <c r="D260" s="206" t="str">
        <f>B239&amp;"-"&amp;C260</f>
        <v>19-20</v>
      </c>
      <c r="E260" s="207" t="s">
        <v>731</v>
      </c>
      <c r="F260" s="208"/>
      <c r="G260" s="207">
        <f>IFERROR(VLOOKUP(D260,エリアマスタ!$C$2:$I$2239,5,FALSE),"")</f>
        <v>348</v>
      </c>
      <c r="H260" s="209"/>
      <c r="I260" s="207">
        <f>IFERROR(VLOOKUP(D260,エリアマスタ!$C$2:$I$2239,6,FALSE),"")</f>
        <v>280</v>
      </c>
      <c r="J260" s="209"/>
      <c r="K260" s="207">
        <f>IFERROR(VLOOKUP(D260,エリアマスタ!$C$2:$I$2239,7,FALSE),"")</f>
        <v>628</v>
      </c>
      <c r="L260" s="210">
        <f t="shared" si="65"/>
        <v>0</v>
      </c>
      <c r="M260" s="215">
        <v>20</v>
      </c>
      <c r="N260" s="212"/>
      <c r="O260" s="213" t="str">
        <f t="shared" si="68"/>
        <v/>
      </c>
      <c r="P260" s="205">
        <v>20</v>
      </c>
      <c r="Q260" s="206" t="str">
        <f>O239&amp;"-"&amp;P260</f>
        <v>20-20</v>
      </c>
      <c r="R260" s="207" t="s">
        <v>754</v>
      </c>
      <c r="S260" s="209"/>
      <c r="T260" s="207">
        <f>IFERROR(VLOOKUP(Q260,エリアマスタ!$C$2:$I$2239,5,FALSE),"")</f>
        <v>190</v>
      </c>
      <c r="U260" s="208"/>
      <c r="V260" s="207">
        <f>IFERROR(VLOOKUP(Q260,エリアマスタ!$C$2:$I$2239,6,FALSE),"")</f>
        <v>365</v>
      </c>
      <c r="W260" s="209"/>
      <c r="X260" s="207">
        <f>IFERROR(VLOOKUP(Q260,エリアマスタ!$C$2:$I$2239,7,FALSE),"")</f>
        <v>555</v>
      </c>
      <c r="Y260" s="210">
        <f t="shared" si="66"/>
        <v>0</v>
      </c>
      <c r="Z260" s="215">
        <v>20</v>
      </c>
      <c r="AA260" s="212"/>
      <c r="AB260" s="213" t="str">
        <f t="shared" si="69"/>
        <v/>
      </c>
      <c r="AC260" s="205">
        <v>20</v>
      </c>
      <c r="AD260" s="206" t="str">
        <f>AB239&amp;"-"&amp;AC260</f>
        <v>21-20</v>
      </c>
      <c r="AE260" s="207" t="s">
        <v>776</v>
      </c>
      <c r="AF260" s="209"/>
      <c r="AG260" s="207">
        <f>IFERROR(VLOOKUP(AD260,エリアマスタ!$C$2:$I$2239,5,FALSE),"")</f>
        <v>70</v>
      </c>
      <c r="AH260" s="209"/>
      <c r="AI260" s="207">
        <f>IFERROR(VLOOKUP(AD260,エリアマスタ!$C$2:$I$2239,6,FALSE),"")</f>
        <v>100</v>
      </c>
      <c r="AJ260" s="208"/>
      <c r="AK260" s="207">
        <f>IFERROR(VLOOKUP(AD260,エリアマスタ!$C$2:$I$2239,7,FALSE),"")</f>
        <v>170</v>
      </c>
      <c r="AL260" s="214">
        <f t="shared" si="67"/>
        <v>0</v>
      </c>
      <c r="AM260" s="215">
        <v>20</v>
      </c>
      <c r="AN260" s="183"/>
    </row>
    <row r="261" spans="2:40" ht="13.5" customHeight="1">
      <c r="B261" s="204" t="str">
        <f t="shared" si="64"/>
        <v/>
      </c>
      <c r="C261" s="205">
        <v>21</v>
      </c>
      <c r="D261" s="206" t="str">
        <f>B239&amp;"-"&amp;C261</f>
        <v>19-21</v>
      </c>
      <c r="E261" s="207" t="s">
        <v>23</v>
      </c>
      <c r="F261" s="208"/>
      <c r="G261" s="207">
        <f>IFERROR(VLOOKUP(D261,エリアマスタ!$C$2:$I$2239,5,FALSE),"")</f>
        <v>285</v>
      </c>
      <c r="H261" s="209"/>
      <c r="I261" s="207">
        <f>IFERROR(VLOOKUP(D261,エリアマスタ!$C$2:$I$2239,6,FALSE),"")</f>
        <v>63</v>
      </c>
      <c r="J261" s="209"/>
      <c r="K261" s="207">
        <f>IFERROR(VLOOKUP(D261,エリアマスタ!$C$2:$I$2239,7,FALSE),"")</f>
        <v>348</v>
      </c>
      <c r="L261" s="210">
        <f t="shared" si="65"/>
        <v>0</v>
      </c>
      <c r="M261" s="215">
        <v>21</v>
      </c>
      <c r="N261" s="212"/>
      <c r="O261" s="213" t="str">
        <f t="shared" si="68"/>
        <v/>
      </c>
      <c r="P261" s="205">
        <v>21</v>
      </c>
      <c r="Q261" s="206" t="str">
        <f>O239&amp;"-"&amp;P261</f>
        <v>20-21</v>
      </c>
      <c r="R261" s="207" t="s">
        <v>755</v>
      </c>
      <c r="S261" s="209"/>
      <c r="T261" s="207">
        <f>IFERROR(VLOOKUP(Q261,エリアマスタ!$C$2:$I$2239,5,FALSE),"")</f>
        <v>207</v>
      </c>
      <c r="U261" s="208"/>
      <c r="V261" s="207">
        <f>IFERROR(VLOOKUP(Q261,エリアマスタ!$C$2:$I$2239,6,FALSE),"")</f>
        <v>229</v>
      </c>
      <c r="W261" s="209"/>
      <c r="X261" s="207">
        <f>IFERROR(VLOOKUP(Q261,エリアマスタ!$C$2:$I$2239,7,FALSE),"")</f>
        <v>436</v>
      </c>
      <c r="Y261" s="210">
        <f t="shared" si="66"/>
        <v>0</v>
      </c>
      <c r="Z261" s="215">
        <v>21</v>
      </c>
      <c r="AA261" s="212"/>
      <c r="AB261" s="213" t="str">
        <f t="shared" si="69"/>
        <v/>
      </c>
      <c r="AC261" s="205">
        <v>21</v>
      </c>
      <c r="AD261" s="206" t="str">
        <f>AB239&amp;"-"&amp;AC261</f>
        <v>21-21</v>
      </c>
      <c r="AE261" s="207" t="s">
        <v>777</v>
      </c>
      <c r="AF261" s="209"/>
      <c r="AG261" s="207">
        <f>IFERROR(VLOOKUP(AD261,エリアマスタ!$C$2:$I$2239,5,FALSE),"")</f>
        <v>184</v>
      </c>
      <c r="AH261" s="209"/>
      <c r="AI261" s="207">
        <f>IFERROR(VLOOKUP(AD261,エリアマスタ!$C$2:$I$2239,6,FALSE),"")</f>
        <v>92</v>
      </c>
      <c r="AJ261" s="208"/>
      <c r="AK261" s="207">
        <f>IFERROR(VLOOKUP(AD261,エリアマスタ!$C$2:$I$2239,7,FALSE),"")</f>
        <v>276</v>
      </c>
      <c r="AL261" s="214">
        <f t="shared" si="67"/>
        <v>0</v>
      </c>
      <c r="AM261" s="215">
        <v>21</v>
      </c>
      <c r="AN261" s="183"/>
    </row>
    <row r="262" spans="2:40" ht="13.5" customHeight="1">
      <c r="B262" s="204" t="str">
        <f t="shared" si="64"/>
        <v/>
      </c>
      <c r="C262" s="205">
        <v>22</v>
      </c>
      <c r="D262" s="206" t="str">
        <f>B239&amp;"-"&amp;C262</f>
        <v>19-22</v>
      </c>
      <c r="E262" s="207" t="s">
        <v>732</v>
      </c>
      <c r="F262" s="208"/>
      <c r="G262" s="207">
        <f>IFERROR(VLOOKUP(D262,エリアマスタ!$C$2:$I$2239,5,FALSE),"")</f>
        <v>250</v>
      </c>
      <c r="H262" s="209"/>
      <c r="I262" s="207">
        <f>IFERROR(VLOOKUP(D262,エリアマスタ!$C$2:$I$2239,6,FALSE),"")</f>
        <v>237</v>
      </c>
      <c r="J262" s="209"/>
      <c r="K262" s="207">
        <f>IFERROR(VLOOKUP(D262,エリアマスタ!$C$2:$I$2239,7,FALSE),"")</f>
        <v>487</v>
      </c>
      <c r="L262" s="210">
        <f t="shared" si="65"/>
        <v>0</v>
      </c>
      <c r="M262" s="211">
        <v>22</v>
      </c>
      <c r="N262" s="212"/>
      <c r="O262" s="213" t="str">
        <f t="shared" si="68"/>
        <v/>
      </c>
      <c r="P262" s="205">
        <v>22</v>
      </c>
      <c r="Q262" s="206" t="str">
        <f>O239&amp;"-"&amp;P262</f>
        <v>20-22</v>
      </c>
      <c r="R262" s="207" t="s">
        <v>756</v>
      </c>
      <c r="S262" s="209"/>
      <c r="T262" s="207">
        <f>IFERROR(VLOOKUP(Q262,エリアマスタ!$C$2:$I$2239,5,FALSE),"")</f>
        <v>303</v>
      </c>
      <c r="U262" s="208"/>
      <c r="V262" s="207">
        <f>IFERROR(VLOOKUP(Q262,エリアマスタ!$C$2:$I$2239,6,FALSE),"")</f>
        <v>66</v>
      </c>
      <c r="W262" s="209"/>
      <c r="X262" s="207">
        <f>IFERROR(VLOOKUP(Q262,エリアマスタ!$C$2:$I$2239,7,FALSE),"")</f>
        <v>369</v>
      </c>
      <c r="Y262" s="210">
        <f t="shared" si="66"/>
        <v>0</v>
      </c>
      <c r="Z262" s="211">
        <v>22</v>
      </c>
      <c r="AA262" s="212"/>
      <c r="AB262" s="213" t="str">
        <f t="shared" si="69"/>
        <v/>
      </c>
      <c r="AC262" s="205">
        <v>22</v>
      </c>
      <c r="AD262" s="206" t="str">
        <f>AB239&amp;"-"&amp;AC262</f>
        <v>21-22</v>
      </c>
      <c r="AE262" s="207" t="s">
        <v>778</v>
      </c>
      <c r="AF262" s="209"/>
      <c r="AG262" s="207">
        <f>IFERROR(VLOOKUP(AD262,エリアマスタ!$C$2:$I$2239,5,FALSE),"")</f>
        <v>126</v>
      </c>
      <c r="AH262" s="209"/>
      <c r="AI262" s="207">
        <f>IFERROR(VLOOKUP(AD262,エリアマスタ!$C$2:$I$2239,6,FALSE),"")</f>
        <v>100</v>
      </c>
      <c r="AJ262" s="208"/>
      <c r="AK262" s="207">
        <f>IFERROR(VLOOKUP(AD262,エリアマスタ!$C$2:$I$2239,7,FALSE),"")</f>
        <v>226</v>
      </c>
      <c r="AL262" s="214">
        <f t="shared" si="67"/>
        <v>0</v>
      </c>
      <c r="AM262" s="211">
        <v>22</v>
      </c>
      <c r="AN262" s="183"/>
    </row>
    <row r="263" spans="2:40" ht="13.5" customHeight="1">
      <c r="B263" s="204" t="str">
        <f t="shared" si="64"/>
        <v/>
      </c>
      <c r="C263" s="205">
        <v>23</v>
      </c>
      <c r="D263" s="206" t="str">
        <f>B239&amp;"-"&amp;C263</f>
        <v>19-23</v>
      </c>
      <c r="E263" s="207" t="s">
        <v>733</v>
      </c>
      <c r="F263" s="208"/>
      <c r="G263" s="207">
        <f>IFERROR(VLOOKUP(D263,エリアマスタ!$C$2:$I$2239,5,FALSE),"")</f>
        <v>225</v>
      </c>
      <c r="H263" s="209"/>
      <c r="I263" s="207">
        <f>IFERROR(VLOOKUP(D263,エリアマスタ!$C$2:$I$2239,6,FALSE),"")</f>
        <v>190</v>
      </c>
      <c r="J263" s="209"/>
      <c r="K263" s="207">
        <f>IFERROR(VLOOKUP(D263,エリアマスタ!$C$2:$I$2239,7,FALSE),"")</f>
        <v>415</v>
      </c>
      <c r="L263" s="210">
        <f t="shared" si="65"/>
        <v>0</v>
      </c>
      <c r="M263" s="215">
        <v>23</v>
      </c>
      <c r="N263" s="220"/>
      <c r="O263" s="213" t="str">
        <f t="shared" si="68"/>
        <v/>
      </c>
      <c r="P263" s="205">
        <v>23</v>
      </c>
      <c r="Q263" s="206" t="str">
        <f>O239&amp;"-"&amp;P263</f>
        <v>20-23</v>
      </c>
      <c r="R263" s="207" t="s">
        <v>757</v>
      </c>
      <c r="S263" s="209"/>
      <c r="T263" s="207">
        <f>IFERROR(VLOOKUP(Q263,エリアマスタ!$C$2:$I$2239,5,FALSE),"")</f>
        <v>294</v>
      </c>
      <c r="U263" s="208"/>
      <c r="V263" s="207">
        <f>IFERROR(VLOOKUP(Q263,エリアマスタ!$C$2:$I$2239,6,FALSE),"")</f>
        <v>40</v>
      </c>
      <c r="W263" s="209"/>
      <c r="X263" s="207">
        <f>IFERROR(VLOOKUP(Q263,エリアマスタ!$C$2:$I$2239,7,FALSE),"")</f>
        <v>334</v>
      </c>
      <c r="Y263" s="210">
        <f t="shared" si="66"/>
        <v>0</v>
      </c>
      <c r="Z263" s="215">
        <v>23</v>
      </c>
      <c r="AA263" s="220"/>
      <c r="AB263" s="213" t="str">
        <f t="shared" si="69"/>
        <v/>
      </c>
      <c r="AC263" s="205">
        <v>23</v>
      </c>
      <c r="AD263" s="206" t="str">
        <f>AB239&amp;"-"&amp;AC263</f>
        <v>21-23</v>
      </c>
      <c r="AE263" s="207" t="s">
        <v>29</v>
      </c>
      <c r="AF263" s="209"/>
      <c r="AG263" s="207">
        <f>IFERROR(VLOOKUP(AD263,エリアマスタ!$C$2:$I$2239,5,FALSE),"")</f>
        <v>189</v>
      </c>
      <c r="AH263" s="209"/>
      <c r="AI263" s="207">
        <f>IFERROR(VLOOKUP(AD263,エリアマスタ!$C$2:$I$2239,6,FALSE),"")</f>
        <v>330</v>
      </c>
      <c r="AJ263" s="208"/>
      <c r="AK263" s="207">
        <f>IFERROR(VLOOKUP(AD263,エリアマスタ!$C$2:$I$2239,7,FALSE),"")</f>
        <v>519</v>
      </c>
      <c r="AL263" s="214">
        <f t="shared" si="67"/>
        <v>0</v>
      </c>
      <c r="AM263" s="215">
        <v>23</v>
      </c>
      <c r="AN263" s="183"/>
    </row>
    <row r="264" spans="2:40" ht="13.5" customHeight="1">
      <c r="B264" s="204" t="str">
        <f t="shared" si="64"/>
        <v/>
      </c>
      <c r="C264" s="205">
        <v>24</v>
      </c>
      <c r="D264" s="206" t="str">
        <f>B239&amp;"-"&amp;C264</f>
        <v>19-24</v>
      </c>
      <c r="E264" s="207" t="s">
        <v>734</v>
      </c>
      <c r="F264" s="208"/>
      <c r="G264" s="207">
        <f>IFERROR(VLOOKUP(D264,エリアマスタ!$C$2:$I$2239,5,FALSE),"")</f>
        <v>163</v>
      </c>
      <c r="H264" s="209"/>
      <c r="I264" s="207">
        <f>IFERROR(VLOOKUP(D264,エリアマスタ!$C$2:$I$2239,6,FALSE),"")</f>
        <v>356</v>
      </c>
      <c r="J264" s="209"/>
      <c r="K264" s="207">
        <f>IFERROR(VLOOKUP(D264,エリアマスタ!$C$2:$I$2239,7,FALSE),"")</f>
        <v>519</v>
      </c>
      <c r="L264" s="210">
        <f t="shared" si="65"/>
        <v>0</v>
      </c>
      <c r="M264" s="215">
        <v>24</v>
      </c>
      <c r="N264" s="220"/>
      <c r="O264" s="213" t="str">
        <f t="shared" si="68"/>
        <v/>
      </c>
      <c r="P264" s="205">
        <v>24</v>
      </c>
      <c r="Q264" s="206" t="str">
        <f>O239&amp;"-"&amp;P264</f>
        <v>20-24</v>
      </c>
      <c r="R264" s="207" t="s">
        <v>758</v>
      </c>
      <c r="S264" s="209"/>
      <c r="T264" s="207">
        <f>IFERROR(VLOOKUP(Q264,エリアマスタ!$C$2:$I$2239,5,FALSE),"")</f>
        <v>407</v>
      </c>
      <c r="U264" s="208"/>
      <c r="V264" s="207">
        <f>IFERROR(VLOOKUP(Q264,エリアマスタ!$C$2:$I$2239,6,FALSE),"")</f>
        <v>0</v>
      </c>
      <c r="W264" s="209"/>
      <c r="X264" s="207">
        <f>IFERROR(VLOOKUP(Q264,エリアマスタ!$C$2:$I$2239,7,FALSE),"")</f>
        <v>407</v>
      </c>
      <c r="Y264" s="210">
        <f t="shared" si="66"/>
        <v>0</v>
      </c>
      <c r="Z264" s="215">
        <v>24</v>
      </c>
      <c r="AA264" s="220"/>
      <c r="AB264" s="213" t="str">
        <f t="shared" si="69"/>
        <v/>
      </c>
      <c r="AC264" s="205">
        <v>24</v>
      </c>
      <c r="AD264" s="206" t="str">
        <f>AB239&amp;"-"&amp;AC264</f>
        <v>21-24</v>
      </c>
      <c r="AE264" s="207" t="s">
        <v>31</v>
      </c>
      <c r="AF264" s="209"/>
      <c r="AG264" s="207">
        <f>IFERROR(VLOOKUP(AD264,エリアマスタ!$C$2:$I$2239,5,FALSE),"")</f>
        <v>158</v>
      </c>
      <c r="AH264" s="209"/>
      <c r="AI264" s="207">
        <f>IFERROR(VLOOKUP(AD264,エリアマスタ!$C$2:$I$2239,6,FALSE),"")</f>
        <v>85</v>
      </c>
      <c r="AJ264" s="208"/>
      <c r="AK264" s="207">
        <f>IFERROR(VLOOKUP(AD264,エリアマスタ!$C$2:$I$2239,7,FALSE),"")</f>
        <v>243</v>
      </c>
      <c r="AL264" s="214">
        <f t="shared" si="67"/>
        <v>0</v>
      </c>
      <c r="AM264" s="215">
        <v>24</v>
      </c>
      <c r="AN264" s="183"/>
    </row>
    <row r="265" spans="2:40" ht="13.5" customHeight="1">
      <c r="B265" s="204" t="str">
        <f t="shared" si="64"/>
        <v/>
      </c>
      <c r="C265" s="205">
        <v>25</v>
      </c>
      <c r="D265" s="206" t="str">
        <f>B239&amp;"-"&amp;C265</f>
        <v>19-25</v>
      </c>
      <c r="E265" s="207" t="s">
        <v>735</v>
      </c>
      <c r="F265" s="208"/>
      <c r="G265" s="207">
        <f>IFERROR(VLOOKUP(D265,エリアマスタ!$C$2:$I$2239,5,FALSE),"")</f>
        <v>150</v>
      </c>
      <c r="H265" s="209"/>
      <c r="I265" s="207">
        <f>IFERROR(VLOOKUP(D265,エリアマスタ!$C$2:$I$2239,6,FALSE),"")</f>
        <v>260</v>
      </c>
      <c r="J265" s="209"/>
      <c r="K265" s="207">
        <f>IFERROR(VLOOKUP(D265,エリアマスタ!$C$2:$I$2239,7,FALSE),"")</f>
        <v>410</v>
      </c>
      <c r="L265" s="210">
        <f t="shared" si="65"/>
        <v>0</v>
      </c>
      <c r="M265" s="211">
        <v>25</v>
      </c>
      <c r="N265" s="220"/>
      <c r="O265" s="213" t="str">
        <f t="shared" si="68"/>
        <v/>
      </c>
      <c r="P265" s="205">
        <v>25</v>
      </c>
      <c r="Q265" s="206" t="str">
        <f>O239&amp;"-"&amp;P265</f>
        <v>20-25</v>
      </c>
      <c r="R265" s="207" t="s">
        <v>759</v>
      </c>
      <c r="S265" s="209"/>
      <c r="T265" s="207">
        <f>IFERROR(VLOOKUP(Q265,エリアマスタ!$C$2:$I$2239,5,FALSE),"")</f>
        <v>306</v>
      </c>
      <c r="U265" s="208"/>
      <c r="V265" s="207">
        <f>IFERROR(VLOOKUP(Q265,エリアマスタ!$C$2:$I$2239,6,FALSE),"")</f>
        <v>36</v>
      </c>
      <c r="W265" s="209"/>
      <c r="X265" s="207">
        <f>IFERROR(VLOOKUP(Q265,エリアマスタ!$C$2:$I$2239,7,FALSE),"")</f>
        <v>342</v>
      </c>
      <c r="Y265" s="210">
        <f t="shared" si="66"/>
        <v>0</v>
      </c>
      <c r="Z265" s="211">
        <v>25</v>
      </c>
      <c r="AA265" s="220"/>
      <c r="AB265" s="213" t="str">
        <f t="shared" si="69"/>
        <v/>
      </c>
      <c r="AC265" s="205">
        <v>25</v>
      </c>
      <c r="AD265" s="206" t="str">
        <f>AB239&amp;"-"&amp;AC265</f>
        <v>21-25</v>
      </c>
      <c r="AE265" s="207" t="s">
        <v>779</v>
      </c>
      <c r="AF265" s="209"/>
      <c r="AG265" s="207">
        <f>IFERROR(VLOOKUP(AD265,エリアマスタ!$C$2:$I$2239,5,FALSE),"")</f>
        <v>116</v>
      </c>
      <c r="AH265" s="209"/>
      <c r="AI265" s="207">
        <f>IFERROR(VLOOKUP(AD265,エリアマスタ!$C$2:$I$2239,6,FALSE),"")</f>
        <v>186</v>
      </c>
      <c r="AJ265" s="208"/>
      <c r="AK265" s="207">
        <f>IFERROR(VLOOKUP(AD265,エリアマスタ!$C$2:$I$2239,7,FALSE),"")</f>
        <v>302</v>
      </c>
      <c r="AL265" s="214">
        <f t="shared" si="67"/>
        <v>0</v>
      </c>
      <c r="AM265" s="211">
        <v>25</v>
      </c>
      <c r="AN265" s="183"/>
    </row>
    <row r="266" spans="2:40" ht="13.5" customHeight="1">
      <c r="B266" s="204" t="str">
        <f t="shared" si="64"/>
        <v/>
      </c>
      <c r="C266" s="205">
        <v>26</v>
      </c>
      <c r="D266" s="206" t="str">
        <f>B239&amp;"-"&amp;C266</f>
        <v>19-26</v>
      </c>
      <c r="E266" s="207" t="s">
        <v>736</v>
      </c>
      <c r="F266" s="208"/>
      <c r="G266" s="207">
        <f>IFERROR(VLOOKUP(D266,エリアマスタ!$C$2:$I$2239,5,FALSE),"")</f>
        <v>213</v>
      </c>
      <c r="H266" s="209"/>
      <c r="I266" s="207">
        <f>IFERROR(VLOOKUP(D266,エリアマスタ!$C$2:$I$2239,6,FALSE),"")</f>
        <v>234</v>
      </c>
      <c r="J266" s="209"/>
      <c r="K266" s="207">
        <f>IFERROR(VLOOKUP(D266,エリアマスタ!$C$2:$I$2239,7,FALSE),"")</f>
        <v>447</v>
      </c>
      <c r="L266" s="210">
        <f t="shared" si="65"/>
        <v>0</v>
      </c>
      <c r="M266" s="215">
        <v>26</v>
      </c>
      <c r="N266" s="212"/>
      <c r="O266" s="213" t="str">
        <f t="shared" si="68"/>
        <v/>
      </c>
      <c r="P266" s="205">
        <v>26</v>
      </c>
      <c r="Q266" s="206" t="str">
        <f>O239&amp;"-"&amp;P266</f>
        <v>20-26</v>
      </c>
      <c r="R266" s="207" t="s">
        <v>752</v>
      </c>
      <c r="S266" s="209"/>
      <c r="T266" s="207">
        <f>IFERROR(VLOOKUP(Q266,エリアマスタ!$C$2:$I$2239,5,FALSE),"")</f>
        <v>189</v>
      </c>
      <c r="U266" s="208"/>
      <c r="V266" s="207">
        <f>IFERROR(VLOOKUP(Q266,エリアマスタ!$C$2:$I$2239,6,FALSE),"")</f>
        <v>103</v>
      </c>
      <c r="W266" s="209"/>
      <c r="X266" s="207">
        <f>IFERROR(VLOOKUP(Q266,エリアマスタ!$C$2:$I$2239,7,FALSE),"")</f>
        <v>292</v>
      </c>
      <c r="Y266" s="210">
        <f t="shared" si="66"/>
        <v>0</v>
      </c>
      <c r="Z266" s="215">
        <v>26</v>
      </c>
      <c r="AA266" s="212"/>
      <c r="AB266" s="213" t="str">
        <f t="shared" si="69"/>
        <v/>
      </c>
      <c r="AC266" s="205">
        <v>26</v>
      </c>
      <c r="AD266" s="206" t="str">
        <f>AB239&amp;"-"&amp;AC266</f>
        <v>21-26</v>
      </c>
      <c r="AE266" s="207" t="s">
        <v>780</v>
      </c>
      <c r="AF266" s="209"/>
      <c r="AG266" s="207">
        <f>IFERROR(VLOOKUP(AD266,エリアマスタ!$C$2:$I$2239,5,FALSE),"")</f>
        <v>191</v>
      </c>
      <c r="AH266" s="209"/>
      <c r="AI266" s="207">
        <f>IFERROR(VLOOKUP(AD266,エリアマスタ!$C$2:$I$2239,6,FALSE),"")</f>
        <v>33</v>
      </c>
      <c r="AJ266" s="208"/>
      <c r="AK266" s="207">
        <f>IFERROR(VLOOKUP(AD266,エリアマスタ!$C$2:$I$2239,7,FALSE),"")</f>
        <v>224</v>
      </c>
      <c r="AL266" s="214">
        <f t="shared" si="67"/>
        <v>0</v>
      </c>
      <c r="AM266" s="215">
        <v>26</v>
      </c>
      <c r="AN266" s="183"/>
    </row>
    <row r="267" spans="2:40" ht="13.5" customHeight="1">
      <c r="B267" s="204" t="str">
        <f t="shared" si="64"/>
        <v/>
      </c>
      <c r="C267" s="205">
        <v>27</v>
      </c>
      <c r="D267" s="206" t="str">
        <f>B239&amp;"-"&amp;C267</f>
        <v>19-27</v>
      </c>
      <c r="E267" s="207" t="s">
        <v>737</v>
      </c>
      <c r="F267" s="208"/>
      <c r="G267" s="207">
        <f>IFERROR(VLOOKUP(D267,エリアマスタ!$C$2:$I$2239,5,FALSE),"")</f>
        <v>115</v>
      </c>
      <c r="H267" s="209"/>
      <c r="I267" s="207">
        <f>IFERROR(VLOOKUP(D267,エリアマスタ!$C$2:$I$2239,6,FALSE),"")</f>
        <v>110</v>
      </c>
      <c r="J267" s="209"/>
      <c r="K267" s="207">
        <f>IFERROR(VLOOKUP(D267,エリアマスタ!$C$2:$I$2239,7,FALSE),"")</f>
        <v>225</v>
      </c>
      <c r="L267" s="210">
        <f t="shared" si="65"/>
        <v>0</v>
      </c>
      <c r="M267" s="215">
        <v>27</v>
      </c>
      <c r="N267" s="212"/>
      <c r="O267" s="213" t="str">
        <f t="shared" si="68"/>
        <v/>
      </c>
      <c r="P267" s="205">
        <v>27</v>
      </c>
      <c r="Q267" s="206" t="str">
        <f>O239&amp;"-"&amp;P267</f>
        <v>20-27</v>
      </c>
      <c r="R267" s="207" t="s">
        <v>760</v>
      </c>
      <c r="S267" s="209"/>
      <c r="T267" s="207">
        <f>IFERROR(VLOOKUP(Q267,エリアマスタ!$C$2:$I$2239,5,FALSE),"")</f>
        <v>242</v>
      </c>
      <c r="U267" s="208"/>
      <c r="V267" s="207">
        <f>IFERROR(VLOOKUP(Q267,エリアマスタ!$C$2:$I$2239,6,FALSE),"")</f>
        <v>108</v>
      </c>
      <c r="W267" s="209"/>
      <c r="X267" s="207">
        <f>IFERROR(VLOOKUP(Q267,エリアマスタ!$C$2:$I$2239,7,FALSE),"")</f>
        <v>350</v>
      </c>
      <c r="Y267" s="210">
        <f t="shared" si="66"/>
        <v>0</v>
      </c>
      <c r="Z267" s="215">
        <v>27</v>
      </c>
      <c r="AA267" s="212"/>
      <c r="AB267" s="213" t="str">
        <f t="shared" si="69"/>
        <v/>
      </c>
      <c r="AC267" s="205">
        <v>27</v>
      </c>
      <c r="AD267" s="206" t="str">
        <f>AB239&amp;"-"&amp;AC267</f>
        <v>21-27</v>
      </c>
      <c r="AE267" s="207" t="s">
        <v>781</v>
      </c>
      <c r="AF267" s="209"/>
      <c r="AG267" s="207">
        <f>IFERROR(VLOOKUP(AD267,エリアマスタ!$C$2:$I$2239,5,FALSE),"")</f>
        <v>311</v>
      </c>
      <c r="AH267" s="209"/>
      <c r="AI267" s="207">
        <f>IFERROR(VLOOKUP(AD267,エリアマスタ!$C$2:$I$2239,6,FALSE),"")</f>
        <v>61</v>
      </c>
      <c r="AJ267" s="209"/>
      <c r="AK267" s="207">
        <f>IFERROR(VLOOKUP(AD267,エリアマスタ!$C$2:$I$2239,7,FALSE),"")</f>
        <v>372</v>
      </c>
      <c r="AL267" s="214">
        <f t="shared" si="67"/>
        <v>0</v>
      </c>
      <c r="AM267" s="215">
        <v>27</v>
      </c>
      <c r="AN267" s="183"/>
    </row>
    <row r="268" spans="2:40" ht="13.5" customHeight="1">
      <c r="B268" s="204" t="str">
        <f t="shared" si="64"/>
        <v/>
      </c>
      <c r="C268" s="205">
        <v>28</v>
      </c>
      <c r="D268" s="206" t="str">
        <f>B239&amp;"-"&amp;C268</f>
        <v>19-28</v>
      </c>
      <c r="E268" s="207" t="s">
        <v>738</v>
      </c>
      <c r="F268" s="221"/>
      <c r="G268" s="207">
        <f>IFERROR(VLOOKUP(D268,エリアマスタ!$C$2:$I$2239,5,FALSE),"")</f>
        <v>220</v>
      </c>
      <c r="H268" s="209"/>
      <c r="I268" s="207">
        <f>IFERROR(VLOOKUP(D268,エリアマスタ!$C$2:$I$2239,6,FALSE),"")</f>
        <v>125</v>
      </c>
      <c r="J268" s="209"/>
      <c r="K268" s="207">
        <f>IFERROR(VLOOKUP(D268,エリアマスタ!$C$2:$I$2239,7,FALSE),"")</f>
        <v>345</v>
      </c>
      <c r="L268" s="210">
        <f t="shared" si="65"/>
        <v>0</v>
      </c>
      <c r="M268" s="211">
        <v>28</v>
      </c>
      <c r="N268" s="212"/>
      <c r="O268" s="213" t="str">
        <f t="shared" si="68"/>
        <v/>
      </c>
      <c r="P268" s="205">
        <v>28</v>
      </c>
      <c r="Q268" s="206" t="str">
        <f>O239&amp;"-"&amp;P268</f>
        <v>20-28</v>
      </c>
      <c r="R268" s="207" t="s">
        <v>3151</v>
      </c>
      <c r="S268" s="221"/>
      <c r="T268" s="207">
        <f>IFERROR(VLOOKUP(Q268,エリアマスタ!$C$2:$I$2239,5,FALSE),"")</f>
        <v>252</v>
      </c>
      <c r="U268" s="208"/>
      <c r="V268" s="207">
        <f>IFERROR(VLOOKUP(Q268,エリアマスタ!$C$2:$I$2239,6,FALSE),"")</f>
        <v>76</v>
      </c>
      <c r="W268" s="209"/>
      <c r="X268" s="207">
        <f>IFERROR(VLOOKUP(Q268,エリアマスタ!$C$2:$I$2239,7,FALSE),"")</f>
        <v>328</v>
      </c>
      <c r="Y268" s="210">
        <f t="shared" si="66"/>
        <v>0</v>
      </c>
      <c r="Z268" s="211">
        <v>28</v>
      </c>
      <c r="AA268" s="212"/>
      <c r="AB268" s="213" t="str">
        <f t="shared" si="69"/>
        <v/>
      </c>
      <c r="AC268" s="205">
        <v>28</v>
      </c>
      <c r="AD268" s="206" t="str">
        <f>AB239&amp;"-"&amp;AC268</f>
        <v>21-28</v>
      </c>
      <c r="AE268" s="207" t="s">
        <v>3152</v>
      </c>
      <c r="AF268" s="209"/>
      <c r="AG268" s="207">
        <f>IFERROR(VLOOKUP(AD268,エリアマスタ!$C$2:$I$2239,5,FALSE),"")</f>
        <v>303</v>
      </c>
      <c r="AH268" s="209"/>
      <c r="AI268" s="207">
        <f>IFERROR(VLOOKUP(AD268,エリアマスタ!$C$2:$I$2239,6,FALSE),"")</f>
        <v>106</v>
      </c>
      <c r="AJ268" s="209"/>
      <c r="AK268" s="207">
        <f>IFERROR(VLOOKUP(AD268,エリアマスタ!$C$2:$I$2239,7,FALSE),"")</f>
        <v>409</v>
      </c>
      <c r="AL268" s="214">
        <f t="shared" si="67"/>
        <v>0</v>
      </c>
      <c r="AM268" s="211">
        <v>28</v>
      </c>
      <c r="AN268" s="183"/>
    </row>
    <row r="269" spans="2:40" ht="13.5" customHeight="1">
      <c r="B269" s="204" t="str">
        <f t="shared" si="64"/>
        <v/>
      </c>
      <c r="C269" s="205">
        <v>29</v>
      </c>
      <c r="D269" s="206" t="str">
        <f>B239&amp;"-"&amp;C269</f>
        <v>19-29</v>
      </c>
      <c r="E269" s="207" t="s">
        <v>739</v>
      </c>
      <c r="F269" s="221"/>
      <c r="G269" s="207">
        <f>IFERROR(VLOOKUP(D269,エリアマスタ!$C$2:$I$2239,5,FALSE),"")</f>
        <v>0</v>
      </c>
      <c r="H269" s="209"/>
      <c r="I269" s="207">
        <f>IFERROR(VLOOKUP(D269,エリアマスタ!$C$2:$I$2239,6,FALSE),"")</f>
        <v>336</v>
      </c>
      <c r="J269" s="209"/>
      <c r="K269" s="207">
        <f>IFERROR(VLOOKUP(D269,エリアマスタ!$C$2:$I$2239,7,FALSE),"")</f>
        <v>336</v>
      </c>
      <c r="L269" s="210">
        <f t="shared" si="65"/>
        <v>0</v>
      </c>
      <c r="M269" s="215">
        <v>29</v>
      </c>
      <c r="N269" s="212"/>
      <c r="O269" s="213" t="str">
        <f t="shared" si="68"/>
        <v/>
      </c>
      <c r="P269" s="205"/>
      <c r="Q269" s="206"/>
      <c r="R269" s="207" t="e">
        <f t="shared" ref="R269:R273" ca="1" si="70">エリア名2(Q269)</f>
        <v>#NAME?</v>
      </c>
      <c r="S269" s="221"/>
      <c r="T269" s="207" t="str">
        <f>IFERROR(VLOOKUP(Q269,エリアマスタ!$C$2:$I$2239,5,FALSE),"")</f>
        <v/>
      </c>
      <c r="U269" s="208"/>
      <c r="V269" s="207" t="str">
        <f>IFERROR(VLOOKUP(Q269,エリアマスタ!$C$2:$I$2239,6,FALSE),"")</f>
        <v/>
      </c>
      <c r="W269" s="209"/>
      <c r="X269" s="207" t="str">
        <f>IFERROR(VLOOKUP(Q269,エリアマスタ!$C$2:$I$2239,7,FALSE),"")</f>
        <v/>
      </c>
      <c r="Y269" s="210">
        <f t="shared" ref="Y269:Y273" si="71">IF(S269="●",T269,0)+IF(U269="●",V269,0)+IF(W269="●",X269,0)</f>
        <v>0</v>
      </c>
      <c r="Z269" s="215">
        <v>29</v>
      </c>
      <c r="AA269" s="212"/>
      <c r="AB269" s="213" t="str">
        <f t="shared" si="69"/>
        <v/>
      </c>
      <c r="AC269" s="205">
        <v>29</v>
      </c>
      <c r="AD269" s="206" t="str">
        <f>AB239&amp;"-"&amp;AC269</f>
        <v>21-29</v>
      </c>
      <c r="AE269" s="207" t="s">
        <v>783</v>
      </c>
      <c r="AF269" s="209"/>
      <c r="AG269" s="207">
        <f>IFERROR(VLOOKUP(AD269,エリアマスタ!$C$2:$I$2239,5,FALSE),"")</f>
        <v>224</v>
      </c>
      <c r="AH269" s="209"/>
      <c r="AI269" s="207">
        <f>IFERROR(VLOOKUP(AD269,エリアマスタ!$C$2:$I$2239,6,FALSE),"")</f>
        <v>46</v>
      </c>
      <c r="AJ269" s="209"/>
      <c r="AK269" s="207">
        <f>IFERROR(VLOOKUP(AD269,エリアマスタ!$C$2:$I$2239,7,FALSE),"")</f>
        <v>270</v>
      </c>
      <c r="AL269" s="214">
        <f t="shared" si="67"/>
        <v>0</v>
      </c>
      <c r="AM269" s="215">
        <v>29</v>
      </c>
    </row>
    <row r="270" spans="2:40" ht="13.5" customHeight="1">
      <c r="B270" s="204" t="str">
        <f t="shared" si="64"/>
        <v/>
      </c>
      <c r="C270" s="205">
        <v>30</v>
      </c>
      <c r="D270" s="206" t="str">
        <f>B239&amp;"-"&amp;C270</f>
        <v>19-30</v>
      </c>
      <c r="E270" s="207" t="s">
        <v>740</v>
      </c>
      <c r="F270" s="221"/>
      <c r="G270" s="207">
        <f>IFERROR(VLOOKUP(D270,エリアマスタ!$C$2:$I$2239,5,FALSE),"")</f>
        <v>269</v>
      </c>
      <c r="H270" s="209"/>
      <c r="I270" s="207">
        <f>IFERROR(VLOOKUP(D270,エリアマスタ!$C$2:$I$2239,6,FALSE),"")</f>
        <v>92</v>
      </c>
      <c r="J270" s="209"/>
      <c r="K270" s="207">
        <f>IFERROR(VLOOKUP(D270,エリアマスタ!$C$2:$I$2239,7,FALSE),"")</f>
        <v>361</v>
      </c>
      <c r="L270" s="210">
        <f t="shared" si="65"/>
        <v>0</v>
      </c>
      <c r="M270" s="215">
        <v>30</v>
      </c>
      <c r="N270" s="212"/>
      <c r="O270" s="213" t="str">
        <f t="shared" si="68"/>
        <v/>
      </c>
      <c r="P270" s="205"/>
      <c r="Q270" s="206"/>
      <c r="R270" s="207" t="e">
        <f t="shared" ca="1" si="70"/>
        <v>#NAME?</v>
      </c>
      <c r="S270" s="221"/>
      <c r="T270" s="207" t="str">
        <f>IFERROR(VLOOKUP(Q270,エリアマスタ!$C$2:$I$2239,5,FALSE),"")</f>
        <v/>
      </c>
      <c r="U270" s="208"/>
      <c r="V270" s="207" t="str">
        <f>IFERROR(VLOOKUP(Q270,エリアマスタ!$C$2:$I$2239,6,FALSE),"")</f>
        <v/>
      </c>
      <c r="W270" s="209"/>
      <c r="X270" s="207" t="str">
        <f>IFERROR(VLOOKUP(Q270,エリアマスタ!$C$2:$I$2239,7,FALSE),"")</f>
        <v/>
      </c>
      <c r="Y270" s="210">
        <f t="shared" si="71"/>
        <v>0</v>
      </c>
      <c r="Z270" s="215">
        <v>30</v>
      </c>
      <c r="AA270" s="212"/>
      <c r="AB270" s="213" t="str">
        <f t="shared" si="69"/>
        <v/>
      </c>
      <c r="AC270" s="205">
        <v>31</v>
      </c>
      <c r="AD270" s="206" t="str">
        <f>AB239&amp;"-"&amp;AC270</f>
        <v>21-31</v>
      </c>
      <c r="AE270" s="207" t="s">
        <v>3153</v>
      </c>
      <c r="AF270" s="209"/>
      <c r="AG270" s="207">
        <f>IFERROR(VLOOKUP(AD270,エリアマスタ!$C$2:$I$2239,5,FALSE),"")</f>
        <v>250</v>
      </c>
      <c r="AH270" s="209"/>
      <c r="AI270" s="207">
        <f>IFERROR(VLOOKUP(AD270,エリアマスタ!$C$2:$I$2239,6,FALSE),"")</f>
        <v>25</v>
      </c>
      <c r="AJ270" s="209"/>
      <c r="AK270" s="207">
        <f>IFERROR(VLOOKUP(AD270,エリアマスタ!$C$2:$I$2239,7,FALSE),"")</f>
        <v>275</v>
      </c>
      <c r="AL270" s="214">
        <f t="shared" si="67"/>
        <v>0</v>
      </c>
      <c r="AM270" s="215">
        <v>30</v>
      </c>
    </row>
    <row r="271" spans="2:40" ht="13.5" customHeight="1">
      <c r="B271" s="204" t="str">
        <f t="shared" si="64"/>
        <v/>
      </c>
      <c r="C271" s="205">
        <v>31</v>
      </c>
      <c r="D271" s="206" t="str">
        <f>B239&amp;"-"&amp;C271</f>
        <v>19-31</v>
      </c>
      <c r="E271" s="207" t="s">
        <v>24</v>
      </c>
      <c r="F271" s="221"/>
      <c r="G271" s="207">
        <f>IFERROR(VLOOKUP(D271,エリアマスタ!$C$2:$I$2239,5,FALSE),"")</f>
        <v>148</v>
      </c>
      <c r="H271" s="209"/>
      <c r="I271" s="207">
        <f>IFERROR(VLOOKUP(D271,エリアマスタ!$C$2:$I$2239,6,FALSE),"")</f>
        <v>68</v>
      </c>
      <c r="J271" s="209"/>
      <c r="K271" s="207">
        <f>IFERROR(VLOOKUP(D271,エリアマスタ!$C$2:$I$2239,7,FALSE),"")</f>
        <v>216</v>
      </c>
      <c r="L271" s="210">
        <f t="shared" si="65"/>
        <v>0</v>
      </c>
      <c r="M271" s="211">
        <v>31</v>
      </c>
      <c r="N271" s="212"/>
      <c r="O271" s="213" t="str">
        <f t="shared" si="68"/>
        <v/>
      </c>
      <c r="P271" s="205"/>
      <c r="Q271" s="206"/>
      <c r="R271" s="207" t="e">
        <f t="shared" ca="1" si="70"/>
        <v>#NAME?</v>
      </c>
      <c r="S271" s="221"/>
      <c r="T271" s="207" t="str">
        <f>IFERROR(VLOOKUP(Q271,エリアマスタ!$C$2:$I$2239,5,FALSE),"")</f>
        <v/>
      </c>
      <c r="U271" s="208"/>
      <c r="V271" s="207" t="str">
        <f>IFERROR(VLOOKUP(Q271,エリアマスタ!$C$2:$I$2239,6,FALSE),"")</f>
        <v/>
      </c>
      <c r="W271" s="209"/>
      <c r="X271" s="207" t="str">
        <f>IFERROR(VLOOKUP(Q271,エリアマスタ!$C$2:$I$2239,7,FALSE),"")</f>
        <v/>
      </c>
      <c r="Y271" s="210">
        <f t="shared" si="71"/>
        <v>0</v>
      </c>
      <c r="Z271" s="211">
        <v>31</v>
      </c>
      <c r="AA271" s="212"/>
      <c r="AB271" s="213" t="str">
        <f t="shared" si="69"/>
        <v/>
      </c>
      <c r="AC271" s="205"/>
      <c r="AD271" s="206"/>
      <c r="AE271" s="207" t="e">
        <f t="shared" ref="AE271:AE273" ca="1" si="72">エリア名2(AD271)</f>
        <v>#NAME?</v>
      </c>
      <c r="AF271" s="209"/>
      <c r="AG271" s="207" t="str">
        <f>IFERROR(VLOOKUP(AD271,エリアマスタ!$C$2:$I$2239,5,FALSE),"")</f>
        <v/>
      </c>
      <c r="AH271" s="209"/>
      <c r="AI271" s="207" t="str">
        <f>IFERROR(VLOOKUP(AD271,エリアマスタ!$C$2:$I$2239,6,FALSE),"")</f>
        <v/>
      </c>
      <c r="AJ271" s="209"/>
      <c r="AK271" s="207" t="str">
        <f>IFERROR(VLOOKUP(AD271,エリアマスタ!$C$2:$I$2239,7,FALSE),"")</f>
        <v/>
      </c>
      <c r="AL271" s="214">
        <f t="shared" si="67"/>
        <v>0</v>
      </c>
      <c r="AM271" s="211">
        <v>31</v>
      </c>
    </row>
    <row r="272" spans="2:40" ht="13.5" customHeight="1">
      <c r="B272" s="204" t="str">
        <f t="shared" si="64"/>
        <v/>
      </c>
      <c r="C272" s="205">
        <v>32</v>
      </c>
      <c r="D272" s="206" t="str">
        <f>B239&amp;"-"&amp;C272</f>
        <v>19-32</v>
      </c>
      <c r="E272" s="207" t="s">
        <v>741</v>
      </c>
      <c r="F272" s="221"/>
      <c r="G272" s="207">
        <f>IFERROR(VLOOKUP(D272,エリアマスタ!$C$2:$I$2239,5,FALSE),"")</f>
        <v>109</v>
      </c>
      <c r="H272" s="209"/>
      <c r="I272" s="207">
        <f>IFERROR(VLOOKUP(D272,エリアマスタ!$C$2:$I$2239,6,FALSE),"")</f>
        <v>182</v>
      </c>
      <c r="J272" s="209"/>
      <c r="K272" s="207">
        <f>IFERROR(VLOOKUP(D272,エリアマスタ!$C$2:$I$2239,7,FALSE),"")</f>
        <v>291</v>
      </c>
      <c r="L272" s="210">
        <f t="shared" si="65"/>
        <v>0</v>
      </c>
      <c r="M272" s="215">
        <v>32</v>
      </c>
      <c r="N272" s="212"/>
      <c r="O272" s="213" t="str">
        <f t="shared" si="68"/>
        <v/>
      </c>
      <c r="P272" s="205"/>
      <c r="Q272" s="206"/>
      <c r="R272" s="207" t="e">
        <f t="shared" ca="1" si="70"/>
        <v>#NAME?</v>
      </c>
      <c r="S272" s="221"/>
      <c r="T272" s="207" t="str">
        <f>IFERROR(VLOOKUP(Q272,エリアマスタ!$C$2:$I$2239,5,FALSE),"")</f>
        <v/>
      </c>
      <c r="U272" s="209"/>
      <c r="V272" s="207" t="str">
        <f>IFERROR(VLOOKUP(Q272,エリアマスタ!$C$2:$I$2239,6,FALSE),"")</f>
        <v/>
      </c>
      <c r="W272" s="209"/>
      <c r="X272" s="207" t="str">
        <f>IFERROR(VLOOKUP(Q272,エリアマスタ!$C$2:$I$2239,7,FALSE),"")</f>
        <v/>
      </c>
      <c r="Y272" s="210">
        <f t="shared" si="71"/>
        <v>0</v>
      </c>
      <c r="Z272" s="211">
        <v>32</v>
      </c>
      <c r="AA272" s="212"/>
      <c r="AB272" s="213" t="str">
        <f t="shared" si="69"/>
        <v/>
      </c>
      <c r="AC272" s="205"/>
      <c r="AD272" s="206"/>
      <c r="AE272" s="207" t="e">
        <f t="shared" ca="1" si="72"/>
        <v>#NAME?</v>
      </c>
      <c r="AF272" s="222"/>
      <c r="AG272" s="207" t="str">
        <f>IFERROR(VLOOKUP(AD272,エリアマスタ!$C$2:$I$2239,5,FALSE),"")</f>
        <v/>
      </c>
      <c r="AH272" s="209"/>
      <c r="AI272" s="207" t="str">
        <f>IFERROR(VLOOKUP(AD272,エリアマスタ!$C$2:$I$2239,6,FALSE),"")</f>
        <v/>
      </c>
      <c r="AJ272" s="209"/>
      <c r="AK272" s="207" t="str">
        <f>IFERROR(VLOOKUP(AD272,エリアマスタ!$C$2:$I$2239,7,FALSE),"")</f>
        <v/>
      </c>
      <c r="AL272" s="214">
        <f t="shared" si="67"/>
        <v>0</v>
      </c>
      <c r="AM272" s="215">
        <v>32</v>
      </c>
    </row>
    <row r="273" spans="1:41" ht="13.5" customHeight="1">
      <c r="B273" s="204" t="str">
        <f t="shared" si="64"/>
        <v/>
      </c>
      <c r="C273" s="205"/>
      <c r="D273" s="206"/>
      <c r="E273" s="207" t="e">
        <f t="shared" ref="E273" ca="1" si="73">エリア名2(D273)</f>
        <v>#NAME?</v>
      </c>
      <c r="F273" s="221"/>
      <c r="G273" s="207" t="str">
        <f>IFERROR(VLOOKUP(D273,エリアマスタ!$C$2:$I$2239,5,FALSE),"")</f>
        <v/>
      </c>
      <c r="H273" s="209"/>
      <c r="I273" s="207" t="str">
        <f>IFERROR(VLOOKUP(D273,エリアマスタ!$C$2:$I$2239,6,FALSE),"")</f>
        <v/>
      </c>
      <c r="J273" s="209"/>
      <c r="K273" s="207" t="str">
        <f>IFERROR(VLOOKUP(D273,エリアマスタ!$C$2:$I$2239,7,FALSE),"")</f>
        <v/>
      </c>
      <c r="L273" s="210">
        <f t="shared" ref="L273" si="74">IF(F273="●",G273,0)+IF(H273="●",I273,0)+IF(J273="●",K273,0)</f>
        <v>0</v>
      </c>
      <c r="M273" s="211">
        <v>40</v>
      </c>
      <c r="N273" s="212"/>
      <c r="O273" s="213" t="str">
        <f t="shared" si="68"/>
        <v/>
      </c>
      <c r="P273" s="205"/>
      <c r="Q273" s="206"/>
      <c r="R273" s="207" t="e">
        <f t="shared" ca="1" si="70"/>
        <v>#NAME?</v>
      </c>
      <c r="S273" s="221"/>
      <c r="T273" s="207" t="str">
        <f>IFERROR(VLOOKUP(Q273,エリアマスタ!$C$2:$I$2239,5,FALSE),"")</f>
        <v/>
      </c>
      <c r="U273" s="209"/>
      <c r="V273" s="207" t="str">
        <f>IFERROR(VLOOKUP(Q273,エリアマスタ!$C$2:$I$2239,6,FALSE),"")</f>
        <v/>
      </c>
      <c r="W273" s="209"/>
      <c r="X273" s="207" t="str">
        <f>IFERROR(VLOOKUP(Q273,エリアマスタ!$C$2:$I$2239,7,FALSE),"")</f>
        <v/>
      </c>
      <c r="Y273" s="210">
        <f t="shared" si="71"/>
        <v>0</v>
      </c>
      <c r="Z273" s="211">
        <v>40</v>
      </c>
      <c r="AA273" s="212"/>
      <c r="AB273" s="213" t="str">
        <f t="shared" si="69"/>
        <v/>
      </c>
      <c r="AC273" s="205"/>
      <c r="AD273" s="206"/>
      <c r="AE273" s="207" t="e">
        <f t="shared" ca="1" si="72"/>
        <v>#NAME?</v>
      </c>
      <c r="AF273" s="223"/>
      <c r="AG273" s="207" t="str">
        <f>IFERROR(VLOOKUP(AD273,エリアマスタ!$C$2:$I$2239,5,FALSE),"")</f>
        <v/>
      </c>
      <c r="AH273" s="209"/>
      <c r="AI273" s="207" t="str">
        <f>IFERROR(VLOOKUP(AD273,エリアマスタ!$C$2:$I$2239,6,FALSE),"")</f>
        <v/>
      </c>
      <c r="AJ273" s="209"/>
      <c r="AK273" s="207" t="str">
        <f>IFERROR(VLOOKUP(AD273,エリアマスタ!$C$2:$I$2239,7,FALSE),"")</f>
        <v/>
      </c>
      <c r="AL273" s="214">
        <f t="shared" si="67"/>
        <v>0</v>
      </c>
      <c r="AM273" s="211">
        <v>40</v>
      </c>
    </row>
    <row r="274" spans="1:41" s="237" customFormat="1" ht="13.5" customHeight="1">
      <c r="A274" s="184"/>
      <c r="B274" s="329" t="s">
        <v>60</v>
      </c>
      <c r="C274" s="330"/>
      <c r="D274" s="224"/>
      <c r="E274" s="225"/>
      <c r="F274" s="226"/>
      <c r="G274" s="227">
        <f>SUM(G241:G273)</f>
        <v>5100</v>
      </c>
      <c r="H274" s="228"/>
      <c r="I274" s="227">
        <f>SUM(I241:I273)</f>
        <v>6961</v>
      </c>
      <c r="J274" s="228"/>
      <c r="K274" s="227">
        <f>SUM(K241:K273)</f>
        <v>12061</v>
      </c>
      <c r="L274" s="227">
        <f>SUM(L241:L273)</f>
        <v>0</v>
      </c>
      <c r="M274" s="229"/>
      <c r="N274" s="212"/>
      <c r="O274" s="331" t="s">
        <v>60</v>
      </c>
      <c r="P274" s="332"/>
      <c r="Q274" s="230"/>
      <c r="R274" s="207"/>
      <c r="S274" s="231"/>
      <c r="T274" s="227">
        <f>SUM(T241:T273)</f>
        <v>7535</v>
      </c>
      <c r="U274" s="228"/>
      <c r="V274" s="227">
        <f>SUM(V241:V273)</f>
        <v>3916</v>
      </c>
      <c r="W274" s="228"/>
      <c r="X274" s="227">
        <f>SUM(X241:X273)</f>
        <v>11451</v>
      </c>
      <c r="Y274" s="227">
        <f>SUM(Y241:Y273)</f>
        <v>0</v>
      </c>
      <c r="Z274" s="232"/>
      <c r="AA274" s="212"/>
      <c r="AB274" s="331" t="s">
        <v>60</v>
      </c>
      <c r="AC274" s="332"/>
      <c r="AD274" s="230"/>
      <c r="AE274" s="233"/>
      <c r="AF274" s="234"/>
      <c r="AG274" s="227">
        <f>SUM(AG241:AG273)</f>
        <v>5494</v>
      </c>
      <c r="AH274" s="228"/>
      <c r="AI274" s="227">
        <f>SUM(AI241:AI273)</f>
        <v>4076</v>
      </c>
      <c r="AJ274" s="228"/>
      <c r="AK274" s="227">
        <f>SUM(AK241:AK273)</f>
        <v>9570</v>
      </c>
      <c r="AL274" s="227">
        <f>SUM(AL241:AL273)</f>
        <v>0</v>
      </c>
      <c r="AM274" s="235"/>
      <c r="AN274" s="236"/>
    </row>
    <row r="276" spans="1:41" ht="13.5" customHeight="1">
      <c r="B276" s="320">
        <f>VLOOKUP(E276,地区マスタ!$A$2:$C$159,2,FALSE)</f>
        <v>22</v>
      </c>
      <c r="C276" s="321"/>
      <c r="D276" s="188"/>
      <c r="E276" s="189" t="s">
        <v>3199</v>
      </c>
      <c r="F276" s="190"/>
      <c r="G276" s="190"/>
      <c r="H276" s="190"/>
      <c r="I276" s="190"/>
      <c r="J276" s="190"/>
      <c r="K276" s="191"/>
      <c r="L276" s="191"/>
      <c r="M276" s="192"/>
      <c r="N276" s="193"/>
      <c r="O276" s="320">
        <f>VLOOKUP(R276,地区マスタ!$A$2:$C$159,2,FALSE)</f>
        <v>23</v>
      </c>
      <c r="P276" s="321"/>
      <c r="Q276" s="188"/>
      <c r="R276" s="189" t="s">
        <v>3200</v>
      </c>
      <c r="S276" s="190"/>
      <c r="T276" s="190"/>
      <c r="U276" s="190"/>
      <c r="V276" s="190"/>
      <c r="W276" s="190"/>
      <c r="X276" s="191"/>
      <c r="Y276" s="191"/>
      <c r="Z276" s="192"/>
      <c r="AA276" s="193"/>
      <c r="AB276" s="320">
        <f>VLOOKUP(AE276,地区マスタ!$A$2:$C$159,2,FALSE)</f>
        <v>51</v>
      </c>
      <c r="AC276" s="321"/>
      <c r="AD276" s="188"/>
      <c r="AE276" s="189" t="s">
        <v>3201</v>
      </c>
      <c r="AF276" s="190"/>
      <c r="AG276" s="190"/>
      <c r="AH276" s="190"/>
      <c r="AI276" s="190"/>
      <c r="AJ276" s="190"/>
      <c r="AK276" s="191"/>
      <c r="AL276" s="191"/>
      <c r="AM276" s="192"/>
    </row>
    <row r="277" spans="1:41" s="203" customFormat="1" ht="13.5" customHeight="1">
      <c r="A277" s="184"/>
      <c r="B277" s="322" t="s">
        <v>1557</v>
      </c>
      <c r="C277" s="323"/>
      <c r="D277" s="194" t="s">
        <v>1558</v>
      </c>
      <c r="E277" s="195" t="s">
        <v>2126</v>
      </c>
      <c r="F277" s="196"/>
      <c r="G277" s="197" t="s">
        <v>39</v>
      </c>
      <c r="H277" s="198"/>
      <c r="I277" s="197" t="s">
        <v>40</v>
      </c>
      <c r="J277" s="198"/>
      <c r="K277" s="197" t="s">
        <v>41</v>
      </c>
      <c r="L277" s="199" t="s">
        <v>42</v>
      </c>
      <c r="M277" s="199" t="s">
        <v>176</v>
      </c>
      <c r="N277" s="193"/>
      <c r="O277" s="324" t="s">
        <v>1557</v>
      </c>
      <c r="P277" s="325"/>
      <c r="Q277" s="194" t="s">
        <v>1558</v>
      </c>
      <c r="R277" s="200" t="s">
        <v>2126</v>
      </c>
      <c r="S277" s="198"/>
      <c r="T277" s="197" t="s">
        <v>39</v>
      </c>
      <c r="U277" s="198"/>
      <c r="V277" s="197" t="s">
        <v>40</v>
      </c>
      <c r="W277" s="198"/>
      <c r="X277" s="197" t="s">
        <v>41</v>
      </c>
      <c r="Y277" s="199" t="s">
        <v>42</v>
      </c>
      <c r="Z277" s="199" t="s">
        <v>176</v>
      </c>
      <c r="AA277" s="193"/>
      <c r="AB277" s="324" t="s">
        <v>1557</v>
      </c>
      <c r="AC277" s="325"/>
      <c r="AD277" s="194" t="s">
        <v>1558</v>
      </c>
      <c r="AE277" s="200" t="s">
        <v>2126</v>
      </c>
      <c r="AF277" s="198"/>
      <c r="AG277" s="197" t="s">
        <v>39</v>
      </c>
      <c r="AH277" s="198"/>
      <c r="AI277" s="197" t="s">
        <v>40</v>
      </c>
      <c r="AJ277" s="198"/>
      <c r="AK277" s="197" t="s">
        <v>41</v>
      </c>
      <c r="AL277" s="199" t="s">
        <v>42</v>
      </c>
      <c r="AM277" s="199" t="s">
        <v>176</v>
      </c>
      <c r="AN277" s="201"/>
      <c r="AO277" s="202"/>
    </row>
    <row r="278" spans="1:41" ht="13.5" customHeight="1">
      <c r="B278" s="204" t="str">
        <f t="shared" ref="B278:B308" si="75">IF(L278&gt;1,"●","")</f>
        <v/>
      </c>
      <c r="C278" s="205">
        <v>1</v>
      </c>
      <c r="D278" s="206" t="str">
        <f>B276&amp;"-"&amp;C278</f>
        <v>22-1</v>
      </c>
      <c r="E278" s="207" t="s">
        <v>25</v>
      </c>
      <c r="F278" s="208"/>
      <c r="G278" s="207">
        <f>IFERROR(VLOOKUP(D278,エリアマスタ!$C$2:$I$2239,5,FALSE),"")</f>
        <v>264</v>
      </c>
      <c r="H278" s="209"/>
      <c r="I278" s="207">
        <f>IFERROR(VLOOKUP(D278,エリアマスタ!$C$2:$I$2239,6,FALSE),"")</f>
        <v>119</v>
      </c>
      <c r="J278" s="209"/>
      <c r="K278" s="207">
        <f>IFERROR(VLOOKUP(D278,エリアマスタ!$C$2:$I$2239,7,FALSE),"")</f>
        <v>383</v>
      </c>
      <c r="L278" s="210">
        <f t="shared" ref="L278:L307" si="76">IF(OR(OR(AND(F278="●", H278="●"),AND(F278="●", J278="●")),AND(H278="●", J278="●")),"エラー",IF(F278="●",G278,0)+IF(H278="●",I278,0)+IF(J278="●",K278,0))</f>
        <v>0</v>
      </c>
      <c r="M278" s="211">
        <v>1</v>
      </c>
      <c r="N278" s="212"/>
      <c r="O278" s="213" t="str">
        <f>IF(Y278&gt;1,"●","")</f>
        <v/>
      </c>
      <c r="P278" s="205">
        <v>1</v>
      </c>
      <c r="Q278" s="206" t="str">
        <f>O276&amp;"-"&amp;P278</f>
        <v>23-1</v>
      </c>
      <c r="R278" s="207" t="s">
        <v>3220</v>
      </c>
      <c r="S278" s="209"/>
      <c r="T278" s="207">
        <f>IFERROR(VLOOKUP(Q278,エリアマスタ!$C$2:$I$2239,5,FALSE),"")</f>
        <v>214</v>
      </c>
      <c r="U278" s="208"/>
      <c r="V278" s="207">
        <f>IFERROR(VLOOKUP(Q278,エリアマスタ!$C$2:$I$2239,6,FALSE),"")</f>
        <v>62</v>
      </c>
      <c r="W278" s="209"/>
      <c r="X278" s="207">
        <f>IFERROR(VLOOKUP(Q278,エリアマスタ!$C$2:$I$2239,7,FALSE),"")</f>
        <v>276</v>
      </c>
      <c r="Y278" s="210">
        <f t="shared" ref="Y278:Y289" si="77">IF(OR(OR(AND(S278="●", U278="●"),AND(S278="●", W278="●")),AND(U278="●", W278="●")),"エラー",IF(S278="●",T278,0)+IF(U278="●",V278,0)+IF(W278="●",X278,0))</f>
        <v>0</v>
      </c>
      <c r="Z278" s="211">
        <v>1</v>
      </c>
      <c r="AA278" s="212"/>
      <c r="AB278" s="213" t="str">
        <f>IF(AL278&gt;1,"●","")</f>
        <v/>
      </c>
      <c r="AC278" s="205">
        <v>1</v>
      </c>
      <c r="AD278" s="206" t="str">
        <f>AB276&amp;"-"&amp;AC278</f>
        <v>51-1</v>
      </c>
      <c r="AE278" s="207" t="s">
        <v>807</v>
      </c>
      <c r="AF278" s="209"/>
      <c r="AG278" s="207">
        <f>IFERROR(VLOOKUP(AD278,エリアマスタ!$C$2:$I$2239,5,FALSE),"")</f>
        <v>243</v>
      </c>
      <c r="AH278" s="209"/>
      <c r="AI278" s="207">
        <f>IFERROR(VLOOKUP(AD278,エリアマスタ!$C$2:$I$2239,6,FALSE),"")</f>
        <v>166</v>
      </c>
      <c r="AJ278" s="208"/>
      <c r="AK278" s="207">
        <f>IFERROR(VLOOKUP(AD278,エリアマスタ!$C$2:$I$2239,7,FALSE),"")</f>
        <v>409</v>
      </c>
      <c r="AL278" s="214">
        <f t="shared" ref="AL278:AL308" si="78">IF(OR(OR(AND(AF278="●", AH278="●"),AND(AF278="●", AJ278="●")),AND(AH278="●", AJ278="●")),"エラー",IF(AF278="●",AG278,0)+IF(AH278="●",AI278,0)+IF(AJ278="●",AK278,0))</f>
        <v>0</v>
      </c>
      <c r="AM278" s="211">
        <v>1</v>
      </c>
    </row>
    <row r="279" spans="1:41" ht="13.5" customHeight="1">
      <c r="B279" s="204" t="str">
        <f t="shared" si="75"/>
        <v/>
      </c>
      <c r="C279" s="205">
        <v>2</v>
      </c>
      <c r="D279" s="206" t="str">
        <f>B276&amp;"-"&amp;C279</f>
        <v>22-2</v>
      </c>
      <c r="E279" s="207" t="s">
        <v>784</v>
      </c>
      <c r="F279" s="208"/>
      <c r="G279" s="207">
        <f>IFERROR(VLOOKUP(D279,エリアマスタ!$C$2:$I$2239,5,FALSE),"")</f>
        <v>175</v>
      </c>
      <c r="H279" s="209"/>
      <c r="I279" s="207">
        <f>IFERROR(VLOOKUP(D279,エリアマスタ!$C$2:$I$2239,6,FALSE),"")</f>
        <v>185</v>
      </c>
      <c r="J279" s="209"/>
      <c r="K279" s="207">
        <f>IFERROR(VLOOKUP(D279,エリアマスタ!$C$2:$I$2239,7,FALSE),"")</f>
        <v>360</v>
      </c>
      <c r="L279" s="210">
        <f t="shared" si="76"/>
        <v>0</v>
      </c>
      <c r="M279" s="215">
        <v>2</v>
      </c>
      <c r="N279" s="212"/>
      <c r="O279" s="213" t="str">
        <f>IF(Y279&gt;1,"●","")</f>
        <v/>
      </c>
      <c r="P279" s="205">
        <v>2</v>
      </c>
      <c r="Q279" s="206" t="str">
        <f>O276&amp;"-"&amp;P279</f>
        <v>23-2</v>
      </c>
      <c r="R279" s="207" t="s">
        <v>3221</v>
      </c>
      <c r="S279" s="209"/>
      <c r="T279" s="207">
        <f>IFERROR(VLOOKUP(Q279,エリアマスタ!$C$2:$I$2239,5,FALSE),"")</f>
        <v>221</v>
      </c>
      <c r="U279" s="209"/>
      <c r="V279" s="207">
        <f>IFERROR(VLOOKUP(Q279,エリアマスタ!$C$2:$I$2239,6,FALSE),"")</f>
        <v>60</v>
      </c>
      <c r="W279" s="209"/>
      <c r="X279" s="207">
        <f>IFERROR(VLOOKUP(Q279,エリアマスタ!$C$2:$I$2239,7,FALSE),"")</f>
        <v>281</v>
      </c>
      <c r="Y279" s="210">
        <f t="shared" si="77"/>
        <v>0</v>
      </c>
      <c r="Z279" s="215">
        <v>2</v>
      </c>
      <c r="AA279" s="212"/>
      <c r="AB279" s="213" t="str">
        <f>IF(AL279&gt;1,"●","")</f>
        <v/>
      </c>
      <c r="AC279" s="205">
        <v>2</v>
      </c>
      <c r="AD279" s="206" t="str">
        <f>AB276&amp;"-"&amp;AC279</f>
        <v>51-2</v>
      </c>
      <c r="AE279" s="207" t="s">
        <v>808</v>
      </c>
      <c r="AF279" s="209"/>
      <c r="AG279" s="207">
        <f>IFERROR(VLOOKUP(AD279,エリアマスタ!$C$2:$I$2239,5,FALSE),"")</f>
        <v>351</v>
      </c>
      <c r="AH279" s="209"/>
      <c r="AI279" s="207">
        <f>IFERROR(VLOOKUP(AD279,エリアマスタ!$C$2:$I$2239,6,FALSE),"")</f>
        <v>112</v>
      </c>
      <c r="AJ279" s="208"/>
      <c r="AK279" s="207">
        <f>IFERROR(VLOOKUP(AD279,エリアマスタ!$C$2:$I$2239,7,FALSE),"")</f>
        <v>463</v>
      </c>
      <c r="AL279" s="214">
        <f t="shared" si="78"/>
        <v>0</v>
      </c>
      <c r="AM279" s="215">
        <v>2</v>
      </c>
    </row>
    <row r="280" spans="1:41" ht="13.5" customHeight="1">
      <c r="B280" s="204" t="str">
        <f t="shared" si="75"/>
        <v/>
      </c>
      <c r="C280" s="205">
        <v>3</v>
      </c>
      <c r="D280" s="206" t="str">
        <f>B276&amp;"-"&amp;C280</f>
        <v>22-3</v>
      </c>
      <c r="E280" s="207" t="s">
        <v>785</v>
      </c>
      <c r="F280" s="208"/>
      <c r="G280" s="207">
        <f>IFERROR(VLOOKUP(D280,エリアマスタ!$C$2:$I$2239,5,FALSE),"")</f>
        <v>377</v>
      </c>
      <c r="H280" s="209"/>
      <c r="I280" s="207">
        <f>IFERROR(VLOOKUP(D280,エリアマスタ!$C$2:$I$2239,6,FALSE),"")</f>
        <v>120</v>
      </c>
      <c r="J280" s="209"/>
      <c r="K280" s="207">
        <f>IFERROR(VLOOKUP(D280,エリアマスタ!$C$2:$I$2239,7,FALSE),"")</f>
        <v>497</v>
      </c>
      <c r="L280" s="210">
        <f t="shared" si="76"/>
        <v>0</v>
      </c>
      <c r="M280" s="215">
        <v>3</v>
      </c>
      <c r="N280" s="212"/>
      <c r="O280" s="213" t="str">
        <f t="shared" ref="O280:O308" si="79">IF(Y280&gt;1,"●","")</f>
        <v/>
      </c>
      <c r="P280" s="205">
        <v>3</v>
      </c>
      <c r="Q280" s="206" t="str">
        <f>O276&amp;"-"&amp;P280</f>
        <v>23-3</v>
      </c>
      <c r="R280" s="207" t="s">
        <v>1418</v>
      </c>
      <c r="S280" s="209"/>
      <c r="T280" s="207">
        <f>IFERROR(VLOOKUP(Q280,エリアマスタ!$C$2:$I$2239,5,FALSE),"")</f>
        <v>210</v>
      </c>
      <c r="U280" s="209"/>
      <c r="V280" s="207">
        <f>IFERROR(VLOOKUP(Q280,エリアマスタ!$C$2:$I$2239,6,FALSE),"")</f>
        <v>14</v>
      </c>
      <c r="W280" s="209"/>
      <c r="X280" s="207">
        <f>IFERROR(VLOOKUP(Q280,エリアマスタ!$C$2:$I$2239,7,FALSE),"")</f>
        <v>224</v>
      </c>
      <c r="Y280" s="210">
        <f t="shared" si="77"/>
        <v>0</v>
      </c>
      <c r="Z280" s="215">
        <v>3</v>
      </c>
      <c r="AA280" s="212"/>
      <c r="AB280" s="213" t="str">
        <f t="shared" ref="AB280:AB308" si="80">IF(AL280&gt;1,"●","")</f>
        <v/>
      </c>
      <c r="AC280" s="205">
        <v>3</v>
      </c>
      <c r="AD280" s="206" t="str">
        <f>AB276&amp;"-"&amp;AC280</f>
        <v>51-3</v>
      </c>
      <c r="AE280" s="207" t="s">
        <v>809</v>
      </c>
      <c r="AF280" s="209"/>
      <c r="AG280" s="207">
        <f>IFERROR(VLOOKUP(AD280,エリアマスタ!$C$2:$I$2239,5,FALSE),"")</f>
        <v>290</v>
      </c>
      <c r="AH280" s="209"/>
      <c r="AI280" s="207">
        <f>IFERROR(VLOOKUP(AD280,エリアマスタ!$C$2:$I$2239,6,FALSE),"")</f>
        <v>265</v>
      </c>
      <c r="AJ280" s="208"/>
      <c r="AK280" s="207">
        <f>IFERROR(VLOOKUP(AD280,エリアマスタ!$C$2:$I$2239,7,FALSE),"")</f>
        <v>555</v>
      </c>
      <c r="AL280" s="214">
        <f t="shared" si="78"/>
        <v>0</v>
      </c>
      <c r="AM280" s="215">
        <v>3</v>
      </c>
    </row>
    <row r="281" spans="1:41" ht="13.5" customHeight="1">
      <c r="B281" s="204" t="str">
        <f t="shared" si="75"/>
        <v/>
      </c>
      <c r="C281" s="205">
        <v>4</v>
      </c>
      <c r="D281" s="206" t="str">
        <f>B276&amp;"-"&amp;C281</f>
        <v>22-4</v>
      </c>
      <c r="E281" s="207" t="s">
        <v>786</v>
      </c>
      <c r="F281" s="208"/>
      <c r="G281" s="207">
        <f>IFERROR(VLOOKUP(D281,エリアマスタ!$C$2:$I$2239,5,FALSE),"")</f>
        <v>363</v>
      </c>
      <c r="H281" s="209"/>
      <c r="I281" s="207">
        <f>IFERROR(VLOOKUP(D281,エリアマスタ!$C$2:$I$2239,6,FALSE),"")</f>
        <v>146</v>
      </c>
      <c r="J281" s="209"/>
      <c r="K281" s="207">
        <f>IFERROR(VLOOKUP(D281,エリアマスタ!$C$2:$I$2239,7,FALSE),"")</f>
        <v>509</v>
      </c>
      <c r="L281" s="210">
        <f t="shared" si="76"/>
        <v>0</v>
      </c>
      <c r="M281" s="211">
        <v>4</v>
      </c>
      <c r="N281" s="212"/>
      <c r="O281" s="213" t="str">
        <f t="shared" si="79"/>
        <v/>
      </c>
      <c r="P281" s="205">
        <v>6</v>
      </c>
      <c r="Q281" s="206" t="str">
        <f>O276&amp;"-"&amp;P281</f>
        <v>23-6</v>
      </c>
      <c r="R281" s="207" t="s">
        <v>3222</v>
      </c>
      <c r="S281" s="209"/>
      <c r="T281" s="207">
        <f>IFERROR(VLOOKUP(Q281,エリアマスタ!$C$2:$I$2239,5,FALSE),"")</f>
        <v>131</v>
      </c>
      <c r="U281" s="208"/>
      <c r="V281" s="207">
        <f>IFERROR(VLOOKUP(Q281,エリアマスタ!$C$2:$I$2239,6,FALSE),"")</f>
        <v>41</v>
      </c>
      <c r="W281" s="209"/>
      <c r="X281" s="207">
        <f>IFERROR(VLOOKUP(Q281,エリアマスタ!$C$2:$I$2239,7,FALSE),"")</f>
        <v>172</v>
      </c>
      <c r="Y281" s="210">
        <f t="shared" si="77"/>
        <v>0</v>
      </c>
      <c r="Z281" s="211">
        <v>4</v>
      </c>
      <c r="AA281" s="212"/>
      <c r="AB281" s="213" t="str">
        <f t="shared" si="80"/>
        <v/>
      </c>
      <c r="AC281" s="205">
        <v>4</v>
      </c>
      <c r="AD281" s="206" t="str">
        <f>AB276&amp;"-"&amp;AC281</f>
        <v>51-4</v>
      </c>
      <c r="AE281" s="207" t="s">
        <v>33</v>
      </c>
      <c r="AF281" s="209"/>
      <c r="AG281" s="207">
        <f>IFERROR(VLOOKUP(AD281,エリアマスタ!$C$2:$I$2239,5,FALSE),"")</f>
        <v>481</v>
      </c>
      <c r="AH281" s="209"/>
      <c r="AI281" s="207">
        <f>IFERROR(VLOOKUP(AD281,エリアマスタ!$C$2:$I$2239,6,FALSE),"")</f>
        <v>281</v>
      </c>
      <c r="AJ281" s="208"/>
      <c r="AK281" s="207">
        <f>IFERROR(VLOOKUP(AD281,エリアマスタ!$C$2:$I$2239,7,FALSE),"")</f>
        <v>762</v>
      </c>
      <c r="AL281" s="214">
        <f t="shared" si="78"/>
        <v>0</v>
      </c>
      <c r="AM281" s="211">
        <v>4</v>
      </c>
    </row>
    <row r="282" spans="1:41" ht="13.5" customHeight="1">
      <c r="B282" s="204" t="str">
        <f t="shared" si="75"/>
        <v/>
      </c>
      <c r="C282" s="205">
        <v>5</v>
      </c>
      <c r="D282" s="206" t="str">
        <f>B276&amp;"-"&amp;C282</f>
        <v>22-5</v>
      </c>
      <c r="E282" s="207" t="s">
        <v>26</v>
      </c>
      <c r="F282" s="208"/>
      <c r="G282" s="207">
        <f>IFERROR(VLOOKUP(D282,エリアマスタ!$C$2:$I$2239,5,FALSE),"")</f>
        <v>194</v>
      </c>
      <c r="H282" s="209"/>
      <c r="I282" s="207">
        <f>IFERROR(VLOOKUP(D282,エリアマスタ!$C$2:$I$2239,6,FALSE),"")</f>
        <v>100</v>
      </c>
      <c r="J282" s="209"/>
      <c r="K282" s="207">
        <f>IFERROR(VLOOKUP(D282,エリアマスタ!$C$2:$I$2239,7,FALSE),"")</f>
        <v>294</v>
      </c>
      <c r="L282" s="210">
        <f t="shared" si="76"/>
        <v>0</v>
      </c>
      <c r="M282" s="215">
        <v>5</v>
      </c>
      <c r="N282" s="212"/>
      <c r="O282" s="213" t="str">
        <f t="shared" si="79"/>
        <v/>
      </c>
      <c r="P282" s="205">
        <v>8</v>
      </c>
      <c r="Q282" s="206" t="str">
        <f>O276&amp;"-"&amp;P282</f>
        <v>23-8</v>
      </c>
      <c r="R282" s="207" t="s">
        <v>3223</v>
      </c>
      <c r="S282" s="209"/>
      <c r="T282" s="207">
        <f>IFERROR(VLOOKUP(Q282,エリアマスタ!$C$2:$I$2239,5,FALSE),"")</f>
        <v>140</v>
      </c>
      <c r="U282" s="208"/>
      <c r="V282" s="207">
        <f>IFERROR(VLOOKUP(Q282,エリアマスタ!$C$2:$I$2239,6,FALSE),"")</f>
        <v>125</v>
      </c>
      <c r="W282" s="209"/>
      <c r="X282" s="207">
        <f>IFERROR(VLOOKUP(Q282,エリアマスタ!$C$2:$I$2239,7,FALSE),"")</f>
        <v>265</v>
      </c>
      <c r="Y282" s="210">
        <f t="shared" si="77"/>
        <v>0</v>
      </c>
      <c r="Z282" s="215">
        <v>5</v>
      </c>
      <c r="AA282" s="212"/>
      <c r="AB282" s="213" t="str">
        <f t="shared" si="80"/>
        <v/>
      </c>
      <c r="AC282" s="205">
        <v>5</v>
      </c>
      <c r="AD282" s="206" t="str">
        <f>AB276&amp;"-"&amp;AC282</f>
        <v>51-5</v>
      </c>
      <c r="AE282" s="207" t="s">
        <v>810</v>
      </c>
      <c r="AF282" s="209"/>
      <c r="AG282" s="207">
        <f>IFERROR(VLOOKUP(AD282,エリアマスタ!$C$2:$I$2239,5,FALSE),"")</f>
        <v>237</v>
      </c>
      <c r="AH282" s="209"/>
      <c r="AI282" s="207">
        <f>IFERROR(VLOOKUP(AD282,エリアマスタ!$C$2:$I$2239,6,FALSE),"")</f>
        <v>409</v>
      </c>
      <c r="AJ282" s="208"/>
      <c r="AK282" s="207">
        <f>IFERROR(VLOOKUP(AD282,エリアマスタ!$C$2:$I$2239,7,FALSE),"")</f>
        <v>646</v>
      </c>
      <c r="AL282" s="214">
        <f t="shared" si="78"/>
        <v>0</v>
      </c>
      <c r="AM282" s="215">
        <v>5</v>
      </c>
    </row>
    <row r="283" spans="1:41" ht="13.5" customHeight="1">
      <c r="B283" s="204" t="str">
        <f t="shared" si="75"/>
        <v/>
      </c>
      <c r="C283" s="205">
        <v>6</v>
      </c>
      <c r="D283" s="206" t="str">
        <f>B276&amp;"-"&amp;C283</f>
        <v>22-6</v>
      </c>
      <c r="E283" s="207" t="s">
        <v>27</v>
      </c>
      <c r="F283" s="208"/>
      <c r="G283" s="207">
        <f>IFERROR(VLOOKUP(D283,エリアマスタ!$C$2:$I$2239,5,FALSE),"")</f>
        <v>225</v>
      </c>
      <c r="H283" s="209"/>
      <c r="I283" s="207">
        <f>IFERROR(VLOOKUP(D283,エリアマスタ!$C$2:$I$2239,6,FALSE),"")</f>
        <v>123</v>
      </c>
      <c r="J283" s="209"/>
      <c r="K283" s="207">
        <f>IFERROR(VLOOKUP(D283,エリアマスタ!$C$2:$I$2239,7,FALSE),"")</f>
        <v>348</v>
      </c>
      <c r="L283" s="210">
        <f t="shared" si="76"/>
        <v>0</v>
      </c>
      <c r="M283" s="215">
        <v>6</v>
      </c>
      <c r="N283" s="212"/>
      <c r="O283" s="213" t="str">
        <f t="shared" si="79"/>
        <v/>
      </c>
      <c r="P283" s="205">
        <v>11</v>
      </c>
      <c r="Q283" s="206" t="str">
        <f>O276&amp;"-"&amp;P283</f>
        <v>23-11</v>
      </c>
      <c r="R283" s="207" t="s">
        <v>3224</v>
      </c>
      <c r="S283" s="209"/>
      <c r="T283" s="207">
        <f>IFERROR(VLOOKUP(Q283,エリアマスタ!$C$2:$I$2239,5,FALSE),"")</f>
        <v>192</v>
      </c>
      <c r="U283" s="208"/>
      <c r="V283" s="207">
        <f>IFERROR(VLOOKUP(Q283,エリアマスタ!$C$2:$I$2239,6,FALSE),"")</f>
        <v>156</v>
      </c>
      <c r="W283" s="209"/>
      <c r="X283" s="207">
        <f>IFERROR(VLOOKUP(Q283,エリアマスタ!$C$2:$I$2239,7,FALSE),"")</f>
        <v>348</v>
      </c>
      <c r="Y283" s="210">
        <f t="shared" si="77"/>
        <v>0</v>
      </c>
      <c r="Z283" s="215">
        <v>6</v>
      </c>
      <c r="AA283" s="212"/>
      <c r="AB283" s="213" t="str">
        <f t="shared" si="80"/>
        <v/>
      </c>
      <c r="AC283" s="205">
        <v>6</v>
      </c>
      <c r="AD283" s="206" t="str">
        <f>AB276&amp;"-"&amp;AC283</f>
        <v>51-6</v>
      </c>
      <c r="AE283" s="207" t="s">
        <v>34</v>
      </c>
      <c r="AF283" s="209"/>
      <c r="AG283" s="207">
        <f>IFERROR(VLOOKUP(AD283,エリアマスタ!$C$2:$I$2239,5,FALSE),"")</f>
        <v>157</v>
      </c>
      <c r="AH283" s="209"/>
      <c r="AI283" s="207">
        <f>IFERROR(VLOOKUP(AD283,エリアマスタ!$C$2:$I$2239,6,FALSE),"")</f>
        <v>89</v>
      </c>
      <c r="AJ283" s="208"/>
      <c r="AK283" s="207">
        <f>IFERROR(VLOOKUP(AD283,エリアマスタ!$C$2:$I$2239,7,FALSE),"")</f>
        <v>246</v>
      </c>
      <c r="AL283" s="214">
        <f t="shared" si="78"/>
        <v>0</v>
      </c>
      <c r="AM283" s="215">
        <v>6</v>
      </c>
    </row>
    <row r="284" spans="1:41" ht="13.5" customHeight="1">
      <c r="B284" s="204" t="str">
        <f t="shared" si="75"/>
        <v/>
      </c>
      <c r="C284" s="205">
        <v>7</v>
      </c>
      <c r="D284" s="206" t="str">
        <f>B276&amp;"-"&amp;C284</f>
        <v>22-7</v>
      </c>
      <c r="E284" s="207" t="s">
        <v>787</v>
      </c>
      <c r="F284" s="208"/>
      <c r="G284" s="207">
        <f>IFERROR(VLOOKUP(D284,エリアマスタ!$C$2:$I$2239,5,FALSE),"")</f>
        <v>165</v>
      </c>
      <c r="H284" s="209"/>
      <c r="I284" s="207">
        <f>IFERROR(VLOOKUP(D284,エリアマスタ!$C$2:$I$2239,6,FALSE),"")</f>
        <v>310</v>
      </c>
      <c r="J284" s="209"/>
      <c r="K284" s="207">
        <f>IFERROR(VLOOKUP(D284,エリアマスタ!$C$2:$I$2239,7,FALSE),"")</f>
        <v>475</v>
      </c>
      <c r="L284" s="210">
        <f t="shared" si="76"/>
        <v>0</v>
      </c>
      <c r="M284" s="211">
        <v>7</v>
      </c>
      <c r="N284" s="212"/>
      <c r="O284" s="213" t="str">
        <f t="shared" si="79"/>
        <v/>
      </c>
      <c r="P284" s="205">
        <v>17</v>
      </c>
      <c r="Q284" s="206" t="str">
        <f>O276&amp;"-"&amp;P284</f>
        <v>23-17</v>
      </c>
      <c r="R284" s="207" t="s">
        <v>3225</v>
      </c>
      <c r="S284" s="209"/>
      <c r="T284" s="207">
        <f>IFERROR(VLOOKUP(Q284,エリアマスタ!$C$2:$I$2239,5,FALSE),"")</f>
        <v>93</v>
      </c>
      <c r="U284" s="208"/>
      <c r="V284" s="207">
        <f>IFERROR(VLOOKUP(Q284,エリアマスタ!$C$2:$I$2239,6,FALSE),"")</f>
        <v>87</v>
      </c>
      <c r="W284" s="209"/>
      <c r="X284" s="207">
        <f>IFERROR(VLOOKUP(Q284,エリアマスタ!$C$2:$I$2239,7,FALSE),"")</f>
        <v>180</v>
      </c>
      <c r="Y284" s="210">
        <f t="shared" si="77"/>
        <v>0</v>
      </c>
      <c r="Z284" s="211">
        <v>7</v>
      </c>
      <c r="AA284" s="212"/>
      <c r="AB284" s="213" t="str">
        <f t="shared" si="80"/>
        <v/>
      </c>
      <c r="AC284" s="205">
        <v>7</v>
      </c>
      <c r="AD284" s="206" t="str">
        <f>AB276&amp;"-"&amp;AC284</f>
        <v>51-7</v>
      </c>
      <c r="AE284" s="207" t="s">
        <v>35</v>
      </c>
      <c r="AF284" s="209"/>
      <c r="AG284" s="207">
        <f>IFERROR(VLOOKUP(AD284,エリアマスタ!$C$2:$I$2239,5,FALSE),"")</f>
        <v>256</v>
      </c>
      <c r="AH284" s="209"/>
      <c r="AI284" s="207">
        <f>IFERROR(VLOOKUP(AD284,エリアマスタ!$C$2:$I$2239,6,FALSE),"")</f>
        <v>153</v>
      </c>
      <c r="AJ284" s="208"/>
      <c r="AK284" s="207">
        <f>IFERROR(VLOOKUP(AD284,エリアマスタ!$C$2:$I$2239,7,FALSE),"")</f>
        <v>409</v>
      </c>
      <c r="AL284" s="214">
        <f t="shared" si="78"/>
        <v>0</v>
      </c>
      <c r="AM284" s="211">
        <v>7</v>
      </c>
    </row>
    <row r="285" spans="1:41" ht="13.5" customHeight="1">
      <c r="B285" s="204" t="str">
        <f t="shared" si="75"/>
        <v/>
      </c>
      <c r="C285" s="205">
        <v>8</v>
      </c>
      <c r="D285" s="206" t="str">
        <f>B276&amp;"-"&amp;C285</f>
        <v>22-8</v>
      </c>
      <c r="E285" s="207" t="s">
        <v>788</v>
      </c>
      <c r="F285" s="208"/>
      <c r="G285" s="207">
        <f>IFERROR(VLOOKUP(D285,エリアマスタ!$C$2:$I$2239,5,FALSE),"")</f>
        <v>315</v>
      </c>
      <c r="H285" s="209"/>
      <c r="I285" s="207">
        <f>IFERROR(VLOOKUP(D285,エリアマスタ!$C$2:$I$2239,6,FALSE),"")</f>
        <v>101</v>
      </c>
      <c r="J285" s="209"/>
      <c r="K285" s="207">
        <f>IFERROR(VLOOKUP(D285,エリアマスタ!$C$2:$I$2239,7,FALSE),"")</f>
        <v>416</v>
      </c>
      <c r="L285" s="210">
        <f t="shared" si="76"/>
        <v>0</v>
      </c>
      <c r="M285" s="215">
        <v>8</v>
      </c>
      <c r="N285" s="212"/>
      <c r="O285" s="213" t="str">
        <f t="shared" si="79"/>
        <v/>
      </c>
      <c r="P285" s="205">
        <v>21</v>
      </c>
      <c r="Q285" s="206" t="str">
        <f>O276&amp;"-"&amp;P285</f>
        <v>23-21</v>
      </c>
      <c r="R285" s="216" t="s">
        <v>250</v>
      </c>
      <c r="S285" s="209"/>
      <c r="T285" s="207">
        <f>IFERROR(VLOOKUP(Q285,エリアマスタ!$C$2:$I$2239,5,FALSE),"")</f>
        <v>233</v>
      </c>
      <c r="U285" s="208"/>
      <c r="V285" s="207">
        <f>IFERROR(VLOOKUP(Q285,エリアマスタ!$C$2:$I$2239,6,FALSE),"")</f>
        <v>134</v>
      </c>
      <c r="W285" s="209"/>
      <c r="X285" s="207">
        <f>IFERROR(VLOOKUP(Q285,エリアマスタ!$C$2:$I$2239,7,FALSE),"")</f>
        <v>367</v>
      </c>
      <c r="Y285" s="210">
        <f t="shared" si="77"/>
        <v>0</v>
      </c>
      <c r="Z285" s="215">
        <v>8</v>
      </c>
      <c r="AA285" s="212"/>
      <c r="AB285" s="213" t="str">
        <f t="shared" si="80"/>
        <v/>
      </c>
      <c r="AC285" s="205">
        <v>8</v>
      </c>
      <c r="AD285" s="206" t="str">
        <f>AB276&amp;"-"&amp;AC285</f>
        <v>51-8</v>
      </c>
      <c r="AE285" s="207" t="s">
        <v>811</v>
      </c>
      <c r="AF285" s="209"/>
      <c r="AG285" s="207">
        <f>IFERROR(VLOOKUP(AD285,エリアマスタ!$C$2:$I$2239,5,FALSE),"")</f>
        <v>58</v>
      </c>
      <c r="AH285" s="209"/>
      <c r="AI285" s="207">
        <f>IFERROR(VLOOKUP(AD285,エリアマスタ!$C$2:$I$2239,6,FALSE),"")</f>
        <v>145</v>
      </c>
      <c r="AJ285" s="208"/>
      <c r="AK285" s="207">
        <f>IFERROR(VLOOKUP(AD285,エリアマスタ!$C$2:$I$2239,7,FALSE),"")</f>
        <v>203</v>
      </c>
      <c r="AL285" s="214">
        <f t="shared" si="78"/>
        <v>0</v>
      </c>
      <c r="AM285" s="215">
        <v>8</v>
      </c>
    </row>
    <row r="286" spans="1:41" ht="13.5" customHeight="1">
      <c r="B286" s="204" t="str">
        <f t="shared" si="75"/>
        <v/>
      </c>
      <c r="C286" s="205">
        <v>9</v>
      </c>
      <c r="D286" s="206" t="str">
        <f>B276&amp;"-"&amp;C286</f>
        <v>22-9</v>
      </c>
      <c r="E286" s="207" t="s">
        <v>789</v>
      </c>
      <c r="F286" s="208"/>
      <c r="G286" s="207">
        <f>IFERROR(VLOOKUP(D286,エリアマスタ!$C$2:$I$2239,5,FALSE),"")</f>
        <v>209</v>
      </c>
      <c r="H286" s="209"/>
      <c r="I286" s="207">
        <f>IFERROR(VLOOKUP(D286,エリアマスタ!$C$2:$I$2239,6,FALSE),"")</f>
        <v>32</v>
      </c>
      <c r="J286" s="209"/>
      <c r="K286" s="207">
        <f>IFERROR(VLOOKUP(D286,エリアマスタ!$C$2:$I$2239,7,FALSE),"")</f>
        <v>241</v>
      </c>
      <c r="L286" s="210">
        <f t="shared" si="76"/>
        <v>0</v>
      </c>
      <c r="M286" s="215">
        <v>9</v>
      </c>
      <c r="N286" s="212"/>
      <c r="O286" s="213" t="str">
        <f t="shared" si="79"/>
        <v/>
      </c>
      <c r="P286" s="205">
        <v>22</v>
      </c>
      <c r="Q286" s="206" t="str">
        <f>O276&amp;"-"&amp;P286</f>
        <v>23-22</v>
      </c>
      <c r="R286" s="207" t="s">
        <v>3226</v>
      </c>
      <c r="S286" s="209"/>
      <c r="T286" s="207">
        <f>IFERROR(VLOOKUP(Q286,エリアマスタ!$C$2:$I$2239,5,FALSE),"")</f>
        <v>302</v>
      </c>
      <c r="U286" s="208"/>
      <c r="V286" s="207">
        <f>IFERROR(VLOOKUP(Q286,エリアマスタ!$C$2:$I$2239,6,FALSE),"")</f>
        <v>234</v>
      </c>
      <c r="W286" s="209"/>
      <c r="X286" s="207">
        <f>IFERROR(VLOOKUP(Q286,エリアマスタ!$C$2:$I$2239,7,FALSE),"")</f>
        <v>536</v>
      </c>
      <c r="Y286" s="210">
        <f t="shared" si="77"/>
        <v>0</v>
      </c>
      <c r="Z286" s="215">
        <v>9</v>
      </c>
      <c r="AA286" s="212"/>
      <c r="AB286" s="213" t="str">
        <f t="shared" si="80"/>
        <v/>
      </c>
      <c r="AC286" s="205">
        <v>9</v>
      </c>
      <c r="AD286" s="206" t="str">
        <f>AB276&amp;"-"&amp;AC286</f>
        <v>51-9</v>
      </c>
      <c r="AE286" s="207" t="s">
        <v>811</v>
      </c>
      <c r="AF286" s="209"/>
      <c r="AG286" s="207">
        <f>IFERROR(VLOOKUP(AD286,エリアマスタ!$C$2:$I$2239,5,FALSE),"")</f>
        <v>116</v>
      </c>
      <c r="AH286" s="209"/>
      <c r="AI286" s="207">
        <f>IFERROR(VLOOKUP(AD286,エリアマスタ!$C$2:$I$2239,6,FALSE),"")</f>
        <v>705</v>
      </c>
      <c r="AJ286" s="208"/>
      <c r="AK286" s="207">
        <f>IFERROR(VLOOKUP(AD286,エリアマスタ!$C$2:$I$2239,7,FALSE),"")</f>
        <v>821</v>
      </c>
      <c r="AL286" s="214">
        <f t="shared" si="78"/>
        <v>0</v>
      </c>
      <c r="AM286" s="215">
        <v>9</v>
      </c>
    </row>
    <row r="287" spans="1:41" ht="13.5" customHeight="1">
      <c r="B287" s="204" t="str">
        <f t="shared" si="75"/>
        <v/>
      </c>
      <c r="C287" s="205">
        <v>10</v>
      </c>
      <c r="D287" s="206" t="str">
        <f>B276&amp;"-"&amp;C287</f>
        <v>22-10</v>
      </c>
      <c r="E287" s="207" t="s">
        <v>790</v>
      </c>
      <c r="F287" s="208"/>
      <c r="G287" s="207">
        <f>IFERROR(VLOOKUP(D287,エリアマスタ!$C$2:$I$2239,5,FALSE),"")</f>
        <v>103</v>
      </c>
      <c r="H287" s="209"/>
      <c r="I287" s="207">
        <f>IFERROR(VLOOKUP(D287,エリアマスタ!$C$2:$I$2239,6,FALSE),"")</f>
        <v>91</v>
      </c>
      <c r="J287" s="209"/>
      <c r="K287" s="207">
        <f>IFERROR(VLOOKUP(D287,エリアマスタ!$C$2:$I$2239,7,FALSE),"")</f>
        <v>194</v>
      </c>
      <c r="L287" s="210">
        <f t="shared" si="76"/>
        <v>0</v>
      </c>
      <c r="M287" s="211">
        <v>10</v>
      </c>
      <c r="N287" s="212"/>
      <c r="O287" s="213" t="str">
        <f t="shared" si="79"/>
        <v/>
      </c>
      <c r="P287" s="205">
        <v>24</v>
      </c>
      <c r="Q287" s="206" t="str">
        <f>O276&amp;"-"&amp;P287</f>
        <v>23-24</v>
      </c>
      <c r="R287" s="207" t="s">
        <v>3227</v>
      </c>
      <c r="S287" s="209"/>
      <c r="T287" s="207">
        <f>IFERROR(VLOOKUP(Q287,エリアマスタ!$C$2:$I$2239,5,FALSE),"")</f>
        <v>223</v>
      </c>
      <c r="U287" s="208"/>
      <c r="V287" s="207">
        <f>IFERROR(VLOOKUP(Q287,エリアマスタ!$C$2:$I$2239,6,FALSE),"")</f>
        <v>63</v>
      </c>
      <c r="W287" s="209"/>
      <c r="X287" s="207">
        <f>IFERROR(VLOOKUP(Q287,エリアマスタ!$C$2:$I$2239,7,FALSE),"")</f>
        <v>286</v>
      </c>
      <c r="Y287" s="210">
        <f t="shared" si="77"/>
        <v>0</v>
      </c>
      <c r="Z287" s="211">
        <v>10</v>
      </c>
      <c r="AA287" s="212"/>
      <c r="AB287" s="213" t="str">
        <f t="shared" si="80"/>
        <v/>
      </c>
      <c r="AC287" s="205">
        <v>10</v>
      </c>
      <c r="AD287" s="206" t="str">
        <f>AB276&amp;"-"&amp;AC287</f>
        <v>51-10</v>
      </c>
      <c r="AE287" s="207" t="s">
        <v>812</v>
      </c>
      <c r="AF287" s="209"/>
      <c r="AG287" s="207">
        <f>IFERROR(VLOOKUP(AD287,エリアマスタ!$C$2:$I$2239,5,FALSE),"")</f>
        <v>382</v>
      </c>
      <c r="AH287" s="209"/>
      <c r="AI287" s="207">
        <f>IFERROR(VLOOKUP(AD287,エリアマスタ!$C$2:$I$2239,6,FALSE),"")</f>
        <v>324</v>
      </c>
      <c r="AJ287" s="208"/>
      <c r="AK287" s="207">
        <f>IFERROR(VLOOKUP(AD287,エリアマスタ!$C$2:$I$2239,7,FALSE),"")</f>
        <v>706</v>
      </c>
      <c r="AL287" s="214">
        <f t="shared" si="78"/>
        <v>0</v>
      </c>
      <c r="AM287" s="211">
        <v>10</v>
      </c>
    </row>
    <row r="288" spans="1:41" ht="13.5" customHeight="1">
      <c r="B288" s="204" t="str">
        <f t="shared" si="75"/>
        <v/>
      </c>
      <c r="C288" s="205">
        <v>11</v>
      </c>
      <c r="D288" s="206" t="str">
        <f>B276&amp;"-"&amp;C288</f>
        <v>22-11</v>
      </c>
      <c r="E288" s="207" t="s">
        <v>791</v>
      </c>
      <c r="F288" s="208"/>
      <c r="G288" s="207">
        <f>IFERROR(VLOOKUP(D288,エリアマスタ!$C$2:$I$2239,5,FALSE),"")</f>
        <v>208</v>
      </c>
      <c r="H288" s="209"/>
      <c r="I288" s="207">
        <f>IFERROR(VLOOKUP(D288,エリアマスタ!$C$2:$I$2239,6,FALSE),"")</f>
        <v>120</v>
      </c>
      <c r="J288" s="209"/>
      <c r="K288" s="207">
        <f>IFERROR(VLOOKUP(D288,エリアマスタ!$C$2:$I$2239,7,FALSE),"")</f>
        <v>328</v>
      </c>
      <c r="L288" s="210">
        <f t="shared" si="76"/>
        <v>0</v>
      </c>
      <c r="M288" s="215">
        <v>11</v>
      </c>
      <c r="N288" s="212"/>
      <c r="O288" s="213" t="str">
        <f t="shared" si="79"/>
        <v/>
      </c>
      <c r="P288" s="205">
        <v>26</v>
      </c>
      <c r="Q288" s="206" t="str">
        <f>O276&amp;"-"&amp;P288</f>
        <v>23-26</v>
      </c>
      <c r="R288" s="207" t="s">
        <v>3228</v>
      </c>
      <c r="S288" s="209"/>
      <c r="T288" s="207">
        <f>IFERROR(VLOOKUP(Q288,エリアマスタ!$C$2:$I$2239,5,FALSE),"")</f>
        <v>179</v>
      </c>
      <c r="U288" s="208"/>
      <c r="V288" s="207">
        <f>IFERROR(VLOOKUP(Q288,エリアマスタ!$C$2:$I$2239,6,FALSE),"")</f>
        <v>48</v>
      </c>
      <c r="W288" s="209"/>
      <c r="X288" s="207">
        <f>IFERROR(VLOOKUP(Q288,エリアマスタ!$C$2:$I$2239,7,FALSE),"")</f>
        <v>227</v>
      </c>
      <c r="Y288" s="210">
        <f t="shared" si="77"/>
        <v>0</v>
      </c>
      <c r="Z288" s="215">
        <v>11</v>
      </c>
      <c r="AA288" s="212"/>
      <c r="AB288" s="213" t="str">
        <f t="shared" si="80"/>
        <v/>
      </c>
      <c r="AC288" s="205">
        <v>11</v>
      </c>
      <c r="AD288" s="206" t="str">
        <f>AB276&amp;"-"&amp;AC288</f>
        <v>51-11</v>
      </c>
      <c r="AE288" s="207" t="s">
        <v>36</v>
      </c>
      <c r="AF288" s="209"/>
      <c r="AG288" s="207">
        <f>IFERROR(VLOOKUP(AD288,エリアマスタ!$C$2:$I$2239,5,FALSE),"")</f>
        <v>80</v>
      </c>
      <c r="AH288" s="209"/>
      <c r="AI288" s="207">
        <f>IFERROR(VLOOKUP(AD288,エリアマスタ!$C$2:$I$2239,6,FALSE),"")</f>
        <v>483</v>
      </c>
      <c r="AJ288" s="208"/>
      <c r="AK288" s="207">
        <f>IFERROR(VLOOKUP(AD288,エリアマスタ!$C$2:$I$2239,7,FALSE),"")</f>
        <v>563</v>
      </c>
      <c r="AL288" s="214">
        <f t="shared" si="78"/>
        <v>0</v>
      </c>
      <c r="AM288" s="215">
        <v>11</v>
      </c>
    </row>
    <row r="289" spans="1:40" ht="13.5" customHeight="1">
      <c r="A289" s="217"/>
      <c r="B289" s="204" t="str">
        <f t="shared" si="75"/>
        <v/>
      </c>
      <c r="C289" s="205">
        <v>12</v>
      </c>
      <c r="D289" s="206" t="str">
        <f>B276&amp;"-"&amp;C289</f>
        <v>22-12</v>
      </c>
      <c r="E289" s="207" t="s">
        <v>28</v>
      </c>
      <c r="F289" s="208"/>
      <c r="G289" s="207">
        <f>IFERROR(VLOOKUP(D289,エリアマスタ!$C$2:$I$2239,5,FALSE),"")</f>
        <v>170</v>
      </c>
      <c r="H289" s="209"/>
      <c r="I289" s="207">
        <f>IFERROR(VLOOKUP(D289,エリアマスタ!$C$2:$I$2239,6,FALSE),"")</f>
        <v>94</v>
      </c>
      <c r="J289" s="209"/>
      <c r="K289" s="207">
        <f>IFERROR(VLOOKUP(D289,エリアマスタ!$C$2:$I$2239,7,FALSE),"")</f>
        <v>264</v>
      </c>
      <c r="L289" s="210">
        <f t="shared" si="76"/>
        <v>0</v>
      </c>
      <c r="M289" s="215">
        <v>12</v>
      </c>
      <c r="N289" s="218"/>
      <c r="O289" s="213" t="str">
        <f t="shared" si="79"/>
        <v/>
      </c>
      <c r="P289" s="205">
        <v>29</v>
      </c>
      <c r="Q289" s="206" t="str">
        <f>O276&amp;"-"&amp;P289</f>
        <v>23-29</v>
      </c>
      <c r="R289" s="207" t="s">
        <v>804</v>
      </c>
      <c r="S289" s="209"/>
      <c r="T289" s="207">
        <f>IFERROR(VLOOKUP(Q289,エリアマスタ!$C$2:$I$2239,5,FALSE),"")</f>
        <v>384</v>
      </c>
      <c r="U289" s="208"/>
      <c r="V289" s="207">
        <f>IFERROR(VLOOKUP(Q289,エリアマスタ!$C$2:$I$2239,6,FALSE),"")</f>
        <v>154</v>
      </c>
      <c r="W289" s="209"/>
      <c r="X289" s="207">
        <f>IFERROR(VLOOKUP(Q289,エリアマスタ!$C$2:$I$2239,7,FALSE),"")</f>
        <v>538</v>
      </c>
      <c r="Y289" s="210">
        <f t="shared" si="77"/>
        <v>0</v>
      </c>
      <c r="Z289" s="215">
        <v>12</v>
      </c>
      <c r="AA289" s="218"/>
      <c r="AB289" s="213" t="str">
        <f t="shared" si="80"/>
        <v/>
      </c>
      <c r="AC289" s="205">
        <v>12</v>
      </c>
      <c r="AD289" s="206" t="str">
        <f>AB276&amp;"-"&amp;AC289</f>
        <v>51-12</v>
      </c>
      <c r="AE289" s="207" t="s">
        <v>37</v>
      </c>
      <c r="AF289" s="209"/>
      <c r="AG289" s="207">
        <f>IFERROR(VLOOKUP(AD289,エリアマスタ!$C$2:$I$2239,5,FALSE),"")</f>
        <v>285</v>
      </c>
      <c r="AH289" s="209"/>
      <c r="AI289" s="207">
        <f>IFERROR(VLOOKUP(AD289,エリアマスタ!$C$2:$I$2239,6,FALSE),"")</f>
        <v>509</v>
      </c>
      <c r="AJ289" s="208"/>
      <c r="AK289" s="207">
        <f>IFERROR(VLOOKUP(AD289,エリアマスタ!$C$2:$I$2239,7,FALSE),"")</f>
        <v>794</v>
      </c>
      <c r="AL289" s="214">
        <f t="shared" si="78"/>
        <v>0</v>
      </c>
      <c r="AM289" s="215">
        <v>12</v>
      </c>
    </row>
    <row r="290" spans="1:40" ht="13.5" customHeight="1">
      <c r="A290" s="183"/>
      <c r="B290" s="204" t="str">
        <f t="shared" si="75"/>
        <v/>
      </c>
      <c r="C290" s="205">
        <v>13</v>
      </c>
      <c r="D290" s="206" t="str">
        <f>B276&amp;"-"&amp;C290</f>
        <v>22-13</v>
      </c>
      <c r="E290" s="207" t="s">
        <v>792</v>
      </c>
      <c r="F290" s="208"/>
      <c r="G290" s="207">
        <f>IFERROR(VLOOKUP(D290,エリアマスタ!$C$2:$I$2239,5,FALSE),"")</f>
        <v>284</v>
      </c>
      <c r="H290" s="209"/>
      <c r="I290" s="207">
        <f>IFERROR(VLOOKUP(D290,エリアマスタ!$C$2:$I$2239,6,FALSE),"")</f>
        <v>194</v>
      </c>
      <c r="J290" s="209"/>
      <c r="K290" s="207">
        <f>IFERROR(VLOOKUP(D290,エリアマスタ!$C$2:$I$2239,7,FALSE),"")</f>
        <v>478</v>
      </c>
      <c r="L290" s="210">
        <f t="shared" si="76"/>
        <v>0</v>
      </c>
      <c r="M290" s="211">
        <v>13</v>
      </c>
      <c r="N290" s="212"/>
      <c r="O290" s="213" t="str">
        <f t="shared" si="79"/>
        <v/>
      </c>
      <c r="P290" s="205"/>
      <c r="Q290" s="206"/>
      <c r="R290" s="207"/>
      <c r="S290" s="209"/>
      <c r="T290" s="207"/>
      <c r="U290" s="208"/>
      <c r="V290" s="207"/>
      <c r="W290" s="209"/>
      <c r="X290" s="207"/>
      <c r="Y290" s="210"/>
      <c r="Z290" s="211">
        <v>13</v>
      </c>
      <c r="AA290" s="212"/>
      <c r="AB290" s="213" t="str">
        <f t="shared" si="80"/>
        <v/>
      </c>
      <c r="AC290" s="205">
        <v>13</v>
      </c>
      <c r="AD290" s="206" t="str">
        <f>AB276&amp;"-"&amp;AC290</f>
        <v>51-13</v>
      </c>
      <c r="AE290" s="207" t="s">
        <v>38</v>
      </c>
      <c r="AF290" s="209"/>
      <c r="AG290" s="207">
        <f>IFERROR(VLOOKUP(AD290,エリアマスタ!$C$2:$I$2239,5,FALSE),"")</f>
        <v>308</v>
      </c>
      <c r="AH290" s="209"/>
      <c r="AI290" s="207">
        <f>IFERROR(VLOOKUP(AD290,エリアマスタ!$C$2:$I$2239,6,FALSE),"")</f>
        <v>343</v>
      </c>
      <c r="AJ290" s="208"/>
      <c r="AK290" s="207">
        <f>IFERROR(VLOOKUP(AD290,エリアマスタ!$C$2:$I$2239,7,FALSE),"")</f>
        <v>651</v>
      </c>
      <c r="AL290" s="214">
        <f t="shared" si="78"/>
        <v>0</v>
      </c>
      <c r="AM290" s="211">
        <v>13</v>
      </c>
      <c r="AN290" s="183"/>
    </row>
    <row r="291" spans="1:40" ht="13.5" customHeight="1">
      <c r="A291" s="219"/>
      <c r="B291" s="204" t="str">
        <f t="shared" si="75"/>
        <v/>
      </c>
      <c r="C291" s="205">
        <v>14</v>
      </c>
      <c r="D291" s="206" t="str">
        <f>B276&amp;"-"&amp;C291</f>
        <v>22-14</v>
      </c>
      <c r="E291" s="207" t="s">
        <v>793</v>
      </c>
      <c r="F291" s="208"/>
      <c r="G291" s="207">
        <f>IFERROR(VLOOKUP(D291,エリアマスタ!$C$2:$I$2239,5,FALSE),"")</f>
        <v>254</v>
      </c>
      <c r="H291" s="209"/>
      <c r="I291" s="207">
        <f>IFERROR(VLOOKUP(D291,エリアマスタ!$C$2:$I$2239,6,FALSE),"")</f>
        <v>223</v>
      </c>
      <c r="J291" s="209"/>
      <c r="K291" s="207">
        <f>IFERROR(VLOOKUP(D291,エリアマスタ!$C$2:$I$2239,7,FALSE),"")</f>
        <v>477</v>
      </c>
      <c r="L291" s="210">
        <f t="shared" si="76"/>
        <v>0</v>
      </c>
      <c r="M291" s="215">
        <v>14</v>
      </c>
      <c r="N291" s="212"/>
      <c r="O291" s="213" t="str">
        <f t="shared" si="79"/>
        <v/>
      </c>
      <c r="P291" s="205"/>
      <c r="Q291" s="206"/>
      <c r="R291" s="207" t="e">
        <f t="shared" ref="R291:R308" ca="1" si="81">エリア名2(Q291)</f>
        <v>#NAME?</v>
      </c>
      <c r="S291" s="209"/>
      <c r="T291" s="207" t="str">
        <f>IFERROR(VLOOKUP(Q291,エリアマスタ!$C$2:$I$2239,5,FALSE),"")</f>
        <v/>
      </c>
      <c r="U291" s="208"/>
      <c r="V291" s="207" t="str">
        <f>IFERROR(VLOOKUP(Q291,エリアマスタ!$C$2:$I$2239,6,FALSE),"")</f>
        <v/>
      </c>
      <c r="W291" s="209"/>
      <c r="X291" s="207" t="str">
        <f>IFERROR(VLOOKUP(Q291,エリアマスタ!$C$2:$I$2239,7,FALSE),"")</f>
        <v/>
      </c>
      <c r="Y291" s="210">
        <f t="shared" ref="Y291:Y308" si="82">IF(S291="●",T291,0)+IF(U291="●",V291,0)+IF(W291="●",X291,0)</f>
        <v>0</v>
      </c>
      <c r="Z291" s="215">
        <v>14</v>
      </c>
      <c r="AA291" s="212"/>
      <c r="AB291" s="213" t="str">
        <f t="shared" si="80"/>
        <v/>
      </c>
      <c r="AC291" s="205">
        <v>14</v>
      </c>
      <c r="AD291" s="206" t="str">
        <f>AB276&amp;"-"&amp;AC291</f>
        <v>51-14</v>
      </c>
      <c r="AE291" s="207" t="s">
        <v>813</v>
      </c>
      <c r="AF291" s="209"/>
      <c r="AG291" s="207">
        <f>IFERROR(VLOOKUP(AD291,エリアマスタ!$C$2:$I$2239,5,FALSE),"")</f>
        <v>283</v>
      </c>
      <c r="AH291" s="209"/>
      <c r="AI291" s="207">
        <f>IFERROR(VLOOKUP(AD291,エリアマスタ!$C$2:$I$2239,6,FALSE),"")</f>
        <v>185</v>
      </c>
      <c r="AJ291" s="208"/>
      <c r="AK291" s="207">
        <f>IFERROR(VLOOKUP(AD291,エリアマスタ!$C$2:$I$2239,7,FALSE),"")</f>
        <v>468</v>
      </c>
      <c r="AL291" s="214">
        <f t="shared" si="78"/>
        <v>0</v>
      </c>
      <c r="AM291" s="215">
        <v>14</v>
      </c>
      <c r="AN291" s="183"/>
    </row>
    <row r="292" spans="1:40" ht="13.5" customHeight="1">
      <c r="A292" s="183"/>
      <c r="B292" s="204" t="str">
        <f t="shared" si="75"/>
        <v/>
      </c>
      <c r="C292" s="205">
        <v>15</v>
      </c>
      <c r="D292" s="206" t="str">
        <f>B276&amp;"-"&amp;C292</f>
        <v>22-15</v>
      </c>
      <c r="E292" s="207" t="s">
        <v>794</v>
      </c>
      <c r="F292" s="208"/>
      <c r="G292" s="207">
        <f>IFERROR(VLOOKUP(D292,エリアマスタ!$C$2:$I$2239,5,FALSE),"")</f>
        <v>150</v>
      </c>
      <c r="H292" s="209"/>
      <c r="I292" s="207">
        <f>IFERROR(VLOOKUP(D292,エリアマスタ!$C$2:$I$2239,6,FALSE),"")</f>
        <v>46</v>
      </c>
      <c r="J292" s="209"/>
      <c r="K292" s="207">
        <f>IFERROR(VLOOKUP(D292,エリアマスタ!$C$2:$I$2239,7,FALSE),"")</f>
        <v>196</v>
      </c>
      <c r="L292" s="210">
        <f t="shared" si="76"/>
        <v>0</v>
      </c>
      <c r="M292" s="215">
        <v>15</v>
      </c>
      <c r="N292" s="212"/>
      <c r="O292" s="213" t="str">
        <f t="shared" si="79"/>
        <v/>
      </c>
      <c r="P292" s="205"/>
      <c r="Q292" s="206"/>
      <c r="R292" s="207" t="e">
        <f t="shared" ca="1" si="81"/>
        <v>#NAME?</v>
      </c>
      <c r="S292" s="209"/>
      <c r="T292" s="207" t="str">
        <f>IFERROR(VLOOKUP(Q292,エリアマスタ!$C$2:$I$2239,5,FALSE),"")</f>
        <v/>
      </c>
      <c r="U292" s="208"/>
      <c r="V292" s="207" t="str">
        <f>IFERROR(VLOOKUP(Q292,エリアマスタ!$C$2:$I$2239,6,FALSE),"")</f>
        <v/>
      </c>
      <c r="W292" s="209"/>
      <c r="X292" s="207" t="str">
        <f>IFERROR(VLOOKUP(Q292,エリアマスタ!$C$2:$I$2239,7,FALSE),"")</f>
        <v/>
      </c>
      <c r="Y292" s="210">
        <f t="shared" si="82"/>
        <v>0</v>
      </c>
      <c r="Z292" s="215">
        <v>15</v>
      </c>
      <c r="AA292" s="212"/>
      <c r="AB292" s="213" t="str">
        <f t="shared" si="80"/>
        <v/>
      </c>
      <c r="AC292" s="205">
        <v>16</v>
      </c>
      <c r="AD292" s="206" t="str">
        <f>AB276&amp;"-"&amp;AC292</f>
        <v>51-16</v>
      </c>
      <c r="AE292" s="207" t="s">
        <v>166</v>
      </c>
      <c r="AF292" s="209"/>
      <c r="AG292" s="207">
        <f>IFERROR(VLOOKUP(AD292,エリアマスタ!$C$2:$I$2239,5,FALSE),"")</f>
        <v>287</v>
      </c>
      <c r="AH292" s="209"/>
      <c r="AI292" s="207">
        <f>IFERROR(VLOOKUP(AD292,エリアマスタ!$C$2:$I$2239,6,FALSE),"")</f>
        <v>0</v>
      </c>
      <c r="AJ292" s="208"/>
      <c r="AK292" s="207">
        <f>IFERROR(VLOOKUP(AD292,エリアマスタ!$C$2:$I$2239,7,FALSE),"")</f>
        <v>287</v>
      </c>
      <c r="AL292" s="214">
        <f t="shared" si="78"/>
        <v>0</v>
      </c>
      <c r="AM292" s="215">
        <v>15</v>
      </c>
      <c r="AN292" s="183"/>
    </row>
    <row r="293" spans="1:40" ht="13.5" customHeight="1">
      <c r="A293" s="183"/>
      <c r="B293" s="204" t="str">
        <f t="shared" si="75"/>
        <v/>
      </c>
      <c r="C293" s="205">
        <v>16</v>
      </c>
      <c r="D293" s="206" t="str">
        <f>B276&amp;"-"&amp;C293</f>
        <v>22-16</v>
      </c>
      <c r="E293" s="207" t="s">
        <v>795</v>
      </c>
      <c r="F293" s="208"/>
      <c r="G293" s="207">
        <f>IFERROR(VLOOKUP(D293,エリアマスタ!$C$2:$I$2239,5,FALSE),"")</f>
        <v>296</v>
      </c>
      <c r="H293" s="209"/>
      <c r="I293" s="207">
        <f>IFERROR(VLOOKUP(D293,エリアマスタ!$C$2:$I$2239,6,FALSE),"")</f>
        <v>270</v>
      </c>
      <c r="J293" s="209"/>
      <c r="K293" s="207">
        <f>IFERROR(VLOOKUP(D293,エリアマスタ!$C$2:$I$2239,7,FALSE),"")</f>
        <v>566</v>
      </c>
      <c r="L293" s="210">
        <f t="shared" si="76"/>
        <v>0</v>
      </c>
      <c r="M293" s="211">
        <v>16</v>
      </c>
      <c r="N293" s="212"/>
      <c r="O293" s="213" t="str">
        <f t="shared" si="79"/>
        <v/>
      </c>
      <c r="P293" s="205"/>
      <c r="Q293" s="206"/>
      <c r="R293" s="207" t="e">
        <f t="shared" ca="1" si="81"/>
        <v>#NAME?</v>
      </c>
      <c r="S293" s="209"/>
      <c r="T293" s="207" t="str">
        <f>IFERROR(VLOOKUP(Q293,エリアマスタ!$C$2:$I$2239,5,FALSE),"")</f>
        <v/>
      </c>
      <c r="U293" s="208"/>
      <c r="V293" s="207" t="str">
        <f>IFERROR(VLOOKUP(Q293,エリアマスタ!$C$2:$I$2239,6,FALSE),"")</f>
        <v/>
      </c>
      <c r="W293" s="209"/>
      <c r="X293" s="207" t="str">
        <f>IFERROR(VLOOKUP(Q293,エリアマスタ!$C$2:$I$2239,7,FALSE),"")</f>
        <v/>
      </c>
      <c r="Y293" s="210">
        <f t="shared" si="82"/>
        <v>0</v>
      </c>
      <c r="Z293" s="211">
        <v>16</v>
      </c>
      <c r="AA293" s="212"/>
      <c r="AB293" s="213" t="str">
        <f t="shared" si="80"/>
        <v/>
      </c>
      <c r="AC293" s="205">
        <v>17</v>
      </c>
      <c r="AD293" s="206" t="str">
        <f>AB276&amp;"-"&amp;AC293</f>
        <v>51-17</v>
      </c>
      <c r="AE293" s="207" t="s">
        <v>155</v>
      </c>
      <c r="AF293" s="209"/>
      <c r="AG293" s="207">
        <f>IFERROR(VLOOKUP(AD293,エリアマスタ!$C$2:$I$2239,5,FALSE),"")</f>
        <v>118</v>
      </c>
      <c r="AH293" s="209"/>
      <c r="AI293" s="207">
        <f>IFERROR(VLOOKUP(AD293,エリアマスタ!$C$2:$I$2239,6,FALSE),"")</f>
        <v>169</v>
      </c>
      <c r="AJ293" s="208"/>
      <c r="AK293" s="207">
        <f>IFERROR(VLOOKUP(AD293,エリアマスタ!$C$2:$I$2239,7,FALSE),"")</f>
        <v>287</v>
      </c>
      <c r="AL293" s="214">
        <f t="shared" si="78"/>
        <v>0</v>
      </c>
      <c r="AM293" s="211">
        <v>16</v>
      </c>
      <c r="AN293" s="183"/>
    </row>
    <row r="294" spans="1:40" ht="13.5" customHeight="1">
      <c r="B294" s="204" t="str">
        <f t="shared" si="75"/>
        <v/>
      </c>
      <c r="C294" s="205">
        <v>17</v>
      </c>
      <c r="D294" s="206" t="str">
        <f>B276&amp;"-"&amp;C294</f>
        <v>22-17</v>
      </c>
      <c r="E294" s="207" t="s">
        <v>796</v>
      </c>
      <c r="F294" s="208"/>
      <c r="G294" s="207">
        <f>IFERROR(VLOOKUP(D294,エリアマスタ!$C$2:$I$2239,5,FALSE),"")</f>
        <v>215</v>
      </c>
      <c r="H294" s="209"/>
      <c r="I294" s="207">
        <f>IFERROR(VLOOKUP(D294,エリアマスタ!$C$2:$I$2239,6,FALSE),"")</f>
        <v>70</v>
      </c>
      <c r="J294" s="209"/>
      <c r="K294" s="207">
        <f>IFERROR(VLOOKUP(D294,エリアマスタ!$C$2:$I$2239,7,FALSE),"")</f>
        <v>285</v>
      </c>
      <c r="L294" s="210">
        <f t="shared" si="76"/>
        <v>0</v>
      </c>
      <c r="M294" s="215">
        <v>17</v>
      </c>
      <c r="N294" s="212"/>
      <c r="O294" s="213" t="str">
        <f t="shared" si="79"/>
        <v/>
      </c>
      <c r="P294" s="205"/>
      <c r="Q294" s="206"/>
      <c r="R294" s="207" t="e">
        <f t="shared" ca="1" si="81"/>
        <v>#NAME?</v>
      </c>
      <c r="S294" s="209"/>
      <c r="T294" s="207" t="str">
        <f>IFERROR(VLOOKUP(Q294,エリアマスタ!$C$2:$I$2239,5,FALSE),"")</f>
        <v/>
      </c>
      <c r="U294" s="208"/>
      <c r="V294" s="207" t="str">
        <f>IFERROR(VLOOKUP(Q294,エリアマスタ!$C$2:$I$2239,6,FALSE),"")</f>
        <v/>
      </c>
      <c r="W294" s="209"/>
      <c r="X294" s="207" t="str">
        <f>IFERROR(VLOOKUP(Q294,エリアマスタ!$C$2:$I$2239,7,FALSE),"")</f>
        <v/>
      </c>
      <c r="Y294" s="210">
        <f t="shared" si="82"/>
        <v>0</v>
      </c>
      <c r="Z294" s="215">
        <v>17</v>
      </c>
      <c r="AA294" s="212"/>
      <c r="AB294" s="213" t="str">
        <f t="shared" si="80"/>
        <v/>
      </c>
      <c r="AC294" s="205">
        <v>18</v>
      </c>
      <c r="AD294" s="206" t="str">
        <f>AB276&amp;"-"&amp;AC294</f>
        <v>51-18</v>
      </c>
      <c r="AE294" s="207" t="s">
        <v>805</v>
      </c>
      <c r="AF294" s="209"/>
      <c r="AG294" s="207">
        <f>IFERROR(VLOOKUP(AD294,エリアマスタ!$C$2:$I$2239,5,FALSE),"")</f>
        <v>388</v>
      </c>
      <c r="AH294" s="209"/>
      <c r="AI294" s="207">
        <f>IFERROR(VLOOKUP(AD294,エリアマスタ!$C$2:$I$2239,6,FALSE),"")</f>
        <v>127</v>
      </c>
      <c r="AJ294" s="208"/>
      <c r="AK294" s="207">
        <f>IFERROR(VLOOKUP(AD294,エリアマスタ!$C$2:$I$2239,7,FALSE),"")</f>
        <v>515</v>
      </c>
      <c r="AL294" s="214">
        <f t="shared" si="78"/>
        <v>0</v>
      </c>
      <c r="AM294" s="215">
        <v>17</v>
      </c>
      <c r="AN294" s="183"/>
    </row>
    <row r="295" spans="1:40" ht="13.5" customHeight="1">
      <c r="B295" s="204" t="str">
        <f t="shared" si="75"/>
        <v/>
      </c>
      <c r="C295" s="205">
        <v>18</v>
      </c>
      <c r="D295" s="206" t="str">
        <f>B276&amp;"-"&amp;C295</f>
        <v>22-18</v>
      </c>
      <c r="E295" s="207" t="s">
        <v>797</v>
      </c>
      <c r="F295" s="208"/>
      <c r="G295" s="207">
        <f>IFERROR(VLOOKUP(D295,エリアマスタ!$C$2:$I$2239,5,FALSE),"")</f>
        <v>145</v>
      </c>
      <c r="H295" s="209"/>
      <c r="I295" s="207">
        <f>IFERROR(VLOOKUP(D295,エリアマスタ!$C$2:$I$2239,6,FALSE),"")</f>
        <v>75</v>
      </c>
      <c r="J295" s="209"/>
      <c r="K295" s="207">
        <f>IFERROR(VLOOKUP(D295,エリアマスタ!$C$2:$I$2239,7,FALSE),"")</f>
        <v>220</v>
      </c>
      <c r="L295" s="210">
        <f t="shared" si="76"/>
        <v>0</v>
      </c>
      <c r="M295" s="215">
        <v>18</v>
      </c>
      <c r="N295" s="212"/>
      <c r="O295" s="213" t="str">
        <f t="shared" si="79"/>
        <v/>
      </c>
      <c r="P295" s="205"/>
      <c r="Q295" s="206"/>
      <c r="R295" s="207" t="e">
        <f t="shared" ca="1" si="81"/>
        <v>#NAME?</v>
      </c>
      <c r="S295" s="209"/>
      <c r="T295" s="207" t="str">
        <f>IFERROR(VLOOKUP(Q295,エリアマスタ!$C$2:$I$2239,5,FALSE),"")</f>
        <v/>
      </c>
      <c r="U295" s="208"/>
      <c r="V295" s="207" t="str">
        <f>IFERROR(VLOOKUP(Q295,エリアマスタ!$C$2:$I$2239,6,FALSE),"")</f>
        <v/>
      </c>
      <c r="W295" s="209"/>
      <c r="X295" s="207" t="str">
        <f>IFERROR(VLOOKUP(Q295,エリアマスタ!$C$2:$I$2239,7,FALSE),"")</f>
        <v/>
      </c>
      <c r="Y295" s="210">
        <f t="shared" si="82"/>
        <v>0</v>
      </c>
      <c r="Z295" s="215">
        <v>18</v>
      </c>
      <c r="AA295" s="212"/>
      <c r="AB295" s="213" t="str">
        <f t="shared" si="80"/>
        <v/>
      </c>
      <c r="AC295" s="205">
        <v>19</v>
      </c>
      <c r="AD295" s="206" t="str">
        <f>AB276&amp;"-"&amp;AC295</f>
        <v>51-19</v>
      </c>
      <c r="AE295" s="207" t="s">
        <v>158</v>
      </c>
      <c r="AF295" s="209"/>
      <c r="AG295" s="207">
        <f>IFERROR(VLOOKUP(AD295,エリアマスタ!$C$2:$I$2239,5,FALSE),"")</f>
        <v>424</v>
      </c>
      <c r="AH295" s="209"/>
      <c r="AI295" s="207">
        <f>IFERROR(VLOOKUP(AD295,エリアマスタ!$C$2:$I$2239,6,FALSE),"")</f>
        <v>60</v>
      </c>
      <c r="AJ295" s="208"/>
      <c r="AK295" s="207">
        <f>IFERROR(VLOOKUP(AD295,エリアマスタ!$C$2:$I$2239,7,FALSE),"")</f>
        <v>484</v>
      </c>
      <c r="AL295" s="214">
        <f t="shared" si="78"/>
        <v>0</v>
      </c>
      <c r="AM295" s="215">
        <v>18</v>
      </c>
      <c r="AN295" s="183"/>
    </row>
    <row r="296" spans="1:40" ht="13.5" customHeight="1">
      <c r="B296" s="204" t="str">
        <f t="shared" si="75"/>
        <v/>
      </c>
      <c r="C296" s="205">
        <v>19</v>
      </c>
      <c r="D296" s="206" t="str">
        <f>B276&amp;"-"&amp;C296</f>
        <v>22-19</v>
      </c>
      <c r="E296" s="207" t="s">
        <v>798</v>
      </c>
      <c r="F296" s="208"/>
      <c r="G296" s="207">
        <f>IFERROR(VLOOKUP(D296,エリアマスタ!$C$2:$I$2239,5,FALSE),"")</f>
        <v>130</v>
      </c>
      <c r="H296" s="209"/>
      <c r="I296" s="207">
        <f>IFERROR(VLOOKUP(D296,エリアマスタ!$C$2:$I$2239,6,FALSE),"")</f>
        <v>60</v>
      </c>
      <c r="J296" s="209"/>
      <c r="K296" s="207">
        <f>IFERROR(VLOOKUP(D296,エリアマスタ!$C$2:$I$2239,7,FALSE),"")</f>
        <v>190</v>
      </c>
      <c r="L296" s="210">
        <f t="shared" si="76"/>
        <v>0</v>
      </c>
      <c r="M296" s="211">
        <v>19</v>
      </c>
      <c r="N296" s="212"/>
      <c r="O296" s="213" t="str">
        <f t="shared" si="79"/>
        <v/>
      </c>
      <c r="P296" s="205"/>
      <c r="Q296" s="206"/>
      <c r="R296" s="207" t="e">
        <f t="shared" ca="1" si="81"/>
        <v>#NAME?</v>
      </c>
      <c r="S296" s="209"/>
      <c r="T296" s="207" t="str">
        <f>IFERROR(VLOOKUP(Q296,エリアマスタ!$C$2:$I$2239,5,FALSE),"")</f>
        <v/>
      </c>
      <c r="U296" s="208"/>
      <c r="V296" s="207" t="str">
        <f>IFERROR(VLOOKUP(Q296,エリアマスタ!$C$2:$I$2239,6,FALSE),"")</f>
        <v/>
      </c>
      <c r="W296" s="209"/>
      <c r="X296" s="207" t="str">
        <f>IFERROR(VLOOKUP(Q296,エリアマスタ!$C$2:$I$2239,7,FALSE),"")</f>
        <v/>
      </c>
      <c r="Y296" s="210">
        <f t="shared" si="82"/>
        <v>0</v>
      </c>
      <c r="Z296" s="211">
        <v>19</v>
      </c>
      <c r="AA296" s="212"/>
      <c r="AB296" s="213" t="str">
        <f t="shared" si="80"/>
        <v/>
      </c>
      <c r="AC296" s="205"/>
      <c r="AD296" s="206"/>
      <c r="AE296" s="207"/>
      <c r="AF296" s="209"/>
      <c r="AG296" s="207" t="str">
        <f>IFERROR(VLOOKUP(AD296,エリアマスタ!$C$2:$I$2239,5,FALSE),"")</f>
        <v/>
      </c>
      <c r="AH296" s="209"/>
      <c r="AI296" s="207" t="str">
        <f>IFERROR(VLOOKUP(AD296,エリアマスタ!$C$2:$I$2239,6,FALSE),"")</f>
        <v/>
      </c>
      <c r="AJ296" s="208"/>
      <c r="AK296" s="207" t="str">
        <f>IFERROR(VLOOKUP(AD296,エリアマスタ!$C$2:$I$2239,7,FALSE),"")</f>
        <v/>
      </c>
      <c r="AL296" s="214">
        <f t="shared" si="78"/>
        <v>0</v>
      </c>
      <c r="AM296" s="211">
        <v>19</v>
      </c>
      <c r="AN296" s="183"/>
    </row>
    <row r="297" spans="1:40" ht="13.5" customHeight="1">
      <c r="B297" s="204" t="str">
        <f t="shared" si="75"/>
        <v/>
      </c>
      <c r="C297" s="205">
        <v>20</v>
      </c>
      <c r="D297" s="206" t="str">
        <f>B276&amp;"-"&amp;C297</f>
        <v>22-20</v>
      </c>
      <c r="E297" s="207" t="s">
        <v>140</v>
      </c>
      <c r="F297" s="208"/>
      <c r="G297" s="207">
        <f>IFERROR(VLOOKUP(D297,エリアマスタ!$C$2:$I$2239,5,FALSE),"")</f>
        <v>185</v>
      </c>
      <c r="H297" s="209"/>
      <c r="I297" s="207">
        <f>IFERROR(VLOOKUP(D297,エリアマスタ!$C$2:$I$2239,6,FALSE),"")</f>
        <v>0</v>
      </c>
      <c r="J297" s="209"/>
      <c r="K297" s="207">
        <f>IFERROR(VLOOKUP(D297,エリアマスタ!$C$2:$I$2239,7,FALSE),"")</f>
        <v>185</v>
      </c>
      <c r="L297" s="210">
        <f t="shared" si="76"/>
        <v>0</v>
      </c>
      <c r="M297" s="215">
        <v>20</v>
      </c>
      <c r="N297" s="212"/>
      <c r="O297" s="213" t="str">
        <f t="shared" si="79"/>
        <v/>
      </c>
      <c r="P297" s="205"/>
      <c r="Q297" s="206"/>
      <c r="R297" s="207" t="e">
        <f t="shared" ca="1" si="81"/>
        <v>#NAME?</v>
      </c>
      <c r="S297" s="209"/>
      <c r="T297" s="207" t="str">
        <f>IFERROR(VLOOKUP(Q297,エリアマスタ!$C$2:$I$2239,5,FALSE),"")</f>
        <v/>
      </c>
      <c r="U297" s="208"/>
      <c r="V297" s="207" t="str">
        <f>IFERROR(VLOOKUP(Q297,エリアマスタ!$C$2:$I$2239,6,FALSE),"")</f>
        <v/>
      </c>
      <c r="W297" s="209"/>
      <c r="X297" s="207" t="str">
        <f>IFERROR(VLOOKUP(Q297,エリアマスタ!$C$2:$I$2239,7,FALSE),"")</f>
        <v/>
      </c>
      <c r="Y297" s="210">
        <f t="shared" si="82"/>
        <v>0</v>
      </c>
      <c r="Z297" s="215">
        <v>20</v>
      </c>
      <c r="AA297" s="212"/>
      <c r="AB297" s="213" t="str">
        <f t="shared" si="80"/>
        <v/>
      </c>
      <c r="AC297" s="205"/>
      <c r="AD297" s="206"/>
      <c r="AE297" s="207"/>
      <c r="AF297" s="209"/>
      <c r="AG297" s="207" t="str">
        <f>IFERROR(VLOOKUP(AD297,エリアマスタ!$C$2:$I$2239,5,FALSE),"")</f>
        <v/>
      </c>
      <c r="AH297" s="209"/>
      <c r="AI297" s="207" t="str">
        <f>IFERROR(VLOOKUP(AD297,エリアマスタ!$C$2:$I$2239,6,FALSE),"")</f>
        <v/>
      </c>
      <c r="AJ297" s="208"/>
      <c r="AK297" s="207" t="str">
        <f>IFERROR(VLOOKUP(AD297,エリアマスタ!$C$2:$I$2239,7,FALSE),"")</f>
        <v/>
      </c>
      <c r="AL297" s="214">
        <f t="shared" si="78"/>
        <v>0</v>
      </c>
      <c r="AM297" s="215">
        <v>20</v>
      </c>
      <c r="AN297" s="183"/>
    </row>
    <row r="298" spans="1:40" ht="13.5" customHeight="1">
      <c r="B298" s="204" t="str">
        <f t="shared" si="75"/>
        <v/>
      </c>
      <c r="C298" s="205">
        <v>21</v>
      </c>
      <c r="D298" s="206" t="str">
        <f>B276&amp;"-"&amp;C298</f>
        <v>22-21</v>
      </c>
      <c r="E298" s="207" t="s">
        <v>30</v>
      </c>
      <c r="F298" s="208"/>
      <c r="G298" s="207">
        <f>IFERROR(VLOOKUP(D298,エリアマスタ!$C$2:$I$2239,5,FALSE),"")</f>
        <v>174</v>
      </c>
      <c r="H298" s="209"/>
      <c r="I298" s="207">
        <f>IFERROR(VLOOKUP(D298,エリアマスタ!$C$2:$I$2239,6,FALSE),"")</f>
        <v>26</v>
      </c>
      <c r="J298" s="209"/>
      <c r="K298" s="207">
        <f>IFERROR(VLOOKUP(D298,エリアマスタ!$C$2:$I$2239,7,FALSE),"")</f>
        <v>200</v>
      </c>
      <c r="L298" s="210">
        <f t="shared" si="76"/>
        <v>0</v>
      </c>
      <c r="M298" s="215">
        <v>21</v>
      </c>
      <c r="N298" s="212"/>
      <c r="O298" s="213" t="str">
        <f t="shared" si="79"/>
        <v/>
      </c>
      <c r="P298" s="205"/>
      <c r="Q298" s="206"/>
      <c r="R298" s="207" t="e">
        <f t="shared" ca="1" si="81"/>
        <v>#NAME?</v>
      </c>
      <c r="S298" s="209"/>
      <c r="T298" s="207" t="str">
        <f>IFERROR(VLOOKUP(Q298,エリアマスタ!$C$2:$I$2239,5,FALSE),"")</f>
        <v/>
      </c>
      <c r="U298" s="208"/>
      <c r="V298" s="207" t="str">
        <f>IFERROR(VLOOKUP(Q298,エリアマスタ!$C$2:$I$2239,6,FALSE),"")</f>
        <v/>
      </c>
      <c r="W298" s="209"/>
      <c r="X298" s="207" t="str">
        <f>IFERROR(VLOOKUP(Q298,エリアマスタ!$C$2:$I$2239,7,FALSE),"")</f>
        <v/>
      </c>
      <c r="Y298" s="210">
        <f t="shared" si="82"/>
        <v>0</v>
      </c>
      <c r="Z298" s="215">
        <v>21</v>
      </c>
      <c r="AA298" s="212"/>
      <c r="AB298" s="213" t="str">
        <f t="shared" si="80"/>
        <v/>
      </c>
      <c r="AC298" s="205"/>
      <c r="AD298" s="206"/>
      <c r="AE298" s="207"/>
      <c r="AF298" s="209"/>
      <c r="AG298" s="207" t="str">
        <f>IFERROR(VLOOKUP(AD298,エリアマスタ!$C$2:$I$2239,5,FALSE),"")</f>
        <v/>
      </c>
      <c r="AH298" s="209"/>
      <c r="AI298" s="207" t="str">
        <f>IFERROR(VLOOKUP(AD298,エリアマスタ!$C$2:$I$2239,6,FALSE),"")</f>
        <v/>
      </c>
      <c r="AJ298" s="208"/>
      <c r="AK298" s="207" t="str">
        <f>IFERROR(VLOOKUP(AD298,エリアマスタ!$C$2:$I$2239,7,FALSE),"")</f>
        <v/>
      </c>
      <c r="AL298" s="214">
        <f t="shared" si="78"/>
        <v>0</v>
      </c>
      <c r="AM298" s="215">
        <v>21</v>
      </c>
      <c r="AN298" s="183"/>
    </row>
    <row r="299" spans="1:40" ht="13.5" customHeight="1">
      <c r="B299" s="204" t="str">
        <f t="shared" si="75"/>
        <v/>
      </c>
      <c r="C299" s="205">
        <v>22</v>
      </c>
      <c r="D299" s="206" t="str">
        <f>B276&amp;"-"&amp;C299</f>
        <v>22-22</v>
      </c>
      <c r="E299" s="207" t="s">
        <v>141</v>
      </c>
      <c r="F299" s="208"/>
      <c r="G299" s="207">
        <f>IFERROR(VLOOKUP(D299,エリアマスタ!$C$2:$I$2239,5,FALSE),"")</f>
        <v>146</v>
      </c>
      <c r="H299" s="209"/>
      <c r="I299" s="207">
        <f>IFERROR(VLOOKUP(D299,エリアマスタ!$C$2:$I$2239,6,FALSE),"")</f>
        <v>14</v>
      </c>
      <c r="J299" s="209"/>
      <c r="K299" s="207">
        <f>IFERROR(VLOOKUP(D299,エリアマスタ!$C$2:$I$2239,7,FALSE),"")</f>
        <v>160</v>
      </c>
      <c r="L299" s="210">
        <f t="shared" si="76"/>
        <v>0</v>
      </c>
      <c r="M299" s="211">
        <v>22</v>
      </c>
      <c r="N299" s="212"/>
      <c r="O299" s="213" t="str">
        <f t="shared" si="79"/>
        <v/>
      </c>
      <c r="P299" s="205"/>
      <c r="Q299" s="206"/>
      <c r="R299" s="207" t="e">
        <f t="shared" ca="1" si="81"/>
        <v>#NAME?</v>
      </c>
      <c r="S299" s="209"/>
      <c r="T299" s="207" t="str">
        <f>IFERROR(VLOOKUP(Q299,エリアマスタ!$C$2:$I$2239,5,FALSE),"")</f>
        <v/>
      </c>
      <c r="U299" s="208"/>
      <c r="V299" s="207" t="str">
        <f>IFERROR(VLOOKUP(Q299,エリアマスタ!$C$2:$I$2239,6,FALSE),"")</f>
        <v/>
      </c>
      <c r="W299" s="209"/>
      <c r="X299" s="207" t="str">
        <f>IFERROR(VLOOKUP(Q299,エリアマスタ!$C$2:$I$2239,7,FALSE),"")</f>
        <v/>
      </c>
      <c r="Y299" s="210">
        <f t="shared" si="82"/>
        <v>0</v>
      </c>
      <c r="Z299" s="211">
        <v>22</v>
      </c>
      <c r="AA299" s="212"/>
      <c r="AB299" s="213" t="str">
        <f t="shared" si="80"/>
        <v/>
      </c>
      <c r="AC299" s="205"/>
      <c r="AD299" s="206"/>
      <c r="AE299" s="207"/>
      <c r="AF299" s="209"/>
      <c r="AG299" s="207" t="str">
        <f>IFERROR(VLOOKUP(AD299,エリアマスタ!$C$2:$I$2239,5,FALSE),"")</f>
        <v/>
      </c>
      <c r="AH299" s="209"/>
      <c r="AI299" s="207" t="str">
        <f>IFERROR(VLOOKUP(AD299,エリアマスタ!$C$2:$I$2239,6,FALSE),"")</f>
        <v/>
      </c>
      <c r="AJ299" s="208"/>
      <c r="AK299" s="207" t="str">
        <f>IFERROR(VLOOKUP(AD299,エリアマスタ!$C$2:$I$2239,7,FALSE),"")</f>
        <v/>
      </c>
      <c r="AL299" s="214">
        <f t="shared" si="78"/>
        <v>0</v>
      </c>
      <c r="AM299" s="211">
        <v>22</v>
      </c>
      <c r="AN299" s="183"/>
    </row>
    <row r="300" spans="1:40" ht="13.5" customHeight="1">
      <c r="B300" s="204" t="str">
        <f t="shared" si="75"/>
        <v/>
      </c>
      <c r="C300" s="205">
        <v>23</v>
      </c>
      <c r="D300" s="206" t="str">
        <f>B276&amp;"-"&amp;C300</f>
        <v>22-23</v>
      </c>
      <c r="E300" s="207" t="s">
        <v>32</v>
      </c>
      <c r="F300" s="208"/>
      <c r="G300" s="207">
        <f>IFERROR(VLOOKUP(D300,エリアマスタ!$C$2:$I$2239,5,FALSE),"")</f>
        <v>187</v>
      </c>
      <c r="H300" s="209"/>
      <c r="I300" s="207">
        <f>IFERROR(VLOOKUP(D300,エリアマスタ!$C$2:$I$2239,6,FALSE),"")</f>
        <v>132</v>
      </c>
      <c r="J300" s="209"/>
      <c r="K300" s="207">
        <f>IFERROR(VLOOKUP(D300,エリアマスタ!$C$2:$I$2239,7,FALSE),"")</f>
        <v>319</v>
      </c>
      <c r="L300" s="210">
        <f t="shared" si="76"/>
        <v>0</v>
      </c>
      <c r="M300" s="215">
        <v>23</v>
      </c>
      <c r="N300" s="220"/>
      <c r="O300" s="213" t="str">
        <f t="shared" si="79"/>
        <v/>
      </c>
      <c r="P300" s="205"/>
      <c r="Q300" s="206"/>
      <c r="R300" s="207" t="e">
        <f t="shared" ca="1" si="81"/>
        <v>#NAME?</v>
      </c>
      <c r="S300" s="209"/>
      <c r="T300" s="207" t="str">
        <f>IFERROR(VLOOKUP(Q300,エリアマスタ!$C$2:$I$2239,5,FALSE),"")</f>
        <v/>
      </c>
      <c r="U300" s="208"/>
      <c r="V300" s="207" t="str">
        <f>IFERROR(VLOOKUP(Q300,エリアマスタ!$C$2:$I$2239,6,FALSE),"")</f>
        <v/>
      </c>
      <c r="W300" s="209"/>
      <c r="X300" s="207" t="str">
        <f>IFERROR(VLOOKUP(Q300,エリアマスタ!$C$2:$I$2239,7,FALSE),"")</f>
        <v/>
      </c>
      <c r="Y300" s="210">
        <f t="shared" si="82"/>
        <v>0</v>
      </c>
      <c r="Z300" s="215">
        <v>23</v>
      </c>
      <c r="AA300" s="220"/>
      <c r="AB300" s="213" t="str">
        <f t="shared" si="80"/>
        <v/>
      </c>
      <c r="AC300" s="205"/>
      <c r="AD300" s="206"/>
      <c r="AE300" s="207"/>
      <c r="AF300" s="209"/>
      <c r="AG300" s="207" t="str">
        <f>IFERROR(VLOOKUP(AD300,エリアマスタ!$C$2:$I$2239,5,FALSE),"")</f>
        <v/>
      </c>
      <c r="AH300" s="209"/>
      <c r="AI300" s="207" t="str">
        <f>IFERROR(VLOOKUP(AD300,エリアマスタ!$C$2:$I$2239,6,FALSE),"")</f>
        <v/>
      </c>
      <c r="AJ300" s="208"/>
      <c r="AK300" s="207" t="str">
        <f>IFERROR(VLOOKUP(AD300,エリアマスタ!$C$2:$I$2239,7,FALSE),"")</f>
        <v/>
      </c>
      <c r="AL300" s="214">
        <f t="shared" si="78"/>
        <v>0</v>
      </c>
      <c r="AM300" s="215">
        <v>23</v>
      </c>
      <c r="AN300" s="183"/>
    </row>
    <row r="301" spans="1:40" ht="13.5" customHeight="1">
      <c r="B301" s="204" t="str">
        <f t="shared" si="75"/>
        <v/>
      </c>
      <c r="C301" s="205">
        <v>24</v>
      </c>
      <c r="D301" s="206" t="str">
        <f>B276&amp;"-"&amp;C301</f>
        <v>22-24</v>
      </c>
      <c r="E301" s="207" t="s">
        <v>799</v>
      </c>
      <c r="F301" s="208"/>
      <c r="G301" s="207">
        <f>IFERROR(VLOOKUP(D301,エリアマスタ!$C$2:$I$2239,5,FALSE),"")</f>
        <v>294</v>
      </c>
      <c r="H301" s="209"/>
      <c r="I301" s="207">
        <f>IFERROR(VLOOKUP(D301,エリアマスタ!$C$2:$I$2239,6,FALSE),"")</f>
        <v>137</v>
      </c>
      <c r="J301" s="209"/>
      <c r="K301" s="207">
        <f>IFERROR(VLOOKUP(D301,エリアマスタ!$C$2:$I$2239,7,FALSE),"")</f>
        <v>431</v>
      </c>
      <c r="L301" s="210">
        <f t="shared" si="76"/>
        <v>0</v>
      </c>
      <c r="M301" s="215">
        <v>24</v>
      </c>
      <c r="N301" s="220"/>
      <c r="O301" s="213" t="str">
        <f t="shared" si="79"/>
        <v/>
      </c>
      <c r="P301" s="205"/>
      <c r="Q301" s="206"/>
      <c r="R301" s="207" t="e">
        <f t="shared" ca="1" si="81"/>
        <v>#NAME?</v>
      </c>
      <c r="S301" s="209"/>
      <c r="T301" s="207" t="str">
        <f>IFERROR(VLOOKUP(Q301,エリアマスタ!$C$2:$I$2239,5,FALSE),"")</f>
        <v/>
      </c>
      <c r="U301" s="208"/>
      <c r="V301" s="207" t="str">
        <f>IFERROR(VLOOKUP(Q301,エリアマスタ!$C$2:$I$2239,6,FALSE),"")</f>
        <v/>
      </c>
      <c r="W301" s="209"/>
      <c r="X301" s="207" t="str">
        <f>IFERROR(VLOOKUP(Q301,エリアマスタ!$C$2:$I$2239,7,FALSE),"")</f>
        <v/>
      </c>
      <c r="Y301" s="210">
        <f t="shared" si="82"/>
        <v>0</v>
      </c>
      <c r="Z301" s="215">
        <v>24</v>
      </c>
      <c r="AA301" s="220"/>
      <c r="AB301" s="213" t="str">
        <f t="shared" si="80"/>
        <v/>
      </c>
      <c r="AC301" s="205"/>
      <c r="AD301" s="206"/>
      <c r="AE301" s="207"/>
      <c r="AF301" s="209"/>
      <c r="AG301" s="207" t="str">
        <f>IFERROR(VLOOKUP(AD301,エリアマスタ!$C$2:$I$2239,5,FALSE),"")</f>
        <v/>
      </c>
      <c r="AH301" s="209"/>
      <c r="AI301" s="207" t="str">
        <f>IFERROR(VLOOKUP(AD301,エリアマスタ!$C$2:$I$2239,6,FALSE),"")</f>
        <v/>
      </c>
      <c r="AJ301" s="208"/>
      <c r="AK301" s="207" t="str">
        <f>IFERROR(VLOOKUP(AD301,エリアマスタ!$C$2:$I$2239,7,FALSE),"")</f>
        <v/>
      </c>
      <c r="AL301" s="214">
        <f t="shared" si="78"/>
        <v>0</v>
      </c>
      <c r="AM301" s="215">
        <v>24</v>
      </c>
      <c r="AN301" s="183"/>
    </row>
    <row r="302" spans="1:40" ht="13.5" customHeight="1">
      <c r="B302" s="204" t="str">
        <f t="shared" si="75"/>
        <v/>
      </c>
      <c r="C302" s="205">
        <v>25</v>
      </c>
      <c r="D302" s="206" t="str">
        <f>B276&amp;"-"&amp;C302</f>
        <v>22-25</v>
      </c>
      <c r="E302" s="207" t="s">
        <v>142</v>
      </c>
      <c r="F302" s="208"/>
      <c r="G302" s="207">
        <f>IFERROR(VLOOKUP(D302,エリアマスタ!$C$2:$I$2239,5,FALSE),"")</f>
        <v>60</v>
      </c>
      <c r="H302" s="209"/>
      <c r="I302" s="207">
        <f>IFERROR(VLOOKUP(D302,エリアマスタ!$C$2:$I$2239,6,FALSE),"")</f>
        <v>130</v>
      </c>
      <c r="J302" s="209"/>
      <c r="K302" s="207">
        <f>IFERROR(VLOOKUP(D302,エリアマスタ!$C$2:$I$2239,7,FALSE),"")</f>
        <v>190</v>
      </c>
      <c r="L302" s="210">
        <f t="shared" si="76"/>
        <v>0</v>
      </c>
      <c r="M302" s="211">
        <v>25</v>
      </c>
      <c r="N302" s="220"/>
      <c r="O302" s="213" t="str">
        <f t="shared" si="79"/>
        <v/>
      </c>
      <c r="P302" s="205"/>
      <c r="Q302" s="206"/>
      <c r="R302" s="207" t="e">
        <f t="shared" ca="1" si="81"/>
        <v>#NAME?</v>
      </c>
      <c r="S302" s="209"/>
      <c r="T302" s="207" t="str">
        <f>IFERROR(VLOOKUP(Q302,エリアマスタ!$C$2:$I$2239,5,FALSE),"")</f>
        <v/>
      </c>
      <c r="U302" s="208"/>
      <c r="V302" s="207" t="str">
        <f>IFERROR(VLOOKUP(Q302,エリアマスタ!$C$2:$I$2239,6,FALSE),"")</f>
        <v/>
      </c>
      <c r="W302" s="209"/>
      <c r="X302" s="207" t="str">
        <f>IFERROR(VLOOKUP(Q302,エリアマスタ!$C$2:$I$2239,7,FALSE),"")</f>
        <v/>
      </c>
      <c r="Y302" s="210">
        <f t="shared" si="82"/>
        <v>0</v>
      </c>
      <c r="Z302" s="211">
        <v>25</v>
      </c>
      <c r="AA302" s="220"/>
      <c r="AB302" s="213" t="str">
        <f t="shared" si="80"/>
        <v/>
      </c>
      <c r="AC302" s="205"/>
      <c r="AD302" s="206"/>
      <c r="AE302" s="207"/>
      <c r="AF302" s="209"/>
      <c r="AG302" s="207" t="str">
        <f>IFERROR(VLOOKUP(AD302,エリアマスタ!$C$2:$I$2239,5,FALSE),"")</f>
        <v/>
      </c>
      <c r="AH302" s="209"/>
      <c r="AI302" s="207" t="str">
        <f>IFERROR(VLOOKUP(AD302,エリアマスタ!$C$2:$I$2239,6,FALSE),"")</f>
        <v/>
      </c>
      <c r="AJ302" s="208"/>
      <c r="AK302" s="207" t="str">
        <f>IFERROR(VLOOKUP(AD302,エリアマスタ!$C$2:$I$2239,7,FALSE),"")</f>
        <v/>
      </c>
      <c r="AL302" s="214">
        <f t="shared" si="78"/>
        <v>0</v>
      </c>
      <c r="AM302" s="211">
        <v>25</v>
      </c>
      <c r="AN302" s="183"/>
    </row>
    <row r="303" spans="1:40" ht="13.5" customHeight="1">
      <c r="B303" s="204" t="str">
        <f t="shared" si="75"/>
        <v/>
      </c>
      <c r="C303" s="205">
        <v>26</v>
      </c>
      <c r="D303" s="206" t="str">
        <f>B276&amp;"-"&amp;C303</f>
        <v>22-26</v>
      </c>
      <c r="E303" s="207" t="s">
        <v>800</v>
      </c>
      <c r="F303" s="208"/>
      <c r="G303" s="207">
        <f>IFERROR(VLOOKUP(D303,エリアマスタ!$C$2:$I$2239,5,FALSE),"")</f>
        <v>311</v>
      </c>
      <c r="H303" s="209"/>
      <c r="I303" s="207">
        <f>IFERROR(VLOOKUP(D303,エリアマスタ!$C$2:$I$2239,6,FALSE),"")</f>
        <v>94</v>
      </c>
      <c r="J303" s="209"/>
      <c r="K303" s="207">
        <f>IFERROR(VLOOKUP(D303,エリアマスタ!$C$2:$I$2239,7,FALSE),"")</f>
        <v>405</v>
      </c>
      <c r="L303" s="210">
        <f t="shared" si="76"/>
        <v>0</v>
      </c>
      <c r="M303" s="215">
        <v>26</v>
      </c>
      <c r="N303" s="212"/>
      <c r="O303" s="213" t="str">
        <f t="shared" si="79"/>
        <v/>
      </c>
      <c r="P303" s="205"/>
      <c r="Q303" s="206"/>
      <c r="R303" s="207" t="e">
        <f t="shared" ca="1" si="81"/>
        <v>#NAME?</v>
      </c>
      <c r="S303" s="209"/>
      <c r="T303" s="207" t="str">
        <f>IFERROR(VLOOKUP(Q303,エリアマスタ!$C$2:$I$2239,5,FALSE),"")</f>
        <v/>
      </c>
      <c r="U303" s="208"/>
      <c r="V303" s="207" t="str">
        <f>IFERROR(VLOOKUP(Q303,エリアマスタ!$C$2:$I$2239,6,FALSE),"")</f>
        <v/>
      </c>
      <c r="W303" s="209"/>
      <c r="X303" s="207" t="str">
        <f>IFERROR(VLOOKUP(Q303,エリアマスタ!$C$2:$I$2239,7,FALSE),"")</f>
        <v/>
      </c>
      <c r="Y303" s="210">
        <f t="shared" si="82"/>
        <v>0</v>
      </c>
      <c r="Z303" s="215">
        <v>26</v>
      </c>
      <c r="AA303" s="212"/>
      <c r="AB303" s="213" t="str">
        <f t="shared" si="80"/>
        <v/>
      </c>
      <c r="AC303" s="205"/>
      <c r="AD303" s="206"/>
      <c r="AE303" s="207"/>
      <c r="AF303" s="209"/>
      <c r="AG303" s="207" t="str">
        <f>IFERROR(VLOOKUP(AD303,エリアマスタ!$C$2:$I$2239,5,FALSE),"")</f>
        <v/>
      </c>
      <c r="AH303" s="209"/>
      <c r="AI303" s="207" t="str">
        <f>IFERROR(VLOOKUP(AD303,エリアマスタ!$C$2:$I$2239,6,FALSE),"")</f>
        <v/>
      </c>
      <c r="AJ303" s="208"/>
      <c r="AK303" s="207" t="str">
        <f>IFERROR(VLOOKUP(AD303,エリアマスタ!$C$2:$I$2239,7,FALSE),"")</f>
        <v/>
      </c>
      <c r="AL303" s="214">
        <f t="shared" si="78"/>
        <v>0</v>
      </c>
      <c r="AM303" s="215">
        <v>26</v>
      </c>
      <c r="AN303" s="183"/>
    </row>
    <row r="304" spans="1:40" ht="13.5" customHeight="1">
      <c r="B304" s="204" t="str">
        <f t="shared" si="75"/>
        <v/>
      </c>
      <c r="C304" s="205">
        <v>27</v>
      </c>
      <c r="D304" s="206" t="str">
        <f>B276&amp;"-"&amp;C304</f>
        <v>22-27</v>
      </c>
      <c r="E304" s="207" t="s">
        <v>801</v>
      </c>
      <c r="F304" s="208"/>
      <c r="G304" s="207">
        <f>IFERROR(VLOOKUP(D304,エリアマスタ!$C$2:$I$2239,5,FALSE),"")</f>
        <v>120</v>
      </c>
      <c r="H304" s="209"/>
      <c r="I304" s="207">
        <f>IFERROR(VLOOKUP(D304,エリアマスタ!$C$2:$I$2239,6,FALSE),"")</f>
        <v>170</v>
      </c>
      <c r="J304" s="209"/>
      <c r="K304" s="207">
        <f>IFERROR(VLOOKUP(D304,エリアマスタ!$C$2:$I$2239,7,FALSE),"")</f>
        <v>290</v>
      </c>
      <c r="L304" s="210">
        <f t="shared" si="76"/>
        <v>0</v>
      </c>
      <c r="M304" s="215">
        <v>27</v>
      </c>
      <c r="N304" s="212"/>
      <c r="O304" s="213" t="str">
        <f t="shared" si="79"/>
        <v/>
      </c>
      <c r="P304" s="205"/>
      <c r="Q304" s="206"/>
      <c r="R304" s="207" t="e">
        <f t="shared" ca="1" si="81"/>
        <v>#NAME?</v>
      </c>
      <c r="S304" s="209"/>
      <c r="T304" s="207" t="str">
        <f>IFERROR(VLOOKUP(Q304,エリアマスタ!$C$2:$I$2239,5,FALSE),"")</f>
        <v/>
      </c>
      <c r="U304" s="208"/>
      <c r="V304" s="207" t="str">
        <f>IFERROR(VLOOKUP(Q304,エリアマスタ!$C$2:$I$2239,6,FALSE),"")</f>
        <v/>
      </c>
      <c r="W304" s="209"/>
      <c r="X304" s="207" t="str">
        <f>IFERROR(VLOOKUP(Q304,エリアマスタ!$C$2:$I$2239,7,FALSE),"")</f>
        <v/>
      </c>
      <c r="Y304" s="210">
        <f t="shared" si="82"/>
        <v>0</v>
      </c>
      <c r="Z304" s="215">
        <v>27</v>
      </c>
      <c r="AA304" s="212"/>
      <c r="AB304" s="213" t="str">
        <f t="shared" si="80"/>
        <v/>
      </c>
      <c r="AC304" s="205"/>
      <c r="AD304" s="206"/>
      <c r="AE304" s="207"/>
      <c r="AF304" s="209"/>
      <c r="AG304" s="207" t="str">
        <f>IFERROR(VLOOKUP(AD304,エリアマスタ!$C$2:$I$2239,5,FALSE),"")</f>
        <v/>
      </c>
      <c r="AH304" s="209"/>
      <c r="AI304" s="207" t="str">
        <f>IFERROR(VLOOKUP(AD304,エリアマスタ!$C$2:$I$2239,6,FALSE),"")</f>
        <v/>
      </c>
      <c r="AJ304" s="209"/>
      <c r="AK304" s="207" t="str">
        <f>IFERROR(VLOOKUP(AD304,エリアマスタ!$C$2:$I$2239,7,FALSE),"")</f>
        <v/>
      </c>
      <c r="AL304" s="214">
        <f t="shared" si="78"/>
        <v>0</v>
      </c>
      <c r="AM304" s="215">
        <v>27</v>
      </c>
      <c r="AN304" s="183"/>
    </row>
    <row r="305" spans="1:40" ht="13.5" customHeight="1">
      <c r="B305" s="204" t="str">
        <f t="shared" si="75"/>
        <v/>
      </c>
      <c r="C305" s="205">
        <v>28</v>
      </c>
      <c r="D305" s="206" t="str">
        <f>B276&amp;"-"&amp;C305</f>
        <v>22-28</v>
      </c>
      <c r="E305" s="207" t="s">
        <v>143</v>
      </c>
      <c r="F305" s="221"/>
      <c r="G305" s="207">
        <f>IFERROR(VLOOKUP(D305,エリアマスタ!$C$2:$I$2239,5,FALSE),"")</f>
        <v>189</v>
      </c>
      <c r="H305" s="209"/>
      <c r="I305" s="207">
        <f>IFERROR(VLOOKUP(D305,エリアマスタ!$C$2:$I$2239,6,FALSE),"")</f>
        <v>60</v>
      </c>
      <c r="J305" s="209"/>
      <c r="K305" s="207">
        <f>IFERROR(VLOOKUP(D305,エリアマスタ!$C$2:$I$2239,7,FALSE),"")</f>
        <v>249</v>
      </c>
      <c r="L305" s="210">
        <f t="shared" si="76"/>
        <v>0</v>
      </c>
      <c r="M305" s="211">
        <v>28</v>
      </c>
      <c r="N305" s="212"/>
      <c r="O305" s="213" t="str">
        <f t="shared" si="79"/>
        <v/>
      </c>
      <c r="P305" s="205"/>
      <c r="Q305" s="206"/>
      <c r="R305" s="207" t="e">
        <f t="shared" ca="1" si="81"/>
        <v>#NAME?</v>
      </c>
      <c r="S305" s="221"/>
      <c r="T305" s="207" t="str">
        <f>IFERROR(VLOOKUP(Q305,エリアマスタ!$C$2:$I$2239,5,FALSE),"")</f>
        <v/>
      </c>
      <c r="U305" s="208"/>
      <c r="V305" s="207" t="str">
        <f>IFERROR(VLOOKUP(Q305,エリアマスタ!$C$2:$I$2239,6,FALSE),"")</f>
        <v/>
      </c>
      <c r="W305" s="209"/>
      <c r="X305" s="207" t="str">
        <f>IFERROR(VLOOKUP(Q305,エリアマスタ!$C$2:$I$2239,7,FALSE),"")</f>
        <v/>
      </c>
      <c r="Y305" s="210">
        <f t="shared" si="82"/>
        <v>0</v>
      </c>
      <c r="Z305" s="211">
        <v>28</v>
      </c>
      <c r="AA305" s="212"/>
      <c r="AB305" s="213" t="str">
        <f t="shared" si="80"/>
        <v/>
      </c>
      <c r="AC305" s="205"/>
      <c r="AD305" s="206"/>
      <c r="AE305" s="207"/>
      <c r="AF305" s="209"/>
      <c r="AG305" s="207" t="str">
        <f>IFERROR(VLOOKUP(AD305,エリアマスタ!$C$2:$I$2239,5,FALSE),"")</f>
        <v/>
      </c>
      <c r="AH305" s="209"/>
      <c r="AI305" s="207" t="str">
        <f>IFERROR(VLOOKUP(AD305,エリアマスタ!$C$2:$I$2239,6,FALSE),"")</f>
        <v/>
      </c>
      <c r="AJ305" s="209"/>
      <c r="AK305" s="207" t="str">
        <f>IFERROR(VLOOKUP(AD305,エリアマスタ!$C$2:$I$2239,7,FALSE),"")</f>
        <v/>
      </c>
      <c r="AL305" s="214">
        <f t="shared" si="78"/>
        <v>0</v>
      </c>
      <c r="AM305" s="211">
        <v>28</v>
      </c>
      <c r="AN305" s="183"/>
    </row>
    <row r="306" spans="1:40" ht="13.5" customHeight="1">
      <c r="B306" s="204" t="str">
        <f t="shared" si="75"/>
        <v/>
      </c>
      <c r="C306" s="205">
        <v>29</v>
      </c>
      <c r="D306" s="206" t="str">
        <f>B276&amp;"-"&amp;C306</f>
        <v>22-29</v>
      </c>
      <c r="E306" s="207" t="s">
        <v>802</v>
      </c>
      <c r="F306" s="221"/>
      <c r="G306" s="207">
        <f>IFERROR(VLOOKUP(D306,エリアマスタ!$C$2:$I$2239,5,FALSE),"")</f>
        <v>240</v>
      </c>
      <c r="H306" s="209"/>
      <c r="I306" s="207">
        <f>IFERROR(VLOOKUP(D306,エリアマスタ!$C$2:$I$2239,6,FALSE),"")</f>
        <v>105</v>
      </c>
      <c r="J306" s="209"/>
      <c r="K306" s="207">
        <f>IFERROR(VLOOKUP(D306,エリアマスタ!$C$2:$I$2239,7,FALSE),"")</f>
        <v>345</v>
      </c>
      <c r="L306" s="210">
        <f t="shared" si="76"/>
        <v>0</v>
      </c>
      <c r="M306" s="215">
        <v>29</v>
      </c>
      <c r="N306" s="212"/>
      <c r="O306" s="213" t="str">
        <f t="shared" si="79"/>
        <v/>
      </c>
      <c r="P306" s="205"/>
      <c r="Q306" s="206"/>
      <c r="R306" s="207" t="e">
        <f t="shared" ca="1" si="81"/>
        <v>#NAME?</v>
      </c>
      <c r="S306" s="221"/>
      <c r="T306" s="207" t="str">
        <f>IFERROR(VLOOKUP(Q306,エリアマスタ!$C$2:$I$2239,5,FALSE),"")</f>
        <v/>
      </c>
      <c r="U306" s="208"/>
      <c r="V306" s="207" t="str">
        <f>IFERROR(VLOOKUP(Q306,エリアマスタ!$C$2:$I$2239,6,FALSE),"")</f>
        <v/>
      </c>
      <c r="W306" s="209"/>
      <c r="X306" s="207" t="str">
        <f>IFERROR(VLOOKUP(Q306,エリアマスタ!$C$2:$I$2239,7,FALSE),"")</f>
        <v/>
      </c>
      <c r="Y306" s="210">
        <f t="shared" si="82"/>
        <v>0</v>
      </c>
      <c r="Z306" s="215">
        <v>29</v>
      </c>
      <c r="AA306" s="212"/>
      <c r="AB306" s="213" t="str">
        <f t="shared" si="80"/>
        <v/>
      </c>
      <c r="AC306" s="205"/>
      <c r="AD306" s="206"/>
      <c r="AE306" s="207"/>
      <c r="AF306" s="209"/>
      <c r="AG306" s="207" t="str">
        <f>IFERROR(VLOOKUP(AD306,エリアマスタ!$C$2:$I$2239,5,FALSE),"")</f>
        <v/>
      </c>
      <c r="AH306" s="209"/>
      <c r="AI306" s="207" t="str">
        <f>IFERROR(VLOOKUP(AD306,エリアマスタ!$C$2:$I$2239,6,FALSE),"")</f>
        <v/>
      </c>
      <c r="AJ306" s="209"/>
      <c r="AK306" s="207" t="str">
        <f>IFERROR(VLOOKUP(AD306,エリアマスタ!$C$2:$I$2239,7,FALSE),"")</f>
        <v/>
      </c>
      <c r="AL306" s="214">
        <f t="shared" si="78"/>
        <v>0</v>
      </c>
      <c r="AM306" s="215">
        <v>29</v>
      </c>
    </row>
    <row r="307" spans="1:40" ht="13.5" customHeight="1">
      <c r="B307" s="204" t="str">
        <f t="shared" si="75"/>
        <v/>
      </c>
      <c r="C307" s="205">
        <v>30</v>
      </c>
      <c r="D307" s="206" t="str">
        <f>B276&amp;"-"&amp;C307</f>
        <v>22-30</v>
      </c>
      <c r="E307" s="207" t="s">
        <v>803</v>
      </c>
      <c r="F307" s="221"/>
      <c r="G307" s="207">
        <f>IFERROR(VLOOKUP(D307,エリアマスタ!$C$2:$I$2239,5,FALSE),"")</f>
        <v>103</v>
      </c>
      <c r="H307" s="209"/>
      <c r="I307" s="207">
        <f>IFERROR(VLOOKUP(D307,エリアマスタ!$C$2:$I$2239,6,FALSE),"")</f>
        <v>68</v>
      </c>
      <c r="J307" s="209"/>
      <c r="K307" s="207">
        <f>IFERROR(VLOOKUP(D307,エリアマスタ!$C$2:$I$2239,7,FALSE),"")</f>
        <v>171</v>
      </c>
      <c r="L307" s="210">
        <f t="shared" si="76"/>
        <v>0</v>
      </c>
      <c r="M307" s="215">
        <v>30</v>
      </c>
      <c r="N307" s="212"/>
      <c r="O307" s="213" t="str">
        <f t="shared" si="79"/>
        <v/>
      </c>
      <c r="P307" s="205"/>
      <c r="Q307" s="206"/>
      <c r="R307" s="207" t="e">
        <f t="shared" ca="1" si="81"/>
        <v>#NAME?</v>
      </c>
      <c r="S307" s="221"/>
      <c r="T307" s="207" t="str">
        <f>IFERROR(VLOOKUP(Q307,エリアマスタ!$C$2:$I$2239,5,FALSE),"")</f>
        <v/>
      </c>
      <c r="U307" s="208"/>
      <c r="V307" s="207" t="str">
        <f>IFERROR(VLOOKUP(Q307,エリアマスタ!$C$2:$I$2239,6,FALSE),"")</f>
        <v/>
      </c>
      <c r="W307" s="209"/>
      <c r="X307" s="207" t="str">
        <f>IFERROR(VLOOKUP(Q307,エリアマスタ!$C$2:$I$2239,7,FALSE),"")</f>
        <v/>
      </c>
      <c r="Y307" s="210">
        <f t="shared" si="82"/>
        <v>0</v>
      </c>
      <c r="Z307" s="215">
        <v>30</v>
      </c>
      <c r="AA307" s="212"/>
      <c r="AB307" s="213" t="str">
        <f t="shared" si="80"/>
        <v/>
      </c>
      <c r="AC307" s="205"/>
      <c r="AD307" s="206"/>
      <c r="AE307" s="207"/>
      <c r="AF307" s="209"/>
      <c r="AG307" s="207" t="str">
        <f>IFERROR(VLOOKUP(AD307,エリアマスタ!$C$2:$I$2239,5,FALSE),"")</f>
        <v/>
      </c>
      <c r="AH307" s="209"/>
      <c r="AI307" s="207" t="str">
        <f>IFERROR(VLOOKUP(AD307,エリアマスタ!$C$2:$I$2239,6,FALSE),"")</f>
        <v/>
      </c>
      <c r="AJ307" s="209"/>
      <c r="AK307" s="207" t="str">
        <f>IFERROR(VLOOKUP(AD307,エリアマスタ!$C$2:$I$2239,7,FALSE),"")</f>
        <v/>
      </c>
      <c r="AL307" s="214">
        <f t="shared" si="78"/>
        <v>0</v>
      </c>
      <c r="AM307" s="215">
        <v>30</v>
      </c>
    </row>
    <row r="308" spans="1:40" ht="13.5" customHeight="1">
      <c r="B308" s="204" t="str">
        <f t="shared" si="75"/>
        <v/>
      </c>
      <c r="C308" s="205"/>
      <c r="D308" s="206"/>
      <c r="E308" s="207"/>
      <c r="F308" s="221"/>
      <c r="G308" s="207" t="str">
        <f>IFERROR(VLOOKUP(D308,エリアマスタ!$C$2:$I$2239,5,FALSE),"")</f>
        <v/>
      </c>
      <c r="H308" s="209"/>
      <c r="I308" s="207" t="str">
        <f>IFERROR(VLOOKUP(D308,エリアマスタ!$C$2:$I$2239,6,FALSE),"")</f>
        <v/>
      </c>
      <c r="J308" s="209"/>
      <c r="K308" s="207" t="str">
        <f>IFERROR(VLOOKUP(D308,エリアマスタ!$C$2:$I$2239,7,FALSE),"")</f>
        <v/>
      </c>
      <c r="L308" s="210">
        <f t="shared" ref="L308" si="83">IF(F308="●",G308,0)+IF(H308="●",I308,0)+IF(J308="●",K308,0)</f>
        <v>0</v>
      </c>
      <c r="M308" s="211">
        <v>40</v>
      </c>
      <c r="N308" s="212"/>
      <c r="O308" s="213" t="str">
        <f t="shared" si="79"/>
        <v/>
      </c>
      <c r="P308" s="205"/>
      <c r="Q308" s="206"/>
      <c r="R308" s="207" t="e">
        <f t="shared" ca="1" si="81"/>
        <v>#NAME?</v>
      </c>
      <c r="S308" s="221"/>
      <c r="T308" s="207" t="str">
        <f>IFERROR(VLOOKUP(Q308,エリアマスタ!$C$2:$I$2239,5,FALSE),"")</f>
        <v/>
      </c>
      <c r="U308" s="209"/>
      <c r="V308" s="207" t="str">
        <f>IFERROR(VLOOKUP(Q308,エリアマスタ!$C$2:$I$2239,6,FALSE),"")</f>
        <v/>
      </c>
      <c r="W308" s="209"/>
      <c r="X308" s="207" t="str">
        <f>IFERROR(VLOOKUP(Q308,エリアマスタ!$C$2:$I$2239,7,FALSE),"")</f>
        <v/>
      </c>
      <c r="Y308" s="210">
        <f t="shared" si="82"/>
        <v>0</v>
      </c>
      <c r="Z308" s="211">
        <v>40</v>
      </c>
      <c r="AA308" s="212"/>
      <c r="AB308" s="213" t="str">
        <f t="shared" si="80"/>
        <v/>
      </c>
      <c r="AC308" s="205"/>
      <c r="AD308" s="206"/>
      <c r="AE308" s="207"/>
      <c r="AF308" s="223"/>
      <c r="AG308" s="207" t="str">
        <f>IFERROR(VLOOKUP(AD308,エリアマスタ!$C$2:$I$2239,5,FALSE),"")</f>
        <v/>
      </c>
      <c r="AH308" s="209"/>
      <c r="AI308" s="207" t="str">
        <f>IFERROR(VLOOKUP(AD308,エリアマスタ!$C$2:$I$2239,6,FALSE),"")</f>
        <v/>
      </c>
      <c r="AJ308" s="209"/>
      <c r="AK308" s="207" t="str">
        <f>IFERROR(VLOOKUP(AD308,エリアマスタ!$C$2:$I$2239,7,FALSE),"")</f>
        <v/>
      </c>
      <c r="AL308" s="214">
        <f t="shared" si="78"/>
        <v>0</v>
      </c>
      <c r="AM308" s="211">
        <v>40</v>
      </c>
    </row>
    <row r="309" spans="1:40" s="237" customFormat="1" ht="13.5" customHeight="1">
      <c r="A309" s="184"/>
      <c r="B309" s="329" t="s">
        <v>60</v>
      </c>
      <c r="C309" s="330"/>
      <c r="D309" s="224"/>
      <c r="E309" s="225"/>
      <c r="F309" s="226"/>
      <c r="G309" s="227">
        <f>SUM(G278:G308)</f>
        <v>6251</v>
      </c>
      <c r="H309" s="228"/>
      <c r="I309" s="227">
        <f>SUM(I278:I308)</f>
        <v>3415</v>
      </c>
      <c r="J309" s="228"/>
      <c r="K309" s="227">
        <f>SUM(K278:K308)</f>
        <v>9666</v>
      </c>
      <c r="L309" s="227">
        <f>SUM(L278:L308)</f>
        <v>0</v>
      </c>
      <c r="M309" s="229"/>
      <c r="N309" s="212"/>
      <c r="O309" s="331" t="s">
        <v>60</v>
      </c>
      <c r="P309" s="332"/>
      <c r="Q309" s="230"/>
      <c r="R309" s="207"/>
      <c r="S309" s="231"/>
      <c r="T309" s="227">
        <f>SUM(T278:T308)</f>
        <v>2522</v>
      </c>
      <c r="U309" s="228"/>
      <c r="V309" s="227">
        <f>SUM(V278:V308)</f>
        <v>1178</v>
      </c>
      <c r="W309" s="228"/>
      <c r="X309" s="227">
        <f>SUM(X278:X308)</f>
        <v>3700</v>
      </c>
      <c r="Y309" s="227">
        <f>SUM(Y278:Y308)</f>
        <v>0</v>
      </c>
      <c r="Z309" s="232"/>
      <c r="AA309" s="212"/>
      <c r="AB309" s="331" t="s">
        <v>60</v>
      </c>
      <c r="AC309" s="332"/>
      <c r="AD309" s="230"/>
      <c r="AE309" s="233"/>
      <c r="AF309" s="234"/>
      <c r="AG309" s="227">
        <f>SUM(AG278:AG308)</f>
        <v>4744</v>
      </c>
      <c r="AH309" s="228"/>
      <c r="AI309" s="227">
        <f>SUM(AI278:AI308)</f>
        <v>4525</v>
      </c>
      <c r="AJ309" s="228"/>
      <c r="AK309" s="227">
        <f>SUM(AK278:AK308)</f>
        <v>9269</v>
      </c>
      <c r="AL309" s="227">
        <f>SUM(AL278:AL308)</f>
        <v>0</v>
      </c>
      <c r="AM309" s="235"/>
      <c r="AN309" s="236"/>
    </row>
    <row r="311" spans="1:40" ht="13.5" customHeight="1">
      <c r="B311" s="320">
        <f>VLOOKUP(E311,地区マスタ!$A$2:$C$159,2,FALSE)</f>
        <v>52</v>
      </c>
      <c r="C311" s="321"/>
      <c r="D311" s="188"/>
      <c r="E311" s="189" t="s">
        <v>3202</v>
      </c>
      <c r="F311" s="190"/>
      <c r="G311" s="190"/>
      <c r="H311" s="190"/>
      <c r="I311" s="190"/>
      <c r="J311" s="190"/>
      <c r="K311" s="191"/>
      <c r="L311" s="191"/>
      <c r="M311" s="192"/>
      <c r="N311" s="193"/>
      <c r="O311" s="320">
        <f>VLOOKUP(R311,地区マスタ!$A$2:$C$159,2,FALSE)</f>
        <v>54</v>
      </c>
      <c r="P311" s="321"/>
      <c r="Q311" s="188"/>
      <c r="R311" s="189" t="s">
        <v>3203</v>
      </c>
      <c r="S311" s="190"/>
      <c r="T311" s="190"/>
      <c r="U311" s="190"/>
      <c r="V311" s="190"/>
      <c r="W311" s="190"/>
      <c r="X311" s="191"/>
      <c r="Y311" s="191"/>
      <c r="Z311" s="192"/>
      <c r="AA311" s="193"/>
      <c r="AE311" s="183"/>
      <c r="AM311" s="183"/>
      <c r="AN311" s="183"/>
    </row>
    <row r="312" spans="1:40" s="203" customFormat="1" ht="13.5" customHeight="1">
      <c r="A312" s="184"/>
      <c r="B312" s="322" t="s">
        <v>1557</v>
      </c>
      <c r="C312" s="323"/>
      <c r="D312" s="194" t="s">
        <v>1558</v>
      </c>
      <c r="E312" s="195" t="s">
        <v>2126</v>
      </c>
      <c r="F312" s="196"/>
      <c r="G312" s="197" t="s">
        <v>39</v>
      </c>
      <c r="H312" s="198"/>
      <c r="I312" s="197" t="s">
        <v>40</v>
      </c>
      <c r="J312" s="198"/>
      <c r="K312" s="197" t="s">
        <v>41</v>
      </c>
      <c r="L312" s="199" t="s">
        <v>42</v>
      </c>
      <c r="M312" s="199" t="s">
        <v>176</v>
      </c>
      <c r="N312" s="193"/>
      <c r="O312" s="324" t="s">
        <v>1557</v>
      </c>
      <c r="P312" s="325"/>
      <c r="Q312" s="194" t="s">
        <v>1558</v>
      </c>
      <c r="R312" s="200" t="s">
        <v>2126</v>
      </c>
      <c r="S312" s="198"/>
      <c r="T312" s="197" t="s">
        <v>39</v>
      </c>
      <c r="U312" s="198"/>
      <c r="V312" s="197" t="s">
        <v>40</v>
      </c>
      <c r="W312" s="198"/>
      <c r="X312" s="197" t="s">
        <v>41</v>
      </c>
      <c r="Y312" s="199" t="s">
        <v>42</v>
      </c>
      <c r="Z312" s="199" t="s">
        <v>176</v>
      </c>
      <c r="AA312" s="193"/>
      <c r="AB312" s="279"/>
      <c r="AC312" s="279"/>
    </row>
    <row r="313" spans="1:40" ht="13.5" customHeight="1">
      <c r="B313" s="204" t="str">
        <f t="shared" ref="B313:B342" si="84">IF(L313&gt;1,"●","")</f>
        <v/>
      </c>
      <c r="C313" s="205">
        <v>1</v>
      </c>
      <c r="D313" s="206" t="str">
        <f>B311&amp;"-"&amp;C313</f>
        <v>52-1</v>
      </c>
      <c r="E313" s="207" t="s">
        <v>1803</v>
      </c>
      <c r="F313" s="208"/>
      <c r="G313" s="207">
        <f>IFERROR(VLOOKUP(D313,エリアマスタ!$C$2:$I$2239,5,FALSE),"")</f>
        <v>253</v>
      </c>
      <c r="H313" s="209"/>
      <c r="I313" s="207">
        <f>IFERROR(VLOOKUP(D313,エリアマスタ!$C$2:$I$2239,6,FALSE),"")</f>
        <v>140</v>
      </c>
      <c r="J313" s="209"/>
      <c r="K313" s="207">
        <f>IFERROR(VLOOKUP(D313,エリアマスタ!$C$2:$I$2239,7,FALSE),"")</f>
        <v>393</v>
      </c>
      <c r="L313" s="210">
        <f t="shared" ref="L313:L342" si="85">IF(OR(OR(AND(F313="●", H313="●"),AND(F313="●", J313="●")),AND(H313="●", J313="●")),"エラー",IF(F313="●",G313,0)+IF(H313="●",I313,0)+IF(J313="●",K313,0))</f>
        <v>0</v>
      </c>
      <c r="M313" s="211">
        <v>1</v>
      </c>
      <c r="N313" s="212"/>
      <c r="O313" s="213" t="str">
        <f>IF(Y313&gt;1,"●","")</f>
        <v/>
      </c>
      <c r="P313" s="205">
        <v>1</v>
      </c>
      <c r="Q313" s="206" t="str">
        <f>O311&amp;"-"&amp;P313</f>
        <v>54-1</v>
      </c>
      <c r="R313" s="207" t="s">
        <v>3155</v>
      </c>
      <c r="S313" s="209"/>
      <c r="T313" s="207">
        <f>IFERROR(VLOOKUP(Q313,エリアマスタ!$C$2:$I$2239,5,FALSE),"")</f>
        <v>120</v>
      </c>
      <c r="U313" s="208"/>
      <c r="V313" s="207">
        <f>IFERROR(VLOOKUP(Q313,エリアマスタ!$C$2:$I$2239,6,FALSE),"")</f>
        <v>120</v>
      </c>
      <c r="W313" s="209"/>
      <c r="X313" s="207">
        <f>IFERROR(VLOOKUP(Q313,エリアマスタ!$C$2:$I$2239,7,FALSE),"")</f>
        <v>240</v>
      </c>
      <c r="Y313" s="210">
        <f t="shared" ref="Y313:Y319" si="86">IF(OR(OR(AND(S313="●", U313="●"),AND(S313="●", W313="●")),AND(U313="●", W313="●")),"エラー",IF(S313="●",T313,0)+IF(U313="●",V313,0)+IF(W313="●",X313,0))</f>
        <v>0</v>
      </c>
      <c r="Z313" s="211">
        <v>1</v>
      </c>
      <c r="AA313" s="277"/>
      <c r="AB313" s="238"/>
      <c r="AC313" s="238"/>
      <c r="AE313" s="183"/>
      <c r="AM313" s="183"/>
      <c r="AN313" s="183"/>
    </row>
    <row r="314" spans="1:40" ht="13.5" customHeight="1">
      <c r="B314" s="204" t="str">
        <f t="shared" si="84"/>
        <v/>
      </c>
      <c r="C314" s="205">
        <v>2</v>
      </c>
      <c r="D314" s="206" t="str">
        <f>B311&amp;"-"&amp;C314</f>
        <v>52-2</v>
      </c>
      <c r="E314" s="207" t="s">
        <v>814</v>
      </c>
      <c r="F314" s="208"/>
      <c r="G314" s="207">
        <f>IFERROR(VLOOKUP(D314,エリアマスタ!$C$2:$I$2239,5,FALSE),"")</f>
        <v>157</v>
      </c>
      <c r="H314" s="209"/>
      <c r="I314" s="207">
        <f>IFERROR(VLOOKUP(D314,エリアマスタ!$C$2:$I$2239,6,FALSE),"")</f>
        <v>132</v>
      </c>
      <c r="J314" s="209"/>
      <c r="K314" s="207">
        <f>IFERROR(VLOOKUP(D314,エリアマスタ!$C$2:$I$2239,7,FALSE),"")</f>
        <v>289</v>
      </c>
      <c r="L314" s="210">
        <f t="shared" si="85"/>
        <v>0</v>
      </c>
      <c r="M314" s="215">
        <v>2</v>
      </c>
      <c r="N314" s="212"/>
      <c r="O314" s="213" t="str">
        <f>IF(Y314&gt;1,"●","")</f>
        <v/>
      </c>
      <c r="P314" s="205">
        <v>2</v>
      </c>
      <c r="Q314" s="206" t="str">
        <f>O311&amp;"-"&amp;P314</f>
        <v>54-2</v>
      </c>
      <c r="R314" s="207" t="s">
        <v>561</v>
      </c>
      <c r="S314" s="209"/>
      <c r="T314" s="207">
        <f>IFERROR(VLOOKUP(Q314,エリアマスタ!$C$2:$I$2239,5,FALSE),"")</f>
        <v>271</v>
      </c>
      <c r="U314" s="209"/>
      <c r="V314" s="207">
        <f>IFERROR(VLOOKUP(Q314,エリアマスタ!$C$2:$I$2239,6,FALSE),"")</f>
        <v>284</v>
      </c>
      <c r="W314" s="209"/>
      <c r="X314" s="207">
        <f>IFERROR(VLOOKUP(Q314,エリアマスタ!$C$2:$I$2239,7,FALSE),"")</f>
        <v>555</v>
      </c>
      <c r="Y314" s="210">
        <f t="shared" si="86"/>
        <v>0</v>
      </c>
      <c r="Z314" s="215">
        <v>2</v>
      </c>
      <c r="AA314" s="277"/>
      <c r="AB314" s="238"/>
      <c r="AC314" s="238"/>
      <c r="AE314" s="183"/>
      <c r="AM314" s="183"/>
      <c r="AN314" s="183"/>
    </row>
    <row r="315" spans="1:40" ht="13.5" customHeight="1">
      <c r="B315" s="204" t="str">
        <f t="shared" si="84"/>
        <v/>
      </c>
      <c r="C315" s="205">
        <v>3</v>
      </c>
      <c r="D315" s="206" t="str">
        <f>B311&amp;"-"&amp;C315</f>
        <v>52-3</v>
      </c>
      <c r="E315" s="207" t="s">
        <v>815</v>
      </c>
      <c r="F315" s="208"/>
      <c r="G315" s="207">
        <f>IFERROR(VLOOKUP(D315,エリアマスタ!$C$2:$I$2239,5,FALSE),"")</f>
        <v>140</v>
      </c>
      <c r="H315" s="209"/>
      <c r="I315" s="207">
        <f>IFERROR(VLOOKUP(D315,エリアマスタ!$C$2:$I$2239,6,FALSE),"")</f>
        <v>158</v>
      </c>
      <c r="J315" s="209"/>
      <c r="K315" s="207">
        <f>IFERROR(VLOOKUP(D315,エリアマスタ!$C$2:$I$2239,7,FALSE),"")</f>
        <v>298</v>
      </c>
      <c r="L315" s="210">
        <f t="shared" si="85"/>
        <v>0</v>
      </c>
      <c r="M315" s="215">
        <v>3</v>
      </c>
      <c r="N315" s="212"/>
      <c r="O315" s="213" t="str">
        <f t="shared" ref="O315:O342" si="87">IF(Y315&gt;1,"●","")</f>
        <v/>
      </c>
      <c r="P315" s="205">
        <v>3</v>
      </c>
      <c r="Q315" s="206" t="str">
        <f>O311&amp;"-"&amp;P315</f>
        <v>54-3</v>
      </c>
      <c r="R315" s="207" t="s">
        <v>562</v>
      </c>
      <c r="S315" s="209"/>
      <c r="T315" s="207">
        <f>IFERROR(VLOOKUP(Q315,エリアマスタ!$C$2:$I$2239,5,FALSE),"")</f>
        <v>125</v>
      </c>
      <c r="U315" s="209"/>
      <c r="V315" s="207">
        <f>IFERROR(VLOOKUP(Q315,エリアマスタ!$C$2:$I$2239,6,FALSE),"")</f>
        <v>175</v>
      </c>
      <c r="W315" s="209"/>
      <c r="X315" s="207">
        <f>IFERROR(VLOOKUP(Q315,エリアマスタ!$C$2:$I$2239,7,FALSE),"")</f>
        <v>300</v>
      </c>
      <c r="Y315" s="210">
        <f t="shared" si="86"/>
        <v>0</v>
      </c>
      <c r="Z315" s="215">
        <v>3</v>
      </c>
      <c r="AA315" s="277"/>
      <c r="AB315" s="238"/>
      <c r="AC315" s="238"/>
      <c r="AE315" s="183"/>
      <c r="AM315" s="183"/>
      <c r="AN315" s="183"/>
    </row>
    <row r="316" spans="1:40" ht="13.5" customHeight="1">
      <c r="B316" s="204" t="str">
        <f t="shared" si="84"/>
        <v/>
      </c>
      <c r="C316" s="205">
        <v>4</v>
      </c>
      <c r="D316" s="206" t="str">
        <f>B311&amp;"-"&amp;C316</f>
        <v>52-4</v>
      </c>
      <c r="E316" s="207" t="s">
        <v>816</v>
      </c>
      <c r="F316" s="208"/>
      <c r="G316" s="207">
        <f>IFERROR(VLOOKUP(D316,エリアマスタ!$C$2:$I$2239,5,FALSE),"")</f>
        <v>327</v>
      </c>
      <c r="H316" s="209"/>
      <c r="I316" s="207">
        <f>IFERROR(VLOOKUP(D316,エリアマスタ!$C$2:$I$2239,6,FALSE),"")</f>
        <v>155</v>
      </c>
      <c r="J316" s="209"/>
      <c r="K316" s="207">
        <f>IFERROR(VLOOKUP(D316,エリアマスタ!$C$2:$I$2239,7,FALSE),"")</f>
        <v>482</v>
      </c>
      <c r="L316" s="210">
        <f t="shared" si="85"/>
        <v>0</v>
      </c>
      <c r="M316" s="211">
        <v>4</v>
      </c>
      <c r="N316" s="212"/>
      <c r="O316" s="213" t="str">
        <f t="shared" si="87"/>
        <v/>
      </c>
      <c r="P316" s="205">
        <v>4</v>
      </c>
      <c r="Q316" s="206" t="str">
        <f>O311&amp;"-"&amp;P316</f>
        <v>54-4</v>
      </c>
      <c r="R316" s="207" t="s">
        <v>1419</v>
      </c>
      <c r="S316" s="209"/>
      <c r="T316" s="207">
        <f>IFERROR(VLOOKUP(Q316,エリアマスタ!$C$2:$I$2239,5,FALSE),"")</f>
        <v>135</v>
      </c>
      <c r="U316" s="208"/>
      <c r="V316" s="207">
        <f>IFERROR(VLOOKUP(Q316,エリアマスタ!$C$2:$I$2239,6,FALSE),"")</f>
        <v>203</v>
      </c>
      <c r="W316" s="209"/>
      <c r="X316" s="207">
        <f>IFERROR(VLOOKUP(Q316,エリアマスタ!$C$2:$I$2239,7,FALSE),"")</f>
        <v>338</v>
      </c>
      <c r="Y316" s="210">
        <f t="shared" si="86"/>
        <v>0</v>
      </c>
      <c r="Z316" s="211">
        <v>4</v>
      </c>
      <c r="AA316" s="277"/>
      <c r="AB316" s="238"/>
      <c r="AC316" s="238"/>
      <c r="AE316" s="183"/>
      <c r="AM316" s="183"/>
      <c r="AN316" s="183"/>
    </row>
    <row r="317" spans="1:40" ht="13.5" customHeight="1">
      <c r="B317" s="204" t="str">
        <f t="shared" si="84"/>
        <v/>
      </c>
      <c r="C317" s="205">
        <v>5</v>
      </c>
      <c r="D317" s="206" t="str">
        <f>B311&amp;"-"&amp;C317</f>
        <v>52-5</v>
      </c>
      <c r="E317" s="207" t="s">
        <v>1804</v>
      </c>
      <c r="F317" s="208"/>
      <c r="G317" s="207">
        <f>IFERROR(VLOOKUP(D317,エリアマスタ!$C$2:$I$2239,5,FALSE),"")</f>
        <v>127</v>
      </c>
      <c r="H317" s="209"/>
      <c r="I317" s="207">
        <f>IFERROR(VLOOKUP(D317,エリアマスタ!$C$2:$I$2239,6,FALSE),"")</f>
        <v>226</v>
      </c>
      <c r="J317" s="209"/>
      <c r="K317" s="207">
        <f>IFERROR(VLOOKUP(D317,エリアマスタ!$C$2:$I$2239,7,FALSE),"")</f>
        <v>353</v>
      </c>
      <c r="L317" s="210">
        <f t="shared" si="85"/>
        <v>0</v>
      </c>
      <c r="M317" s="215">
        <v>5</v>
      </c>
      <c r="N317" s="212"/>
      <c r="O317" s="213" t="str">
        <f t="shared" si="87"/>
        <v/>
      </c>
      <c r="P317" s="205">
        <v>5</v>
      </c>
      <c r="Q317" s="206" t="str">
        <f>O311&amp;"-"&amp;P317</f>
        <v>54-5</v>
      </c>
      <c r="R317" s="207" t="s">
        <v>1420</v>
      </c>
      <c r="S317" s="209"/>
      <c r="T317" s="207">
        <f>IFERROR(VLOOKUP(Q317,エリアマスタ!$C$2:$I$2239,5,FALSE),"")</f>
        <v>136</v>
      </c>
      <c r="U317" s="208"/>
      <c r="V317" s="207">
        <f>IFERROR(VLOOKUP(Q317,エリアマスタ!$C$2:$I$2239,6,FALSE),"")</f>
        <v>127</v>
      </c>
      <c r="W317" s="209"/>
      <c r="X317" s="207">
        <f>IFERROR(VLOOKUP(Q317,エリアマスタ!$C$2:$I$2239,7,FALSE),"")</f>
        <v>263</v>
      </c>
      <c r="Y317" s="210">
        <f t="shared" si="86"/>
        <v>0</v>
      </c>
      <c r="Z317" s="215">
        <v>5</v>
      </c>
      <c r="AA317" s="277"/>
      <c r="AB317" s="238"/>
      <c r="AC317" s="238"/>
      <c r="AE317" s="183"/>
      <c r="AM317" s="183"/>
      <c r="AN317" s="183"/>
    </row>
    <row r="318" spans="1:40" ht="13.5" customHeight="1">
      <c r="B318" s="204" t="str">
        <f t="shared" si="84"/>
        <v/>
      </c>
      <c r="C318" s="205">
        <v>6</v>
      </c>
      <c r="D318" s="206" t="str">
        <f>B311&amp;"-"&amp;C318</f>
        <v>52-6</v>
      </c>
      <c r="E318" s="207" t="s">
        <v>817</v>
      </c>
      <c r="F318" s="208"/>
      <c r="G318" s="207">
        <f>IFERROR(VLOOKUP(D318,エリアマスタ!$C$2:$I$2239,5,FALSE),"")</f>
        <v>294</v>
      </c>
      <c r="H318" s="209"/>
      <c r="I318" s="207">
        <f>IFERROR(VLOOKUP(D318,エリアマスタ!$C$2:$I$2239,6,FALSE),"")</f>
        <v>116</v>
      </c>
      <c r="J318" s="209"/>
      <c r="K318" s="207">
        <f>IFERROR(VLOOKUP(D318,エリアマスタ!$C$2:$I$2239,7,FALSE),"")</f>
        <v>410</v>
      </c>
      <c r="L318" s="210">
        <f t="shared" si="85"/>
        <v>0</v>
      </c>
      <c r="M318" s="215">
        <v>6</v>
      </c>
      <c r="N318" s="212"/>
      <c r="O318" s="213" t="str">
        <f t="shared" si="87"/>
        <v/>
      </c>
      <c r="P318" s="205">
        <v>6</v>
      </c>
      <c r="Q318" s="206" t="str">
        <f>O311&amp;"-"&amp;P318</f>
        <v>54-6</v>
      </c>
      <c r="R318" s="207" t="s">
        <v>1421</v>
      </c>
      <c r="S318" s="209"/>
      <c r="T318" s="207">
        <f>IFERROR(VLOOKUP(Q318,エリアマスタ!$C$2:$I$2239,5,FALSE),"")</f>
        <v>369</v>
      </c>
      <c r="U318" s="208"/>
      <c r="V318" s="207">
        <f>IFERROR(VLOOKUP(Q318,エリアマスタ!$C$2:$I$2239,6,FALSE),"")</f>
        <v>115</v>
      </c>
      <c r="W318" s="209"/>
      <c r="X318" s="207">
        <f>IFERROR(VLOOKUP(Q318,エリアマスタ!$C$2:$I$2239,7,FALSE),"")</f>
        <v>484</v>
      </c>
      <c r="Y318" s="210">
        <f t="shared" si="86"/>
        <v>0</v>
      </c>
      <c r="Z318" s="215">
        <v>6</v>
      </c>
      <c r="AA318" s="277"/>
      <c r="AB318" s="238"/>
      <c r="AC318" s="238"/>
      <c r="AE318" s="183"/>
      <c r="AM318" s="183"/>
      <c r="AN318" s="183"/>
    </row>
    <row r="319" spans="1:40" ht="13.5" customHeight="1">
      <c r="B319" s="204" t="str">
        <f t="shared" si="84"/>
        <v/>
      </c>
      <c r="C319" s="205">
        <v>7</v>
      </c>
      <c r="D319" s="206" t="str">
        <f>B311&amp;"-"&amp;C319</f>
        <v>52-7</v>
      </c>
      <c r="E319" s="207" t="s">
        <v>818</v>
      </c>
      <c r="F319" s="208"/>
      <c r="G319" s="207">
        <f>IFERROR(VLOOKUP(D319,エリアマスタ!$C$2:$I$2239,5,FALSE),"")</f>
        <v>172</v>
      </c>
      <c r="H319" s="209"/>
      <c r="I319" s="207">
        <f>IFERROR(VLOOKUP(D319,エリアマスタ!$C$2:$I$2239,6,FALSE),"")</f>
        <v>76</v>
      </c>
      <c r="J319" s="209"/>
      <c r="K319" s="207">
        <f>IFERROR(VLOOKUP(D319,エリアマスタ!$C$2:$I$2239,7,FALSE),"")</f>
        <v>248</v>
      </c>
      <c r="L319" s="210">
        <f t="shared" si="85"/>
        <v>0</v>
      </c>
      <c r="M319" s="211">
        <v>7</v>
      </c>
      <c r="N319" s="212"/>
      <c r="O319" s="213" t="str">
        <f t="shared" si="87"/>
        <v/>
      </c>
      <c r="P319" s="205">
        <v>7</v>
      </c>
      <c r="Q319" s="206" t="str">
        <f>O311&amp;"-"&amp;P319</f>
        <v>54-7</v>
      </c>
      <c r="R319" s="207" t="s">
        <v>1422</v>
      </c>
      <c r="S319" s="209"/>
      <c r="T319" s="207">
        <f>IFERROR(VLOOKUP(Q319,エリアマスタ!$C$2:$I$2239,5,FALSE),"")</f>
        <v>531</v>
      </c>
      <c r="U319" s="208"/>
      <c r="V319" s="207">
        <f>IFERROR(VLOOKUP(Q319,エリアマスタ!$C$2:$I$2239,6,FALSE),"")</f>
        <v>331</v>
      </c>
      <c r="W319" s="209"/>
      <c r="X319" s="207">
        <f>IFERROR(VLOOKUP(Q319,エリアマスタ!$C$2:$I$2239,7,FALSE),"")</f>
        <v>862</v>
      </c>
      <c r="Y319" s="210">
        <f t="shared" si="86"/>
        <v>0</v>
      </c>
      <c r="Z319" s="211">
        <v>7</v>
      </c>
      <c r="AA319" s="277"/>
      <c r="AB319" s="238"/>
      <c r="AC319" s="238"/>
      <c r="AE319" s="183"/>
      <c r="AM319" s="183"/>
      <c r="AN319" s="183"/>
    </row>
    <row r="320" spans="1:40" ht="13.5" customHeight="1">
      <c r="B320" s="204" t="str">
        <f t="shared" si="84"/>
        <v/>
      </c>
      <c r="C320" s="205">
        <v>8</v>
      </c>
      <c r="D320" s="206" t="str">
        <f>B311&amp;"-"&amp;C320</f>
        <v>52-8</v>
      </c>
      <c r="E320" s="207" t="s">
        <v>819</v>
      </c>
      <c r="F320" s="208"/>
      <c r="G320" s="207">
        <f>IFERROR(VLOOKUP(D320,エリアマスタ!$C$2:$I$2239,5,FALSE),"")</f>
        <v>215</v>
      </c>
      <c r="H320" s="209"/>
      <c r="I320" s="207">
        <f>IFERROR(VLOOKUP(D320,エリアマスタ!$C$2:$I$2239,6,FALSE),"")</f>
        <v>41</v>
      </c>
      <c r="J320" s="209"/>
      <c r="K320" s="207">
        <f>IFERROR(VLOOKUP(D320,エリアマスタ!$C$2:$I$2239,7,FALSE),"")</f>
        <v>256</v>
      </c>
      <c r="L320" s="210">
        <f t="shared" si="85"/>
        <v>0</v>
      </c>
      <c r="M320" s="215">
        <v>8</v>
      </c>
      <c r="N320" s="212"/>
      <c r="O320" s="213" t="str">
        <f t="shared" si="87"/>
        <v/>
      </c>
      <c r="P320" s="205"/>
      <c r="Q320" s="206"/>
      <c r="R320" s="216"/>
      <c r="S320" s="209"/>
      <c r="T320" s="207" t="str">
        <f>IFERROR(VLOOKUP(Q320,エリアマスタ!$C$2:$I$2239,5,FALSE),"")</f>
        <v/>
      </c>
      <c r="U320" s="208"/>
      <c r="V320" s="207" t="str">
        <f>IFERROR(VLOOKUP(Q320,エリアマスタ!$C$2:$I$2239,6,FALSE),"")</f>
        <v/>
      </c>
      <c r="W320" s="209"/>
      <c r="X320" s="207" t="str">
        <f>IFERROR(VLOOKUP(Q320,エリアマスタ!$C$2:$I$2239,7,FALSE),"")</f>
        <v/>
      </c>
      <c r="Y320" s="210">
        <f t="shared" ref="Y320:Y342" si="88">IF(S320="●",T320,0)+IF(U320="●",V320,0)+IF(W320="●",X320,0)</f>
        <v>0</v>
      </c>
      <c r="Z320" s="215">
        <v>8</v>
      </c>
      <c r="AA320" s="277"/>
      <c r="AB320" s="238"/>
      <c r="AC320" s="238"/>
      <c r="AE320" s="183"/>
      <c r="AM320" s="183"/>
      <c r="AN320" s="183"/>
    </row>
    <row r="321" spans="1:40" ht="13.5" customHeight="1">
      <c r="B321" s="204" t="str">
        <f t="shared" si="84"/>
        <v/>
      </c>
      <c r="C321" s="205">
        <v>9</v>
      </c>
      <c r="D321" s="206" t="str">
        <f>B311&amp;"-"&amp;C321</f>
        <v>52-9</v>
      </c>
      <c r="E321" s="207" t="s">
        <v>820</v>
      </c>
      <c r="F321" s="208"/>
      <c r="G321" s="207">
        <f>IFERROR(VLOOKUP(D321,エリアマスタ!$C$2:$I$2239,5,FALSE),"")</f>
        <v>273</v>
      </c>
      <c r="H321" s="209"/>
      <c r="I321" s="207">
        <f>IFERROR(VLOOKUP(D321,エリアマスタ!$C$2:$I$2239,6,FALSE),"")</f>
        <v>20</v>
      </c>
      <c r="J321" s="209"/>
      <c r="K321" s="207">
        <f>IFERROR(VLOOKUP(D321,エリアマスタ!$C$2:$I$2239,7,FALSE),"")</f>
        <v>293</v>
      </c>
      <c r="L321" s="210">
        <f t="shared" si="85"/>
        <v>0</v>
      </c>
      <c r="M321" s="215">
        <v>9</v>
      </c>
      <c r="N321" s="212"/>
      <c r="O321" s="213" t="str">
        <f t="shared" si="87"/>
        <v/>
      </c>
      <c r="P321" s="205"/>
      <c r="Q321" s="206"/>
      <c r="R321" s="207"/>
      <c r="S321" s="209"/>
      <c r="T321" s="207" t="str">
        <f>IFERROR(VLOOKUP(Q321,エリアマスタ!$C$2:$I$2239,5,FALSE),"")</f>
        <v/>
      </c>
      <c r="U321" s="208"/>
      <c r="V321" s="207" t="str">
        <f>IFERROR(VLOOKUP(Q321,エリアマスタ!$C$2:$I$2239,6,FALSE),"")</f>
        <v/>
      </c>
      <c r="W321" s="209"/>
      <c r="X321" s="207" t="str">
        <f>IFERROR(VLOOKUP(Q321,エリアマスタ!$C$2:$I$2239,7,FALSE),"")</f>
        <v/>
      </c>
      <c r="Y321" s="210">
        <f t="shared" si="88"/>
        <v>0</v>
      </c>
      <c r="Z321" s="215">
        <v>9</v>
      </c>
      <c r="AA321" s="277"/>
      <c r="AB321" s="238"/>
      <c r="AC321" s="238"/>
      <c r="AE321" s="183"/>
      <c r="AM321" s="183"/>
      <c r="AN321" s="183"/>
    </row>
    <row r="322" spans="1:40" ht="13.5" customHeight="1">
      <c r="B322" s="204" t="str">
        <f t="shared" si="84"/>
        <v/>
      </c>
      <c r="C322" s="205">
        <v>10</v>
      </c>
      <c r="D322" s="206" t="str">
        <f>B311&amp;"-"&amp;C322</f>
        <v>52-10</v>
      </c>
      <c r="E322" s="207" t="s">
        <v>821</v>
      </c>
      <c r="F322" s="208"/>
      <c r="G322" s="207">
        <f>IFERROR(VLOOKUP(D322,エリアマスタ!$C$2:$I$2239,5,FALSE),"")</f>
        <v>227</v>
      </c>
      <c r="H322" s="209"/>
      <c r="I322" s="207">
        <f>IFERROR(VLOOKUP(D322,エリアマスタ!$C$2:$I$2239,6,FALSE),"")</f>
        <v>126</v>
      </c>
      <c r="J322" s="209"/>
      <c r="K322" s="207">
        <f>IFERROR(VLOOKUP(D322,エリアマスタ!$C$2:$I$2239,7,FALSE),"")</f>
        <v>353</v>
      </c>
      <c r="L322" s="210">
        <f t="shared" si="85"/>
        <v>0</v>
      </c>
      <c r="M322" s="211">
        <v>10</v>
      </c>
      <c r="N322" s="212"/>
      <c r="O322" s="213" t="str">
        <f t="shared" si="87"/>
        <v/>
      </c>
      <c r="P322" s="205"/>
      <c r="Q322" s="206"/>
      <c r="R322" s="207"/>
      <c r="S322" s="209"/>
      <c r="T322" s="207" t="str">
        <f>IFERROR(VLOOKUP(Q322,エリアマスタ!$C$2:$I$2239,5,FALSE),"")</f>
        <v/>
      </c>
      <c r="U322" s="208"/>
      <c r="V322" s="207" t="str">
        <f>IFERROR(VLOOKUP(Q322,エリアマスタ!$C$2:$I$2239,6,FALSE),"")</f>
        <v/>
      </c>
      <c r="W322" s="209"/>
      <c r="X322" s="207" t="str">
        <f>IFERROR(VLOOKUP(Q322,エリアマスタ!$C$2:$I$2239,7,FALSE),"")</f>
        <v/>
      </c>
      <c r="Y322" s="210">
        <f t="shared" si="88"/>
        <v>0</v>
      </c>
      <c r="Z322" s="211">
        <v>10</v>
      </c>
      <c r="AA322" s="277"/>
      <c r="AB322" s="238"/>
      <c r="AC322" s="238"/>
      <c r="AE322" s="183"/>
      <c r="AM322" s="183"/>
      <c r="AN322" s="183"/>
    </row>
    <row r="323" spans="1:40" ht="13.5" customHeight="1">
      <c r="B323" s="204" t="str">
        <f t="shared" si="84"/>
        <v/>
      </c>
      <c r="C323" s="205">
        <v>11</v>
      </c>
      <c r="D323" s="206" t="str">
        <f>B311&amp;"-"&amp;C323</f>
        <v>52-11</v>
      </c>
      <c r="E323" s="207" t="s">
        <v>822</v>
      </c>
      <c r="F323" s="208"/>
      <c r="G323" s="207">
        <f>IFERROR(VLOOKUP(D323,エリアマスタ!$C$2:$I$2239,5,FALSE),"")</f>
        <v>123</v>
      </c>
      <c r="H323" s="209"/>
      <c r="I323" s="207">
        <f>IFERROR(VLOOKUP(D323,エリアマスタ!$C$2:$I$2239,6,FALSE),"")</f>
        <v>111</v>
      </c>
      <c r="J323" s="209"/>
      <c r="K323" s="207">
        <f>IFERROR(VLOOKUP(D323,エリアマスタ!$C$2:$I$2239,7,FALSE),"")</f>
        <v>234</v>
      </c>
      <c r="L323" s="210">
        <f t="shared" si="85"/>
        <v>0</v>
      </c>
      <c r="M323" s="215">
        <v>11</v>
      </c>
      <c r="N323" s="212"/>
      <c r="O323" s="213" t="str">
        <f t="shared" si="87"/>
        <v/>
      </c>
      <c r="P323" s="205"/>
      <c r="Q323" s="206"/>
      <c r="R323" s="207"/>
      <c r="S323" s="209"/>
      <c r="T323" s="207" t="str">
        <f>IFERROR(VLOOKUP(Q323,エリアマスタ!$C$2:$I$2239,5,FALSE),"")</f>
        <v/>
      </c>
      <c r="U323" s="208"/>
      <c r="V323" s="207" t="str">
        <f>IFERROR(VLOOKUP(Q323,エリアマスタ!$C$2:$I$2239,6,FALSE),"")</f>
        <v/>
      </c>
      <c r="W323" s="209"/>
      <c r="X323" s="207" t="str">
        <f>IFERROR(VLOOKUP(Q323,エリアマスタ!$C$2:$I$2239,7,FALSE),"")</f>
        <v/>
      </c>
      <c r="Y323" s="210">
        <f t="shared" si="88"/>
        <v>0</v>
      </c>
      <c r="Z323" s="215">
        <v>11</v>
      </c>
      <c r="AA323" s="277"/>
      <c r="AB323" s="238"/>
      <c r="AC323" s="238"/>
      <c r="AE323" s="183"/>
      <c r="AM323" s="183"/>
      <c r="AN323" s="183"/>
    </row>
    <row r="324" spans="1:40" ht="13.5" customHeight="1">
      <c r="A324" s="217"/>
      <c r="B324" s="204" t="str">
        <f t="shared" si="84"/>
        <v/>
      </c>
      <c r="C324" s="205">
        <v>12</v>
      </c>
      <c r="D324" s="206" t="str">
        <f>B311&amp;"-"&amp;C324</f>
        <v>52-12</v>
      </c>
      <c r="E324" s="207" t="s">
        <v>823</v>
      </c>
      <c r="F324" s="208"/>
      <c r="G324" s="207">
        <f>IFERROR(VLOOKUP(D324,エリアマスタ!$C$2:$I$2239,5,FALSE),"")</f>
        <v>211</v>
      </c>
      <c r="H324" s="209"/>
      <c r="I324" s="207">
        <f>IFERROR(VLOOKUP(D324,エリアマスタ!$C$2:$I$2239,6,FALSE),"")</f>
        <v>212</v>
      </c>
      <c r="J324" s="209"/>
      <c r="K324" s="207">
        <f>IFERROR(VLOOKUP(D324,エリアマスタ!$C$2:$I$2239,7,FALSE),"")</f>
        <v>423</v>
      </c>
      <c r="L324" s="210">
        <f t="shared" si="85"/>
        <v>0</v>
      </c>
      <c r="M324" s="215">
        <v>12</v>
      </c>
      <c r="N324" s="218"/>
      <c r="O324" s="213" t="str">
        <f t="shared" si="87"/>
        <v/>
      </c>
      <c r="P324" s="205"/>
      <c r="Q324" s="206"/>
      <c r="R324" s="207"/>
      <c r="S324" s="209"/>
      <c r="T324" s="207" t="str">
        <f>IFERROR(VLOOKUP(Q324,エリアマスタ!$C$2:$I$2239,5,FALSE),"")</f>
        <v/>
      </c>
      <c r="U324" s="208"/>
      <c r="V324" s="207" t="str">
        <f>IFERROR(VLOOKUP(Q324,エリアマスタ!$C$2:$I$2239,6,FALSE),"")</f>
        <v/>
      </c>
      <c r="W324" s="209"/>
      <c r="X324" s="207" t="str">
        <f>IFERROR(VLOOKUP(Q324,エリアマスタ!$C$2:$I$2239,7,FALSE),"")</f>
        <v/>
      </c>
      <c r="Y324" s="210">
        <f t="shared" si="88"/>
        <v>0</v>
      </c>
      <c r="Z324" s="215">
        <v>12</v>
      </c>
      <c r="AA324" s="278"/>
      <c r="AB324" s="238"/>
      <c r="AC324" s="238"/>
      <c r="AE324" s="183"/>
      <c r="AM324" s="183"/>
      <c r="AN324" s="183"/>
    </row>
    <row r="325" spans="1:40" ht="13.5" customHeight="1">
      <c r="A325" s="183"/>
      <c r="B325" s="204" t="str">
        <f t="shared" si="84"/>
        <v/>
      </c>
      <c r="C325" s="205">
        <v>13</v>
      </c>
      <c r="D325" s="206" t="str">
        <f>B311&amp;"-"&amp;C325</f>
        <v>52-13</v>
      </c>
      <c r="E325" s="207" t="s">
        <v>824</v>
      </c>
      <c r="F325" s="208"/>
      <c r="G325" s="207">
        <f>IFERROR(VLOOKUP(D325,エリアマスタ!$C$2:$I$2239,5,FALSE),"")</f>
        <v>281</v>
      </c>
      <c r="H325" s="209"/>
      <c r="I325" s="207">
        <f>IFERROR(VLOOKUP(D325,エリアマスタ!$C$2:$I$2239,6,FALSE),"")</f>
        <v>208</v>
      </c>
      <c r="J325" s="209"/>
      <c r="K325" s="207">
        <f>IFERROR(VLOOKUP(D325,エリアマスタ!$C$2:$I$2239,7,FALSE),"")</f>
        <v>489</v>
      </c>
      <c r="L325" s="210">
        <f t="shared" si="85"/>
        <v>0</v>
      </c>
      <c r="M325" s="211">
        <v>13</v>
      </c>
      <c r="N325" s="212"/>
      <c r="O325" s="213" t="str">
        <f t="shared" si="87"/>
        <v/>
      </c>
      <c r="P325" s="205"/>
      <c r="Q325" s="206"/>
      <c r="R325" s="207"/>
      <c r="S325" s="209"/>
      <c r="T325" s="207" t="str">
        <f>IFERROR(VLOOKUP(Q325,エリアマスタ!$C$2:$I$2239,5,FALSE),"")</f>
        <v/>
      </c>
      <c r="U325" s="208"/>
      <c r="V325" s="207" t="str">
        <f>IFERROR(VLOOKUP(Q325,エリアマスタ!$C$2:$I$2239,6,FALSE),"")</f>
        <v/>
      </c>
      <c r="W325" s="209"/>
      <c r="X325" s="207" t="str">
        <f>IFERROR(VLOOKUP(Q325,エリアマスタ!$C$2:$I$2239,7,FALSE),"")</f>
        <v/>
      </c>
      <c r="Y325" s="210">
        <f t="shared" si="88"/>
        <v>0</v>
      </c>
      <c r="Z325" s="211">
        <v>13</v>
      </c>
      <c r="AA325" s="277"/>
      <c r="AB325" s="238"/>
      <c r="AC325" s="238"/>
      <c r="AE325" s="183"/>
      <c r="AM325" s="183"/>
      <c r="AN325" s="183"/>
    </row>
    <row r="326" spans="1:40" ht="13.5" customHeight="1">
      <c r="A326" s="219"/>
      <c r="B326" s="204" t="str">
        <f t="shared" si="84"/>
        <v/>
      </c>
      <c r="C326" s="205">
        <v>14</v>
      </c>
      <c r="D326" s="206" t="str">
        <f>B311&amp;"-"&amp;C326</f>
        <v>52-14</v>
      </c>
      <c r="E326" s="207" t="s">
        <v>825</v>
      </c>
      <c r="F326" s="208"/>
      <c r="G326" s="207">
        <f>IFERROR(VLOOKUP(D326,エリアマスタ!$C$2:$I$2239,5,FALSE),"")</f>
        <v>342</v>
      </c>
      <c r="H326" s="209"/>
      <c r="I326" s="207">
        <f>IFERROR(VLOOKUP(D326,エリアマスタ!$C$2:$I$2239,6,FALSE),"")</f>
        <v>18</v>
      </c>
      <c r="J326" s="209"/>
      <c r="K326" s="207">
        <f>IFERROR(VLOOKUP(D326,エリアマスタ!$C$2:$I$2239,7,FALSE),"")</f>
        <v>360</v>
      </c>
      <c r="L326" s="210">
        <f t="shared" si="85"/>
        <v>0</v>
      </c>
      <c r="M326" s="215">
        <v>14</v>
      </c>
      <c r="N326" s="212"/>
      <c r="O326" s="213" t="str">
        <f t="shared" si="87"/>
        <v/>
      </c>
      <c r="P326" s="205"/>
      <c r="Q326" s="206"/>
      <c r="R326" s="207"/>
      <c r="S326" s="209"/>
      <c r="T326" s="207" t="str">
        <f>IFERROR(VLOOKUP(Q326,エリアマスタ!$C$2:$I$2239,5,FALSE),"")</f>
        <v/>
      </c>
      <c r="U326" s="208"/>
      <c r="V326" s="207" t="str">
        <f>IFERROR(VLOOKUP(Q326,エリアマスタ!$C$2:$I$2239,6,FALSE),"")</f>
        <v/>
      </c>
      <c r="W326" s="209"/>
      <c r="X326" s="207" t="str">
        <f>IFERROR(VLOOKUP(Q326,エリアマスタ!$C$2:$I$2239,7,FALSE),"")</f>
        <v/>
      </c>
      <c r="Y326" s="210">
        <f t="shared" si="88"/>
        <v>0</v>
      </c>
      <c r="Z326" s="215">
        <v>14</v>
      </c>
      <c r="AA326" s="277"/>
      <c r="AB326" s="238"/>
      <c r="AC326" s="238"/>
      <c r="AE326" s="183"/>
      <c r="AM326" s="183"/>
      <c r="AN326" s="183"/>
    </row>
    <row r="327" spans="1:40" ht="13.5" customHeight="1">
      <c r="A327" s="183"/>
      <c r="B327" s="204" t="str">
        <f t="shared" si="84"/>
        <v/>
      </c>
      <c r="C327" s="205">
        <v>15</v>
      </c>
      <c r="D327" s="206" t="str">
        <f>B311&amp;"-"&amp;C327</f>
        <v>52-15</v>
      </c>
      <c r="E327" s="207" t="s">
        <v>826</v>
      </c>
      <c r="F327" s="208"/>
      <c r="G327" s="207">
        <f>IFERROR(VLOOKUP(D327,エリアマスタ!$C$2:$I$2239,5,FALSE),"")</f>
        <v>282</v>
      </c>
      <c r="H327" s="209"/>
      <c r="I327" s="207">
        <f>IFERROR(VLOOKUP(D327,エリアマスタ!$C$2:$I$2239,6,FALSE),"")</f>
        <v>86</v>
      </c>
      <c r="J327" s="209"/>
      <c r="K327" s="207">
        <f>IFERROR(VLOOKUP(D327,エリアマスタ!$C$2:$I$2239,7,FALSE),"")</f>
        <v>368</v>
      </c>
      <c r="L327" s="210">
        <f t="shared" si="85"/>
        <v>0</v>
      </c>
      <c r="M327" s="215">
        <v>15</v>
      </c>
      <c r="N327" s="212"/>
      <c r="O327" s="213" t="str">
        <f t="shared" si="87"/>
        <v/>
      </c>
      <c r="P327" s="205"/>
      <c r="Q327" s="206"/>
      <c r="R327" s="207"/>
      <c r="S327" s="209"/>
      <c r="T327" s="207" t="str">
        <f>IFERROR(VLOOKUP(Q327,エリアマスタ!$C$2:$I$2239,5,FALSE),"")</f>
        <v/>
      </c>
      <c r="U327" s="208"/>
      <c r="V327" s="207" t="str">
        <f>IFERROR(VLOOKUP(Q327,エリアマスタ!$C$2:$I$2239,6,FALSE),"")</f>
        <v/>
      </c>
      <c r="W327" s="209"/>
      <c r="X327" s="207" t="str">
        <f>IFERROR(VLOOKUP(Q327,エリアマスタ!$C$2:$I$2239,7,FALSE),"")</f>
        <v/>
      </c>
      <c r="Y327" s="210">
        <f t="shared" si="88"/>
        <v>0</v>
      </c>
      <c r="Z327" s="215">
        <v>15</v>
      </c>
      <c r="AA327" s="277"/>
      <c r="AB327" s="238"/>
      <c r="AC327" s="238"/>
      <c r="AE327" s="183"/>
      <c r="AM327" s="183"/>
      <c r="AN327" s="183"/>
    </row>
    <row r="328" spans="1:40" ht="13.5" customHeight="1">
      <c r="A328" s="183"/>
      <c r="B328" s="204" t="str">
        <f t="shared" si="84"/>
        <v/>
      </c>
      <c r="C328" s="205">
        <v>16</v>
      </c>
      <c r="D328" s="206" t="str">
        <f>B311&amp;"-"&amp;C328</f>
        <v>52-16</v>
      </c>
      <c r="E328" s="207" t="s">
        <v>827</v>
      </c>
      <c r="F328" s="208"/>
      <c r="G328" s="207">
        <f>IFERROR(VLOOKUP(D328,エリアマスタ!$C$2:$I$2239,5,FALSE),"")</f>
        <v>335</v>
      </c>
      <c r="H328" s="209"/>
      <c r="I328" s="207">
        <f>IFERROR(VLOOKUP(D328,エリアマスタ!$C$2:$I$2239,6,FALSE),"")</f>
        <v>127</v>
      </c>
      <c r="J328" s="209"/>
      <c r="K328" s="207">
        <f>IFERROR(VLOOKUP(D328,エリアマスタ!$C$2:$I$2239,7,FALSE),"")</f>
        <v>462</v>
      </c>
      <c r="L328" s="210">
        <f t="shared" si="85"/>
        <v>0</v>
      </c>
      <c r="M328" s="211">
        <v>16</v>
      </c>
      <c r="N328" s="212"/>
      <c r="O328" s="213" t="str">
        <f t="shared" si="87"/>
        <v/>
      </c>
      <c r="P328" s="205"/>
      <c r="Q328" s="206"/>
      <c r="R328" s="207"/>
      <c r="S328" s="209"/>
      <c r="T328" s="207" t="str">
        <f>IFERROR(VLOOKUP(Q328,エリアマスタ!$C$2:$I$2239,5,FALSE),"")</f>
        <v/>
      </c>
      <c r="U328" s="208"/>
      <c r="V328" s="207" t="str">
        <f>IFERROR(VLOOKUP(Q328,エリアマスタ!$C$2:$I$2239,6,FALSE),"")</f>
        <v/>
      </c>
      <c r="W328" s="209"/>
      <c r="X328" s="207" t="str">
        <f>IFERROR(VLOOKUP(Q328,エリアマスタ!$C$2:$I$2239,7,FALSE),"")</f>
        <v/>
      </c>
      <c r="Y328" s="210">
        <f t="shared" si="88"/>
        <v>0</v>
      </c>
      <c r="Z328" s="211">
        <v>16</v>
      </c>
      <c r="AA328" s="277"/>
      <c r="AB328" s="238"/>
      <c r="AC328" s="238"/>
      <c r="AE328" s="183"/>
      <c r="AM328" s="183"/>
      <c r="AN328" s="183"/>
    </row>
    <row r="329" spans="1:40" ht="13.5" customHeight="1">
      <c r="B329" s="204" t="str">
        <f t="shared" si="84"/>
        <v/>
      </c>
      <c r="C329" s="205">
        <v>17</v>
      </c>
      <c r="D329" s="206" t="str">
        <f>B311&amp;"-"&amp;C329</f>
        <v>52-17</v>
      </c>
      <c r="E329" s="207" t="s">
        <v>828</v>
      </c>
      <c r="F329" s="208"/>
      <c r="G329" s="207">
        <f>IFERROR(VLOOKUP(D329,エリアマスタ!$C$2:$I$2239,5,FALSE),"")</f>
        <v>579</v>
      </c>
      <c r="H329" s="209"/>
      <c r="I329" s="207">
        <f>IFERROR(VLOOKUP(D329,エリアマスタ!$C$2:$I$2239,6,FALSE),"")</f>
        <v>149</v>
      </c>
      <c r="J329" s="209"/>
      <c r="K329" s="207">
        <f>IFERROR(VLOOKUP(D329,エリアマスタ!$C$2:$I$2239,7,FALSE),"")</f>
        <v>728</v>
      </c>
      <c r="L329" s="210">
        <f t="shared" si="85"/>
        <v>0</v>
      </c>
      <c r="M329" s="215">
        <v>17</v>
      </c>
      <c r="N329" s="212"/>
      <c r="O329" s="213" t="str">
        <f t="shared" si="87"/>
        <v/>
      </c>
      <c r="P329" s="205"/>
      <c r="Q329" s="206"/>
      <c r="R329" s="207"/>
      <c r="S329" s="209"/>
      <c r="T329" s="207" t="str">
        <f>IFERROR(VLOOKUP(Q329,エリアマスタ!$C$2:$I$2239,5,FALSE),"")</f>
        <v/>
      </c>
      <c r="U329" s="208"/>
      <c r="V329" s="207" t="str">
        <f>IFERROR(VLOOKUP(Q329,エリアマスタ!$C$2:$I$2239,6,FALSE),"")</f>
        <v/>
      </c>
      <c r="W329" s="209"/>
      <c r="X329" s="207" t="str">
        <f>IFERROR(VLOOKUP(Q329,エリアマスタ!$C$2:$I$2239,7,FALSE),"")</f>
        <v/>
      </c>
      <c r="Y329" s="210">
        <f t="shared" si="88"/>
        <v>0</v>
      </c>
      <c r="Z329" s="215">
        <v>17</v>
      </c>
      <c r="AA329" s="277"/>
      <c r="AB329" s="238"/>
      <c r="AC329" s="238"/>
      <c r="AE329" s="183"/>
      <c r="AM329" s="183"/>
      <c r="AN329" s="183"/>
    </row>
    <row r="330" spans="1:40" ht="13.5" customHeight="1">
      <c r="B330" s="204" t="str">
        <f t="shared" si="84"/>
        <v/>
      </c>
      <c r="C330" s="205">
        <v>18</v>
      </c>
      <c r="D330" s="206" t="str">
        <f>B311&amp;"-"&amp;C330</f>
        <v>52-18</v>
      </c>
      <c r="E330" s="207" t="s">
        <v>167</v>
      </c>
      <c r="F330" s="208"/>
      <c r="G330" s="207">
        <f>IFERROR(VLOOKUP(D330,エリアマスタ!$C$2:$I$2239,5,FALSE),"")</f>
        <v>508</v>
      </c>
      <c r="H330" s="209"/>
      <c r="I330" s="207">
        <f>IFERROR(VLOOKUP(D330,エリアマスタ!$C$2:$I$2239,6,FALSE),"")</f>
        <v>36</v>
      </c>
      <c r="J330" s="209"/>
      <c r="K330" s="207">
        <f>IFERROR(VLOOKUP(D330,エリアマスタ!$C$2:$I$2239,7,FALSE),"")</f>
        <v>544</v>
      </c>
      <c r="L330" s="210">
        <f t="shared" si="85"/>
        <v>0</v>
      </c>
      <c r="M330" s="215">
        <v>18</v>
      </c>
      <c r="N330" s="212"/>
      <c r="O330" s="213" t="str">
        <f t="shared" si="87"/>
        <v/>
      </c>
      <c r="P330" s="205"/>
      <c r="Q330" s="206"/>
      <c r="R330" s="207"/>
      <c r="S330" s="209"/>
      <c r="T330" s="207" t="str">
        <f>IFERROR(VLOOKUP(Q330,エリアマスタ!$C$2:$I$2239,5,FALSE),"")</f>
        <v/>
      </c>
      <c r="U330" s="208"/>
      <c r="V330" s="207" t="str">
        <f>IFERROR(VLOOKUP(Q330,エリアマスタ!$C$2:$I$2239,6,FALSE),"")</f>
        <v/>
      </c>
      <c r="W330" s="209"/>
      <c r="X330" s="207" t="str">
        <f>IFERROR(VLOOKUP(Q330,エリアマスタ!$C$2:$I$2239,7,FALSE),"")</f>
        <v/>
      </c>
      <c r="Y330" s="210">
        <f t="shared" si="88"/>
        <v>0</v>
      </c>
      <c r="Z330" s="215">
        <v>18</v>
      </c>
      <c r="AA330" s="277"/>
      <c r="AB330" s="238"/>
      <c r="AC330" s="238"/>
      <c r="AE330" s="183"/>
      <c r="AM330" s="183"/>
      <c r="AN330" s="183"/>
    </row>
    <row r="331" spans="1:40" ht="13.5" customHeight="1">
      <c r="B331" s="204" t="str">
        <f t="shared" si="84"/>
        <v/>
      </c>
      <c r="C331" s="205">
        <v>19</v>
      </c>
      <c r="D331" s="206" t="str">
        <f>B311&amp;"-"&amp;C331</f>
        <v>52-19</v>
      </c>
      <c r="E331" s="207" t="s">
        <v>251</v>
      </c>
      <c r="F331" s="208"/>
      <c r="G331" s="207">
        <f>IFERROR(VLOOKUP(D331,エリアマスタ!$C$2:$I$2239,5,FALSE),"")</f>
        <v>316</v>
      </c>
      <c r="H331" s="209"/>
      <c r="I331" s="207">
        <f>IFERROR(VLOOKUP(D331,エリアマスタ!$C$2:$I$2239,6,FALSE),"")</f>
        <v>45</v>
      </c>
      <c r="J331" s="209"/>
      <c r="K331" s="207">
        <f>IFERROR(VLOOKUP(D331,エリアマスタ!$C$2:$I$2239,7,FALSE),"")</f>
        <v>361</v>
      </c>
      <c r="L331" s="210">
        <f t="shared" si="85"/>
        <v>0</v>
      </c>
      <c r="M331" s="211">
        <v>19</v>
      </c>
      <c r="N331" s="212"/>
      <c r="O331" s="213" t="str">
        <f t="shared" si="87"/>
        <v/>
      </c>
      <c r="P331" s="205"/>
      <c r="Q331" s="206"/>
      <c r="R331" s="207"/>
      <c r="S331" s="209"/>
      <c r="T331" s="207" t="str">
        <f>IFERROR(VLOOKUP(Q331,エリアマスタ!$C$2:$I$2239,5,FALSE),"")</f>
        <v/>
      </c>
      <c r="U331" s="208"/>
      <c r="V331" s="207" t="str">
        <f>IFERROR(VLOOKUP(Q331,エリアマスタ!$C$2:$I$2239,6,FALSE),"")</f>
        <v/>
      </c>
      <c r="W331" s="209"/>
      <c r="X331" s="207" t="str">
        <f>IFERROR(VLOOKUP(Q331,エリアマスタ!$C$2:$I$2239,7,FALSE),"")</f>
        <v/>
      </c>
      <c r="Y331" s="210">
        <f t="shared" si="88"/>
        <v>0</v>
      </c>
      <c r="Z331" s="211">
        <v>19</v>
      </c>
      <c r="AA331" s="277"/>
      <c r="AB331" s="238"/>
      <c r="AC331" s="238"/>
      <c r="AE331" s="183"/>
      <c r="AM331" s="183"/>
      <c r="AN331" s="183"/>
    </row>
    <row r="332" spans="1:40" ht="13.5" customHeight="1">
      <c r="B332" s="204" t="str">
        <f t="shared" si="84"/>
        <v/>
      </c>
      <c r="C332" s="205">
        <v>20</v>
      </c>
      <c r="D332" s="206" t="str">
        <f>B311&amp;"-"&amp;C332</f>
        <v>52-20</v>
      </c>
      <c r="E332" s="207" t="s">
        <v>3154</v>
      </c>
      <c r="F332" s="208"/>
      <c r="G332" s="207">
        <f>IFERROR(VLOOKUP(D332,エリアマスタ!$C$2:$I$2239,5,FALSE),"")</f>
        <v>451</v>
      </c>
      <c r="H332" s="209"/>
      <c r="I332" s="207">
        <f>IFERROR(VLOOKUP(D332,エリアマスタ!$C$2:$I$2239,6,FALSE),"")</f>
        <v>82</v>
      </c>
      <c r="J332" s="209"/>
      <c r="K332" s="207">
        <f>IFERROR(VLOOKUP(D332,エリアマスタ!$C$2:$I$2239,7,FALSE),"")</f>
        <v>533</v>
      </c>
      <c r="L332" s="210">
        <f t="shared" si="85"/>
        <v>0</v>
      </c>
      <c r="M332" s="215">
        <v>20</v>
      </c>
      <c r="N332" s="212"/>
      <c r="O332" s="213" t="str">
        <f t="shared" si="87"/>
        <v/>
      </c>
      <c r="P332" s="205"/>
      <c r="Q332" s="206"/>
      <c r="R332" s="207"/>
      <c r="S332" s="209"/>
      <c r="T332" s="207" t="str">
        <f>IFERROR(VLOOKUP(Q332,エリアマスタ!$C$2:$I$2239,5,FALSE),"")</f>
        <v/>
      </c>
      <c r="U332" s="208"/>
      <c r="V332" s="207" t="str">
        <f>IFERROR(VLOOKUP(Q332,エリアマスタ!$C$2:$I$2239,6,FALSE),"")</f>
        <v/>
      </c>
      <c r="W332" s="209"/>
      <c r="X332" s="207" t="str">
        <f>IFERROR(VLOOKUP(Q332,エリアマスタ!$C$2:$I$2239,7,FALSE),"")</f>
        <v/>
      </c>
      <c r="Y332" s="210">
        <f t="shared" si="88"/>
        <v>0</v>
      </c>
      <c r="Z332" s="215">
        <v>20</v>
      </c>
      <c r="AA332" s="277"/>
      <c r="AB332" s="238"/>
      <c r="AC332" s="238"/>
      <c r="AE332" s="183"/>
      <c r="AM332" s="183"/>
      <c r="AN332" s="183"/>
    </row>
    <row r="333" spans="1:40" ht="13.5" customHeight="1">
      <c r="B333" s="204" t="str">
        <f t="shared" si="84"/>
        <v/>
      </c>
      <c r="C333" s="205">
        <v>21</v>
      </c>
      <c r="D333" s="206" t="str">
        <f>B311&amp;"-"&amp;C333</f>
        <v>52-21</v>
      </c>
      <c r="E333" s="207" t="s">
        <v>829</v>
      </c>
      <c r="F333" s="208"/>
      <c r="G333" s="207">
        <f>IFERROR(VLOOKUP(D333,エリアマスタ!$C$2:$I$2239,5,FALSE),"")</f>
        <v>300</v>
      </c>
      <c r="H333" s="209"/>
      <c r="I333" s="207">
        <f>IFERROR(VLOOKUP(D333,エリアマスタ!$C$2:$I$2239,6,FALSE),"")</f>
        <v>12</v>
      </c>
      <c r="J333" s="209"/>
      <c r="K333" s="207">
        <f>IFERROR(VLOOKUP(D333,エリアマスタ!$C$2:$I$2239,7,FALSE),"")</f>
        <v>312</v>
      </c>
      <c r="L333" s="210">
        <f t="shared" si="85"/>
        <v>0</v>
      </c>
      <c r="M333" s="215">
        <v>21</v>
      </c>
      <c r="N333" s="212"/>
      <c r="O333" s="213" t="str">
        <f t="shared" si="87"/>
        <v/>
      </c>
      <c r="P333" s="205"/>
      <c r="Q333" s="206"/>
      <c r="R333" s="207"/>
      <c r="S333" s="209"/>
      <c r="T333" s="207" t="str">
        <f>IFERROR(VLOOKUP(Q333,エリアマスタ!$C$2:$I$2239,5,FALSE),"")</f>
        <v/>
      </c>
      <c r="U333" s="208"/>
      <c r="V333" s="207" t="str">
        <f>IFERROR(VLOOKUP(Q333,エリアマスタ!$C$2:$I$2239,6,FALSE),"")</f>
        <v/>
      </c>
      <c r="W333" s="209"/>
      <c r="X333" s="207" t="str">
        <f>IFERROR(VLOOKUP(Q333,エリアマスタ!$C$2:$I$2239,7,FALSE),"")</f>
        <v/>
      </c>
      <c r="Y333" s="210">
        <f t="shared" si="88"/>
        <v>0</v>
      </c>
      <c r="Z333" s="215">
        <v>21</v>
      </c>
      <c r="AA333" s="277"/>
      <c r="AB333" s="238"/>
      <c r="AC333" s="238"/>
      <c r="AE333" s="183"/>
      <c r="AM333" s="183"/>
      <c r="AN333" s="183"/>
    </row>
    <row r="334" spans="1:40" ht="13.5" customHeight="1">
      <c r="B334" s="204" t="str">
        <f t="shared" si="84"/>
        <v/>
      </c>
      <c r="C334" s="205">
        <v>22</v>
      </c>
      <c r="D334" s="206" t="str">
        <f>B311&amp;"-"&amp;C334</f>
        <v>52-22</v>
      </c>
      <c r="E334" s="207" t="s">
        <v>830</v>
      </c>
      <c r="F334" s="208"/>
      <c r="G334" s="207">
        <f>IFERROR(VLOOKUP(D334,エリアマスタ!$C$2:$I$2239,5,FALSE),"")</f>
        <v>309</v>
      </c>
      <c r="H334" s="209"/>
      <c r="I334" s="207">
        <f>IFERROR(VLOOKUP(D334,エリアマスタ!$C$2:$I$2239,6,FALSE),"")</f>
        <v>52</v>
      </c>
      <c r="J334" s="209"/>
      <c r="K334" s="207">
        <f>IFERROR(VLOOKUP(D334,エリアマスタ!$C$2:$I$2239,7,FALSE),"")</f>
        <v>361</v>
      </c>
      <c r="L334" s="210">
        <f t="shared" si="85"/>
        <v>0</v>
      </c>
      <c r="M334" s="211">
        <v>22</v>
      </c>
      <c r="N334" s="212"/>
      <c r="O334" s="213" t="str">
        <f t="shared" si="87"/>
        <v/>
      </c>
      <c r="P334" s="205"/>
      <c r="Q334" s="206"/>
      <c r="R334" s="207"/>
      <c r="S334" s="209"/>
      <c r="T334" s="207" t="str">
        <f>IFERROR(VLOOKUP(Q334,エリアマスタ!$C$2:$I$2239,5,FALSE),"")</f>
        <v/>
      </c>
      <c r="U334" s="208"/>
      <c r="V334" s="207" t="str">
        <f>IFERROR(VLOOKUP(Q334,エリアマスタ!$C$2:$I$2239,6,FALSE),"")</f>
        <v/>
      </c>
      <c r="W334" s="209"/>
      <c r="X334" s="207" t="str">
        <f>IFERROR(VLOOKUP(Q334,エリアマスタ!$C$2:$I$2239,7,FALSE),"")</f>
        <v/>
      </c>
      <c r="Y334" s="210">
        <f t="shared" si="88"/>
        <v>0</v>
      </c>
      <c r="Z334" s="211">
        <v>22</v>
      </c>
      <c r="AA334" s="277"/>
      <c r="AB334" s="238"/>
      <c r="AC334" s="238"/>
      <c r="AE334" s="183"/>
      <c r="AM334" s="183"/>
      <c r="AN334" s="183"/>
    </row>
    <row r="335" spans="1:40" ht="13.5" customHeight="1">
      <c r="B335" s="204" t="str">
        <f t="shared" si="84"/>
        <v/>
      </c>
      <c r="C335" s="205">
        <v>23</v>
      </c>
      <c r="D335" s="206" t="str">
        <f>B311&amp;"-"&amp;C335</f>
        <v>52-23</v>
      </c>
      <c r="E335" s="207" t="s">
        <v>831</v>
      </c>
      <c r="F335" s="208"/>
      <c r="G335" s="207">
        <f>IFERROR(VLOOKUP(D335,エリアマスタ!$C$2:$I$2239,5,FALSE),"")</f>
        <v>151</v>
      </c>
      <c r="H335" s="209"/>
      <c r="I335" s="207">
        <f>IFERROR(VLOOKUP(D335,エリアマスタ!$C$2:$I$2239,6,FALSE),"")</f>
        <v>10</v>
      </c>
      <c r="J335" s="209"/>
      <c r="K335" s="207">
        <f>IFERROR(VLOOKUP(D335,エリアマスタ!$C$2:$I$2239,7,FALSE),"")</f>
        <v>161</v>
      </c>
      <c r="L335" s="210">
        <f t="shared" si="85"/>
        <v>0</v>
      </c>
      <c r="M335" s="215">
        <v>23</v>
      </c>
      <c r="N335" s="220"/>
      <c r="O335" s="213" t="str">
        <f t="shared" si="87"/>
        <v/>
      </c>
      <c r="P335" s="205"/>
      <c r="Q335" s="206"/>
      <c r="R335" s="207"/>
      <c r="S335" s="209"/>
      <c r="T335" s="207" t="str">
        <f>IFERROR(VLOOKUP(Q335,エリアマスタ!$C$2:$I$2239,5,FALSE),"")</f>
        <v/>
      </c>
      <c r="U335" s="208"/>
      <c r="V335" s="207" t="str">
        <f>IFERROR(VLOOKUP(Q335,エリアマスタ!$C$2:$I$2239,6,FALSE),"")</f>
        <v/>
      </c>
      <c r="W335" s="209"/>
      <c r="X335" s="207" t="str">
        <f>IFERROR(VLOOKUP(Q335,エリアマスタ!$C$2:$I$2239,7,FALSE),"")</f>
        <v/>
      </c>
      <c r="Y335" s="210">
        <f t="shared" si="88"/>
        <v>0</v>
      </c>
      <c r="Z335" s="215">
        <v>23</v>
      </c>
      <c r="AA335" s="193"/>
      <c r="AB335" s="238"/>
      <c r="AC335" s="238"/>
      <c r="AE335" s="183"/>
      <c r="AM335" s="183"/>
      <c r="AN335" s="183"/>
    </row>
    <row r="336" spans="1:40" ht="13.5" customHeight="1">
      <c r="B336" s="204" t="str">
        <f t="shared" si="84"/>
        <v/>
      </c>
      <c r="C336" s="205">
        <v>24</v>
      </c>
      <c r="D336" s="206" t="str">
        <f>B311&amp;"-"&amp;C336</f>
        <v>52-24</v>
      </c>
      <c r="E336" s="207" t="s">
        <v>832</v>
      </c>
      <c r="F336" s="208"/>
      <c r="G336" s="207">
        <f>IFERROR(VLOOKUP(D336,エリアマスタ!$C$2:$I$2239,5,FALSE),"")</f>
        <v>276</v>
      </c>
      <c r="H336" s="209"/>
      <c r="I336" s="207">
        <f>IFERROR(VLOOKUP(D336,エリアマスタ!$C$2:$I$2239,6,FALSE),"")</f>
        <v>25</v>
      </c>
      <c r="J336" s="209"/>
      <c r="K336" s="207">
        <f>IFERROR(VLOOKUP(D336,エリアマスタ!$C$2:$I$2239,7,FALSE),"")</f>
        <v>301</v>
      </c>
      <c r="L336" s="210">
        <f t="shared" si="85"/>
        <v>0</v>
      </c>
      <c r="M336" s="215">
        <v>24</v>
      </c>
      <c r="N336" s="220"/>
      <c r="O336" s="213" t="str">
        <f t="shared" si="87"/>
        <v/>
      </c>
      <c r="P336" s="205"/>
      <c r="Q336" s="206"/>
      <c r="R336" s="207"/>
      <c r="S336" s="209"/>
      <c r="T336" s="207" t="str">
        <f>IFERROR(VLOOKUP(Q336,エリアマスタ!$C$2:$I$2239,5,FALSE),"")</f>
        <v/>
      </c>
      <c r="U336" s="208"/>
      <c r="V336" s="207" t="str">
        <f>IFERROR(VLOOKUP(Q336,エリアマスタ!$C$2:$I$2239,6,FALSE),"")</f>
        <v/>
      </c>
      <c r="W336" s="209"/>
      <c r="X336" s="207" t="str">
        <f>IFERROR(VLOOKUP(Q336,エリアマスタ!$C$2:$I$2239,7,FALSE),"")</f>
        <v/>
      </c>
      <c r="Y336" s="210">
        <f t="shared" si="88"/>
        <v>0</v>
      </c>
      <c r="Z336" s="215">
        <v>24</v>
      </c>
      <c r="AA336" s="193"/>
      <c r="AB336" s="238"/>
      <c r="AC336" s="238"/>
      <c r="AE336" s="183"/>
      <c r="AM336" s="183"/>
      <c r="AN336" s="183"/>
    </row>
    <row r="337" spans="1:40" ht="13.5" customHeight="1">
      <c r="B337" s="204" t="str">
        <f t="shared" si="84"/>
        <v/>
      </c>
      <c r="C337" s="205">
        <v>25</v>
      </c>
      <c r="D337" s="206" t="str">
        <f>B311&amp;"-"&amp;C337</f>
        <v>52-25</v>
      </c>
      <c r="E337" s="207" t="s">
        <v>833</v>
      </c>
      <c r="F337" s="208"/>
      <c r="G337" s="207">
        <f>IFERROR(VLOOKUP(D337,エリアマスタ!$C$2:$I$2239,5,FALSE),"")</f>
        <v>360</v>
      </c>
      <c r="H337" s="209"/>
      <c r="I337" s="207">
        <f>IFERROR(VLOOKUP(D337,エリアマスタ!$C$2:$I$2239,6,FALSE),"")</f>
        <v>0</v>
      </c>
      <c r="J337" s="209"/>
      <c r="K337" s="207">
        <f>IFERROR(VLOOKUP(D337,エリアマスタ!$C$2:$I$2239,7,FALSE),"")</f>
        <v>360</v>
      </c>
      <c r="L337" s="210">
        <f t="shared" si="85"/>
        <v>0</v>
      </c>
      <c r="M337" s="211">
        <v>25</v>
      </c>
      <c r="N337" s="220"/>
      <c r="O337" s="213" t="str">
        <f t="shared" si="87"/>
        <v/>
      </c>
      <c r="P337" s="205"/>
      <c r="Q337" s="206"/>
      <c r="R337" s="207"/>
      <c r="S337" s="209"/>
      <c r="T337" s="207" t="str">
        <f>IFERROR(VLOOKUP(Q337,エリアマスタ!$C$2:$I$2239,5,FALSE),"")</f>
        <v/>
      </c>
      <c r="U337" s="208"/>
      <c r="V337" s="207" t="str">
        <f>IFERROR(VLOOKUP(Q337,エリアマスタ!$C$2:$I$2239,6,FALSE),"")</f>
        <v/>
      </c>
      <c r="W337" s="209"/>
      <c r="X337" s="207" t="str">
        <f>IFERROR(VLOOKUP(Q337,エリアマスタ!$C$2:$I$2239,7,FALSE),"")</f>
        <v/>
      </c>
      <c r="Y337" s="210">
        <f t="shared" si="88"/>
        <v>0</v>
      </c>
      <c r="Z337" s="211">
        <v>25</v>
      </c>
      <c r="AA337" s="193"/>
      <c r="AB337" s="238"/>
      <c r="AC337" s="238"/>
      <c r="AE337" s="183"/>
      <c r="AM337" s="183"/>
      <c r="AN337" s="183"/>
    </row>
    <row r="338" spans="1:40" ht="13.5" customHeight="1">
      <c r="B338" s="204" t="str">
        <f t="shared" si="84"/>
        <v/>
      </c>
      <c r="C338" s="205">
        <v>26</v>
      </c>
      <c r="D338" s="206" t="str">
        <f>B311&amp;"-"&amp;C338</f>
        <v>52-26</v>
      </c>
      <c r="E338" s="207" t="s">
        <v>834</v>
      </c>
      <c r="F338" s="208"/>
      <c r="G338" s="207">
        <f>IFERROR(VLOOKUP(D338,エリアマスタ!$C$2:$I$2239,5,FALSE),"")</f>
        <v>186</v>
      </c>
      <c r="H338" s="209"/>
      <c r="I338" s="207">
        <f>IFERROR(VLOOKUP(D338,エリアマスタ!$C$2:$I$2239,6,FALSE),"")</f>
        <v>161</v>
      </c>
      <c r="J338" s="209"/>
      <c r="K338" s="207">
        <f>IFERROR(VLOOKUP(D338,エリアマスタ!$C$2:$I$2239,7,FALSE),"")</f>
        <v>347</v>
      </c>
      <c r="L338" s="210">
        <f t="shared" si="85"/>
        <v>0</v>
      </c>
      <c r="M338" s="215">
        <v>26</v>
      </c>
      <c r="N338" s="212"/>
      <c r="O338" s="213" t="str">
        <f t="shared" si="87"/>
        <v/>
      </c>
      <c r="P338" s="205"/>
      <c r="Q338" s="206"/>
      <c r="R338" s="207"/>
      <c r="S338" s="209"/>
      <c r="T338" s="207" t="str">
        <f>IFERROR(VLOOKUP(Q338,エリアマスタ!$C$2:$I$2239,5,FALSE),"")</f>
        <v/>
      </c>
      <c r="U338" s="208"/>
      <c r="V338" s="207" t="str">
        <f>IFERROR(VLOOKUP(Q338,エリアマスタ!$C$2:$I$2239,6,FALSE),"")</f>
        <v/>
      </c>
      <c r="W338" s="209"/>
      <c r="X338" s="207" t="str">
        <f>IFERROR(VLOOKUP(Q338,エリアマスタ!$C$2:$I$2239,7,FALSE),"")</f>
        <v/>
      </c>
      <c r="Y338" s="210">
        <f t="shared" si="88"/>
        <v>0</v>
      </c>
      <c r="Z338" s="215">
        <v>26</v>
      </c>
      <c r="AA338" s="277"/>
      <c r="AB338" s="238"/>
      <c r="AC338" s="238"/>
      <c r="AE338" s="183"/>
      <c r="AM338" s="183"/>
      <c r="AN338" s="183"/>
    </row>
    <row r="339" spans="1:40" ht="13.5" customHeight="1">
      <c r="B339" s="204" t="str">
        <f t="shared" si="84"/>
        <v/>
      </c>
      <c r="C339" s="205">
        <v>27</v>
      </c>
      <c r="D339" s="206" t="str">
        <f>B311&amp;"-"&amp;C339</f>
        <v>52-27</v>
      </c>
      <c r="E339" s="207" t="s">
        <v>835</v>
      </c>
      <c r="F339" s="208"/>
      <c r="G339" s="207">
        <f>IFERROR(VLOOKUP(D339,エリアマスタ!$C$2:$I$2239,5,FALSE),"")</f>
        <v>267</v>
      </c>
      <c r="H339" s="209"/>
      <c r="I339" s="207">
        <f>IFERROR(VLOOKUP(D339,エリアマスタ!$C$2:$I$2239,6,FALSE),"")</f>
        <v>38</v>
      </c>
      <c r="J339" s="209"/>
      <c r="K339" s="207">
        <f>IFERROR(VLOOKUP(D339,エリアマスタ!$C$2:$I$2239,7,FALSE),"")</f>
        <v>305</v>
      </c>
      <c r="L339" s="210">
        <f t="shared" si="85"/>
        <v>0</v>
      </c>
      <c r="M339" s="215">
        <v>27</v>
      </c>
      <c r="N339" s="212"/>
      <c r="O339" s="213" t="str">
        <f t="shared" si="87"/>
        <v/>
      </c>
      <c r="P339" s="205"/>
      <c r="Q339" s="206"/>
      <c r="R339" s="207"/>
      <c r="S339" s="209"/>
      <c r="T339" s="207" t="str">
        <f>IFERROR(VLOOKUP(Q339,エリアマスタ!$C$2:$I$2239,5,FALSE),"")</f>
        <v/>
      </c>
      <c r="U339" s="208"/>
      <c r="V339" s="207" t="str">
        <f>IFERROR(VLOOKUP(Q339,エリアマスタ!$C$2:$I$2239,6,FALSE),"")</f>
        <v/>
      </c>
      <c r="W339" s="209"/>
      <c r="X339" s="207" t="str">
        <f>IFERROR(VLOOKUP(Q339,エリアマスタ!$C$2:$I$2239,7,FALSE),"")</f>
        <v/>
      </c>
      <c r="Y339" s="210">
        <f t="shared" si="88"/>
        <v>0</v>
      </c>
      <c r="Z339" s="215">
        <v>27</v>
      </c>
      <c r="AA339" s="277"/>
      <c r="AB339" s="238"/>
      <c r="AC339" s="238"/>
      <c r="AE339" s="183"/>
      <c r="AM339" s="183"/>
      <c r="AN339" s="183"/>
    </row>
    <row r="340" spans="1:40" ht="13.5" customHeight="1">
      <c r="B340" s="204" t="str">
        <f t="shared" si="84"/>
        <v/>
      </c>
      <c r="C340" s="205">
        <v>28</v>
      </c>
      <c r="D340" s="206" t="str">
        <f>B311&amp;"-"&amp;C340</f>
        <v>52-28</v>
      </c>
      <c r="E340" s="207" t="s">
        <v>836</v>
      </c>
      <c r="F340" s="221"/>
      <c r="G340" s="207">
        <f>IFERROR(VLOOKUP(D340,エリアマスタ!$C$2:$I$2239,5,FALSE),"")</f>
        <v>270</v>
      </c>
      <c r="H340" s="209"/>
      <c r="I340" s="207">
        <f>IFERROR(VLOOKUP(D340,エリアマスタ!$C$2:$I$2239,6,FALSE),"")</f>
        <v>35</v>
      </c>
      <c r="J340" s="209"/>
      <c r="K340" s="207">
        <f>IFERROR(VLOOKUP(D340,エリアマスタ!$C$2:$I$2239,7,FALSE),"")</f>
        <v>305</v>
      </c>
      <c r="L340" s="210">
        <f t="shared" si="85"/>
        <v>0</v>
      </c>
      <c r="M340" s="211">
        <v>28</v>
      </c>
      <c r="N340" s="212"/>
      <c r="O340" s="213" t="str">
        <f t="shared" si="87"/>
        <v/>
      </c>
      <c r="P340" s="205"/>
      <c r="Q340" s="206"/>
      <c r="R340" s="207"/>
      <c r="S340" s="221"/>
      <c r="T340" s="207" t="str">
        <f>IFERROR(VLOOKUP(Q340,エリアマスタ!$C$2:$I$2239,5,FALSE),"")</f>
        <v/>
      </c>
      <c r="U340" s="208"/>
      <c r="V340" s="207" t="str">
        <f>IFERROR(VLOOKUP(Q340,エリアマスタ!$C$2:$I$2239,6,FALSE),"")</f>
        <v/>
      </c>
      <c r="W340" s="209"/>
      <c r="X340" s="207" t="str">
        <f>IFERROR(VLOOKUP(Q340,エリアマスタ!$C$2:$I$2239,7,FALSE),"")</f>
        <v/>
      </c>
      <c r="Y340" s="210">
        <f t="shared" si="88"/>
        <v>0</v>
      </c>
      <c r="Z340" s="211">
        <v>28</v>
      </c>
      <c r="AA340" s="277"/>
      <c r="AB340" s="238"/>
      <c r="AC340" s="238"/>
      <c r="AE340" s="183"/>
      <c r="AM340" s="183"/>
      <c r="AN340" s="183"/>
    </row>
    <row r="341" spans="1:40" ht="13.5" customHeight="1">
      <c r="B341" s="204" t="str">
        <f t="shared" si="84"/>
        <v/>
      </c>
      <c r="C341" s="205">
        <v>29</v>
      </c>
      <c r="D341" s="206" t="str">
        <f>B311&amp;"-"&amp;C341</f>
        <v>52-29</v>
      </c>
      <c r="E341" s="207" t="s">
        <v>837</v>
      </c>
      <c r="F341" s="221"/>
      <c r="G341" s="207">
        <f>IFERROR(VLOOKUP(D341,エリアマスタ!$C$2:$I$2239,5,FALSE),"")</f>
        <v>182</v>
      </c>
      <c r="H341" s="209"/>
      <c r="I341" s="207">
        <f>IFERROR(VLOOKUP(D341,エリアマスタ!$C$2:$I$2239,6,FALSE),"")</f>
        <v>63</v>
      </c>
      <c r="J341" s="209"/>
      <c r="K341" s="207">
        <f>IFERROR(VLOOKUP(D341,エリアマスタ!$C$2:$I$2239,7,FALSE),"")</f>
        <v>245</v>
      </c>
      <c r="L341" s="210">
        <f t="shared" si="85"/>
        <v>0</v>
      </c>
      <c r="M341" s="215">
        <v>29</v>
      </c>
      <c r="N341" s="212"/>
      <c r="O341" s="213" t="str">
        <f t="shared" si="87"/>
        <v/>
      </c>
      <c r="P341" s="205"/>
      <c r="Q341" s="206"/>
      <c r="R341" s="207"/>
      <c r="S341" s="221"/>
      <c r="T341" s="207" t="str">
        <f>IFERROR(VLOOKUP(Q341,エリアマスタ!$C$2:$I$2239,5,FALSE),"")</f>
        <v/>
      </c>
      <c r="U341" s="208"/>
      <c r="V341" s="207" t="str">
        <f>IFERROR(VLOOKUP(Q341,エリアマスタ!$C$2:$I$2239,6,FALSE),"")</f>
        <v/>
      </c>
      <c r="W341" s="209"/>
      <c r="X341" s="207" t="str">
        <f>IFERROR(VLOOKUP(Q341,エリアマスタ!$C$2:$I$2239,7,FALSE),"")</f>
        <v/>
      </c>
      <c r="Y341" s="210">
        <f t="shared" si="88"/>
        <v>0</v>
      </c>
      <c r="Z341" s="215">
        <v>29</v>
      </c>
      <c r="AA341" s="277"/>
      <c r="AB341" s="238"/>
      <c r="AC341" s="238"/>
      <c r="AE341" s="183"/>
      <c r="AM341" s="183"/>
      <c r="AN341" s="183"/>
    </row>
    <row r="342" spans="1:40" ht="13.5" customHeight="1">
      <c r="B342" s="204" t="str">
        <f t="shared" si="84"/>
        <v/>
      </c>
      <c r="C342" s="205">
        <v>30</v>
      </c>
      <c r="D342" s="206" t="str">
        <f>B311&amp;"-"&amp;C342</f>
        <v>52-30</v>
      </c>
      <c r="E342" s="207" t="s">
        <v>3333</v>
      </c>
      <c r="F342" s="221"/>
      <c r="G342" s="207">
        <v>187</v>
      </c>
      <c r="H342" s="209"/>
      <c r="I342" s="207">
        <v>11</v>
      </c>
      <c r="J342" s="209"/>
      <c r="K342" s="207">
        <f>IFERROR(VLOOKUP(D342,エリアマスタ!$C$2:$I$2239,7,FALSE),"")</f>
        <v>196</v>
      </c>
      <c r="L342" s="210">
        <f t="shared" si="85"/>
        <v>0</v>
      </c>
      <c r="M342" s="211">
        <v>40</v>
      </c>
      <c r="N342" s="212"/>
      <c r="O342" s="213" t="str">
        <f t="shared" si="87"/>
        <v/>
      </c>
      <c r="P342" s="205"/>
      <c r="Q342" s="206"/>
      <c r="R342" s="207"/>
      <c r="S342" s="221"/>
      <c r="T342" s="207" t="str">
        <f>IFERROR(VLOOKUP(Q342,エリアマスタ!$C$2:$I$2239,5,FALSE),"")</f>
        <v/>
      </c>
      <c r="U342" s="209"/>
      <c r="V342" s="207" t="str">
        <f>IFERROR(VLOOKUP(Q342,エリアマスタ!$C$2:$I$2239,6,FALSE),"")</f>
        <v/>
      </c>
      <c r="W342" s="209"/>
      <c r="X342" s="207" t="str">
        <f>IFERROR(VLOOKUP(Q342,エリアマスタ!$C$2:$I$2239,7,FALSE),"")</f>
        <v/>
      </c>
      <c r="Y342" s="210">
        <f t="shared" si="88"/>
        <v>0</v>
      </c>
      <c r="Z342" s="211">
        <v>40</v>
      </c>
      <c r="AA342" s="277"/>
      <c r="AB342" s="238"/>
      <c r="AC342" s="238"/>
      <c r="AE342" s="183"/>
      <c r="AM342" s="183"/>
      <c r="AN342" s="183"/>
    </row>
    <row r="343" spans="1:40" s="237" customFormat="1" ht="13.5" customHeight="1">
      <c r="A343" s="184"/>
      <c r="B343" s="329" t="s">
        <v>60</v>
      </c>
      <c r="C343" s="330"/>
      <c r="D343" s="224"/>
      <c r="E343" s="225"/>
      <c r="F343" s="226"/>
      <c r="G343" s="227">
        <f>SUM(G313:G342)</f>
        <v>8101</v>
      </c>
      <c r="H343" s="228"/>
      <c r="I343" s="227">
        <f>SUM(I313:I342)</f>
        <v>2671</v>
      </c>
      <c r="J343" s="228"/>
      <c r="K343" s="227">
        <f>SUM(K313:K342)</f>
        <v>10770</v>
      </c>
      <c r="L343" s="227">
        <f>SUM(L313:L342)</f>
        <v>0</v>
      </c>
      <c r="M343" s="229"/>
      <c r="N343" s="212"/>
      <c r="O343" s="331" t="s">
        <v>60</v>
      </c>
      <c r="P343" s="332"/>
      <c r="Q343" s="230"/>
      <c r="R343" s="207"/>
      <c r="S343" s="231"/>
      <c r="T343" s="227">
        <f>SUM(T313:T342)</f>
        <v>1687</v>
      </c>
      <c r="U343" s="228"/>
      <c r="V343" s="227">
        <f>SUM(V313:V342)</f>
        <v>1355</v>
      </c>
      <c r="W343" s="228"/>
      <c r="X343" s="227">
        <f>SUM(X313:X342)</f>
        <v>3042</v>
      </c>
      <c r="Y343" s="227">
        <f>SUM(Y313:Y342)</f>
        <v>0</v>
      </c>
      <c r="Z343" s="232"/>
      <c r="AA343" s="277"/>
      <c r="AB343" s="280"/>
      <c r="AC343" s="280"/>
    </row>
  </sheetData>
  <mergeCells count="79">
    <mergeCell ref="F1:I1"/>
    <mergeCell ref="B3:C3"/>
    <mergeCell ref="O3:P3"/>
    <mergeCell ref="AB3:AC3"/>
    <mergeCell ref="B4:C4"/>
    <mergeCell ref="O4:P4"/>
    <mergeCell ref="AB4:AC4"/>
    <mergeCell ref="B38:C38"/>
    <mergeCell ref="O38:P38"/>
    <mergeCell ref="AB38:AC38"/>
    <mergeCell ref="B40:C40"/>
    <mergeCell ref="O40:P40"/>
    <mergeCell ref="AB40:AC40"/>
    <mergeCell ref="B41:C41"/>
    <mergeCell ref="O41:P41"/>
    <mergeCell ref="AB41:AC41"/>
    <mergeCell ref="B79:C79"/>
    <mergeCell ref="O79:P79"/>
    <mergeCell ref="AB79:AC79"/>
    <mergeCell ref="B81:C81"/>
    <mergeCell ref="O81:P81"/>
    <mergeCell ref="AB81:AC81"/>
    <mergeCell ref="B82:C82"/>
    <mergeCell ref="O82:P82"/>
    <mergeCell ref="AB82:AC82"/>
    <mergeCell ref="B118:C118"/>
    <mergeCell ref="O118:P118"/>
    <mergeCell ref="AB118:AC118"/>
    <mergeCell ref="B120:C120"/>
    <mergeCell ref="O120:P120"/>
    <mergeCell ref="AB120:AC120"/>
    <mergeCell ref="B121:C121"/>
    <mergeCell ref="O121:P121"/>
    <mergeCell ref="AB121:AC121"/>
    <mergeCell ref="B156:C156"/>
    <mergeCell ref="O156:P156"/>
    <mergeCell ref="AB156:AC156"/>
    <mergeCell ref="B158:C158"/>
    <mergeCell ref="O158:P158"/>
    <mergeCell ref="AB158:AC158"/>
    <mergeCell ref="B159:C159"/>
    <mergeCell ref="O159:P159"/>
    <mergeCell ref="AB159:AC159"/>
    <mergeCell ref="B198:C198"/>
    <mergeCell ref="O198:P198"/>
    <mergeCell ref="AB198:AC198"/>
    <mergeCell ref="B200:C200"/>
    <mergeCell ref="O200:P200"/>
    <mergeCell ref="AB200:AC200"/>
    <mergeCell ref="B201:C201"/>
    <mergeCell ref="O201:P201"/>
    <mergeCell ref="AB201:AC201"/>
    <mergeCell ref="B237:C237"/>
    <mergeCell ref="O237:P237"/>
    <mergeCell ref="AB237:AC237"/>
    <mergeCell ref="B239:C239"/>
    <mergeCell ref="O239:P239"/>
    <mergeCell ref="AB239:AC239"/>
    <mergeCell ref="B240:C240"/>
    <mergeCell ref="O240:P240"/>
    <mergeCell ref="AB240:AC240"/>
    <mergeCell ref="B274:C274"/>
    <mergeCell ref="O274:P274"/>
    <mergeCell ref="AB274:AC274"/>
    <mergeCell ref="B276:C276"/>
    <mergeCell ref="O276:P276"/>
    <mergeCell ref="AB276:AC276"/>
    <mergeCell ref="B277:C277"/>
    <mergeCell ref="O277:P277"/>
    <mergeCell ref="AB277:AC277"/>
    <mergeCell ref="B309:C309"/>
    <mergeCell ref="O309:P309"/>
    <mergeCell ref="AB309:AC309"/>
    <mergeCell ref="B311:C311"/>
    <mergeCell ref="O311:P311"/>
    <mergeCell ref="B312:C312"/>
    <mergeCell ref="O312:P312"/>
    <mergeCell ref="B343:C343"/>
    <mergeCell ref="O343:P343"/>
  </mergeCells>
  <phoneticPr fontId="6"/>
  <dataValidations count="1">
    <dataValidation type="list" operator="equal" allowBlank="1" showInputMessage="1" showErrorMessage="1" sqref="W313:W342 U313:U342 S313:S342 J313:J342 H313:H342 F313:F342 AJ278:AJ308 AH278:AH308 AF278:AF308 W278:W308 U278:U308 S278:S308 J278:J308 H278:H308 F278:F308 AJ241:AJ273 AH241:AH273 AF241:AF273 W241:W273 U241:U273 S241:S273 J241:J273 H241:H273 F241:F273 AJ202:AJ236 AH202:AH236 AF202:AF236 W202:W236 U202:U236 S202:S236 J202:J236 H202:H236 F202:F236 AJ160:AJ197 AH160:AH197 AF160:AF197 W160:W197 U160:U197 S160:S197 J160:J197 H160:H197 F160:F197 AJ122:AJ155 AH122:AH155 AF122:AF155 W122:W155 U122:U155 S122:S155 J122:J155 H122:H155 F122:F155 AJ83:AJ117 AH83:AH117 AF83:AF117 W83:W117 U83:U117 S83:S117 J83:J117 H83:H117 F83:F117 AJ42:AJ78 AF42:AF78 W42:W78 U42:U78 S42:S78 J42:J78 H42:H78 F42:F78 AH42:AH78 AJ5:AJ37 AH5:AH37 AF5:AF37 W5:W37 U5:U37 S5:S37 J5:J37 H5:H37 F5:F37" xr:uid="{A4D6574B-4E42-4B72-AE77-BD0FA18584FC}">
      <formula1>"　,●"</formula1>
    </dataValidation>
  </dataValidations>
  <printOptions horizontalCentered="1" gridLinesSet="0"/>
  <pageMargins left="0.23622047244094491" right="0.39370078740157483" top="0.19685039370078741" bottom="0.11811023622047245" header="0.31496062992125984" footer="0.19685039370078741"/>
  <pageSetup paperSize="9" scale="49" fitToHeight="0" orientation="landscape" r:id="rId1"/>
  <headerFooter alignWithMargins="0">
    <oddFooter>&amp;C&amp;P / &amp;N</oddFooter>
  </headerFooter>
  <rowBreaks count="4" manualBreakCount="4">
    <brk id="79" max="16383" man="1"/>
    <brk id="156" max="16383" man="1"/>
    <brk id="237" max="16383" man="1"/>
    <brk id="30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868866C8-176E-430B-98CB-19F26129E5C4}">
          <x14:formula1>
            <xm:f>地区マスタ!$A$2:$A$71</xm:f>
          </x14:formula1>
          <xm:sqref>E3 R3 AE3 E40 R40 AE40 E81 R81 AE81 E120 R120 AE120 E158 R158 AE158 E200 R200 AE200 E239 R239 AE239 E276 R276 AE276 E311 R311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0AC6-EFDA-47F9-B09C-E31156522F55}">
  <sheetPr codeName="Sheet36">
    <tabColor theme="0" tint="-0.499984740745262"/>
  </sheetPr>
  <dimension ref="A1:L756"/>
  <sheetViews>
    <sheetView showGridLines="0" zoomScale="90" zoomScaleNormal="90" workbookViewId="0">
      <pane ySplit="10" topLeftCell="A730" activePane="bottomLeft" state="frozen"/>
      <selection activeCell="H36" sqref="H36"/>
      <selection pane="bottomLeft"/>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入力!E9</f>
        <v>1.熊本市内（通常エリア）</v>
      </c>
      <c r="E1" s="17"/>
      <c r="G1" s="17"/>
      <c r="I1" s="17"/>
      <c r="J1" s="17"/>
    </row>
    <row r="2" spans="1:12">
      <c r="A2" s="2" t="s">
        <v>246</v>
      </c>
      <c r="B2" s="17" t="s">
        <v>3357</v>
      </c>
      <c r="E2" s="17" t="s">
        <v>214</v>
      </c>
      <c r="G2" s="17" t="s">
        <v>215</v>
      </c>
      <c r="I2" s="17" t="s">
        <v>213</v>
      </c>
      <c r="J2" s="17"/>
      <c r="L2" s="17" t="s">
        <v>262</v>
      </c>
    </row>
    <row r="3" spans="1:12">
      <c r="A3" s="17" t="s">
        <v>1533</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IF(_xlfn.NUMBERVALUE(入力!F12) &gt;0,入力!F12,入力!F11)</f>
        <v>#NAME?</v>
      </c>
      <c r="G4" s="70" t="e">
        <f ca="1">IF(_xlfn.NUMBERVALUE(入力!G12) &gt;0,入力!G12,入力!G11)</f>
        <v>#NAME?</v>
      </c>
      <c r="I4" s="70" t="e">
        <f ca="1">IF(_xlfn.NUMBERVALUE(入力!H12) &gt;0,入力!H12,入力!H11)</f>
        <v>#NAME?</v>
      </c>
      <c r="J4" s="17"/>
      <c r="K4" s="17">
        <v>2</v>
      </c>
      <c r="L4" s="68">
        <f>IFERROR(VLOOKUP(入力!C34,caution!$A$2:$B$11,2,FALSE),0)</f>
        <v>0</v>
      </c>
    </row>
    <row r="5" spans="1:12">
      <c r="A5" s="2" t="s">
        <v>247</v>
      </c>
      <c r="B5" s="68" t="e">
        <f>VLOOKUP(入力!C22,sector!A:B,2,FALSE)</f>
        <v>#N/A</v>
      </c>
      <c r="D5" s="2" t="s">
        <v>1546</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1547</v>
      </c>
      <c r="E7" s="68" t="str">
        <f>入力!F14</f>
        <v/>
      </c>
      <c r="G7" s="68" t="str">
        <f>入力!G14</f>
        <v/>
      </c>
      <c r="I7" s="68" t="str">
        <f>入力!H14</f>
        <v/>
      </c>
      <c r="J7" s="17"/>
      <c r="L7" s="17" t="s">
        <v>266</v>
      </c>
    </row>
    <row r="8" spans="1:12">
      <c r="A8" s="2" t="s">
        <v>175</v>
      </c>
      <c r="B8" s="89">
        <f>COUNTA(A:A)</f>
        <v>756</v>
      </c>
      <c r="D8" s="73"/>
      <c r="E8" s="74"/>
      <c r="F8" s="72"/>
      <c r="G8" s="74"/>
      <c r="H8" s="72"/>
      <c r="I8" s="74"/>
      <c r="J8" s="17"/>
      <c r="L8" s="69" t="e">
        <f>VLOOKUP(入力!C21,channel!G:H,2,FALSE)</f>
        <v>#N/A</v>
      </c>
    </row>
    <row r="9" spans="1:12">
      <c r="A9" s="17" t="s">
        <v>1534</v>
      </c>
      <c r="B9" s="68">
        <v>1</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v>
      </c>
      <c r="C11" s="71">
        <v>1</v>
      </c>
      <c r="D11" s="71">
        <f>IFERROR(IF(OR(IFERROR(VLOOKUP($B11&amp;"-"&amp;$C11,エリア表のみ!$D$5:$M$906,3,FALSE) ="●",FALSE),IFERROR(VLOOKUP($B11&amp;"-"&amp;$C11,エリア表のみ!$Q$5:$Z$906,3,FALSE) ="●",FALSE),IFERROR(VLOOKUP($B11&amp;"-"&amp;$C11,エリア表のみ!$AD$5:$AM$906,3,FALSE) ="●",FALSE)),1,0),0)</f>
        <v>0</v>
      </c>
      <c r="E11" s="71">
        <v>139</v>
      </c>
      <c r="F11" s="71">
        <f>IFERROR(IF(OR(IFERROR(VLOOKUP($B11&amp;"-"&amp;$C11,エリア表のみ!$D$5:$M$906,5,FALSE) ="●",FALSE),IFERROR(VLOOKUP($B11&amp;"-"&amp;$C11,エリア表のみ!$Q$5:$Z$906,5,FALSE) ="●",FALSE),IFERROR(VLOOKUP($B11&amp;"-"&amp;$C11,エリア表のみ!$AD$5:$AM$906,5,FALSE) ="●",FALSE)),1,0),0)</f>
        <v>0</v>
      </c>
      <c r="G11" s="71">
        <v>192</v>
      </c>
      <c r="H11" s="71">
        <f>IFERROR(IF(OR(IFERROR(VLOOKUP($B11&amp;"-"&amp;$C11,エリア表のみ!$D$5:$M$906,7,FALSE) ="●",FALSE),IFERROR(VLOOKUP($B11&amp;"-"&amp;$C11,エリア表のみ!$Q$5:$Z$906,7,FALSE) ="●",FALSE),IFERROR(VLOOKUP($B11&amp;"-"&amp;$C11,エリア表のみ!$AD$5:$AM$906,7,FALSE) ="●",FALSE)),1,0),0)</f>
        <v>0</v>
      </c>
      <c r="I11" s="71">
        <v>331</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1</v>
      </c>
      <c r="C12" s="71">
        <v>2</v>
      </c>
      <c r="D12" s="71">
        <f>IFERROR(IF(OR(IFERROR(VLOOKUP($B12&amp;"-"&amp;$C12,エリア表のみ!$D$5:$M$906,3,FALSE) ="●",FALSE),IFERROR(VLOOKUP($B12&amp;"-"&amp;$C12,エリア表のみ!$Q$5:$Z$906,3,FALSE) ="●",FALSE),IFERROR(VLOOKUP($B12&amp;"-"&amp;$C12,エリア表のみ!$AD$5:$AM$906,3,FALSE) ="●",FALSE)),1,0),0)</f>
        <v>0</v>
      </c>
      <c r="E12" s="71">
        <v>31</v>
      </c>
      <c r="F12" s="71">
        <f>IFERROR(IF(OR(IFERROR(VLOOKUP($B12&amp;"-"&amp;$C12,エリア表のみ!$D$5:$M$906,5,FALSE) ="●",FALSE),IFERROR(VLOOKUP($B12&amp;"-"&amp;$C12,エリア表のみ!$Q$5:$Z$906,5,FALSE) ="●",FALSE),IFERROR(VLOOKUP($B12&amp;"-"&amp;$C12,エリア表のみ!$AD$5:$AM$906,5,FALSE) ="●",FALSE)),1,0),0)</f>
        <v>0</v>
      </c>
      <c r="G12" s="71">
        <v>129</v>
      </c>
      <c r="H12" s="71">
        <f>IFERROR(IF(OR(IFERROR(VLOOKUP($B12&amp;"-"&amp;$C12,エリア表のみ!$D$5:$M$906,7,FALSE) ="●",FALSE),IFERROR(VLOOKUP($B12&amp;"-"&amp;$C12,エリア表のみ!$Q$5:$Z$906,7,FALSE) ="●",FALSE),IFERROR(VLOOKUP($B12&amp;"-"&amp;$C12,エリア表のみ!$AD$5:$AM$906,7,FALSE) ="●",FALSE)),1,0),0)</f>
        <v>0</v>
      </c>
      <c r="I12" s="71">
        <v>160</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3</v>
      </c>
      <c r="B13" s="17">
        <v>1</v>
      </c>
      <c r="C13" s="71">
        <v>3</v>
      </c>
      <c r="D13" s="71">
        <f>IFERROR(IF(OR(IFERROR(VLOOKUP($B13&amp;"-"&amp;$C13,エリア表のみ!$D$5:$M$906,3,FALSE) ="●",FALSE),IFERROR(VLOOKUP($B13&amp;"-"&amp;$C13,エリア表のみ!$Q$5:$Z$906,3,FALSE) ="●",FALSE),IFERROR(VLOOKUP($B13&amp;"-"&amp;$C13,エリア表のみ!$AD$5:$AM$906,3,FALSE) ="●",FALSE)),1,0),0)</f>
        <v>0</v>
      </c>
      <c r="E13" s="71">
        <v>135</v>
      </c>
      <c r="F13" s="71">
        <f>IFERROR(IF(OR(IFERROR(VLOOKUP($B13&amp;"-"&amp;$C13,エリア表のみ!$D$5:$M$906,5,FALSE) ="●",FALSE),IFERROR(VLOOKUP($B13&amp;"-"&amp;$C13,エリア表のみ!$Q$5:$Z$906,5,FALSE) ="●",FALSE),IFERROR(VLOOKUP($B13&amp;"-"&amp;$C13,エリア表のみ!$AD$5:$AM$906,5,FALSE) ="●",FALSE)),1,0),0)</f>
        <v>0</v>
      </c>
      <c r="G13" s="71">
        <v>191</v>
      </c>
      <c r="H13" s="71">
        <f>IFERROR(IF(OR(IFERROR(VLOOKUP($B13&amp;"-"&amp;$C13,エリア表のみ!$D$5:$M$906,7,FALSE) ="●",FALSE),IFERROR(VLOOKUP($B13&amp;"-"&amp;$C13,エリア表のみ!$Q$5:$Z$906,7,FALSE) ="●",FALSE),IFERROR(VLOOKUP($B13&amp;"-"&amp;$C13,エリア表のみ!$AD$5:$AM$906,7,FALSE) ="●",FALSE)),1,0),0)</f>
        <v>0</v>
      </c>
      <c r="I13" s="71">
        <v>326</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4</v>
      </c>
      <c r="B14" s="17">
        <v>1</v>
      </c>
      <c r="C14" s="71">
        <v>4</v>
      </c>
      <c r="D14" s="71">
        <f>IFERROR(IF(OR(IFERROR(VLOOKUP($B14&amp;"-"&amp;$C14,エリア表のみ!$D$5:$M$906,3,FALSE) ="●",FALSE),IFERROR(VLOOKUP($B14&amp;"-"&amp;$C14,エリア表のみ!$Q$5:$Z$906,3,FALSE) ="●",FALSE),IFERROR(VLOOKUP($B14&amp;"-"&amp;$C14,エリア表のみ!$AD$5:$AM$906,3,FALSE) ="●",FALSE)),1,0),0)</f>
        <v>0</v>
      </c>
      <c r="E14" s="71">
        <v>80</v>
      </c>
      <c r="F14" s="71">
        <f>IFERROR(IF(OR(IFERROR(VLOOKUP($B14&amp;"-"&amp;$C14,エリア表のみ!$D$5:$M$906,5,FALSE) ="●",FALSE),IFERROR(VLOOKUP($B14&amp;"-"&amp;$C14,エリア表のみ!$Q$5:$Z$906,5,FALSE) ="●",FALSE),IFERROR(VLOOKUP($B14&amp;"-"&amp;$C14,エリア表のみ!$AD$5:$AM$906,5,FALSE) ="●",FALSE)),1,0),0)</f>
        <v>0</v>
      </c>
      <c r="G14" s="71">
        <v>191</v>
      </c>
      <c r="H14" s="71">
        <f>IFERROR(IF(OR(IFERROR(VLOOKUP($B14&amp;"-"&amp;$C14,エリア表のみ!$D$5:$M$906,7,FALSE) ="●",FALSE),IFERROR(VLOOKUP($B14&amp;"-"&amp;$C14,エリア表のみ!$Q$5:$Z$906,7,FALSE) ="●",FALSE),IFERROR(VLOOKUP($B14&amp;"-"&amp;$C14,エリア表のみ!$AD$5:$AM$906,7,FALSE) ="●",FALSE)),1,0),0)</f>
        <v>0</v>
      </c>
      <c r="I14" s="71">
        <v>271</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5</v>
      </c>
      <c r="B15" s="17">
        <v>1</v>
      </c>
      <c r="C15" s="71">
        <v>5</v>
      </c>
      <c r="D15" s="71">
        <f>IFERROR(IF(OR(IFERROR(VLOOKUP($B15&amp;"-"&amp;$C15,エリア表のみ!$D$5:$M$906,3,FALSE) ="●",FALSE),IFERROR(VLOOKUP($B15&amp;"-"&amp;$C15,エリア表のみ!$Q$5:$Z$906,3,FALSE) ="●",FALSE),IFERROR(VLOOKUP($B15&amp;"-"&amp;$C15,エリア表のみ!$AD$5:$AM$906,3,FALSE) ="●",FALSE)),1,0),0)</f>
        <v>0</v>
      </c>
      <c r="E15" s="71">
        <v>111</v>
      </c>
      <c r="F15" s="71">
        <f>IFERROR(IF(OR(IFERROR(VLOOKUP($B15&amp;"-"&amp;$C15,エリア表のみ!$D$5:$M$906,5,FALSE) ="●",FALSE),IFERROR(VLOOKUP($B15&amp;"-"&amp;$C15,エリア表のみ!$Q$5:$Z$906,5,FALSE) ="●",FALSE),IFERROR(VLOOKUP($B15&amp;"-"&amp;$C15,エリア表のみ!$AD$5:$AM$906,5,FALSE) ="●",FALSE)),1,0),0)</f>
        <v>0</v>
      </c>
      <c r="G15" s="71">
        <v>147</v>
      </c>
      <c r="H15" s="71">
        <f>IFERROR(IF(OR(IFERROR(VLOOKUP($B15&amp;"-"&amp;$C15,エリア表のみ!$D$5:$M$906,7,FALSE) ="●",FALSE),IFERROR(VLOOKUP($B15&amp;"-"&amp;$C15,エリア表のみ!$Q$5:$Z$906,7,FALSE) ="●",FALSE),IFERROR(VLOOKUP($B15&amp;"-"&amp;$C15,エリア表のみ!$AD$5:$AM$906,7,FALSE) ="●",FALSE)),1,0),0)</f>
        <v>0</v>
      </c>
      <c r="I15" s="71">
        <v>258</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6</v>
      </c>
      <c r="B16" s="17">
        <v>1</v>
      </c>
      <c r="C16" s="71">
        <v>6</v>
      </c>
      <c r="D16" s="71">
        <f>IFERROR(IF(OR(IFERROR(VLOOKUP($B16&amp;"-"&amp;$C16,エリア表のみ!$D$5:$M$906,3,FALSE) ="●",FALSE),IFERROR(VLOOKUP($B16&amp;"-"&amp;$C16,エリア表のみ!$Q$5:$Z$906,3,FALSE) ="●",FALSE),IFERROR(VLOOKUP($B16&amp;"-"&amp;$C16,エリア表のみ!$AD$5:$AM$906,3,FALSE) ="●",FALSE)),1,0),0)</f>
        <v>0</v>
      </c>
      <c r="E16" s="71">
        <v>54</v>
      </c>
      <c r="F16" s="71">
        <f>IFERROR(IF(OR(IFERROR(VLOOKUP($B16&amp;"-"&amp;$C16,エリア表のみ!$D$5:$M$906,5,FALSE) ="●",FALSE),IFERROR(VLOOKUP($B16&amp;"-"&amp;$C16,エリア表のみ!$Q$5:$Z$906,5,FALSE) ="●",FALSE),IFERROR(VLOOKUP($B16&amp;"-"&amp;$C16,エリア表のみ!$AD$5:$AM$906,5,FALSE) ="●",FALSE)),1,0),0)</f>
        <v>0</v>
      </c>
      <c r="G16" s="71">
        <v>60</v>
      </c>
      <c r="H16" s="71">
        <f>IFERROR(IF(OR(IFERROR(VLOOKUP($B16&amp;"-"&amp;$C16,エリア表のみ!$D$5:$M$906,7,FALSE) ="●",FALSE),IFERROR(VLOOKUP($B16&amp;"-"&amp;$C16,エリア表のみ!$Q$5:$Z$906,7,FALSE) ="●",FALSE),IFERROR(VLOOKUP($B16&amp;"-"&amp;$C16,エリア表のみ!$AD$5:$AM$906,7,FALSE) ="●",FALSE)),1,0),0)</f>
        <v>0</v>
      </c>
      <c r="I16" s="71">
        <v>114</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7</v>
      </c>
      <c r="B17" s="17">
        <v>1</v>
      </c>
      <c r="C17" s="71">
        <v>7</v>
      </c>
      <c r="D17" s="71">
        <f>IFERROR(IF(OR(IFERROR(VLOOKUP($B17&amp;"-"&amp;$C17,エリア表のみ!$D$5:$M$906,3,FALSE) ="●",FALSE),IFERROR(VLOOKUP($B17&amp;"-"&amp;$C17,エリア表のみ!$Q$5:$Z$906,3,FALSE) ="●",FALSE),IFERROR(VLOOKUP($B17&amp;"-"&amp;$C17,エリア表のみ!$AD$5:$AM$906,3,FALSE) ="●",FALSE)),1,0),0)</f>
        <v>0</v>
      </c>
      <c r="E17" s="71">
        <v>150</v>
      </c>
      <c r="F17" s="71">
        <f>IFERROR(IF(OR(IFERROR(VLOOKUP($B17&amp;"-"&amp;$C17,エリア表のみ!$D$5:$M$906,5,FALSE) ="●",FALSE),IFERROR(VLOOKUP($B17&amp;"-"&amp;$C17,エリア表のみ!$Q$5:$Z$906,5,FALSE) ="●",FALSE),IFERROR(VLOOKUP($B17&amp;"-"&amp;$C17,エリア表のみ!$AD$5:$AM$906,5,FALSE) ="●",FALSE)),1,0),0)</f>
        <v>0</v>
      </c>
      <c r="G17" s="71">
        <v>105</v>
      </c>
      <c r="H17" s="71">
        <f>IFERROR(IF(OR(IFERROR(VLOOKUP($B17&amp;"-"&amp;$C17,エリア表のみ!$D$5:$M$906,7,FALSE) ="●",FALSE),IFERROR(VLOOKUP($B17&amp;"-"&amp;$C17,エリア表のみ!$Q$5:$Z$906,7,FALSE) ="●",FALSE),IFERROR(VLOOKUP($B17&amp;"-"&amp;$C17,エリア表のみ!$AD$5:$AM$906,7,FALSE) ="●",FALSE)),1,0),0)</f>
        <v>0</v>
      </c>
      <c r="I17" s="71">
        <v>255</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8</v>
      </c>
      <c r="B18" s="17">
        <v>1</v>
      </c>
      <c r="C18" s="71">
        <v>8</v>
      </c>
      <c r="D18" s="71">
        <f>IFERROR(IF(OR(IFERROR(VLOOKUP($B18&amp;"-"&amp;$C18,エリア表のみ!$D$5:$M$906,3,FALSE) ="●",FALSE),IFERROR(VLOOKUP($B18&amp;"-"&amp;$C18,エリア表のみ!$Q$5:$Z$906,3,FALSE) ="●",FALSE),IFERROR(VLOOKUP($B18&amp;"-"&amp;$C18,エリア表のみ!$AD$5:$AM$906,3,FALSE) ="●",FALSE)),1,0),0)</f>
        <v>0</v>
      </c>
      <c r="E18" s="71">
        <v>164</v>
      </c>
      <c r="F18" s="71">
        <f>IFERROR(IF(OR(IFERROR(VLOOKUP($B18&amp;"-"&amp;$C18,エリア表のみ!$D$5:$M$906,5,FALSE) ="●",FALSE),IFERROR(VLOOKUP($B18&amp;"-"&amp;$C18,エリア表のみ!$Q$5:$Z$906,5,FALSE) ="●",FALSE),IFERROR(VLOOKUP($B18&amp;"-"&amp;$C18,エリア表のみ!$AD$5:$AM$906,5,FALSE) ="●",FALSE)),1,0),0)</f>
        <v>0</v>
      </c>
      <c r="G18" s="71">
        <v>110</v>
      </c>
      <c r="H18" s="71">
        <f>IFERROR(IF(OR(IFERROR(VLOOKUP($B18&amp;"-"&amp;$C18,エリア表のみ!$D$5:$M$906,7,FALSE) ="●",FALSE),IFERROR(VLOOKUP($B18&amp;"-"&amp;$C18,エリア表のみ!$Q$5:$Z$906,7,FALSE) ="●",FALSE),IFERROR(VLOOKUP($B18&amp;"-"&amp;$C18,エリア表のみ!$AD$5:$AM$906,7,FALSE) ="●",FALSE)),1,0),0)</f>
        <v>0</v>
      </c>
      <c r="I18" s="71">
        <v>274</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9</v>
      </c>
      <c r="B19" s="17">
        <v>1</v>
      </c>
      <c r="C19" s="71">
        <v>9</v>
      </c>
      <c r="D19" s="71">
        <f>IFERROR(IF(OR(IFERROR(VLOOKUP($B19&amp;"-"&amp;$C19,エリア表のみ!$D$5:$M$906,3,FALSE) ="●",FALSE),IFERROR(VLOOKUP($B19&amp;"-"&amp;$C19,エリア表のみ!$Q$5:$Z$906,3,FALSE) ="●",FALSE),IFERROR(VLOOKUP($B19&amp;"-"&amp;$C19,エリア表のみ!$AD$5:$AM$906,3,FALSE) ="●",FALSE)),1,0),0)</f>
        <v>0</v>
      </c>
      <c r="E19" s="71">
        <v>44</v>
      </c>
      <c r="F19" s="71">
        <f>IFERROR(IF(OR(IFERROR(VLOOKUP($B19&amp;"-"&amp;$C19,エリア表のみ!$D$5:$M$906,5,FALSE) ="●",FALSE),IFERROR(VLOOKUP($B19&amp;"-"&amp;$C19,エリア表のみ!$Q$5:$Z$906,5,FALSE) ="●",FALSE),IFERROR(VLOOKUP($B19&amp;"-"&amp;$C19,エリア表のみ!$AD$5:$AM$906,5,FALSE) ="●",FALSE)),1,0),0)</f>
        <v>0</v>
      </c>
      <c r="G19" s="71">
        <v>482</v>
      </c>
      <c r="H19" s="71">
        <f>IFERROR(IF(OR(IFERROR(VLOOKUP($B19&amp;"-"&amp;$C19,エリア表のみ!$D$5:$M$906,7,FALSE) ="●",FALSE),IFERROR(VLOOKUP($B19&amp;"-"&amp;$C19,エリア表のみ!$Q$5:$Z$906,7,FALSE) ="●",FALSE),IFERROR(VLOOKUP($B19&amp;"-"&amp;$C19,エリア表のみ!$AD$5:$AM$906,7,FALSE) ="●",FALSE)),1,0),0)</f>
        <v>0</v>
      </c>
      <c r="I19" s="71">
        <v>526</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10</v>
      </c>
      <c r="B20" s="17">
        <v>1</v>
      </c>
      <c r="C20" s="71">
        <v>10</v>
      </c>
      <c r="D20" s="71">
        <f>IFERROR(IF(OR(IFERROR(VLOOKUP($B20&amp;"-"&amp;$C20,エリア表のみ!$D$5:$M$906,3,FALSE) ="●",FALSE),IFERROR(VLOOKUP($B20&amp;"-"&amp;$C20,エリア表のみ!$Q$5:$Z$906,3,FALSE) ="●",FALSE),IFERROR(VLOOKUP($B20&amp;"-"&amp;$C20,エリア表のみ!$AD$5:$AM$906,3,FALSE) ="●",FALSE)),1,0),0)</f>
        <v>0</v>
      </c>
      <c r="E20" s="71">
        <v>40</v>
      </c>
      <c r="F20" s="71">
        <f>IFERROR(IF(OR(IFERROR(VLOOKUP($B20&amp;"-"&amp;$C20,エリア表のみ!$D$5:$M$906,5,FALSE) ="●",FALSE),IFERROR(VLOOKUP($B20&amp;"-"&amp;$C20,エリア表のみ!$Q$5:$Z$906,5,FALSE) ="●",FALSE),IFERROR(VLOOKUP($B20&amp;"-"&amp;$C20,エリア表のみ!$AD$5:$AM$906,5,FALSE) ="●",FALSE)),1,0),0)</f>
        <v>0</v>
      </c>
      <c r="G20" s="71">
        <v>320</v>
      </c>
      <c r="H20" s="71">
        <f>IFERROR(IF(OR(IFERROR(VLOOKUP($B20&amp;"-"&amp;$C20,エリア表のみ!$D$5:$M$906,7,FALSE) ="●",FALSE),IFERROR(VLOOKUP($B20&amp;"-"&amp;$C20,エリア表のみ!$Q$5:$Z$906,7,FALSE) ="●",FALSE),IFERROR(VLOOKUP($B20&amp;"-"&amp;$C20,エリア表のみ!$AD$5:$AM$906,7,FALSE) ="●",FALSE)),1,0),0)</f>
        <v>0</v>
      </c>
      <c r="I20" s="71">
        <v>360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11</v>
      </c>
      <c r="B21" s="17">
        <v>1</v>
      </c>
      <c r="C21" s="71">
        <v>11</v>
      </c>
      <c r="D21" s="71">
        <f>IFERROR(IF(OR(IFERROR(VLOOKUP($B21&amp;"-"&amp;$C21,エリア表のみ!$D$5:$M$906,3,FALSE) ="●",FALSE),IFERROR(VLOOKUP($B21&amp;"-"&amp;$C21,エリア表のみ!$Q$5:$Z$906,3,FALSE) ="●",FALSE),IFERROR(VLOOKUP($B21&amp;"-"&amp;$C21,エリア表のみ!$AD$5:$AM$906,3,FALSE) ="●",FALSE)),1,0),0)</f>
        <v>0</v>
      </c>
      <c r="E21" s="71">
        <v>86</v>
      </c>
      <c r="F21" s="71">
        <f>IFERROR(IF(OR(IFERROR(VLOOKUP($B21&amp;"-"&amp;$C21,エリア表のみ!$D$5:$M$906,5,FALSE) ="●",FALSE),IFERROR(VLOOKUP($B21&amp;"-"&amp;$C21,エリア表のみ!$Q$5:$Z$906,5,FALSE) ="●",FALSE),IFERROR(VLOOKUP($B21&amp;"-"&amp;$C21,エリア表のみ!$AD$5:$AM$906,5,FALSE) ="●",FALSE)),1,0),0)</f>
        <v>0</v>
      </c>
      <c r="G21" s="71">
        <v>224</v>
      </c>
      <c r="H21" s="71">
        <f>IFERROR(IF(OR(IFERROR(VLOOKUP($B21&amp;"-"&amp;$C21,エリア表のみ!$D$5:$M$906,7,FALSE) ="●",FALSE),IFERROR(VLOOKUP($B21&amp;"-"&amp;$C21,エリア表のみ!$Q$5:$Z$906,7,FALSE) ="●",FALSE),IFERROR(VLOOKUP($B21&amp;"-"&amp;$C21,エリア表のみ!$AD$5:$AM$906,7,FALSE) ="●",FALSE)),1,0),0)</f>
        <v>0</v>
      </c>
      <c r="I21" s="71">
        <v>310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12</v>
      </c>
      <c r="B22" s="17">
        <v>1</v>
      </c>
      <c r="C22" s="71">
        <v>12</v>
      </c>
      <c r="D22" s="71">
        <f>IFERROR(IF(OR(IFERROR(VLOOKUP($B22&amp;"-"&amp;$C22,エリア表のみ!$D$5:$M$906,3,FALSE) ="●",FALSE),IFERROR(VLOOKUP($B22&amp;"-"&amp;$C22,エリア表のみ!$Q$5:$Z$906,3,FALSE) ="●",FALSE),IFERROR(VLOOKUP($B22&amp;"-"&amp;$C22,エリア表のみ!$AD$5:$AM$906,3,FALSE) ="●",FALSE)),1,0),0)</f>
        <v>0</v>
      </c>
      <c r="E22" s="71">
        <v>36</v>
      </c>
      <c r="F22" s="71">
        <f>IFERROR(IF(OR(IFERROR(VLOOKUP($B22&amp;"-"&amp;$C22,エリア表のみ!$D$5:$M$906,5,FALSE) ="●",FALSE),IFERROR(VLOOKUP($B22&amp;"-"&amp;$C22,エリア表のみ!$Q$5:$Z$906,5,FALSE) ="●",FALSE),IFERROR(VLOOKUP($B22&amp;"-"&amp;$C22,エリア表のみ!$AD$5:$AM$906,5,FALSE) ="●",FALSE)),1,0),0)</f>
        <v>0</v>
      </c>
      <c r="G22" s="71">
        <v>227</v>
      </c>
      <c r="H22" s="71">
        <f>IFERROR(IF(OR(IFERROR(VLOOKUP($B22&amp;"-"&amp;$C22,エリア表のみ!$D$5:$M$906,7,FALSE) ="●",FALSE),IFERROR(VLOOKUP($B22&amp;"-"&amp;$C22,エリア表のみ!$Q$5:$Z$906,7,FALSE) ="●",FALSE),IFERROR(VLOOKUP($B22&amp;"-"&amp;$C22,エリア表のみ!$AD$5:$AM$906,7,FALSE) ="●",FALSE)),1,0),0)</f>
        <v>0</v>
      </c>
      <c r="I22" s="71">
        <v>263</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13</v>
      </c>
      <c r="B23" s="17">
        <v>1</v>
      </c>
      <c r="C23" s="71">
        <v>13</v>
      </c>
      <c r="D23" s="71">
        <f>IFERROR(IF(OR(IFERROR(VLOOKUP($B23&amp;"-"&amp;$C23,エリア表のみ!$D$5:$M$906,3,FALSE) ="●",FALSE),IFERROR(VLOOKUP($B23&amp;"-"&amp;$C23,エリア表のみ!$Q$5:$Z$906,3,FALSE) ="●",FALSE),IFERROR(VLOOKUP($B23&amp;"-"&amp;$C23,エリア表のみ!$AD$5:$AM$906,3,FALSE) ="●",FALSE)),1,0),0)</f>
        <v>0</v>
      </c>
      <c r="E23" s="71">
        <v>106</v>
      </c>
      <c r="F23" s="71">
        <f>IFERROR(IF(OR(IFERROR(VLOOKUP($B23&amp;"-"&amp;$C23,エリア表のみ!$D$5:$M$906,5,FALSE) ="●",FALSE),IFERROR(VLOOKUP($B23&amp;"-"&amp;$C23,エリア表のみ!$Q$5:$Z$906,5,FALSE) ="●",FALSE),IFERROR(VLOOKUP($B23&amp;"-"&amp;$C23,エリア表のみ!$AD$5:$AM$906,5,FALSE) ="●",FALSE)),1,0),0)</f>
        <v>0</v>
      </c>
      <c r="G23" s="71">
        <v>282</v>
      </c>
      <c r="H23" s="71">
        <f>IFERROR(IF(OR(IFERROR(VLOOKUP($B23&amp;"-"&amp;$C23,エリア表のみ!$D$5:$M$906,7,FALSE) ="●",FALSE),IFERROR(VLOOKUP($B23&amp;"-"&amp;$C23,エリア表のみ!$Q$5:$Z$906,7,FALSE) ="●",FALSE),IFERROR(VLOOKUP($B23&amp;"-"&amp;$C23,エリア表のみ!$AD$5:$AM$906,7,FALSE) ="●",FALSE)),1,0),0)</f>
        <v>0</v>
      </c>
      <c r="I23" s="71">
        <v>388</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14</v>
      </c>
      <c r="B24" s="17">
        <v>1</v>
      </c>
      <c r="C24" s="71">
        <v>14</v>
      </c>
      <c r="D24" s="71">
        <f>IFERROR(IF(OR(IFERROR(VLOOKUP($B24&amp;"-"&amp;$C24,エリア表のみ!$D$5:$M$906,3,FALSE) ="●",FALSE),IFERROR(VLOOKUP($B24&amp;"-"&amp;$C24,エリア表のみ!$Q$5:$Z$906,3,FALSE) ="●",FALSE),IFERROR(VLOOKUP($B24&amp;"-"&amp;$C24,エリア表のみ!$AD$5:$AM$906,3,FALSE) ="●",FALSE)),1,0),0)</f>
        <v>0</v>
      </c>
      <c r="E24" s="71">
        <v>0</v>
      </c>
      <c r="F24" s="71">
        <f>IFERROR(IF(OR(IFERROR(VLOOKUP($B24&amp;"-"&amp;$C24,エリア表のみ!$D$5:$M$906,5,FALSE) ="●",FALSE),IFERROR(VLOOKUP($B24&amp;"-"&amp;$C24,エリア表のみ!$Q$5:$Z$906,5,FALSE) ="●",FALSE),IFERROR(VLOOKUP($B24&amp;"-"&amp;$C24,エリア表のみ!$AD$5:$AM$906,5,FALSE) ="●",FALSE)),1,0),0)</f>
        <v>0</v>
      </c>
      <c r="G24" s="71">
        <v>321</v>
      </c>
      <c r="H24" s="71">
        <f>IFERROR(IF(OR(IFERROR(VLOOKUP($B24&amp;"-"&amp;$C24,エリア表のみ!$D$5:$M$906,7,FALSE) ="●",FALSE),IFERROR(VLOOKUP($B24&amp;"-"&amp;$C24,エリア表のみ!$Q$5:$Z$906,7,FALSE) ="●",FALSE),IFERROR(VLOOKUP($B24&amp;"-"&amp;$C24,エリア表のみ!$AD$5:$AM$906,7,FALSE) ="●",FALSE)),1,0),0)</f>
        <v>0</v>
      </c>
      <c r="I24" s="71">
        <v>321</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15</v>
      </c>
      <c r="B25" s="17">
        <v>1</v>
      </c>
      <c r="C25" s="71">
        <v>15</v>
      </c>
      <c r="D25" s="71">
        <f>IFERROR(IF(OR(IFERROR(VLOOKUP($B25&amp;"-"&amp;$C25,エリア表のみ!$D$5:$M$906,3,FALSE) ="●",FALSE),IFERROR(VLOOKUP($B25&amp;"-"&amp;$C25,エリア表のみ!$Q$5:$Z$906,3,FALSE) ="●",FALSE),IFERROR(VLOOKUP($B25&amp;"-"&amp;$C25,エリア表のみ!$AD$5:$AM$906,3,FALSE) ="●",FALSE)),1,0),0)</f>
        <v>0</v>
      </c>
      <c r="E25" s="71">
        <v>90</v>
      </c>
      <c r="F25" s="71">
        <f>IFERROR(IF(OR(IFERROR(VLOOKUP($B25&amp;"-"&amp;$C25,エリア表のみ!$D$5:$M$906,5,FALSE) ="●",FALSE),IFERROR(VLOOKUP($B25&amp;"-"&amp;$C25,エリア表のみ!$Q$5:$Z$906,5,FALSE) ="●",FALSE),IFERROR(VLOOKUP($B25&amp;"-"&amp;$C25,エリア表のみ!$AD$5:$AM$906,5,FALSE) ="●",FALSE)),1,0),0)</f>
        <v>0</v>
      </c>
      <c r="G25" s="71">
        <v>486</v>
      </c>
      <c r="H25" s="71">
        <f>IFERROR(IF(OR(IFERROR(VLOOKUP($B25&amp;"-"&amp;$C25,エリア表のみ!$D$5:$M$906,7,FALSE) ="●",FALSE),IFERROR(VLOOKUP($B25&amp;"-"&amp;$C25,エリア表のみ!$Q$5:$Z$906,7,FALSE) ="●",FALSE),IFERROR(VLOOKUP($B25&amp;"-"&amp;$C25,エリア表のみ!$AD$5:$AM$906,7,FALSE) ="●",FALSE)),1,0),0)</f>
        <v>0</v>
      </c>
      <c r="I25" s="71">
        <v>576</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16</v>
      </c>
      <c r="B26" s="17">
        <v>1</v>
      </c>
      <c r="C26" s="71">
        <v>16</v>
      </c>
      <c r="D26" s="71">
        <f>IFERROR(IF(OR(IFERROR(VLOOKUP($B26&amp;"-"&amp;$C26,エリア表のみ!$D$5:$M$906,3,FALSE) ="●",FALSE),IFERROR(VLOOKUP($B26&amp;"-"&amp;$C26,エリア表のみ!$Q$5:$Z$906,3,FALSE) ="●",FALSE),IFERROR(VLOOKUP($B26&amp;"-"&amp;$C26,エリア表のみ!$AD$5:$AM$906,3,FALSE) ="●",FALSE)),1,0),0)</f>
        <v>0</v>
      </c>
      <c r="E26" s="71">
        <v>19</v>
      </c>
      <c r="F26" s="71">
        <f>IFERROR(IF(OR(IFERROR(VLOOKUP($B26&amp;"-"&amp;$C26,エリア表のみ!$D$5:$M$906,5,FALSE) ="●",FALSE),IFERROR(VLOOKUP($B26&amp;"-"&amp;$C26,エリア表のみ!$Q$5:$Z$906,5,FALSE) ="●",FALSE),IFERROR(VLOOKUP($B26&amp;"-"&amp;$C26,エリア表のみ!$AD$5:$AM$906,5,FALSE) ="●",FALSE)),1,0),0)</f>
        <v>0</v>
      </c>
      <c r="G26" s="71">
        <v>518</v>
      </c>
      <c r="H26" s="71">
        <f>IFERROR(IF(OR(IFERROR(VLOOKUP($B26&amp;"-"&amp;$C26,エリア表のみ!$D$5:$M$906,7,FALSE) ="●",FALSE),IFERROR(VLOOKUP($B26&amp;"-"&amp;$C26,エリア表のみ!$Q$5:$Z$906,7,FALSE) ="●",FALSE),IFERROR(VLOOKUP($B26&amp;"-"&amp;$C26,エリア表のみ!$AD$5:$AM$906,7,FALSE) ="●",FALSE)),1,0),0)</f>
        <v>0</v>
      </c>
      <c r="I26" s="71">
        <v>537</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17</v>
      </c>
      <c r="B27" s="17">
        <v>1</v>
      </c>
      <c r="C27" s="71">
        <v>17</v>
      </c>
      <c r="D27" s="71">
        <f>IFERROR(IF(OR(IFERROR(VLOOKUP($B27&amp;"-"&amp;$C27,エリア表のみ!$D$5:$M$906,3,FALSE) ="●",FALSE),IFERROR(VLOOKUP($B27&amp;"-"&amp;$C27,エリア表のみ!$Q$5:$Z$906,3,FALSE) ="●",FALSE),IFERROR(VLOOKUP($B27&amp;"-"&amp;$C27,エリア表のみ!$AD$5:$AM$906,3,FALSE) ="●",FALSE)),1,0),0)</f>
        <v>0</v>
      </c>
      <c r="E27" s="71">
        <v>11</v>
      </c>
      <c r="F27" s="71">
        <f>IFERROR(IF(OR(IFERROR(VLOOKUP($B27&amp;"-"&amp;$C27,エリア表のみ!$D$5:$M$906,5,FALSE) ="●",FALSE),IFERROR(VLOOKUP($B27&amp;"-"&amp;$C27,エリア表のみ!$Q$5:$Z$906,5,FALSE) ="●",FALSE),IFERROR(VLOOKUP($B27&amp;"-"&amp;$C27,エリア表のみ!$AD$5:$AM$906,5,FALSE) ="●",FALSE)),1,0),0)</f>
        <v>0</v>
      </c>
      <c r="G27" s="71">
        <v>90</v>
      </c>
      <c r="H27" s="71">
        <f>IFERROR(IF(OR(IFERROR(VLOOKUP($B27&amp;"-"&amp;$C27,エリア表のみ!$D$5:$M$906,7,FALSE) ="●",FALSE),IFERROR(VLOOKUP($B27&amp;"-"&amp;$C27,エリア表のみ!$Q$5:$Z$906,7,FALSE) ="●",FALSE),IFERROR(VLOOKUP($B27&amp;"-"&amp;$C27,エリア表のみ!$AD$5:$AM$906,7,FALSE) ="●",FALSE)),1,0),0)</f>
        <v>0</v>
      </c>
      <c r="I27" s="71">
        <v>101</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18</v>
      </c>
      <c r="B28" s="17">
        <v>1</v>
      </c>
      <c r="C28" s="71">
        <v>18</v>
      </c>
      <c r="D28" s="71">
        <f>IFERROR(IF(OR(IFERROR(VLOOKUP($B28&amp;"-"&amp;$C28,エリア表のみ!$D$5:$M$906,3,FALSE) ="●",FALSE),IFERROR(VLOOKUP($B28&amp;"-"&amp;$C28,エリア表のみ!$Q$5:$Z$906,3,FALSE) ="●",FALSE),IFERROR(VLOOKUP($B28&amp;"-"&amp;$C28,エリア表のみ!$AD$5:$AM$906,3,FALSE) ="●",FALSE)),1,0),0)</f>
        <v>0</v>
      </c>
      <c r="E28" s="71">
        <v>80</v>
      </c>
      <c r="F28" s="71">
        <f>IFERROR(IF(OR(IFERROR(VLOOKUP($B28&amp;"-"&amp;$C28,エリア表のみ!$D$5:$M$906,5,FALSE) ="●",FALSE),IFERROR(VLOOKUP($B28&amp;"-"&amp;$C28,エリア表のみ!$Q$5:$Z$906,5,FALSE) ="●",FALSE),IFERROR(VLOOKUP($B28&amp;"-"&amp;$C28,エリア表のみ!$AD$5:$AM$906,5,FALSE) ="●",FALSE)),1,0),0)</f>
        <v>0</v>
      </c>
      <c r="G28" s="71">
        <v>262</v>
      </c>
      <c r="H28" s="71">
        <f>IFERROR(IF(OR(IFERROR(VLOOKUP($B28&amp;"-"&amp;$C28,エリア表のみ!$D$5:$M$906,7,FALSE) ="●",FALSE),IFERROR(VLOOKUP($B28&amp;"-"&amp;$C28,エリア表のみ!$Q$5:$Z$906,7,FALSE) ="●",FALSE),IFERROR(VLOOKUP($B28&amp;"-"&amp;$C28,エリア表のみ!$AD$5:$AM$906,7,FALSE) ="●",FALSE)),1,0),0)</f>
        <v>0</v>
      </c>
      <c r="I28" s="71">
        <v>342</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19</v>
      </c>
      <c r="B29" s="17">
        <v>1</v>
      </c>
      <c r="C29" s="71">
        <v>19</v>
      </c>
      <c r="D29" s="71">
        <f>IFERROR(IF(OR(IFERROR(VLOOKUP($B29&amp;"-"&amp;$C29,エリア表のみ!$D$5:$M$906,3,FALSE) ="●",FALSE),IFERROR(VLOOKUP($B29&amp;"-"&amp;$C29,エリア表のみ!$Q$5:$Z$906,3,FALSE) ="●",FALSE),IFERROR(VLOOKUP($B29&amp;"-"&amp;$C29,エリア表のみ!$AD$5:$AM$906,3,FALSE) ="●",FALSE)),1,0),0)</f>
        <v>0</v>
      </c>
      <c r="E29" s="71">
        <v>96</v>
      </c>
      <c r="F29" s="71">
        <f>IFERROR(IF(OR(IFERROR(VLOOKUP($B29&amp;"-"&amp;$C29,エリア表のみ!$D$5:$M$906,5,FALSE) ="●",FALSE),IFERROR(VLOOKUP($B29&amp;"-"&amp;$C29,エリア表のみ!$Q$5:$Z$906,5,FALSE) ="●",FALSE),IFERROR(VLOOKUP($B29&amp;"-"&amp;$C29,エリア表のみ!$AD$5:$AM$906,5,FALSE) ="●",FALSE)),1,0),0)</f>
        <v>0</v>
      </c>
      <c r="G29" s="71">
        <v>290</v>
      </c>
      <c r="H29" s="71">
        <f>IFERROR(IF(OR(IFERROR(VLOOKUP($B29&amp;"-"&amp;$C29,エリア表のみ!$D$5:$M$906,7,FALSE) ="●",FALSE),IFERROR(VLOOKUP($B29&amp;"-"&amp;$C29,エリア表のみ!$Q$5:$Z$906,7,FALSE) ="●",FALSE),IFERROR(VLOOKUP($B29&amp;"-"&amp;$C29,エリア表のみ!$AD$5:$AM$906,7,FALSE) ="●",FALSE)),1,0),0)</f>
        <v>0</v>
      </c>
      <c r="I29" s="71">
        <v>386</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20</v>
      </c>
      <c r="B30" s="17">
        <v>1</v>
      </c>
      <c r="C30" s="71">
        <v>20</v>
      </c>
      <c r="D30" s="71">
        <f>IFERROR(IF(OR(IFERROR(VLOOKUP($B30&amp;"-"&amp;$C30,エリア表のみ!$D$5:$M$906,3,FALSE) ="●",FALSE),IFERROR(VLOOKUP($B30&amp;"-"&amp;$C30,エリア表のみ!$Q$5:$Z$906,3,FALSE) ="●",FALSE),IFERROR(VLOOKUP($B30&amp;"-"&amp;$C30,エリア表のみ!$AD$5:$AM$906,3,FALSE) ="●",FALSE)),1,0),0)</f>
        <v>0</v>
      </c>
      <c r="E30" s="71">
        <v>135</v>
      </c>
      <c r="F30" s="71">
        <f>IFERROR(IF(OR(IFERROR(VLOOKUP($B30&amp;"-"&amp;$C30,エリア表のみ!$D$5:$M$906,5,FALSE) ="●",FALSE),IFERROR(VLOOKUP($B30&amp;"-"&amp;$C30,エリア表のみ!$Q$5:$Z$906,5,FALSE) ="●",FALSE),IFERROR(VLOOKUP($B30&amp;"-"&amp;$C30,エリア表のみ!$AD$5:$AM$906,5,FALSE) ="●",FALSE)),1,0),0)</f>
        <v>0</v>
      </c>
      <c r="G30" s="71">
        <v>365</v>
      </c>
      <c r="H30" s="71">
        <f>IFERROR(IF(OR(IFERROR(VLOOKUP($B30&amp;"-"&amp;$C30,エリア表のみ!$D$5:$M$906,7,FALSE) ="●",FALSE),IFERROR(VLOOKUP($B30&amp;"-"&amp;$C30,エリア表のみ!$Q$5:$Z$906,7,FALSE) ="●",FALSE),IFERROR(VLOOKUP($B30&amp;"-"&amp;$C30,エリア表のみ!$AD$5:$AM$906,7,FALSE) ="●",FALSE)),1,0),0)</f>
        <v>0</v>
      </c>
      <c r="I30" s="71">
        <v>500</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21</v>
      </c>
      <c r="B31" s="17">
        <v>1</v>
      </c>
      <c r="C31" s="71">
        <v>21</v>
      </c>
      <c r="D31" s="71">
        <f>IFERROR(IF(OR(IFERROR(VLOOKUP($B31&amp;"-"&amp;$C31,エリア表のみ!$D$5:$M$906,3,FALSE) ="●",FALSE),IFERROR(VLOOKUP($B31&amp;"-"&amp;$C31,エリア表のみ!$Q$5:$Z$906,3,FALSE) ="●",FALSE),IFERROR(VLOOKUP($B31&amp;"-"&amp;$C31,エリア表のみ!$AD$5:$AM$906,3,FALSE) ="●",FALSE)),1,0),0)</f>
        <v>0</v>
      </c>
      <c r="E31" s="71">
        <v>165</v>
      </c>
      <c r="F31" s="71">
        <f>IFERROR(IF(OR(IFERROR(VLOOKUP($B31&amp;"-"&amp;$C31,エリア表のみ!$D$5:$M$906,5,FALSE) ="●",FALSE),IFERROR(VLOOKUP($B31&amp;"-"&amp;$C31,エリア表のみ!$Q$5:$Z$906,5,FALSE) ="●",FALSE),IFERROR(VLOOKUP($B31&amp;"-"&amp;$C31,エリア表のみ!$AD$5:$AM$906,5,FALSE) ="●",FALSE)),1,0),0)</f>
        <v>0</v>
      </c>
      <c r="G31" s="71">
        <v>160</v>
      </c>
      <c r="H31" s="71">
        <f>IFERROR(IF(OR(IFERROR(VLOOKUP($B31&amp;"-"&amp;$C31,エリア表のみ!$D$5:$M$906,7,FALSE) ="●",FALSE),IFERROR(VLOOKUP($B31&amp;"-"&amp;$C31,エリア表のみ!$Q$5:$Z$906,7,FALSE) ="●",FALSE),IFERROR(VLOOKUP($B31&amp;"-"&amp;$C31,エリア表のみ!$AD$5:$AM$906,7,FALSE) ="●",FALSE)),1,0),0)</f>
        <v>0</v>
      </c>
      <c r="I31" s="71">
        <v>325</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22</v>
      </c>
      <c r="B32" s="17">
        <v>1</v>
      </c>
      <c r="C32" s="71">
        <v>22</v>
      </c>
      <c r="D32" s="71">
        <f>IFERROR(IF(OR(IFERROR(VLOOKUP($B32&amp;"-"&amp;$C32,エリア表のみ!$D$5:$M$906,3,FALSE) ="●",FALSE),IFERROR(VLOOKUP($B32&amp;"-"&amp;$C32,エリア表のみ!$Q$5:$Z$906,3,FALSE) ="●",FALSE),IFERROR(VLOOKUP($B32&amp;"-"&amp;$C32,エリア表のみ!$AD$5:$AM$906,3,FALSE) ="●",FALSE)),1,0),0)</f>
        <v>0</v>
      </c>
      <c r="E32" s="71">
        <v>63</v>
      </c>
      <c r="F32" s="71">
        <f>IFERROR(IF(OR(IFERROR(VLOOKUP($B32&amp;"-"&amp;$C32,エリア表のみ!$D$5:$M$906,5,FALSE) ="●",FALSE),IFERROR(VLOOKUP($B32&amp;"-"&amp;$C32,エリア表のみ!$Q$5:$Z$906,5,FALSE) ="●",FALSE),IFERROR(VLOOKUP($B32&amp;"-"&amp;$C32,エリア表のみ!$AD$5:$AM$906,5,FALSE) ="●",FALSE)),1,0),0)</f>
        <v>0</v>
      </c>
      <c r="G32" s="71">
        <v>220</v>
      </c>
      <c r="H32" s="71">
        <f>IFERROR(IF(OR(IFERROR(VLOOKUP($B32&amp;"-"&amp;$C32,エリア表のみ!$D$5:$M$906,7,FALSE) ="●",FALSE),IFERROR(VLOOKUP($B32&amp;"-"&amp;$C32,エリア表のみ!$Q$5:$Z$906,7,FALSE) ="●",FALSE),IFERROR(VLOOKUP($B32&amp;"-"&amp;$C32,エリア表のみ!$AD$5:$AM$906,7,FALSE) ="●",FALSE)),1,0),0)</f>
        <v>0</v>
      </c>
      <c r="I32" s="71">
        <v>283</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23</v>
      </c>
      <c r="B33" s="17">
        <v>1</v>
      </c>
      <c r="C33" s="71">
        <v>23</v>
      </c>
      <c r="D33" s="71">
        <f>IFERROR(IF(OR(IFERROR(VLOOKUP($B33&amp;"-"&amp;$C33,エリア表のみ!$D$5:$M$906,3,FALSE) ="●",FALSE),IFERROR(VLOOKUP($B33&amp;"-"&amp;$C33,エリア表のみ!$Q$5:$Z$906,3,FALSE) ="●",FALSE),IFERROR(VLOOKUP($B33&amp;"-"&amp;$C33,エリア表のみ!$AD$5:$AM$906,3,FALSE) ="●",FALSE)),1,0),0)</f>
        <v>0</v>
      </c>
      <c r="E33" s="71">
        <v>40</v>
      </c>
      <c r="F33" s="71">
        <f>IFERROR(IF(OR(IFERROR(VLOOKUP($B33&amp;"-"&amp;$C33,エリア表のみ!$D$5:$M$906,5,FALSE) ="●",FALSE),IFERROR(VLOOKUP($B33&amp;"-"&amp;$C33,エリア表のみ!$Q$5:$Z$906,5,FALSE) ="●",FALSE),IFERROR(VLOOKUP($B33&amp;"-"&amp;$C33,エリア表のみ!$AD$5:$AM$906,5,FALSE) ="●",FALSE)),1,0),0)</f>
        <v>0</v>
      </c>
      <c r="G33" s="71">
        <v>460</v>
      </c>
      <c r="H33" s="71">
        <f>IFERROR(IF(OR(IFERROR(VLOOKUP($B33&amp;"-"&amp;$C33,エリア表のみ!$D$5:$M$906,7,FALSE) ="●",FALSE),IFERROR(VLOOKUP($B33&amp;"-"&amp;$C33,エリア表のみ!$Q$5:$Z$906,7,FALSE) ="●",FALSE),IFERROR(VLOOKUP($B33&amp;"-"&amp;$C33,エリア表のみ!$AD$5:$AM$906,7,FALSE) ="●",FALSE)),1,0),0)</f>
        <v>0</v>
      </c>
      <c r="I33" s="71">
        <v>500</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24</v>
      </c>
      <c r="B34" s="17">
        <v>1</v>
      </c>
      <c r="C34" s="71">
        <v>24</v>
      </c>
      <c r="D34" s="71">
        <f>IFERROR(IF(OR(IFERROR(VLOOKUP($B34&amp;"-"&amp;$C34,エリア表のみ!$D$5:$M$906,3,FALSE) ="●",FALSE),IFERROR(VLOOKUP($B34&amp;"-"&amp;$C34,エリア表のみ!$Q$5:$Z$906,3,FALSE) ="●",FALSE),IFERROR(VLOOKUP($B34&amp;"-"&amp;$C34,エリア表のみ!$AD$5:$AM$906,3,FALSE) ="●",FALSE)),1,0),0)</f>
        <v>0</v>
      </c>
      <c r="E34" s="71">
        <v>65</v>
      </c>
      <c r="F34" s="71">
        <f>IFERROR(IF(OR(IFERROR(VLOOKUP($B34&amp;"-"&amp;$C34,エリア表のみ!$D$5:$M$906,5,FALSE) ="●",FALSE),IFERROR(VLOOKUP($B34&amp;"-"&amp;$C34,エリア表のみ!$Q$5:$Z$906,5,FALSE) ="●",FALSE),IFERROR(VLOOKUP($B34&amp;"-"&amp;$C34,エリア表のみ!$AD$5:$AM$906,5,FALSE) ="●",FALSE)),1,0),0)</f>
        <v>0</v>
      </c>
      <c r="G34" s="71">
        <v>260</v>
      </c>
      <c r="H34" s="71">
        <f>IFERROR(IF(OR(IFERROR(VLOOKUP($B34&amp;"-"&amp;$C34,エリア表のみ!$D$5:$M$906,7,FALSE) ="●",FALSE),IFERROR(VLOOKUP($B34&amp;"-"&amp;$C34,エリア表のみ!$Q$5:$Z$906,7,FALSE) ="●",FALSE),IFERROR(VLOOKUP($B34&amp;"-"&amp;$C34,エリア表のみ!$AD$5:$AM$906,7,FALSE) ="●",FALSE)),1,0),0)</f>
        <v>0</v>
      </c>
      <c r="I34" s="71">
        <v>325</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25</v>
      </c>
      <c r="B35" s="17">
        <v>1</v>
      </c>
      <c r="C35" s="71">
        <v>25</v>
      </c>
      <c r="D35" s="71">
        <f>IFERROR(IF(OR(IFERROR(VLOOKUP($B35&amp;"-"&amp;$C35,エリア表のみ!$D$5:$M$906,3,FALSE) ="●",FALSE),IFERROR(VLOOKUP($B35&amp;"-"&amp;$C35,エリア表のみ!$Q$5:$Z$906,3,FALSE) ="●",FALSE),IFERROR(VLOOKUP($B35&amp;"-"&amp;$C35,エリア表のみ!$AD$5:$AM$906,3,FALSE) ="●",FALSE)),1,0),0)</f>
        <v>0</v>
      </c>
      <c r="E35" s="71">
        <v>78</v>
      </c>
      <c r="F35" s="71">
        <f>IFERROR(IF(OR(IFERROR(VLOOKUP($B35&amp;"-"&amp;$C35,エリア表のみ!$D$5:$M$906,5,FALSE) ="●",FALSE),IFERROR(VLOOKUP($B35&amp;"-"&amp;$C35,エリア表のみ!$Q$5:$Z$906,5,FALSE) ="●",FALSE),IFERROR(VLOOKUP($B35&amp;"-"&amp;$C35,エリア表のみ!$AD$5:$AM$906,5,FALSE) ="●",FALSE)),1,0),0)</f>
        <v>0</v>
      </c>
      <c r="G35" s="71">
        <v>339</v>
      </c>
      <c r="H35" s="71">
        <f>IFERROR(IF(OR(IFERROR(VLOOKUP($B35&amp;"-"&amp;$C35,エリア表のみ!$D$5:$M$906,7,FALSE) ="●",FALSE),IFERROR(VLOOKUP($B35&amp;"-"&amp;$C35,エリア表のみ!$Q$5:$Z$906,7,FALSE) ="●",FALSE),IFERROR(VLOOKUP($B35&amp;"-"&amp;$C35,エリア表のみ!$AD$5:$AM$906,7,FALSE) ="●",FALSE)),1,0),0)</f>
        <v>0</v>
      </c>
      <c r="I35" s="71">
        <v>417</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26</v>
      </c>
      <c r="B36" s="17">
        <v>1</v>
      </c>
      <c r="C36" s="71">
        <v>26</v>
      </c>
      <c r="D36" s="71">
        <f>IFERROR(IF(OR(IFERROR(VLOOKUP($B36&amp;"-"&amp;$C36,エリア表のみ!$D$5:$M$906,3,FALSE) ="●",FALSE),IFERROR(VLOOKUP($B36&amp;"-"&amp;$C36,エリア表のみ!$Q$5:$Z$906,3,FALSE) ="●",FALSE),IFERROR(VLOOKUP($B36&amp;"-"&amp;$C36,エリア表のみ!$AD$5:$AM$906,3,FALSE) ="●",FALSE)),1,0),0)</f>
        <v>0</v>
      </c>
      <c r="E36" s="71">
        <v>85</v>
      </c>
      <c r="F36" s="71">
        <f>IFERROR(IF(OR(IFERROR(VLOOKUP($B36&amp;"-"&amp;$C36,エリア表のみ!$D$5:$M$906,5,FALSE) ="●",FALSE),IFERROR(VLOOKUP($B36&amp;"-"&amp;$C36,エリア表のみ!$Q$5:$Z$906,5,FALSE) ="●",FALSE),IFERROR(VLOOKUP($B36&amp;"-"&amp;$C36,エリア表のみ!$AD$5:$AM$906,5,FALSE) ="●",FALSE)),1,0),0)</f>
        <v>0</v>
      </c>
      <c r="G36" s="71">
        <v>415</v>
      </c>
      <c r="H36" s="71">
        <f>IFERROR(IF(OR(IFERROR(VLOOKUP($B36&amp;"-"&amp;$C36,エリア表のみ!$D$5:$M$906,7,FALSE) ="●",FALSE),IFERROR(VLOOKUP($B36&amp;"-"&amp;$C36,エリア表のみ!$Q$5:$Z$906,7,FALSE) ="●",FALSE),IFERROR(VLOOKUP($B36&amp;"-"&amp;$C36,エリア表のみ!$AD$5:$AM$906,7,FALSE) ="●",FALSE)),1,0),0)</f>
        <v>0</v>
      </c>
      <c r="I36" s="71">
        <v>500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27</v>
      </c>
      <c r="B37" s="17">
        <v>1</v>
      </c>
      <c r="C37" s="71">
        <v>27</v>
      </c>
      <c r="D37" s="71">
        <f>IFERROR(IF(OR(IFERROR(VLOOKUP($B37&amp;"-"&amp;$C37,エリア表のみ!$D$5:$M$906,3,FALSE) ="●",FALSE),IFERROR(VLOOKUP($B37&amp;"-"&amp;$C37,エリア表のみ!$Q$5:$Z$906,3,FALSE) ="●",FALSE),IFERROR(VLOOKUP($B37&amp;"-"&amp;$C37,エリア表のみ!$AD$5:$AM$906,3,FALSE) ="●",FALSE)),1,0),0)</f>
        <v>0</v>
      </c>
      <c r="E37" s="71">
        <v>75</v>
      </c>
      <c r="F37" s="71">
        <f>IFERROR(IF(OR(IFERROR(VLOOKUP($B37&amp;"-"&amp;$C37,エリア表のみ!$D$5:$M$906,5,FALSE) ="●",FALSE),IFERROR(VLOOKUP($B37&amp;"-"&amp;$C37,エリア表のみ!$Q$5:$Z$906,5,FALSE) ="●",FALSE),IFERROR(VLOOKUP($B37&amp;"-"&amp;$C37,エリア表のみ!$AD$5:$AM$906,5,FALSE) ="●",FALSE)),1,0),0)</f>
        <v>0</v>
      </c>
      <c r="G37" s="71">
        <v>185</v>
      </c>
      <c r="H37" s="71">
        <f>IFERROR(IF(OR(IFERROR(VLOOKUP($B37&amp;"-"&amp;$C37,エリア表のみ!$D$5:$M$906,7,FALSE) ="●",FALSE),IFERROR(VLOOKUP($B37&amp;"-"&amp;$C37,エリア表のみ!$Q$5:$Z$906,7,FALSE) ="●",FALSE),IFERROR(VLOOKUP($B37&amp;"-"&amp;$C37,エリア表のみ!$AD$5:$AM$906,7,FALSE) ="●",FALSE)),1,0),0)</f>
        <v>0</v>
      </c>
      <c r="I37" s="71">
        <v>260</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1</v>
      </c>
      <c r="B38" s="17">
        <v>2</v>
      </c>
      <c r="C38" s="71">
        <v>1</v>
      </c>
      <c r="D38" s="71">
        <f>IFERROR(IF(OR(IFERROR(VLOOKUP($B38&amp;"-"&amp;$C38,エリア表のみ!$D$5:$M$906,3,FALSE) ="●",FALSE),IFERROR(VLOOKUP($B38&amp;"-"&amp;$C38,エリア表のみ!$Q$5:$Z$906,3,FALSE) ="●",FALSE),IFERROR(VLOOKUP($B38&amp;"-"&amp;$C38,エリア表のみ!$AD$5:$AM$906,3,FALSE) ="●",FALSE)),1,0),0)</f>
        <v>0</v>
      </c>
      <c r="E38" s="71">
        <v>73</v>
      </c>
      <c r="F38" s="71">
        <f>IFERROR(IF(OR(IFERROR(VLOOKUP($B38&amp;"-"&amp;$C38,エリア表のみ!$D$5:$M$906,5,FALSE) ="●",FALSE),IFERROR(VLOOKUP($B38&amp;"-"&amp;$C38,エリア表のみ!$Q$5:$Z$906,5,FALSE) ="●",FALSE),IFERROR(VLOOKUP($B38&amp;"-"&amp;$C38,エリア表のみ!$AD$5:$AM$906,5,FALSE) ="●",FALSE)),1,0),0)</f>
        <v>0</v>
      </c>
      <c r="G38" s="71">
        <v>328</v>
      </c>
      <c r="H38" s="71">
        <f>IFERROR(IF(OR(IFERROR(VLOOKUP($B38&amp;"-"&amp;$C38,エリア表のみ!$D$5:$M$906,7,FALSE) ="●",FALSE),IFERROR(VLOOKUP($B38&amp;"-"&amp;$C38,エリア表のみ!$Q$5:$Z$906,7,FALSE) ="●",FALSE),IFERROR(VLOOKUP($B38&amp;"-"&amp;$C38,エリア表のみ!$AD$5:$AM$906,7,FALSE) ="●",FALSE)),1,0),0)</f>
        <v>0</v>
      </c>
      <c r="I38" s="71">
        <v>401</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2</v>
      </c>
      <c r="B39" s="17">
        <v>2</v>
      </c>
      <c r="C39" s="71">
        <v>2</v>
      </c>
      <c r="D39" s="71">
        <f>IFERROR(IF(OR(IFERROR(VLOOKUP($B39&amp;"-"&amp;$C39,エリア表のみ!$D$5:$M$906,3,FALSE) ="●",FALSE),IFERROR(VLOOKUP($B39&amp;"-"&amp;$C39,エリア表のみ!$Q$5:$Z$906,3,FALSE) ="●",FALSE),IFERROR(VLOOKUP($B39&amp;"-"&amp;$C39,エリア表のみ!$AD$5:$AM$906,3,FALSE) ="●",FALSE)),1,0),0)</f>
        <v>0</v>
      </c>
      <c r="E39" s="71">
        <v>50</v>
      </c>
      <c r="F39" s="71">
        <f>IFERROR(IF(OR(IFERROR(VLOOKUP($B39&amp;"-"&amp;$C39,エリア表のみ!$D$5:$M$906,5,FALSE) ="●",FALSE),IFERROR(VLOOKUP($B39&amp;"-"&amp;$C39,エリア表のみ!$Q$5:$Z$906,5,FALSE) ="●",FALSE),IFERROR(VLOOKUP($B39&amp;"-"&amp;$C39,エリア表のみ!$AD$5:$AM$906,5,FALSE) ="●",FALSE)),1,0),0)</f>
        <v>0</v>
      </c>
      <c r="G39" s="71">
        <v>189</v>
      </c>
      <c r="H39" s="71">
        <f>IFERROR(IF(OR(IFERROR(VLOOKUP($B39&amp;"-"&amp;$C39,エリア表のみ!$D$5:$M$906,7,FALSE) ="●",FALSE),IFERROR(VLOOKUP($B39&amp;"-"&amp;$C39,エリア表のみ!$Q$5:$Z$906,7,FALSE) ="●",FALSE),IFERROR(VLOOKUP($B39&amp;"-"&amp;$C39,エリア表のみ!$AD$5:$AM$906,7,FALSE) ="●",FALSE)),1,0),0)</f>
        <v>0</v>
      </c>
      <c r="I39" s="71">
        <v>239</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3</v>
      </c>
      <c r="B40" s="17">
        <v>2</v>
      </c>
      <c r="C40" s="71">
        <v>3</v>
      </c>
      <c r="D40" s="71">
        <f>IFERROR(IF(OR(IFERROR(VLOOKUP($B40&amp;"-"&amp;$C40,エリア表のみ!$D$5:$M$906,3,FALSE) ="●",FALSE),IFERROR(VLOOKUP($B40&amp;"-"&amp;$C40,エリア表のみ!$Q$5:$Z$906,3,FALSE) ="●",FALSE),IFERROR(VLOOKUP($B40&amp;"-"&amp;$C40,エリア表のみ!$AD$5:$AM$906,3,FALSE) ="●",FALSE)),1,0),0)</f>
        <v>0</v>
      </c>
      <c r="E40" s="71">
        <v>64</v>
      </c>
      <c r="F40" s="71">
        <f>IFERROR(IF(OR(IFERROR(VLOOKUP($B40&amp;"-"&amp;$C40,エリア表のみ!$D$5:$M$906,5,FALSE) ="●",FALSE),IFERROR(VLOOKUP($B40&amp;"-"&amp;$C40,エリア表のみ!$Q$5:$Z$906,5,FALSE) ="●",FALSE),IFERROR(VLOOKUP($B40&amp;"-"&amp;$C40,エリア表のみ!$AD$5:$AM$906,5,FALSE) ="●",FALSE)),1,0),0)</f>
        <v>0</v>
      </c>
      <c r="G40" s="71">
        <v>22</v>
      </c>
      <c r="H40" s="71">
        <f>IFERROR(IF(OR(IFERROR(VLOOKUP($B40&amp;"-"&amp;$C40,エリア表のみ!$D$5:$M$906,7,FALSE) ="●",FALSE),IFERROR(VLOOKUP($B40&amp;"-"&amp;$C40,エリア表のみ!$Q$5:$Z$906,7,FALSE) ="●",FALSE),IFERROR(VLOOKUP($B40&amp;"-"&amp;$C40,エリア表のみ!$AD$5:$AM$906,7,FALSE) ="●",FALSE)),1,0),0)</f>
        <v>0</v>
      </c>
      <c r="I40" s="71">
        <v>86</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4</v>
      </c>
      <c r="B41" s="17">
        <v>2</v>
      </c>
      <c r="C41" s="71">
        <v>4</v>
      </c>
      <c r="D41" s="71">
        <f>IFERROR(IF(OR(IFERROR(VLOOKUP($B41&amp;"-"&amp;$C41,エリア表のみ!$D$5:$M$906,3,FALSE) ="●",FALSE),IFERROR(VLOOKUP($B41&amp;"-"&amp;$C41,エリア表のみ!$Q$5:$Z$906,3,FALSE) ="●",FALSE),IFERROR(VLOOKUP($B41&amp;"-"&amp;$C41,エリア表のみ!$AD$5:$AM$906,3,FALSE) ="●",FALSE)),1,0),0)</f>
        <v>0</v>
      </c>
      <c r="E41" s="71">
        <v>110</v>
      </c>
      <c r="F41" s="71">
        <f>IFERROR(IF(OR(IFERROR(VLOOKUP($B41&amp;"-"&amp;$C41,エリア表のみ!$D$5:$M$906,5,FALSE) ="●",FALSE),IFERROR(VLOOKUP($B41&amp;"-"&amp;$C41,エリア表のみ!$Q$5:$Z$906,5,FALSE) ="●",FALSE),IFERROR(VLOOKUP($B41&amp;"-"&amp;$C41,エリア表のみ!$AD$5:$AM$906,5,FALSE) ="●",FALSE)),1,0),0)</f>
        <v>0</v>
      </c>
      <c r="G41" s="71">
        <v>165</v>
      </c>
      <c r="H41" s="71">
        <f>IFERROR(IF(OR(IFERROR(VLOOKUP($B41&amp;"-"&amp;$C41,エリア表のみ!$D$5:$M$906,7,FALSE) ="●",FALSE),IFERROR(VLOOKUP($B41&amp;"-"&amp;$C41,エリア表のみ!$Q$5:$Z$906,7,FALSE) ="●",FALSE),IFERROR(VLOOKUP($B41&amp;"-"&amp;$C41,エリア表のみ!$AD$5:$AM$906,7,FALSE) ="●",FALSE)),1,0),0)</f>
        <v>0</v>
      </c>
      <c r="I41" s="71">
        <v>275</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5</v>
      </c>
      <c r="B42" s="17">
        <v>2</v>
      </c>
      <c r="C42" s="71">
        <v>5</v>
      </c>
      <c r="D42" s="71">
        <f>IFERROR(IF(OR(IFERROR(VLOOKUP($B42&amp;"-"&amp;$C42,エリア表のみ!$D$5:$M$906,3,FALSE) ="●",FALSE),IFERROR(VLOOKUP($B42&amp;"-"&amp;$C42,エリア表のみ!$Q$5:$Z$906,3,FALSE) ="●",FALSE),IFERROR(VLOOKUP($B42&amp;"-"&amp;$C42,エリア表のみ!$AD$5:$AM$906,3,FALSE) ="●",FALSE)),1,0),0)</f>
        <v>0</v>
      </c>
      <c r="E42" s="71">
        <v>61</v>
      </c>
      <c r="F42" s="71">
        <f>IFERROR(IF(OR(IFERROR(VLOOKUP($B42&amp;"-"&amp;$C42,エリア表のみ!$D$5:$M$906,5,FALSE) ="●",FALSE),IFERROR(VLOOKUP($B42&amp;"-"&amp;$C42,エリア表のみ!$Q$5:$Z$906,5,FALSE) ="●",FALSE),IFERROR(VLOOKUP($B42&amp;"-"&amp;$C42,エリア表のみ!$AD$5:$AM$906,5,FALSE) ="●",FALSE)),1,0),0)</f>
        <v>0</v>
      </c>
      <c r="G42" s="71">
        <v>68</v>
      </c>
      <c r="H42" s="71">
        <f>IFERROR(IF(OR(IFERROR(VLOOKUP($B42&amp;"-"&amp;$C42,エリア表のみ!$D$5:$M$906,7,FALSE) ="●",FALSE),IFERROR(VLOOKUP($B42&amp;"-"&amp;$C42,エリア表のみ!$Q$5:$Z$906,7,FALSE) ="●",FALSE),IFERROR(VLOOKUP($B42&amp;"-"&amp;$C42,エリア表のみ!$AD$5:$AM$906,7,FALSE) ="●",FALSE)),1,0),0)</f>
        <v>0</v>
      </c>
      <c r="I42" s="71">
        <v>129</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6</v>
      </c>
      <c r="B43" s="17">
        <v>2</v>
      </c>
      <c r="C43" s="71">
        <v>6</v>
      </c>
      <c r="D43" s="71">
        <f>IFERROR(IF(OR(IFERROR(VLOOKUP($B43&amp;"-"&amp;$C43,エリア表のみ!$D$5:$M$906,3,FALSE) ="●",FALSE),IFERROR(VLOOKUP($B43&amp;"-"&amp;$C43,エリア表のみ!$Q$5:$Z$906,3,FALSE) ="●",FALSE),IFERROR(VLOOKUP($B43&amp;"-"&amp;$C43,エリア表のみ!$AD$5:$AM$906,3,FALSE) ="●",FALSE)),1,0),0)</f>
        <v>0</v>
      </c>
      <c r="E43" s="71">
        <v>83</v>
      </c>
      <c r="F43" s="71">
        <f>IFERROR(IF(OR(IFERROR(VLOOKUP($B43&amp;"-"&amp;$C43,エリア表のみ!$D$5:$M$906,5,FALSE) ="●",FALSE),IFERROR(VLOOKUP($B43&amp;"-"&amp;$C43,エリア表のみ!$Q$5:$Z$906,5,FALSE) ="●",FALSE),IFERROR(VLOOKUP($B43&amp;"-"&amp;$C43,エリア表のみ!$AD$5:$AM$906,5,FALSE) ="●",FALSE)),1,0),0)</f>
        <v>0</v>
      </c>
      <c r="G43" s="71">
        <v>47</v>
      </c>
      <c r="H43" s="71">
        <f>IFERROR(IF(OR(IFERROR(VLOOKUP($B43&amp;"-"&amp;$C43,エリア表のみ!$D$5:$M$906,7,FALSE) ="●",FALSE),IFERROR(VLOOKUP($B43&amp;"-"&amp;$C43,エリア表のみ!$Q$5:$Z$906,7,FALSE) ="●",FALSE),IFERROR(VLOOKUP($B43&amp;"-"&amp;$C43,エリア表のみ!$AD$5:$AM$906,7,FALSE) ="●",FALSE)),1,0),0)</f>
        <v>0</v>
      </c>
      <c r="I43" s="71">
        <v>130</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7</v>
      </c>
      <c r="B44" s="17">
        <v>2</v>
      </c>
      <c r="C44" s="71">
        <v>7</v>
      </c>
      <c r="D44" s="71">
        <f>IFERROR(IF(OR(IFERROR(VLOOKUP($B44&amp;"-"&amp;$C44,エリア表のみ!$D$5:$M$906,3,FALSE) ="●",FALSE),IFERROR(VLOOKUP($B44&amp;"-"&amp;$C44,エリア表のみ!$Q$5:$Z$906,3,FALSE) ="●",FALSE),IFERROR(VLOOKUP($B44&amp;"-"&amp;$C44,エリア表のみ!$AD$5:$AM$906,3,FALSE) ="●",FALSE)),1,0),0)</f>
        <v>0</v>
      </c>
      <c r="E44" s="71">
        <v>74</v>
      </c>
      <c r="F44" s="71">
        <f>IFERROR(IF(OR(IFERROR(VLOOKUP($B44&amp;"-"&amp;$C44,エリア表のみ!$D$5:$M$906,5,FALSE) ="●",FALSE),IFERROR(VLOOKUP($B44&amp;"-"&amp;$C44,エリア表のみ!$Q$5:$Z$906,5,FALSE) ="●",FALSE),IFERROR(VLOOKUP($B44&amp;"-"&amp;$C44,エリア表のみ!$AD$5:$AM$906,5,FALSE) ="●",FALSE)),1,0),0)</f>
        <v>0</v>
      </c>
      <c r="G44" s="71">
        <v>105</v>
      </c>
      <c r="H44" s="71">
        <f>IFERROR(IF(OR(IFERROR(VLOOKUP($B44&amp;"-"&amp;$C44,エリア表のみ!$D$5:$M$906,7,FALSE) ="●",FALSE),IFERROR(VLOOKUP($B44&amp;"-"&amp;$C44,エリア表のみ!$Q$5:$Z$906,7,FALSE) ="●",FALSE),IFERROR(VLOOKUP($B44&amp;"-"&amp;$C44,エリア表のみ!$AD$5:$AM$906,7,FALSE) ="●",FALSE)),1,0),0)</f>
        <v>0</v>
      </c>
      <c r="I44" s="71">
        <v>179</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8</v>
      </c>
      <c r="B45" s="17">
        <v>2</v>
      </c>
      <c r="C45" s="71">
        <v>8</v>
      </c>
      <c r="D45" s="71">
        <f>IFERROR(IF(OR(IFERROR(VLOOKUP($B45&amp;"-"&amp;$C45,エリア表のみ!$D$5:$M$906,3,FALSE) ="●",FALSE),IFERROR(VLOOKUP($B45&amp;"-"&amp;$C45,エリア表のみ!$Q$5:$Z$906,3,FALSE) ="●",FALSE),IFERROR(VLOOKUP($B45&amp;"-"&amp;$C45,エリア表のみ!$AD$5:$AM$906,3,FALSE) ="●",FALSE)),1,0),0)</f>
        <v>0</v>
      </c>
      <c r="E45" s="71">
        <v>217</v>
      </c>
      <c r="F45" s="71">
        <f>IFERROR(IF(OR(IFERROR(VLOOKUP($B45&amp;"-"&amp;$C45,エリア表のみ!$D$5:$M$906,5,FALSE) ="●",FALSE),IFERROR(VLOOKUP($B45&amp;"-"&amp;$C45,エリア表のみ!$Q$5:$Z$906,5,FALSE) ="●",FALSE),IFERROR(VLOOKUP($B45&amp;"-"&amp;$C45,エリア表のみ!$AD$5:$AM$906,5,FALSE) ="●",FALSE)),1,0),0)</f>
        <v>0</v>
      </c>
      <c r="G45" s="71">
        <v>443</v>
      </c>
      <c r="H45" s="71">
        <f>IFERROR(IF(OR(IFERROR(VLOOKUP($B45&amp;"-"&amp;$C45,エリア表のみ!$D$5:$M$906,7,FALSE) ="●",FALSE),IFERROR(VLOOKUP($B45&amp;"-"&amp;$C45,エリア表のみ!$Q$5:$Z$906,7,FALSE) ="●",FALSE),IFERROR(VLOOKUP($B45&amp;"-"&amp;$C45,エリア表のみ!$AD$5:$AM$906,7,FALSE) ="●",FALSE)),1,0),0)</f>
        <v>0</v>
      </c>
      <c r="I45" s="71">
        <v>660</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9</v>
      </c>
      <c r="B46" s="17">
        <v>2</v>
      </c>
      <c r="C46" s="71">
        <v>9</v>
      </c>
      <c r="D46" s="71">
        <f>IFERROR(IF(OR(IFERROR(VLOOKUP($B46&amp;"-"&amp;$C46,エリア表のみ!$D$5:$M$906,3,FALSE) ="●",FALSE),IFERROR(VLOOKUP($B46&amp;"-"&amp;$C46,エリア表のみ!$Q$5:$Z$906,3,FALSE) ="●",FALSE),IFERROR(VLOOKUP($B46&amp;"-"&amp;$C46,エリア表のみ!$AD$5:$AM$906,3,FALSE) ="●",FALSE)),1,0),0)</f>
        <v>0</v>
      </c>
      <c r="E46" s="71">
        <v>240</v>
      </c>
      <c r="F46" s="71">
        <f>IFERROR(IF(OR(IFERROR(VLOOKUP($B46&amp;"-"&amp;$C46,エリア表のみ!$D$5:$M$906,5,FALSE) ="●",FALSE),IFERROR(VLOOKUP($B46&amp;"-"&amp;$C46,エリア表のみ!$Q$5:$Z$906,5,FALSE) ="●",FALSE),IFERROR(VLOOKUP($B46&amp;"-"&amp;$C46,エリア表のみ!$AD$5:$AM$906,5,FALSE) ="●",FALSE)),1,0),0)</f>
        <v>0</v>
      </c>
      <c r="G46" s="71">
        <v>35</v>
      </c>
      <c r="H46" s="71">
        <f>IFERROR(IF(OR(IFERROR(VLOOKUP($B46&amp;"-"&amp;$C46,エリア表のみ!$D$5:$M$906,7,FALSE) ="●",FALSE),IFERROR(VLOOKUP($B46&amp;"-"&amp;$C46,エリア表のみ!$Q$5:$Z$906,7,FALSE) ="●",FALSE),IFERROR(VLOOKUP($B46&amp;"-"&amp;$C46,エリア表のみ!$AD$5:$AM$906,7,FALSE) ="●",FALSE)),1,0),0)</f>
        <v>0</v>
      </c>
      <c r="I46" s="71">
        <v>275</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10</v>
      </c>
      <c r="B47" s="17">
        <v>2</v>
      </c>
      <c r="C47" s="71">
        <v>10</v>
      </c>
      <c r="D47" s="71">
        <f>IFERROR(IF(OR(IFERROR(VLOOKUP($B47&amp;"-"&amp;$C47,エリア表のみ!$D$5:$M$906,3,FALSE) ="●",FALSE),IFERROR(VLOOKUP($B47&amp;"-"&amp;$C47,エリア表のみ!$Q$5:$Z$906,3,FALSE) ="●",FALSE),IFERROR(VLOOKUP($B47&amp;"-"&amp;$C47,エリア表のみ!$AD$5:$AM$906,3,FALSE) ="●",FALSE)),1,0),0)</f>
        <v>0</v>
      </c>
      <c r="E47" s="71">
        <v>159</v>
      </c>
      <c r="F47" s="71">
        <f>IFERROR(IF(OR(IFERROR(VLOOKUP($B47&amp;"-"&amp;$C47,エリア表のみ!$D$5:$M$906,5,FALSE) ="●",FALSE),IFERROR(VLOOKUP($B47&amp;"-"&amp;$C47,エリア表のみ!$Q$5:$Z$906,5,FALSE) ="●",FALSE),IFERROR(VLOOKUP($B47&amp;"-"&amp;$C47,エリア表のみ!$AD$5:$AM$906,5,FALSE) ="●",FALSE)),1,0),0)</f>
        <v>0</v>
      </c>
      <c r="G47" s="71">
        <v>114</v>
      </c>
      <c r="H47" s="71">
        <f>IFERROR(IF(OR(IFERROR(VLOOKUP($B47&amp;"-"&amp;$C47,エリア表のみ!$D$5:$M$906,7,FALSE) ="●",FALSE),IFERROR(VLOOKUP($B47&amp;"-"&amp;$C47,エリア表のみ!$Q$5:$Z$906,7,FALSE) ="●",FALSE),IFERROR(VLOOKUP($B47&amp;"-"&amp;$C47,エリア表のみ!$AD$5:$AM$906,7,FALSE) ="●",FALSE)),1,0),0)</f>
        <v>0</v>
      </c>
      <c r="I47" s="71">
        <v>273</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11</v>
      </c>
      <c r="B48" s="17">
        <v>2</v>
      </c>
      <c r="C48" s="71">
        <v>11</v>
      </c>
      <c r="D48" s="71">
        <f>IFERROR(IF(OR(IFERROR(VLOOKUP($B48&amp;"-"&amp;$C48,エリア表のみ!$D$5:$M$906,3,FALSE) ="●",FALSE),IFERROR(VLOOKUP($B48&amp;"-"&amp;$C48,エリア表のみ!$Q$5:$Z$906,3,FALSE) ="●",FALSE),IFERROR(VLOOKUP($B48&amp;"-"&amp;$C48,エリア表のみ!$AD$5:$AM$906,3,FALSE) ="●",FALSE)),1,0),0)</f>
        <v>0</v>
      </c>
      <c r="E48" s="71">
        <v>130</v>
      </c>
      <c r="F48" s="71">
        <f>IFERROR(IF(OR(IFERROR(VLOOKUP($B48&amp;"-"&amp;$C48,エリア表のみ!$D$5:$M$906,5,FALSE) ="●",FALSE),IFERROR(VLOOKUP($B48&amp;"-"&amp;$C48,エリア表のみ!$Q$5:$Z$906,5,FALSE) ="●",FALSE),IFERROR(VLOOKUP($B48&amp;"-"&amp;$C48,エリア表のみ!$AD$5:$AM$906,5,FALSE) ="●",FALSE)),1,0),0)</f>
        <v>0</v>
      </c>
      <c r="G48" s="71">
        <v>90</v>
      </c>
      <c r="H48" s="71">
        <f>IFERROR(IF(OR(IFERROR(VLOOKUP($B48&amp;"-"&amp;$C48,エリア表のみ!$D$5:$M$906,7,FALSE) ="●",FALSE),IFERROR(VLOOKUP($B48&amp;"-"&amp;$C48,エリア表のみ!$Q$5:$Z$906,7,FALSE) ="●",FALSE),IFERROR(VLOOKUP($B48&amp;"-"&amp;$C48,エリア表のみ!$AD$5:$AM$906,7,FALSE) ="●",FALSE)),1,0),0)</f>
        <v>0</v>
      </c>
      <c r="I48" s="71">
        <v>220</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13</v>
      </c>
      <c r="B49" s="17">
        <v>2</v>
      </c>
      <c r="C49" s="71">
        <v>13</v>
      </c>
      <c r="D49" s="71">
        <f>IFERROR(IF(OR(IFERROR(VLOOKUP($B49&amp;"-"&amp;$C49,エリア表のみ!$D$5:$M$906,3,FALSE) ="●",FALSE),IFERROR(VLOOKUP($B49&amp;"-"&amp;$C49,エリア表のみ!$Q$5:$Z$906,3,FALSE) ="●",FALSE),IFERROR(VLOOKUP($B49&amp;"-"&amp;$C49,エリア表のみ!$AD$5:$AM$906,3,FALSE) ="●",FALSE)),1,0),0)</f>
        <v>0</v>
      </c>
      <c r="E49" s="71">
        <v>80</v>
      </c>
      <c r="F49" s="71">
        <f>IFERROR(IF(OR(IFERROR(VLOOKUP($B49&amp;"-"&amp;$C49,エリア表のみ!$D$5:$M$906,5,FALSE) ="●",FALSE),IFERROR(VLOOKUP($B49&amp;"-"&amp;$C49,エリア表のみ!$Q$5:$Z$906,5,FALSE) ="●",FALSE),IFERROR(VLOOKUP($B49&amp;"-"&amp;$C49,エリア表のみ!$AD$5:$AM$906,5,FALSE) ="●",FALSE)),1,0),0)</f>
        <v>0</v>
      </c>
      <c r="G49" s="71">
        <v>475</v>
      </c>
      <c r="H49" s="71">
        <f>IFERROR(IF(OR(IFERROR(VLOOKUP($B49&amp;"-"&amp;$C49,エリア表のみ!$D$5:$M$906,7,FALSE) ="●",FALSE),IFERROR(VLOOKUP($B49&amp;"-"&amp;$C49,エリア表のみ!$Q$5:$Z$906,7,FALSE) ="●",FALSE),IFERROR(VLOOKUP($B49&amp;"-"&amp;$C49,エリア表のみ!$AD$5:$AM$906,7,FALSE) ="●",FALSE)),1,0),0)</f>
        <v>0</v>
      </c>
      <c r="I49" s="71">
        <v>555</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14</v>
      </c>
      <c r="B50" s="17">
        <v>2</v>
      </c>
      <c r="C50" s="71">
        <v>14</v>
      </c>
      <c r="D50" s="71">
        <f>IFERROR(IF(OR(IFERROR(VLOOKUP($B50&amp;"-"&amp;$C50,エリア表のみ!$D$5:$M$906,3,FALSE) ="●",FALSE),IFERROR(VLOOKUP($B50&amp;"-"&amp;$C50,エリア表のみ!$Q$5:$Z$906,3,FALSE) ="●",FALSE),IFERROR(VLOOKUP($B50&amp;"-"&amp;$C50,エリア表のみ!$AD$5:$AM$906,3,FALSE) ="●",FALSE)),1,0),0)</f>
        <v>0</v>
      </c>
      <c r="E50" s="71">
        <v>90</v>
      </c>
      <c r="F50" s="71">
        <f>IFERROR(IF(OR(IFERROR(VLOOKUP($B50&amp;"-"&amp;$C50,エリア表のみ!$D$5:$M$906,5,FALSE) ="●",FALSE),IFERROR(VLOOKUP($B50&amp;"-"&amp;$C50,エリア表のみ!$Q$5:$Z$906,5,FALSE) ="●",FALSE),IFERROR(VLOOKUP($B50&amp;"-"&amp;$C50,エリア表のみ!$AD$5:$AM$906,5,FALSE) ="●",FALSE)),1,0),0)</f>
        <v>0</v>
      </c>
      <c r="G50" s="71">
        <v>428</v>
      </c>
      <c r="H50" s="71">
        <f>IFERROR(IF(OR(IFERROR(VLOOKUP($B50&amp;"-"&amp;$C50,エリア表のみ!$D$5:$M$906,7,FALSE) ="●",FALSE),IFERROR(VLOOKUP($B50&amp;"-"&amp;$C50,エリア表のみ!$Q$5:$Z$906,7,FALSE) ="●",FALSE),IFERROR(VLOOKUP($B50&amp;"-"&amp;$C50,エリア表のみ!$AD$5:$AM$906,7,FALSE) ="●",FALSE)),1,0),0)</f>
        <v>0</v>
      </c>
      <c r="I50" s="71">
        <v>518</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s="286" customFormat="1">
      <c r="A51" s="286">
        <v>15</v>
      </c>
      <c r="B51" s="286">
        <v>2</v>
      </c>
      <c r="C51" s="287">
        <v>15</v>
      </c>
      <c r="D51" s="287">
        <f>IFERROR(IF(OR(IFERROR(VLOOKUP($B51&amp;"-"&amp;$C51,エリア表のみ!$D$5:$M$906,3,FALSE) ="●",FALSE),IFERROR(VLOOKUP($B51&amp;"-"&amp;$C51,エリア表のみ!$Q$5:$Z$906,3,FALSE) ="●",FALSE),IFERROR(VLOOKUP($B51&amp;"-"&amp;$C51,エリア表のみ!$AD$5:$AM$906,3,FALSE) ="●",FALSE)),1,0),0)</f>
        <v>0</v>
      </c>
      <c r="E51" s="287">
        <v>55</v>
      </c>
      <c r="F51" s="287">
        <f>IFERROR(IF(OR(IFERROR(VLOOKUP($B51&amp;"-"&amp;$C51,エリア表のみ!$D$5:$M$906,5,FALSE) ="●",FALSE),IFERROR(VLOOKUP($B51&amp;"-"&amp;$C51,エリア表のみ!$Q$5:$Z$906,5,FALSE) ="●",FALSE),IFERROR(VLOOKUP($B51&amp;"-"&amp;$C51,エリア表のみ!$AD$5:$AM$906,5,FALSE) ="●",FALSE)),1,0),0)</f>
        <v>0</v>
      </c>
      <c r="G51" s="287">
        <v>345</v>
      </c>
      <c r="H51" s="287">
        <f>IFERROR(IF(OR(IFERROR(VLOOKUP($B51&amp;"-"&amp;$C51,エリア表のみ!$D$5:$M$906,7,FALSE) ="●",FALSE),IFERROR(VLOOKUP($B51&amp;"-"&amp;$C51,エリア表のみ!$Q$5:$Z$906,7,FALSE) ="●",FALSE),IFERROR(VLOOKUP($B51&amp;"-"&amp;$C51,エリア表のみ!$AD$5:$AM$906,7,FALSE) ="●",FALSE)),1,0),0)</f>
        <v>0</v>
      </c>
      <c r="I51" s="71">
        <v>400</v>
      </c>
      <c r="J51" s="287">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row>
    <row r="52" spans="1:12">
      <c r="A52" s="17">
        <v>16</v>
      </c>
      <c r="B52" s="17">
        <v>2</v>
      </c>
      <c r="C52" s="71">
        <v>16</v>
      </c>
      <c r="D52" s="71">
        <f>IFERROR(IF(OR(IFERROR(VLOOKUP($B52&amp;"-"&amp;$C52,エリア表のみ!$D$5:$M$906,3,FALSE) ="●",FALSE),IFERROR(VLOOKUP($B52&amp;"-"&amp;$C52,エリア表のみ!$Q$5:$Z$906,3,FALSE) ="●",FALSE),IFERROR(VLOOKUP($B52&amp;"-"&amp;$C52,エリア表のみ!$AD$5:$AM$906,3,FALSE) ="●",FALSE)),1,0),0)</f>
        <v>0</v>
      </c>
      <c r="E52" s="71">
        <v>25</v>
      </c>
      <c r="F52" s="71">
        <f>IFERROR(IF(OR(IFERROR(VLOOKUP($B52&amp;"-"&amp;$C52,エリア表のみ!$D$5:$M$906,5,FALSE) ="●",FALSE),IFERROR(VLOOKUP($B52&amp;"-"&amp;$C52,エリア表のみ!$Q$5:$Z$906,5,FALSE) ="●",FALSE),IFERROR(VLOOKUP($B52&amp;"-"&amp;$C52,エリア表のみ!$AD$5:$AM$906,5,FALSE) ="●",FALSE)),1,0),0)</f>
        <v>0</v>
      </c>
      <c r="G52" s="71">
        <v>285</v>
      </c>
      <c r="H52" s="71">
        <f>IFERROR(IF(OR(IFERROR(VLOOKUP($B52&amp;"-"&amp;$C52,エリア表のみ!$D$5:$M$906,7,FALSE) ="●",FALSE),IFERROR(VLOOKUP($B52&amp;"-"&amp;$C52,エリア表のみ!$Q$5:$Z$906,7,FALSE) ="●",FALSE),IFERROR(VLOOKUP($B52&amp;"-"&amp;$C52,エリア表のみ!$AD$5:$AM$906,7,FALSE) ="●",FALSE)),1,0),0)</f>
        <v>0</v>
      </c>
      <c r="I52" s="71">
        <v>310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c r="L52" s="18"/>
    </row>
    <row r="53" spans="1:12">
      <c r="A53" s="17">
        <v>17</v>
      </c>
      <c r="B53" s="17">
        <v>2</v>
      </c>
      <c r="C53" s="71">
        <v>17</v>
      </c>
      <c r="D53" s="71">
        <f>IFERROR(IF(OR(IFERROR(VLOOKUP($B53&amp;"-"&amp;$C53,エリア表のみ!$D$5:$M$906,3,FALSE) ="●",FALSE),IFERROR(VLOOKUP($B53&amp;"-"&amp;$C53,エリア表のみ!$Q$5:$Z$906,3,FALSE) ="●",FALSE),IFERROR(VLOOKUP($B53&amp;"-"&amp;$C53,エリア表のみ!$AD$5:$AM$906,3,FALSE) ="●",FALSE)),1,0),0)</f>
        <v>0</v>
      </c>
      <c r="E53" s="71">
        <v>72</v>
      </c>
      <c r="F53" s="71">
        <f>IFERROR(IF(OR(IFERROR(VLOOKUP($B53&amp;"-"&amp;$C53,エリア表のみ!$D$5:$M$906,5,FALSE) ="●",FALSE),IFERROR(VLOOKUP($B53&amp;"-"&amp;$C53,エリア表のみ!$Q$5:$Z$906,5,FALSE) ="●",FALSE),IFERROR(VLOOKUP($B53&amp;"-"&amp;$C53,エリア表のみ!$AD$5:$AM$906,5,FALSE) ="●",FALSE)),1,0),0)</f>
        <v>0</v>
      </c>
      <c r="G53" s="71">
        <v>155</v>
      </c>
      <c r="H53" s="71">
        <f>IFERROR(IF(OR(IFERROR(VLOOKUP($B53&amp;"-"&amp;$C53,エリア表のみ!$D$5:$M$906,7,FALSE) ="●",FALSE),IFERROR(VLOOKUP($B53&amp;"-"&amp;$C53,エリア表のみ!$Q$5:$Z$906,7,FALSE) ="●",FALSE),IFERROR(VLOOKUP($B53&amp;"-"&amp;$C53,エリア表のみ!$AD$5:$AM$906,7,FALSE) ="●",FALSE)),1,0),0)</f>
        <v>0</v>
      </c>
      <c r="I53" s="71">
        <v>227</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18</v>
      </c>
      <c r="B54" s="17">
        <v>2</v>
      </c>
      <c r="C54" s="71">
        <v>18</v>
      </c>
      <c r="D54" s="71">
        <f>IFERROR(IF(OR(IFERROR(VLOOKUP($B54&amp;"-"&amp;$C54,エリア表のみ!$D$5:$M$906,3,FALSE) ="●",FALSE),IFERROR(VLOOKUP($B54&amp;"-"&amp;$C54,エリア表のみ!$Q$5:$Z$906,3,FALSE) ="●",FALSE),IFERROR(VLOOKUP($B54&amp;"-"&amp;$C54,エリア表のみ!$AD$5:$AM$906,3,FALSE) ="●",FALSE)),1,0),0)</f>
        <v>0</v>
      </c>
      <c r="E54" s="71">
        <v>66</v>
      </c>
      <c r="F54" s="71">
        <f>IFERROR(IF(OR(IFERROR(VLOOKUP($B54&amp;"-"&amp;$C54,エリア表のみ!$D$5:$M$906,5,FALSE) ="●",FALSE),IFERROR(VLOOKUP($B54&amp;"-"&amp;$C54,エリア表のみ!$Q$5:$Z$906,5,FALSE) ="●",FALSE),IFERROR(VLOOKUP($B54&amp;"-"&amp;$C54,エリア表のみ!$AD$5:$AM$906,5,FALSE) ="●",FALSE)),1,0),0)</f>
        <v>0</v>
      </c>
      <c r="G54" s="71">
        <v>166</v>
      </c>
      <c r="H54" s="71">
        <f>IFERROR(IF(OR(IFERROR(VLOOKUP($B54&amp;"-"&amp;$C54,エリア表のみ!$D$5:$M$906,7,FALSE) ="●",FALSE),IFERROR(VLOOKUP($B54&amp;"-"&amp;$C54,エリア表のみ!$Q$5:$Z$906,7,FALSE) ="●",FALSE),IFERROR(VLOOKUP($B54&amp;"-"&amp;$C54,エリア表のみ!$AD$5:$AM$906,7,FALSE) ="●",FALSE)),1,0),0)</f>
        <v>0</v>
      </c>
      <c r="I54" s="71">
        <v>232</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s="286" customFormat="1">
      <c r="A55" s="286">
        <v>19</v>
      </c>
      <c r="B55" s="286">
        <v>2</v>
      </c>
      <c r="C55" s="287">
        <v>19</v>
      </c>
      <c r="D55" s="287">
        <f>IFERROR(IF(OR(IFERROR(VLOOKUP($B55&amp;"-"&amp;$C55,エリア表のみ!$D$5:$M$906,3,FALSE) ="●",FALSE),IFERROR(VLOOKUP($B55&amp;"-"&amp;$C55,エリア表のみ!$Q$5:$Z$906,3,FALSE) ="●",FALSE),IFERROR(VLOOKUP($B55&amp;"-"&amp;$C55,エリア表のみ!$AD$5:$AM$906,3,FALSE) ="●",FALSE)),1,0),0)</f>
        <v>0</v>
      </c>
      <c r="E55" s="287">
        <v>116</v>
      </c>
      <c r="F55" s="287">
        <f>IFERROR(IF(OR(IFERROR(VLOOKUP($B55&amp;"-"&amp;$C55,エリア表のみ!$D$5:$M$906,5,FALSE) ="●",FALSE),IFERROR(VLOOKUP($B55&amp;"-"&amp;$C55,エリア表のみ!$Q$5:$Z$906,5,FALSE) ="●",FALSE),IFERROR(VLOOKUP($B55&amp;"-"&amp;$C55,エリア表のみ!$AD$5:$AM$906,5,FALSE) ="●",FALSE)),1,0),0)</f>
        <v>0</v>
      </c>
      <c r="G55" s="287">
        <v>207</v>
      </c>
      <c r="H55" s="287">
        <f>IFERROR(IF(OR(IFERROR(VLOOKUP($B55&amp;"-"&amp;$C55,エリア表のみ!$D$5:$M$906,7,FALSE) ="●",FALSE),IFERROR(VLOOKUP($B55&amp;"-"&amp;$C55,エリア表のみ!$Q$5:$Z$906,7,FALSE) ="●",FALSE),IFERROR(VLOOKUP($B55&amp;"-"&amp;$C55,エリア表のみ!$AD$5:$AM$906,7,FALSE) ="●",FALSE)),1,0),0)</f>
        <v>0</v>
      </c>
      <c r="I55" s="71">
        <v>323</v>
      </c>
      <c r="J55" s="287">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20</v>
      </c>
      <c r="B56" s="17">
        <v>2</v>
      </c>
      <c r="C56" s="71">
        <v>20</v>
      </c>
      <c r="D56" s="71">
        <f>IFERROR(IF(OR(IFERROR(VLOOKUP($B56&amp;"-"&amp;$C56,エリア表のみ!$D$5:$M$906,3,FALSE) ="●",FALSE),IFERROR(VLOOKUP($B56&amp;"-"&amp;$C56,エリア表のみ!$Q$5:$Z$906,3,FALSE) ="●",FALSE),IFERROR(VLOOKUP($B56&amp;"-"&amp;$C56,エリア表のみ!$AD$5:$AM$906,3,FALSE) ="●",FALSE)),1,0),0)</f>
        <v>0</v>
      </c>
      <c r="E56" s="71">
        <v>138</v>
      </c>
      <c r="F56" s="71">
        <f>IFERROR(IF(OR(IFERROR(VLOOKUP($B56&amp;"-"&amp;$C56,エリア表のみ!$D$5:$M$906,5,FALSE) ="●",FALSE),IFERROR(VLOOKUP($B56&amp;"-"&amp;$C56,エリア表のみ!$Q$5:$Z$906,5,FALSE) ="●",FALSE),IFERROR(VLOOKUP($B56&amp;"-"&amp;$C56,エリア表のみ!$AD$5:$AM$906,5,FALSE) ="●",FALSE)),1,0),0)</f>
        <v>0</v>
      </c>
      <c r="G56" s="71">
        <v>195</v>
      </c>
      <c r="H56" s="71">
        <f>IFERROR(IF(OR(IFERROR(VLOOKUP($B56&amp;"-"&amp;$C56,エリア表のみ!$D$5:$M$906,7,FALSE) ="●",FALSE),IFERROR(VLOOKUP($B56&amp;"-"&amp;$C56,エリア表のみ!$Q$5:$Z$906,7,FALSE) ="●",FALSE),IFERROR(VLOOKUP($B56&amp;"-"&amp;$C56,エリア表のみ!$AD$5:$AM$906,7,FALSE) ="●",FALSE)),1,0),0)</f>
        <v>0</v>
      </c>
      <c r="I56" s="71">
        <v>333</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21</v>
      </c>
      <c r="B57" s="17">
        <v>2</v>
      </c>
      <c r="C57" s="71">
        <v>21</v>
      </c>
      <c r="D57" s="71">
        <f>IFERROR(IF(OR(IFERROR(VLOOKUP($B57&amp;"-"&amp;$C57,エリア表のみ!$D$5:$M$906,3,FALSE) ="●",FALSE),IFERROR(VLOOKUP($B57&amp;"-"&amp;$C57,エリア表のみ!$Q$5:$Z$906,3,FALSE) ="●",FALSE),IFERROR(VLOOKUP($B57&amp;"-"&amp;$C57,エリア表のみ!$AD$5:$AM$906,3,FALSE) ="●",FALSE)),1,0),0)</f>
        <v>0</v>
      </c>
      <c r="E57" s="71">
        <v>125</v>
      </c>
      <c r="F57" s="71">
        <f>IFERROR(IF(OR(IFERROR(VLOOKUP($B57&amp;"-"&amp;$C57,エリア表のみ!$D$5:$M$906,5,FALSE) ="●",FALSE),IFERROR(VLOOKUP($B57&amp;"-"&amp;$C57,エリア表のみ!$Q$5:$Z$906,5,FALSE) ="●",FALSE),IFERROR(VLOOKUP($B57&amp;"-"&amp;$C57,エリア表のみ!$AD$5:$AM$906,5,FALSE) ="●",FALSE)),1,0),0)</f>
        <v>0</v>
      </c>
      <c r="G57" s="71">
        <v>363</v>
      </c>
      <c r="H57" s="71">
        <f>IFERROR(IF(OR(IFERROR(VLOOKUP($B57&amp;"-"&amp;$C57,エリア表のみ!$D$5:$M$906,7,FALSE) ="●",FALSE),IFERROR(VLOOKUP($B57&amp;"-"&amp;$C57,エリア表のみ!$Q$5:$Z$906,7,FALSE) ="●",FALSE),IFERROR(VLOOKUP($B57&amp;"-"&amp;$C57,エリア表のみ!$AD$5:$AM$906,7,FALSE) ="●",FALSE)),1,0),0)</f>
        <v>0</v>
      </c>
      <c r="I57" s="71">
        <v>488</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22</v>
      </c>
      <c r="B58" s="17">
        <v>2</v>
      </c>
      <c r="C58" s="71">
        <v>22</v>
      </c>
      <c r="D58" s="71">
        <f>IFERROR(IF(OR(IFERROR(VLOOKUP($B58&amp;"-"&amp;$C58,エリア表のみ!$D$5:$M$906,3,FALSE) ="●",FALSE),IFERROR(VLOOKUP($B58&amp;"-"&amp;$C58,エリア表のみ!$Q$5:$Z$906,3,FALSE) ="●",FALSE),IFERROR(VLOOKUP($B58&amp;"-"&amp;$C58,エリア表のみ!$AD$5:$AM$906,3,FALSE) ="●",FALSE)),1,0),0)</f>
        <v>0</v>
      </c>
      <c r="E58" s="71">
        <v>134</v>
      </c>
      <c r="F58" s="71">
        <f>IFERROR(IF(OR(IFERROR(VLOOKUP($B58&amp;"-"&amp;$C58,エリア表のみ!$D$5:$M$906,5,FALSE) ="●",FALSE),IFERROR(VLOOKUP($B58&amp;"-"&amp;$C58,エリア表のみ!$Q$5:$Z$906,5,FALSE) ="●",FALSE),IFERROR(VLOOKUP($B58&amp;"-"&amp;$C58,エリア表のみ!$AD$5:$AM$906,5,FALSE) ="●",FALSE)),1,0),0)</f>
        <v>0</v>
      </c>
      <c r="G58" s="71">
        <v>183</v>
      </c>
      <c r="H58" s="71">
        <f>IFERROR(IF(OR(IFERROR(VLOOKUP($B58&amp;"-"&amp;$C58,エリア表のみ!$D$5:$M$906,7,FALSE) ="●",FALSE),IFERROR(VLOOKUP($B58&amp;"-"&amp;$C58,エリア表のみ!$Q$5:$Z$906,7,FALSE) ="●",FALSE),IFERROR(VLOOKUP($B58&amp;"-"&amp;$C58,エリア表のみ!$AD$5:$AM$906,7,FALSE) ="●",FALSE)),1,0),0)</f>
        <v>0</v>
      </c>
      <c r="I58" s="71">
        <v>317</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23</v>
      </c>
      <c r="B59" s="17">
        <v>2</v>
      </c>
      <c r="C59" s="71">
        <v>23</v>
      </c>
      <c r="D59" s="71">
        <f>IFERROR(IF(OR(IFERROR(VLOOKUP($B59&amp;"-"&amp;$C59,エリア表のみ!$D$5:$M$906,3,FALSE) ="●",FALSE),IFERROR(VLOOKUP($B59&amp;"-"&amp;$C59,エリア表のみ!$Q$5:$Z$906,3,FALSE) ="●",FALSE),IFERROR(VLOOKUP($B59&amp;"-"&amp;$C59,エリア表のみ!$AD$5:$AM$906,3,FALSE) ="●",FALSE)),1,0),0)</f>
        <v>0</v>
      </c>
      <c r="E59" s="71">
        <v>170</v>
      </c>
      <c r="F59" s="71">
        <f>IFERROR(IF(OR(IFERROR(VLOOKUP($B59&amp;"-"&amp;$C59,エリア表のみ!$D$5:$M$906,5,FALSE) ="●",FALSE),IFERROR(VLOOKUP($B59&amp;"-"&amp;$C59,エリア表のみ!$Q$5:$Z$906,5,FALSE) ="●",FALSE),IFERROR(VLOOKUP($B59&amp;"-"&amp;$C59,エリア表のみ!$AD$5:$AM$906,5,FALSE) ="●",FALSE)),1,0),0)</f>
        <v>0</v>
      </c>
      <c r="G59" s="71">
        <v>240</v>
      </c>
      <c r="H59" s="71">
        <f>IFERROR(IF(OR(IFERROR(VLOOKUP($B59&amp;"-"&amp;$C59,エリア表のみ!$D$5:$M$906,7,FALSE) ="●",FALSE),IFERROR(VLOOKUP($B59&amp;"-"&amp;$C59,エリア表のみ!$Q$5:$Z$906,7,FALSE) ="●",FALSE),IFERROR(VLOOKUP($B59&amp;"-"&amp;$C59,エリア表のみ!$AD$5:$AM$906,7,FALSE) ="●",FALSE)),1,0),0)</f>
        <v>0</v>
      </c>
      <c r="I59" s="71">
        <v>410</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24</v>
      </c>
      <c r="B60" s="17">
        <v>2</v>
      </c>
      <c r="C60" s="71">
        <v>24</v>
      </c>
      <c r="D60" s="71">
        <f>IFERROR(IF(OR(IFERROR(VLOOKUP($B60&amp;"-"&amp;$C60,エリア表のみ!$D$5:$M$906,3,FALSE) ="●",FALSE),IFERROR(VLOOKUP($B60&amp;"-"&amp;$C60,エリア表のみ!$Q$5:$Z$906,3,FALSE) ="●",FALSE),IFERROR(VLOOKUP($B60&amp;"-"&amp;$C60,エリア表のみ!$AD$5:$AM$906,3,FALSE) ="●",FALSE)),1,0),0)</f>
        <v>0</v>
      </c>
      <c r="E60" s="71">
        <v>42</v>
      </c>
      <c r="F60" s="71">
        <f>IFERROR(IF(OR(IFERROR(VLOOKUP($B60&amp;"-"&amp;$C60,エリア表のみ!$D$5:$M$906,5,FALSE) ="●",FALSE),IFERROR(VLOOKUP($B60&amp;"-"&amp;$C60,エリア表のみ!$Q$5:$Z$906,5,FALSE) ="●",FALSE),IFERROR(VLOOKUP($B60&amp;"-"&amp;$C60,エリア表のみ!$AD$5:$AM$906,5,FALSE) ="●",FALSE)),1,0),0)</f>
        <v>0</v>
      </c>
      <c r="G60" s="71">
        <v>49</v>
      </c>
      <c r="H60" s="71">
        <f>IFERROR(IF(OR(IFERROR(VLOOKUP($B60&amp;"-"&amp;$C60,エリア表のみ!$D$5:$M$906,7,FALSE) ="●",FALSE),IFERROR(VLOOKUP($B60&amp;"-"&amp;$C60,エリア表のみ!$Q$5:$Z$906,7,FALSE) ="●",FALSE),IFERROR(VLOOKUP($B60&amp;"-"&amp;$C60,エリア表のみ!$AD$5:$AM$906,7,FALSE) ="●",FALSE)),1,0),0)</f>
        <v>0</v>
      </c>
      <c r="I60" s="71">
        <v>91</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25</v>
      </c>
      <c r="B61" s="17">
        <v>2</v>
      </c>
      <c r="C61" s="71">
        <v>25</v>
      </c>
      <c r="D61" s="71">
        <f>IFERROR(IF(OR(IFERROR(VLOOKUP($B61&amp;"-"&amp;$C61,エリア表のみ!$D$5:$M$906,3,FALSE) ="●",FALSE),IFERROR(VLOOKUP($B61&amp;"-"&amp;$C61,エリア表のみ!$Q$5:$Z$906,3,FALSE) ="●",FALSE),IFERROR(VLOOKUP($B61&amp;"-"&amp;$C61,エリア表のみ!$AD$5:$AM$906,3,FALSE) ="●",FALSE)),1,0),0)</f>
        <v>0</v>
      </c>
      <c r="E61" s="71">
        <v>4</v>
      </c>
      <c r="F61" s="71">
        <f>IFERROR(IF(OR(IFERROR(VLOOKUP($B61&amp;"-"&amp;$C61,エリア表のみ!$D$5:$M$906,5,FALSE) ="●",FALSE),IFERROR(VLOOKUP($B61&amp;"-"&amp;$C61,エリア表のみ!$Q$5:$Z$906,5,FALSE) ="●",FALSE),IFERROR(VLOOKUP($B61&amp;"-"&amp;$C61,エリア表のみ!$AD$5:$AM$906,5,FALSE) ="●",FALSE)),1,0),0)</f>
        <v>0</v>
      </c>
      <c r="G61" s="71">
        <v>405</v>
      </c>
      <c r="H61" s="71">
        <f>IFERROR(IF(OR(IFERROR(VLOOKUP($B61&amp;"-"&amp;$C61,エリア表のみ!$D$5:$M$906,7,FALSE) ="●",FALSE),IFERROR(VLOOKUP($B61&amp;"-"&amp;$C61,エリア表のみ!$Q$5:$Z$906,7,FALSE) ="●",FALSE),IFERROR(VLOOKUP($B61&amp;"-"&amp;$C61,エリア表のみ!$AD$5:$AM$906,7,FALSE) ="●",FALSE)),1,0),0)</f>
        <v>0</v>
      </c>
      <c r="I61" s="71">
        <v>409</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26</v>
      </c>
      <c r="B62" s="17">
        <v>2</v>
      </c>
      <c r="C62" s="71">
        <v>26</v>
      </c>
      <c r="D62" s="71">
        <f>IFERROR(IF(OR(IFERROR(VLOOKUP($B62&amp;"-"&amp;$C62,エリア表のみ!$D$5:$M$906,3,FALSE) ="●",FALSE),IFERROR(VLOOKUP($B62&amp;"-"&amp;$C62,エリア表のみ!$Q$5:$Z$906,3,FALSE) ="●",FALSE),IFERROR(VLOOKUP($B62&amp;"-"&amp;$C62,エリア表のみ!$AD$5:$AM$906,3,FALSE) ="●",FALSE)),1,0),0)</f>
        <v>0</v>
      </c>
      <c r="E62" s="71">
        <v>32</v>
      </c>
      <c r="F62" s="71">
        <f>IFERROR(IF(OR(IFERROR(VLOOKUP($B62&amp;"-"&amp;$C62,エリア表のみ!$D$5:$M$906,5,FALSE) ="●",FALSE),IFERROR(VLOOKUP($B62&amp;"-"&amp;$C62,エリア表のみ!$Q$5:$Z$906,5,FALSE) ="●",FALSE),IFERROR(VLOOKUP($B62&amp;"-"&amp;$C62,エリア表のみ!$AD$5:$AM$906,5,FALSE) ="●",FALSE)),1,0),0)</f>
        <v>0</v>
      </c>
      <c r="G62" s="71">
        <v>95</v>
      </c>
      <c r="H62" s="71">
        <f>IFERROR(IF(OR(IFERROR(VLOOKUP($B62&amp;"-"&amp;$C62,エリア表のみ!$D$5:$M$906,7,FALSE) ="●",FALSE),IFERROR(VLOOKUP($B62&amp;"-"&amp;$C62,エリア表のみ!$Q$5:$Z$906,7,FALSE) ="●",FALSE),IFERROR(VLOOKUP($B62&amp;"-"&amp;$C62,エリア表のみ!$AD$5:$AM$906,7,FALSE) ="●",FALSE)),1,0),0)</f>
        <v>0</v>
      </c>
      <c r="I62" s="71">
        <v>127</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27</v>
      </c>
      <c r="B63" s="17">
        <v>2</v>
      </c>
      <c r="C63" s="71">
        <v>27</v>
      </c>
      <c r="D63" s="71">
        <f>IFERROR(IF(OR(IFERROR(VLOOKUP($B63&amp;"-"&amp;$C63,エリア表のみ!$D$5:$M$906,3,FALSE) ="●",FALSE),IFERROR(VLOOKUP($B63&amp;"-"&amp;$C63,エリア表のみ!$Q$5:$Z$906,3,FALSE) ="●",FALSE),IFERROR(VLOOKUP($B63&amp;"-"&amp;$C63,エリア表のみ!$AD$5:$AM$906,3,FALSE) ="●",FALSE)),1,0),0)</f>
        <v>0</v>
      </c>
      <c r="E63" s="71">
        <v>47</v>
      </c>
      <c r="F63" s="71">
        <f>IFERROR(IF(OR(IFERROR(VLOOKUP($B63&amp;"-"&amp;$C63,エリア表のみ!$D$5:$M$906,5,FALSE) ="●",FALSE),IFERROR(VLOOKUP($B63&amp;"-"&amp;$C63,エリア表のみ!$Q$5:$Z$906,5,FALSE) ="●",FALSE),IFERROR(VLOOKUP($B63&amp;"-"&amp;$C63,エリア表のみ!$AD$5:$AM$906,5,FALSE) ="●",FALSE)),1,0),0)</f>
        <v>0</v>
      </c>
      <c r="G63" s="71">
        <v>458</v>
      </c>
      <c r="H63" s="71">
        <f>IFERROR(IF(OR(IFERROR(VLOOKUP($B63&amp;"-"&amp;$C63,エリア表のみ!$D$5:$M$906,7,FALSE) ="●",FALSE),IFERROR(VLOOKUP($B63&amp;"-"&amp;$C63,エリア表のみ!$Q$5:$Z$906,7,FALSE) ="●",FALSE),IFERROR(VLOOKUP($B63&amp;"-"&amp;$C63,エリア表のみ!$AD$5:$AM$906,7,FALSE) ="●",FALSE)),1,0),0)</f>
        <v>0</v>
      </c>
      <c r="I63" s="71">
        <v>505</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28</v>
      </c>
      <c r="B64" s="17">
        <v>2</v>
      </c>
      <c r="C64" s="71">
        <v>28</v>
      </c>
      <c r="D64" s="71">
        <f>IFERROR(IF(OR(IFERROR(VLOOKUP($B64&amp;"-"&amp;$C64,エリア表のみ!$D$5:$M$906,3,FALSE) ="●",FALSE),IFERROR(VLOOKUP($B64&amp;"-"&amp;$C64,エリア表のみ!$Q$5:$Z$906,3,FALSE) ="●",FALSE),IFERROR(VLOOKUP($B64&amp;"-"&amp;$C64,エリア表のみ!$AD$5:$AM$906,3,FALSE) ="●",FALSE)),1,0),0)</f>
        <v>0</v>
      </c>
      <c r="E64" s="71">
        <v>83</v>
      </c>
      <c r="F64" s="71">
        <f>IFERROR(IF(OR(IFERROR(VLOOKUP($B64&amp;"-"&amp;$C64,エリア表のみ!$D$5:$M$906,5,FALSE) ="●",FALSE),IFERROR(VLOOKUP($B64&amp;"-"&amp;$C64,エリア表のみ!$Q$5:$Z$906,5,FALSE) ="●",FALSE),IFERROR(VLOOKUP($B64&amp;"-"&amp;$C64,エリア表のみ!$AD$5:$AM$906,5,FALSE) ="●",FALSE)),1,0),0)</f>
        <v>0</v>
      </c>
      <c r="G64" s="71">
        <v>474</v>
      </c>
      <c r="H64" s="71">
        <f>IFERROR(IF(OR(IFERROR(VLOOKUP($B64&amp;"-"&amp;$C64,エリア表のみ!$D$5:$M$906,7,FALSE) ="●",FALSE),IFERROR(VLOOKUP($B64&amp;"-"&amp;$C64,エリア表のみ!$Q$5:$Z$906,7,FALSE) ="●",FALSE),IFERROR(VLOOKUP($B64&amp;"-"&amp;$C64,エリア表のみ!$AD$5:$AM$906,7,FALSE) ="●",FALSE)),1,0),0)</f>
        <v>0</v>
      </c>
      <c r="I64" s="71">
        <v>557</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29</v>
      </c>
      <c r="B65" s="17">
        <v>2</v>
      </c>
      <c r="C65" s="71">
        <v>29</v>
      </c>
      <c r="D65" s="71">
        <f>IFERROR(IF(OR(IFERROR(VLOOKUP($B65&amp;"-"&amp;$C65,エリア表のみ!$D$5:$M$906,3,FALSE) ="●",FALSE),IFERROR(VLOOKUP($B65&amp;"-"&amp;$C65,エリア表のみ!$Q$5:$Z$906,3,FALSE) ="●",FALSE),IFERROR(VLOOKUP($B65&amp;"-"&amp;$C65,エリア表のみ!$AD$5:$AM$906,3,FALSE) ="●",FALSE)),1,0),0)</f>
        <v>0</v>
      </c>
      <c r="E65" s="71">
        <v>33</v>
      </c>
      <c r="F65" s="71">
        <f>IFERROR(IF(OR(IFERROR(VLOOKUP($B65&amp;"-"&amp;$C65,エリア表のみ!$D$5:$M$906,5,FALSE) ="●",FALSE),IFERROR(VLOOKUP($B65&amp;"-"&amp;$C65,エリア表のみ!$Q$5:$Z$906,5,FALSE) ="●",FALSE),IFERROR(VLOOKUP($B65&amp;"-"&amp;$C65,エリア表のみ!$AD$5:$AM$906,5,FALSE) ="●",FALSE)),1,0),0)</f>
        <v>0</v>
      </c>
      <c r="G65" s="71">
        <v>279</v>
      </c>
      <c r="H65" s="71">
        <f>IFERROR(IF(OR(IFERROR(VLOOKUP($B65&amp;"-"&amp;$C65,エリア表のみ!$D$5:$M$906,7,FALSE) ="●",FALSE),IFERROR(VLOOKUP($B65&amp;"-"&amp;$C65,エリア表のみ!$Q$5:$Z$906,7,FALSE) ="●",FALSE),IFERROR(VLOOKUP($B65&amp;"-"&amp;$C65,エリア表のみ!$AD$5:$AM$906,7,FALSE) ="●",FALSE)),1,0),0)</f>
        <v>0</v>
      </c>
      <c r="I65" s="71">
        <v>312</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30</v>
      </c>
      <c r="B66" s="17">
        <v>2</v>
      </c>
      <c r="C66" s="71">
        <v>30</v>
      </c>
      <c r="D66" s="71">
        <f>IFERROR(IF(OR(IFERROR(VLOOKUP($B66&amp;"-"&amp;$C66,エリア表のみ!$D$5:$M$906,3,FALSE) ="●",FALSE),IFERROR(VLOOKUP($B66&amp;"-"&amp;$C66,エリア表のみ!$Q$5:$Z$906,3,FALSE) ="●",FALSE),IFERROR(VLOOKUP($B66&amp;"-"&amp;$C66,エリア表のみ!$AD$5:$AM$906,3,FALSE) ="●",FALSE)),1,0),0)</f>
        <v>0</v>
      </c>
      <c r="E66" s="71">
        <v>30</v>
      </c>
      <c r="F66" s="71">
        <f>IFERROR(IF(OR(IFERROR(VLOOKUP($B66&amp;"-"&amp;$C66,エリア表のみ!$D$5:$M$906,5,FALSE) ="●",FALSE),IFERROR(VLOOKUP($B66&amp;"-"&amp;$C66,エリア表のみ!$Q$5:$Z$906,5,FALSE) ="●",FALSE),IFERROR(VLOOKUP($B66&amp;"-"&amp;$C66,エリア表のみ!$AD$5:$AM$906,5,FALSE) ="●",FALSE)),1,0),0)</f>
        <v>0</v>
      </c>
      <c r="G66" s="71">
        <v>306</v>
      </c>
      <c r="H66" s="71">
        <f>IFERROR(IF(OR(IFERROR(VLOOKUP($B66&amp;"-"&amp;$C66,エリア表のみ!$D$5:$M$906,7,FALSE) ="●",FALSE),IFERROR(VLOOKUP($B66&amp;"-"&amp;$C66,エリア表のみ!$Q$5:$Z$906,7,FALSE) ="●",FALSE),IFERROR(VLOOKUP($B66&amp;"-"&amp;$C66,エリア表のみ!$AD$5:$AM$906,7,FALSE) ="●",FALSE)),1,0),0)</f>
        <v>0</v>
      </c>
      <c r="I66" s="71">
        <v>336</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31</v>
      </c>
      <c r="B67" s="17">
        <v>2</v>
      </c>
      <c r="C67" s="71">
        <v>31</v>
      </c>
      <c r="D67" s="71">
        <f>IFERROR(IF(OR(IFERROR(VLOOKUP($B67&amp;"-"&amp;$C67,エリア表のみ!$D$5:$M$906,3,FALSE) ="●",FALSE),IFERROR(VLOOKUP($B67&amp;"-"&amp;$C67,エリア表のみ!$Q$5:$Z$906,3,FALSE) ="●",FALSE),IFERROR(VLOOKUP($B67&amp;"-"&amp;$C67,エリア表のみ!$AD$5:$AM$906,3,FALSE) ="●",FALSE)),1,0),0)</f>
        <v>0</v>
      </c>
      <c r="E67" s="71">
        <v>60</v>
      </c>
      <c r="F67" s="71">
        <f>IFERROR(IF(OR(IFERROR(VLOOKUP($B67&amp;"-"&amp;$C67,エリア表のみ!$D$5:$M$906,5,FALSE) ="●",FALSE),IFERROR(VLOOKUP($B67&amp;"-"&amp;$C67,エリア表のみ!$Q$5:$Z$906,5,FALSE) ="●",FALSE),IFERROR(VLOOKUP($B67&amp;"-"&amp;$C67,エリア表のみ!$AD$5:$AM$906,5,FALSE) ="●",FALSE)),1,0),0)</f>
        <v>0</v>
      </c>
      <c r="G67" s="71">
        <v>251</v>
      </c>
      <c r="H67" s="71">
        <f>IFERROR(IF(OR(IFERROR(VLOOKUP($B67&amp;"-"&amp;$C67,エリア表のみ!$D$5:$M$906,7,FALSE) ="●",FALSE),IFERROR(VLOOKUP($B67&amp;"-"&amp;$C67,エリア表のみ!$Q$5:$Z$906,7,FALSE) ="●",FALSE),IFERROR(VLOOKUP($B67&amp;"-"&amp;$C67,エリア表のみ!$AD$5:$AM$906,7,FALSE) ="●",FALSE)),1,0),0)</f>
        <v>0</v>
      </c>
      <c r="I67" s="71">
        <v>311</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34</v>
      </c>
      <c r="B68" s="17">
        <v>2</v>
      </c>
      <c r="C68" s="71">
        <v>34</v>
      </c>
      <c r="D68" s="71">
        <f>IFERROR(IF(OR(IFERROR(VLOOKUP($B68&amp;"-"&amp;$C68,エリア表のみ!$D$5:$M$906,3,FALSE) ="●",FALSE),IFERROR(VLOOKUP($B68&amp;"-"&amp;$C68,エリア表のみ!$Q$5:$Z$906,3,FALSE) ="●",FALSE),IFERROR(VLOOKUP($B68&amp;"-"&amp;$C68,エリア表のみ!$AD$5:$AM$906,3,FALSE) ="●",FALSE)),1,0),0)</f>
        <v>0</v>
      </c>
      <c r="E68" s="71">
        <v>81</v>
      </c>
      <c r="F68" s="71">
        <f>IFERROR(IF(OR(IFERROR(VLOOKUP($B68&amp;"-"&amp;$C68,エリア表のみ!$D$5:$M$906,5,FALSE) ="●",FALSE),IFERROR(VLOOKUP($B68&amp;"-"&amp;$C68,エリア表のみ!$Q$5:$Z$906,5,FALSE) ="●",FALSE),IFERROR(VLOOKUP($B68&amp;"-"&amp;$C68,エリア表のみ!$AD$5:$AM$906,5,FALSE) ="●",FALSE)),1,0),0)</f>
        <v>0</v>
      </c>
      <c r="G68" s="71">
        <v>408</v>
      </c>
      <c r="H68" s="71">
        <f>IFERROR(IF(OR(IFERROR(VLOOKUP($B68&amp;"-"&amp;$C68,エリア表のみ!$D$5:$M$906,7,FALSE) ="●",FALSE),IFERROR(VLOOKUP($B68&amp;"-"&amp;$C68,エリア表のみ!$Q$5:$Z$906,7,FALSE) ="●",FALSE),IFERROR(VLOOKUP($B68&amp;"-"&amp;$C68,エリア表のみ!$AD$5:$AM$906,7,FALSE) ="●",FALSE)),1,0),0)</f>
        <v>0</v>
      </c>
      <c r="I68" s="71">
        <v>489</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row r="69" spans="1:10">
      <c r="A69" s="17">
        <v>35</v>
      </c>
      <c r="B69" s="17">
        <v>2</v>
      </c>
      <c r="C69" s="71">
        <v>35</v>
      </c>
      <c r="D69" s="71">
        <f>IFERROR(IF(OR(IFERROR(VLOOKUP($B69&amp;"-"&amp;$C69,エリア表のみ!$D$5:$M$906,3,FALSE) ="●",FALSE),IFERROR(VLOOKUP($B69&amp;"-"&amp;$C69,エリア表のみ!$Q$5:$Z$906,3,FALSE) ="●",FALSE),IFERROR(VLOOKUP($B69&amp;"-"&amp;$C69,エリア表のみ!$AD$5:$AM$906,3,FALSE) ="●",FALSE)),1,0),0)</f>
        <v>0</v>
      </c>
      <c r="E69" s="71">
        <v>30</v>
      </c>
      <c r="F69" s="71">
        <f>IFERROR(IF(OR(IFERROR(VLOOKUP($B69&amp;"-"&amp;$C69,エリア表のみ!$D$5:$M$906,5,FALSE) ="●",FALSE),IFERROR(VLOOKUP($B69&amp;"-"&amp;$C69,エリア表のみ!$Q$5:$Z$906,5,FALSE) ="●",FALSE),IFERROR(VLOOKUP($B69&amp;"-"&amp;$C69,エリア表のみ!$AD$5:$AM$906,5,FALSE) ="●",FALSE)),1,0),0)</f>
        <v>0</v>
      </c>
      <c r="G69" s="71">
        <v>467</v>
      </c>
      <c r="H69" s="71">
        <f>IFERROR(IF(OR(IFERROR(VLOOKUP($B69&amp;"-"&amp;$C69,エリア表のみ!$D$5:$M$906,7,FALSE) ="●",FALSE),IFERROR(VLOOKUP($B69&amp;"-"&amp;$C69,エリア表のみ!$Q$5:$Z$906,7,FALSE) ="●",FALSE),IFERROR(VLOOKUP($B69&amp;"-"&amp;$C69,エリア表のみ!$AD$5:$AM$906,7,FALSE) ="●",FALSE)),1,0),0)</f>
        <v>0</v>
      </c>
      <c r="I69" s="71">
        <v>497</v>
      </c>
      <c r="J69" s="71">
        <f>IFERROR(_xlfn.IFS(IFERROR(VLOOKUP($B69&amp;"-"&amp;$C69,エリア表のみ!$D$5:$M$906,1,FALSE) =$B69&amp;"-"&amp;$C69,FALSE),IFERROR(VLOOKUP($B69&amp;"-"&amp;$C69,エリア表のみ!$D$5:$M$906,9,FALSE),0),IFERROR(VLOOKUP($B69&amp;"-"&amp;$C69,エリア表のみ!$Q$5:$Z$906,1,FALSE) =$B69&amp;"-"&amp;$C69,FALSE),IFERROR(VLOOKUP($B69&amp;"-"&amp;$C69,エリア表のみ!$Q$5:$Z$906,9,FALSE),0),IFERROR(VLOOKUP($B69&amp;"-"&amp;$C69,エリア表のみ!$AD$5:$AM$906,1,FALSE) =$B69&amp;"-"&amp;$C69,FALSE),IFERROR(VLOOKUP($B69&amp;"-"&amp;$C69,エリア表のみ!$AD$5:$AM$906,9,FALSE),0)),0)</f>
        <v>0</v>
      </c>
    </row>
    <row r="70" spans="1:10">
      <c r="A70" s="17">
        <v>1</v>
      </c>
      <c r="B70" s="17">
        <v>3</v>
      </c>
      <c r="C70" s="71">
        <v>1</v>
      </c>
      <c r="D70" s="71">
        <f>IFERROR(IF(OR(IFERROR(VLOOKUP($B70&amp;"-"&amp;$C70,エリア表のみ!$D$5:$M$906,3,FALSE) ="●",FALSE),IFERROR(VLOOKUP($B70&amp;"-"&amp;$C70,エリア表のみ!$Q$5:$Z$906,3,FALSE) ="●",FALSE),IFERROR(VLOOKUP($B70&amp;"-"&amp;$C70,エリア表のみ!$AD$5:$AM$906,3,FALSE) ="●",FALSE)),1,0),0)</f>
        <v>0</v>
      </c>
      <c r="E70" s="71">
        <v>70</v>
      </c>
      <c r="F70" s="71">
        <f>IFERROR(IF(OR(IFERROR(VLOOKUP($B70&amp;"-"&amp;$C70,エリア表のみ!$D$5:$M$906,5,FALSE) ="●",FALSE),IFERROR(VLOOKUP($B70&amp;"-"&amp;$C70,エリア表のみ!$Q$5:$Z$906,5,FALSE) ="●",FALSE),IFERROR(VLOOKUP($B70&amp;"-"&amp;$C70,エリア表のみ!$AD$5:$AM$906,5,FALSE) ="●",FALSE)),1,0),0)</f>
        <v>0</v>
      </c>
      <c r="G70" s="71">
        <v>536</v>
      </c>
      <c r="H70" s="71">
        <f>IFERROR(IF(OR(IFERROR(VLOOKUP($B70&amp;"-"&amp;$C70,エリア表のみ!$D$5:$M$906,7,FALSE) ="●",FALSE),IFERROR(VLOOKUP($B70&amp;"-"&amp;$C70,エリア表のみ!$Q$5:$Z$906,7,FALSE) ="●",FALSE),IFERROR(VLOOKUP($B70&amp;"-"&amp;$C70,エリア表のみ!$AD$5:$AM$906,7,FALSE) ="●",FALSE)),1,0),0)</f>
        <v>0</v>
      </c>
      <c r="I70" s="71">
        <v>606</v>
      </c>
      <c r="J70" s="71">
        <f>IFERROR(_xlfn.IFS(IFERROR(VLOOKUP($B70&amp;"-"&amp;$C70,エリア表のみ!$D$5:$M$906,1,FALSE) =$B70&amp;"-"&amp;$C70,FALSE),IFERROR(VLOOKUP($B70&amp;"-"&amp;$C70,エリア表のみ!$D$5:$M$906,9,FALSE),0),IFERROR(VLOOKUP($B70&amp;"-"&amp;$C70,エリア表のみ!$Q$5:$Z$906,1,FALSE) =$B70&amp;"-"&amp;$C70,FALSE),IFERROR(VLOOKUP($B70&amp;"-"&amp;$C70,エリア表のみ!$Q$5:$Z$906,9,FALSE),0),IFERROR(VLOOKUP($B70&amp;"-"&amp;$C70,エリア表のみ!$AD$5:$AM$906,1,FALSE) =$B70&amp;"-"&amp;$C70,FALSE),IFERROR(VLOOKUP($B70&amp;"-"&amp;$C70,エリア表のみ!$AD$5:$AM$906,9,FALSE),0)),0)</f>
        <v>0</v>
      </c>
    </row>
    <row r="71" spans="1:10">
      <c r="A71" s="17">
        <v>2</v>
      </c>
      <c r="B71" s="17">
        <v>3</v>
      </c>
      <c r="C71" s="71">
        <v>2</v>
      </c>
      <c r="D71" s="71">
        <f>IFERROR(IF(OR(IFERROR(VLOOKUP($B71&amp;"-"&amp;$C71,エリア表のみ!$D$5:$M$906,3,FALSE) ="●",FALSE),IFERROR(VLOOKUP($B71&amp;"-"&amp;$C71,エリア表のみ!$Q$5:$Z$906,3,FALSE) ="●",FALSE),IFERROR(VLOOKUP($B71&amp;"-"&amp;$C71,エリア表のみ!$AD$5:$AM$906,3,FALSE) ="●",FALSE)),1,0),0)</f>
        <v>0</v>
      </c>
      <c r="E71" s="71">
        <v>31</v>
      </c>
      <c r="F71" s="71">
        <f>IFERROR(IF(OR(IFERROR(VLOOKUP($B71&amp;"-"&amp;$C71,エリア表のみ!$D$5:$M$906,5,FALSE) ="●",FALSE),IFERROR(VLOOKUP($B71&amp;"-"&amp;$C71,エリア表のみ!$Q$5:$Z$906,5,FALSE) ="●",FALSE),IFERROR(VLOOKUP($B71&amp;"-"&amp;$C71,エリア表のみ!$AD$5:$AM$906,5,FALSE) ="●",FALSE)),1,0),0)</f>
        <v>0</v>
      </c>
      <c r="G71" s="71">
        <v>328</v>
      </c>
      <c r="H71" s="71">
        <f>IFERROR(IF(OR(IFERROR(VLOOKUP($B71&amp;"-"&amp;$C71,エリア表のみ!$D$5:$M$906,7,FALSE) ="●",FALSE),IFERROR(VLOOKUP($B71&amp;"-"&amp;$C71,エリア表のみ!$Q$5:$Z$906,7,FALSE) ="●",FALSE),IFERROR(VLOOKUP($B71&amp;"-"&amp;$C71,エリア表のみ!$AD$5:$AM$906,7,FALSE) ="●",FALSE)),1,0),0)</f>
        <v>0</v>
      </c>
      <c r="I71" s="71">
        <v>359</v>
      </c>
      <c r="J71" s="71">
        <f>IFERROR(_xlfn.IFS(IFERROR(VLOOKUP($B71&amp;"-"&amp;$C71,エリア表のみ!$D$5:$M$906,1,FALSE) =$B71&amp;"-"&amp;$C71,FALSE),IFERROR(VLOOKUP($B71&amp;"-"&amp;$C71,エリア表のみ!$D$5:$M$906,9,FALSE),0),IFERROR(VLOOKUP($B71&amp;"-"&amp;$C71,エリア表のみ!$Q$5:$Z$906,1,FALSE) =$B71&amp;"-"&amp;$C71,FALSE),IFERROR(VLOOKUP($B71&amp;"-"&amp;$C71,エリア表のみ!$Q$5:$Z$906,9,FALSE),0),IFERROR(VLOOKUP($B71&amp;"-"&amp;$C71,エリア表のみ!$AD$5:$AM$906,1,FALSE) =$B71&amp;"-"&amp;$C71,FALSE),IFERROR(VLOOKUP($B71&amp;"-"&amp;$C71,エリア表のみ!$AD$5:$AM$906,9,FALSE),0)),0)</f>
        <v>0</v>
      </c>
    </row>
    <row r="72" spans="1:10">
      <c r="A72" s="17">
        <v>3</v>
      </c>
      <c r="B72" s="17">
        <v>3</v>
      </c>
      <c r="C72" s="71">
        <v>3</v>
      </c>
      <c r="D72" s="71">
        <f>IFERROR(IF(OR(IFERROR(VLOOKUP($B72&amp;"-"&amp;$C72,エリア表のみ!$D$5:$M$906,3,FALSE) ="●",FALSE),IFERROR(VLOOKUP($B72&amp;"-"&amp;$C72,エリア表のみ!$Q$5:$Z$906,3,FALSE) ="●",FALSE),IFERROR(VLOOKUP($B72&amp;"-"&amp;$C72,エリア表のみ!$AD$5:$AM$906,3,FALSE) ="●",FALSE)),1,0),0)</f>
        <v>0</v>
      </c>
      <c r="E72" s="71">
        <v>108</v>
      </c>
      <c r="F72" s="71">
        <f>IFERROR(IF(OR(IFERROR(VLOOKUP($B72&amp;"-"&amp;$C72,エリア表のみ!$D$5:$M$906,5,FALSE) ="●",FALSE),IFERROR(VLOOKUP($B72&amp;"-"&amp;$C72,エリア表のみ!$Q$5:$Z$906,5,FALSE) ="●",FALSE),IFERROR(VLOOKUP($B72&amp;"-"&amp;$C72,エリア表のみ!$AD$5:$AM$906,5,FALSE) ="●",FALSE)),1,0),0)</f>
        <v>0</v>
      </c>
      <c r="G72" s="71">
        <v>437</v>
      </c>
      <c r="H72" s="71">
        <f>IFERROR(IF(OR(IFERROR(VLOOKUP($B72&amp;"-"&amp;$C72,エリア表のみ!$D$5:$M$906,7,FALSE) ="●",FALSE),IFERROR(VLOOKUP($B72&amp;"-"&amp;$C72,エリア表のみ!$Q$5:$Z$906,7,FALSE) ="●",FALSE),IFERROR(VLOOKUP($B72&amp;"-"&amp;$C72,エリア表のみ!$AD$5:$AM$906,7,FALSE) ="●",FALSE)),1,0),0)</f>
        <v>0</v>
      </c>
      <c r="I72" s="71">
        <v>545</v>
      </c>
      <c r="J72" s="71">
        <f>IFERROR(_xlfn.IFS(IFERROR(VLOOKUP($B72&amp;"-"&amp;$C72,エリア表のみ!$D$5:$M$906,1,FALSE) =$B72&amp;"-"&amp;$C72,FALSE),IFERROR(VLOOKUP($B72&amp;"-"&amp;$C72,エリア表のみ!$D$5:$M$906,9,FALSE),0),IFERROR(VLOOKUP($B72&amp;"-"&amp;$C72,エリア表のみ!$Q$5:$Z$906,1,FALSE) =$B72&amp;"-"&amp;$C72,FALSE),IFERROR(VLOOKUP($B72&amp;"-"&amp;$C72,エリア表のみ!$Q$5:$Z$906,9,FALSE),0),IFERROR(VLOOKUP($B72&amp;"-"&amp;$C72,エリア表のみ!$AD$5:$AM$906,1,FALSE) =$B72&amp;"-"&amp;$C72,FALSE),IFERROR(VLOOKUP($B72&amp;"-"&amp;$C72,エリア表のみ!$AD$5:$AM$906,9,FALSE),0)),0)</f>
        <v>0</v>
      </c>
    </row>
    <row r="73" spans="1:10">
      <c r="A73" s="17">
        <v>4</v>
      </c>
      <c r="B73" s="17">
        <v>3</v>
      </c>
      <c r="C73" s="71">
        <v>4</v>
      </c>
      <c r="D73" s="71">
        <f>IFERROR(IF(OR(IFERROR(VLOOKUP($B73&amp;"-"&amp;$C73,エリア表のみ!$D$5:$M$906,3,FALSE) ="●",FALSE),IFERROR(VLOOKUP($B73&amp;"-"&amp;$C73,エリア表のみ!$Q$5:$Z$906,3,FALSE) ="●",FALSE),IFERROR(VLOOKUP($B73&amp;"-"&amp;$C73,エリア表のみ!$AD$5:$AM$906,3,FALSE) ="●",FALSE)),1,0),0)</f>
        <v>0</v>
      </c>
      <c r="E73" s="71">
        <v>128</v>
      </c>
      <c r="F73" s="71">
        <f>IFERROR(IF(OR(IFERROR(VLOOKUP($B73&amp;"-"&amp;$C73,エリア表のみ!$D$5:$M$906,5,FALSE) ="●",FALSE),IFERROR(VLOOKUP($B73&amp;"-"&amp;$C73,エリア表のみ!$Q$5:$Z$906,5,FALSE) ="●",FALSE),IFERROR(VLOOKUP($B73&amp;"-"&amp;$C73,エリア表のみ!$AD$5:$AM$906,5,FALSE) ="●",FALSE)),1,0),0)</f>
        <v>0</v>
      </c>
      <c r="G73" s="71">
        <v>410</v>
      </c>
      <c r="H73" s="71">
        <f>IFERROR(IF(OR(IFERROR(VLOOKUP($B73&amp;"-"&amp;$C73,エリア表のみ!$D$5:$M$906,7,FALSE) ="●",FALSE),IFERROR(VLOOKUP($B73&amp;"-"&amp;$C73,エリア表のみ!$Q$5:$Z$906,7,FALSE) ="●",FALSE),IFERROR(VLOOKUP($B73&amp;"-"&amp;$C73,エリア表のみ!$AD$5:$AM$906,7,FALSE) ="●",FALSE)),1,0),0)</f>
        <v>0</v>
      </c>
      <c r="I73" s="71">
        <v>538</v>
      </c>
      <c r="J73" s="71">
        <f>IFERROR(_xlfn.IFS(IFERROR(VLOOKUP($B73&amp;"-"&amp;$C73,エリア表のみ!$D$5:$M$906,1,FALSE) =$B73&amp;"-"&amp;$C73,FALSE),IFERROR(VLOOKUP($B73&amp;"-"&amp;$C73,エリア表のみ!$D$5:$M$906,9,FALSE),0),IFERROR(VLOOKUP($B73&amp;"-"&amp;$C73,エリア表のみ!$Q$5:$Z$906,1,FALSE) =$B73&amp;"-"&amp;$C73,FALSE),IFERROR(VLOOKUP($B73&amp;"-"&amp;$C73,エリア表のみ!$Q$5:$Z$906,9,FALSE),0),IFERROR(VLOOKUP($B73&amp;"-"&amp;$C73,エリア表のみ!$AD$5:$AM$906,1,FALSE) =$B73&amp;"-"&amp;$C73,FALSE),IFERROR(VLOOKUP($B73&amp;"-"&amp;$C73,エリア表のみ!$AD$5:$AM$906,9,FALSE),0)),0)</f>
        <v>0</v>
      </c>
    </row>
    <row r="74" spans="1:10">
      <c r="A74" s="17">
        <v>5</v>
      </c>
      <c r="B74" s="17">
        <v>3</v>
      </c>
      <c r="C74" s="71">
        <v>5</v>
      </c>
      <c r="D74" s="71">
        <f>IFERROR(IF(OR(IFERROR(VLOOKUP($B74&amp;"-"&amp;$C74,エリア表のみ!$D$5:$M$906,3,FALSE) ="●",FALSE),IFERROR(VLOOKUP($B74&amp;"-"&amp;$C74,エリア表のみ!$Q$5:$Z$906,3,FALSE) ="●",FALSE),IFERROR(VLOOKUP($B74&amp;"-"&amp;$C74,エリア表のみ!$AD$5:$AM$906,3,FALSE) ="●",FALSE)),1,0),0)</f>
        <v>0</v>
      </c>
      <c r="E74" s="71">
        <v>90</v>
      </c>
      <c r="F74" s="71">
        <f>IFERROR(IF(OR(IFERROR(VLOOKUP($B74&amp;"-"&amp;$C74,エリア表のみ!$D$5:$M$906,5,FALSE) ="●",FALSE),IFERROR(VLOOKUP($B74&amp;"-"&amp;$C74,エリア表のみ!$Q$5:$Z$906,5,FALSE) ="●",FALSE),IFERROR(VLOOKUP($B74&amp;"-"&amp;$C74,エリア表のみ!$AD$5:$AM$906,5,FALSE) ="●",FALSE)),1,0),0)</f>
        <v>0</v>
      </c>
      <c r="G74" s="71">
        <v>580</v>
      </c>
      <c r="H74" s="71">
        <f>IFERROR(IF(OR(IFERROR(VLOOKUP($B74&amp;"-"&amp;$C74,エリア表のみ!$D$5:$M$906,7,FALSE) ="●",FALSE),IFERROR(VLOOKUP($B74&amp;"-"&amp;$C74,エリア表のみ!$Q$5:$Z$906,7,FALSE) ="●",FALSE),IFERROR(VLOOKUP($B74&amp;"-"&amp;$C74,エリア表のみ!$AD$5:$AM$906,7,FALSE) ="●",FALSE)),1,0),0)</f>
        <v>0</v>
      </c>
      <c r="I74" s="71">
        <v>670</v>
      </c>
      <c r="J74" s="71">
        <f>IFERROR(_xlfn.IFS(IFERROR(VLOOKUP($B74&amp;"-"&amp;$C74,エリア表のみ!$D$5:$M$906,1,FALSE) =$B74&amp;"-"&amp;$C74,FALSE),IFERROR(VLOOKUP($B74&amp;"-"&amp;$C74,エリア表のみ!$D$5:$M$906,9,FALSE),0),IFERROR(VLOOKUP($B74&amp;"-"&amp;$C74,エリア表のみ!$Q$5:$Z$906,1,FALSE) =$B74&amp;"-"&amp;$C74,FALSE),IFERROR(VLOOKUP($B74&amp;"-"&amp;$C74,エリア表のみ!$Q$5:$Z$906,9,FALSE),0),IFERROR(VLOOKUP($B74&amp;"-"&amp;$C74,エリア表のみ!$AD$5:$AM$906,1,FALSE) =$B74&amp;"-"&amp;$C74,FALSE),IFERROR(VLOOKUP($B74&amp;"-"&amp;$C74,エリア表のみ!$AD$5:$AM$906,9,FALSE),0)),0)</f>
        <v>0</v>
      </c>
    </row>
    <row r="75" spans="1:10">
      <c r="A75" s="17">
        <v>6</v>
      </c>
      <c r="B75" s="17">
        <v>3</v>
      </c>
      <c r="C75" s="71">
        <v>6</v>
      </c>
      <c r="D75" s="71">
        <f>IFERROR(IF(OR(IFERROR(VLOOKUP($B75&amp;"-"&amp;$C75,エリア表のみ!$D$5:$M$906,3,FALSE) ="●",FALSE),IFERROR(VLOOKUP($B75&amp;"-"&amp;$C75,エリア表のみ!$Q$5:$Z$906,3,FALSE) ="●",FALSE),IFERROR(VLOOKUP($B75&amp;"-"&amp;$C75,エリア表のみ!$AD$5:$AM$906,3,FALSE) ="●",FALSE)),1,0),0)</f>
        <v>0</v>
      </c>
      <c r="E75" s="71">
        <v>197</v>
      </c>
      <c r="F75" s="71">
        <f>IFERROR(IF(OR(IFERROR(VLOOKUP($B75&amp;"-"&amp;$C75,エリア表のみ!$D$5:$M$906,5,FALSE) ="●",FALSE),IFERROR(VLOOKUP($B75&amp;"-"&amp;$C75,エリア表のみ!$Q$5:$Z$906,5,FALSE) ="●",FALSE),IFERROR(VLOOKUP($B75&amp;"-"&amp;$C75,エリア表のみ!$AD$5:$AM$906,5,FALSE) ="●",FALSE)),1,0),0)</f>
        <v>0</v>
      </c>
      <c r="G75" s="71">
        <v>348</v>
      </c>
      <c r="H75" s="71">
        <f>IFERROR(IF(OR(IFERROR(VLOOKUP($B75&amp;"-"&amp;$C75,エリア表のみ!$D$5:$M$906,7,FALSE) ="●",FALSE),IFERROR(VLOOKUP($B75&amp;"-"&amp;$C75,エリア表のみ!$Q$5:$Z$906,7,FALSE) ="●",FALSE),IFERROR(VLOOKUP($B75&amp;"-"&amp;$C75,エリア表のみ!$AD$5:$AM$906,7,FALSE) ="●",FALSE)),1,0),0)</f>
        <v>0</v>
      </c>
      <c r="I75" s="71">
        <v>545</v>
      </c>
      <c r="J75" s="71">
        <f>IFERROR(_xlfn.IFS(IFERROR(VLOOKUP($B75&amp;"-"&amp;$C75,エリア表のみ!$D$5:$M$906,1,FALSE) =$B75&amp;"-"&amp;$C75,FALSE),IFERROR(VLOOKUP($B75&amp;"-"&amp;$C75,エリア表のみ!$D$5:$M$906,9,FALSE),0),IFERROR(VLOOKUP($B75&amp;"-"&amp;$C75,エリア表のみ!$Q$5:$Z$906,1,FALSE) =$B75&amp;"-"&amp;$C75,FALSE),IFERROR(VLOOKUP($B75&amp;"-"&amp;$C75,エリア表のみ!$Q$5:$Z$906,9,FALSE),0),IFERROR(VLOOKUP($B75&amp;"-"&amp;$C75,エリア表のみ!$AD$5:$AM$906,1,FALSE) =$B75&amp;"-"&amp;$C75,FALSE),IFERROR(VLOOKUP($B75&amp;"-"&amp;$C75,エリア表のみ!$AD$5:$AM$906,9,FALSE),0)),0)</f>
        <v>0</v>
      </c>
    </row>
    <row r="76" spans="1:10">
      <c r="A76" s="17">
        <v>7</v>
      </c>
      <c r="B76" s="17">
        <v>3</v>
      </c>
      <c r="C76" s="71">
        <v>7</v>
      </c>
      <c r="D76" s="71">
        <f>IFERROR(IF(OR(IFERROR(VLOOKUP($B76&amp;"-"&amp;$C76,エリア表のみ!$D$5:$M$906,3,FALSE) ="●",FALSE),IFERROR(VLOOKUP($B76&amp;"-"&amp;$C76,エリア表のみ!$Q$5:$Z$906,3,FALSE) ="●",FALSE),IFERROR(VLOOKUP($B76&amp;"-"&amp;$C76,エリア表のみ!$AD$5:$AM$906,3,FALSE) ="●",FALSE)),1,0),0)</f>
        <v>0</v>
      </c>
      <c r="E76" s="71">
        <v>60</v>
      </c>
      <c r="F76" s="71">
        <f>IFERROR(IF(OR(IFERROR(VLOOKUP($B76&amp;"-"&amp;$C76,エリア表のみ!$D$5:$M$906,5,FALSE) ="●",FALSE),IFERROR(VLOOKUP($B76&amp;"-"&amp;$C76,エリア表のみ!$Q$5:$Z$906,5,FALSE) ="●",FALSE),IFERROR(VLOOKUP($B76&amp;"-"&amp;$C76,エリア表のみ!$AD$5:$AM$906,5,FALSE) ="●",FALSE)),1,0),0)</f>
        <v>0</v>
      </c>
      <c r="G76" s="71">
        <v>154</v>
      </c>
      <c r="H76" s="71">
        <f>IFERROR(IF(OR(IFERROR(VLOOKUP($B76&amp;"-"&amp;$C76,エリア表のみ!$D$5:$M$906,7,FALSE) ="●",FALSE),IFERROR(VLOOKUP($B76&amp;"-"&amp;$C76,エリア表のみ!$Q$5:$Z$906,7,FALSE) ="●",FALSE),IFERROR(VLOOKUP($B76&amp;"-"&amp;$C76,エリア表のみ!$AD$5:$AM$906,7,FALSE) ="●",FALSE)),1,0),0)</f>
        <v>0</v>
      </c>
      <c r="I76" s="71">
        <v>214</v>
      </c>
      <c r="J76" s="71">
        <f>IFERROR(_xlfn.IFS(IFERROR(VLOOKUP($B76&amp;"-"&amp;$C76,エリア表のみ!$D$5:$M$906,1,FALSE) =$B76&amp;"-"&amp;$C76,FALSE),IFERROR(VLOOKUP($B76&amp;"-"&amp;$C76,エリア表のみ!$D$5:$M$906,9,FALSE),0),IFERROR(VLOOKUP($B76&amp;"-"&amp;$C76,エリア表のみ!$Q$5:$Z$906,1,FALSE) =$B76&amp;"-"&amp;$C76,FALSE),IFERROR(VLOOKUP($B76&amp;"-"&amp;$C76,エリア表のみ!$Q$5:$Z$906,9,FALSE),0),IFERROR(VLOOKUP($B76&amp;"-"&amp;$C76,エリア表のみ!$AD$5:$AM$906,1,FALSE) =$B76&amp;"-"&amp;$C76,FALSE),IFERROR(VLOOKUP($B76&amp;"-"&amp;$C76,エリア表のみ!$AD$5:$AM$906,9,FALSE),0)),0)</f>
        <v>0</v>
      </c>
    </row>
    <row r="77" spans="1:10">
      <c r="A77" s="17">
        <v>8</v>
      </c>
      <c r="B77" s="17">
        <v>3</v>
      </c>
      <c r="C77" s="71">
        <v>8</v>
      </c>
      <c r="D77" s="71">
        <f>IFERROR(IF(OR(IFERROR(VLOOKUP($B77&amp;"-"&amp;$C77,エリア表のみ!$D$5:$M$906,3,FALSE) ="●",FALSE),IFERROR(VLOOKUP($B77&amp;"-"&amp;$C77,エリア表のみ!$Q$5:$Z$906,3,FALSE) ="●",FALSE),IFERROR(VLOOKUP($B77&amp;"-"&amp;$C77,エリア表のみ!$AD$5:$AM$906,3,FALSE) ="●",FALSE)),1,0),0)</f>
        <v>0</v>
      </c>
      <c r="E77" s="71">
        <v>173</v>
      </c>
      <c r="F77" s="71">
        <f>IFERROR(IF(OR(IFERROR(VLOOKUP($B77&amp;"-"&amp;$C77,エリア表のみ!$D$5:$M$906,5,FALSE) ="●",FALSE),IFERROR(VLOOKUP($B77&amp;"-"&amp;$C77,エリア表のみ!$Q$5:$Z$906,5,FALSE) ="●",FALSE),IFERROR(VLOOKUP($B77&amp;"-"&amp;$C77,エリア表のみ!$AD$5:$AM$906,5,FALSE) ="●",FALSE)),1,0),0)</f>
        <v>0</v>
      </c>
      <c r="G77" s="71">
        <v>370</v>
      </c>
      <c r="H77" s="71">
        <f>IFERROR(IF(OR(IFERROR(VLOOKUP($B77&amp;"-"&amp;$C77,エリア表のみ!$D$5:$M$906,7,FALSE) ="●",FALSE),IFERROR(VLOOKUP($B77&amp;"-"&amp;$C77,エリア表のみ!$Q$5:$Z$906,7,FALSE) ="●",FALSE),IFERROR(VLOOKUP($B77&amp;"-"&amp;$C77,エリア表のみ!$AD$5:$AM$906,7,FALSE) ="●",FALSE)),1,0),0)</f>
        <v>0</v>
      </c>
      <c r="I77" s="71">
        <v>543</v>
      </c>
      <c r="J77" s="71">
        <f>IFERROR(_xlfn.IFS(IFERROR(VLOOKUP($B77&amp;"-"&amp;$C77,エリア表のみ!$D$5:$M$906,1,FALSE) =$B77&amp;"-"&amp;$C77,FALSE),IFERROR(VLOOKUP($B77&amp;"-"&amp;$C77,エリア表のみ!$D$5:$M$906,9,FALSE),0),IFERROR(VLOOKUP($B77&amp;"-"&amp;$C77,エリア表のみ!$Q$5:$Z$906,1,FALSE) =$B77&amp;"-"&amp;$C77,FALSE),IFERROR(VLOOKUP($B77&amp;"-"&amp;$C77,エリア表のみ!$Q$5:$Z$906,9,FALSE),0),IFERROR(VLOOKUP($B77&amp;"-"&amp;$C77,エリア表のみ!$AD$5:$AM$906,1,FALSE) =$B77&amp;"-"&amp;$C77,FALSE),IFERROR(VLOOKUP($B77&amp;"-"&amp;$C77,エリア表のみ!$AD$5:$AM$906,9,FALSE),0)),0)</f>
        <v>0</v>
      </c>
    </row>
    <row r="78" spans="1:10">
      <c r="A78" s="17">
        <v>9</v>
      </c>
      <c r="B78" s="17">
        <v>3</v>
      </c>
      <c r="C78" s="71">
        <v>9</v>
      </c>
      <c r="D78" s="71">
        <f>IFERROR(IF(OR(IFERROR(VLOOKUP($B78&amp;"-"&amp;$C78,エリア表のみ!$D$5:$M$906,3,FALSE) ="●",FALSE),IFERROR(VLOOKUP($B78&amp;"-"&amp;$C78,エリア表のみ!$Q$5:$Z$906,3,FALSE) ="●",FALSE),IFERROR(VLOOKUP($B78&amp;"-"&amp;$C78,エリア表のみ!$AD$5:$AM$906,3,FALSE) ="●",FALSE)),1,0),0)</f>
        <v>0</v>
      </c>
      <c r="E78" s="71">
        <v>106</v>
      </c>
      <c r="F78" s="71">
        <f>IFERROR(IF(OR(IFERROR(VLOOKUP($B78&amp;"-"&amp;$C78,エリア表のみ!$D$5:$M$906,5,FALSE) ="●",FALSE),IFERROR(VLOOKUP($B78&amp;"-"&amp;$C78,エリア表のみ!$Q$5:$Z$906,5,FALSE) ="●",FALSE),IFERROR(VLOOKUP($B78&amp;"-"&amp;$C78,エリア表のみ!$AD$5:$AM$906,5,FALSE) ="●",FALSE)),1,0),0)</f>
        <v>0</v>
      </c>
      <c r="G78" s="71">
        <v>194</v>
      </c>
      <c r="H78" s="71">
        <f>IFERROR(IF(OR(IFERROR(VLOOKUP($B78&amp;"-"&amp;$C78,エリア表のみ!$D$5:$M$906,7,FALSE) ="●",FALSE),IFERROR(VLOOKUP($B78&amp;"-"&amp;$C78,エリア表のみ!$Q$5:$Z$906,7,FALSE) ="●",FALSE),IFERROR(VLOOKUP($B78&amp;"-"&amp;$C78,エリア表のみ!$AD$5:$AM$906,7,FALSE) ="●",FALSE)),1,0),0)</f>
        <v>0</v>
      </c>
      <c r="I78" s="71">
        <v>300</v>
      </c>
      <c r="J78" s="71">
        <f>IFERROR(_xlfn.IFS(IFERROR(VLOOKUP($B78&amp;"-"&amp;$C78,エリア表のみ!$D$5:$M$906,1,FALSE) =$B78&amp;"-"&amp;$C78,FALSE),IFERROR(VLOOKUP($B78&amp;"-"&amp;$C78,エリア表のみ!$D$5:$M$906,9,FALSE),0),IFERROR(VLOOKUP($B78&amp;"-"&amp;$C78,エリア表のみ!$Q$5:$Z$906,1,FALSE) =$B78&amp;"-"&amp;$C78,FALSE),IFERROR(VLOOKUP($B78&amp;"-"&amp;$C78,エリア表のみ!$Q$5:$Z$906,9,FALSE),0),IFERROR(VLOOKUP($B78&amp;"-"&amp;$C78,エリア表のみ!$AD$5:$AM$906,1,FALSE) =$B78&amp;"-"&amp;$C78,FALSE),IFERROR(VLOOKUP($B78&amp;"-"&amp;$C78,エリア表のみ!$AD$5:$AM$906,9,FALSE),0)),0)</f>
        <v>0</v>
      </c>
    </row>
    <row r="79" spans="1:10">
      <c r="A79" s="17">
        <v>10</v>
      </c>
      <c r="B79" s="17">
        <v>3</v>
      </c>
      <c r="C79" s="71">
        <v>10</v>
      </c>
      <c r="D79" s="71">
        <f>IFERROR(IF(OR(IFERROR(VLOOKUP($B79&amp;"-"&amp;$C79,エリア表のみ!$D$5:$M$906,3,FALSE) ="●",FALSE),IFERROR(VLOOKUP($B79&amp;"-"&amp;$C79,エリア表のみ!$Q$5:$Z$906,3,FALSE) ="●",FALSE),IFERROR(VLOOKUP($B79&amp;"-"&amp;$C79,エリア表のみ!$AD$5:$AM$906,3,FALSE) ="●",FALSE)),1,0),0)</f>
        <v>0</v>
      </c>
      <c r="E79" s="71">
        <v>114</v>
      </c>
      <c r="F79" s="71">
        <f>IFERROR(IF(OR(IFERROR(VLOOKUP($B79&amp;"-"&amp;$C79,エリア表のみ!$D$5:$M$906,5,FALSE) ="●",FALSE),IFERROR(VLOOKUP($B79&amp;"-"&amp;$C79,エリア表のみ!$Q$5:$Z$906,5,FALSE) ="●",FALSE),IFERROR(VLOOKUP($B79&amp;"-"&amp;$C79,エリア表のみ!$AD$5:$AM$906,5,FALSE) ="●",FALSE)),1,0),0)</f>
        <v>0</v>
      </c>
      <c r="G79" s="71">
        <v>114</v>
      </c>
      <c r="H79" s="71">
        <f>IFERROR(IF(OR(IFERROR(VLOOKUP($B79&amp;"-"&amp;$C79,エリア表のみ!$D$5:$M$906,7,FALSE) ="●",FALSE),IFERROR(VLOOKUP($B79&amp;"-"&amp;$C79,エリア表のみ!$Q$5:$Z$906,7,FALSE) ="●",FALSE),IFERROR(VLOOKUP($B79&amp;"-"&amp;$C79,エリア表のみ!$AD$5:$AM$906,7,FALSE) ="●",FALSE)),1,0),0)</f>
        <v>0</v>
      </c>
      <c r="I79" s="71">
        <v>228</v>
      </c>
      <c r="J79" s="71">
        <f>IFERROR(_xlfn.IFS(IFERROR(VLOOKUP($B79&amp;"-"&amp;$C79,エリア表のみ!$D$5:$M$906,1,FALSE) =$B79&amp;"-"&amp;$C79,FALSE),IFERROR(VLOOKUP($B79&amp;"-"&amp;$C79,エリア表のみ!$D$5:$M$906,9,FALSE),0),IFERROR(VLOOKUP($B79&amp;"-"&amp;$C79,エリア表のみ!$Q$5:$Z$906,1,FALSE) =$B79&amp;"-"&amp;$C79,FALSE),IFERROR(VLOOKUP($B79&amp;"-"&amp;$C79,エリア表のみ!$Q$5:$Z$906,9,FALSE),0),IFERROR(VLOOKUP($B79&amp;"-"&amp;$C79,エリア表のみ!$AD$5:$AM$906,1,FALSE) =$B79&amp;"-"&amp;$C79,FALSE),IFERROR(VLOOKUP($B79&amp;"-"&amp;$C79,エリア表のみ!$AD$5:$AM$906,9,FALSE),0)),0)</f>
        <v>0</v>
      </c>
    </row>
    <row r="80" spans="1:10">
      <c r="A80" s="17">
        <v>11</v>
      </c>
      <c r="B80" s="17">
        <v>3</v>
      </c>
      <c r="C80" s="71">
        <v>11</v>
      </c>
      <c r="D80" s="71">
        <f>IFERROR(IF(OR(IFERROR(VLOOKUP($B80&amp;"-"&amp;$C80,エリア表のみ!$D$5:$M$906,3,FALSE) ="●",FALSE),IFERROR(VLOOKUP($B80&amp;"-"&amp;$C80,エリア表のみ!$Q$5:$Z$906,3,FALSE) ="●",FALSE),IFERROR(VLOOKUP($B80&amp;"-"&amp;$C80,エリア表のみ!$AD$5:$AM$906,3,FALSE) ="●",FALSE)),1,0),0)</f>
        <v>0</v>
      </c>
      <c r="E80" s="71">
        <v>89</v>
      </c>
      <c r="F80" s="71">
        <f>IFERROR(IF(OR(IFERROR(VLOOKUP($B80&amp;"-"&amp;$C80,エリア表のみ!$D$5:$M$906,5,FALSE) ="●",FALSE),IFERROR(VLOOKUP($B80&amp;"-"&amp;$C80,エリア表のみ!$Q$5:$Z$906,5,FALSE) ="●",FALSE),IFERROR(VLOOKUP($B80&amp;"-"&amp;$C80,エリア表のみ!$AD$5:$AM$906,5,FALSE) ="●",FALSE)),1,0),0)</f>
        <v>0</v>
      </c>
      <c r="G80" s="71">
        <v>396</v>
      </c>
      <c r="H80" s="71">
        <f>IFERROR(IF(OR(IFERROR(VLOOKUP($B80&amp;"-"&amp;$C80,エリア表のみ!$D$5:$M$906,7,FALSE) ="●",FALSE),IFERROR(VLOOKUP($B80&amp;"-"&amp;$C80,エリア表のみ!$Q$5:$Z$906,7,FALSE) ="●",FALSE),IFERROR(VLOOKUP($B80&amp;"-"&amp;$C80,エリア表のみ!$AD$5:$AM$906,7,FALSE) ="●",FALSE)),1,0),0)</f>
        <v>0</v>
      </c>
      <c r="I80" s="71">
        <v>485</v>
      </c>
      <c r="J80" s="71">
        <f>IFERROR(_xlfn.IFS(IFERROR(VLOOKUP($B80&amp;"-"&amp;$C80,エリア表のみ!$D$5:$M$906,1,FALSE) =$B80&amp;"-"&amp;$C80,FALSE),IFERROR(VLOOKUP($B80&amp;"-"&amp;$C80,エリア表のみ!$D$5:$M$906,9,FALSE),0),IFERROR(VLOOKUP($B80&amp;"-"&amp;$C80,エリア表のみ!$Q$5:$Z$906,1,FALSE) =$B80&amp;"-"&amp;$C80,FALSE),IFERROR(VLOOKUP($B80&amp;"-"&amp;$C80,エリア表のみ!$Q$5:$Z$906,9,FALSE),0),IFERROR(VLOOKUP($B80&amp;"-"&amp;$C80,エリア表のみ!$AD$5:$AM$906,1,FALSE) =$B80&amp;"-"&amp;$C80,FALSE),IFERROR(VLOOKUP($B80&amp;"-"&amp;$C80,エリア表のみ!$AD$5:$AM$906,9,FALSE),0)),0)</f>
        <v>0</v>
      </c>
    </row>
    <row r="81" spans="1:12">
      <c r="A81" s="17">
        <v>12</v>
      </c>
      <c r="B81" s="17">
        <v>3</v>
      </c>
      <c r="C81" s="71">
        <v>12</v>
      </c>
      <c r="D81" s="71">
        <f>IFERROR(IF(OR(IFERROR(VLOOKUP($B81&amp;"-"&amp;$C81,エリア表のみ!$D$5:$M$906,3,FALSE) ="●",FALSE),IFERROR(VLOOKUP($B81&amp;"-"&amp;$C81,エリア表のみ!$Q$5:$Z$906,3,FALSE) ="●",FALSE),IFERROR(VLOOKUP($B81&amp;"-"&amp;$C81,エリア表のみ!$AD$5:$AM$906,3,FALSE) ="●",FALSE)),1,0),0)</f>
        <v>0</v>
      </c>
      <c r="E81" s="71">
        <v>14</v>
      </c>
      <c r="F81" s="71">
        <f>IFERROR(IF(OR(IFERROR(VLOOKUP($B81&amp;"-"&amp;$C81,エリア表のみ!$D$5:$M$906,5,FALSE) ="●",FALSE),IFERROR(VLOOKUP($B81&amp;"-"&amp;$C81,エリア表のみ!$Q$5:$Z$906,5,FALSE) ="●",FALSE),IFERROR(VLOOKUP($B81&amp;"-"&amp;$C81,エリア表のみ!$AD$5:$AM$906,5,FALSE) ="●",FALSE)),1,0),0)</f>
        <v>0</v>
      </c>
      <c r="G81" s="71">
        <v>480</v>
      </c>
      <c r="H81" s="71">
        <f>IFERROR(IF(OR(IFERROR(VLOOKUP($B81&amp;"-"&amp;$C81,エリア表のみ!$D$5:$M$906,7,FALSE) ="●",FALSE),IFERROR(VLOOKUP($B81&amp;"-"&amp;$C81,エリア表のみ!$Q$5:$Z$906,7,FALSE) ="●",FALSE),IFERROR(VLOOKUP($B81&amp;"-"&amp;$C81,エリア表のみ!$AD$5:$AM$906,7,FALSE) ="●",FALSE)),1,0),0)</f>
        <v>0</v>
      </c>
      <c r="I81" s="71">
        <v>494</v>
      </c>
      <c r="J81" s="71">
        <f>IFERROR(_xlfn.IFS(IFERROR(VLOOKUP($B81&amp;"-"&amp;$C81,エリア表のみ!$D$5:$M$906,1,FALSE) =$B81&amp;"-"&amp;$C81,FALSE),IFERROR(VLOOKUP($B81&amp;"-"&amp;$C81,エリア表のみ!$D$5:$M$906,9,FALSE),0),IFERROR(VLOOKUP($B81&amp;"-"&amp;$C81,エリア表のみ!$Q$5:$Z$906,1,FALSE) =$B81&amp;"-"&amp;$C81,FALSE),IFERROR(VLOOKUP($B81&amp;"-"&amp;$C81,エリア表のみ!$Q$5:$Z$906,9,FALSE),0),IFERROR(VLOOKUP($B81&amp;"-"&amp;$C81,エリア表のみ!$AD$5:$AM$906,1,FALSE) =$B81&amp;"-"&amp;$C81,FALSE),IFERROR(VLOOKUP($B81&amp;"-"&amp;$C81,エリア表のみ!$AD$5:$AM$906,9,FALSE),0)),0)</f>
        <v>0</v>
      </c>
    </row>
    <row r="82" spans="1:12">
      <c r="A82" s="17">
        <v>13</v>
      </c>
      <c r="B82" s="17">
        <v>3</v>
      </c>
      <c r="C82" s="71">
        <v>13</v>
      </c>
      <c r="D82" s="71">
        <f>IFERROR(IF(OR(IFERROR(VLOOKUP($B82&amp;"-"&amp;$C82,エリア表のみ!$D$5:$M$906,3,FALSE) ="●",FALSE),IFERROR(VLOOKUP($B82&amp;"-"&amp;$C82,エリア表のみ!$Q$5:$Z$906,3,FALSE) ="●",FALSE),IFERROR(VLOOKUP($B82&amp;"-"&amp;$C82,エリア表のみ!$AD$5:$AM$906,3,FALSE) ="●",FALSE)),1,0),0)</f>
        <v>0</v>
      </c>
      <c r="E82" s="71">
        <v>91</v>
      </c>
      <c r="F82" s="71">
        <f>IFERROR(IF(OR(IFERROR(VLOOKUP($B82&amp;"-"&amp;$C82,エリア表のみ!$D$5:$M$906,5,FALSE) ="●",FALSE),IFERROR(VLOOKUP($B82&amp;"-"&amp;$C82,エリア表のみ!$Q$5:$Z$906,5,FALSE) ="●",FALSE),IFERROR(VLOOKUP($B82&amp;"-"&amp;$C82,エリア表のみ!$AD$5:$AM$906,5,FALSE) ="●",FALSE)),1,0),0)</f>
        <v>0</v>
      </c>
      <c r="G82" s="71">
        <v>690</v>
      </c>
      <c r="H82" s="71">
        <f>IFERROR(IF(OR(IFERROR(VLOOKUP($B82&amp;"-"&amp;$C82,エリア表のみ!$D$5:$M$906,7,FALSE) ="●",FALSE),IFERROR(VLOOKUP($B82&amp;"-"&amp;$C82,エリア表のみ!$Q$5:$Z$906,7,FALSE) ="●",FALSE),IFERROR(VLOOKUP($B82&amp;"-"&amp;$C82,エリア表のみ!$AD$5:$AM$906,7,FALSE) ="●",FALSE)),1,0),0)</f>
        <v>0</v>
      </c>
      <c r="I82" s="71">
        <v>781</v>
      </c>
      <c r="J82" s="71">
        <f>IFERROR(_xlfn.IFS(IFERROR(VLOOKUP($B82&amp;"-"&amp;$C82,エリア表のみ!$D$5:$M$906,1,FALSE) =$B82&amp;"-"&amp;$C82,FALSE),IFERROR(VLOOKUP($B82&amp;"-"&amp;$C82,エリア表のみ!$D$5:$M$906,9,FALSE),0),IFERROR(VLOOKUP($B82&amp;"-"&amp;$C82,エリア表のみ!$Q$5:$Z$906,1,FALSE) =$B82&amp;"-"&amp;$C82,FALSE),IFERROR(VLOOKUP($B82&amp;"-"&amp;$C82,エリア表のみ!$Q$5:$Z$906,9,FALSE),0),IFERROR(VLOOKUP($B82&amp;"-"&amp;$C82,エリア表のみ!$AD$5:$AM$906,1,FALSE) =$B82&amp;"-"&amp;$C82,FALSE),IFERROR(VLOOKUP($B82&amp;"-"&amp;$C82,エリア表のみ!$AD$5:$AM$906,9,FALSE),0)),0)</f>
        <v>0</v>
      </c>
    </row>
    <row r="83" spans="1:12">
      <c r="A83" s="17">
        <v>14</v>
      </c>
      <c r="B83" s="17">
        <v>3</v>
      </c>
      <c r="C83" s="71">
        <v>14</v>
      </c>
      <c r="D83" s="71">
        <f>IFERROR(IF(OR(IFERROR(VLOOKUP($B83&amp;"-"&amp;$C83,エリア表のみ!$D$5:$M$906,3,FALSE) ="●",FALSE),IFERROR(VLOOKUP($B83&amp;"-"&amp;$C83,エリア表のみ!$Q$5:$Z$906,3,FALSE) ="●",FALSE),IFERROR(VLOOKUP($B83&amp;"-"&amp;$C83,エリア表のみ!$AD$5:$AM$906,3,FALSE) ="●",FALSE)),1,0),0)</f>
        <v>0</v>
      </c>
      <c r="E83" s="71">
        <v>190</v>
      </c>
      <c r="F83" s="71">
        <f>IFERROR(IF(OR(IFERROR(VLOOKUP($B83&amp;"-"&amp;$C83,エリア表のみ!$D$5:$M$906,5,FALSE) ="●",FALSE),IFERROR(VLOOKUP($B83&amp;"-"&amp;$C83,エリア表のみ!$Q$5:$Z$906,5,FALSE) ="●",FALSE),IFERROR(VLOOKUP($B83&amp;"-"&amp;$C83,エリア表のみ!$AD$5:$AM$906,5,FALSE) ="●",FALSE)),1,0),0)</f>
        <v>0</v>
      </c>
      <c r="G83" s="71">
        <v>212</v>
      </c>
      <c r="H83" s="71">
        <f>IFERROR(IF(OR(IFERROR(VLOOKUP($B83&amp;"-"&amp;$C83,エリア表のみ!$D$5:$M$906,7,FALSE) ="●",FALSE),IFERROR(VLOOKUP($B83&amp;"-"&amp;$C83,エリア表のみ!$Q$5:$Z$906,7,FALSE) ="●",FALSE),IFERROR(VLOOKUP($B83&amp;"-"&amp;$C83,エリア表のみ!$AD$5:$AM$906,7,FALSE) ="●",FALSE)),1,0),0)</f>
        <v>0</v>
      </c>
      <c r="I83" s="71">
        <v>402</v>
      </c>
      <c r="J83" s="71">
        <f>IFERROR(_xlfn.IFS(IFERROR(VLOOKUP($B83&amp;"-"&amp;$C83,エリア表のみ!$D$5:$M$906,1,FALSE) =$B83&amp;"-"&amp;$C83,FALSE),IFERROR(VLOOKUP($B83&amp;"-"&amp;$C83,エリア表のみ!$D$5:$M$906,9,FALSE),0),IFERROR(VLOOKUP($B83&amp;"-"&amp;$C83,エリア表のみ!$Q$5:$Z$906,1,FALSE) =$B83&amp;"-"&amp;$C83,FALSE),IFERROR(VLOOKUP($B83&amp;"-"&amp;$C83,エリア表のみ!$Q$5:$Z$906,9,FALSE),0),IFERROR(VLOOKUP($B83&amp;"-"&amp;$C83,エリア表のみ!$AD$5:$AM$906,1,FALSE) =$B83&amp;"-"&amp;$C83,FALSE),IFERROR(VLOOKUP($B83&amp;"-"&amp;$C83,エリア表のみ!$AD$5:$AM$906,9,FALSE),0)),0)</f>
        <v>0</v>
      </c>
    </row>
    <row r="84" spans="1:12">
      <c r="A84" s="17">
        <v>15</v>
      </c>
      <c r="B84" s="17">
        <v>3</v>
      </c>
      <c r="C84" s="71">
        <v>15</v>
      </c>
      <c r="D84" s="71">
        <f>IFERROR(IF(OR(IFERROR(VLOOKUP($B84&amp;"-"&amp;$C84,エリア表のみ!$D$5:$M$906,3,FALSE) ="●",FALSE),IFERROR(VLOOKUP($B84&amp;"-"&amp;$C84,エリア表のみ!$Q$5:$Z$906,3,FALSE) ="●",FALSE),IFERROR(VLOOKUP($B84&amp;"-"&amp;$C84,エリア表のみ!$AD$5:$AM$906,3,FALSE) ="●",FALSE)),1,0),0)</f>
        <v>0</v>
      </c>
      <c r="E84" s="71">
        <v>83</v>
      </c>
      <c r="F84" s="71">
        <f>IFERROR(IF(OR(IFERROR(VLOOKUP($B84&amp;"-"&amp;$C84,エリア表のみ!$D$5:$M$906,5,FALSE) ="●",FALSE),IFERROR(VLOOKUP($B84&amp;"-"&amp;$C84,エリア表のみ!$Q$5:$Z$906,5,FALSE) ="●",FALSE),IFERROR(VLOOKUP($B84&amp;"-"&amp;$C84,エリア表のみ!$AD$5:$AM$906,5,FALSE) ="●",FALSE)),1,0),0)</f>
        <v>0</v>
      </c>
      <c r="G84" s="71">
        <v>442</v>
      </c>
      <c r="H84" s="71">
        <f>IFERROR(IF(OR(IFERROR(VLOOKUP($B84&amp;"-"&amp;$C84,エリア表のみ!$D$5:$M$906,7,FALSE) ="●",FALSE),IFERROR(VLOOKUP($B84&amp;"-"&amp;$C84,エリア表のみ!$Q$5:$Z$906,7,FALSE) ="●",FALSE),IFERROR(VLOOKUP($B84&amp;"-"&amp;$C84,エリア表のみ!$AD$5:$AM$906,7,FALSE) ="●",FALSE)),1,0),0)</f>
        <v>0</v>
      </c>
      <c r="I84" s="71">
        <v>525</v>
      </c>
      <c r="J84" s="71">
        <f>IFERROR(_xlfn.IFS(IFERROR(VLOOKUP($B84&amp;"-"&amp;$C84,エリア表のみ!$D$5:$M$906,1,FALSE) =$B84&amp;"-"&amp;$C84,FALSE),IFERROR(VLOOKUP($B84&amp;"-"&amp;$C84,エリア表のみ!$D$5:$M$906,9,FALSE),0),IFERROR(VLOOKUP($B84&amp;"-"&amp;$C84,エリア表のみ!$Q$5:$Z$906,1,FALSE) =$B84&amp;"-"&amp;$C84,FALSE),IFERROR(VLOOKUP($B84&amp;"-"&amp;$C84,エリア表のみ!$Q$5:$Z$906,9,FALSE),0),IFERROR(VLOOKUP($B84&amp;"-"&amp;$C84,エリア表のみ!$AD$5:$AM$906,1,FALSE) =$B84&amp;"-"&amp;$C84,FALSE),IFERROR(VLOOKUP($B84&amp;"-"&amp;$C84,エリア表のみ!$AD$5:$AM$906,9,FALSE),0)),0)</f>
        <v>0</v>
      </c>
    </row>
    <row r="85" spans="1:12">
      <c r="A85" s="17">
        <v>16</v>
      </c>
      <c r="B85" s="17">
        <v>3</v>
      </c>
      <c r="C85" s="71">
        <v>16</v>
      </c>
      <c r="D85" s="71">
        <f>IFERROR(IF(OR(IFERROR(VLOOKUP($B85&amp;"-"&amp;$C85,エリア表のみ!$D$5:$M$906,3,FALSE) ="●",FALSE),IFERROR(VLOOKUP($B85&amp;"-"&amp;$C85,エリア表のみ!$Q$5:$Z$906,3,FALSE) ="●",FALSE),IFERROR(VLOOKUP($B85&amp;"-"&amp;$C85,エリア表のみ!$AD$5:$AM$906,3,FALSE) ="●",FALSE)),1,0),0)</f>
        <v>0</v>
      </c>
      <c r="E85" s="71">
        <v>130</v>
      </c>
      <c r="F85" s="71">
        <f>IFERROR(IF(OR(IFERROR(VLOOKUP($B85&amp;"-"&amp;$C85,エリア表のみ!$D$5:$M$906,5,FALSE) ="●",FALSE),IFERROR(VLOOKUP($B85&amp;"-"&amp;$C85,エリア表のみ!$Q$5:$Z$906,5,FALSE) ="●",FALSE),IFERROR(VLOOKUP($B85&amp;"-"&amp;$C85,エリア表のみ!$AD$5:$AM$906,5,FALSE) ="●",FALSE)),1,0),0)</f>
        <v>0</v>
      </c>
      <c r="G85" s="71">
        <v>96</v>
      </c>
      <c r="H85" s="71">
        <f>IFERROR(IF(OR(IFERROR(VLOOKUP($B85&amp;"-"&amp;$C85,エリア表のみ!$D$5:$M$906,7,FALSE) ="●",FALSE),IFERROR(VLOOKUP($B85&amp;"-"&amp;$C85,エリア表のみ!$Q$5:$Z$906,7,FALSE) ="●",FALSE),IFERROR(VLOOKUP($B85&amp;"-"&amp;$C85,エリア表のみ!$AD$5:$AM$906,7,FALSE) ="●",FALSE)),1,0),0)</f>
        <v>0</v>
      </c>
      <c r="I85" s="71">
        <v>226</v>
      </c>
      <c r="J85" s="71">
        <f>IFERROR(_xlfn.IFS(IFERROR(VLOOKUP($B85&amp;"-"&amp;$C85,エリア表のみ!$D$5:$M$906,1,FALSE) =$B85&amp;"-"&amp;$C85,FALSE),IFERROR(VLOOKUP($B85&amp;"-"&amp;$C85,エリア表のみ!$D$5:$M$906,9,FALSE),0),IFERROR(VLOOKUP($B85&amp;"-"&amp;$C85,エリア表のみ!$Q$5:$Z$906,1,FALSE) =$B85&amp;"-"&amp;$C85,FALSE),IFERROR(VLOOKUP($B85&amp;"-"&amp;$C85,エリア表のみ!$Q$5:$Z$906,9,FALSE),0),IFERROR(VLOOKUP($B85&amp;"-"&amp;$C85,エリア表のみ!$AD$5:$AM$906,1,FALSE) =$B85&amp;"-"&amp;$C85,FALSE),IFERROR(VLOOKUP($B85&amp;"-"&amp;$C85,エリア表のみ!$AD$5:$AM$906,9,FALSE),0)),0)</f>
        <v>0</v>
      </c>
    </row>
    <row r="86" spans="1:12">
      <c r="A86" s="17">
        <v>17</v>
      </c>
      <c r="B86" s="17">
        <v>3</v>
      </c>
      <c r="C86" s="71">
        <v>17</v>
      </c>
      <c r="D86" s="71">
        <f>IFERROR(IF(OR(IFERROR(VLOOKUP($B86&amp;"-"&amp;$C86,エリア表のみ!$D$5:$M$906,3,FALSE) ="●",FALSE),IFERROR(VLOOKUP($B86&amp;"-"&amp;$C86,エリア表のみ!$Q$5:$Z$906,3,FALSE) ="●",FALSE),IFERROR(VLOOKUP($B86&amp;"-"&amp;$C86,エリア表のみ!$AD$5:$AM$906,3,FALSE) ="●",FALSE)),1,0),0)</f>
        <v>0</v>
      </c>
      <c r="E86" s="71">
        <v>162</v>
      </c>
      <c r="F86" s="71">
        <f>IFERROR(IF(OR(IFERROR(VLOOKUP($B86&amp;"-"&amp;$C86,エリア表のみ!$D$5:$M$906,5,FALSE) ="●",FALSE),IFERROR(VLOOKUP($B86&amp;"-"&amp;$C86,エリア表のみ!$Q$5:$Z$906,5,FALSE) ="●",FALSE),IFERROR(VLOOKUP($B86&amp;"-"&amp;$C86,エリア表のみ!$AD$5:$AM$906,5,FALSE) ="●",FALSE)),1,0),0)</f>
        <v>0</v>
      </c>
      <c r="G86" s="71">
        <v>230</v>
      </c>
      <c r="H86" s="71">
        <f>IFERROR(IF(OR(IFERROR(VLOOKUP($B86&amp;"-"&amp;$C86,エリア表のみ!$D$5:$M$906,7,FALSE) ="●",FALSE),IFERROR(VLOOKUP($B86&amp;"-"&amp;$C86,エリア表のみ!$Q$5:$Z$906,7,FALSE) ="●",FALSE),IFERROR(VLOOKUP($B86&amp;"-"&amp;$C86,エリア表のみ!$AD$5:$AM$906,7,FALSE) ="●",FALSE)),1,0),0)</f>
        <v>0</v>
      </c>
      <c r="I86" s="71">
        <v>392</v>
      </c>
      <c r="J86" s="71">
        <f>IFERROR(_xlfn.IFS(IFERROR(VLOOKUP($B86&amp;"-"&amp;$C86,エリア表のみ!$D$5:$M$906,1,FALSE) =$B86&amp;"-"&amp;$C86,FALSE),IFERROR(VLOOKUP($B86&amp;"-"&amp;$C86,エリア表のみ!$D$5:$M$906,9,FALSE),0),IFERROR(VLOOKUP($B86&amp;"-"&amp;$C86,エリア表のみ!$Q$5:$Z$906,1,FALSE) =$B86&amp;"-"&amp;$C86,FALSE),IFERROR(VLOOKUP($B86&amp;"-"&amp;$C86,エリア表のみ!$Q$5:$Z$906,9,FALSE),0),IFERROR(VLOOKUP($B86&amp;"-"&amp;$C86,エリア表のみ!$AD$5:$AM$906,1,FALSE) =$B86&amp;"-"&amp;$C86,FALSE),IFERROR(VLOOKUP($B86&amp;"-"&amp;$C86,エリア表のみ!$AD$5:$AM$906,9,FALSE),0)),0)</f>
        <v>0</v>
      </c>
    </row>
    <row r="87" spans="1:12">
      <c r="A87" s="17">
        <v>18</v>
      </c>
      <c r="B87" s="17">
        <v>3</v>
      </c>
      <c r="C87" s="71">
        <v>18</v>
      </c>
      <c r="D87" s="71">
        <f>IFERROR(IF(OR(IFERROR(VLOOKUP($B87&amp;"-"&amp;$C87,エリア表のみ!$D$5:$M$906,3,FALSE) ="●",FALSE),IFERROR(VLOOKUP($B87&amp;"-"&amp;$C87,エリア表のみ!$Q$5:$Z$906,3,FALSE) ="●",FALSE),IFERROR(VLOOKUP($B87&amp;"-"&amp;$C87,エリア表のみ!$AD$5:$AM$906,3,FALSE) ="●",FALSE)),1,0),0)</f>
        <v>0</v>
      </c>
      <c r="E87" s="71">
        <v>112</v>
      </c>
      <c r="F87" s="71">
        <f>IFERROR(IF(OR(IFERROR(VLOOKUP($B87&amp;"-"&amp;$C87,エリア表のみ!$D$5:$M$906,5,FALSE) ="●",FALSE),IFERROR(VLOOKUP($B87&amp;"-"&amp;$C87,エリア表のみ!$Q$5:$Z$906,5,FALSE) ="●",FALSE),IFERROR(VLOOKUP($B87&amp;"-"&amp;$C87,エリア表のみ!$AD$5:$AM$906,5,FALSE) ="●",FALSE)),1,0),0)</f>
        <v>0</v>
      </c>
      <c r="G87" s="71">
        <v>512</v>
      </c>
      <c r="H87" s="71">
        <f>IFERROR(IF(OR(IFERROR(VLOOKUP($B87&amp;"-"&amp;$C87,エリア表のみ!$D$5:$M$906,7,FALSE) ="●",FALSE),IFERROR(VLOOKUP($B87&amp;"-"&amp;$C87,エリア表のみ!$Q$5:$Z$906,7,FALSE) ="●",FALSE),IFERROR(VLOOKUP($B87&amp;"-"&amp;$C87,エリア表のみ!$AD$5:$AM$906,7,FALSE) ="●",FALSE)),1,0),0)</f>
        <v>0</v>
      </c>
      <c r="I87" s="71">
        <v>624</v>
      </c>
      <c r="J87" s="71">
        <f>IFERROR(_xlfn.IFS(IFERROR(VLOOKUP($B87&amp;"-"&amp;$C87,エリア表のみ!$D$5:$M$906,1,FALSE) =$B87&amp;"-"&amp;$C87,FALSE),IFERROR(VLOOKUP($B87&amp;"-"&amp;$C87,エリア表のみ!$D$5:$M$906,9,FALSE),0),IFERROR(VLOOKUP($B87&amp;"-"&amp;$C87,エリア表のみ!$Q$5:$Z$906,1,FALSE) =$B87&amp;"-"&amp;$C87,FALSE),IFERROR(VLOOKUP($B87&amp;"-"&amp;$C87,エリア表のみ!$Q$5:$Z$906,9,FALSE),0),IFERROR(VLOOKUP($B87&amp;"-"&amp;$C87,エリア表のみ!$AD$5:$AM$906,1,FALSE) =$B87&amp;"-"&amp;$C87,FALSE),IFERROR(VLOOKUP($B87&amp;"-"&amp;$C87,エリア表のみ!$AD$5:$AM$906,9,FALSE),0)),0)</f>
        <v>0</v>
      </c>
    </row>
    <row r="88" spans="1:12">
      <c r="A88" s="17">
        <v>19</v>
      </c>
      <c r="B88" s="17">
        <v>3</v>
      </c>
      <c r="C88" s="71">
        <v>19</v>
      </c>
      <c r="D88" s="71">
        <f>IFERROR(IF(OR(IFERROR(VLOOKUP($B88&amp;"-"&amp;$C88,エリア表のみ!$D$5:$M$906,3,FALSE) ="●",FALSE),IFERROR(VLOOKUP($B88&amp;"-"&amp;$C88,エリア表のみ!$Q$5:$Z$906,3,FALSE) ="●",FALSE),IFERROR(VLOOKUP($B88&amp;"-"&amp;$C88,エリア表のみ!$AD$5:$AM$906,3,FALSE) ="●",FALSE)),1,0),0)</f>
        <v>0</v>
      </c>
      <c r="E88" s="71">
        <v>157</v>
      </c>
      <c r="F88" s="71">
        <f>IFERROR(IF(OR(IFERROR(VLOOKUP($B88&amp;"-"&amp;$C88,エリア表のみ!$D$5:$M$906,5,FALSE) ="●",FALSE),IFERROR(VLOOKUP($B88&amp;"-"&amp;$C88,エリア表のみ!$Q$5:$Z$906,5,FALSE) ="●",FALSE),IFERROR(VLOOKUP($B88&amp;"-"&amp;$C88,エリア表のみ!$AD$5:$AM$906,5,FALSE) ="●",FALSE)),1,0),0)</f>
        <v>0</v>
      </c>
      <c r="G88" s="71">
        <v>167</v>
      </c>
      <c r="H88" s="71">
        <f>IFERROR(IF(OR(IFERROR(VLOOKUP($B88&amp;"-"&amp;$C88,エリア表のみ!$D$5:$M$906,7,FALSE) ="●",FALSE),IFERROR(VLOOKUP($B88&amp;"-"&amp;$C88,エリア表のみ!$Q$5:$Z$906,7,FALSE) ="●",FALSE),IFERROR(VLOOKUP($B88&amp;"-"&amp;$C88,エリア表のみ!$AD$5:$AM$906,7,FALSE) ="●",FALSE)),1,0),0)</f>
        <v>0</v>
      </c>
      <c r="I88" s="71">
        <v>324</v>
      </c>
      <c r="J88" s="71">
        <f>IFERROR(_xlfn.IFS(IFERROR(VLOOKUP($B88&amp;"-"&amp;$C88,エリア表のみ!$D$5:$M$906,1,FALSE) =$B88&amp;"-"&amp;$C88,FALSE),IFERROR(VLOOKUP($B88&amp;"-"&amp;$C88,エリア表のみ!$D$5:$M$906,9,FALSE),0),IFERROR(VLOOKUP($B88&amp;"-"&amp;$C88,エリア表のみ!$Q$5:$Z$906,1,FALSE) =$B88&amp;"-"&amp;$C88,FALSE),IFERROR(VLOOKUP($B88&amp;"-"&amp;$C88,エリア表のみ!$Q$5:$Z$906,9,FALSE),0),IFERROR(VLOOKUP($B88&amp;"-"&amp;$C88,エリア表のみ!$AD$5:$AM$906,1,FALSE) =$B88&amp;"-"&amp;$C88,FALSE),IFERROR(VLOOKUP($B88&amp;"-"&amp;$C88,エリア表のみ!$AD$5:$AM$906,9,FALSE),0)),0)</f>
        <v>0</v>
      </c>
    </row>
    <row r="89" spans="1:12">
      <c r="A89" s="17">
        <v>20</v>
      </c>
      <c r="B89" s="17">
        <v>3</v>
      </c>
      <c r="C89" s="71">
        <v>20</v>
      </c>
      <c r="D89" s="71">
        <f>IFERROR(IF(OR(IFERROR(VLOOKUP($B89&amp;"-"&amp;$C89,エリア表のみ!$D$5:$M$906,3,FALSE) ="●",FALSE),IFERROR(VLOOKUP($B89&amp;"-"&amp;$C89,エリア表のみ!$Q$5:$Z$906,3,FALSE) ="●",FALSE),IFERROR(VLOOKUP($B89&amp;"-"&amp;$C89,エリア表のみ!$AD$5:$AM$906,3,FALSE) ="●",FALSE)),1,0),0)</f>
        <v>0</v>
      </c>
      <c r="E89" s="71">
        <v>115</v>
      </c>
      <c r="F89" s="71">
        <f>IFERROR(IF(OR(IFERROR(VLOOKUP($B89&amp;"-"&amp;$C89,エリア表のみ!$D$5:$M$906,5,FALSE) ="●",FALSE),IFERROR(VLOOKUP($B89&amp;"-"&amp;$C89,エリア表のみ!$Q$5:$Z$906,5,FALSE) ="●",FALSE),IFERROR(VLOOKUP($B89&amp;"-"&amp;$C89,エリア表のみ!$AD$5:$AM$906,5,FALSE) ="●",FALSE)),1,0),0)</f>
        <v>0</v>
      </c>
      <c r="G89" s="71">
        <v>418</v>
      </c>
      <c r="H89" s="71">
        <f>IFERROR(IF(OR(IFERROR(VLOOKUP($B89&amp;"-"&amp;$C89,エリア表のみ!$D$5:$M$906,7,FALSE) ="●",FALSE),IFERROR(VLOOKUP($B89&amp;"-"&amp;$C89,エリア表のみ!$Q$5:$Z$906,7,FALSE) ="●",FALSE),IFERROR(VLOOKUP($B89&amp;"-"&amp;$C89,エリア表のみ!$AD$5:$AM$906,7,FALSE) ="●",FALSE)),1,0),0)</f>
        <v>0</v>
      </c>
      <c r="I89" s="71">
        <v>533</v>
      </c>
      <c r="J89" s="71">
        <f>IFERROR(_xlfn.IFS(IFERROR(VLOOKUP($B89&amp;"-"&amp;$C89,エリア表のみ!$D$5:$M$906,1,FALSE) =$B89&amp;"-"&amp;$C89,FALSE),IFERROR(VLOOKUP($B89&amp;"-"&amp;$C89,エリア表のみ!$D$5:$M$906,9,FALSE),0),IFERROR(VLOOKUP($B89&amp;"-"&amp;$C89,エリア表のみ!$Q$5:$Z$906,1,FALSE) =$B89&amp;"-"&amp;$C89,FALSE),IFERROR(VLOOKUP($B89&amp;"-"&amp;$C89,エリア表のみ!$Q$5:$Z$906,9,FALSE),0),IFERROR(VLOOKUP($B89&amp;"-"&amp;$C89,エリア表のみ!$AD$5:$AM$906,1,FALSE) =$B89&amp;"-"&amp;$C89,FALSE),IFERROR(VLOOKUP($B89&amp;"-"&amp;$C89,エリア表のみ!$AD$5:$AM$906,9,FALSE),0)),0)</f>
        <v>0</v>
      </c>
    </row>
    <row r="90" spans="1:12">
      <c r="A90" s="17">
        <v>21</v>
      </c>
      <c r="B90" s="17">
        <v>3</v>
      </c>
      <c r="C90" s="71">
        <v>21</v>
      </c>
      <c r="D90" s="71">
        <f>IFERROR(IF(OR(IFERROR(VLOOKUP($B90&amp;"-"&amp;$C90,エリア表のみ!$D$5:$M$906,3,FALSE) ="●",FALSE),IFERROR(VLOOKUP($B90&amp;"-"&amp;$C90,エリア表のみ!$Q$5:$Z$906,3,FALSE) ="●",FALSE),IFERROR(VLOOKUP($B90&amp;"-"&amp;$C90,エリア表のみ!$AD$5:$AM$906,3,FALSE) ="●",FALSE)),1,0),0)</f>
        <v>0</v>
      </c>
      <c r="E90" s="71">
        <v>162</v>
      </c>
      <c r="F90" s="71">
        <f>IFERROR(IF(OR(IFERROR(VLOOKUP($B90&amp;"-"&amp;$C90,エリア表のみ!$D$5:$M$906,5,FALSE) ="●",FALSE),IFERROR(VLOOKUP($B90&amp;"-"&amp;$C90,エリア表のみ!$Q$5:$Z$906,5,FALSE) ="●",FALSE),IFERROR(VLOOKUP($B90&amp;"-"&amp;$C90,エリア表のみ!$AD$5:$AM$906,5,FALSE) ="●",FALSE)),1,0),0)</f>
        <v>0</v>
      </c>
      <c r="G90" s="71">
        <v>500</v>
      </c>
      <c r="H90" s="71">
        <f>IFERROR(IF(OR(IFERROR(VLOOKUP($B90&amp;"-"&amp;$C90,エリア表のみ!$D$5:$M$906,7,FALSE) ="●",FALSE),IFERROR(VLOOKUP($B90&amp;"-"&amp;$C90,エリア表のみ!$Q$5:$Z$906,7,FALSE) ="●",FALSE),IFERROR(VLOOKUP($B90&amp;"-"&amp;$C90,エリア表のみ!$AD$5:$AM$906,7,FALSE) ="●",FALSE)),1,0),0)</f>
        <v>0</v>
      </c>
      <c r="I90" s="71">
        <v>662</v>
      </c>
      <c r="J90" s="71">
        <f>IFERROR(_xlfn.IFS(IFERROR(VLOOKUP($B90&amp;"-"&amp;$C90,エリア表のみ!$D$5:$M$906,1,FALSE) =$B90&amp;"-"&amp;$C90,FALSE),IFERROR(VLOOKUP($B90&amp;"-"&amp;$C90,エリア表のみ!$D$5:$M$906,9,FALSE),0),IFERROR(VLOOKUP($B90&amp;"-"&amp;$C90,エリア表のみ!$Q$5:$Z$906,1,FALSE) =$B90&amp;"-"&amp;$C90,FALSE),IFERROR(VLOOKUP($B90&amp;"-"&amp;$C90,エリア表のみ!$Q$5:$Z$906,9,FALSE),0),IFERROR(VLOOKUP($B90&amp;"-"&amp;$C90,エリア表のみ!$AD$5:$AM$906,1,FALSE) =$B90&amp;"-"&amp;$C90,FALSE),IFERROR(VLOOKUP($B90&amp;"-"&amp;$C90,エリア表のみ!$AD$5:$AM$906,9,FALSE),0)),0)</f>
        <v>0</v>
      </c>
      <c r="L90" s="18"/>
    </row>
    <row r="91" spans="1:12">
      <c r="A91" s="17">
        <v>22</v>
      </c>
      <c r="B91" s="17">
        <v>3</v>
      </c>
      <c r="C91" s="71">
        <v>22</v>
      </c>
      <c r="D91" s="71">
        <f>IFERROR(IF(OR(IFERROR(VLOOKUP($B91&amp;"-"&amp;$C91,エリア表のみ!$D$5:$M$906,3,FALSE) ="●",FALSE),IFERROR(VLOOKUP($B91&amp;"-"&amp;$C91,エリア表のみ!$Q$5:$Z$906,3,FALSE) ="●",FALSE),IFERROR(VLOOKUP($B91&amp;"-"&amp;$C91,エリア表のみ!$AD$5:$AM$906,3,FALSE) ="●",FALSE)),1,0),0)</f>
        <v>0</v>
      </c>
      <c r="E91" s="71">
        <v>125</v>
      </c>
      <c r="F91" s="71">
        <f>IFERROR(IF(OR(IFERROR(VLOOKUP($B91&amp;"-"&amp;$C91,エリア表のみ!$D$5:$M$906,5,FALSE) ="●",FALSE),IFERROR(VLOOKUP($B91&amp;"-"&amp;$C91,エリア表のみ!$Q$5:$Z$906,5,FALSE) ="●",FALSE),IFERROR(VLOOKUP($B91&amp;"-"&amp;$C91,エリア表のみ!$AD$5:$AM$906,5,FALSE) ="●",FALSE)),1,0),0)</f>
        <v>0</v>
      </c>
      <c r="G91" s="71">
        <v>315</v>
      </c>
      <c r="H91" s="71">
        <f>IFERROR(IF(OR(IFERROR(VLOOKUP($B91&amp;"-"&amp;$C91,エリア表のみ!$D$5:$M$906,7,FALSE) ="●",FALSE),IFERROR(VLOOKUP($B91&amp;"-"&amp;$C91,エリア表のみ!$Q$5:$Z$906,7,FALSE) ="●",FALSE),IFERROR(VLOOKUP($B91&amp;"-"&amp;$C91,エリア表のみ!$AD$5:$AM$906,7,FALSE) ="●",FALSE)),1,0),0)</f>
        <v>0</v>
      </c>
      <c r="I91" s="71">
        <v>440</v>
      </c>
      <c r="J91" s="71">
        <f>IFERROR(_xlfn.IFS(IFERROR(VLOOKUP($B91&amp;"-"&amp;$C91,エリア表のみ!$D$5:$M$906,1,FALSE) =$B91&amp;"-"&amp;$C91,FALSE),IFERROR(VLOOKUP($B91&amp;"-"&amp;$C91,エリア表のみ!$D$5:$M$906,9,FALSE),0),IFERROR(VLOOKUP($B91&amp;"-"&amp;$C91,エリア表のみ!$Q$5:$Z$906,1,FALSE) =$B91&amp;"-"&amp;$C91,FALSE),IFERROR(VLOOKUP($B91&amp;"-"&amp;$C91,エリア表のみ!$Q$5:$Z$906,9,FALSE),0),IFERROR(VLOOKUP($B91&amp;"-"&amp;$C91,エリア表のみ!$AD$5:$AM$906,1,FALSE) =$B91&amp;"-"&amp;$C91,FALSE),IFERROR(VLOOKUP($B91&amp;"-"&amp;$C91,エリア表のみ!$AD$5:$AM$906,9,FALSE),0)),0)</f>
        <v>0</v>
      </c>
    </row>
    <row r="92" spans="1:12">
      <c r="A92" s="17">
        <v>23</v>
      </c>
      <c r="B92" s="17">
        <v>3</v>
      </c>
      <c r="C92" s="71">
        <v>23</v>
      </c>
      <c r="D92" s="71">
        <f>IFERROR(IF(OR(IFERROR(VLOOKUP($B92&amp;"-"&amp;$C92,エリア表のみ!$D$5:$M$906,3,FALSE) ="●",FALSE),IFERROR(VLOOKUP($B92&amp;"-"&amp;$C92,エリア表のみ!$Q$5:$Z$906,3,FALSE) ="●",FALSE),IFERROR(VLOOKUP($B92&amp;"-"&amp;$C92,エリア表のみ!$AD$5:$AM$906,3,FALSE) ="●",FALSE)),1,0),0)</f>
        <v>0</v>
      </c>
      <c r="E92" s="71">
        <v>95</v>
      </c>
      <c r="F92" s="71">
        <f>IFERROR(IF(OR(IFERROR(VLOOKUP($B92&amp;"-"&amp;$C92,エリア表のみ!$D$5:$M$906,5,FALSE) ="●",FALSE),IFERROR(VLOOKUP($B92&amp;"-"&amp;$C92,エリア表のみ!$Q$5:$Z$906,5,FALSE) ="●",FALSE),IFERROR(VLOOKUP($B92&amp;"-"&amp;$C92,エリア表のみ!$AD$5:$AM$906,5,FALSE) ="●",FALSE)),1,0),0)</f>
        <v>0</v>
      </c>
      <c r="G92" s="71">
        <v>485</v>
      </c>
      <c r="H92" s="71">
        <f>IFERROR(IF(OR(IFERROR(VLOOKUP($B92&amp;"-"&amp;$C92,エリア表のみ!$D$5:$M$906,7,FALSE) ="●",FALSE),IFERROR(VLOOKUP($B92&amp;"-"&amp;$C92,エリア表のみ!$Q$5:$Z$906,7,FALSE) ="●",FALSE),IFERROR(VLOOKUP($B92&amp;"-"&amp;$C92,エリア表のみ!$AD$5:$AM$906,7,FALSE) ="●",FALSE)),1,0),0)</f>
        <v>0</v>
      </c>
      <c r="I92" s="71">
        <v>580</v>
      </c>
      <c r="J92" s="71">
        <f>IFERROR(_xlfn.IFS(IFERROR(VLOOKUP($B92&amp;"-"&amp;$C92,エリア表のみ!$D$5:$M$906,1,FALSE) =$B92&amp;"-"&amp;$C92,FALSE),IFERROR(VLOOKUP($B92&amp;"-"&amp;$C92,エリア表のみ!$D$5:$M$906,9,FALSE),0),IFERROR(VLOOKUP($B92&amp;"-"&amp;$C92,エリア表のみ!$Q$5:$Z$906,1,FALSE) =$B92&amp;"-"&amp;$C92,FALSE),IFERROR(VLOOKUP($B92&amp;"-"&amp;$C92,エリア表のみ!$Q$5:$Z$906,9,FALSE),0),IFERROR(VLOOKUP($B92&amp;"-"&amp;$C92,エリア表のみ!$AD$5:$AM$906,1,FALSE) =$B92&amp;"-"&amp;$C92,FALSE),IFERROR(VLOOKUP($B92&amp;"-"&amp;$C92,エリア表のみ!$AD$5:$AM$906,9,FALSE),0)),0)</f>
        <v>0</v>
      </c>
    </row>
    <row r="93" spans="1:12">
      <c r="A93" s="17">
        <v>24</v>
      </c>
      <c r="B93" s="17">
        <v>3</v>
      </c>
      <c r="C93" s="71">
        <v>24</v>
      </c>
      <c r="D93" s="71">
        <f>IFERROR(IF(OR(IFERROR(VLOOKUP($B93&amp;"-"&amp;$C93,エリア表のみ!$D$5:$M$906,3,FALSE) ="●",FALSE),IFERROR(VLOOKUP($B93&amp;"-"&amp;$C93,エリア表のみ!$Q$5:$Z$906,3,FALSE) ="●",FALSE),IFERROR(VLOOKUP($B93&amp;"-"&amp;$C93,エリア表のみ!$AD$5:$AM$906,3,FALSE) ="●",FALSE)),1,0),0)</f>
        <v>0</v>
      </c>
      <c r="E93" s="71">
        <v>123</v>
      </c>
      <c r="F93" s="71">
        <f>IFERROR(IF(OR(IFERROR(VLOOKUP($B93&amp;"-"&amp;$C93,エリア表のみ!$D$5:$M$906,5,FALSE) ="●",FALSE),IFERROR(VLOOKUP($B93&amp;"-"&amp;$C93,エリア表のみ!$Q$5:$Z$906,5,FALSE) ="●",FALSE),IFERROR(VLOOKUP($B93&amp;"-"&amp;$C93,エリア表のみ!$AD$5:$AM$906,5,FALSE) ="●",FALSE)),1,0),0)</f>
        <v>0</v>
      </c>
      <c r="G93" s="71">
        <v>537</v>
      </c>
      <c r="H93" s="71">
        <f>IFERROR(IF(OR(IFERROR(VLOOKUP($B93&amp;"-"&amp;$C93,エリア表のみ!$D$5:$M$906,7,FALSE) ="●",FALSE),IFERROR(VLOOKUP($B93&amp;"-"&amp;$C93,エリア表のみ!$Q$5:$Z$906,7,FALSE) ="●",FALSE),IFERROR(VLOOKUP($B93&amp;"-"&amp;$C93,エリア表のみ!$AD$5:$AM$906,7,FALSE) ="●",FALSE)),1,0),0)</f>
        <v>0</v>
      </c>
      <c r="I93" s="71">
        <v>660</v>
      </c>
      <c r="J93" s="71">
        <f>IFERROR(_xlfn.IFS(IFERROR(VLOOKUP($B93&amp;"-"&amp;$C93,エリア表のみ!$D$5:$M$906,1,FALSE) =$B93&amp;"-"&amp;$C93,FALSE),IFERROR(VLOOKUP($B93&amp;"-"&amp;$C93,エリア表のみ!$D$5:$M$906,9,FALSE),0),IFERROR(VLOOKUP($B93&amp;"-"&amp;$C93,エリア表のみ!$Q$5:$Z$906,1,FALSE) =$B93&amp;"-"&amp;$C93,FALSE),IFERROR(VLOOKUP($B93&amp;"-"&amp;$C93,エリア表のみ!$Q$5:$Z$906,9,FALSE),0),IFERROR(VLOOKUP($B93&amp;"-"&amp;$C93,エリア表のみ!$AD$5:$AM$906,1,FALSE) =$B93&amp;"-"&amp;$C93,FALSE),IFERROR(VLOOKUP($B93&amp;"-"&amp;$C93,エリア表のみ!$AD$5:$AM$906,9,FALSE),0)),0)</f>
        <v>0</v>
      </c>
    </row>
    <row r="94" spans="1:12">
      <c r="A94" s="17">
        <v>25</v>
      </c>
      <c r="B94" s="17">
        <v>3</v>
      </c>
      <c r="C94" s="71">
        <v>25</v>
      </c>
      <c r="D94" s="71">
        <f>IFERROR(IF(OR(IFERROR(VLOOKUP($B94&amp;"-"&amp;$C94,エリア表のみ!$D$5:$M$906,3,FALSE) ="●",FALSE),IFERROR(VLOOKUP($B94&amp;"-"&amp;$C94,エリア表のみ!$Q$5:$Z$906,3,FALSE) ="●",FALSE),IFERROR(VLOOKUP($B94&amp;"-"&amp;$C94,エリア表のみ!$AD$5:$AM$906,3,FALSE) ="●",FALSE)),1,0),0)</f>
        <v>0</v>
      </c>
      <c r="E94" s="71">
        <v>50</v>
      </c>
      <c r="F94" s="71">
        <f>IFERROR(IF(OR(IFERROR(VLOOKUP($B94&amp;"-"&amp;$C94,エリア表のみ!$D$5:$M$906,5,FALSE) ="●",FALSE),IFERROR(VLOOKUP($B94&amp;"-"&amp;$C94,エリア表のみ!$Q$5:$Z$906,5,FALSE) ="●",FALSE),IFERROR(VLOOKUP($B94&amp;"-"&amp;$C94,エリア表のみ!$AD$5:$AM$906,5,FALSE) ="●",FALSE)),1,0),0)</f>
        <v>0</v>
      </c>
      <c r="G94" s="71">
        <v>430</v>
      </c>
      <c r="H94" s="71">
        <f>IFERROR(IF(OR(IFERROR(VLOOKUP($B94&amp;"-"&amp;$C94,エリア表のみ!$D$5:$M$906,7,FALSE) ="●",FALSE),IFERROR(VLOOKUP($B94&amp;"-"&amp;$C94,エリア表のみ!$Q$5:$Z$906,7,FALSE) ="●",FALSE),IFERROR(VLOOKUP($B94&amp;"-"&amp;$C94,エリア表のみ!$AD$5:$AM$906,7,FALSE) ="●",FALSE)),1,0),0)</f>
        <v>0</v>
      </c>
      <c r="I94" s="71">
        <v>480</v>
      </c>
      <c r="J94" s="71">
        <f>IFERROR(_xlfn.IFS(IFERROR(VLOOKUP($B94&amp;"-"&amp;$C94,エリア表のみ!$D$5:$M$906,1,FALSE) =$B94&amp;"-"&amp;$C94,FALSE),IFERROR(VLOOKUP($B94&amp;"-"&amp;$C94,エリア表のみ!$D$5:$M$906,9,FALSE),0),IFERROR(VLOOKUP($B94&amp;"-"&amp;$C94,エリア表のみ!$Q$5:$Z$906,1,FALSE) =$B94&amp;"-"&amp;$C94,FALSE),IFERROR(VLOOKUP($B94&amp;"-"&amp;$C94,エリア表のみ!$Q$5:$Z$906,9,FALSE),0),IFERROR(VLOOKUP($B94&amp;"-"&amp;$C94,エリア表のみ!$AD$5:$AM$906,1,FALSE) =$B94&amp;"-"&amp;$C94,FALSE),IFERROR(VLOOKUP($B94&amp;"-"&amp;$C94,エリア表のみ!$AD$5:$AM$906,9,FALSE),0)),0)</f>
        <v>0</v>
      </c>
    </row>
    <row r="95" spans="1:12">
      <c r="A95" s="17">
        <v>26</v>
      </c>
      <c r="B95" s="17">
        <v>3</v>
      </c>
      <c r="C95" s="71">
        <v>26</v>
      </c>
      <c r="D95" s="71">
        <f>IFERROR(IF(OR(IFERROR(VLOOKUP($B95&amp;"-"&amp;$C95,エリア表のみ!$D$5:$M$906,3,FALSE) ="●",FALSE),IFERROR(VLOOKUP($B95&amp;"-"&amp;$C95,エリア表のみ!$Q$5:$Z$906,3,FALSE) ="●",FALSE),IFERROR(VLOOKUP($B95&amp;"-"&amp;$C95,エリア表のみ!$AD$5:$AM$906,3,FALSE) ="●",FALSE)),1,0),0)</f>
        <v>0</v>
      </c>
      <c r="E95" s="71">
        <v>94</v>
      </c>
      <c r="F95" s="71">
        <f>IFERROR(IF(OR(IFERROR(VLOOKUP($B95&amp;"-"&amp;$C95,エリア表のみ!$D$5:$M$906,5,FALSE) ="●",FALSE),IFERROR(VLOOKUP($B95&amp;"-"&amp;$C95,エリア表のみ!$Q$5:$Z$906,5,FALSE) ="●",FALSE),IFERROR(VLOOKUP($B95&amp;"-"&amp;$C95,エリア表のみ!$AD$5:$AM$906,5,FALSE) ="●",FALSE)),1,0),0)</f>
        <v>0</v>
      </c>
      <c r="G95" s="71">
        <v>90</v>
      </c>
      <c r="H95" s="71">
        <f>IFERROR(IF(OR(IFERROR(VLOOKUP($B95&amp;"-"&amp;$C95,エリア表のみ!$D$5:$M$906,7,FALSE) ="●",FALSE),IFERROR(VLOOKUP($B95&amp;"-"&amp;$C95,エリア表のみ!$Q$5:$Z$906,7,FALSE) ="●",FALSE),IFERROR(VLOOKUP($B95&amp;"-"&amp;$C95,エリア表のみ!$AD$5:$AM$906,7,FALSE) ="●",FALSE)),1,0),0)</f>
        <v>0</v>
      </c>
      <c r="I95" s="71">
        <v>184</v>
      </c>
      <c r="J95" s="71">
        <f>IFERROR(_xlfn.IFS(IFERROR(VLOOKUP($B95&amp;"-"&amp;$C95,エリア表のみ!$D$5:$M$906,1,FALSE) =$B95&amp;"-"&amp;$C95,FALSE),IFERROR(VLOOKUP($B95&amp;"-"&amp;$C95,エリア表のみ!$D$5:$M$906,9,FALSE),0),IFERROR(VLOOKUP($B95&amp;"-"&amp;$C95,エリア表のみ!$Q$5:$Z$906,1,FALSE) =$B95&amp;"-"&amp;$C95,FALSE),IFERROR(VLOOKUP($B95&amp;"-"&amp;$C95,エリア表のみ!$Q$5:$Z$906,9,FALSE),0),IFERROR(VLOOKUP($B95&amp;"-"&amp;$C95,エリア表のみ!$AD$5:$AM$906,1,FALSE) =$B95&amp;"-"&amp;$C95,FALSE),IFERROR(VLOOKUP($B95&amp;"-"&amp;$C95,エリア表のみ!$AD$5:$AM$906,9,FALSE),0)),0)</f>
        <v>0</v>
      </c>
    </row>
    <row r="96" spans="1:12">
      <c r="A96" s="17">
        <v>1</v>
      </c>
      <c r="B96" s="17">
        <v>4</v>
      </c>
      <c r="C96" s="71">
        <v>1</v>
      </c>
      <c r="D96" s="71">
        <f>IFERROR(IF(OR(IFERROR(VLOOKUP($B96&amp;"-"&amp;$C96,エリア表のみ!$D$5:$M$906,3,FALSE) ="●",FALSE),IFERROR(VLOOKUP($B96&amp;"-"&amp;$C96,エリア表のみ!$Q$5:$Z$906,3,FALSE) ="●",FALSE),IFERROR(VLOOKUP($B96&amp;"-"&amp;$C96,エリア表のみ!$AD$5:$AM$906,3,FALSE) ="●",FALSE)),1,0),0)</f>
        <v>0</v>
      </c>
      <c r="E96" s="71">
        <v>62</v>
      </c>
      <c r="F96" s="71">
        <f>IFERROR(IF(OR(IFERROR(VLOOKUP($B96&amp;"-"&amp;$C96,エリア表のみ!$D$5:$M$906,5,FALSE) ="●",FALSE),IFERROR(VLOOKUP($B96&amp;"-"&amp;$C96,エリア表のみ!$Q$5:$Z$906,5,FALSE) ="●",FALSE),IFERROR(VLOOKUP($B96&amp;"-"&amp;$C96,エリア表のみ!$AD$5:$AM$906,5,FALSE) ="●",FALSE)),1,0),0)</f>
        <v>0</v>
      </c>
      <c r="G96" s="71">
        <v>257</v>
      </c>
      <c r="H96" s="71">
        <f>IFERROR(IF(OR(IFERROR(VLOOKUP($B96&amp;"-"&amp;$C96,エリア表のみ!$D$5:$M$906,7,FALSE) ="●",FALSE),IFERROR(VLOOKUP($B96&amp;"-"&amp;$C96,エリア表のみ!$Q$5:$Z$906,7,FALSE) ="●",FALSE),IFERROR(VLOOKUP($B96&amp;"-"&amp;$C96,エリア表のみ!$AD$5:$AM$906,7,FALSE) ="●",FALSE)),1,0),0)</f>
        <v>0</v>
      </c>
      <c r="I96" s="71">
        <v>319</v>
      </c>
      <c r="J96" s="71">
        <f>IFERROR(_xlfn.IFS(IFERROR(VLOOKUP($B96&amp;"-"&amp;$C96,エリア表のみ!$D$5:$M$906,1,FALSE) =$B96&amp;"-"&amp;$C96,FALSE),IFERROR(VLOOKUP($B96&amp;"-"&amp;$C96,エリア表のみ!$D$5:$M$906,9,FALSE),0),IFERROR(VLOOKUP($B96&amp;"-"&amp;$C96,エリア表のみ!$Q$5:$Z$906,1,FALSE) =$B96&amp;"-"&amp;$C96,FALSE),IFERROR(VLOOKUP($B96&amp;"-"&amp;$C96,エリア表のみ!$Q$5:$Z$906,9,FALSE),0),IFERROR(VLOOKUP($B96&amp;"-"&amp;$C96,エリア表のみ!$AD$5:$AM$906,1,FALSE) =$B96&amp;"-"&amp;$C96,FALSE),IFERROR(VLOOKUP($B96&amp;"-"&amp;$C96,エリア表のみ!$AD$5:$AM$906,9,FALSE),0)),0)</f>
        <v>0</v>
      </c>
    </row>
    <row r="97" spans="1:10">
      <c r="A97" s="17">
        <v>2</v>
      </c>
      <c r="B97" s="17">
        <v>4</v>
      </c>
      <c r="C97" s="71">
        <v>2</v>
      </c>
      <c r="D97" s="71">
        <f>IFERROR(IF(OR(IFERROR(VLOOKUP($B97&amp;"-"&amp;$C97,エリア表のみ!$D$5:$M$906,3,FALSE) ="●",FALSE),IFERROR(VLOOKUP($B97&amp;"-"&amp;$C97,エリア表のみ!$Q$5:$Z$906,3,FALSE) ="●",FALSE),IFERROR(VLOOKUP($B97&amp;"-"&amp;$C97,エリア表のみ!$AD$5:$AM$906,3,FALSE) ="●",FALSE)),1,0),0)</f>
        <v>0</v>
      </c>
      <c r="E97" s="71">
        <v>63</v>
      </c>
      <c r="F97" s="71">
        <f>IFERROR(IF(OR(IFERROR(VLOOKUP($B97&amp;"-"&amp;$C97,エリア表のみ!$D$5:$M$906,5,FALSE) ="●",FALSE),IFERROR(VLOOKUP($B97&amp;"-"&amp;$C97,エリア表のみ!$Q$5:$Z$906,5,FALSE) ="●",FALSE),IFERROR(VLOOKUP($B97&amp;"-"&amp;$C97,エリア表のみ!$AD$5:$AM$906,5,FALSE) ="●",FALSE)),1,0),0)</f>
        <v>0</v>
      </c>
      <c r="G97" s="71">
        <v>228</v>
      </c>
      <c r="H97" s="71">
        <f>IFERROR(IF(OR(IFERROR(VLOOKUP($B97&amp;"-"&amp;$C97,エリア表のみ!$D$5:$M$906,7,FALSE) ="●",FALSE),IFERROR(VLOOKUP($B97&amp;"-"&amp;$C97,エリア表のみ!$Q$5:$Z$906,7,FALSE) ="●",FALSE),IFERROR(VLOOKUP($B97&amp;"-"&amp;$C97,エリア表のみ!$AD$5:$AM$906,7,FALSE) ="●",FALSE)),1,0),0)</f>
        <v>0</v>
      </c>
      <c r="I97" s="71">
        <v>291</v>
      </c>
      <c r="J97" s="71">
        <f>IFERROR(_xlfn.IFS(IFERROR(VLOOKUP($B97&amp;"-"&amp;$C97,エリア表のみ!$D$5:$M$906,1,FALSE) =$B97&amp;"-"&amp;$C97,FALSE),IFERROR(VLOOKUP($B97&amp;"-"&amp;$C97,エリア表のみ!$D$5:$M$906,9,FALSE),0),IFERROR(VLOOKUP($B97&amp;"-"&amp;$C97,エリア表のみ!$Q$5:$Z$906,1,FALSE) =$B97&amp;"-"&amp;$C97,FALSE),IFERROR(VLOOKUP($B97&amp;"-"&amp;$C97,エリア表のみ!$Q$5:$Z$906,9,FALSE),0),IFERROR(VLOOKUP($B97&amp;"-"&amp;$C97,エリア表のみ!$AD$5:$AM$906,1,FALSE) =$B97&amp;"-"&amp;$C97,FALSE),IFERROR(VLOOKUP($B97&amp;"-"&amp;$C97,エリア表のみ!$AD$5:$AM$906,9,FALSE),0)),0)</f>
        <v>0</v>
      </c>
    </row>
    <row r="98" spans="1:10">
      <c r="A98" s="17">
        <v>3</v>
      </c>
      <c r="B98" s="17">
        <v>4</v>
      </c>
      <c r="C98" s="71">
        <v>3</v>
      </c>
      <c r="D98" s="71">
        <f>IFERROR(IF(OR(IFERROR(VLOOKUP($B98&amp;"-"&amp;$C98,エリア表のみ!$D$5:$M$906,3,FALSE) ="●",FALSE),IFERROR(VLOOKUP($B98&amp;"-"&amp;$C98,エリア表のみ!$Q$5:$Z$906,3,FALSE) ="●",FALSE),IFERROR(VLOOKUP($B98&amp;"-"&amp;$C98,エリア表のみ!$AD$5:$AM$906,3,FALSE) ="●",FALSE)),1,0),0)</f>
        <v>0</v>
      </c>
      <c r="E98" s="71">
        <v>88</v>
      </c>
      <c r="F98" s="71">
        <f>IFERROR(IF(OR(IFERROR(VLOOKUP($B98&amp;"-"&amp;$C98,エリア表のみ!$D$5:$M$906,5,FALSE) ="●",FALSE),IFERROR(VLOOKUP($B98&amp;"-"&amp;$C98,エリア表のみ!$Q$5:$Z$906,5,FALSE) ="●",FALSE),IFERROR(VLOOKUP($B98&amp;"-"&amp;$C98,エリア表のみ!$AD$5:$AM$906,5,FALSE) ="●",FALSE)),1,0),0)</f>
        <v>0</v>
      </c>
      <c r="G98" s="71">
        <v>349</v>
      </c>
      <c r="H98" s="71">
        <f>IFERROR(IF(OR(IFERROR(VLOOKUP($B98&amp;"-"&amp;$C98,エリア表のみ!$D$5:$M$906,7,FALSE) ="●",FALSE),IFERROR(VLOOKUP($B98&amp;"-"&amp;$C98,エリア表のみ!$Q$5:$Z$906,7,FALSE) ="●",FALSE),IFERROR(VLOOKUP($B98&amp;"-"&amp;$C98,エリア表のみ!$AD$5:$AM$906,7,FALSE) ="●",FALSE)),1,0),0)</f>
        <v>0</v>
      </c>
      <c r="I98" s="71">
        <v>437</v>
      </c>
      <c r="J98" s="71">
        <f>IFERROR(_xlfn.IFS(IFERROR(VLOOKUP($B98&amp;"-"&amp;$C98,エリア表のみ!$D$5:$M$906,1,FALSE) =$B98&amp;"-"&amp;$C98,FALSE),IFERROR(VLOOKUP($B98&amp;"-"&amp;$C98,エリア表のみ!$D$5:$M$906,9,FALSE),0),IFERROR(VLOOKUP($B98&amp;"-"&amp;$C98,エリア表のみ!$Q$5:$Z$906,1,FALSE) =$B98&amp;"-"&amp;$C98,FALSE),IFERROR(VLOOKUP($B98&amp;"-"&amp;$C98,エリア表のみ!$Q$5:$Z$906,9,FALSE),0),IFERROR(VLOOKUP($B98&amp;"-"&amp;$C98,エリア表のみ!$AD$5:$AM$906,1,FALSE) =$B98&amp;"-"&amp;$C98,FALSE),IFERROR(VLOOKUP($B98&amp;"-"&amp;$C98,エリア表のみ!$AD$5:$AM$906,9,FALSE),0)),0)</f>
        <v>0</v>
      </c>
    </row>
    <row r="99" spans="1:10">
      <c r="A99" s="17">
        <v>4</v>
      </c>
      <c r="B99" s="17">
        <v>4</v>
      </c>
      <c r="C99" s="71">
        <v>4</v>
      </c>
      <c r="D99" s="71">
        <f>IFERROR(IF(OR(IFERROR(VLOOKUP($B99&amp;"-"&amp;$C99,エリア表のみ!$D$5:$M$906,3,FALSE) ="●",FALSE),IFERROR(VLOOKUP($B99&amp;"-"&amp;$C99,エリア表のみ!$Q$5:$Z$906,3,FALSE) ="●",FALSE),IFERROR(VLOOKUP($B99&amp;"-"&amp;$C99,エリア表のみ!$AD$5:$AM$906,3,FALSE) ="●",FALSE)),1,0),0)</f>
        <v>0</v>
      </c>
      <c r="E99" s="71">
        <v>11</v>
      </c>
      <c r="F99" s="71">
        <f>IFERROR(IF(OR(IFERROR(VLOOKUP($B99&amp;"-"&amp;$C99,エリア表のみ!$D$5:$M$906,5,FALSE) ="●",FALSE),IFERROR(VLOOKUP($B99&amp;"-"&amp;$C99,エリア表のみ!$Q$5:$Z$906,5,FALSE) ="●",FALSE),IFERROR(VLOOKUP($B99&amp;"-"&amp;$C99,エリア表のみ!$AD$5:$AM$906,5,FALSE) ="●",FALSE)),1,0),0)</f>
        <v>0</v>
      </c>
      <c r="G99" s="71">
        <v>149</v>
      </c>
      <c r="H99" s="71">
        <f>IFERROR(IF(OR(IFERROR(VLOOKUP($B99&amp;"-"&amp;$C99,エリア表のみ!$D$5:$M$906,7,FALSE) ="●",FALSE),IFERROR(VLOOKUP($B99&amp;"-"&amp;$C99,エリア表のみ!$Q$5:$Z$906,7,FALSE) ="●",FALSE),IFERROR(VLOOKUP($B99&amp;"-"&amp;$C99,エリア表のみ!$AD$5:$AM$906,7,FALSE) ="●",FALSE)),1,0),0)</f>
        <v>0</v>
      </c>
      <c r="I99" s="71">
        <v>160</v>
      </c>
      <c r="J99" s="71">
        <f>IFERROR(_xlfn.IFS(IFERROR(VLOOKUP($B99&amp;"-"&amp;$C99,エリア表のみ!$D$5:$M$906,1,FALSE) =$B99&amp;"-"&amp;$C99,FALSE),IFERROR(VLOOKUP($B99&amp;"-"&amp;$C99,エリア表のみ!$D$5:$M$906,9,FALSE),0),IFERROR(VLOOKUP($B99&amp;"-"&amp;$C99,エリア表のみ!$Q$5:$Z$906,1,FALSE) =$B99&amp;"-"&amp;$C99,FALSE),IFERROR(VLOOKUP($B99&amp;"-"&amp;$C99,エリア表のみ!$Q$5:$Z$906,9,FALSE),0),IFERROR(VLOOKUP($B99&amp;"-"&amp;$C99,エリア表のみ!$AD$5:$AM$906,1,FALSE) =$B99&amp;"-"&amp;$C99,FALSE),IFERROR(VLOOKUP($B99&amp;"-"&amp;$C99,エリア表のみ!$AD$5:$AM$906,9,FALSE),0)),0)</f>
        <v>0</v>
      </c>
    </row>
    <row r="100" spans="1:10">
      <c r="A100" s="17">
        <v>5</v>
      </c>
      <c r="B100" s="17">
        <v>4</v>
      </c>
      <c r="C100" s="71">
        <v>5</v>
      </c>
      <c r="D100" s="71">
        <f>IFERROR(IF(OR(IFERROR(VLOOKUP($B100&amp;"-"&amp;$C100,エリア表のみ!$D$5:$M$906,3,FALSE) ="●",FALSE),IFERROR(VLOOKUP($B100&amp;"-"&amp;$C100,エリア表のみ!$Q$5:$Z$906,3,FALSE) ="●",FALSE),IFERROR(VLOOKUP($B100&amp;"-"&amp;$C100,エリア表のみ!$AD$5:$AM$906,3,FALSE) ="●",FALSE)),1,0),0)</f>
        <v>0</v>
      </c>
      <c r="E100" s="71">
        <v>147</v>
      </c>
      <c r="F100" s="71">
        <f>IFERROR(IF(OR(IFERROR(VLOOKUP($B100&amp;"-"&amp;$C100,エリア表のみ!$D$5:$M$906,5,FALSE) ="●",FALSE),IFERROR(VLOOKUP($B100&amp;"-"&amp;$C100,エリア表のみ!$Q$5:$Z$906,5,FALSE) ="●",FALSE),IFERROR(VLOOKUP($B100&amp;"-"&amp;$C100,エリア表のみ!$AD$5:$AM$906,5,FALSE) ="●",FALSE)),1,0),0)</f>
        <v>0</v>
      </c>
      <c r="G100" s="71">
        <v>144</v>
      </c>
      <c r="H100" s="71">
        <f>IFERROR(IF(OR(IFERROR(VLOOKUP($B100&amp;"-"&amp;$C100,エリア表のみ!$D$5:$M$906,7,FALSE) ="●",FALSE),IFERROR(VLOOKUP($B100&amp;"-"&amp;$C100,エリア表のみ!$Q$5:$Z$906,7,FALSE) ="●",FALSE),IFERROR(VLOOKUP($B100&amp;"-"&amp;$C100,エリア表のみ!$AD$5:$AM$906,7,FALSE) ="●",FALSE)),1,0),0)</f>
        <v>0</v>
      </c>
      <c r="I100" s="71">
        <v>291</v>
      </c>
      <c r="J100" s="71">
        <f>IFERROR(_xlfn.IFS(IFERROR(VLOOKUP($B100&amp;"-"&amp;$C100,エリア表のみ!$D$5:$M$906,1,FALSE) =$B100&amp;"-"&amp;$C100,FALSE),IFERROR(VLOOKUP($B100&amp;"-"&amp;$C100,エリア表のみ!$D$5:$M$906,9,FALSE),0),IFERROR(VLOOKUP($B100&amp;"-"&amp;$C100,エリア表のみ!$Q$5:$Z$906,1,FALSE) =$B100&amp;"-"&amp;$C100,FALSE),IFERROR(VLOOKUP($B100&amp;"-"&amp;$C100,エリア表のみ!$Q$5:$Z$906,9,FALSE),0),IFERROR(VLOOKUP($B100&amp;"-"&amp;$C100,エリア表のみ!$AD$5:$AM$906,1,FALSE) =$B100&amp;"-"&amp;$C100,FALSE),IFERROR(VLOOKUP($B100&amp;"-"&amp;$C100,エリア表のみ!$AD$5:$AM$906,9,FALSE),0)),0)</f>
        <v>0</v>
      </c>
    </row>
    <row r="101" spans="1:10" s="286" customFormat="1">
      <c r="A101" s="286">
        <v>6</v>
      </c>
      <c r="B101" s="286">
        <v>4</v>
      </c>
      <c r="C101" s="287">
        <v>6</v>
      </c>
      <c r="D101" s="287">
        <f>IFERROR(IF(OR(IFERROR(VLOOKUP($B101&amp;"-"&amp;$C101,エリア表のみ!$D$5:$M$906,3,FALSE) ="●",FALSE),IFERROR(VLOOKUP($B101&amp;"-"&amp;$C101,エリア表のみ!$Q$5:$Z$906,3,FALSE) ="●",FALSE),IFERROR(VLOOKUP($B101&amp;"-"&amp;$C101,エリア表のみ!$AD$5:$AM$906,3,FALSE) ="●",FALSE)),1,0),0)</f>
        <v>0</v>
      </c>
      <c r="E101" s="287">
        <v>89</v>
      </c>
      <c r="F101" s="287">
        <f>IFERROR(IF(OR(IFERROR(VLOOKUP($B101&amp;"-"&amp;$C101,エリア表のみ!$D$5:$M$906,5,FALSE) ="●",FALSE),IFERROR(VLOOKUP($B101&amp;"-"&amp;$C101,エリア表のみ!$Q$5:$Z$906,5,FALSE) ="●",FALSE),IFERROR(VLOOKUP($B101&amp;"-"&amp;$C101,エリア表のみ!$AD$5:$AM$906,5,FALSE) ="●",FALSE)),1,0),0)</f>
        <v>0</v>
      </c>
      <c r="G101" s="287">
        <v>300</v>
      </c>
      <c r="H101" s="287">
        <f>IFERROR(IF(OR(IFERROR(VLOOKUP($B101&amp;"-"&amp;$C101,エリア表のみ!$D$5:$M$906,7,FALSE) ="●",FALSE),IFERROR(VLOOKUP($B101&amp;"-"&amp;$C101,エリア表のみ!$Q$5:$Z$906,7,FALSE) ="●",FALSE),IFERROR(VLOOKUP($B101&amp;"-"&amp;$C101,エリア表のみ!$AD$5:$AM$906,7,FALSE) ="●",FALSE)),1,0),0)</f>
        <v>0</v>
      </c>
      <c r="I101" s="71">
        <v>389</v>
      </c>
      <c r="J101" s="287">
        <f>IFERROR(_xlfn.IFS(IFERROR(VLOOKUP($B101&amp;"-"&amp;$C101,エリア表のみ!$D$5:$M$906,1,FALSE) =$B101&amp;"-"&amp;$C101,FALSE),IFERROR(VLOOKUP($B101&amp;"-"&amp;$C101,エリア表のみ!$D$5:$M$906,9,FALSE),0),IFERROR(VLOOKUP($B101&amp;"-"&amp;$C101,エリア表のみ!$Q$5:$Z$906,1,FALSE) =$B101&amp;"-"&amp;$C101,FALSE),IFERROR(VLOOKUP($B101&amp;"-"&amp;$C101,エリア表のみ!$Q$5:$Z$906,9,FALSE),0),IFERROR(VLOOKUP($B101&amp;"-"&amp;$C101,エリア表のみ!$AD$5:$AM$906,1,FALSE) =$B101&amp;"-"&amp;$C101,FALSE),IFERROR(VLOOKUP($B101&amp;"-"&amp;$C101,エリア表のみ!$AD$5:$AM$906,9,FALSE),0)),0)</f>
        <v>0</v>
      </c>
    </row>
    <row r="102" spans="1:10">
      <c r="A102" s="17">
        <v>7</v>
      </c>
      <c r="B102" s="17">
        <v>4</v>
      </c>
      <c r="C102" s="71">
        <v>7</v>
      </c>
      <c r="D102" s="71">
        <f>IFERROR(IF(OR(IFERROR(VLOOKUP($B102&amp;"-"&amp;$C102,エリア表のみ!$D$5:$M$906,3,FALSE) ="●",FALSE),IFERROR(VLOOKUP($B102&amp;"-"&amp;$C102,エリア表のみ!$Q$5:$Z$906,3,FALSE) ="●",FALSE),IFERROR(VLOOKUP($B102&amp;"-"&amp;$C102,エリア表のみ!$AD$5:$AM$906,3,FALSE) ="●",FALSE)),1,0),0)</f>
        <v>0</v>
      </c>
      <c r="E102" s="71">
        <v>81</v>
      </c>
      <c r="F102" s="71">
        <f>IFERROR(IF(OR(IFERROR(VLOOKUP($B102&amp;"-"&amp;$C102,エリア表のみ!$D$5:$M$906,5,FALSE) ="●",FALSE),IFERROR(VLOOKUP($B102&amp;"-"&amp;$C102,エリア表のみ!$Q$5:$Z$906,5,FALSE) ="●",FALSE),IFERROR(VLOOKUP($B102&amp;"-"&amp;$C102,エリア表のみ!$AD$5:$AM$906,5,FALSE) ="●",FALSE)),1,0),0)</f>
        <v>0</v>
      </c>
      <c r="G102" s="71">
        <v>541</v>
      </c>
      <c r="H102" s="71">
        <f>IFERROR(IF(OR(IFERROR(VLOOKUP($B102&amp;"-"&amp;$C102,エリア表のみ!$D$5:$M$906,7,FALSE) ="●",FALSE),IFERROR(VLOOKUP($B102&amp;"-"&amp;$C102,エリア表のみ!$Q$5:$Z$906,7,FALSE) ="●",FALSE),IFERROR(VLOOKUP($B102&amp;"-"&amp;$C102,エリア表のみ!$AD$5:$AM$906,7,FALSE) ="●",FALSE)),1,0),0)</f>
        <v>0</v>
      </c>
      <c r="I102" s="71">
        <v>622</v>
      </c>
      <c r="J102" s="71">
        <f>IFERROR(_xlfn.IFS(IFERROR(VLOOKUP($B102&amp;"-"&amp;$C102,エリア表のみ!$D$5:$M$906,1,FALSE) =$B102&amp;"-"&amp;$C102,FALSE),IFERROR(VLOOKUP($B102&amp;"-"&amp;$C102,エリア表のみ!$D$5:$M$906,9,FALSE),0),IFERROR(VLOOKUP($B102&amp;"-"&amp;$C102,エリア表のみ!$Q$5:$Z$906,1,FALSE) =$B102&amp;"-"&amp;$C102,FALSE),IFERROR(VLOOKUP($B102&amp;"-"&amp;$C102,エリア表のみ!$Q$5:$Z$906,9,FALSE),0),IFERROR(VLOOKUP($B102&amp;"-"&amp;$C102,エリア表のみ!$AD$5:$AM$906,1,FALSE) =$B102&amp;"-"&amp;$C102,FALSE),IFERROR(VLOOKUP($B102&amp;"-"&amp;$C102,エリア表のみ!$AD$5:$AM$906,9,FALSE),0)),0)</f>
        <v>0</v>
      </c>
    </row>
    <row r="103" spans="1:10">
      <c r="A103" s="17">
        <v>8</v>
      </c>
      <c r="B103" s="17">
        <v>4</v>
      </c>
      <c r="C103" s="71">
        <v>8</v>
      </c>
      <c r="D103" s="71">
        <f>IFERROR(IF(OR(IFERROR(VLOOKUP($B103&amp;"-"&amp;$C103,エリア表のみ!$D$5:$M$906,3,FALSE) ="●",FALSE),IFERROR(VLOOKUP($B103&amp;"-"&amp;$C103,エリア表のみ!$Q$5:$Z$906,3,FALSE) ="●",FALSE),IFERROR(VLOOKUP($B103&amp;"-"&amp;$C103,エリア表のみ!$AD$5:$AM$906,3,FALSE) ="●",FALSE)),1,0),0)</f>
        <v>0</v>
      </c>
      <c r="E103" s="71">
        <v>58</v>
      </c>
      <c r="F103" s="71">
        <f>IFERROR(IF(OR(IFERROR(VLOOKUP($B103&amp;"-"&amp;$C103,エリア表のみ!$D$5:$M$906,5,FALSE) ="●",FALSE),IFERROR(VLOOKUP($B103&amp;"-"&amp;$C103,エリア表のみ!$Q$5:$Z$906,5,FALSE) ="●",FALSE),IFERROR(VLOOKUP($B103&amp;"-"&amp;$C103,エリア表のみ!$AD$5:$AM$906,5,FALSE) ="●",FALSE)),1,0),0)</f>
        <v>0</v>
      </c>
      <c r="G103" s="71">
        <v>113</v>
      </c>
      <c r="H103" s="71">
        <f>IFERROR(IF(OR(IFERROR(VLOOKUP($B103&amp;"-"&amp;$C103,エリア表のみ!$D$5:$M$906,7,FALSE) ="●",FALSE),IFERROR(VLOOKUP($B103&amp;"-"&amp;$C103,エリア表のみ!$Q$5:$Z$906,7,FALSE) ="●",FALSE),IFERROR(VLOOKUP($B103&amp;"-"&amp;$C103,エリア表のみ!$AD$5:$AM$906,7,FALSE) ="●",FALSE)),1,0),0)</f>
        <v>0</v>
      </c>
      <c r="I103" s="71">
        <v>171</v>
      </c>
      <c r="J103" s="71">
        <f>IFERROR(_xlfn.IFS(IFERROR(VLOOKUP($B103&amp;"-"&amp;$C103,エリア表のみ!$D$5:$M$906,1,FALSE) =$B103&amp;"-"&amp;$C103,FALSE),IFERROR(VLOOKUP($B103&amp;"-"&amp;$C103,エリア表のみ!$D$5:$M$906,9,FALSE),0),IFERROR(VLOOKUP($B103&amp;"-"&amp;$C103,エリア表のみ!$Q$5:$Z$906,1,FALSE) =$B103&amp;"-"&amp;$C103,FALSE),IFERROR(VLOOKUP($B103&amp;"-"&amp;$C103,エリア表のみ!$Q$5:$Z$906,9,FALSE),0),IFERROR(VLOOKUP($B103&amp;"-"&amp;$C103,エリア表のみ!$AD$5:$AM$906,1,FALSE) =$B103&amp;"-"&amp;$C103,FALSE),IFERROR(VLOOKUP($B103&amp;"-"&amp;$C103,エリア表のみ!$AD$5:$AM$906,9,FALSE),0)),0)</f>
        <v>0</v>
      </c>
    </row>
    <row r="104" spans="1:10">
      <c r="A104" s="17">
        <v>9</v>
      </c>
      <c r="B104" s="17">
        <v>4</v>
      </c>
      <c r="C104" s="71">
        <v>9</v>
      </c>
      <c r="D104" s="71">
        <f>IFERROR(IF(OR(IFERROR(VLOOKUP($B104&amp;"-"&amp;$C104,エリア表のみ!$D$5:$M$906,3,FALSE) ="●",FALSE),IFERROR(VLOOKUP($B104&amp;"-"&amp;$C104,エリア表のみ!$Q$5:$Z$906,3,FALSE) ="●",FALSE),IFERROR(VLOOKUP($B104&amp;"-"&amp;$C104,エリア表のみ!$AD$5:$AM$906,3,FALSE) ="●",FALSE)),1,0),0)</f>
        <v>0</v>
      </c>
      <c r="E104" s="71">
        <v>62</v>
      </c>
      <c r="F104" s="71">
        <f>IFERROR(IF(OR(IFERROR(VLOOKUP($B104&amp;"-"&amp;$C104,エリア表のみ!$D$5:$M$906,5,FALSE) ="●",FALSE),IFERROR(VLOOKUP($B104&amp;"-"&amp;$C104,エリア表のみ!$Q$5:$Z$906,5,FALSE) ="●",FALSE),IFERROR(VLOOKUP($B104&amp;"-"&amp;$C104,エリア表のみ!$AD$5:$AM$906,5,FALSE) ="●",FALSE)),1,0),0)</f>
        <v>0</v>
      </c>
      <c r="G104" s="71">
        <v>214</v>
      </c>
      <c r="H104" s="71">
        <f>IFERROR(IF(OR(IFERROR(VLOOKUP($B104&amp;"-"&amp;$C104,エリア表のみ!$D$5:$M$906,7,FALSE) ="●",FALSE),IFERROR(VLOOKUP($B104&amp;"-"&amp;$C104,エリア表のみ!$Q$5:$Z$906,7,FALSE) ="●",FALSE),IFERROR(VLOOKUP($B104&amp;"-"&amp;$C104,エリア表のみ!$AD$5:$AM$906,7,FALSE) ="●",FALSE)),1,0),0)</f>
        <v>0</v>
      </c>
      <c r="I104" s="71">
        <v>276</v>
      </c>
      <c r="J104" s="71">
        <f>IFERROR(_xlfn.IFS(IFERROR(VLOOKUP($B104&amp;"-"&amp;$C104,エリア表のみ!$D$5:$M$906,1,FALSE) =$B104&amp;"-"&amp;$C104,FALSE),IFERROR(VLOOKUP($B104&amp;"-"&amp;$C104,エリア表のみ!$D$5:$M$906,9,FALSE),0),IFERROR(VLOOKUP($B104&amp;"-"&amp;$C104,エリア表のみ!$Q$5:$Z$906,1,FALSE) =$B104&amp;"-"&amp;$C104,FALSE),IFERROR(VLOOKUP($B104&amp;"-"&amp;$C104,エリア表のみ!$Q$5:$Z$906,9,FALSE),0),IFERROR(VLOOKUP($B104&amp;"-"&amp;$C104,エリア表のみ!$AD$5:$AM$906,1,FALSE) =$B104&amp;"-"&amp;$C104,FALSE),IFERROR(VLOOKUP($B104&amp;"-"&amp;$C104,エリア表のみ!$AD$5:$AM$906,9,FALSE),0)),0)</f>
        <v>0</v>
      </c>
    </row>
    <row r="105" spans="1:10">
      <c r="A105" s="17">
        <v>10</v>
      </c>
      <c r="B105" s="17">
        <v>4</v>
      </c>
      <c r="C105" s="71">
        <v>10</v>
      </c>
      <c r="D105" s="71">
        <f>IFERROR(IF(OR(IFERROR(VLOOKUP($B105&amp;"-"&amp;$C105,エリア表のみ!$D$5:$M$906,3,FALSE) ="●",FALSE),IFERROR(VLOOKUP($B105&amp;"-"&amp;$C105,エリア表のみ!$Q$5:$Z$906,3,FALSE) ="●",FALSE),IFERROR(VLOOKUP($B105&amp;"-"&amp;$C105,エリア表のみ!$AD$5:$AM$906,3,FALSE) ="●",FALSE)),1,0),0)</f>
        <v>0</v>
      </c>
      <c r="E105" s="71">
        <v>170</v>
      </c>
      <c r="F105" s="71">
        <f>IFERROR(IF(OR(IFERROR(VLOOKUP($B105&amp;"-"&amp;$C105,エリア表のみ!$D$5:$M$906,5,FALSE) ="●",FALSE),IFERROR(VLOOKUP($B105&amp;"-"&amp;$C105,エリア表のみ!$Q$5:$Z$906,5,FALSE) ="●",FALSE),IFERROR(VLOOKUP($B105&amp;"-"&amp;$C105,エリア表のみ!$AD$5:$AM$906,5,FALSE) ="●",FALSE)),1,0),0)</f>
        <v>0</v>
      </c>
      <c r="G105" s="71">
        <v>296</v>
      </c>
      <c r="H105" s="71">
        <f>IFERROR(IF(OR(IFERROR(VLOOKUP($B105&amp;"-"&amp;$C105,エリア表のみ!$D$5:$M$906,7,FALSE) ="●",FALSE),IFERROR(VLOOKUP($B105&amp;"-"&amp;$C105,エリア表のみ!$Q$5:$Z$906,7,FALSE) ="●",FALSE),IFERROR(VLOOKUP($B105&amp;"-"&amp;$C105,エリア表のみ!$AD$5:$AM$906,7,FALSE) ="●",FALSE)),1,0),0)</f>
        <v>0</v>
      </c>
      <c r="I105" s="71">
        <v>466</v>
      </c>
      <c r="J105" s="71">
        <f>IFERROR(_xlfn.IFS(IFERROR(VLOOKUP($B105&amp;"-"&amp;$C105,エリア表のみ!$D$5:$M$906,1,FALSE) =$B105&amp;"-"&amp;$C105,FALSE),IFERROR(VLOOKUP($B105&amp;"-"&amp;$C105,エリア表のみ!$D$5:$M$906,9,FALSE),0),IFERROR(VLOOKUP($B105&amp;"-"&amp;$C105,エリア表のみ!$Q$5:$Z$906,1,FALSE) =$B105&amp;"-"&amp;$C105,FALSE),IFERROR(VLOOKUP($B105&amp;"-"&amp;$C105,エリア表のみ!$Q$5:$Z$906,9,FALSE),0),IFERROR(VLOOKUP($B105&amp;"-"&amp;$C105,エリア表のみ!$AD$5:$AM$906,1,FALSE) =$B105&amp;"-"&amp;$C105,FALSE),IFERROR(VLOOKUP($B105&amp;"-"&amp;$C105,エリア表のみ!$AD$5:$AM$906,9,FALSE),0)),0)</f>
        <v>0</v>
      </c>
    </row>
    <row r="106" spans="1:10">
      <c r="A106" s="17">
        <v>11</v>
      </c>
      <c r="B106" s="17">
        <v>4</v>
      </c>
      <c r="C106" s="71">
        <v>11</v>
      </c>
      <c r="D106" s="71">
        <f>IFERROR(IF(OR(IFERROR(VLOOKUP($B106&amp;"-"&amp;$C106,エリア表のみ!$D$5:$M$906,3,FALSE) ="●",FALSE),IFERROR(VLOOKUP($B106&amp;"-"&amp;$C106,エリア表のみ!$Q$5:$Z$906,3,FALSE) ="●",FALSE),IFERROR(VLOOKUP($B106&amp;"-"&amp;$C106,エリア表のみ!$AD$5:$AM$906,3,FALSE) ="●",FALSE)),1,0),0)</f>
        <v>0</v>
      </c>
      <c r="E106" s="71">
        <v>32</v>
      </c>
      <c r="F106" s="71">
        <f>IFERROR(IF(OR(IFERROR(VLOOKUP($B106&amp;"-"&amp;$C106,エリア表のみ!$D$5:$M$906,5,FALSE) ="●",FALSE),IFERROR(VLOOKUP($B106&amp;"-"&amp;$C106,エリア表のみ!$Q$5:$Z$906,5,FALSE) ="●",FALSE),IFERROR(VLOOKUP($B106&amp;"-"&amp;$C106,エリア表のみ!$AD$5:$AM$906,5,FALSE) ="●",FALSE)),1,0),0)</f>
        <v>0</v>
      </c>
      <c r="G106" s="71">
        <v>189</v>
      </c>
      <c r="H106" s="71">
        <f>IFERROR(IF(OR(IFERROR(VLOOKUP($B106&amp;"-"&amp;$C106,エリア表のみ!$D$5:$M$906,7,FALSE) ="●",FALSE),IFERROR(VLOOKUP($B106&amp;"-"&amp;$C106,エリア表のみ!$Q$5:$Z$906,7,FALSE) ="●",FALSE),IFERROR(VLOOKUP($B106&amp;"-"&amp;$C106,エリア表のみ!$AD$5:$AM$906,7,FALSE) ="●",FALSE)),1,0),0)</f>
        <v>0</v>
      </c>
      <c r="I106" s="71">
        <v>221</v>
      </c>
      <c r="J106" s="71">
        <f>IFERROR(_xlfn.IFS(IFERROR(VLOOKUP($B106&amp;"-"&amp;$C106,エリア表のみ!$D$5:$M$906,1,FALSE) =$B106&amp;"-"&amp;$C106,FALSE),IFERROR(VLOOKUP($B106&amp;"-"&amp;$C106,エリア表のみ!$D$5:$M$906,9,FALSE),0),IFERROR(VLOOKUP($B106&amp;"-"&amp;$C106,エリア表のみ!$Q$5:$Z$906,1,FALSE) =$B106&amp;"-"&amp;$C106,FALSE),IFERROR(VLOOKUP($B106&amp;"-"&amp;$C106,エリア表のみ!$Q$5:$Z$906,9,FALSE),0),IFERROR(VLOOKUP($B106&amp;"-"&amp;$C106,エリア表のみ!$AD$5:$AM$906,1,FALSE) =$B106&amp;"-"&amp;$C106,FALSE),IFERROR(VLOOKUP($B106&amp;"-"&amp;$C106,エリア表のみ!$AD$5:$AM$906,9,FALSE),0)),0)</f>
        <v>0</v>
      </c>
    </row>
    <row r="107" spans="1:10">
      <c r="A107" s="17">
        <v>12</v>
      </c>
      <c r="B107" s="17">
        <v>4</v>
      </c>
      <c r="C107" s="71">
        <v>12</v>
      </c>
      <c r="D107" s="71">
        <f>IFERROR(IF(OR(IFERROR(VLOOKUP($B107&amp;"-"&amp;$C107,エリア表のみ!$D$5:$M$906,3,FALSE) ="●",FALSE),IFERROR(VLOOKUP($B107&amp;"-"&amp;$C107,エリア表のみ!$Q$5:$Z$906,3,FALSE) ="●",FALSE),IFERROR(VLOOKUP($B107&amp;"-"&amp;$C107,エリア表のみ!$AD$5:$AM$906,3,FALSE) ="●",FALSE)),1,0),0)</f>
        <v>0</v>
      </c>
      <c r="E107" s="71">
        <v>60</v>
      </c>
      <c r="F107" s="71">
        <f>IFERROR(IF(OR(IFERROR(VLOOKUP($B107&amp;"-"&amp;$C107,エリア表のみ!$D$5:$M$906,5,FALSE) ="●",FALSE),IFERROR(VLOOKUP($B107&amp;"-"&amp;$C107,エリア表のみ!$Q$5:$Z$906,5,FALSE) ="●",FALSE),IFERROR(VLOOKUP($B107&amp;"-"&amp;$C107,エリア表のみ!$AD$5:$AM$906,5,FALSE) ="●",FALSE)),1,0),0)</f>
        <v>0</v>
      </c>
      <c r="G107" s="71">
        <v>220</v>
      </c>
      <c r="H107" s="71">
        <f>IFERROR(IF(OR(IFERROR(VLOOKUP($B107&amp;"-"&amp;$C107,エリア表のみ!$D$5:$M$906,7,FALSE) ="●",FALSE),IFERROR(VLOOKUP($B107&amp;"-"&amp;$C107,エリア表のみ!$Q$5:$Z$906,7,FALSE) ="●",FALSE),IFERROR(VLOOKUP($B107&amp;"-"&amp;$C107,エリア表のみ!$AD$5:$AM$906,7,FALSE) ="●",FALSE)),1,0),0)</f>
        <v>0</v>
      </c>
      <c r="I107" s="71">
        <v>280</v>
      </c>
      <c r="J107" s="71">
        <f>IFERROR(_xlfn.IFS(IFERROR(VLOOKUP($B107&amp;"-"&amp;$C107,エリア表のみ!$D$5:$M$906,1,FALSE) =$B107&amp;"-"&amp;$C107,FALSE),IFERROR(VLOOKUP($B107&amp;"-"&amp;$C107,エリア表のみ!$D$5:$M$906,9,FALSE),0),IFERROR(VLOOKUP($B107&amp;"-"&amp;$C107,エリア表のみ!$Q$5:$Z$906,1,FALSE) =$B107&amp;"-"&amp;$C107,FALSE),IFERROR(VLOOKUP($B107&amp;"-"&amp;$C107,エリア表のみ!$Q$5:$Z$906,9,FALSE),0),IFERROR(VLOOKUP($B107&amp;"-"&amp;$C107,エリア表のみ!$AD$5:$AM$906,1,FALSE) =$B107&amp;"-"&amp;$C107,FALSE),IFERROR(VLOOKUP($B107&amp;"-"&amp;$C107,エリア表のみ!$AD$5:$AM$906,9,FALSE),0)),0)</f>
        <v>0</v>
      </c>
    </row>
    <row r="108" spans="1:10">
      <c r="A108" s="17">
        <v>13</v>
      </c>
      <c r="B108" s="17">
        <v>4</v>
      </c>
      <c r="C108" s="71">
        <v>13</v>
      </c>
      <c r="D108" s="71">
        <f>IFERROR(IF(OR(IFERROR(VLOOKUP($B108&amp;"-"&amp;$C108,エリア表のみ!$D$5:$M$906,3,FALSE) ="●",FALSE),IFERROR(VLOOKUP($B108&amp;"-"&amp;$C108,エリア表のみ!$Q$5:$Z$906,3,FALSE) ="●",FALSE),IFERROR(VLOOKUP($B108&amp;"-"&amp;$C108,エリア表のみ!$AD$5:$AM$906,3,FALSE) ="●",FALSE)),1,0),0)</f>
        <v>0</v>
      </c>
      <c r="E108" s="71">
        <v>46</v>
      </c>
      <c r="F108" s="71">
        <f>IFERROR(IF(OR(IFERROR(VLOOKUP($B108&amp;"-"&amp;$C108,エリア表のみ!$D$5:$M$906,5,FALSE) ="●",FALSE),IFERROR(VLOOKUP($B108&amp;"-"&amp;$C108,エリア表のみ!$Q$5:$Z$906,5,FALSE) ="●",FALSE),IFERROR(VLOOKUP($B108&amp;"-"&amp;$C108,エリア表のみ!$AD$5:$AM$906,5,FALSE) ="●",FALSE)),1,0),0)</f>
        <v>0</v>
      </c>
      <c r="G108" s="71">
        <v>243</v>
      </c>
      <c r="H108" s="71">
        <f>IFERROR(IF(OR(IFERROR(VLOOKUP($B108&amp;"-"&amp;$C108,エリア表のみ!$D$5:$M$906,7,FALSE) ="●",FALSE),IFERROR(VLOOKUP($B108&amp;"-"&amp;$C108,エリア表のみ!$Q$5:$Z$906,7,FALSE) ="●",FALSE),IFERROR(VLOOKUP($B108&amp;"-"&amp;$C108,エリア表のみ!$AD$5:$AM$906,7,FALSE) ="●",FALSE)),1,0),0)</f>
        <v>0</v>
      </c>
      <c r="I108" s="71">
        <v>289</v>
      </c>
      <c r="J108" s="71">
        <f>IFERROR(_xlfn.IFS(IFERROR(VLOOKUP($B108&amp;"-"&amp;$C108,エリア表のみ!$D$5:$M$906,1,FALSE) =$B108&amp;"-"&amp;$C108,FALSE),IFERROR(VLOOKUP($B108&amp;"-"&amp;$C108,エリア表のみ!$D$5:$M$906,9,FALSE),0),IFERROR(VLOOKUP($B108&amp;"-"&amp;$C108,エリア表のみ!$Q$5:$Z$906,1,FALSE) =$B108&amp;"-"&amp;$C108,FALSE),IFERROR(VLOOKUP($B108&amp;"-"&amp;$C108,エリア表のみ!$Q$5:$Z$906,9,FALSE),0),IFERROR(VLOOKUP($B108&amp;"-"&amp;$C108,エリア表のみ!$AD$5:$AM$906,1,FALSE) =$B108&amp;"-"&amp;$C108,FALSE),IFERROR(VLOOKUP($B108&amp;"-"&amp;$C108,エリア表のみ!$AD$5:$AM$906,9,FALSE),0)),0)</f>
        <v>0</v>
      </c>
    </row>
    <row r="109" spans="1:10">
      <c r="A109" s="17">
        <v>14</v>
      </c>
      <c r="B109" s="17">
        <v>4</v>
      </c>
      <c r="C109" s="71">
        <v>14</v>
      </c>
      <c r="D109" s="71">
        <f>IFERROR(IF(OR(IFERROR(VLOOKUP($B109&amp;"-"&amp;$C109,エリア表のみ!$D$5:$M$906,3,FALSE) ="●",FALSE),IFERROR(VLOOKUP($B109&amp;"-"&amp;$C109,エリア表のみ!$Q$5:$Z$906,3,FALSE) ="●",FALSE),IFERROR(VLOOKUP($B109&amp;"-"&amp;$C109,エリア表のみ!$AD$5:$AM$906,3,FALSE) ="●",FALSE)),1,0),0)</f>
        <v>0</v>
      </c>
      <c r="E109" s="71">
        <v>73</v>
      </c>
      <c r="F109" s="71">
        <f>IFERROR(IF(OR(IFERROR(VLOOKUP($B109&amp;"-"&amp;$C109,エリア表のみ!$D$5:$M$906,5,FALSE) ="●",FALSE),IFERROR(VLOOKUP($B109&amp;"-"&amp;$C109,エリア表のみ!$Q$5:$Z$906,5,FALSE) ="●",FALSE),IFERROR(VLOOKUP($B109&amp;"-"&amp;$C109,エリア表のみ!$AD$5:$AM$906,5,FALSE) ="●",FALSE)),1,0),0)</f>
        <v>0</v>
      </c>
      <c r="G109" s="71">
        <v>86</v>
      </c>
      <c r="H109" s="71">
        <f>IFERROR(IF(OR(IFERROR(VLOOKUP($B109&amp;"-"&amp;$C109,エリア表のみ!$D$5:$M$906,7,FALSE) ="●",FALSE),IFERROR(VLOOKUP($B109&amp;"-"&amp;$C109,エリア表のみ!$Q$5:$Z$906,7,FALSE) ="●",FALSE),IFERROR(VLOOKUP($B109&amp;"-"&amp;$C109,エリア表のみ!$AD$5:$AM$906,7,FALSE) ="●",FALSE)),1,0),0)</f>
        <v>0</v>
      </c>
      <c r="I109" s="71">
        <v>159</v>
      </c>
      <c r="J109" s="71">
        <f>IFERROR(_xlfn.IFS(IFERROR(VLOOKUP($B109&amp;"-"&amp;$C109,エリア表のみ!$D$5:$M$906,1,FALSE) =$B109&amp;"-"&amp;$C109,FALSE),IFERROR(VLOOKUP($B109&amp;"-"&amp;$C109,エリア表のみ!$D$5:$M$906,9,FALSE),0),IFERROR(VLOOKUP($B109&amp;"-"&amp;$C109,エリア表のみ!$Q$5:$Z$906,1,FALSE) =$B109&amp;"-"&amp;$C109,FALSE),IFERROR(VLOOKUP($B109&amp;"-"&amp;$C109,エリア表のみ!$Q$5:$Z$906,9,FALSE),0),IFERROR(VLOOKUP($B109&amp;"-"&amp;$C109,エリア表のみ!$AD$5:$AM$906,1,FALSE) =$B109&amp;"-"&amp;$C109,FALSE),IFERROR(VLOOKUP($B109&amp;"-"&amp;$C109,エリア表のみ!$AD$5:$AM$906,9,FALSE),0)),0)</f>
        <v>0</v>
      </c>
    </row>
    <row r="110" spans="1:10">
      <c r="A110" s="17">
        <v>15</v>
      </c>
      <c r="B110" s="17">
        <v>4</v>
      </c>
      <c r="C110" s="71">
        <v>15</v>
      </c>
      <c r="D110" s="71">
        <f>IFERROR(IF(OR(IFERROR(VLOOKUP($B110&amp;"-"&amp;$C110,エリア表のみ!$D$5:$M$906,3,FALSE) ="●",FALSE),IFERROR(VLOOKUP($B110&amp;"-"&amp;$C110,エリア表のみ!$Q$5:$Z$906,3,FALSE) ="●",FALSE),IFERROR(VLOOKUP($B110&amp;"-"&amp;$C110,エリア表のみ!$AD$5:$AM$906,3,FALSE) ="●",FALSE)),1,0),0)</f>
        <v>0</v>
      </c>
      <c r="E110" s="71">
        <v>40</v>
      </c>
      <c r="F110" s="71">
        <f>IFERROR(IF(OR(IFERROR(VLOOKUP($B110&amp;"-"&amp;$C110,エリア表のみ!$D$5:$M$906,5,FALSE) ="●",FALSE),IFERROR(VLOOKUP($B110&amp;"-"&amp;$C110,エリア表のみ!$Q$5:$Z$906,5,FALSE) ="●",FALSE),IFERROR(VLOOKUP($B110&amp;"-"&amp;$C110,エリア表のみ!$AD$5:$AM$906,5,FALSE) ="●",FALSE)),1,0),0)</f>
        <v>0</v>
      </c>
      <c r="G110" s="71">
        <v>222</v>
      </c>
      <c r="H110" s="71">
        <f>IFERROR(IF(OR(IFERROR(VLOOKUP($B110&amp;"-"&amp;$C110,エリア表のみ!$D$5:$M$906,7,FALSE) ="●",FALSE),IFERROR(VLOOKUP($B110&amp;"-"&amp;$C110,エリア表のみ!$Q$5:$Z$906,7,FALSE) ="●",FALSE),IFERROR(VLOOKUP($B110&amp;"-"&amp;$C110,エリア表のみ!$AD$5:$AM$906,7,FALSE) ="●",FALSE)),1,0),0)</f>
        <v>0</v>
      </c>
      <c r="I110" s="71">
        <v>262</v>
      </c>
      <c r="J110" s="71">
        <f>IFERROR(_xlfn.IFS(IFERROR(VLOOKUP($B110&amp;"-"&amp;$C110,エリア表のみ!$D$5:$M$906,1,FALSE) =$B110&amp;"-"&amp;$C110,FALSE),IFERROR(VLOOKUP($B110&amp;"-"&amp;$C110,エリア表のみ!$D$5:$M$906,9,FALSE),0),IFERROR(VLOOKUP($B110&amp;"-"&amp;$C110,エリア表のみ!$Q$5:$Z$906,1,FALSE) =$B110&amp;"-"&amp;$C110,FALSE),IFERROR(VLOOKUP($B110&amp;"-"&amp;$C110,エリア表のみ!$Q$5:$Z$906,9,FALSE),0),IFERROR(VLOOKUP($B110&amp;"-"&amp;$C110,エリア表のみ!$AD$5:$AM$906,1,FALSE) =$B110&amp;"-"&amp;$C110,FALSE),IFERROR(VLOOKUP($B110&amp;"-"&amp;$C110,エリア表のみ!$AD$5:$AM$906,9,FALSE),0)),0)</f>
        <v>0</v>
      </c>
    </row>
    <row r="111" spans="1:10">
      <c r="A111" s="17">
        <v>16</v>
      </c>
      <c r="B111" s="17">
        <v>4</v>
      </c>
      <c r="C111" s="71">
        <v>16</v>
      </c>
      <c r="D111" s="71">
        <f>IFERROR(IF(OR(IFERROR(VLOOKUP($B111&amp;"-"&amp;$C111,エリア表のみ!$D$5:$M$906,3,FALSE) ="●",FALSE),IFERROR(VLOOKUP($B111&amp;"-"&amp;$C111,エリア表のみ!$Q$5:$Z$906,3,FALSE) ="●",FALSE),IFERROR(VLOOKUP($B111&amp;"-"&amp;$C111,エリア表のみ!$AD$5:$AM$906,3,FALSE) ="●",FALSE)),1,0),0)</f>
        <v>0</v>
      </c>
      <c r="E111" s="71">
        <v>104</v>
      </c>
      <c r="F111" s="71">
        <f>IFERROR(IF(OR(IFERROR(VLOOKUP($B111&amp;"-"&amp;$C111,エリア表のみ!$D$5:$M$906,5,FALSE) ="●",FALSE),IFERROR(VLOOKUP($B111&amp;"-"&amp;$C111,エリア表のみ!$Q$5:$Z$906,5,FALSE) ="●",FALSE),IFERROR(VLOOKUP($B111&amp;"-"&amp;$C111,エリア表のみ!$AD$5:$AM$906,5,FALSE) ="●",FALSE)),1,0),0)</f>
        <v>0</v>
      </c>
      <c r="G111" s="71">
        <v>331</v>
      </c>
      <c r="H111" s="71">
        <f>IFERROR(IF(OR(IFERROR(VLOOKUP($B111&amp;"-"&amp;$C111,エリア表のみ!$D$5:$M$906,7,FALSE) ="●",FALSE),IFERROR(VLOOKUP($B111&amp;"-"&amp;$C111,エリア表のみ!$Q$5:$Z$906,7,FALSE) ="●",FALSE),IFERROR(VLOOKUP($B111&amp;"-"&amp;$C111,エリア表のみ!$AD$5:$AM$906,7,FALSE) ="●",FALSE)),1,0),0)</f>
        <v>0</v>
      </c>
      <c r="I111" s="71">
        <v>435</v>
      </c>
      <c r="J111" s="71">
        <f>IFERROR(_xlfn.IFS(IFERROR(VLOOKUP($B111&amp;"-"&amp;$C111,エリア表のみ!$D$5:$M$906,1,FALSE) =$B111&amp;"-"&amp;$C111,FALSE),IFERROR(VLOOKUP($B111&amp;"-"&amp;$C111,エリア表のみ!$D$5:$M$906,9,FALSE),0),IFERROR(VLOOKUP($B111&amp;"-"&amp;$C111,エリア表のみ!$Q$5:$Z$906,1,FALSE) =$B111&amp;"-"&amp;$C111,FALSE),IFERROR(VLOOKUP($B111&amp;"-"&amp;$C111,エリア表のみ!$Q$5:$Z$906,9,FALSE),0),IFERROR(VLOOKUP($B111&amp;"-"&amp;$C111,エリア表のみ!$AD$5:$AM$906,1,FALSE) =$B111&amp;"-"&amp;$C111,FALSE),IFERROR(VLOOKUP($B111&amp;"-"&amp;$C111,エリア表のみ!$AD$5:$AM$906,9,FALSE),0)),0)</f>
        <v>0</v>
      </c>
    </row>
    <row r="112" spans="1:10">
      <c r="A112" s="17">
        <v>17</v>
      </c>
      <c r="B112" s="17">
        <v>4</v>
      </c>
      <c r="C112" s="71">
        <v>17</v>
      </c>
      <c r="D112" s="71">
        <f>IFERROR(IF(OR(IFERROR(VLOOKUP($B112&amp;"-"&amp;$C112,エリア表のみ!$D$5:$M$906,3,FALSE) ="●",FALSE),IFERROR(VLOOKUP($B112&amp;"-"&amp;$C112,エリア表のみ!$Q$5:$Z$906,3,FALSE) ="●",FALSE),IFERROR(VLOOKUP($B112&amp;"-"&amp;$C112,エリア表のみ!$AD$5:$AM$906,3,FALSE) ="●",FALSE)),1,0),0)</f>
        <v>0</v>
      </c>
      <c r="E112" s="71">
        <v>95</v>
      </c>
      <c r="F112" s="71">
        <f>IFERROR(IF(OR(IFERROR(VLOOKUP($B112&amp;"-"&amp;$C112,エリア表のみ!$D$5:$M$906,5,FALSE) ="●",FALSE),IFERROR(VLOOKUP($B112&amp;"-"&amp;$C112,エリア表のみ!$Q$5:$Z$906,5,FALSE) ="●",FALSE),IFERROR(VLOOKUP($B112&amp;"-"&amp;$C112,エリア表のみ!$AD$5:$AM$906,5,FALSE) ="●",FALSE)),1,0),0)</f>
        <v>0</v>
      </c>
      <c r="G112" s="71">
        <v>125</v>
      </c>
      <c r="H112" s="71">
        <f>IFERROR(IF(OR(IFERROR(VLOOKUP($B112&amp;"-"&amp;$C112,エリア表のみ!$D$5:$M$906,7,FALSE) ="●",FALSE),IFERROR(VLOOKUP($B112&amp;"-"&amp;$C112,エリア表のみ!$Q$5:$Z$906,7,FALSE) ="●",FALSE),IFERROR(VLOOKUP($B112&amp;"-"&amp;$C112,エリア表のみ!$AD$5:$AM$906,7,FALSE) ="●",FALSE)),1,0),0)</f>
        <v>0</v>
      </c>
      <c r="I112" s="71">
        <v>220</v>
      </c>
      <c r="J112" s="71">
        <f>IFERROR(_xlfn.IFS(IFERROR(VLOOKUP($B112&amp;"-"&amp;$C112,エリア表のみ!$D$5:$M$906,1,FALSE) =$B112&amp;"-"&amp;$C112,FALSE),IFERROR(VLOOKUP($B112&amp;"-"&amp;$C112,エリア表のみ!$D$5:$M$906,9,FALSE),0),IFERROR(VLOOKUP($B112&amp;"-"&amp;$C112,エリア表のみ!$Q$5:$Z$906,1,FALSE) =$B112&amp;"-"&amp;$C112,FALSE),IFERROR(VLOOKUP($B112&amp;"-"&amp;$C112,エリア表のみ!$Q$5:$Z$906,9,FALSE),0),IFERROR(VLOOKUP($B112&amp;"-"&amp;$C112,エリア表のみ!$AD$5:$AM$906,1,FALSE) =$B112&amp;"-"&amp;$C112,FALSE),IFERROR(VLOOKUP($B112&amp;"-"&amp;$C112,エリア表のみ!$AD$5:$AM$906,9,FALSE),0)),0)</f>
        <v>0</v>
      </c>
    </row>
    <row r="113" spans="1:12">
      <c r="A113" s="17">
        <v>18</v>
      </c>
      <c r="B113" s="17">
        <v>4</v>
      </c>
      <c r="C113" s="71">
        <v>18</v>
      </c>
      <c r="D113" s="71">
        <f>IFERROR(IF(OR(IFERROR(VLOOKUP($B113&amp;"-"&amp;$C113,エリア表のみ!$D$5:$M$906,3,FALSE) ="●",FALSE),IFERROR(VLOOKUP($B113&amp;"-"&amp;$C113,エリア表のみ!$Q$5:$Z$906,3,FALSE) ="●",FALSE),IFERROR(VLOOKUP($B113&amp;"-"&amp;$C113,エリア表のみ!$AD$5:$AM$906,3,FALSE) ="●",FALSE)),1,0),0)</f>
        <v>0</v>
      </c>
      <c r="E113" s="71">
        <v>23</v>
      </c>
      <c r="F113" s="71">
        <f>IFERROR(IF(OR(IFERROR(VLOOKUP($B113&amp;"-"&amp;$C113,エリア表のみ!$D$5:$M$906,5,FALSE) ="●",FALSE),IFERROR(VLOOKUP($B113&amp;"-"&amp;$C113,エリア表のみ!$Q$5:$Z$906,5,FALSE) ="●",FALSE),IFERROR(VLOOKUP($B113&amp;"-"&amp;$C113,エリア表のみ!$AD$5:$AM$906,5,FALSE) ="●",FALSE)),1,0),0)</f>
        <v>0</v>
      </c>
      <c r="G113" s="71">
        <v>269</v>
      </c>
      <c r="H113" s="71">
        <f>IFERROR(IF(OR(IFERROR(VLOOKUP($B113&amp;"-"&amp;$C113,エリア表のみ!$D$5:$M$906,7,FALSE) ="●",FALSE),IFERROR(VLOOKUP($B113&amp;"-"&amp;$C113,エリア表のみ!$Q$5:$Z$906,7,FALSE) ="●",FALSE),IFERROR(VLOOKUP($B113&amp;"-"&amp;$C113,エリア表のみ!$AD$5:$AM$906,7,FALSE) ="●",FALSE)),1,0),0)</f>
        <v>0</v>
      </c>
      <c r="I113" s="71">
        <v>292</v>
      </c>
      <c r="J113" s="71">
        <f>IFERROR(_xlfn.IFS(IFERROR(VLOOKUP($B113&amp;"-"&amp;$C113,エリア表のみ!$D$5:$M$906,1,FALSE) =$B113&amp;"-"&amp;$C113,FALSE),IFERROR(VLOOKUP($B113&amp;"-"&amp;$C113,エリア表のみ!$D$5:$M$906,9,FALSE),0),IFERROR(VLOOKUP($B113&amp;"-"&amp;$C113,エリア表のみ!$Q$5:$Z$906,1,FALSE) =$B113&amp;"-"&amp;$C113,FALSE),IFERROR(VLOOKUP($B113&amp;"-"&amp;$C113,エリア表のみ!$Q$5:$Z$906,9,FALSE),0),IFERROR(VLOOKUP($B113&amp;"-"&amp;$C113,エリア表のみ!$AD$5:$AM$906,1,FALSE) =$B113&amp;"-"&amp;$C113,FALSE),IFERROR(VLOOKUP($B113&amp;"-"&amp;$C113,エリア表のみ!$AD$5:$AM$906,9,FALSE),0)),0)</f>
        <v>0</v>
      </c>
    </row>
    <row r="114" spans="1:12">
      <c r="A114" s="17">
        <v>19</v>
      </c>
      <c r="B114" s="17">
        <v>4</v>
      </c>
      <c r="C114" s="71">
        <v>19</v>
      </c>
      <c r="D114" s="71">
        <f>IFERROR(IF(OR(IFERROR(VLOOKUP($B114&amp;"-"&amp;$C114,エリア表のみ!$D$5:$M$906,3,FALSE) ="●",FALSE),IFERROR(VLOOKUP($B114&amp;"-"&amp;$C114,エリア表のみ!$Q$5:$Z$906,3,FALSE) ="●",FALSE),IFERROR(VLOOKUP($B114&amp;"-"&amp;$C114,エリア表のみ!$AD$5:$AM$906,3,FALSE) ="●",FALSE)),1,0),0)</f>
        <v>0</v>
      </c>
      <c r="E114" s="71">
        <v>159</v>
      </c>
      <c r="F114" s="71">
        <f>IFERROR(IF(OR(IFERROR(VLOOKUP($B114&amp;"-"&amp;$C114,エリア表のみ!$D$5:$M$906,5,FALSE) ="●",FALSE),IFERROR(VLOOKUP($B114&amp;"-"&amp;$C114,エリア表のみ!$Q$5:$Z$906,5,FALSE) ="●",FALSE),IFERROR(VLOOKUP($B114&amp;"-"&amp;$C114,エリア表のみ!$AD$5:$AM$906,5,FALSE) ="●",FALSE)),1,0),0)</f>
        <v>0</v>
      </c>
      <c r="G114" s="71">
        <v>355</v>
      </c>
      <c r="H114" s="71">
        <f>IFERROR(IF(OR(IFERROR(VLOOKUP($B114&amp;"-"&amp;$C114,エリア表のみ!$D$5:$M$906,7,FALSE) ="●",FALSE),IFERROR(VLOOKUP($B114&amp;"-"&amp;$C114,エリア表のみ!$Q$5:$Z$906,7,FALSE) ="●",FALSE),IFERROR(VLOOKUP($B114&amp;"-"&amp;$C114,エリア表のみ!$AD$5:$AM$906,7,FALSE) ="●",FALSE)),1,0),0)</f>
        <v>0</v>
      </c>
      <c r="I114" s="71">
        <v>514</v>
      </c>
      <c r="J114" s="71">
        <f>IFERROR(_xlfn.IFS(IFERROR(VLOOKUP($B114&amp;"-"&amp;$C114,エリア表のみ!$D$5:$M$906,1,FALSE) =$B114&amp;"-"&amp;$C114,FALSE),IFERROR(VLOOKUP($B114&amp;"-"&amp;$C114,エリア表のみ!$D$5:$M$906,9,FALSE),0),IFERROR(VLOOKUP($B114&amp;"-"&amp;$C114,エリア表のみ!$Q$5:$Z$906,1,FALSE) =$B114&amp;"-"&amp;$C114,FALSE),IFERROR(VLOOKUP($B114&amp;"-"&amp;$C114,エリア表のみ!$Q$5:$Z$906,9,FALSE),0),IFERROR(VLOOKUP($B114&amp;"-"&amp;$C114,エリア表のみ!$AD$5:$AM$906,1,FALSE) =$B114&amp;"-"&amp;$C114,FALSE),IFERROR(VLOOKUP($B114&amp;"-"&amp;$C114,エリア表のみ!$AD$5:$AM$906,9,FALSE),0)),0)</f>
        <v>0</v>
      </c>
    </row>
    <row r="115" spans="1:12">
      <c r="A115" s="17">
        <v>20</v>
      </c>
      <c r="B115" s="17">
        <v>4</v>
      </c>
      <c r="C115" s="71">
        <v>20</v>
      </c>
      <c r="D115" s="71">
        <f>IFERROR(IF(OR(IFERROR(VLOOKUP($B115&amp;"-"&amp;$C115,エリア表のみ!$D$5:$M$906,3,FALSE) ="●",FALSE),IFERROR(VLOOKUP($B115&amp;"-"&amp;$C115,エリア表のみ!$Q$5:$Z$906,3,FALSE) ="●",FALSE),IFERROR(VLOOKUP($B115&amp;"-"&amp;$C115,エリア表のみ!$AD$5:$AM$906,3,FALSE) ="●",FALSE)),1,0),0)</f>
        <v>0</v>
      </c>
      <c r="E115" s="71">
        <v>70</v>
      </c>
      <c r="F115" s="71">
        <f>IFERROR(IF(OR(IFERROR(VLOOKUP($B115&amp;"-"&amp;$C115,エリア表のみ!$D$5:$M$906,5,FALSE) ="●",FALSE),IFERROR(VLOOKUP($B115&amp;"-"&amp;$C115,エリア表のみ!$Q$5:$Z$906,5,FALSE) ="●",FALSE),IFERROR(VLOOKUP($B115&amp;"-"&amp;$C115,エリア表のみ!$AD$5:$AM$906,5,FALSE) ="●",FALSE)),1,0),0)</f>
        <v>0</v>
      </c>
      <c r="G115" s="71">
        <v>327</v>
      </c>
      <c r="H115" s="71">
        <f>IFERROR(IF(OR(IFERROR(VLOOKUP($B115&amp;"-"&amp;$C115,エリア表のみ!$D$5:$M$906,7,FALSE) ="●",FALSE),IFERROR(VLOOKUP($B115&amp;"-"&amp;$C115,エリア表のみ!$Q$5:$Z$906,7,FALSE) ="●",FALSE),IFERROR(VLOOKUP($B115&amp;"-"&amp;$C115,エリア表のみ!$AD$5:$AM$906,7,FALSE) ="●",FALSE)),1,0),0)</f>
        <v>0</v>
      </c>
      <c r="I115" s="71">
        <v>397</v>
      </c>
      <c r="J115" s="71">
        <f>IFERROR(_xlfn.IFS(IFERROR(VLOOKUP($B115&amp;"-"&amp;$C115,エリア表のみ!$D$5:$M$906,1,FALSE) =$B115&amp;"-"&amp;$C115,FALSE),IFERROR(VLOOKUP($B115&amp;"-"&amp;$C115,エリア表のみ!$D$5:$M$906,9,FALSE),0),IFERROR(VLOOKUP($B115&amp;"-"&amp;$C115,エリア表のみ!$Q$5:$Z$906,1,FALSE) =$B115&amp;"-"&amp;$C115,FALSE),IFERROR(VLOOKUP($B115&amp;"-"&amp;$C115,エリア表のみ!$Q$5:$Z$906,9,FALSE),0),IFERROR(VLOOKUP($B115&amp;"-"&amp;$C115,エリア表のみ!$AD$5:$AM$906,1,FALSE) =$B115&amp;"-"&amp;$C115,FALSE),IFERROR(VLOOKUP($B115&amp;"-"&amp;$C115,エリア表のみ!$AD$5:$AM$906,9,FALSE),0)),0)</f>
        <v>0</v>
      </c>
    </row>
    <row r="116" spans="1:12">
      <c r="A116" s="17">
        <v>21</v>
      </c>
      <c r="B116" s="17">
        <v>4</v>
      </c>
      <c r="C116" s="71">
        <v>21</v>
      </c>
      <c r="D116" s="71">
        <f>IFERROR(IF(OR(IFERROR(VLOOKUP($B116&amp;"-"&amp;$C116,エリア表のみ!$D$5:$M$906,3,FALSE) ="●",FALSE),IFERROR(VLOOKUP($B116&amp;"-"&amp;$C116,エリア表のみ!$Q$5:$Z$906,3,FALSE) ="●",FALSE),IFERROR(VLOOKUP($B116&amp;"-"&amp;$C116,エリア表のみ!$AD$5:$AM$906,3,FALSE) ="●",FALSE)),1,0),0)</f>
        <v>0</v>
      </c>
      <c r="E116" s="71">
        <v>103</v>
      </c>
      <c r="F116" s="71">
        <f>IFERROR(IF(OR(IFERROR(VLOOKUP($B116&amp;"-"&amp;$C116,エリア表のみ!$D$5:$M$906,5,FALSE) ="●",FALSE),IFERROR(VLOOKUP($B116&amp;"-"&amp;$C116,エリア表のみ!$Q$5:$Z$906,5,FALSE) ="●",FALSE),IFERROR(VLOOKUP($B116&amp;"-"&amp;$C116,エリア表のみ!$AD$5:$AM$906,5,FALSE) ="●",FALSE)),1,0),0)</f>
        <v>0</v>
      </c>
      <c r="G116" s="71">
        <v>214</v>
      </c>
      <c r="H116" s="71">
        <f>IFERROR(IF(OR(IFERROR(VLOOKUP($B116&amp;"-"&amp;$C116,エリア表のみ!$D$5:$M$906,7,FALSE) ="●",FALSE),IFERROR(VLOOKUP($B116&amp;"-"&amp;$C116,エリア表のみ!$Q$5:$Z$906,7,FALSE) ="●",FALSE),IFERROR(VLOOKUP($B116&amp;"-"&amp;$C116,エリア表のみ!$AD$5:$AM$906,7,FALSE) ="●",FALSE)),1,0),0)</f>
        <v>0</v>
      </c>
      <c r="I116" s="71">
        <v>317</v>
      </c>
      <c r="J116" s="71">
        <f>IFERROR(_xlfn.IFS(IFERROR(VLOOKUP($B116&amp;"-"&amp;$C116,エリア表のみ!$D$5:$M$906,1,FALSE) =$B116&amp;"-"&amp;$C116,FALSE),IFERROR(VLOOKUP($B116&amp;"-"&amp;$C116,エリア表のみ!$D$5:$M$906,9,FALSE),0),IFERROR(VLOOKUP($B116&amp;"-"&amp;$C116,エリア表のみ!$Q$5:$Z$906,1,FALSE) =$B116&amp;"-"&amp;$C116,FALSE),IFERROR(VLOOKUP($B116&amp;"-"&amp;$C116,エリア表のみ!$Q$5:$Z$906,9,FALSE),0),IFERROR(VLOOKUP($B116&amp;"-"&amp;$C116,エリア表のみ!$AD$5:$AM$906,1,FALSE) =$B116&amp;"-"&amp;$C116,FALSE),IFERROR(VLOOKUP($B116&amp;"-"&amp;$C116,エリア表のみ!$AD$5:$AM$906,9,FALSE),0)),0)</f>
        <v>0</v>
      </c>
    </row>
    <row r="117" spans="1:12">
      <c r="A117" s="17">
        <v>22</v>
      </c>
      <c r="B117" s="17">
        <v>4</v>
      </c>
      <c r="C117" s="71">
        <v>22</v>
      </c>
      <c r="D117" s="71">
        <f>IFERROR(IF(OR(IFERROR(VLOOKUP($B117&amp;"-"&amp;$C117,エリア表のみ!$D$5:$M$906,3,FALSE) ="●",FALSE),IFERROR(VLOOKUP($B117&amp;"-"&amp;$C117,エリア表のみ!$Q$5:$Z$906,3,FALSE) ="●",FALSE),IFERROR(VLOOKUP($B117&amp;"-"&amp;$C117,エリア表のみ!$AD$5:$AM$906,3,FALSE) ="●",FALSE)),1,0),0)</f>
        <v>0</v>
      </c>
      <c r="E117" s="71">
        <v>129</v>
      </c>
      <c r="F117" s="71">
        <f>IFERROR(IF(OR(IFERROR(VLOOKUP($B117&amp;"-"&amp;$C117,エリア表のみ!$D$5:$M$906,5,FALSE) ="●",FALSE),IFERROR(VLOOKUP($B117&amp;"-"&amp;$C117,エリア表のみ!$Q$5:$Z$906,5,FALSE) ="●",FALSE),IFERROR(VLOOKUP($B117&amp;"-"&amp;$C117,エリア表のみ!$AD$5:$AM$906,5,FALSE) ="●",FALSE)),1,0),0)</f>
        <v>0</v>
      </c>
      <c r="G117" s="71">
        <v>83</v>
      </c>
      <c r="H117" s="71">
        <f>IFERROR(IF(OR(IFERROR(VLOOKUP($B117&amp;"-"&amp;$C117,エリア表のみ!$D$5:$M$906,7,FALSE) ="●",FALSE),IFERROR(VLOOKUP($B117&amp;"-"&amp;$C117,エリア表のみ!$Q$5:$Z$906,7,FALSE) ="●",FALSE),IFERROR(VLOOKUP($B117&amp;"-"&amp;$C117,エリア表のみ!$AD$5:$AM$906,7,FALSE) ="●",FALSE)),1,0),0)</f>
        <v>0</v>
      </c>
      <c r="I117" s="71">
        <v>212</v>
      </c>
      <c r="J117" s="71">
        <f>IFERROR(_xlfn.IFS(IFERROR(VLOOKUP($B117&amp;"-"&amp;$C117,エリア表のみ!$D$5:$M$906,1,FALSE) =$B117&amp;"-"&amp;$C117,FALSE),IFERROR(VLOOKUP($B117&amp;"-"&amp;$C117,エリア表のみ!$D$5:$M$906,9,FALSE),0),IFERROR(VLOOKUP($B117&amp;"-"&amp;$C117,エリア表のみ!$Q$5:$Z$906,1,FALSE) =$B117&amp;"-"&amp;$C117,FALSE),IFERROR(VLOOKUP($B117&amp;"-"&amp;$C117,エリア表のみ!$Q$5:$Z$906,9,FALSE),0),IFERROR(VLOOKUP($B117&amp;"-"&amp;$C117,エリア表のみ!$AD$5:$AM$906,1,FALSE) =$B117&amp;"-"&amp;$C117,FALSE),IFERROR(VLOOKUP($B117&amp;"-"&amp;$C117,エリア表のみ!$AD$5:$AM$906,9,FALSE),0)),0)</f>
        <v>0</v>
      </c>
    </row>
    <row r="118" spans="1:12">
      <c r="A118" s="17">
        <v>23</v>
      </c>
      <c r="B118" s="17">
        <v>4</v>
      </c>
      <c r="C118" s="71">
        <v>23</v>
      </c>
      <c r="D118" s="71">
        <f>IFERROR(IF(OR(IFERROR(VLOOKUP($B118&amp;"-"&amp;$C118,エリア表のみ!$D$5:$M$906,3,FALSE) ="●",FALSE),IFERROR(VLOOKUP($B118&amp;"-"&amp;$C118,エリア表のみ!$Q$5:$Z$906,3,FALSE) ="●",FALSE),IFERROR(VLOOKUP($B118&amp;"-"&amp;$C118,エリア表のみ!$AD$5:$AM$906,3,FALSE) ="●",FALSE)),1,0),0)</f>
        <v>0</v>
      </c>
      <c r="E118" s="71">
        <v>80</v>
      </c>
      <c r="F118" s="71">
        <f>IFERROR(IF(OR(IFERROR(VLOOKUP($B118&amp;"-"&amp;$C118,エリア表のみ!$D$5:$M$906,5,FALSE) ="●",FALSE),IFERROR(VLOOKUP($B118&amp;"-"&amp;$C118,エリア表のみ!$Q$5:$Z$906,5,FALSE) ="●",FALSE),IFERROR(VLOOKUP($B118&amp;"-"&amp;$C118,エリア表のみ!$AD$5:$AM$906,5,FALSE) ="●",FALSE)),1,0),0)</f>
        <v>0</v>
      </c>
      <c r="G118" s="71">
        <v>83</v>
      </c>
      <c r="H118" s="71">
        <f>IFERROR(IF(OR(IFERROR(VLOOKUP($B118&amp;"-"&amp;$C118,エリア表のみ!$D$5:$M$906,7,FALSE) ="●",FALSE),IFERROR(VLOOKUP($B118&amp;"-"&amp;$C118,エリア表のみ!$Q$5:$Z$906,7,FALSE) ="●",FALSE),IFERROR(VLOOKUP($B118&amp;"-"&amp;$C118,エリア表のみ!$AD$5:$AM$906,7,FALSE) ="●",FALSE)),1,0),0)</f>
        <v>0</v>
      </c>
      <c r="I118" s="71">
        <v>163</v>
      </c>
      <c r="J118" s="71">
        <f>IFERROR(_xlfn.IFS(IFERROR(VLOOKUP($B118&amp;"-"&amp;$C118,エリア表のみ!$D$5:$M$906,1,FALSE) =$B118&amp;"-"&amp;$C118,FALSE),IFERROR(VLOOKUP($B118&amp;"-"&amp;$C118,エリア表のみ!$D$5:$M$906,9,FALSE),0),IFERROR(VLOOKUP($B118&amp;"-"&amp;$C118,エリア表のみ!$Q$5:$Z$906,1,FALSE) =$B118&amp;"-"&amp;$C118,FALSE),IFERROR(VLOOKUP($B118&amp;"-"&amp;$C118,エリア表のみ!$Q$5:$Z$906,9,FALSE),0),IFERROR(VLOOKUP($B118&amp;"-"&amp;$C118,エリア表のみ!$AD$5:$AM$906,1,FALSE) =$B118&amp;"-"&amp;$C118,FALSE),IFERROR(VLOOKUP($B118&amp;"-"&amp;$C118,エリア表のみ!$AD$5:$AM$906,9,FALSE),0)),0)</f>
        <v>0</v>
      </c>
    </row>
    <row r="119" spans="1:12">
      <c r="A119" s="17">
        <v>24</v>
      </c>
      <c r="B119" s="17">
        <v>4</v>
      </c>
      <c r="C119" s="71">
        <v>24</v>
      </c>
      <c r="D119" s="71">
        <f>IFERROR(IF(OR(IFERROR(VLOOKUP($B119&amp;"-"&amp;$C119,エリア表のみ!$D$5:$M$906,3,FALSE) ="●",FALSE),IFERROR(VLOOKUP($B119&amp;"-"&amp;$C119,エリア表のみ!$Q$5:$Z$906,3,FALSE) ="●",FALSE),IFERROR(VLOOKUP($B119&amp;"-"&amp;$C119,エリア表のみ!$AD$5:$AM$906,3,FALSE) ="●",FALSE)),1,0),0)</f>
        <v>0</v>
      </c>
      <c r="E119" s="71">
        <v>252</v>
      </c>
      <c r="F119" s="71">
        <f>IFERROR(IF(OR(IFERROR(VLOOKUP($B119&amp;"-"&amp;$C119,エリア表のみ!$D$5:$M$906,5,FALSE) ="●",FALSE),IFERROR(VLOOKUP($B119&amp;"-"&amp;$C119,エリア表のみ!$Q$5:$Z$906,5,FALSE) ="●",FALSE),IFERROR(VLOOKUP($B119&amp;"-"&amp;$C119,エリア表のみ!$AD$5:$AM$906,5,FALSE) ="●",FALSE)),1,0),0)</f>
        <v>0</v>
      </c>
      <c r="G119" s="71">
        <v>123</v>
      </c>
      <c r="H119" s="71">
        <f>IFERROR(IF(OR(IFERROR(VLOOKUP($B119&amp;"-"&amp;$C119,エリア表のみ!$D$5:$M$906,7,FALSE) ="●",FALSE),IFERROR(VLOOKUP($B119&amp;"-"&amp;$C119,エリア表のみ!$Q$5:$Z$906,7,FALSE) ="●",FALSE),IFERROR(VLOOKUP($B119&amp;"-"&amp;$C119,エリア表のみ!$AD$5:$AM$906,7,FALSE) ="●",FALSE)),1,0),0)</f>
        <v>0</v>
      </c>
      <c r="I119" s="71">
        <v>375</v>
      </c>
      <c r="J119" s="71">
        <f>IFERROR(_xlfn.IFS(IFERROR(VLOOKUP($B119&amp;"-"&amp;$C119,エリア表のみ!$D$5:$M$906,1,FALSE) =$B119&amp;"-"&amp;$C119,FALSE),IFERROR(VLOOKUP($B119&amp;"-"&amp;$C119,エリア表のみ!$D$5:$M$906,9,FALSE),0),IFERROR(VLOOKUP($B119&amp;"-"&amp;$C119,エリア表のみ!$Q$5:$Z$906,1,FALSE) =$B119&amp;"-"&amp;$C119,FALSE),IFERROR(VLOOKUP($B119&amp;"-"&amp;$C119,エリア表のみ!$Q$5:$Z$906,9,FALSE),0),IFERROR(VLOOKUP($B119&amp;"-"&amp;$C119,エリア表のみ!$AD$5:$AM$906,1,FALSE) =$B119&amp;"-"&amp;$C119,FALSE),IFERROR(VLOOKUP($B119&amp;"-"&amp;$C119,エリア表のみ!$AD$5:$AM$906,9,FALSE),0)),0)</f>
        <v>0</v>
      </c>
    </row>
    <row r="120" spans="1:12">
      <c r="A120" s="17">
        <v>25</v>
      </c>
      <c r="B120" s="17">
        <v>4</v>
      </c>
      <c r="C120" s="71">
        <v>25</v>
      </c>
      <c r="D120" s="71">
        <f>IFERROR(IF(OR(IFERROR(VLOOKUP($B120&amp;"-"&amp;$C120,エリア表のみ!$D$5:$M$906,3,FALSE) ="●",FALSE),IFERROR(VLOOKUP($B120&amp;"-"&amp;$C120,エリア表のみ!$Q$5:$Z$906,3,FALSE) ="●",FALSE),IFERROR(VLOOKUP($B120&amp;"-"&amp;$C120,エリア表のみ!$AD$5:$AM$906,3,FALSE) ="●",FALSE)),1,0),0)</f>
        <v>0</v>
      </c>
      <c r="E120" s="71">
        <v>185</v>
      </c>
      <c r="F120" s="71">
        <f>IFERROR(IF(OR(IFERROR(VLOOKUP($B120&amp;"-"&amp;$C120,エリア表のみ!$D$5:$M$906,5,FALSE) ="●",FALSE),IFERROR(VLOOKUP($B120&amp;"-"&amp;$C120,エリア表のみ!$Q$5:$Z$906,5,FALSE) ="●",FALSE),IFERROR(VLOOKUP($B120&amp;"-"&amp;$C120,エリア表のみ!$AD$5:$AM$906,5,FALSE) ="●",FALSE)),1,0),0)</f>
        <v>0</v>
      </c>
      <c r="G120" s="71">
        <v>115</v>
      </c>
      <c r="H120" s="71">
        <f>IFERROR(IF(OR(IFERROR(VLOOKUP($B120&amp;"-"&amp;$C120,エリア表のみ!$D$5:$M$906,7,FALSE) ="●",FALSE),IFERROR(VLOOKUP($B120&amp;"-"&amp;$C120,エリア表のみ!$Q$5:$Z$906,7,FALSE) ="●",FALSE),IFERROR(VLOOKUP($B120&amp;"-"&amp;$C120,エリア表のみ!$AD$5:$AM$906,7,FALSE) ="●",FALSE)),1,0),0)</f>
        <v>0</v>
      </c>
      <c r="I120" s="71">
        <v>300</v>
      </c>
      <c r="J120" s="71">
        <f>IFERROR(_xlfn.IFS(IFERROR(VLOOKUP($B120&amp;"-"&amp;$C120,エリア表のみ!$D$5:$M$906,1,FALSE) =$B120&amp;"-"&amp;$C120,FALSE),IFERROR(VLOOKUP($B120&amp;"-"&amp;$C120,エリア表のみ!$D$5:$M$906,9,FALSE),0),IFERROR(VLOOKUP($B120&amp;"-"&amp;$C120,エリア表のみ!$Q$5:$Z$906,1,FALSE) =$B120&amp;"-"&amp;$C120,FALSE),IFERROR(VLOOKUP($B120&amp;"-"&amp;$C120,エリア表のみ!$Q$5:$Z$906,9,FALSE),0),IFERROR(VLOOKUP($B120&amp;"-"&amp;$C120,エリア表のみ!$AD$5:$AM$906,1,FALSE) =$B120&amp;"-"&amp;$C120,FALSE),IFERROR(VLOOKUP($B120&amp;"-"&amp;$C120,エリア表のみ!$AD$5:$AM$906,9,FALSE),0)),0)</f>
        <v>0</v>
      </c>
    </row>
    <row r="121" spans="1:12">
      <c r="A121" s="17">
        <v>26</v>
      </c>
      <c r="B121" s="17">
        <v>4</v>
      </c>
      <c r="C121" s="71">
        <v>26</v>
      </c>
      <c r="D121" s="71">
        <f>IFERROR(IF(OR(IFERROR(VLOOKUP($B121&amp;"-"&amp;$C121,エリア表のみ!$D$5:$M$906,3,FALSE) ="●",FALSE),IFERROR(VLOOKUP($B121&amp;"-"&amp;$C121,エリア表のみ!$Q$5:$Z$906,3,FALSE) ="●",FALSE),IFERROR(VLOOKUP($B121&amp;"-"&amp;$C121,エリア表のみ!$AD$5:$AM$906,3,FALSE) ="●",FALSE)),1,0),0)</f>
        <v>0</v>
      </c>
      <c r="E121" s="71">
        <v>163</v>
      </c>
      <c r="F121" s="71">
        <f>IFERROR(IF(OR(IFERROR(VLOOKUP($B121&amp;"-"&amp;$C121,エリア表のみ!$D$5:$M$906,5,FALSE) ="●",FALSE),IFERROR(VLOOKUP($B121&amp;"-"&amp;$C121,エリア表のみ!$Q$5:$Z$906,5,FALSE) ="●",FALSE),IFERROR(VLOOKUP($B121&amp;"-"&amp;$C121,エリア表のみ!$AD$5:$AM$906,5,FALSE) ="●",FALSE)),1,0),0)</f>
        <v>0</v>
      </c>
      <c r="G121" s="71">
        <v>72</v>
      </c>
      <c r="H121" s="71">
        <f>IFERROR(IF(OR(IFERROR(VLOOKUP($B121&amp;"-"&amp;$C121,エリア表のみ!$D$5:$M$906,7,FALSE) ="●",FALSE),IFERROR(VLOOKUP($B121&amp;"-"&amp;$C121,エリア表のみ!$Q$5:$Z$906,7,FALSE) ="●",FALSE),IFERROR(VLOOKUP($B121&amp;"-"&amp;$C121,エリア表のみ!$AD$5:$AM$906,7,FALSE) ="●",FALSE)),1,0),0)</f>
        <v>0</v>
      </c>
      <c r="I121" s="71">
        <v>235</v>
      </c>
      <c r="J121" s="71">
        <f>IFERROR(_xlfn.IFS(IFERROR(VLOOKUP($B121&amp;"-"&amp;$C121,エリア表のみ!$D$5:$M$906,1,FALSE) =$B121&amp;"-"&amp;$C121,FALSE),IFERROR(VLOOKUP($B121&amp;"-"&amp;$C121,エリア表のみ!$D$5:$M$906,9,FALSE),0),IFERROR(VLOOKUP($B121&amp;"-"&amp;$C121,エリア表のみ!$Q$5:$Z$906,1,FALSE) =$B121&amp;"-"&amp;$C121,FALSE),IFERROR(VLOOKUP($B121&amp;"-"&amp;$C121,エリア表のみ!$Q$5:$Z$906,9,FALSE),0),IFERROR(VLOOKUP($B121&amp;"-"&amp;$C121,エリア表のみ!$AD$5:$AM$906,1,FALSE) =$B121&amp;"-"&amp;$C121,FALSE),IFERROR(VLOOKUP($B121&amp;"-"&amp;$C121,エリア表のみ!$AD$5:$AM$906,9,FALSE),0)),0)</f>
        <v>0</v>
      </c>
    </row>
    <row r="122" spans="1:12">
      <c r="A122" s="17">
        <v>27</v>
      </c>
      <c r="B122" s="17">
        <v>4</v>
      </c>
      <c r="C122" s="71">
        <v>27</v>
      </c>
      <c r="D122" s="71">
        <f>IFERROR(IF(OR(IFERROR(VLOOKUP($B122&amp;"-"&amp;$C122,エリア表のみ!$D$5:$M$906,3,FALSE) ="●",FALSE),IFERROR(VLOOKUP($B122&amp;"-"&amp;$C122,エリア表のみ!$Q$5:$Z$906,3,FALSE) ="●",FALSE),IFERROR(VLOOKUP($B122&amp;"-"&amp;$C122,エリア表のみ!$AD$5:$AM$906,3,FALSE) ="●",FALSE)),1,0),0)</f>
        <v>0</v>
      </c>
      <c r="E122" s="71">
        <v>20</v>
      </c>
      <c r="F122" s="71">
        <f>IFERROR(IF(OR(IFERROR(VLOOKUP($B122&amp;"-"&amp;$C122,エリア表のみ!$D$5:$M$906,5,FALSE) ="●",FALSE),IFERROR(VLOOKUP($B122&amp;"-"&amp;$C122,エリア表のみ!$Q$5:$Z$906,5,FALSE) ="●",FALSE),IFERROR(VLOOKUP($B122&amp;"-"&amp;$C122,エリア表のみ!$AD$5:$AM$906,5,FALSE) ="●",FALSE)),1,0),0)</f>
        <v>0</v>
      </c>
      <c r="G122" s="71">
        <v>294</v>
      </c>
      <c r="H122" s="71">
        <f>IFERROR(IF(OR(IFERROR(VLOOKUP($B122&amp;"-"&amp;$C122,エリア表のみ!$D$5:$M$906,7,FALSE) ="●",FALSE),IFERROR(VLOOKUP($B122&amp;"-"&amp;$C122,エリア表のみ!$Q$5:$Z$906,7,FALSE) ="●",FALSE),IFERROR(VLOOKUP($B122&amp;"-"&amp;$C122,エリア表のみ!$AD$5:$AM$906,7,FALSE) ="●",FALSE)),1,0),0)</f>
        <v>0</v>
      </c>
      <c r="I122" s="71">
        <v>314</v>
      </c>
      <c r="J122" s="71">
        <f>IFERROR(_xlfn.IFS(IFERROR(VLOOKUP($B122&amp;"-"&amp;$C122,エリア表のみ!$D$5:$M$906,1,FALSE) =$B122&amp;"-"&amp;$C122,FALSE),IFERROR(VLOOKUP($B122&amp;"-"&amp;$C122,エリア表のみ!$D$5:$M$906,9,FALSE),0),IFERROR(VLOOKUP($B122&amp;"-"&amp;$C122,エリア表のみ!$Q$5:$Z$906,1,FALSE) =$B122&amp;"-"&amp;$C122,FALSE),IFERROR(VLOOKUP($B122&amp;"-"&amp;$C122,エリア表のみ!$Q$5:$Z$906,9,FALSE),0),IFERROR(VLOOKUP($B122&amp;"-"&amp;$C122,エリア表のみ!$AD$5:$AM$906,1,FALSE) =$B122&amp;"-"&amp;$C122,FALSE),IFERROR(VLOOKUP($B122&amp;"-"&amp;$C122,エリア表のみ!$AD$5:$AM$906,9,FALSE),0)),0)</f>
        <v>0</v>
      </c>
    </row>
    <row r="123" spans="1:12">
      <c r="A123" s="17">
        <v>28</v>
      </c>
      <c r="B123" s="17">
        <v>4</v>
      </c>
      <c r="C123" s="71">
        <v>28</v>
      </c>
      <c r="D123" s="71">
        <f>IFERROR(IF(OR(IFERROR(VLOOKUP($B123&amp;"-"&amp;$C123,エリア表のみ!$D$5:$M$906,3,FALSE) ="●",FALSE),IFERROR(VLOOKUP($B123&amp;"-"&amp;$C123,エリア表のみ!$Q$5:$Z$906,3,FALSE) ="●",FALSE),IFERROR(VLOOKUP($B123&amp;"-"&amp;$C123,エリア表のみ!$AD$5:$AM$906,3,FALSE) ="●",FALSE)),1,0),0)</f>
        <v>0</v>
      </c>
      <c r="E123" s="71">
        <v>40</v>
      </c>
      <c r="F123" s="71">
        <f>IFERROR(IF(OR(IFERROR(VLOOKUP($B123&amp;"-"&amp;$C123,エリア表のみ!$D$5:$M$906,5,FALSE) ="●",FALSE),IFERROR(VLOOKUP($B123&amp;"-"&amp;$C123,エリア表のみ!$Q$5:$Z$906,5,FALSE) ="●",FALSE),IFERROR(VLOOKUP($B123&amp;"-"&amp;$C123,エリア表のみ!$AD$5:$AM$906,5,FALSE) ="●",FALSE)),1,0),0)</f>
        <v>0</v>
      </c>
      <c r="G123" s="71">
        <v>296</v>
      </c>
      <c r="H123" s="71">
        <f>IFERROR(IF(OR(IFERROR(VLOOKUP($B123&amp;"-"&amp;$C123,エリア表のみ!$D$5:$M$906,7,FALSE) ="●",FALSE),IFERROR(VLOOKUP($B123&amp;"-"&amp;$C123,エリア表のみ!$Q$5:$Z$906,7,FALSE) ="●",FALSE),IFERROR(VLOOKUP($B123&amp;"-"&amp;$C123,エリア表のみ!$AD$5:$AM$906,7,FALSE) ="●",FALSE)),1,0),0)</f>
        <v>0</v>
      </c>
      <c r="I123" s="71">
        <v>336</v>
      </c>
      <c r="J123" s="71">
        <f>IFERROR(_xlfn.IFS(IFERROR(VLOOKUP($B123&amp;"-"&amp;$C123,エリア表のみ!$D$5:$M$906,1,FALSE) =$B123&amp;"-"&amp;$C123,FALSE),IFERROR(VLOOKUP($B123&amp;"-"&amp;$C123,エリア表のみ!$D$5:$M$906,9,FALSE),0),IFERROR(VLOOKUP($B123&amp;"-"&amp;$C123,エリア表のみ!$Q$5:$Z$906,1,FALSE) =$B123&amp;"-"&amp;$C123,FALSE),IFERROR(VLOOKUP($B123&amp;"-"&amp;$C123,エリア表のみ!$Q$5:$Z$906,9,FALSE),0),IFERROR(VLOOKUP($B123&amp;"-"&amp;$C123,エリア表のみ!$AD$5:$AM$906,1,FALSE) =$B123&amp;"-"&amp;$C123,FALSE),IFERROR(VLOOKUP($B123&amp;"-"&amp;$C123,エリア表のみ!$AD$5:$AM$906,9,FALSE),0)),0)</f>
        <v>0</v>
      </c>
    </row>
    <row r="124" spans="1:12">
      <c r="A124" s="17">
        <v>29</v>
      </c>
      <c r="B124" s="17">
        <v>4</v>
      </c>
      <c r="C124" s="71">
        <v>29</v>
      </c>
      <c r="D124" s="71">
        <f>IFERROR(IF(OR(IFERROR(VLOOKUP($B124&amp;"-"&amp;$C124,エリア表のみ!$D$5:$M$906,3,FALSE) ="●",FALSE),IFERROR(VLOOKUP($B124&amp;"-"&amp;$C124,エリア表のみ!$Q$5:$Z$906,3,FALSE) ="●",FALSE),IFERROR(VLOOKUP($B124&amp;"-"&amp;$C124,エリア表のみ!$AD$5:$AM$906,3,FALSE) ="●",FALSE)),1,0),0)</f>
        <v>0</v>
      </c>
      <c r="E124" s="71">
        <v>80</v>
      </c>
      <c r="F124" s="71">
        <f>IFERROR(IF(OR(IFERROR(VLOOKUP($B124&amp;"-"&amp;$C124,エリア表のみ!$D$5:$M$906,5,FALSE) ="●",FALSE),IFERROR(VLOOKUP($B124&amp;"-"&amp;$C124,エリア表のみ!$Q$5:$Z$906,5,FALSE) ="●",FALSE),IFERROR(VLOOKUP($B124&amp;"-"&amp;$C124,エリア表のみ!$AD$5:$AM$906,5,FALSE) ="●",FALSE)),1,0),0)</f>
        <v>0</v>
      </c>
      <c r="G124" s="71">
        <v>63</v>
      </c>
      <c r="H124" s="71">
        <f>IFERROR(IF(OR(IFERROR(VLOOKUP($B124&amp;"-"&amp;$C124,エリア表のみ!$D$5:$M$906,7,FALSE) ="●",FALSE),IFERROR(VLOOKUP($B124&amp;"-"&amp;$C124,エリア表のみ!$Q$5:$Z$906,7,FALSE) ="●",FALSE),IFERROR(VLOOKUP($B124&amp;"-"&amp;$C124,エリア表のみ!$AD$5:$AM$906,7,FALSE) ="●",FALSE)),1,0),0)</f>
        <v>0</v>
      </c>
      <c r="I124" s="71">
        <v>143</v>
      </c>
      <c r="J124" s="71">
        <f>IFERROR(_xlfn.IFS(IFERROR(VLOOKUP($B124&amp;"-"&amp;$C124,エリア表のみ!$D$5:$M$906,1,FALSE) =$B124&amp;"-"&amp;$C124,FALSE),IFERROR(VLOOKUP($B124&amp;"-"&amp;$C124,エリア表のみ!$D$5:$M$906,9,FALSE),0),IFERROR(VLOOKUP($B124&amp;"-"&amp;$C124,エリア表のみ!$Q$5:$Z$906,1,FALSE) =$B124&amp;"-"&amp;$C124,FALSE),IFERROR(VLOOKUP($B124&amp;"-"&amp;$C124,エリア表のみ!$Q$5:$Z$906,9,FALSE),0),IFERROR(VLOOKUP($B124&amp;"-"&amp;$C124,エリア表のみ!$AD$5:$AM$906,1,FALSE) =$B124&amp;"-"&amp;$C124,FALSE),IFERROR(VLOOKUP($B124&amp;"-"&amp;$C124,エリア表のみ!$AD$5:$AM$906,9,FALSE),0)),0)</f>
        <v>0</v>
      </c>
    </row>
    <row r="125" spans="1:12">
      <c r="A125" s="17">
        <v>30</v>
      </c>
      <c r="B125" s="17">
        <v>4</v>
      </c>
      <c r="C125" s="71">
        <v>30</v>
      </c>
      <c r="D125" s="71">
        <f>IFERROR(IF(OR(IFERROR(VLOOKUP($B125&amp;"-"&amp;$C125,エリア表のみ!$D$5:$M$906,3,FALSE) ="●",FALSE),IFERROR(VLOOKUP($B125&amp;"-"&amp;$C125,エリア表のみ!$Q$5:$Z$906,3,FALSE) ="●",FALSE),IFERROR(VLOOKUP($B125&amp;"-"&amp;$C125,エリア表のみ!$AD$5:$AM$906,3,FALSE) ="●",FALSE)),1,0),0)</f>
        <v>0</v>
      </c>
      <c r="E125" s="71">
        <v>71</v>
      </c>
      <c r="F125" s="71">
        <f>IFERROR(IF(OR(IFERROR(VLOOKUP($B125&amp;"-"&amp;$C125,エリア表のみ!$D$5:$M$906,5,FALSE) ="●",FALSE),IFERROR(VLOOKUP($B125&amp;"-"&amp;$C125,エリア表のみ!$Q$5:$Z$906,5,FALSE) ="●",FALSE),IFERROR(VLOOKUP($B125&amp;"-"&amp;$C125,エリア表のみ!$AD$5:$AM$906,5,FALSE) ="●",FALSE)),1,0),0)</f>
        <v>0</v>
      </c>
      <c r="G125" s="71">
        <v>55</v>
      </c>
      <c r="H125" s="71">
        <f>IFERROR(IF(OR(IFERROR(VLOOKUP($B125&amp;"-"&amp;$C125,エリア表のみ!$D$5:$M$906,7,FALSE) ="●",FALSE),IFERROR(VLOOKUP($B125&amp;"-"&amp;$C125,エリア表のみ!$Q$5:$Z$906,7,FALSE) ="●",FALSE),IFERROR(VLOOKUP($B125&amp;"-"&amp;$C125,エリア表のみ!$AD$5:$AM$906,7,FALSE) ="●",FALSE)),1,0),0)</f>
        <v>0</v>
      </c>
      <c r="I125" s="71">
        <v>126</v>
      </c>
      <c r="J125" s="71">
        <f>IFERROR(_xlfn.IFS(IFERROR(VLOOKUP($B125&amp;"-"&amp;$C125,エリア表のみ!$D$5:$M$906,1,FALSE) =$B125&amp;"-"&amp;$C125,FALSE),IFERROR(VLOOKUP($B125&amp;"-"&amp;$C125,エリア表のみ!$D$5:$M$906,9,FALSE),0),IFERROR(VLOOKUP($B125&amp;"-"&amp;$C125,エリア表のみ!$Q$5:$Z$906,1,FALSE) =$B125&amp;"-"&amp;$C125,FALSE),IFERROR(VLOOKUP($B125&amp;"-"&amp;$C125,エリア表のみ!$Q$5:$Z$906,9,FALSE),0),IFERROR(VLOOKUP($B125&amp;"-"&amp;$C125,エリア表のみ!$AD$5:$AM$906,1,FALSE) =$B125&amp;"-"&amp;$C125,FALSE),IFERROR(VLOOKUP($B125&amp;"-"&amp;$C125,エリア表のみ!$AD$5:$AM$906,9,FALSE),0)),0)</f>
        <v>0</v>
      </c>
    </row>
    <row r="126" spans="1:12">
      <c r="A126" s="17">
        <v>31</v>
      </c>
      <c r="B126" s="17">
        <v>4</v>
      </c>
      <c r="C126" s="71">
        <v>31</v>
      </c>
      <c r="D126" s="71">
        <f>IFERROR(IF(OR(IFERROR(VLOOKUP($B126&amp;"-"&amp;$C126,エリア表のみ!$D$5:$M$906,3,FALSE) ="●",FALSE),IFERROR(VLOOKUP($B126&amp;"-"&amp;$C126,エリア表のみ!$Q$5:$Z$906,3,FALSE) ="●",FALSE),IFERROR(VLOOKUP($B126&amp;"-"&amp;$C126,エリア表のみ!$AD$5:$AM$906,3,FALSE) ="●",FALSE)),1,0),0)</f>
        <v>0</v>
      </c>
      <c r="E126" s="71">
        <v>35</v>
      </c>
      <c r="F126" s="71">
        <f>IFERROR(IF(OR(IFERROR(VLOOKUP($B126&amp;"-"&amp;$C126,エリア表のみ!$D$5:$M$906,5,FALSE) ="●",FALSE),IFERROR(VLOOKUP($B126&amp;"-"&amp;$C126,エリア表のみ!$Q$5:$Z$906,5,FALSE) ="●",FALSE),IFERROR(VLOOKUP($B126&amp;"-"&amp;$C126,エリア表のみ!$AD$5:$AM$906,5,FALSE) ="●",FALSE)),1,0),0)</f>
        <v>0</v>
      </c>
      <c r="G126" s="71">
        <v>180</v>
      </c>
      <c r="H126" s="71">
        <f>IFERROR(IF(OR(IFERROR(VLOOKUP($B126&amp;"-"&amp;$C126,エリア表のみ!$D$5:$M$906,7,FALSE) ="●",FALSE),IFERROR(VLOOKUP($B126&amp;"-"&amp;$C126,エリア表のみ!$Q$5:$Z$906,7,FALSE) ="●",FALSE),IFERROR(VLOOKUP($B126&amp;"-"&amp;$C126,エリア表のみ!$AD$5:$AM$906,7,FALSE) ="●",FALSE)),1,0),0)</f>
        <v>0</v>
      </c>
      <c r="I126" s="71">
        <v>215</v>
      </c>
      <c r="J126" s="71">
        <f>IFERROR(_xlfn.IFS(IFERROR(VLOOKUP($B126&amp;"-"&amp;$C126,エリア表のみ!$D$5:$M$906,1,FALSE) =$B126&amp;"-"&amp;$C126,FALSE),IFERROR(VLOOKUP($B126&amp;"-"&amp;$C126,エリア表のみ!$D$5:$M$906,9,FALSE),0),IFERROR(VLOOKUP($B126&amp;"-"&amp;$C126,エリア表のみ!$Q$5:$Z$906,1,FALSE) =$B126&amp;"-"&amp;$C126,FALSE),IFERROR(VLOOKUP($B126&amp;"-"&amp;$C126,エリア表のみ!$Q$5:$Z$906,9,FALSE),0),IFERROR(VLOOKUP($B126&amp;"-"&amp;$C126,エリア表のみ!$AD$5:$AM$906,1,FALSE) =$B126&amp;"-"&amp;$C126,FALSE),IFERROR(VLOOKUP($B126&amp;"-"&amp;$C126,エリア表のみ!$AD$5:$AM$906,9,FALSE),0)),0)</f>
        <v>0</v>
      </c>
    </row>
    <row r="127" spans="1:12">
      <c r="A127" s="17">
        <v>32</v>
      </c>
      <c r="B127" s="17">
        <v>4</v>
      </c>
      <c r="C127" s="71">
        <v>32</v>
      </c>
      <c r="D127" s="71">
        <f>IFERROR(IF(OR(IFERROR(VLOOKUP($B127&amp;"-"&amp;$C127,エリア表のみ!$D$5:$M$906,3,FALSE) ="●",FALSE),IFERROR(VLOOKUP($B127&amp;"-"&amp;$C127,エリア表のみ!$Q$5:$Z$906,3,FALSE) ="●",FALSE),IFERROR(VLOOKUP($B127&amp;"-"&amp;$C127,エリア表のみ!$AD$5:$AM$906,3,FALSE) ="●",FALSE)),1,0),0)</f>
        <v>0</v>
      </c>
      <c r="E127" s="71">
        <v>101</v>
      </c>
      <c r="F127" s="71">
        <f>IFERROR(IF(OR(IFERROR(VLOOKUP($B127&amp;"-"&amp;$C127,エリア表のみ!$D$5:$M$906,5,FALSE) ="●",FALSE),IFERROR(VLOOKUP($B127&amp;"-"&amp;$C127,エリア表のみ!$Q$5:$Z$906,5,FALSE) ="●",FALSE),IFERROR(VLOOKUP($B127&amp;"-"&amp;$C127,エリア表のみ!$AD$5:$AM$906,5,FALSE) ="●",FALSE)),1,0),0)</f>
        <v>0</v>
      </c>
      <c r="G127" s="71">
        <v>245</v>
      </c>
      <c r="H127" s="71">
        <f>IFERROR(IF(OR(IFERROR(VLOOKUP($B127&amp;"-"&amp;$C127,エリア表のみ!$D$5:$M$906,7,FALSE) ="●",FALSE),IFERROR(VLOOKUP($B127&amp;"-"&amp;$C127,エリア表のみ!$Q$5:$Z$906,7,FALSE) ="●",FALSE),IFERROR(VLOOKUP($B127&amp;"-"&amp;$C127,エリア表のみ!$AD$5:$AM$906,7,FALSE) ="●",FALSE)),1,0),0)</f>
        <v>0</v>
      </c>
      <c r="I127" s="71">
        <v>346</v>
      </c>
      <c r="J127" s="71">
        <f>IFERROR(_xlfn.IFS(IFERROR(VLOOKUP($B127&amp;"-"&amp;$C127,エリア表のみ!$D$5:$M$906,1,FALSE) =$B127&amp;"-"&amp;$C127,FALSE),IFERROR(VLOOKUP($B127&amp;"-"&amp;$C127,エリア表のみ!$D$5:$M$906,9,FALSE),0),IFERROR(VLOOKUP($B127&amp;"-"&amp;$C127,エリア表のみ!$Q$5:$Z$906,1,FALSE) =$B127&amp;"-"&amp;$C127,FALSE),IFERROR(VLOOKUP($B127&amp;"-"&amp;$C127,エリア表のみ!$Q$5:$Z$906,9,FALSE),0),IFERROR(VLOOKUP($B127&amp;"-"&amp;$C127,エリア表のみ!$AD$5:$AM$906,1,FALSE) =$B127&amp;"-"&amp;$C127,FALSE),IFERROR(VLOOKUP($B127&amp;"-"&amp;$C127,エリア表のみ!$AD$5:$AM$906,9,FALSE),0)),0)</f>
        <v>0</v>
      </c>
    </row>
    <row r="128" spans="1:12">
      <c r="A128" s="17">
        <v>33</v>
      </c>
      <c r="B128" s="17">
        <v>4</v>
      </c>
      <c r="C128" s="71">
        <v>33</v>
      </c>
      <c r="D128" s="71">
        <f>IFERROR(IF(OR(IFERROR(VLOOKUP($B128&amp;"-"&amp;$C128,エリア表のみ!$D$5:$M$906,3,FALSE) ="●",FALSE),IFERROR(VLOOKUP($B128&amp;"-"&amp;$C128,エリア表のみ!$Q$5:$Z$906,3,FALSE) ="●",FALSE),IFERROR(VLOOKUP($B128&amp;"-"&amp;$C128,エリア表のみ!$AD$5:$AM$906,3,FALSE) ="●",FALSE)),1,0),0)</f>
        <v>0</v>
      </c>
      <c r="E128" s="71">
        <v>40</v>
      </c>
      <c r="F128" s="71">
        <f>IFERROR(IF(OR(IFERROR(VLOOKUP($B128&amp;"-"&amp;$C128,エリア表のみ!$D$5:$M$906,5,FALSE) ="●",FALSE),IFERROR(VLOOKUP($B128&amp;"-"&amp;$C128,エリア表のみ!$Q$5:$Z$906,5,FALSE) ="●",FALSE),IFERROR(VLOOKUP($B128&amp;"-"&amp;$C128,エリア表のみ!$AD$5:$AM$906,5,FALSE) ="●",FALSE)),1,0),0)</f>
        <v>0</v>
      </c>
      <c r="G128" s="71">
        <v>215</v>
      </c>
      <c r="H128" s="71">
        <f>IFERROR(IF(OR(IFERROR(VLOOKUP($B128&amp;"-"&amp;$C128,エリア表のみ!$D$5:$M$906,7,FALSE) ="●",FALSE),IFERROR(VLOOKUP($B128&amp;"-"&amp;$C128,エリア表のみ!$Q$5:$Z$906,7,FALSE) ="●",FALSE),IFERROR(VLOOKUP($B128&amp;"-"&amp;$C128,エリア表のみ!$AD$5:$AM$906,7,FALSE) ="●",FALSE)),1,0),0)</f>
        <v>0</v>
      </c>
      <c r="I128" s="71">
        <v>255</v>
      </c>
      <c r="J128" s="71">
        <f>IFERROR(_xlfn.IFS(IFERROR(VLOOKUP($B128&amp;"-"&amp;$C128,エリア表のみ!$D$5:$M$906,1,FALSE) =$B128&amp;"-"&amp;$C128,FALSE),IFERROR(VLOOKUP($B128&amp;"-"&amp;$C128,エリア表のみ!$D$5:$M$906,9,FALSE),0),IFERROR(VLOOKUP($B128&amp;"-"&amp;$C128,エリア表のみ!$Q$5:$Z$906,1,FALSE) =$B128&amp;"-"&amp;$C128,FALSE),IFERROR(VLOOKUP($B128&amp;"-"&amp;$C128,エリア表のみ!$Q$5:$Z$906,9,FALSE),0),IFERROR(VLOOKUP($B128&amp;"-"&amp;$C128,エリア表のみ!$AD$5:$AM$906,1,FALSE) =$B128&amp;"-"&amp;$C128,FALSE),IFERROR(VLOOKUP($B128&amp;"-"&amp;$C128,エリア表のみ!$AD$5:$AM$906,9,FALSE),0)),0)</f>
        <v>0</v>
      </c>
      <c r="L128" s="18"/>
    </row>
    <row r="129" spans="1:10">
      <c r="A129" s="17">
        <v>1</v>
      </c>
      <c r="B129" s="17">
        <v>5</v>
      </c>
      <c r="C129" s="71">
        <v>1</v>
      </c>
      <c r="D129" s="71">
        <f>IFERROR(IF(OR(IFERROR(VLOOKUP($B129&amp;"-"&amp;$C129,エリア表のみ!$D$5:$M$906,3,FALSE) ="●",FALSE),IFERROR(VLOOKUP($B129&amp;"-"&amp;$C129,エリア表のみ!$Q$5:$Z$906,3,FALSE) ="●",FALSE),IFERROR(VLOOKUP($B129&amp;"-"&amp;$C129,エリア表のみ!$AD$5:$AM$906,3,FALSE) ="●",FALSE)),1,0),0)</f>
        <v>0</v>
      </c>
      <c r="E129" s="71">
        <v>60</v>
      </c>
      <c r="F129" s="71">
        <f>IFERROR(IF(OR(IFERROR(VLOOKUP($B129&amp;"-"&amp;$C129,エリア表のみ!$D$5:$M$906,5,FALSE) ="●",FALSE),IFERROR(VLOOKUP($B129&amp;"-"&amp;$C129,エリア表のみ!$Q$5:$Z$906,5,FALSE) ="●",FALSE),IFERROR(VLOOKUP($B129&amp;"-"&amp;$C129,エリア表のみ!$AD$5:$AM$906,5,FALSE) ="●",FALSE)),1,0),0)</f>
        <v>0</v>
      </c>
      <c r="G129" s="71">
        <v>489</v>
      </c>
      <c r="H129" s="71">
        <f>IFERROR(IF(OR(IFERROR(VLOOKUP($B129&amp;"-"&amp;$C129,エリア表のみ!$D$5:$M$906,7,FALSE) ="●",FALSE),IFERROR(VLOOKUP($B129&amp;"-"&amp;$C129,エリア表のみ!$Q$5:$Z$906,7,FALSE) ="●",FALSE),IFERROR(VLOOKUP($B129&amp;"-"&amp;$C129,エリア表のみ!$AD$5:$AM$906,7,FALSE) ="●",FALSE)),1,0),0)</f>
        <v>0</v>
      </c>
      <c r="I129" s="71">
        <v>549</v>
      </c>
      <c r="J129" s="71">
        <f>IFERROR(_xlfn.IFS(IFERROR(VLOOKUP($B129&amp;"-"&amp;$C129,エリア表のみ!$D$5:$M$906,1,FALSE) =$B129&amp;"-"&amp;$C129,FALSE),IFERROR(VLOOKUP($B129&amp;"-"&amp;$C129,エリア表のみ!$D$5:$M$906,9,FALSE),0),IFERROR(VLOOKUP($B129&amp;"-"&amp;$C129,エリア表のみ!$Q$5:$Z$906,1,FALSE) =$B129&amp;"-"&amp;$C129,FALSE),IFERROR(VLOOKUP($B129&amp;"-"&amp;$C129,エリア表のみ!$Q$5:$Z$906,9,FALSE),0),IFERROR(VLOOKUP($B129&amp;"-"&amp;$C129,エリア表のみ!$AD$5:$AM$906,1,FALSE) =$B129&amp;"-"&amp;$C129,FALSE),IFERROR(VLOOKUP($B129&amp;"-"&amp;$C129,エリア表のみ!$AD$5:$AM$906,9,FALSE),0)),0)</f>
        <v>0</v>
      </c>
    </row>
    <row r="130" spans="1:10">
      <c r="A130" s="17">
        <v>2</v>
      </c>
      <c r="B130" s="17">
        <v>5</v>
      </c>
      <c r="C130" s="71">
        <v>2</v>
      </c>
      <c r="D130" s="71">
        <f>IFERROR(IF(OR(IFERROR(VLOOKUP($B130&amp;"-"&amp;$C130,エリア表のみ!$D$5:$M$906,3,FALSE) ="●",FALSE),IFERROR(VLOOKUP($B130&amp;"-"&amp;$C130,エリア表のみ!$Q$5:$Z$906,3,FALSE) ="●",FALSE),IFERROR(VLOOKUP($B130&amp;"-"&amp;$C130,エリア表のみ!$AD$5:$AM$906,3,FALSE) ="●",FALSE)),1,0),0)</f>
        <v>0</v>
      </c>
      <c r="E130" s="71">
        <v>151</v>
      </c>
      <c r="F130" s="71">
        <f>IFERROR(IF(OR(IFERROR(VLOOKUP($B130&amp;"-"&amp;$C130,エリア表のみ!$D$5:$M$906,5,FALSE) ="●",FALSE),IFERROR(VLOOKUP($B130&amp;"-"&amp;$C130,エリア表のみ!$Q$5:$Z$906,5,FALSE) ="●",FALSE),IFERROR(VLOOKUP($B130&amp;"-"&amp;$C130,エリア表のみ!$AD$5:$AM$906,5,FALSE) ="●",FALSE)),1,0),0)</f>
        <v>0</v>
      </c>
      <c r="G130" s="71">
        <v>487</v>
      </c>
      <c r="H130" s="71">
        <f>IFERROR(IF(OR(IFERROR(VLOOKUP($B130&amp;"-"&amp;$C130,エリア表のみ!$D$5:$M$906,7,FALSE) ="●",FALSE),IFERROR(VLOOKUP($B130&amp;"-"&amp;$C130,エリア表のみ!$Q$5:$Z$906,7,FALSE) ="●",FALSE),IFERROR(VLOOKUP($B130&amp;"-"&amp;$C130,エリア表のみ!$AD$5:$AM$906,7,FALSE) ="●",FALSE)),1,0),0)</f>
        <v>0</v>
      </c>
      <c r="I130" s="71">
        <v>638</v>
      </c>
      <c r="J130" s="71">
        <f>IFERROR(_xlfn.IFS(IFERROR(VLOOKUP($B130&amp;"-"&amp;$C130,エリア表のみ!$D$5:$M$906,1,FALSE) =$B130&amp;"-"&amp;$C130,FALSE),IFERROR(VLOOKUP($B130&amp;"-"&amp;$C130,エリア表のみ!$D$5:$M$906,9,FALSE),0),IFERROR(VLOOKUP($B130&amp;"-"&amp;$C130,エリア表のみ!$Q$5:$Z$906,1,FALSE) =$B130&amp;"-"&amp;$C130,FALSE),IFERROR(VLOOKUP($B130&amp;"-"&amp;$C130,エリア表のみ!$Q$5:$Z$906,9,FALSE),0),IFERROR(VLOOKUP($B130&amp;"-"&amp;$C130,エリア表のみ!$AD$5:$AM$906,1,FALSE) =$B130&amp;"-"&amp;$C130,FALSE),IFERROR(VLOOKUP($B130&amp;"-"&amp;$C130,エリア表のみ!$AD$5:$AM$906,9,FALSE),0)),0)</f>
        <v>0</v>
      </c>
    </row>
    <row r="131" spans="1:10">
      <c r="A131" s="17">
        <v>3</v>
      </c>
      <c r="B131" s="17">
        <v>5</v>
      </c>
      <c r="C131" s="71">
        <v>3</v>
      </c>
      <c r="D131" s="71">
        <f>IFERROR(IF(OR(IFERROR(VLOOKUP($B131&amp;"-"&amp;$C131,エリア表のみ!$D$5:$M$906,3,FALSE) ="●",FALSE),IFERROR(VLOOKUP($B131&amp;"-"&amp;$C131,エリア表のみ!$Q$5:$Z$906,3,FALSE) ="●",FALSE),IFERROR(VLOOKUP($B131&amp;"-"&amp;$C131,エリア表のみ!$AD$5:$AM$906,3,FALSE) ="●",FALSE)),1,0),0)</f>
        <v>0</v>
      </c>
      <c r="E131" s="71">
        <v>134</v>
      </c>
      <c r="F131" s="71">
        <f>IFERROR(IF(OR(IFERROR(VLOOKUP($B131&amp;"-"&amp;$C131,エリア表のみ!$D$5:$M$906,5,FALSE) ="●",FALSE),IFERROR(VLOOKUP($B131&amp;"-"&amp;$C131,エリア表のみ!$Q$5:$Z$906,5,FALSE) ="●",FALSE),IFERROR(VLOOKUP($B131&amp;"-"&amp;$C131,エリア表のみ!$AD$5:$AM$906,5,FALSE) ="●",FALSE)),1,0),0)</f>
        <v>0</v>
      </c>
      <c r="G131" s="71">
        <v>152</v>
      </c>
      <c r="H131" s="71">
        <f>IFERROR(IF(OR(IFERROR(VLOOKUP($B131&amp;"-"&amp;$C131,エリア表のみ!$D$5:$M$906,7,FALSE) ="●",FALSE),IFERROR(VLOOKUP($B131&amp;"-"&amp;$C131,エリア表のみ!$Q$5:$Z$906,7,FALSE) ="●",FALSE),IFERROR(VLOOKUP($B131&amp;"-"&amp;$C131,エリア表のみ!$AD$5:$AM$906,7,FALSE) ="●",FALSE)),1,0),0)</f>
        <v>0</v>
      </c>
      <c r="I131" s="71">
        <v>286</v>
      </c>
      <c r="J131" s="71">
        <f>IFERROR(_xlfn.IFS(IFERROR(VLOOKUP($B131&amp;"-"&amp;$C131,エリア表のみ!$D$5:$M$906,1,FALSE) =$B131&amp;"-"&amp;$C131,FALSE),IFERROR(VLOOKUP($B131&amp;"-"&amp;$C131,エリア表のみ!$D$5:$M$906,9,FALSE),0),IFERROR(VLOOKUP($B131&amp;"-"&amp;$C131,エリア表のみ!$Q$5:$Z$906,1,FALSE) =$B131&amp;"-"&amp;$C131,FALSE),IFERROR(VLOOKUP($B131&amp;"-"&amp;$C131,エリア表のみ!$Q$5:$Z$906,9,FALSE),0),IFERROR(VLOOKUP($B131&amp;"-"&amp;$C131,エリア表のみ!$AD$5:$AM$906,1,FALSE) =$B131&amp;"-"&amp;$C131,FALSE),IFERROR(VLOOKUP($B131&amp;"-"&amp;$C131,エリア表のみ!$AD$5:$AM$906,9,FALSE),0)),0)</f>
        <v>0</v>
      </c>
    </row>
    <row r="132" spans="1:10">
      <c r="A132" s="17">
        <v>4</v>
      </c>
      <c r="B132" s="17">
        <v>5</v>
      </c>
      <c r="C132" s="71">
        <v>4</v>
      </c>
      <c r="D132" s="71">
        <f>IFERROR(IF(OR(IFERROR(VLOOKUP($B132&amp;"-"&amp;$C132,エリア表のみ!$D$5:$M$906,3,FALSE) ="●",FALSE),IFERROR(VLOOKUP($B132&amp;"-"&amp;$C132,エリア表のみ!$Q$5:$Z$906,3,FALSE) ="●",FALSE),IFERROR(VLOOKUP($B132&amp;"-"&amp;$C132,エリア表のみ!$AD$5:$AM$906,3,FALSE) ="●",FALSE)),1,0),0)</f>
        <v>0</v>
      </c>
      <c r="E132" s="71">
        <v>97</v>
      </c>
      <c r="F132" s="71">
        <f>IFERROR(IF(OR(IFERROR(VLOOKUP($B132&amp;"-"&amp;$C132,エリア表のみ!$D$5:$M$906,5,FALSE) ="●",FALSE),IFERROR(VLOOKUP($B132&amp;"-"&amp;$C132,エリア表のみ!$Q$5:$Z$906,5,FALSE) ="●",FALSE),IFERROR(VLOOKUP($B132&amp;"-"&amp;$C132,エリア表のみ!$AD$5:$AM$906,5,FALSE) ="●",FALSE)),1,0),0)</f>
        <v>0</v>
      </c>
      <c r="G132" s="71">
        <v>183</v>
      </c>
      <c r="H132" s="71">
        <f>IFERROR(IF(OR(IFERROR(VLOOKUP($B132&amp;"-"&amp;$C132,エリア表のみ!$D$5:$M$906,7,FALSE) ="●",FALSE),IFERROR(VLOOKUP($B132&amp;"-"&amp;$C132,エリア表のみ!$Q$5:$Z$906,7,FALSE) ="●",FALSE),IFERROR(VLOOKUP($B132&amp;"-"&amp;$C132,エリア表のみ!$AD$5:$AM$906,7,FALSE) ="●",FALSE)),1,0),0)</f>
        <v>0</v>
      </c>
      <c r="I132" s="71">
        <v>280</v>
      </c>
      <c r="J132" s="71">
        <f>IFERROR(_xlfn.IFS(IFERROR(VLOOKUP($B132&amp;"-"&amp;$C132,エリア表のみ!$D$5:$M$906,1,FALSE) =$B132&amp;"-"&amp;$C132,FALSE),IFERROR(VLOOKUP($B132&amp;"-"&amp;$C132,エリア表のみ!$D$5:$M$906,9,FALSE),0),IFERROR(VLOOKUP($B132&amp;"-"&amp;$C132,エリア表のみ!$Q$5:$Z$906,1,FALSE) =$B132&amp;"-"&amp;$C132,FALSE),IFERROR(VLOOKUP($B132&amp;"-"&amp;$C132,エリア表のみ!$Q$5:$Z$906,9,FALSE),0),IFERROR(VLOOKUP($B132&amp;"-"&amp;$C132,エリア表のみ!$AD$5:$AM$906,1,FALSE) =$B132&amp;"-"&amp;$C132,FALSE),IFERROR(VLOOKUP($B132&amp;"-"&amp;$C132,エリア表のみ!$AD$5:$AM$906,9,FALSE),0)),0)</f>
        <v>0</v>
      </c>
    </row>
    <row r="133" spans="1:10">
      <c r="A133" s="17">
        <v>5</v>
      </c>
      <c r="B133" s="17">
        <v>5</v>
      </c>
      <c r="C133" s="71">
        <v>5</v>
      </c>
      <c r="D133" s="71">
        <f>IFERROR(IF(OR(IFERROR(VLOOKUP($B133&amp;"-"&amp;$C133,エリア表のみ!$D$5:$M$906,3,FALSE) ="●",FALSE),IFERROR(VLOOKUP($B133&amp;"-"&amp;$C133,エリア表のみ!$Q$5:$Z$906,3,FALSE) ="●",FALSE),IFERROR(VLOOKUP($B133&amp;"-"&amp;$C133,エリア表のみ!$AD$5:$AM$906,3,FALSE) ="●",FALSE)),1,0),0)</f>
        <v>0</v>
      </c>
      <c r="E133" s="71">
        <v>180</v>
      </c>
      <c r="F133" s="71">
        <f>IFERROR(IF(OR(IFERROR(VLOOKUP($B133&amp;"-"&amp;$C133,エリア表のみ!$D$5:$M$906,5,FALSE) ="●",FALSE),IFERROR(VLOOKUP($B133&amp;"-"&amp;$C133,エリア表のみ!$Q$5:$Z$906,5,FALSE) ="●",FALSE),IFERROR(VLOOKUP($B133&amp;"-"&amp;$C133,エリア表のみ!$AD$5:$AM$906,5,FALSE) ="●",FALSE)),1,0),0)</f>
        <v>0</v>
      </c>
      <c r="G133" s="71">
        <v>80</v>
      </c>
      <c r="H133" s="71">
        <f>IFERROR(IF(OR(IFERROR(VLOOKUP($B133&amp;"-"&amp;$C133,エリア表のみ!$D$5:$M$906,7,FALSE) ="●",FALSE),IFERROR(VLOOKUP($B133&amp;"-"&amp;$C133,エリア表のみ!$Q$5:$Z$906,7,FALSE) ="●",FALSE),IFERROR(VLOOKUP($B133&amp;"-"&amp;$C133,エリア表のみ!$AD$5:$AM$906,7,FALSE) ="●",FALSE)),1,0),0)</f>
        <v>0</v>
      </c>
      <c r="I133" s="71">
        <v>260</v>
      </c>
      <c r="J133" s="71">
        <f>IFERROR(_xlfn.IFS(IFERROR(VLOOKUP($B133&amp;"-"&amp;$C133,エリア表のみ!$D$5:$M$906,1,FALSE) =$B133&amp;"-"&amp;$C133,FALSE),IFERROR(VLOOKUP($B133&amp;"-"&amp;$C133,エリア表のみ!$D$5:$M$906,9,FALSE),0),IFERROR(VLOOKUP($B133&amp;"-"&amp;$C133,エリア表のみ!$Q$5:$Z$906,1,FALSE) =$B133&amp;"-"&amp;$C133,FALSE),IFERROR(VLOOKUP($B133&amp;"-"&amp;$C133,エリア表のみ!$Q$5:$Z$906,9,FALSE),0),IFERROR(VLOOKUP($B133&amp;"-"&amp;$C133,エリア表のみ!$AD$5:$AM$906,1,FALSE) =$B133&amp;"-"&amp;$C133,FALSE),IFERROR(VLOOKUP($B133&amp;"-"&amp;$C133,エリア表のみ!$AD$5:$AM$906,9,FALSE),0)),0)</f>
        <v>0</v>
      </c>
    </row>
    <row r="134" spans="1:10">
      <c r="A134" s="17">
        <v>6</v>
      </c>
      <c r="B134" s="17">
        <v>5</v>
      </c>
      <c r="C134" s="71">
        <v>6</v>
      </c>
      <c r="D134" s="71">
        <f>IFERROR(IF(OR(IFERROR(VLOOKUP($B134&amp;"-"&amp;$C134,エリア表のみ!$D$5:$M$906,3,FALSE) ="●",FALSE),IFERROR(VLOOKUP($B134&amp;"-"&amp;$C134,エリア表のみ!$Q$5:$Z$906,3,FALSE) ="●",FALSE),IFERROR(VLOOKUP($B134&amp;"-"&amp;$C134,エリア表のみ!$AD$5:$AM$906,3,FALSE) ="●",FALSE)),1,0),0)</f>
        <v>0</v>
      </c>
      <c r="E134" s="71">
        <v>73</v>
      </c>
      <c r="F134" s="71">
        <f>IFERROR(IF(OR(IFERROR(VLOOKUP($B134&amp;"-"&amp;$C134,エリア表のみ!$D$5:$M$906,5,FALSE) ="●",FALSE),IFERROR(VLOOKUP($B134&amp;"-"&amp;$C134,エリア表のみ!$Q$5:$Z$906,5,FALSE) ="●",FALSE),IFERROR(VLOOKUP($B134&amp;"-"&amp;$C134,エリア表のみ!$AD$5:$AM$906,5,FALSE) ="●",FALSE)),1,0),0)</f>
        <v>0</v>
      </c>
      <c r="G134" s="71">
        <v>225</v>
      </c>
      <c r="H134" s="71">
        <f>IFERROR(IF(OR(IFERROR(VLOOKUP($B134&amp;"-"&amp;$C134,エリア表のみ!$D$5:$M$906,7,FALSE) ="●",FALSE),IFERROR(VLOOKUP($B134&amp;"-"&amp;$C134,エリア表のみ!$Q$5:$Z$906,7,FALSE) ="●",FALSE),IFERROR(VLOOKUP($B134&amp;"-"&amp;$C134,エリア表のみ!$AD$5:$AM$906,7,FALSE) ="●",FALSE)),1,0),0)</f>
        <v>0</v>
      </c>
      <c r="I134" s="71">
        <v>298</v>
      </c>
      <c r="J134" s="71">
        <f>IFERROR(_xlfn.IFS(IFERROR(VLOOKUP($B134&amp;"-"&amp;$C134,エリア表のみ!$D$5:$M$906,1,FALSE) =$B134&amp;"-"&amp;$C134,FALSE),IFERROR(VLOOKUP($B134&amp;"-"&amp;$C134,エリア表のみ!$D$5:$M$906,9,FALSE),0),IFERROR(VLOOKUP($B134&amp;"-"&amp;$C134,エリア表のみ!$Q$5:$Z$906,1,FALSE) =$B134&amp;"-"&amp;$C134,FALSE),IFERROR(VLOOKUP($B134&amp;"-"&amp;$C134,エリア表のみ!$Q$5:$Z$906,9,FALSE),0),IFERROR(VLOOKUP($B134&amp;"-"&amp;$C134,エリア表のみ!$AD$5:$AM$906,1,FALSE) =$B134&amp;"-"&amp;$C134,FALSE),IFERROR(VLOOKUP($B134&amp;"-"&amp;$C134,エリア表のみ!$AD$5:$AM$906,9,FALSE),0)),0)</f>
        <v>0</v>
      </c>
    </row>
    <row r="135" spans="1:10">
      <c r="A135" s="17">
        <v>7</v>
      </c>
      <c r="B135" s="17">
        <v>5</v>
      </c>
      <c r="C135" s="71">
        <v>7</v>
      </c>
      <c r="D135" s="71">
        <f>IFERROR(IF(OR(IFERROR(VLOOKUP($B135&amp;"-"&amp;$C135,エリア表のみ!$D$5:$M$906,3,FALSE) ="●",FALSE),IFERROR(VLOOKUP($B135&amp;"-"&amp;$C135,エリア表のみ!$Q$5:$Z$906,3,FALSE) ="●",FALSE),IFERROR(VLOOKUP($B135&amp;"-"&amp;$C135,エリア表のみ!$AD$5:$AM$906,3,FALSE) ="●",FALSE)),1,0),0)</f>
        <v>0</v>
      </c>
      <c r="E135" s="71">
        <v>183</v>
      </c>
      <c r="F135" s="71">
        <f>IFERROR(IF(OR(IFERROR(VLOOKUP($B135&amp;"-"&amp;$C135,エリア表のみ!$D$5:$M$906,5,FALSE) ="●",FALSE),IFERROR(VLOOKUP($B135&amp;"-"&amp;$C135,エリア表のみ!$Q$5:$Z$906,5,FALSE) ="●",FALSE),IFERROR(VLOOKUP($B135&amp;"-"&amp;$C135,エリア表のみ!$AD$5:$AM$906,5,FALSE) ="●",FALSE)),1,0),0)</f>
        <v>0</v>
      </c>
      <c r="G135" s="71">
        <v>224</v>
      </c>
      <c r="H135" s="71">
        <f>IFERROR(IF(OR(IFERROR(VLOOKUP($B135&amp;"-"&amp;$C135,エリア表のみ!$D$5:$M$906,7,FALSE) ="●",FALSE),IFERROR(VLOOKUP($B135&amp;"-"&amp;$C135,エリア表のみ!$Q$5:$Z$906,7,FALSE) ="●",FALSE),IFERROR(VLOOKUP($B135&amp;"-"&amp;$C135,エリア表のみ!$AD$5:$AM$906,7,FALSE) ="●",FALSE)),1,0),0)</f>
        <v>0</v>
      </c>
      <c r="I135" s="71">
        <v>407</v>
      </c>
      <c r="J135" s="71">
        <f>IFERROR(_xlfn.IFS(IFERROR(VLOOKUP($B135&amp;"-"&amp;$C135,エリア表のみ!$D$5:$M$906,1,FALSE) =$B135&amp;"-"&amp;$C135,FALSE),IFERROR(VLOOKUP($B135&amp;"-"&amp;$C135,エリア表のみ!$D$5:$M$906,9,FALSE),0),IFERROR(VLOOKUP($B135&amp;"-"&amp;$C135,エリア表のみ!$Q$5:$Z$906,1,FALSE) =$B135&amp;"-"&amp;$C135,FALSE),IFERROR(VLOOKUP($B135&amp;"-"&amp;$C135,エリア表のみ!$Q$5:$Z$906,9,FALSE),0),IFERROR(VLOOKUP($B135&amp;"-"&amp;$C135,エリア表のみ!$AD$5:$AM$906,1,FALSE) =$B135&amp;"-"&amp;$C135,FALSE),IFERROR(VLOOKUP($B135&amp;"-"&amp;$C135,エリア表のみ!$AD$5:$AM$906,9,FALSE),0)),0)</f>
        <v>0</v>
      </c>
    </row>
    <row r="136" spans="1:10">
      <c r="A136" s="17">
        <v>8</v>
      </c>
      <c r="B136" s="17">
        <v>5</v>
      </c>
      <c r="C136" s="71">
        <v>8</v>
      </c>
      <c r="D136" s="71">
        <f>IFERROR(IF(OR(IFERROR(VLOOKUP($B136&amp;"-"&amp;$C136,エリア表のみ!$D$5:$M$906,3,FALSE) ="●",FALSE),IFERROR(VLOOKUP($B136&amp;"-"&amp;$C136,エリア表のみ!$Q$5:$Z$906,3,FALSE) ="●",FALSE),IFERROR(VLOOKUP($B136&amp;"-"&amp;$C136,エリア表のみ!$AD$5:$AM$906,3,FALSE) ="●",FALSE)),1,0),0)</f>
        <v>0</v>
      </c>
      <c r="E136" s="71">
        <v>30</v>
      </c>
      <c r="F136" s="71">
        <f>IFERROR(IF(OR(IFERROR(VLOOKUP($B136&amp;"-"&amp;$C136,エリア表のみ!$D$5:$M$906,5,FALSE) ="●",FALSE),IFERROR(VLOOKUP($B136&amp;"-"&amp;$C136,エリア表のみ!$Q$5:$Z$906,5,FALSE) ="●",FALSE),IFERROR(VLOOKUP($B136&amp;"-"&amp;$C136,エリア表のみ!$AD$5:$AM$906,5,FALSE) ="●",FALSE)),1,0),0)</f>
        <v>0</v>
      </c>
      <c r="G136" s="71">
        <v>330</v>
      </c>
      <c r="H136" s="71">
        <f>IFERROR(IF(OR(IFERROR(VLOOKUP($B136&amp;"-"&amp;$C136,エリア表のみ!$D$5:$M$906,7,FALSE) ="●",FALSE),IFERROR(VLOOKUP($B136&amp;"-"&amp;$C136,エリア表のみ!$Q$5:$Z$906,7,FALSE) ="●",FALSE),IFERROR(VLOOKUP($B136&amp;"-"&amp;$C136,エリア表のみ!$AD$5:$AM$906,7,FALSE) ="●",FALSE)),1,0),0)</f>
        <v>0</v>
      </c>
      <c r="I136" s="71">
        <v>360</v>
      </c>
      <c r="J136" s="71">
        <f>IFERROR(_xlfn.IFS(IFERROR(VLOOKUP($B136&amp;"-"&amp;$C136,エリア表のみ!$D$5:$M$906,1,FALSE) =$B136&amp;"-"&amp;$C136,FALSE),IFERROR(VLOOKUP($B136&amp;"-"&amp;$C136,エリア表のみ!$D$5:$M$906,9,FALSE),0),IFERROR(VLOOKUP($B136&amp;"-"&amp;$C136,エリア表のみ!$Q$5:$Z$906,1,FALSE) =$B136&amp;"-"&amp;$C136,FALSE),IFERROR(VLOOKUP($B136&amp;"-"&amp;$C136,エリア表のみ!$Q$5:$Z$906,9,FALSE),0),IFERROR(VLOOKUP($B136&amp;"-"&amp;$C136,エリア表のみ!$AD$5:$AM$906,1,FALSE) =$B136&amp;"-"&amp;$C136,FALSE),IFERROR(VLOOKUP($B136&amp;"-"&amp;$C136,エリア表のみ!$AD$5:$AM$906,9,FALSE),0)),0)</f>
        <v>0</v>
      </c>
    </row>
    <row r="137" spans="1:10">
      <c r="A137" s="17">
        <v>9</v>
      </c>
      <c r="B137" s="17">
        <v>5</v>
      </c>
      <c r="C137" s="71">
        <v>9</v>
      </c>
      <c r="D137" s="71">
        <f>IFERROR(IF(OR(IFERROR(VLOOKUP($B137&amp;"-"&amp;$C137,エリア表のみ!$D$5:$M$906,3,FALSE) ="●",FALSE),IFERROR(VLOOKUP($B137&amp;"-"&amp;$C137,エリア表のみ!$Q$5:$Z$906,3,FALSE) ="●",FALSE),IFERROR(VLOOKUP($B137&amp;"-"&amp;$C137,エリア表のみ!$AD$5:$AM$906,3,FALSE) ="●",FALSE)),1,0),0)</f>
        <v>0</v>
      </c>
      <c r="E137" s="71">
        <v>230</v>
      </c>
      <c r="F137" s="71">
        <f>IFERROR(IF(OR(IFERROR(VLOOKUP($B137&amp;"-"&amp;$C137,エリア表のみ!$D$5:$M$906,5,FALSE) ="●",FALSE),IFERROR(VLOOKUP($B137&amp;"-"&amp;$C137,エリア表のみ!$Q$5:$Z$906,5,FALSE) ="●",FALSE),IFERROR(VLOOKUP($B137&amp;"-"&amp;$C137,エリア表のみ!$AD$5:$AM$906,5,FALSE) ="●",FALSE)),1,0),0)</f>
        <v>0</v>
      </c>
      <c r="G137" s="71">
        <v>256</v>
      </c>
      <c r="H137" s="71">
        <f>IFERROR(IF(OR(IFERROR(VLOOKUP($B137&amp;"-"&amp;$C137,エリア表のみ!$D$5:$M$906,7,FALSE) ="●",FALSE),IFERROR(VLOOKUP($B137&amp;"-"&amp;$C137,エリア表のみ!$Q$5:$Z$906,7,FALSE) ="●",FALSE),IFERROR(VLOOKUP($B137&amp;"-"&amp;$C137,エリア表のみ!$AD$5:$AM$906,7,FALSE) ="●",FALSE)),1,0),0)</f>
        <v>0</v>
      </c>
      <c r="I137" s="71">
        <v>486</v>
      </c>
      <c r="J137" s="71">
        <f>IFERROR(_xlfn.IFS(IFERROR(VLOOKUP($B137&amp;"-"&amp;$C137,エリア表のみ!$D$5:$M$906,1,FALSE) =$B137&amp;"-"&amp;$C137,FALSE),IFERROR(VLOOKUP($B137&amp;"-"&amp;$C137,エリア表のみ!$D$5:$M$906,9,FALSE),0),IFERROR(VLOOKUP($B137&amp;"-"&amp;$C137,エリア表のみ!$Q$5:$Z$906,1,FALSE) =$B137&amp;"-"&amp;$C137,FALSE),IFERROR(VLOOKUP($B137&amp;"-"&amp;$C137,エリア表のみ!$Q$5:$Z$906,9,FALSE),0),IFERROR(VLOOKUP($B137&amp;"-"&amp;$C137,エリア表のみ!$AD$5:$AM$906,1,FALSE) =$B137&amp;"-"&amp;$C137,FALSE),IFERROR(VLOOKUP($B137&amp;"-"&amp;$C137,エリア表のみ!$AD$5:$AM$906,9,FALSE),0)),0)</f>
        <v>0</v>
      </c>
    </row>
    <row r="138" spans="1:10">
      <c r="A138" s="17">
        <v>10</v>
      </c>
      <c r="B138" s="17">
        <v>5</v>
      </c>
      <c r="C138" s="71">
        <v>10</v>
      </c>
      <c r="D138" s="71">
        <f>IFERROR(IF(OR(IFERROR(VLOOKUP($B138&amp;"-"&amp;$C138,エリア表のみ!$D$5:$M$906,3,FALSE) ="●",FALSE),IFERROR(VLOOKUP($B138&amp;"-"&amp;$C138,エリア表のみ!$Q$5:$Z$906,3,FALSE) ="●",FALSE),IFERROR(VLOOKUP($B138&amp;"-"&amp;$C138,エリア表のみ!$AD$5:$AM$906,3,FALSE) ="●",FALSE)),1,0),0)</f>
        <v>0</v>
      </c>
      <c r="E138" s="71">
        <v>97</v>
      </c>
      <c r="F138" s="71">
        <f>IFERROR(IF(OR(IFERROR(VLOOKUP($B138&amp;"-"&amp;$C138,エリア表のみ!$D$5:$M$906,5,FALSE) ="●",FALSE),IFERROR(VLOOKUP($B138&amp;"-"&amp;$C138,エリア表のみ!$Q$5:$Z$906,5,FALSE) ="●",FALSE),IFERROR(VLOOKUP($B138&amp;"-"&amp;$C138,エリア表のみ!$AD$5:$AM$906,5,FALSE) ="●",FALSE)),1,0),0)</f>
        <v>0</v>
      </c>
      <c r="G138" s="71">
        <v>133</v>
      </c>
      <c r="H138" s="71">
        <f>IFERROR(IF(OR(IFERROR(VLOOKUP($B138&amp;"-"&amp;$C138,エリア表のみ!$D$5:$M$906,7,FALSE) ="●",FALSE),IFERROR(VLOOKUP($B138&amp;"-"&amp;$C138,エリア表のみ!$Q$5:$Z$906,7,FALSE) ="●",FALSE),IFERROR(VLOOKUP($B138&amp;"-"&amp;$C138,エリア表のみ!$AD$5:$AM$906,7,FALSE) ="●",FALSE)),1,0),0)</f>
        <v>0</v>
      </c>
      <c r="I138" s="71">
        <v>230</v>
      </c>
      <c r="J138" s="71">
        <f>IFERROR(_xlfn.IFS(IFERROR(VLOOKUP($B138&amp;"-"&amp;$C138,エリア表のみ!$D$5:$M$906,1,FALSE) =$B138&amp;"-"&amp;$C138,FALSE),IFERROR(VLOOKUP($B138&amp;"-"&amp;$C138,エリア表のみ!$D$5:$M$906,9,FALSE),0),IFERROR(VLOOKUP($B138&amp;"-"&amp;$C138,エリア表のみ!$Q$5:$Z$906,1,FALSE) =$B138&amp;"-"&amp;$C138,FALSE),IFERROR(VLOOKUP($B138&amp;"-"&amp;$C138,エリア表のみ!$Q$5:$Z$906,9,FALSE),0),IFERROR(VLOOKUP($B138&amp;"-"&amp;$C138,エリア表のみ!$AD$5:$AM$906,1,FALSE) =$B138&amp;"-"&amp;$C138,FALSE),IFERROR(VLOOKUP($B138&amp;"-"&amp;$C138,エリア表のみ!$AD$5:$AM$906,9,FALSE),0)),0)</f>
        <v>0</v>
      </c>
    </row>
    <row r="139" spans="1:10">
      <c r="A139" s="17">
        <v>11</v>
      </c>
      <c r="B139" s="17">
        <v>5</v>
      </c>
      <c r="C139" s="71">
        <v>11</v>
      </c>
      <c r="D139" s="71">
        <f>IFERROR(IF(OR(IFERROR(VLOOKUP($B139&amp;"-"&amp;$C139,エリア表のみ!$D$5:$M$906,3,FALSE) ="●",FALSE),IFERROR(VLOOKUP($B139&amp;"-"&amp;$C139,エリア表のみ!$Q$5:$Z$906,3,FALSE) ="●",FALSE),IFERROR(VLOOKUP($B139&amp;"-"&amp;$C139,エリア表のみ!$AD$5:$AM$906,3,FALSE) ="●",FALSE)),1,0),0)</f>
        <v>0</v>
      </c>
      <c r="E139" s="71">
        <v>164</v>
      </c>
      <c r="F139" s="71">
        <f>IFERROR(IF(OR(IFERROR(VLOOKUP($B139&amp;"-"&amp;$C139,エリア表のみ!$D$5:$M$906,5,FALSE) ="●",FALSE),IFERROR(VLOOKUP($B139&amp;"-"&amp;$C139,エリア表のみ!$Q$5:$Z$906,5,FALSE) ="●",FALSE),IFERROR(VLOOKUP($B139&amp;"-"&amp;$C139,エリア表のみ!$AD$5:$AM$906,5,FALSE) ="●",FALSE)),1,0),0)</f>
        <v>0</v>
      </c>
      <c r="G139" s="71">
        <v>210</v>
      </c>
      <c r="H139" s="71">
        <f>IFERROR(IF(OR(IFERROR(VLOOKUP($B139&amp;"-"&amp;$C139,エリア表のみ!$D$5:$M$906,7,FALSE) ="●",FALSE),IFERROR(VLOOKUP($B139&amp;"-"&amp;$C139,エリア表のみ!$Q$5:$Z$906,7,FALSE) ="●",FALSE),IFERROR(VLOOKUP($B139&amp;"-"&amp;$C139,エリア表のみ!$AD$5:$AM$906,7,FALSE) ="●",FALSE)),1,0),0)</f>
        <v>0</v>
      </c>
      <c r="I139" s="71">
        <v>374</v>
      </c>
      <c r="J139" s="71">
        <f>IFERROR(_xlfn.IFS(IFERROR(VLOOKUP($B139&amp;"-"&amp;$C139,エリア表のみ!$D$5:$M$906,1,FALSE) =$B139&amp;"-"&amp;$C139,FALSE),IFERROR(VLOOKUP($B139&amp;"-"&amp;$C139,エリア表のみ!$D$5:$M$906,9,FALSE),0),IFERROR(VLOOKUP($B139&amp;"-"&amp;$C139,エリア表のみ!$Q$5:$Z$906,1,FALSE) =$B139&amp;"-"&amp;$C139,FALSE),IFERROR(VLOOKUP($B139&amp;"-"&amp;$C139,エリア表のみ!$Q$5:$Z$906,9,FALSE),0),IFERROR(VLOOKUP($B139&amp;"-"&amp;$C139,エリア表のみ!$AD$5:$AM$906,1,FALSE) =$B139&amp;"-"&amp;$C139,FALSE),IFERROR(VLOOKUP($B139&amp;"-"&amp;$C139,エリア表のみ!$AD$5:$AM$906,9,FALSE),0)),0)</f>
        <v>0</v>
      </c>
    </row>
    <row r="140" spans="1:10">
      <c r="A140" s="17">
        <v>12</v>
      </c>
      <c r="B140" s="17">
        <v>5</v>
      </c>
      <c r="C140" s="71">
        <v>12</v>
      </c>
      <c r="D140" s="71">
        <f>IFERROR(IF(OR(IFERROR(VLOOKUP($B140&amp;"-"&amp;$C140,エリア表のみ!$D$5:$M$906,3,FALSE) ="●",FALSE),IFERROR(VLOOKUP($B140&amp;"-"&amp;$C140,エリア表のみ!$Q$5:$Z$906,3,FALSE) ="●",FALSE),IFERROR(VLOOKUP($B140&amp;"-"&amp;$C140,エリア表のみ!$AD$5:$AM$906,3,FALSE) ="●",FALSE)),1,0),0)</f>
        <v>0</v>
      </c>
      <c r="E140" s="71">
        <v>24</v>
      </c>
      <c r="F140" s="71">
        <f>IFERROR(IF(OR(IFERROR(VLOOKUP($B140&amp;"-"&amp;$C140,エリア表のみ!$D$5:$M$906,5,FALSE) ="●",FALSE),IFERROR(VLOOKUP($B140&amp;"-"&amp;$C140,エリア表のみ!$Q$5:$Z$906,5,FALSE) ="●",FALSE),IFERROR(VLOOKUP($B140&amp;"-"&amp;$C140,エリア表のみ!$AD$5:$AM$906,5,FALSE) ="●",FALSE)),1,0),0)</f>
        <v>0</v>
      </c>
      <c r="G140" s="71">
        <v>122</v>
      </c>
      <c r="H140" s="71">
        <f>IFERROR(IF(OR(IFERROR(VLOOKUP($B140&amp;"-"&amp;$C140,エリア表のみ!$D$5:$M$906,7,FALSE) ="●",FALSE),IFERROR(VLOOKUP($B140&amp;"-"&amp;$C140,エリア表のみ!$Q$5:$Z$906,7,FALSE) ="●",FALSE),IFERROR(VLOOKUP($B140&amp;"-"&amp;$C140,エリア表のみ!$AD$5:$AM$906,7,FALSE) ="●",FALSE)),1,0),0)</f>
        <v>0</v>
      </c>
      <c r="I140" s="71">
        <v>146</v>
      </c>
      <c r="J140" s="71">
        <f>IFERROR(_xlfn.IFS(IFERROR(VLOOKUP($B140&amp;"-"&amp;$C140,エリア表のみ!$D$5:$M$906,1,FALSE) =$B140&amp;"-"&amp;$C140,FALSE),IFERROR(VLOOKUP($B140&amp;"-"&amp;$C140,エリア表のみ!$D$5:$M$906,9,FALSE),0),IFERROR(VLOOKUP($B140&amp;"-"&amp;$C140,エリア表のみ!$Q$5:$Z$906,1,FALSE) =$B140&amp;"-"&amp;$C140,FALSE),IFERROR(VLOOKUP($B140&amp;"-"&amp;$C140,エリア表のみ!$Q$5:$Z$906,9,FALSE),0),IFERROR(VLOOKUP($B140&amp;"-"&amp;$C140,エリア表のみ!$AD$5:$AM$906,1,FALSE) =$B140&amp;"-"&amp;$C140,FALSE),IFERROR(VLOOKUP($B140&amp;"-"&amp;$C140,エリア表のみ!$AD$5:$AM$906,9,FALSE),0)),0)</f>
        <v>0</v>
      </c>
    </row>
    <row r="141" spans="1:10">
      <c r="A141" s="17">
        <v>13</v>
      </c>
      <c r="B141" s="17">
        <v>5</v>
      </c>
      <c r="C141" s="71">
        <v>13</v>
      </c>
      <c r="D141" s="71">
        <f>IFERROR(IF(OR(IFERROR(VLOOKUP($B141&amp;"-"&amp;$C141,エリア表のみ!$D$5:$M$906,3,FALSE) ="●",FALSE),IFERROR(VLOOKUP($B141&amp;"-"&amp;$C141,エリア表のみ!$Q$5:$Z$906,3,FALSE) ="●",FALSE),IFERROR(VLOOKUP($B141&amp;"-"&amp;$C141,エリア表のみ!$AD$5:$AM$906,3,FALSE) ="●",FALSE)),1,0),0)</f>
        <v>0</v>
      </c>
      <c r="E141" s="71">
        <v>84</v>
      </c>
      <c r="F141" s="71">
        <f>IFERROR(IF(OR(IFERROR(VLOOKUP($B141&amp;"-"&amp;$C141,エリア表のみ!$D$5:$M$906,5,FALSE) ="●",FALSE),IFERROR(VLOOKUP($B141&amp;"-"&amp;$C141,エリア表のみ!$Q$5:$Z$906,5,FALSE) ="●",FALSE),IFERROR(VLOOKUP($B141&amp;"-"&amp;$C141,エリア表のみ!$AD$5:$AM$906,5,FALSE) ="●",FALSE)),1,0),0)</f>
        <v>0</v>
      </c>
      <c r="G141" s="71">
        <v>404</v>
      </c>
      <c r="H141" s="71">
        <f>IFERROR(IF(OR(IFERROR(VLOOKUP($B141&amp;"-"&amp;$C141,エリア表のみ!$D$5:$M$906,7,FALSE) ="●",FALSE),IFERROR(VLOOKUP($B141&amp;"-"&amp;$C141,エリア表のみ!$Q$5:$Z$906,7,FALSE) ="●",FALSE),IFERROR(VLOOKUP($B141&amp;"-"&amp;$C141,エリア表のみ!$AD$5:$AM$906,7,FALSE) ="●",FALSE)),1,0),0)</f>
        <v>0</v>
      </c>
      <c r="I141" s="71">
        <v>488</v>
      </c>
      <c r="J141" s="71">
        <f>IFERROR(_xlfn.IFS(IFERROR(VLOOKUP($B141&amp;"-"&amp;$C141,エリア表のみ!$D$5:$M$906,1,FALSE) =$B141&amp;"-"&amp;$C141,FALSE),IFERROR(VLOOKUP($B141&amp;"-"&amp;$C141,エリア表のみ!$D$5:$M$906,9,FALSE),0),IFERROR(VLOOKUP($B141&amp;"-"&amp;$C141,エリア表のみ!$Q$5:$Z$906,1,FALSE) =$B141&amp;"-"&amp;$C141,FALSE),IFERROR(VLOOKUP($B141&amp;"-"&amp;$C141,エリア表のみ!$Q$5:$Z$906,9,FALSE),0),IFERROR(VLOOKUP($B141&amp;"-"&amp;$C141,エリア表のみ!$AD$5:$AM$906,1,FALSE) =$B141&amp;"-"&amp;$C141,FALSE),IFERROR(VLOOKUP($B141&amp;"-"&amp;$C141,エリア表のみ!$AD$5:$AM$906,9,FALSE),0)),0)</f>
        <v>0</v>
      </c>
    </row>
    <row r="142" spans="1:10">
      <c r="A142" s="17">
        <v>14</v>
      </c>
      <c r="B142" s="17">
        <v>5</v>
      </c>
      <c r="C142" s="71">
        <v>14</v>
      </c>
      <c r="D142" s="71">
        <f>IFERROR(IF(OR(IFERROR(VLOOKUP($B142&amp;"-"&amp;$C142,エリア表のみ!$D$5:$M$906,3,FALSE) ="●",FALSE),IFERROR(VLOOKUP($B142&amp;"-"&amp;$C142,エリア表のみ!$Q$5:$Z$906,3,FALSE) ="●",FALSE),IFERROR(VLOOKUP($B142&amp;"-"&amp;$C142,エリア表のみ!$AD$5:$AM$906,3,FALSE) ="●",FALSE)),1,0),0)</f>
        <v>0</v>
      </c>
      <c r="E142" s="71">
        <v>73</v>
      </c>
      <c r="F142" s="71">
        <f>IFERROR(IF(OR(IFERROR(VLOOKUP($B142&amp;"-"&amp;$C142,エリア表のみ!$D$5:$M$906,5,FALSE) ="●",FALSE),IFERROR(VLOOKUP($B142&amp;"-"&amp;$C142,エリア表のみ!$Q$5:$Z$906,5,FALSE) ="●",FALSE),IFERROR(VLOOKUP($B142&amp;"-"&amp;$C142,エリア表のみ!$AD$5:$AM$906,5,FALSE) ="●",FALSE)),1,0),0)</f>
        <v>0</v>
      </c>
      <c r="G142" s="71">
        <v>35</v>
      </c>
      <c r="H142" s="71">
        <f>IFERROR(IF(OR(IFERROR(VLOOKUP($B142&amp;"-"&amp;$C142,エリア表のみ!$D$5:$M$906,7,FALSE) ="●",FALSE),IFERROR(VLOOKUP($B142&amp;"-"&amp;$C142,エリア表のみ!$Q$5:$Z$906,7,FALSE) ="●",FALSE),IFERROR(VLOOKUP($B142&amp;"-"&amp;$C142,エリア表のみ!$AD$5:$AM$906,7,FALSE) ="●",FALSE)),1,0),0)</f>
        <v>0</v>
      </c>
      <c r="I142" s="71">
        <v>108</v>
      </c>
      <c r="J142" s="71">
        <f>IFERROR(_xlfn.IFS(IFERROR(VLOOKUP($B142&amp;"-"&amp;$C142,エリア表のみ!$D$5:$M$906,1,FALSE) =$B142&amp;"-"&amp;$C142,FALSE),IFERROR(VLOOKUP($B142&amp;"-"&amp;$C142,エリア表のみ!$D$5:$M$906,9,FALSE),0),IFERROR(VLOOKUP($B142&amp;"-"&amp;$C142,エリア表のみ!$Q$5:$Z$906,1,FALSE) =$B142&amp;"-"&amp;$C142,FALSE),IFERROR(VLOOKUP($B142&amp;"-"&amp;$C142,エリア表のみ!$Q$5:$Z$906,9,FALSE),0),IFERROR(VLOOKUP($B142&amp;"-"&amp;$C142,エリア表のみ!$AD$5:$AM$906,1,FALSE) =$B142&amp;"-"&amp;$C142,FALSE),IFERROR(VLOOKUP($B142&amp;"-"&amp;$C142,エリア表のみ!$AD$5:$AM$906,9,FALSE),0)),0)</f>
        <v>0</v>
      </c>
    </row>
    <row r="143" spans="1:10">
      <c r="A143" s="17">
        <v>15</v>
      </c>
      <c r="B143" s="17">
        <v>5</v>
      </c>
      <c r="C143" s="71">
        <v>15</v>
      </c>
      <c r="D143" s="71">
        <f>IFERROR(IF(OR(IFERROR(VLOOKUP($B143&amp;"-"&amp;$C143,エリア表のみ!$D$5:$M$906,3,FALSE) ="●",FALSE),IFERROR(VLOOKUP($B143&amp;"-"&amp;$C143,エリア表のみ!$Q$5:$Z$906,3,FALSE) ="●",FALSE),IFERROR(VLOOKUP($B143&amp;"-"&amp;$C143,エリア表のみ!$AD$5:$AM$906,3,FALSE) ="●",FALSE)),1,0),0)</f>
        <v>0</v>
      </c>
      <c r="E143" s="71">
        <v>112</v>
      </c>
      <c r="F143" s="71">
        <f>IFERROR(IF(OR(IFERROR(VLOOKUP($B143&amp;"-"&amp;$C143,エリア表のみ!$D$5:$M$906,5,FALSE) ="●",FALSE),IFERROR(VLOOKUP($B143&amp;"-"&amp;$C143,エリア表のみ!$Q$5:$Z$906,5,FALSE) ="●",FALSE),IFERROR(VLOOKUP($B143&amp;"-"&amp;$C143,エリア表のみ!$AD$5:$AM$906,5,FALSE) ="●",FALSE)),1,0),0)</f>
        <v>0</v>
      </c>
      <c r="G143" s="71">
        <v>382</v>
      </c>
      <c r="H143" s="71">
        <f>IFERROR(IF(OR(IFERROR(VLOOKUP($B143&amp;"-"&amp;$C143,エリア表のみ!$D$5:$M$906,7,FALSE) ="●",FALSE),IFERROR(VLOOKUP($B143&amp;"-"&amp;$C143,エリア表のみ!$Q$5:$Z$906,7,FALSE) ="●",FALSE),IFERROR(VLOOKUP($B143&amp;"-"&amp;$C143,エリア表のみ!$AD$5:$AM$906,7,FALSE) ="●",FALSE)),1,0),0)</f>
        <v>0</v>
      </c>
      <c r="I143" s="71">
        <v>494</v>
      </c>
      <c r="J143" s="71">
        <f>IFERROR(_xlfn.IFS(IFERROR(VLOOKUP($B143&amp;"-"&amp;$C143,エリア表のみ!$D$5:$M$906,1,FALSE) =$B143&amp;"-"&amp;$C143,FALSE),IFERROR(VLOOKUP($B143&amp;"-"&amp;$C143,エリア表のみ!$D$5:$M$906,9,FALSE),0),IFERROR(VLOOKUP($B143&amp;"-"&amp;$C143,エリア表のみ!$Q$5:$Z$906,1,FALSE) =$B143&amp;"-"&amp;$C143,FALSE),IFERROR(VLOOKUP($B143&amp;"-"&amp;$C143,エリア表のみ!$Q$5:$Z$906,9,FALSE),0),IFERROR(VLOOKUP($B143&amp;"-"&amp;$C143,エリア表のみ!$AD$5:$AM$906,1,FALSE) =$B143&amp;"-"&amp;$C143,FALSE),IFERROR(VLOOKUP($B143&amp;"-"&amp;$C143,エリア表のみ!$AD$5:$AM$906,9,FALSE),0)),0)</f>
        <v>0</v>
      </c>
    </row>
    <row r="144" spans="1:10">
      <c r="A144" s="17">
        <v>16</v>
      </c>
      <c r="B144" s="17">
        <v>5</v>
      </c>
      <c r="C144" s="71">
        <v>16</v>
      </c>
      <c r="D144" s="71">
        <f>IFERROR(IF(OR(IFERROR(VLOOKUP($B144&amp;"-"&amp;$C144,エリア表のみ!$D$5:$M$906,3,FALSE) ="●",FALSE),IFERROR(VLOOKUP($B144&amp;"-"&amp;$C144,エリア表のみ!$Q$5:$Z$906,3,FALSE) ="●",FALSE),IFERROR(VLOOKUP($B144&amp;"-"&amp;$C144,エリア表のみ!$AD$5:$AM$906,3,FALSE) ="●",FALSE)),1,0),0)</f>
        <v>0</v>
      </c>
      <c r="E144" s="71">
        <v>111</v>
      </c>
      <c r="F144" s="71">
        <f>IFERROR(IF(OR(IFERROR(VLOOKUP($B144&amp;"-"&amp;$C144,エリア表のみ!$D$5:$M$906,5,FALSE) ="●",FALSE),IFERROR(VLOOKUP($B144&amp;"-"&amp;$C144,エリア表のみ!$Q$5:$Z$906,5,FALSE) ="●",FALSE),IFERROR(VLOOKUP($B144&amp;"-"&amp;$C144,エリア表のみ!$AD$5:$AM$906,5,FALSE) ="●",FALSE)),1,0),0)</f>
        <v>0</v>
      </c>
      <c r="G144" s="71">
        <v>213</v>
      </c>
      <c r="H144" s="71">
        <f>IFERROR(IF(OR(IFERROR(VLOOKUP($B144&amp;"-"&amp;$C144,エリア表のみ!$D$5:$M$906,7,FALSE) ="●",FALSE),IFERROR(VLOOKUP($B144&amp;"-"&amp;$C144,エリア表のみ!$Q$5:$Z$906,7,FALSE) ="●",FALSE),IFERROR(VLOOKUP($B144&amp;"-"&amp;$C144,エリア表のみ!$AD$5:$AM$906,7,FALSE) ="●",FALSE)),1,0),0)</f>
        <v>0</v>
      </c>
      <c r="I144" s="71">
        <v>324</v>
      </c>
      <c r="J144" s="71">
        <f>IFERROR(_xlfn.IFS(IFERROR(VLOOKUP($B144&amp;"-"&amp;$C144,エリア表のみ!$D$5:$M$906,1,FALSE) =$B144&amp;"-"&amp;$C144,FALSE),IFERROR(VLOOKUP($B144&amp;"-"&amp;$C144,エリア表のみ!$D$5:$M$906,9,FALSE),0),IFERROR(VLOOKUP($B144&amp;"-"&amp;$C144,エリア表のみ!$Q$5:$Z$906,1,FALSE) =$B144&amp;"-"&amp;$C144,FALSE),IFERROR(VLOOKUP($B144&amp;"-"&amp;$C144,エリア表のみ!$Q$5:$Z$906,9,FALSE),0),IFERROR(VLOOKUP($B144&amp;"-"&amp;$C144,エリア表のみ!$AD$5:$AM$906,1,FALSE) =$B144&amp;"-"&amp;$C144,FALSE),IFERROR(VLOOKUP($B144&amp;"-"&amp;$C144,エリア表のみ!$AD$5:$AM$906,9,FALSE),0)),0)</f>
        <v>0</v>
      </c>
    </row>
    <row r="145" spans="1:10">
      <c r="A145" s="17">
        <v>17</v>
      </c>
      <c r="B145" s="17">
        <v>5</v>
      </c>
      <c r="C145" s="71">
        <v>17</v>
      </c>
      <c r="D145" s="71">
        <f>IFERROR(IF(OR(IFERROR(VLOOKUP($B145&amp;"-"&amp;$C145,エリア表のみ!$D$5:$M$906,3,FALSE) ="●",FALSE),IFERROR(VLOOKUP($B145&amp;"-"&amp;$C145,エリア表のみ!$Q$5:$Z$906,3,FALSE) ="●",FALSE),IFERROR(VLOOKUP($B145&amp;"-"&amp;$C145,エリア表のみ!$AD$5:$AM$906,3,FALSE) ="●",FALSE)),1,0),0)</f>
        <v>0</v>
      </c>
      <c r="E145" s="71">
        <v>183</v>
      </c>
      <c r="F145" s="71">
        <f>IFERROR(IF(OR(IFERROR(VLOOKUP($B145&amp;"-"&amp;$C145,エリア表のみ!$D$5:$M$906,5,FALSE) ="●",FALSE),IFERROR(VLOOKUP($B145&amp;"-"&amp;$C145,エリア表のみ!$Q$5:$Z$906,5,FALSE) ="●",FALSE),IFERROR(VLOOKUP($B145&amp;"-"&amp;$C145,エリア表のみ!$AD$5:$AM$906,5,FALSE) ="●",FALSE)),1,0),0)</f>
        <v>0</v>
      </c>
      <c r="G145" s="71">
        <v>300</v>
      </c>
      <c r="H145" s="71">
        <f>IFERROR(IF(OR(IFERROR(VLOOKUP($B145&amp;"-"&amp;$C145,エリア表のみ!$D$5:$M$906,7,FALSE) ="●",FALSE),IFERROR(VLOOKUP($B145&amp;"-"&amp;$C145,エリア表のみ!$Q$5:$Z$906,7,FALSE) ="●",FALSE),IFERROR(VLOOKUP($B145&amp;"-"&amp;$C145,エリア表のみ!$AD$5:$AM$906,7,FALSE) ="●",FALSE)),1,0),0)</f>
        <v>0</v>
      </c>
      <c r="I145" s="71">
        <v>483</v>
      </c>
      <c r="J145" s="71">
        <f>IFERROR(_xlfn.IFS(IFERROR(VLOOKUP($B145&amp;"-"&amp;$C145,エリア表のみ!$D$5:$M$906,1,FALSE) =$B145&amp;"-"&amp;$C145,FALSE),IFERROR(VLOOKUP($B145&amp;"-"&amp;$C145,エリア表のみ!$D$5:$M$906,9,FALSE),0),IFERROR(VLOOKUP($B145&amp;"-"&amp;$C145,エリア表のみ!$Q$5:$Z$906,1,FALSE) =$B145&amp;"-"&amp;$C145,FALSE),IFERROR(VLOOKUP($B145&amp;"-"&amp;$C145,エリア表のみ!$Q$5:$Z$906,9,FALSE),0),IFERROR(VLOOKUP($B145&amp;"-"&amp;$C145,エリア表のみ!$AD$5:$AM$906,1,FALSE) =$B145&amp;"-"&amp;$C145,FALSE),IFERROR(VLOOKUP($B145&amp;"-"&amp;$C145,エリア表のみ!$AD$5:$AM$906,9,FALSE),0)),0)</f>
        <v>0</v>
      </c>
    </row>
    <row r="146" spans="1:10">
      <c r="A146" s="17">
        <v>18</v>
      </c>
      <c r="B146" s="17">
        <v>5</v>
      </c>
      <c r="C146" s="71">
        <v>18</v>
      </c>
      <c r="D146" s="71">
        <f>IFERROR(IF(OR(IFERROR(VLOOKUP($B146&amp;"-"&amp;$C146,エリア表のみ!$D$5:$M$906,3,FALSE) ="●",FALSE),IFERROR(VLOOKUP($B146&amp;"-"&amp;$C146,エリア表のみ!$Q$5:$Z$906,3,FALSE) ="●",FALSE),IFERROR(VLOOKUP($B146&amp;"-"&amp;$C146,エリア表のみ!$AD$5:$AM$906,3,FALSE) ="●",FALSE)),1,0),0)</f>
        <v>0</v>
      </c>
      <c r="E146" s="71">
        <v>160</v>
      </c>
      <c r="F146" s="71">
        <f>IFERROR(IF(OR(IFERROR(VLOOKUP($B146&amp;"-"&amp;$C146,エリア表のみ!$D$5:$M$906,5,FALSE) ="●",FALSE),IFERROR(VLOOKUP($B146&amp;"-"&amp;$C146,エリア表のみ!$Q$5:$Z$906,5,FALSE) ="●",FALSE),IFERROR(VLOOKUP($B146&amp;"-"&amp;$C146,エリア表のみ!$AD$5:$AM$906,5,FALSE) ="●",FALSE)),1,0),0)</f>
        <v>0</v>
      </c>
      <c r="G146" s="71">
        <v>380</v>
      </c>
      <c r="H146" s="71">
        <f>IFERROR(IF(OR(IFERROR(VLOOKUP($B146&amp;"-"&amp;$C146,エリア表のみ!$D$5:$M$906,7,FALSE) ="●",FALSE),IFERROR(VLOOKUP($B146&amp;"-"&amp;$C146,エリア表のみ!$Q$5:$Z$906,7,FALSE) ="●",FALSE),IFERROR(VLOOKUP($B146&amp;"-"&amp;$C146,エリア表のみ!$AD$5:$AM$906,7,FALSE) ="●",FALSE)),1,0),0)</f>
        <v>0</v>
      </c>
      <c r="I146" s="71">
        <v>540</v>
      </c>
      <c r="J146" s="71">
        <f>IFERROR(_xlfn.IFS(IFERROR(VLOOKUP($B146&amp;"-"&amp;$C146,エリア表のみ!$D$5:$M$906,1,FALSE) =$B146&amp;"-"&amp;$C146,FALSE),IFERROR(VLOOKUP($B146&amp;"-"&amp;$C146,エリア表のみ!$D$5:$M$906,9,FALSE),0),IFERROR(VLOOKUP($B146&amp;"-"&amp;$C146,エリア表のみ!$Q$5:$Z$906,1,FALSE) =$B146&amp;"-"&amp;$C146,FALSE),IFERROR(VLOOKUP($B146&amp;"-"&amp;$C146,エリア表のみ!$Q$5:$Z$906,9,FALSE),0),IFERROR(VLOOKUP($B146&amp;"-"&amp;$C146,エリア表のみ!$AD$5:$AM$906,1,FALSE) =$B146&amp;"-"&amp;$C146,FALSE),IFERROR(VLOOKUP($B146&amp;"-"&amp;$C146,エリア表のみ!$AD$5:$AM$906,9,FALSE),0)),0)</f>
        <v>0</v>
      </c>
    </row>
    <row r="147" spans="1:10">
      <c r="A147" s="17">
        <v>19</v>
      </c>
      <c r="B147" s="17">
        <v>5</v>
      </c>
      <c r="C147" s="71">
        <v>19</v>
      </c>
      <c r="D147" s="71">
        <f>IFERROR(IF(OR(IFERROR(VLOOKUP($B147&amp;"-"&amp;$C147,エリア表のみ!$D$5:$M$906,3,FALSE) ="●",FALSE),IFERROR(VLOOKUP($B147&amp;"-"&amp;$C147,エリア表のみ!$Q$5:$Z$906,3,FALSE) ="●",FALSE),IFERROR(VLOOKUP($B147&amp;"-"&amp;$C147,エリア表のみ!$AD$5:$AM$906,3,FALSE) ="●",FALSE)),1,0),0)</f>
        <v>0</v>
      </c>
      <c r="E147" s="71">
        <v>101</v>
      </c>
      <c r="F147" s="71">
        <f>IFERROR(IF(OR(IFERROR(VLOOKUP($B147&amp;"-"&amp;$C147,エリア表のみ!$D$5:$M$906,5,FALSE) ="●",FALSE),IFERROR(VLOOKUP($B147&amp;"-"&amp;$C147,エリア表のみ!$Q$5:$Z$906,5,FALSE) ="●",FALSE),IFERROR(VLOOKUP($B147&amp;"-"&amp;$C147,エリア表のみ!$AD$5:$AM$906,5,FALSE) ="●",FALSE)),1,0),0)</f>
        <v>0</v>
      </c>
      <c r="G147" s="71">
        <v>55</v>
      </c>
      <c r="H147" s="71">
        <f>IFERROR(IF(OR(IFERROR(VLOOKUP($B147&amp;"-"&amp;$C147,エリア表のみ!$D$5:$M$906,7,FALSE) ="●",FALSE),IFERROR(VLOOKUP($B147&amp;"-"&amp;$C147,エリア表のみ!$Q$5:$Z$906,7,FALSE) ="●",FALSE),IFERROR(VLOOKUP($B147&amp;"-"&amp;$C147,エリア表のみ!$AD$5:$AM$906,7,FALSE) ="●",FALSE)),1,0),0)</f>
        <v>0</v>
      </c>
      <c r="I147" s="71">
        <v>156</v>
      </c>
      <c r="J147" s="71">
        <f>IFERROR(_xlfn.IFS(IFERROR(VLOOKUP($B147&amp;"-"&amp;$C147,エリア表のみ!$D$5:$M$906,1,FALSE) =$B147&amp;"-"&amp;$C147,FALSE),IFERROR(VLOOKUP($B147&amp;"-"&amp;$C147,エリア表のみ!$D$5:$M$906,9,FALSE),0),IFERROR(VLOOKUP($B147&amp;"-"&amp;$C147,エリア表のみ!$Q$5:$Z$906,1,FALSE) =$B147&amp;"-"&amp;$C147,FALSE),IFERROR(VLOOKUP($B147&amp;"-"&amp;$C147,エリア表のみ!$Q$5:$Z$906,9,FALSE),0),IFERROR(VLOOKUP($B147&amp;"-"&amp;$C147,エリア表のみ!$AD$5:$AM$906,1,FALSE) =$B147&amp;"-"&amp;$C147,FALSE),IFERROR(VLOOKUP($B147&amp;"-"&amp;$C147,エリア表のみ!$AD$5:$AM$906,9,FALSE),0)),0)</f>
        <v>0</v>
      </c>
    </row>
    <row r="148" spans="1:10">
      <c r="A148" s="17">
        <v>20</v>
      </c>
      <c r="B148" s="17">
        <v>5</v>
      </c>
      <c r="C148" s="71">
        <v>20</v>
      </c>
      <c r="D148" s="71">
        <f>IFERROR(IF(OR(IFERROR(VLOOKUP($B148&amp;"-"&amp;$C148,エリア表のみ!$D$5:$M$906,3,FALSE) ="●",FALSE),IFERROR(VLOOKUP($B148&amp;"-"&amp;$C148,エリア表のみ!$Q$5:$Z$906,3,FALSE) ="●",FALSE),IFERROR(VLOOKUP($B148&amp;"-"&amp;$C148,エリア表のみ!$AD$5:$AM$906,3,FALSE) ="●",FALSE)),1,0),0)</f>
        <v>0</v>
      </c>
      <c r="E148" s="71">
        <v>197</v>
      </c>
      <c r="F148" s="71">
        <f>IFERROR(IF(OR(IFERROR(VLOOKUP($B148&amp;"-"&amp;$C148,エリア表のみ!$D$5:$M$906,5,FALSE) ="●",FALSE),IFERROR(VLOOKUP($B148&amp;"-"&amp;$C148,エリア表のみ!$Q$5:$Z$906,5,FALSE) ="●",FALSE),IFERROR(VLOOKUP($B148&amp;"-"&amp;$C148,エリア表のみ!$AD$5:$AM$906,5,FALSE) ="●",FALSE)),1,0),0)</f>
        <v>0</v>
      </c>
      <c r="G148" s="71">
        <v>340</v>
      </c>
      <c r="H148" s="71">
        <f>IFERROR(IF(OR(IFERROR(VLOOKUP($B148&amp;"-"&amp;$C148,エリア表のみ!$D$5:$M$906,7,FALSE) ="●",FALSE),IFERROR(VLOOKUP($B148&amp;"-"&amp;$C148,エリア表のみ!$Q$5:$Z$906,7,FALSE) ="●",FALSE),IFERROR(VLOOKUP($B148&amp;"-"&amp;$C148,エリア表のみ!$AD$5:$AM$906,7,FALSE) ="●",FALSE)),1,0),0)</f>
        <v>0</v>
      </c>
      <c r="I148" s="71">
        <v>537</v>
      </c>
      <c r="J148" s="71">
        <f>IFERROR(_xlfn.IFS(IFERROR(VLOOKUP($B148&amp;"-"&amp;$C148,エリア表のみ!$D$5:$M$906,1,FALSE) =$B148&amp;"-"&amp;$C148,FALSE),IFERROR(VLOOKUP($B148&amp;"-"&amp;$C148,エリア表のみ!$D$5:$M$906,9,FALSE),0),IFERROR(VLOOKUP($B148&amp;"-"&amp;$C148,エリア表のみ!$Q$5:$Z$906,1,FALSE) =$B148&amp;"-"&amp;$C148,FALSE),IFERROR(VLOOKUP($B148&amp;"-"&amp;$C148,エリア表のみ!$Q$5:$Z$906,9,FALSE),0),IFERROR(VLOOKUP($B148&amp;"-"&amp;$C148,エリア表のみ!$AD$5:$AM$906,1,FALSE) =$B148&amp;"-"&amp;$C148,FALSE),IFERROR(VLOOKUP($B148&amp;"-"&amp;$C148,エリア表のみ!$AD$5:$AM$906,9,FALSE),0)),0)</f>
        <v>0</v>
      </c>
    </row>
    <row r="149" spans="1:10">
      <c r="A149" s="17">
        <v>21</v>
      </c>
      <c r="B149" s="17">
        <v>5</v>
      </c>
      <c r="C149" s="71">
        <v>21</v>
      </c>
      <c r="D149" s="71">
        <f>IFERROR(IF(OR(IFERROR(VLOOKUP($B149&amp;"-"&amp;$C149,エリア表のみ!$D$5:$M$906,3,FALSE) ="●",FALSE),IFERROR(VLOOKUP($B149&amp;"-"&amp;$C149,エリア表のみ!$Q$5:$Z$906,3,FALSE) ="●",FALSE),IFERROR(VLOOKUP($B149&amp;"-"&amp;$C149,エリア表のみ!$AD$5:$AM$906,3,FALSE) ="●",FALSE)),1,0),0)</f>
        <v>0</v>
      </c>
      <c r="E149" s="71">
        <v>152</v>
      </c>
      <c r="F149" s="71">
        <f>IFERROR(IF(OR(IFERROR(VLOOKUP($B149&amp;"-"&amp;$C149,エリア表のみ!$D$5:$M$906,5,FALSE) ="●",FALSE),IFERROR(VLOOKUP($B149&amp;"-"&amp;$C149,エリア表のみ!$Q$5:$Z$906,5,FALSE) ="●",FALSE),IFERROR(VLOOKUP($B149&amp;"-"&amp;$C149,エリア表のみ!$AD$5:$AM$906,5,FALSE) ="●",FALSE)),1,0),0)</f>
        <v>0</v>
      </c>
      <c r="G149" s="71">
        <v>218</v>
      </c>
      <c r="H149" s="71">
        <f>IFERROR(IF(OR(IFERROR(VLOOKUP($B149&amp;"-"&amp;$C149,エリア表のみ!$D$5:$M$906,7,FALSE) ="●",FALSE),IFERROR(VLOOKUP($B149&amp;"-"&amp;$C149,エリア表のみ!$Q$5:$Z$906,7,FALSE) ="●",FALSE),IFERROR(VLOOKUP($B149&amp;"-"&amp;$C149,エリア表のみ!$AD$5:$AM$906,7,FALSE) ="●",FALSE)),1,0),0)</f>
        <v>0</v>
      </c>
      <c r="I149" s="71">
        <v>370</v>
      </c>
      <c r="J149" s="71">
        <f>IFERROR(_xlfn.IFS(IFERROR(VLOOKUP($B149&amp;"-"&amp;$C149,エリア表のみ!$D$5:$M$906,1,FALSE) =$B149&amp;"-"&amp;$C149,FALSE),IFERROR(VLOOKUP($B149&amp;"-"&amp;$C149,エリア表のみ!$D$5:$M$906,9,FALSE),0),IFERROR(VLOOKUP($B149&amp;"-"&amp;$C149,エリア表のみ!$Q$5:$Z$906,1,FALSE) =$B149&amp;"-"&amp;$C149,FALSE),IFERROR(VLOOKUP($B149&amp;"-"&amp;$C149,エリア表のみ!$Q$5:$Z$906,9,FALSE),0),IFERROR(VLOOKUP($B149&amp;"-"&amp;$C149,エリア表のみ!$AD$5:$AM$906,1,FALSE) =$B149&amp;"-"&amp;$C149,FALSE),IFERROR(VLOOKUP($B149&amp;"-"&amp;$C149,エリア表のみ!$AD$5:$AM$906,9,FALSE),0)),0)</f>
        <v>0</v>
      </c>
    </row>
    <row r="150" spans="1:10">
      <c r="A150" s="17">
        <v>22</v>
      </c>
      <c r="B150" s="17">
        <v>5</v>
      </c>
      <c r="C150" s="71">
        <v>22</v>
      </c>
      <c r="D150" s="71">
        <f>IFERROR(IF(OR(IFERROR(VLOOKUP($B150&amp;"-"&amp;$C150,エリア表のみ!$D$5:$M$906,3,FALSE) ="●",FALSE),IFERROR(VLOOKUP($B150&amp;"-"&amp;$C150,エリア表のみ!$Q$5:$Z$906,3,FALSE) ="●",FALSE),IFERROR(VLOOKUP($B150&amp;"-"&amp;$C150,エリア表のみ!$AD$5:$AM$906,3,FALSE) ="●",FALSE)),1,0),0)</f>
        <v>0</v>
      </c>
      <c r="E150" s="71">
        <v>180</v>
      </c>
      <c r="F150" s="71">
        <f>IFERROR(IF(OR(IFERROR(VLOOKUP($B150&amp;"-"&amp;$C150,エリア表のみ!$D$5:$M$906,5,FALSE) ="●",FALSE),IFERROR(VLOOKUP($B150&amp;"-"&amp;$C150,エリア表のみ!$Q$5:$Z$906,5,FALSE) ="●",FALSE),IFERROR(VLOOKUP($B150&amp;"-"&amp;$C150,エリア表のみ!$AD$5:$AM$906,5,FALSE) ="●",FALSE)),1,0),0)</f>
        <v>0</v>
      </c>
      <c r="G150" s="71">
        <v>300</v>
      </c>
      <c r="H150" s="71">
        <f>IFERROR(IF(OR(IFERROR(VLOOKUP($B150&amp;"-"&amp;$C150,エリア表のみ!$D$5:$M$906,7,FALSE) ="●",FALSE),IFERROR(VLOOKUP($B150&amp;"-"&amp;$C150,エリア表のみ!$Q$5:$Z$906,7,FALSE) ="●",FALSE),IFERROR(VLOOKUP($B150&amp;"-"&amp;$C150,エリア表のみ!$AD$5:$AM$906,7,FALSE) ="●",FALSE)),1,0),0)</f>
        <v>0</v>
      </c>
      <c r="I150" s="71">
        <v>480</v>
      </c>
      <c r="J150" s="71">
        <f>IFERROR(_xlfn.IFS(IFERROR(VLOOKUP($B150&amp;"-"&amp;$C150,エリア表のみ!$D$5:$M$906,1,FALSE) =$B150&amp;"-"&amp;$C150,FALSE),IFERROR(VLOOKUP($B150&amp;"-"&amp;$C150,エリア表のみ!$D$5:$M$906,9,FALSE),0),IFERROR(VLOOKUP($B150&amp;"-"&amp;$C150,エリア表のみ!$Q$5:$Z$906,1,FALSE) =$B150&amp;"-"&amp;$C150,FALSE),IFERROR(VLOOKUP($B150&amp;"-"&amp;$C150,エリア表のみ!$Q$5:$Z$906,9,FALSE),0),IFERROR(VLOOKUP($B150&amp;"-"&amp;$C150,エリア表のみ!$AD$5:$AM$906,1,FALSE) =$B150&amp;"-"&amp;$C150,FALSE),IFERROR(VLOOKUP($B150&amp;"-"&amp;$C150,エリア表のみ!$AD$5:$AM$906,9,FALSE),0)),0)</f>
        <v>0</v>
      </c>
    </row>
    <row r="151" spans="1:10">
      <c r="A151" s="17">
        <v>23</v>
      </c>
      <c r="B151" s="17">
        <v>5</v>
      </c>
      <c r="C151" s="71">
        <v>23</v>
      </c>
      <c r="D151" s="71">
        <f>IFERROR(IF(OR(IFERROR(VLOOKUP($B151&amp;"-"&amp;$C151,エリア表のみ!$D$5:$M$906,3,FALSE) ="●",FALSE),IFERROR(VLOOKUP($B151&amp;"-"&amp;$C151,エリア表のみ!$Q$5:$Z$906,3,FALSE) ="●",FALSE),IFERROR(VLOOKUP($B151&amp;"-"&amp;$C151,エリア表のみ!$AD$5:$AM$906,3,FALSE) ="●",FALSE)),1,0),0)</f>
        <v>0</v>
      </c>
      <c r="E151" s="71">
        <v>115</v>
      </c>
      <c r="F151" s="71">
        <f>IFERROR(IF(OR(IFERROR(VLOOKUP($B151&amp;"-"&amp;$C151,エリア表のみ!$D$5:$M$906,5,FALSE) ="●",FALSE),IFERROR(VLOOKUP($B151&amp;"-"&amp;$C151,エリア表のみ!$Q$5:$Z$906,5,FALSE) ="●",FALSE),IFERROR(VLOOKUP($B151&amp;"-"&amp;$C151,エリア表のみ!$AD$5:$AM$906,5,FALSE) ="●",FALSE)),1,0),0)</f>
        <v>0</v>
      </c>
      <c r="G151" s="71">
        <v>260</v>
      </c>
      <c r="H151" s="71">
        <f>IFERROR(IF(OR(IFERROR(VLOOKUP($B151&amp;"-"&amp;$C151,エリア表のみ!$D$5:$M$906,7,FALSE) ="●",FALSE),IFERROR(VLOOKUP($B151&amp;"-"&amp;$C151,エリア表のみ!$Q$5:$Z$906,7,FALSE) ="●",FALSE),IFERROR(VLOOKUP($B151&amp;"-"&amp;$C151,エリア表のみ!$AD$5:$AM$906,7,FALSE) ="●",FALSE)),1,0),0)</f>
        <v>0</v>
      </c>
      <c r="I151" s="71">
        <v>375</v>
      </c>
      <c r="J151" s="71">
        <f>IFERROR(_xlfn.IFS(IFERROR(VLOOKUP($B151&amp;"-"&amp;$C151,エリア表のみ!$D$5:$M$906,1,FALSE) =$B151&amp;"-"&amp;$C151,FALSE),IFERROR(VLOOKUP($B151&amp;"-"&amp;$C151,エリア表のみ!$D$5:$M$906,9,FALSE),0),IFERROR(VLOOKUP($B151&amp;"-"&amp;$C151,エリア表のみ!$Q$5:$Z$906,1,FALSE) =$B151&amp;"-"&amp;$C151,FALSE),IFERROR(VLOOKUP($B151&amp;"-"&amp;$C151,エリア表のみ!$Q$5:$Z$906,9,FALSE),0),IFERROR(VLOOKUP($B151&amp;"-"&amp;$C151,エリア表のみ!$AD$5:$AM$906,1,FALSE) =$B151&amp;"-"&amp;$C151,FALSE),IFERROR(VLOOKUP($B151&amp;"-"&amp;$C151,エリア表のみ!$AD$5:$AM$906,9,FALSE),0)),0)</f>
        <v>0</v>
      </c>
    </row>
    <row r="152" spans="1:10">
      <c r="A152" s="17">
        <v>24</v>
      </c>
      <c r="B152" s="17">
        <v>5</v>
      </c>
      <c r="C152" s="71">
        <v>24</v>
      </c>
      <c r="D152" s="71">
        <f>IFERROR(IF(OR(IFERROR(VLOOKUP($B152&amp;"-"&amp;$C152,エリア表のみ!$D$5:$M$906,3,FALSE) ="●",FALSE),IFERROR(VLOOKUP($B152&amp;"-"&amp;$C152,エリア表のみ!$Q$5:$Z$906,3,FALSE) ="●",FALSE),IFERROR(VLOOKUP($B152&amp;"-"&amp;$C152,エリア表のみ!$AD$5:$AM$906,3,FALSE) ="●",FALSE)),1,0),0)</f>
        <v>0</v>
      </c>
      <c r="E152" s="71">
        <v>90</v>
      </c>
      <c r="F152" s="71">
        <f>IFERROR(IF(OR(IFERROR(VLOOKUP($B152&amp;"-"&amp;$C152,エリア表のみ!$D$5:$M$906,5,FALSE) ="●",FALSE),IFERROR(VLOOKUP($B152&amp;"-"&amp;$C152,エリア表のみ!$Q$5:$Z$906,5,FALSE) ="●",FALSE),IFERROR(VLOOKUP($B152&amp;"-"&amp;$C152,エリア表のみ!$AD$5:$AM$906,5,FALSE) ="●",FALSE)),1,0),0)</f>
        <v>0</v>
      </c>
      <c r="G152" s="71">
        <v>75</v>
      </c>
      <c r="H152" s="71">
        <f>IFERROR(IF(OR(IFERROR(VLOOKUP($B152&amp;"-"&amp;$C152,エリア表のみ!$D$5:$M$906,7,FALSE) ="●",FALSE),IFERROR(VLOOKUP($B152&amp;"-"&amp;$C152,エリア表のみ!$Q$5:$Z$906,7,FALSE) ="●",FALSE),IFERROR(VLOOKUP($B152&amp;"-"&amp;$C152,エリア表のみ!$AD$5:$AM$906,7,FALSE) ="●",FALSE)),1,0),0)</f>
        <v>0</v>
      </c>
      <c r="I152" s="71">
        <v>165</v>
      </c>
      <c r="J152" s="71">
        <f>IFERROR(_xlfn.IFS(IFERROR(VLOOKUP($B152&amp;"-"&amp;$C152,エリア表のみ!$D$5:$M$906,1,FALSE) =$B152&amp;"-"&amp;$C152,FALSE),IFERROR(VLOOKUP($B152&amp;"-"&amp;$C152,エリア表のみ!$D$5:$M$906,9,FALSE),0),IFERROR(VLOOKUP($B152&amp;"-"&amp;$C152,エリア表のみ!$Q$5:$Z$906,1,FALSE) =$B152&amp;"-"&amp;$C152,FALSE),IFERROR(VLOOKUP($B152&amp;"-"&amp;$C152,エリア表のみ!$Q$5:$Z$906,9,FALSE),0),IFERROR(VLOOKUP($B152&amp;"-"&amp;$C152,エリア表のみ!$AD$5:$AM$906,1,FALSE) =$B152&amp;"-"&amp;$C152,FALSE),IFERROR(VLOOKUP($B152&amp;"-"&amp;$C152,エリア表のみ!$AD$5:$AM$906,9,FALSE),0)),0)</f>
        <v>0</v>
      </c>
    </row>
    <row r="153" spans="1:10" s="286" customFormat="1">
      <c r="A153" s="286">
        <v>25</v>
      </c>
      <c r="B153" s="286">
        <v>5</v>
      </c>
      <c r="C153" s="287">
        <v>25</v>
      </c>
      <c r="D153" s="287">
        <f>IFERROR(IF(OR(IFERROR(VLOOKUP($B153&amp;"-"&amp;$C153,エリア表のみ!$D$5:$M$906,3,FALSE) ="●",FALSE),IFERROR(VLOOKUP($B153&amp;"-"&amp;$C153,エリア表のみ!$Q$5:$Z$906,3,FALSE) ="●",FALSE),IFERROR(VLOOKUP($B153&amp;"-"&amp;$C153,エリア表のみ!$AD$5:$AM$906,3,FALSE) ="●",FALSE)),1,0),0)</f>
        <v>0</v>
      </c>
      <c r="E153" s="287">
        <v>107</v>
      </c>
      <c r="F153" s="287">
        <f>IFERROR(IF(OR(IFERROR(VLOOKUP($B153&amp;"-"&amp;$C153,エリア表のみ!$D$5:$M$906,5,FALSE) ="●",FALSE),IFERROR(VLOOKUP($B153&amp;"-"&amp;$C153,エリア表のみ!$Q$5:$Z$906,5,FALSE) ="●",FALSE),IFERROR(VLOOKUP($B153&amp;"-"&amp;$C153,エリア表のみ!$AD$5:$AM$906,5,FALSE) ="●",FALSE)),1,0),0)</f>
        <v>0</v>
      </c>
      <c r="G153" s="287">
        <v>279</v>
      </c>
      <c r="H153" s="287">
        <f>IFERROR(IF(OR(IFERROR(VLOOKUP($B153&amp;"-"&amp;$C153,エリア表のみ!$D$5:$M$906,7,FALSE) ="●",FALSE),IFERROR(VLOOKUP($B153&amp;"-"&amp;$C153,エリア表のみ!$Q$5:$Z$906,7,FALSE) ="●",FALSE),IFERROR(VLOOKUP($B153&amp;"-"&amp;$C153,エリア表のみ!$AD$5:$AM$906,7,FALSE) ="●",FALSE)),1,0),0)</f>
        <v>0</v>
      </c>
      <c r="I153" s="71">
        <v>386</v>
      </c>
      <c r="J153" s="287">
        <f>IFERROR(_xlfn.IFS(IFERROR(VLOOKUP($B153&amp;"-"&amp;$C153,エリア表のみ!$D$5:$M$906,1,FALSE) =$B153&amp;"-"&amp;$C153,FALSE),IFERROR(VLOOKUP($B153&amp;"-"&amp;$C153,エリア表のみ!$D$5:$M$906,9,FALSE),0),IFERROR(VLOOKUP($B153&amp;"-"&amp;$C153,エリア表のみ!$Q$5:$Z$906,1,FALSE) =$B153&amp;"-"&amp;$C153,FALSE),IFERROR(VLOOKUP($B153&amp;"-"&amp;$C153,エリア表のみ!$Q$5:$Z$906,9,FALSE),0),IFERROR(VLOOKUP($B153&amp;"-"&amp;$C153,エリア表のみ!$AD$5:$AM$906,1,FALSE) =$B153&amp;"-"&amp;$C153,FALSE),IFERROR(VLOOKUP($B153&amp;"-"&amp;$C153,エリア表のみ!$AD$5:$AM$906,9,FALSE),0)),0)</f>
        <v>0</v>
      </c>
    </row>
    <row r="154" spans="1:10">
      <c r="A154" s="17">
        <v>26</v>
      </c>
      <c r="B154" s="17">
        <v>5</v>
      </c>
      <c r="C154" s="71">
        <v>26</v>
      </c>
      <c r="D154" s="71">
        <f>IFERROR(IF(OR(IFERROR(VLOOKUP($B154&amp;"-"&amp;$C154,エリア表のみ!$D$5:$M$906,3,FALSE) ="●",FALSE),IFERROR(VLOOKUP($B154&amp;"-"&amp;$C154,エリア表のみ!$Q$5:$Z$906,3,FALSE) ="●",FALSE),IFERROR(VLOOKUP($B154&amp;"-"&amp;$C154,エリア表のみ!$AD$5:$AM$906,3,FALSE) ="●",FALSE)),1,0),0)</f>
        <v>0</v>
      </c>
      <c r="E154" s="71">
        <v>66</v>
      </c>
      <c r="F154" s="71">
        <f>IFERROR(IF(OR(IFERROR(VLOOKUP($B154&amp;"-"&amp;$C154,エリア表のみ!$D$5:$M$906,5,FALSE) ="●",FALSE),IFERROR(VLOOKUP($B154&amp;"-"&amp;$C154,エリア表のみ!$Q$5:$Z$906,5,FALSE) ="●",FALSE),IFERROR(VLOOKUP($B154&amp;"-"&amp;$C154,エリア表のみ!$AD$5:$AM$906,5,FALSE) ="●",FALSE)),1,0),0)</f>
        <v>0</v>
      </c>
      <c r="G154" s="71">
        <v>37</v>
      </c>
      <c r="H154" s="71">
        <f>IFERROR(IF(OR(IFERROR(VLOOKUP($B154&amp;"-"&amp;$C154,エリア表のみ!$D$5:$M$906,7,FALSE) ="●",FALSE),IFERROR(VLOOKUP($B154&amp;"-"&amp;$C154,エリア表のみ!$Q$5:$Z$906,7,FALSE) ="●",FALSE),IFERROR(VLOOKUP($B154&amp;"-"&amp;$C154,エリア表のみ!$AD$5:$AM$906,7,FALSE) ="●",FALSE)),1,0),0)</f>
        <v>0</v>
      </c>
      <c r="I154" s="71">
        <v>103</v>
      </c>
      <c r="J154" s="71">
        <f>IFERROR(_xlfn.IFS(IFERROR(VLOOKUP($B154&amp;"-"&amp;$C154,エリア表のみ!$D$5:$M$906,1,FALSE) =$B154&amp;"-"&amp;$C154,FALSE),IFERROR(VLOOKUP($B154&amp;"-"&amp;$C154,エリア表のみ!$D$5:$M$906,9,FALSE),0),IFERROR(VLOOKUP($B154&amp;"-"&amp;$C154,エリア表のみ!$Q$5:$Z$906,1,FALSE) =$B154&amp;"-"&amp;$C154,FALSE),IFERROR(VLOOKUP($B154&amp;"-"&amp;$C154,エリア表のみ!$Q$5:$Z$906,9,FALSE),0),IFERROR(VLOOKUP($B154&amp;"-"&amp;$C154,エリア表のみ!$AD$5:$AM$906,1,FALSE) =$B154&amp;"-"&amp;$C154,FALSE),IFERROR(VLOOKUP($B154&amp;"-"&amp;$C154,エリア表のみ!$AD$5:$AM$906,9,FALSE),0)),0)</f>
        <v>0</v>
      </c>
    </row>
    <row r="155" spans="1:10">
      <c r="A155" s="17">
        <v>27</v>
      </c>
      <c r="B155" s="17">
        <v>5</v>
      </c>
      <c r="C155" s="71">
        <v>27</v>
      </c>
      <c r="D155" s="71">
        <f>IFERROR(IF(OR(IFERROR(VLOOKUP($B155&amp;"-"&amp;$C155,エリア表のみ!$D$5:$M$906,3,FALSE) ="●",FALSE),IFERROR(VLOOKUP($B155&amp;"-"&amp;$C155,エリア表のみ!$Q$5:$Z$906,3,FALSE) ="●",FALSE),IFERROR(VLOOKUP($B155&amp;"-"&amp;$C155,エリア表のみ!$AD$5:$AM$906,3,FALSE) ="●",FALSE)),1,0),0)</f>
        <v>0</v>
      </c>
      <c r="E155" s="71">
        <v>111</v>
      </c>
      <c r="F155" s="71">
        <f>IFERROR(IF(OR(IFERROR(VLOOKUP($B155&amp;"-"&amp;$C155,エリア表のみ!$D$5:$M$906,5,FALSE) ="●",FALSE),IFERROR(VLOOKUP($B155&amp;"-"&amp;$C155,エリア表のみ!$Q$5:$Z$906,5,FALSE) ="●",FALSE),IFERROR(VLOOKUP($B155&amp;"-"&amp;$C155,エリア表のみ!$AD$5:$AM$906,5,FALSE) ="●",FALSE)),1,0),0)</f>
        <v>0</v>
      </c>
      <c r="G155" s="71">
        <v>160</v>
      </c>
      <c r="H155" s="71">
        <f>IFERROR(IF(OR(IFERROR(VLOOKUP($B155&amp;"-"&amp;$C155,エリア表のみ!$D$5:$M$906,7,FALSE) ="●",FALSE),IFERROR(VLOOKUP($B155&amp;"-"&amp;$C155,エリア表のみ!$Q$5:$Z$906,7,FALSE) ="●",FALSE),IFERROR(VLOOKUP($B155&amp;"-"&amp;$C155,エリア表のみ!$AD$5:$AM$906,7,FALSE) ="●",FALSE)),1,0),0)</f>
        <v>0</v>
      </c>
      <c r="I155" s="71">
        <v>271</v>
      </c>
      <c r="J155" s="71">
        <f>IFERROR(_xlfn.IFS(IFERROR(VLOOKUP($B155&amp;"-"&amp;$C155,エリア表のみ!$D$5:$M$906,1,FALSE) =$B155&amp;"-"&amp;$C155,FALSE),IFERROR(VLOOKUP($B155&amp;"-"&amp;$C155,エリア表のみ!$D$5:$M$906,9,FALSE),0),IFERROR(VLOOKUP($B155&amp;"-"&amp;$C155,エリア表のみ!$Q$5:$Z$906,1,FALSE) =$B155&amp;"-"&amp;$C155,FALSE),IFERROR(VLOOKUP($B155&amp;"-"&amp;$C155,エリア表のみ!$Q$5:$Z$906,9,FALSE),0),IFERROR(VLOOKUP($B155&amp;"-"&amp;$C155,エリア表のみ!$AD$5:$AM$906,1,FALSE) =$B155&amp;"-"&amp;$C155,FALSE),IFERROR(VLOOKUP($B155&amp;"-"&amp;$C155,エリア表のみ!$AD$5:$AM$906,9,FALSE),0)),0)</f>
        <v>0</v>
      </c>
    </row>
    <row r="156" spans="1:10">
      <c r="A156" s="17">
        <v>1</v>
      </c>
      <c r="B156" s="17">
        <v>6</v>
      </c>
      <c r="C156" s="71">
        <v>1</v>
      </c>
      <c r="D156" s="71">
        <f>IFERROR(IF(OR(IFERROR(VLOOKUP($B156&amp;"-"&amp;$C156,エリア表のみ!$D$5:$M$906,3,FALSE) ="●",FALSE),IFERROR(VLOOKUP($B156&amp;"-"&amp;$C156,エリア表のみ!$Q$5:$Z$906,3,FALSE) ="●",FALSE),IFERROR(VLOOKUP($B156&amp;"-"&amp;$C156,エリア表のみ!$AD$5:$AM$906,3,FALSE) ="●",FALSE)),1,0),0)</f>
        <v>0</v>
      </c>
      <c r="E156" s="71">
        <v>99</v>
      </c>
      <c r="F156" s="71">
        <f>IFERROR(IF(OR(IFERROR(VLOOKUP($B156&amp;"-"&amp;$C156,エリア表のみ!$D$5:$M$906,5,FALSE) ="●",FALSE),IFERROR(VLOOKUP($B156&amp;"-"&amp;$C156,エリア表のみ!$Q$5:$Z$906,5,FALSE) ="●",FALSE),IFERROR(VLOOKUP($B156&amp;"-"&amp;$C156,エリア表のみ!$AD$5:$AM$906,5,FALSE) ="●",FALSE)),1,0),0)</f>
        <v>0</v>
      </c>
      <c r="G156" s="71">
        <v>169</v>
      </c>
      <c r="H156" s="71">
        <f>IFERROR(IF(OR(IFERROR(VLOOKUP($B156&amp;"-"&amp;$C156,エリア表のみ!$D$5:$M$906,7,FALSE) ="●",FALSE),IFERROR(VLOOKUP($B156&amp;"-"&amp;$C156,エリア表のみ!$Q$5:$Z$906,7,FALSE) ="●",FALSE),IFERROR(VLOOKUP($B156&amp;"-"&amp;$C156,エリア表のみ!$AD$5:$AM$906,7,FALSE) ="●",FALSE)),1,0),0)</f>
        <v>0</v>
      </c>
      <c r="I156" s="71">
        <v>268</v>
      </c>
      <c r="J156" s="71">
        <f>IFERROR(_xlfn.IFS(IFERROR(VLOOKUP($B156&amp;"-"&amp;$C156,エリア表のみ!$D$5:$M$906,1,FALSE) =$B156&amp;"-"&amp;$C156,FALSE),IFERROR(VLOOKUP($B156&amp;"-"&amp;$C156,エリア表のみ!$D$5:$M$906,9,FALSE),0),IFERROR(VLOOKUP($B156&amp;"-"&amp;$C156,エリア表のみ!$Q$5:$Z$906,1,FALSE) =$B156&amp;"-"&amp;$C156,FALSE),IFERROR(VLOOKUP($B156&amp;"-"&amp;$C156,エリア表のみ!$Q$5:$Z$906,9,FALSE),0),IFERROR(VLOOKUP($B156&amp;"-"&amp;$C156,エリア表のみ!$AD$5:$AM$906,1,FALSE) =$B156&amp;"-"&amp;$C156,FALSE),IFERROR(VLOOKUP($B156&amp;"-"&amp;$C156,エリア表のみ!$AD$5:$AM$906,9,FALSE),0)),0)</f>
        <v>0</v>
      </c>
    </row>
    <row r="157" spans="1:10">
      <c r="A157" s="17">
        <v>2</v>
      </c>
      <c r="B157" s="17">
        <v>6</v>
      </c>
      <c r="C157" s="71">
        <v>2</v>
      </c>
      <c r="D157" s="71">
        <f>IFERROR(IF(OR(IFERROR(VLOOKUP($B157&amp;"-"&amp;$C157,エリア表のみ!$D$5:$M$906,3,FALSE) ="●",FALSE),IFERROR(VLOOKUP($B157&amp;"-"&amp;$C157,エリア表のみ!$Q$5:$Z$906,3,FALSE) ="●",FALSE),IFERROR(VLOOKUP($B157&amp;"-"&amp;$C157,エリア表のみ!$AD$5:$AM$906,3,FALSE) ="●",FALSE)),1,0),0)</f>
        <v>0</v>
      </c>
      <c r="E157" s="71">
        <v>86</v>
      </c>
      <c r="F157" s="71">
        <f>IFERROR(IF(OR(IFERROR(VLOOKUP($B157&amp;"-"&amp;$C157,エリア表のみ!$D$5:$M$906,5,FALSE) ="●",FALSE),IFERROR(VLOOKUP($B157&amp;"-"&amp;$C157,エリア表のみ!$Q$5:$Z$906,5,FALSE) ="●",FALSE),IFERROR(VLOOKUP($B157&amp;"-"&amp;$C157,エリア表のみ!$AD$5:$AM$906,5,FALSE) ="●",FALSE)),1,0),0)</f>
        <v>0</v>
      </c>
      <c r="G157" s="71">
        <v>144</v>
      </c>
      <c r="H157" s="71">
        <f>IFERROR(IF(OR(IFERROR(VLOOKUP($B157&amp;"-"&amp;$C157,エリア表のみ!$D$5:$M$906,7,FALSE) ="●",FALSE),IFERROR(VLOOKUP($B157&amp;"-"&amp;$C157,エリア表のみ!$Q$5:$Z$906,7,FALSE) ="●",FALSE),IFERROR(VLOOKUP($B157&amp;"-"&amp;$C157,エリア表のみ!$AD$5:$AM$906,7,FALSE) ="●",FALSE)),1,0),0)</f>
        <v>0</v>
      </c>
      <c r="I157" s="71">
        <v>230</v>
      </c>
      <c r="J157" s="71">
        <f>IFERROR(_xlfn.IFS(IFERROR(VLOOKUP($B157&amp;"-"&amp;$C157,エリア表のみ!$D$5:$M$906,1,FALSE) =$B157&amp;"-"&amp;$C157,FALSE),IFERROR(VLOOKUP($B157&amp;"-"&amp;$C157,エリア表のみ!$D$5:$M$906,9,FALSE),0),IFERROR(VLOOKUP($B157&amp;"-"&amp;$C157,エリア表のみ!$Q$5:$Z$906,1,FALSE) =$B157&amp;"-"&amp;$C157,FALSE),IFERROR(VLOOKUP($B157&amp;"-"&amp;$C157,エリア表のみ!$Q$5:$Z$906,9,FALSE),0),IFERROR(VLOOKUP($B157&amp;"-"&amp;$C157,エリア表のみ!$AD$5:$AM$906,1,FALSE) =$B157&amp;"-"&amp;$C157,FALSE),IFERROR(VLOOKUP($B157&amp;"-"&amp;$C157,エリア表のみ!$AD$5:$AM$906,9,FALSE),0)),0)</f>
        <v>0</v>
      </c>
    </row>
    <row r="158" spans="1:10">
      <c r="A158" s="17">
        <v>3</v>
      </c>
      <c r="B158" s="17">
        <v>6</v>
      </c>
      <c r="C158" s="71">
        <v>3</v>
      </c>
      <c r="D158" s="71">
        <f>IFERROR(IF(OR(IFERROR(VLOOKUP($B158&amp;"-"&amp;$C158,エリア表のみ!$D$5:$M$906,3,FALSE) ="●",FALSE),IFERROR(VLOOKUP($B158&amp;"-"&amp;$C158,エリア表のみ!$Q$5:$Z$906,3,FALSE) ="●",FALSE),IFERROR(VLOOKUP($B158&amp;"-"&amp;$C158,エリア表のみ!$AD$5:$AM$906,3,FALSE) ="●",FALSE)),1,0),0)</f>
        <v>0</v>
      </c>
      <c r="E158" s="71">
        <v>158</v>
      </c>
      <c r="F158" s="71">
        <f>IFERROR(IF(OR(IFERROR(VLOOKUP($B158&amp;"-"&amp;$C158,エリア表のみ!$D$5:$M$906,5,FALSE) ="●",FALSE),IFERROR(VLOOKUP($B158&amp;"-"&amp;$C158,エリア表のみ!$Q$5:$Z$906,5,FALSE) ="●",FALSE),IFERROR(VLOOKUP($B158&amp;"-"&amp;$C158,エリア表のみ!$AD$5:$AM$906,5,FALSE) ="●",FALSE)),1,0),0)</f>
        <v>0</v>
      </c>
      <c r="G158" s="71">
        <v>120</v>
      </c>
      <c r="H158" s="71">
        <f>IFERROR(IF(OR(IFERROR(VLOOKUP($B158&amp;"-"&amp;$C158,エリア表のみ!$D$5:$M$906,7,FALSE) ="●",FALSE),IFERROR(VLOOKUP($B158&amp;"-"&amp;$C158,エリア表のみ!$Q$5:$Z$906,7,FALSE) ="●",FALSE),IFERROR(VLOOKUP($B158&amp;"-"&amp;$C158,エリア表のみ!$AD$5:$AM$906,7,FALSE) ="●",FALSE)),1,0),0)</f>
        <v>0</v>
      </c>
      <c r="I158" s="71">
        <v>278</v>
      </c>
      <c r="J158" s="71">
        <f>IFERROR(_xlfn.IFS(IFERROR(VLOOKUP($B158&amp;"-"&amp;$C158,エリア表のみ!$D$5:$M$906,1,FALSE) =$B158&amp;"-"&amp;$C158,FALSE),IFERROR(VLOOKUP($B158&amp;"-"&amp;$C158,エリア表のみ!$D$5:$M$906,9,FALSE),0),IFERROR(VLOOKUP($B158&amp;"-"&amp;$C158,エリア表のみ!$Q$5:$Z$906,1,FALSE) =$B158&amp;"-"&amp;$C158,FALSE),IFERROR(VLOOKUP($B158&amp;"-"&amp;$C158,エリア表のみ!$Q$5:$Z$906,9,FALSE),0),IFERROR(VLOOKUP($B158&amp;"-"&amp;$C158,エリア表のみ!$AD$5:$AM$906,1,FALSE) =$B158&amp;"-"&amp;$C158,FALSE),IFERROR(VLOOKUP($B158&amp;"-"&amp;$C158,エリア表のみ!$AD$5:$AM$906,9,FALSE),0)),0)</f>
        <v>0</v>
      </c>
    </row>
    <row r="159" spans="1:10">
      <c r="A159" s="17">
        <v>4</v>
      </c>
      <c r="B159" s="17">
        <v>6</v>
      </c>
      <c r="C159" s="71">
        <v>4</v>
      </c>
      <c r="D159" s="71">
        <f>IFERROR(IF(OR(IFERROR(VLOOKUP($B159&amp;"-"&amp;$C159,エリア表のみ!$D$5:$M$906,3,FALSE) ="●",FALSE),IFERROR(VLOOKUP($B159&amp;"-"&amp;$C159,エリア表のみ!$Q$5:$Z$906,3,FALSE) ="●",FALSE),IFERROR(VLOOKUP($B159&amp;"-"&amp;$C159,エリア表のみ!$AD$5:$AM$906,3,FALSE) ="●",FALSE)),1,0),0)</f>
        <v>0</v>
      </c>
      <c r="E159" s="71">
        <v>115</v>
      </c>
      <c r="F159" s="71">
        <f>IFERROR(IF(OR(IFERROR(VLOOKUP($B159&amp;"-"&amp;$C159,エリア表のみ!$D$5:$M$906,5,FALSE) ="●",FALSE),IFERROR(VLOOKUP($B159&amp;"-"&amp;$C159,エリア表のみ!$Q$5:$Z$906,5,FALSE) ="●",FALSE),IFERROR(VLOOKUP($B159&amp;"-"&amp;$C159,エリア表のみ!$AD$5:$AM$906,5,FALSE) ="●",FALSE)),1,0),0)</f>
        <v>0</v>
      </c>
      <c r="G159" s="71">
        <v>130</v>
      </c>
      <c r="H159" s="71">
        <f>IFERROR(IF(OR(IFERROR(VLOOKUP($B159&amp;"-"&amp;$C159,エリア表のみ!$D$5:$M$906,7,FALSE) ="●",FALSE),IFERROR(VLOOKUP($B159&amp;"-"&amp;$C159,エリア表のみ!$Q$5:$Z$906,7,FALSE) ="●",FALSE),IFERROR(VLOOKUP($B159&amp;"-"&amp;$C159,エリア表のみ!$AD$5:$AM$906,7,FALSE) ="●",FALSE)),1,0),0)</f>
        <v>0</v>
      </c>
      <c r="I159" s="71">
        <v>245</v>
      </c>
      <c r="J159" s="71">
        <f>IFERROR(_xlfn.IFS(IFERROR(VLOOKUP($B159&amp;"-"&amp;$C159,エリア表のみ!$D$5:$M$906,1,FALSE) =$B159&amp;"-"&amp;$C159,FALSE),IFERROR(VLOOKUP($B159&amp;"-"&amp;$C159,エリア表のみ!$D$5:$M$906,9,FALSE),0),IFERROR(VLOOKUP($B159&amp;"-"&amp;$C159,エリア表のみ!$Q$5:$Z$906,1,FALSE) =$B159&amp;"-"&amp;$C159,FALSE),IFERROR(VLOOKUP($B159&amp;"-"&amp;$C159,エリア表のみ!$Q$5:$Z$906,9,FALSE),0),IFERROR(VLOOKUP($B159&amp;"-"&amp;$C159,エリア表のみ!$AD$5:$AM$906,1,FALSE) =$B159&amp;"-"&amp;$C159,FALSE),IFERROR(VLOOKUP($B159&amp;"-"&amp;$C159,エリア表のみ!$AD$5:$AM$906,9,FALSE),0)),0)</f>
        <v>0</v>
      </c>
    </row>
    <row r="160" spans="1:10">
      <c r="A160" s="17">
        <v>5</v>
      </c>
      <c r="B160" s="17">
        <v>6</v>
      </c>
      <c r="C160" s="71">
        <v>5</v>
      </c>
      <c r="D160" s="71">
        <f>IFERROR(IF(OR(IFERROR(VLOOKUP($B160&amp;"-"&amp;$C160,エリア表のみ!$D$5:$M$906,3,FALSE) ="●",FALSE),IFERROR(VLOOKUP($B160&amp;"-"&amp;$C160,エリア表のみ!$Q$5:$Z$906,3,FALSE) ="●",FALSE),IFERROR(VLOOKUP($B160&amp;"-"&amp;$C160,エリア表のみ!$AD$5:$AM$906,3,FALSE) ="●",FALSE)),1,0),0)</f>
        <v>0</v>
      </c>
      <c r="E160" s="71">
        <v>169</v>
      </c>
      <c r="F160" s="71">
        <f>IFERROR(IF(OR(IFERROR(VLOOKUP($B160&amp;"-"&amp;$C160,エリア表のみ!$D$5:$M$906,5,FALSE) ="●",FALSE),IFERROR(VLOOKUP($B160&amp;"-"&amp;$C160,エリア表のみ!$Q$5:$Z$906,5,FALSE) ="●",FALSE),IFERROR(VLOOKUP($B160&amp;"-"&amp;$C160,エリア表のみ!$AD$5:$AM$906,5,FALSE) ="●",FALSE)),1,0),0)</f>
        <v>0</v>
      </c>
      <c r="G160" s="71">
        <v>150</v>
      </c>
      <c r="H160" s="71">
        <f>IFERROR(IF(OR(IFERROR(VLOOKUP($B160&amp;"-"&amp;$C160,エリア表のみ!$D$5:$M$906,7,FALSE) ="●",FALSE),IFERROR(VLOOKUP($B160&amp;"-"&amp;$C160,エリア表のみ!$Q$5:$Z$906,7,FALSE) ="●",FALSE),IFERROR(VLOOKUP($B160&amp;"-"&amp;$C160,エリア表のみ!$AD$5:$AM$906,7,FALSE) ="●",FALSE)),1,0),0)</f>
        <v>0</v>
      </c>
      <c r="I160" s="71">
        <v>319</v>
      </c>
      <c r="J160" s="71">
        <f>IFERROR(_xlfn.IFS(IFERROR(VLOOKUP($B160&amp;"-"&amp;$C160,エリア表のみ!$D$5:$M$906,1,FALSE) =$B160&amp;"-"&amp;$C160,FALSE),IFERROR(VLOOKUP($B160&amp;"-"&amp;$C160,エリア表のみ!$D$5:$M$906,9,FALSE),0),IFERROR(VLOOKUP($B160&amp;"-"&amp;$C160,エリア表のみ!$Q$5:$Z$906,1,FALSE) =$B160&amp;"-"&amp;$C160,FALSE),IFERROR(VLOOKUP($B160&amp;"-"&amp;$C160,エリア表のみ!$Q$5:$Z$906,9,FALSE),0),IFERROR(VLOOKUP($B160&amp;"-"&amp;$C160,エリア表のみ!$AD$5:$AM$906,1,FALSE) =$B160&amp;"-"&amp;$C160,FALSE),IFERROR(VLOOKUP($B160&amp;"-"&amp;$C160,エリア表のみ!$AD$5:$AM$906,9,FALSE),0)),0)</f>
        <v>0</v>
      </c>
    </row>
    <row r="161" spans="1:12">
      <c r="A161" s="17">
        <v>6</v>
      </c>
      <c r="B161" s="17">
        <v>6</v>
      </c>
      <c r="C161" s="71">
        <v>6</v>
      </c>
      <c r="D161" s="71">
        <f>IFERROR(IF(OR(IFERROR(VLOOKUP($B161&amp;"-"&amp;$C161,エリア表のみ!$D$5:$M$906,3,FALSE) ="●",FALSE),IFERROR(VLOOKUP($B161&amp;"-"&amp;$C161,エリア表のみ!$Q$5:$Z$906,3,FALSE) ="●",FALSE),IFERROR(VLOOKUP($B161&amp;"-"&amp;$C161,エリア表のみ!$AD$5:$AM$906,3,FALSE) ="●",FALSE)),1,0),0)</f>
        <v>0</v>
      </c>
      <c r="E161" s="71">
        <v>153</v>
      </c>
      <c r="F161" s="71">
        <f>IFERROR(IF(OR(IFERROR(VLOOKUP($B161&amp;"-"&amp;$C161,エリア表のみ!$D$5:$M$906,5,FALSE) ="●",FALSE),IFERROR(VLOOKUP($B161&amp;"-"&amp;$C161,エリア表のみ!$Q$5:$Z$906,5,FALSE) ="●",FALSE),IFERROR(VLOOKUP($B161&amp;"-"&amp;$C161,エリア表のみ!$AD$5:$AM$906,5,FALSE) ="●",FALSE)),1,0),0)</f>
        <v>0</v>
      </c>
      <c r="G161" s="71">
        <v>138</v>
      </c>
      <c r="H161" s="71">
        <f>IFERROR(IF(OR(IFERROR(VLOOKUP($B161&amp;"-"&amp;$C161,エリア表のみ!$D$5:$M$906,7,FALSE) ="●",FALSE),IFERROR(VLOOKUP($B161&amp;"-"&amp;$C161,エリア表のみ!$Q$5:$Z$906,7,FALSE) ="●",FALSE),IFERROR(VLOOKUP($B161&amp;"-"&amp;$C161,エリア表のみ!$AD$5:$AM$906,7,FALSE) ="●",FALSE)),1,0),0)</f>
        <v>0</v>
      </c>
      <c r="I161" s="71">
        <v>291</v>
      </c>
      <c r="J161" s="71">
        <f>IFERROR(_xlfn.IFS(IFERROR(VLOOKUP($B161&amp;"-"&amp;$C161,エリア表のみ!$D$5:$M$906,1,FALSE) =$B161&amp;"-"&amp;$C161,FALSE),IFERROR(VLOOKUP($B161&amp;"-"&amp;$C161,エリア表のみ!$D$5:$M$906,9,FALSE),0),IFERROR(VLOOKUP($B161&amp;"-"&amp;$C161,エリア表のみ!$Q$5:$Z$906,1,FALSE) =$B161&amp;"-"&amp;$C161,FALSE),IFERROR(VLOOKUP($B161&amp;"-"&amp;$C161,エリア表のみ!$Q$5:$Z$906,9,FALSE),0),IFERROR(VLOOKUP($B161&amp;"-"&amp;$C161,エリア表のみ!$AD$5:$AM$906,1,FALSE) =$B161&amp;"-"&amp;$C161,FALSE),IFERROR(VLOOKUP($B161&amp;"-"&amp;$C161,エリア表のみ!$AD$5:$AM$906,9,FALSE),0)),0)</f>
        <v>0</v>
      </c>
    </row>
    <row r="162" spans="1:12">
      <c r="A162" s="17">
        <v>7</v>
      </c>
      <c r="B162" s="17">
        <v>6</v>
      </c>
      <c r="C162" s="71">
        <v>7</v>
      </c>
      <c r="D162" s="71">
        <f>IFERROR(IF(OR(IFERROR(VLOOKUP($B162&amp;"-"&amp;$C162,エリア表のみ!$D$5:$M$906,3,FALSE) ="●",FALSE),IFERROR(VLOOKUP($B162&amp;"-"&amp;$C162,エリア表のみ!$Q$5:$Z$906,3,FALSE) ="●",FALSE),IFERROR(VLOOKUP($B162&amp;"-"&amp;$C162,エリア表のみ!$AD$5:$AM$906,3,FALSE) ="●",FALSE)),1,0),0)</f>
        <v>0</v>
      </c>
      <c r="E162" s="71">
        <v>280</v>
      </c>
      <c r="F162" s="71">
        <f>IFERROR(IF(OR(IFERROR(VLOOKUP($B162&amp;"-"&amp;$C162,エリア表のみ!$D$5:$M$906,5,FALSE) ="●",FALSE),IFERROR(VLOOKUP($B162&amp;"-"&amp;$C162,エリア表のみ!$Q$5:$Z$906,5,FALSE) ="●",FALSE),IFERROR(VLOOKUP($B162&amp;"-"&amp;$C162,エリア表のみ!$AD$5:$AM$906,5,FALSE) ="●",FALSE)),1,0),0)</f>
        <v>0</v>
      </c>
      <c r="G162" s="71">
        <v>58</v>
      </c>
      <c r="H162" s="71">
        <f>IFERROR(IF(OR(IFERROR(VLOOKUP($B162&amp;"-"&amp;$C162,エリア表のみ!$D$5:$M$906,7,FALSE) ="●",FALSE),IFERROR(VLOOKUP($B162&amp;"-"&amp;$C162,エリア表のみ!$Q$5:$Z$906,7,FALSE) ="●",FALSE),IFERROR(VLOOKUP($B162&amp;"-"&amp;$C162,エリア表のみ!$AD$5:$AM$906,7,FALSE) ="●",FALSE)),1,0),0)</f>
        <v>0</v>
      </c>
      <c r="I162" s="71">
        <v>338</v>
      </c>
      <c r="J162" s="71">
        <f>IFERROR(_xlfn.IFS(IFERROR(VLOOKUP($B162&amp;"-"&amp;$C162,エリア表のみ!$D$5:$M$906,1,FALSE) =$B162&amp;"-"&amp;$C162,FALSE),IFERROR(VLOOKUP($B162&amp;"-"&amp;$C162,エリア表のみ!$D$5:$M$906,9,FALSE),0),IFERROR(VLOOKUP($B162&amp;"-"&amp;$C162,エリア表のみ!$Q$5:$Z$906,1,FALSE) =$B162&amp;"-"&amp;$C162,FALSE),IFERROR(VLOOKUP($B162&amp;"-"&amp;$C162,エリア表のみ!$Q$5:$Z$906,9,FALSE),0),IFERROR(VLOOKUP($B162&amp;"-"&amp;$C162,エリア表のみ!$AD$5:$AM$906,1,FALSE) =$B162&amp;"-"&amp;$C162,FALSE),IFERROR(VLOOKUP($B162&amp;"-"&amp;$C162,エリア表のみ!$AD$5:$AM$906,9,FALSE),0)),0)</f>
        <v>0</v>
      </c>
    </row>
    <row r="163" spans="1:12">
      <c r="A163" s="17">
        <v>8</v>
      </c>
      <c r="B163" s="17">
        <v>6</v>
      </c>
      <c r="C163" s="71">
        <v>8</v>
      </c>
      <c r="D163" s="71">
        <f>IFERROR(IF(OR(IFERROR(VLOOKUP($B163&amp;"-"&amp;$C163,エリア表のみ!$D$5:$M$906,3,FALSE) ="●",FALSE),IFERROR(VLOOKUP($B163&amp;"-"&amp;$C163,エリア表のみ!$Q$5:$Z$906,3,FALSE) ="●",FALSE),IFERROR(VLOOKUP($B163&amp;"-"&amp;$C163,エリア表のみ!$AD$5:$AM$906,3,FALSE) ="●",FALSE)),1,0),0)</f>
        <v>0</v>
      </c>
      <c r="E163" s="71">
        <v>214</v>
      </c>
      <c r="F163" s="71">
        <f>IFERROR(IF(OR(IFERROR(VLOOKUP($B163&amp;"-"&amp;$C163,エリア表のみ!$D$5:$M$906,5,FALSE) ="●",FALSE),IFERROR(VLOOKUP($B163&amp;"-"&amp;$C163,エリア表のみ!$Q$5:$Z$906,5,FALSE) ="●",FALSE),IFERROR(VLOOKUP($B163&amp;"-"&amp;$C163,エリア表のみ!$AD$5:$AM$906,5,FALSE) ="●",FALSE)),1,0),0)</f>
        <v>0</v>
      </c>
      <c r="G163" s="71">
        <v>142</v>
      </c>
      <c r="H163" s="71">
        <f>IFERROR(IF(OR(IFERROR(VLOOKUP($B163&amp;"-"&amp;$C163,エリア表のみ!$D$5:$M$906,7,FALSE) ="●",FALSE),IFERROR(VLOOKUP($B163&amp;"-"&amp;$C163,エリア表のみ!$Q$5:$Z$906,7,FALSE) ="●",FALSE),IFERROR(VLOOKUP($B163&amp;"-"&amp;$C163,エリア表のみ!$AD$5:$AM$906,7,FALSE) ="●",FALSE)),1,0),0)</f>
        <v>0</v>
      </c>
      <c r="I163" s="71">
        <v>356</v>
      </c>
      <c r="J163" s="71">
        <f>IFERROR(_xlfn.IFS(IFERROR(VLOOKUP($B163&amp;"-"&amp;$C163,エリア表のみ!$D$5:$M$906,1,FALSE) =$B163&amp;"-"&amp;$C163,FALSE),IFERROR(VLOOKUP($B163&amp;"-"&amp;$C163,エリア表のみ!$D$5:$M$906,9,FALSE),0),IFERROR(VLOOKUP($B163&amp;"-"&amp;$C163,エリア表のみ!$Q$5:$Z$906,1,FALSE) =$B163&amp;"-"&amp;$C163,FALSE),IFERROR(VLOOKUP($B163&amp;"-"&amp;$C163,エリア表のみ!$Q$5:$Z$906,9,FALSE),0),IFERROR(VLOOKUP($B163&amp;"-"&amp;$C163,エリア表のみ!$AD$5:$AM$906,1,FALSE) =$B163&amp;"-"&amp;$C163,FALSE),IFERROR(VLOOKUP($B163&amp;"-"&amp;$C163,エリア表のみ!$AD$5:$AM$906,9,FALSE),0)),0)</f>
        <v>0</v>
      </c>
    </row>
    <row r="164" spans="1:12">
      <c r="A164" s="17">
        <v>9</v>
      </c>
      <c r="B164" s="17">
        <v>6</v>
      </c>
      <c r="C164" s="71">
        <v>9</v>
      </c>
      <c r="D164" s="71">
        <f>IFERROR(IF(OR(IFERROR(VLOOKUP($B164&amp;"-"&amp;$C164,エリア表のみ!$D$5:$M$906,3,FALSE) ="●",FALSE),IFERROR(VLOOKUP($B164&amp;"-"&amp;$C164,エリア表のみ!$Q$5:$Z$906,3,FALSE) ="●",FALSE),IFERROR(VLOOKUP($B164&amp;"-"&amp;$C164,エリア表のみ!$AD$5:$AM$906,3,FALSE) ="●",FALSE)),1,0),0)</f>
        <v>0</v>
      </c>
      <c r="E164" s="71">
        <v>141</v>
      </c>
      <c r="F164" s="71">
        <f>IFERROR(IF(OR(IFERROR(VLOOKUP($B164&amp;"-"&amp;$C164,エリア表のみ!$D$5:$M$906,5,FALSE) ="●",FALSE),IFERROR(VLOOKUP($B164&amp;"-"&amp;$C164,エリア表のみ!$Q$5:$Z$906,5,FALSE) ="●",FALSE),IFERROR(VLOOKUP($B164&amp;"-"&amp;$C164,エリア表のみ!$AD$5:$AM$906,5,FALSE) ="●",FALSE)),1,0),0)</f>
        <v>0</v>
      </c>
      <c r="G164" s="71">
        <v>232</v>
      </c>
      <c r="H164" s="71">
        <f>IFERROR(IF(OR(IFERROR(VLOOKUP($B164&amp;"-"&amp;$C164,エリア表のみ!$D$5:$M$906,7,FALSE) ="●",FALSE),IFERROR(VLOOKUP($B164&amp;"-"&amp;$C164,エリア表のみ!$Q$5:$Z$906,7,FALSE) ="●",FALSE),IFERROR(VLOOKUP($B164&amp;"-"&amp;$C164,エリア表のみ!$AD$5:$AM$906,7,FALSE) ="●",FALSE)),1,0),0)</f>
        <v>0</v>
      </c>
      <c r="I164" s="71">
        <v>373</v>
      </c>
      <c r="J164" s="71">
        <f>IFERROR(_xlfn.IFS(IFERROR(VLOOKUP($B164&amp;"-"&amp;$C164,エリア表のみ!$D$5:$M$906,1,FALSE) =$B164&amp;"-"&amp;$C164,FALSE),IFERROR(VLOOKUP($B164&amp;"-"&amp;$C164,エリア表のみ!$D$5:$M$906,9,FALSE),0),IFERROR(VLOOKUP($B164&amp;"-"&amp;$C164,エリア表のみ!$Q$5:$Z$906,1,FALSE) =$B164&amp;"-"&amp;$C164,FALSE),IFERROR(VLOOKUP($B164&amp;"-"&amp;$C164,エリア表のみ!$Q$5:$Z$906,9,FALSE),0),IFERROR(VLOOKUP($B164&amp;"-"&amp;$C164,エリア表のみ!$AD$5:$AM$906,1,FALSE) =$B164&amp;"-"&amp;$C164,FALSE),IFERROR(VLOOKUP($B164&amp;"-"&amp;$C164,エリア表のみ!$AD$5:$AM$906,9,FALSE),0)),0)</f>
        <v>0</v>
      </c>
    </row>
    <row r="165" spans="1:12">
      <c r="A165" s="17">
        <v>10</v>
      </c>
      <c r="B165" s="17">
        <v>6</v>
      </c>
      <c r="C165" s="71">
        <v>10</v>
      </c>
      <c r="D165" s="71">
        <f>IFERROR(IF(OR(IFERROR(VLOOKUP($B165&amp;"-"&amp;$C165,エリア表のみ!$D$5:$M$906,3,FALSE) ="●",FALSE),IFERROR(VLOOKUP($B165&amp;"-"&amp;$C165,エリア表のみ!$Q$5:$Z$906,3,FALSE) ="●",FALSE),IFERROR(VLOOKUP($B165&amp;"-"&amp;$C165,エリア表のみ!$AD$5:$AM$906,3,FALSE) ="●",FALSE)),1,0),0)</f>
        <v>0</v>
      </c>
      <c r="E165" s="71">
        <v>200</v>
      </c>
      <c r="F165" s="71">
        <f>IFERROR(IF(OR(IFERROR(VLOOKUP($B165&amp;"-"&amp;$C165,エリア表のみ!$D$5:$M$906,5,FALSE) ="●",FALSE),IFERROR(VLOOKUP($B165&amp;"-"&amp;$C165,エリア表のみ!$Q$5:$Z$906,5,FALSE) ="●",FALSE),IFERROR(VLOOKUP($B165&amp;"-"&amp;$C165,エリア表のみ!$AD$5:$AM$906,5,FALSE) ="●",FALSE)),1,0),0)</f>
        <v>0</v>
      </c>
      <c r="G165" s="71">
        <v>125</v>
      </c>
      <c r="H165" s="71">
        <f>IFERROR(IF(OR(IFERROR(VLOOKUP($B165&amp;"-"&amp;$C165,エリア表のみ!$D$5:$M$906,7,FALSE) ="●",FALSE),IFERROR(VLOOKUP($B165&amp;"-"&amp;$C165,エリア表のみ!$Q$5:$Z$906,7,FALSE) ="●",FALSE),IFERROR(VLOOKUP($B165&amp;"-"&amp;$C165,エリア表のみ!$AD$5:$AM$906,7,FALSE) ="●",FALSE)),1,0),0)</f>
        <v>0</v>
      </c>
      <c r="I165" s="71">
        <v>325</v>
      </c>
      <c r="J165" s="71">
        <f>IFERROR(_xlfn.IFS(IFERROR(VLOOKUP($B165&amp;"-"&amp;$C165,エリア表のみ!$D$5:$M$906,1,FALSE) =$B165&amp;"-"&amp;$C165,FALSE),IFERROR(VLOOKUP($B165&amp;"-"&amp;$C165,エリア表のみ!$D$5:$M$906,9,FALSE),0),IFERROR(VLOOKUP($B165&amp;"-"&amp;$C165,エリア表のみ!$Q$5:$Z$906,1,FALSE) =$B165&amp;"-"&amp;$C165,FALSE),IFERROR(VLOOKUP($B165&amp;"-"&amp;$C165,エリア表のみ!$Q$5:$Z$906,9,FALSE),0),IFERROR(VLOOKUP($B165&amp;"-"&amp;$C165,エリア表のみ!$AD$5:$AM$906,1,FALSE) =$B165&amp;"-"&amp;$C165,FALSE),IFERROR(VLOOKUP($B165&amp;"-"&amp;$C165,エリア表のみ!$AD$5:$AM$906,9,FALSE),0)),0)</f>
        <v>0</v>
      </c>
    </row>
    <row r="166" spans="1:12">
      <c r="A166" s="17">
        <v>11</v>
      </c>
      <c r="B166" s="17">
        <v>6</v>
      </c>
      <c r="C166" s="71">
        <v>11</v>
      </c>
      <c r="D166" s="71">
        <f>IFERROR(IF(OR(IFERROR(VLOOKUP($B166&amp;"-"&amp;$C166,エリア表のみ!$D$5:$M$906,3,FALSE) ="●",FALSE),IFERROR(VLOOKUP($B166&amp;"-"&amp;$C166,エリア表のみ!$Q$5:$Z$906,3,FALSE) ="●",FALSE),IFERROR(VLOOKUP($B166&amp;"-"&amp;$C166,エリア表のみ!$AD$5:$AM$906,3,FALSE) ="●",FALSE)),1,0),0)</f>
        <v>0</v>
      </c>
      <c r="E166" s="71">
        <v>220</v>
      </c>
      <c r="F166" s="71">
        <f>IFERROR(IF(OR(IFERROR(VLOOKUP($B166&amp;"-"&amp;$C166,エリア表のみ!$D$5:$M$906,5,FALSE) ="●",FALSE),IFERROR(VLOOKUP($B166&amp;"-"&amp;$C166,エリア表のみ!$Q$5:$Z$906,5,FALSE) ="●",FALSE),IFERROR(VLOOKUP($B166&amp;"-"&amp;$C166,エリア表のみ!$AD$5:$AM$906,5,FALSE) ="●",FALSE)),1,0),0)</f>
        <v>0</v>
      </c>
      <c r="G166" s="71">
        <v>110</v>
      </c>
      <c r="H166" s="71">
        <f>IFERROR(IF(OR(IFERROR(VLOOKUP($B166&amp;"-"&amp;$C166,エリア表のみ!$D$5:$M$906,7,FALSE) ="●",FALSE),IFERROR(VLOOKUP($B166&amp;"-"&amp;$C166,エリア表のみ!$Q$5:$Z$906,7,FALSE) ="●",FALSE),IFERROR(VLOOKUP($B166&amp;"-"&amp;$C166,エリア表のみ!$AD$5:$AM$906,7,FALSE) ="●",FALSE)),1,0),0)</f>
        <v>0</v>
      </c>
      <c r="I166" s="71">
        <v>330</v>
      </c>
      <c r="J166" s="71">
        <f>IFERROR(_xlfn.IFS(IFERROR(VLOOKUP($B166&amp;"-"&amp;$C166,エリア表のみ!$D$5:$M$906,1,FALSE) =$B166&amp;"-"&amp;$C166,FALSE),IFERROR(VLOOKUP($B166&amp;"-"&amp;$C166,エリア表のみ!$D$5:$M$906,9,FALSE),0),IFERROR(VLOOKUP($B166&amp;"-"&amp;$C166,エリア表のみ!$Q$5:$Z$906,1,FALSE) =$B166&amp;"-"&amp;$C166,FALSE),IFERROR(VLOOKUP($B166&amp;"-"&amp;$C166,エリア表のみ!$Q$5:$Z$906,9,FALSE),0),IFERROR(VLOOKUP($B166&amp;"-"&amp;$C166,エリア表のみ!$AD$5:$AM$906,1,FALSE) =$B166&amp;"-"&amp;$C166,FALSE),IFERROR(VLOOKUP($B166&amp;"-"&amp;$C166,エリア表のみ!$AD$5:$AM$906,9,FALSE),0)),0)</f>
        <v>0</v>
      </c>
      <c r="L166" s="18"/>
    </row>
    <row r="167" spans="1:12">
      <c r="A167" s="17">
        <v>12</v>
      </c>
      <c r="B167" s="17">
        <v>6</v>
      </c>
      <c r="C167" s="71">
        <v>12</v>
      </c>
      <c r="D167" s="71">
        <f>IFERROR(IF(OR(IFERROR(VLOOKUP($B167&amp;"-"&amp;$C167,エリア表のみ!$D$5:$M$906,3,FALSE) ="●",FALSE),IFERROR(VLOOKUP($B167&amp;"-"&amp;$C167,エリア表のみ!$Q$5:$Z$906,3,FALSE) ="●",FALSE),IFERROR(VLOOKUP($B167&amp;"-"&amp;$C167,エリア表のみ!$AD$5:$AM$906,3,FALSE) ="●",FALSE)),1,0),0)</f>
        <v>0</v>
      </c>
      <c r="E167" s="71">
        <v>240</v>
      </c>
      <c r="F167" s="71">
        <f>IFERROR(IF(OR(IFERROR(VLOOKUP($B167&amp;"-"&amp;$C167,エリア表のみ!$D$5:$M$906,5,FALSE) ="●",FALSE),IFERROR(VLOOKUP($B167&amp;"-"&amp;$C167,エリア表のみ!$Q$5:$Z$906,5,FALSE) ="●",FALSE),IFERROR(VLOOKUP($B167&amp;"-"&amp;$C167,エリア表のみ!$AD$5:$AM$906,5,FALSE) ="●",FALSE)),1,0),0)</f>
        <v>0</v>
      </c>
      <c r="G167" s="71">
        <v>130</v>
      </c>
      <c r="H167" s="71">
        <f>IFERROR(IF(OR(IFERROR(VLOOKUP($B167&amp;"-"&amp;$C167,エリア表のみ!$D$5:$M$906,7,FALSE) ="●",FALSE),IFERROR(VLOOKUP($B167&amp;"-"&amp;$C167,エリア表のみ!$Q$5:$Z$906,7,FALSE) ="●",FALSE),IFERROR(VLOOKUP($B167&amp;"-"&amp;$C167,エリア表のみ!$AD$5:$AM$906,7,FALSE) ="●",FALSE)),1,0),0)</f>
        <v>0</v>
      </c>
      <c r="I167" s="71">
        <v>370</v>
      </c>
      <c r="J167" s="71">
        <f>IFERROR(_xlfn.IFS(IFERROR(VLOOKUP($B167&amp;"-"&amp;$C167,エリア表のみ!$D$5:$M$906,1,FALSE) =$B167&amp;"-"&amp;$C167,FALSE),IFERROR(VLOOKUP($B167&amp;"-"&amp;$C167,エリア表のみ!$D$5:$M$906,9,FALSE),0),IFERROR(VLOOKUP($B167&amp;"-"&amp;$C167,エリア表のみ!$Q$5:$Z$906,1,FALSE) =$B167&amp;"-"&amp;$C167,FALSE),IFERROR(VLOOKUP($B167&amp;"-"&amp;$C167,エリア表のみ!$Q$5:$Z$906,9,FALSE),0),IFERROR(VLOOKUP($B167&amp;"-"&amp;$C167,エリア表のみ!$AD$5:$AM$906,1,FALSE) =$B167&amp;"-"&amp;$C167,FALSE),IFERROR(VLOOKUP($B167&amp;"-"&amp;$C167,エリア表のみ!$AD$5:$AM$906,9,FALSE),0)),0)</f>
        <v>0</v>
      </c>
    </row>
    <row r="168" spans="1:12">
      <c r="A168" s="17">
        <v>13</v>
      </c>
      <c r="B168" s="17">
        <v>6</v>
      </c>
      <c r="C168" s="71">
        <v>13</v>
      </c>
      <c r="D168" s="71">
        <f>IFERROR(IF(OR(IFERROR(VLOOKUP($B168&amp;"-"&amp;$C168,エリア表のみ!$D$5:$M$906,3,FALSE) ="●",FALSE),IFERROR(VLOOKUP($B168&amp;"-"&amp;$C168,エリア表のみ!$Q$5:$Z$906,3,FALSE) ="●",FALSE),IFERROR(VLOOKUP($B168&amp;"-"&amp;$C168,エリア表のみ!$AD$5:$AM$906,3,FALSE) ="●",FALSE)),1,0),0)</f>
        <v>0</v>
      </c>
      <c r="E168" s="71">
        <v>395</v>
      </c>
      <c r="F168" s="71">
        <f>IFERROR(IF(OR(IFERROR(VLOOKUP($B168&amp;"-"&amp;$C168,エリア表のみ!$D$5:$M$906,5,FALSE) ="●",FALSE),IFERROR(VLOOKUP($B168&amp;"-"&amp;$C168,エリア表のみ!$Q$5:$Z$906,5,FALSE) ="●",FALSE),IFERROR(VLOOKUP($B168&amp;"-"&amp;$C168,エリア表のみ!$AD$5:$AM$906,5,FALSE) ="●",FALSE)),1,0),0)</f>
        <v>0</v>
      </c>
      <c r="G168" s="71">
        <v>110</v>
      </c>
      <c r="H168" s="71">
        <f>IFERROR(IF(OR(IFERROR(VLOOKUP($B168&amp;"-"&amp;$C168,エリア表のみ!$D$5:$M$906,7,FALSE) ="●",FALSE),IFERROR(VLOOKUP($B168&amp;"-"&amp;$C168,エリア表のみ!$Q$5:$Z$906,7,FALSE) ="●",FALSE),IFERROR(VLOOKUP($B168&amp;"-"&amp;$C168,エリア表のみ!$AD$5:$AM$906,7,FALSE) ="●",FALSE)),1,0),0)</f>
        <v>0</v>
      </c>
      <c r="I168" s="71">
        <v>505</v>
      </c>
      <c r="J168" s="71">
        <f>IFERROR(_xlfn.IFS(IFERROR(VLOOKUP($B168&amp;"-"&amp;$C168,エリア表のみ!$D$5:$M$906,1,FALSE) =$B168&amp;"-"&amp;$C168,FALSE),IFERROR(VLOOKUP($B168&amp;"-"&amp;$C168,エリア表のみ!$D$5:$M$906,9,FALSE),0),IFERROR(VLOOKUP($B168&amp;"-"&amp;$C168,エリア表のみ!$Q$5:$Z$906,1,FALSE) =$B168&amp;"-"&amp;$C168,FALSE),IFERROR(VLOOKUP($B168&amp;"-"&amp;$C168,エリア表のみ!$Q$5:$Z$906,9,FALSE),0),IFERROR(VLOOKUP($B168&amp;"-"&amp;$C168,エリア表のみ!$AD$5:$AM$906,1,FALSE) =$B168&amp;"-"&amp;$C168,FALSE),IFERROR(VLOOKUP($B168&amp;"-"&amp;$C168,エリア表のみ!$AD$5:$AM$906,9,FALSE),0)),0)</f>
        <v>0</v>
      </c>
    </row>
    <row r="169" spans="1:12">
      <c r="A169" s="17">
        <v>14</v>
      </c>
      <c r="B169" s="17">
        <v>6</v>
      </c>
      <c r="C169" s="71">
        <v>14</v>
      </c>
      <c r="D169" s="71">
        <f>IFERROR(IF(OR(IFERROR(VLOOKUP($B169&amp;"-"&amp;$C169,エリア表のみ!$D$5:$M$906,3,FALSE) ="●",FALSE),IFERROR(VLOOKUP($B169&amp;"-"&amp;$C169,エリア表のみ!$Q$5:$Z$906,3,FALSE) ="●",FALSE),IFERROR(VLOOKUP($B169&amp;"-"&amp;$C169,エリア表のみ!$AD$5:$AM$906,3,FALSE) ="●",FALSE)),1,0),0)</f>
        <v>0</v>
      </c>
      <c r="E169" s="71">
        <v>300</v>
      </c>
      <c r="F169" s="71">
        <f>IFERROR(IF(OR(IFERROR(VLOOKUP($B169&amp;"-"&amp;$C169,エリア表のみ!$D$5:$M$906,5,FALSE) ="●",FALSE),IFERROR(VLOOKUP($B169&amp;"-"&amp;$C169,エリア表のみ!$Q$5:$Z$906,5,FALSE) ="●",FALSE),IFERROR(VLOOKUP($B169&amp;"-"&amp;$C169,エリア表のみ!$AD$5:$AM$906,5,FALSE) ="●",FALSE)),1,0),0)</f>
        <v>0</v>
      </c>
      <c r="G169" s="71">
        <v>0</v>
      </c>
      <c r="H169" s="71">
        <f>IFERROR(IF(OR(IFERROR(VLOOKUP($B169&amp;"-"&amp;$C169,エリア表のみ!$D$5:$M$906,7,FALSE) ="●",FALSE),IFERROR(VLOOKUP($B169&amp;"-"&amp;$C169,エリア表のみ!$Q$5:$Z$906,7,FALSE) ="●",FALSE),IFERROR(VLOOKUP($B169&amp;"-"&amp;$C169,エリア表のみ!$AD$5:$AM$906,7,FALSE) ="●",FALSE)),1,0),0)</f>
        <v>0</v>
      </c>
      <c r="I169" s="71">
        <v>300</v>
      </c>
      <c r="J169" s="71">
        <f>IFERROR(_xlfn.IFS(IFERROR(VLOOKUP($B169&amp;"-"&amp;$C169,エリア表のみ!$D$5:$M$906,1,FALSE) =$B169&amp;"-"&amp;$C169,FALSE),IFERROR(VLOOKUP($B169&amp;"-"&amp;$C169,エリア表のみ!$D$5:$M$906,9,FALSE),0),IFERROR(VLOOKUP($B169&amp;"-"&amp;$C169,エリア表のみ!$Q$5:$Z$906,1,FALSE) =$B169&amp;"-"&amp;$C169,FALSE),IFERROR(VLOOKUP($B169&amp;"-"&amp;$C169,エリア表のみ!$Q$5:$Z$906,9,FALSE),0),IFERROR(VLOOKUP($B169&amp;"-"&amp;$C169,エリア表のみ!$AD$5:$AM$906,1,FALSE) =$B169&amp;"-"&amp;$C169,FALSE),IFERROR(VLOOKUP($B169&amp;"-"&amp;$C169,エリア表のみ!$AD$5:$AM$906,9,FALSE),0)),0)</f>
        <v>0</v>
      </c>
    </row>
    <row r="170" spans="1:12">
      <c r="A170" s="17">
        <v>15</v>
      </c>
      <c r="B170" s="17">
        <v>6</v>
      </c>
      <c r="C170" s="71">
        <v>15</v>
      </c>
      <c r="D170" s="71">
        <f>IFERROR(IF(OR(IFERROR(VLOOKUP($B170&amp;"-"&amp;$C170,エリア表のみ!$D$5:$M$906,3,FALSE) ="●",FALSE),IFERROR(VLOOKUP($B170&amp;"-"&amp;$C170,エリア表のみ!$Q$5:$Z$906,3,FALSE) ="●",FALSE),IFERROR(VLOOKUP($B170&amp;"-"&amp;$C170,エリア表のみ!$AD$5:$AM$906,3,FALSE) ="●",FALSE)),1,0),0)</f>
        <v>0</v>
      </c>
      <c r="E170" s="71">
        <v>311</v>
      </c>
      <c r="F170" s="71">
        <f>IFERROR(IF(OR(IFERROR(VLOOKUP($B170&amp;"-"&amp;$C170,エリア表のみ!$D$5:$M$906,5,FALSE) ="●",FALSE),IFERROR(VLOOKUP($B170&amp;"-"&amp;$C170,エリア表のみ!$Q$5:$Z$906,5,FALSE) ="●",FALSE),IFERROR(VLOOKUP($B170&amp;"-"&amp;$C170,エリア表のみ!$AD$5:$AM$906,5,FALSE) ="●",FALSE)),1,0),0)</f>
        <v>0</v>
      </c>
      <c r="G170" s="71">
        <v>164</v>
      </c>
      <c r="H170" s="71">
        <f>IFERROR(IF(OR(IFERROR(VLOOKUP($B170&amp;"-"&amp;$C170,エリア表のみ!$D$5:$M$906,7,FALSE) ="●",FALSE),IFERROR(VLOOKUP($B170&amp;"-"&amp;$C170,エリア表のみ!$Q$5:$Z$906,7,FALSE) ="●",FALSE),IFERROR(VLOOKUP($B170&amp;"-"&amp;$C170,エリア表のみ!$AD$5:$AM$906,7,FALSE) ="●",FALSE)),1,0),0)</f>
        <v>0</v>
      </c>
      <c r="I170" s="71">
        <v>475</v>
      </c>
      <c r="J170" s="71">
        <f>IFERROR(_xlfn.IFS(IFERROR(VLOOKUP($B170&amp;"-"&amp;$C170,エリア表のみ!$D$5:$M$906,1,FALSE) =$B170&amp;"-"&amp;$C170,FALSE),IFERROR(VLOOKUP($B170&amp;"-"&amp;$C170,エリア表のみ!$D$5:$M$906,9,FALSE),0),IFERROR(VLOOKUP($B170&amp;"-"&amp;$C170,エリア表のみ!$Q$5:$Z$906,1,FALSE) =$B170&amp;"-"&amp;$C170,FALSE),IFERROR(VLOOKUP($B170&amp;"-"&amp;$C170,エリア表のみ!$Q$5:$Z$906,9,FALSE),0),IFERROR(VLOOKUP($B170&amp;"-"&amp;$C170,エリア表のみ!$AD$5:$AM$906,1,FALSE) =$B170&amp;"-"&amp;$C170,FALSE),IFERROR(VLOOKUP($B170&amp;"-"&amp;$C170,エリア表のみ!$AD$5:$AM$906,9,FALSE),0)),0)</f>
        <v>0</v>
      </c>
    </row>
    <row r="171" spans="1:12">
      <c r="A171" s="17">
        <v>16</v>
      </c>
      <c r="B171" s="17">
        <v>6</v>
      </c>
      <c r="C171" s="71">
        <v>16</v>
      </c>
      <c r="D171" s="71">
        <f>IFERROR(IF(OR(IFERROR(VLOOKUP($B171&amp;"-"&amp;$C171,エリア表のみ!$D$5:$M$906,3,FALSE) ="●",FALSE),IFERROR(VLOOKUP($B171&amp;"-"&amp;$C171,エリア表のみ!$Q$5:$Z$906,3,FALSE) ="●",FALSE),IFERROR(VLOOKUP($B171&amp;"-"&amp;$C171,エリア表のみ!$AD$5:$AM$906,3,FALSE) ="●",FALSE)),1,0),0)</f>
        <v>0</v>
      </c>
      <c r="E171" s="71">
        <v>241</v>
      </c>
      <c r="F171" s="71">
        <f>IFERROR(IF(OR(IFERROR(VLOOKUP($B171&amp;"-"&amp;$C171,エリア表のみ!$D$5:$M$906,5,FALSE) ="●",FALSE),IFERROR(VLOOKUP($B171&amp;"-"&amp;$C171,エリア表のみ!$Q$5:$Z$906,5,FALSE) ="●",FALSE),IFERROR(VLOOKUP($B171&amp;"-"&amp;$C171,エリア表のみ!$AD$5:$AM$906,5,FALSE) ="●",FALSE)),1,0),0)</f>
        <v>0</v>
      </c>
      <c r="G171" s="71">
        <v>79</v>
      </c>
      <c r="H171" s="71">
        <f>IFERROR(IF(OR(IFERROR(VLOOKUP($B171&amp;"-"&amp;$C171,エリア表のみ!$D$5:$M$906,7,FALSE) ="●",FALSE),IFERROR(VLOOKUP($B171&amp;"-"&amp;$C171,エリア表のみ!$Q$5:$Z$906,7,FALSE) ="●",FALSE),IFERROR(VLOOKUP($B171&amp;"-"&amp;$C171,エリア表のみ!$AD$5:$AM$906,7,FALSE) ="●",FALSE)),1,0),0)</f>
        <v>0</v>
      </c>
      <c r="I171" s="71">
        <v>320</v>
      </c>
      <c r="J171" s="71">
        <f>IFERROR(_xlfn.IFS(IFERROR(VLOOKUP($B171&amp;"-"&amp;$C171,エリア表のみ!$D$5:$M$906,1,FALSE) =$B171&amp;"-"&amp;$C171,FALSE),IFERROR(VLOOKUP($B171&amp;"-"&amp;$C171,エリア表のみ!$D$5:$M$906,9,FALSE),0),IFERROR(VLOOKUP($B171&amp;"-"&amp;$C171,エリア表のみ!$Q$5:$Z$906,1,FALSE) =$B171&amp;"-"&amp;$C171,FALSE),IFERROR(VLOOKUP($B171&amp;"-"&amp;$C171,エリア表のみ!$Q$5:$Z$906,9,FALSE),0),IFERROR(VLOOKUP($B171&amp;"-"&amp;$C171,エリア表のみ!$AD$5:$AM$906,1,FALSE) =$B171&amp;"-"&amp;$C171,FALSE),IFERROR(VLOOKUP($B171&amp;"-"&amp;$C171,エリア表のみ!$AD$5:$AM$906,9,FALSE),0)),0)</f>
        <v>0</v>
      </c>
    </row>
    <row r="172" spans="1:12">
      <c r="A172" s="17">
        <v>17</v>
      </c>
      <c r="B172" s="17">
        <v>6</v>
      </c>
      <c r="C172" s="71">
        <v>17</v>
      </c>
      <c r="D172" s="71">
        <f>IFERROR(IF(OR(IFERROR(VLOOKUP($B172&amp;"-"&amp;$C172,エリア表のみ!$D$5:$M$906,3,FALSE) ="●",FALSE),IFERROR(VLOOKUP($B172&amp;"-"&amp;$C172,エリア表のみ!$Q$5:$Z$906,3,FALSE) ="●",FALSE),IFERROR(VLOOKUP($B172&amp;"-"&amp;$C172,エリア表のみ!$AD$5:$AM$906,3,FALSE) ="●",FALSE)),1,0),0)</f>
        <v>0</v>
      </c>
      <c r="E172" s="71">
        <v>21</v>
      </c>
      <c r="F172" s="71">
        <f>IFERROR(IF(OR(IFERROR(VLOOKUP($B172&amp;"-"&amp;$C172,エリア表のみ!$D$5:$M$906,5,FALSE) ="●",FALSE),IFERROR(VLOOKUP($B172&amp;"-"&amp;$C172,エリア表のみ!$Q$5:$Z$906,5,FALSE) ="●",FALSE),IFERROR(VLOOKUP($B172&amp;"-"&amp;$C172,エリア表のみ!$AD$5:$AM$906,5,FALSE) ="●",FALSE)),1,0),0)</f>
        <v>0</v>
      </c>
      <c r="G172" s="71">
        <v>452</v>
      </c>
      <c r="H172" s="71">
        <f>IFERROR(IF(OR(IFERROR(VLOOKUP($B172&amp;"-"&amp;$C172,エリア表のみ!$D$5:$M$906,7,FALSE) ="●",FALSE),IFERROR(VLOOKUP($B172&amp;"-"&amp;$C172,エリア表のみ!$Q$5:$Z$906,7,FALSE) ="●",FALSE),IFERROR(VLOOKUP($B172&amp;"-"&amp;$C172,エリア表のみ!$AD$5:$AM$906,7,FALSE) ="●",FALSE)),1,0),0)</f>
        <v>0</v>
      </c>
      <c r="I172" s="71">
        <v>473</v>
      </c>
      <c r="J172" s="71">
        <f>IFERROR(_xlfn.IFS(IFERROR(VLOOKUP($B172&amp;"-"&amp;$C172,エリア表のみ!$D$5:$M$906,1,FALSE) =$B172&amp;"-"&amp;$C172,FALSE),IFERROR(VLOOKUP($B172&amp;"-"&amp;$C172,エリア表のみ!$D$5:$M$906,9,FALSE),0),IFERROR(VLOOKUP($B172&amp;"-"&amp;$C172,エリア表のみ!$Q$5:$Z$906,1,FALSE) =$B172&amp;"-"&amp;$C172,FALSE),IFERROR(VLOOKUP($B172&amp;"-"&amp;$C172,エリア表のみ!$Q$5:$Z$906,9,FALSE),0),IFERROR(VLOOKUP($B172&amp;"-"&amp;$C172,エリア表のみ!$AD$5:$AM$906,1,FALSE) =$B172&amp;"-"&amp;$C172,FALSE),IFERROR(VLOOKUP($B172&amp;"-"&amp;$C172,エリア表のみ!$AD$5:$AM$906,9,FALSE),0)),0)</f>
        <v>0</v>
      </c>
    </row>
    <row r="173" spans="1:12">
      <c r="A173" s="17">
        <v>18</v>
      </c>
      <c r="B173" s="17">
        <v>6</v>
      </c>
      <c r="C173" s="71">
        <v>18</v>
      </c>
      <c r="D173" s="71">
        <f>IFERROR(IF(OR(IFERROR(VLOOKUP($B173&amp;"-"&amp;$C173,エリア表のみ!$D$5:$M$906,3,FALSE) ="●",FALSE),IFERROR(VLOOKUP($B173&amp;"-"&amp;$C173,エリア表のみ!$Q$5:$Z$906,3,FALSE) ="●",FALSE),IFERROR(VLOOKUP($B173&amp;"-"&amp;$C173,エリア表のみ!$AD$5:$AM$906,3,FALSE) ="●",FALSE)),1,0),0)</f>
        <v>0</v>
      </c>
      <c r="E173" s="71">
        <v>51</v>
      </c>
      <c r="F173" s="71">
        <f>IFERROR(IF(OR(IFERROR(VLOOKUP($B173&amp;"-"&amp;$C173,エリア表のみ!$D$5:$M$906,5,FALSE) ="●",FALSE),IFERROR(VLOOKUP($B173&amp;"-"&amp;$C173,エリア表のみ!$Q$5:$Z$906,5,FALSE) ="●",FALSE),IFERROR(VLOOKUP($B173&amp;"-"&amp;$C173,エリア表のみ!$AD$5:$AM$906,5,FALSE) ="●",FALSE)),1,0),0)</f>
        <v>0</v>
      </c>
      <c r="G173" s="71">
        <v>443</v>
      </c>
      <c r="H173" s="71">
        <f>IFERROR(IF(OR(IFERROR(VLOOKUP($B173&amp;"-"&amp;$C173,エリア表のみ!$D$5:$M$906,7,FALSE) ="●",FALSE),IFERROR(VLOOKUP($B173&amp;"-"&amp;$C173,エリア表のみ!$Q$5:$Z$906,7,FALSE) ="●",FALSE),IFERROR(VLOOKUP($B173&amp;"-"&amp;$C173,エリア表のみ!$AD$5:$AM$906,7,FALSE) ="●",FALSE)),1,0),0)</f>
        <v>0</v>
      </c>
      <c r="I173" s="71">
        <v>494</v>
      </c>
      <c r="J173" s="71">
        <f>IFERROR(_xlfn.IFS(IFERROR(VLOOKUP($B173&amp;"-"&amp;$C173,エリア表のみ!$D$5:$M$906,1,FALSE) =$B173&amp;"-"&amp;$C173,FALSE),IFERROR(VLOOKUP($B173&amp;"-"&amp;$C173,エリア表のみ!$D$5:$M$906,9,FALSE),0),IFERROR(VLOOKUP($B173&amp;"-"&amp;$C173,エリア表のみ!$Q$5:$Z$906,1,FALSE) =$B173&amp;"-"&amp;$C173,FALSE),IFERROR(VLOOKUP($B173&amp;"-"&amp;$C173,エリア表のみ!$Q$5:$Z$906,9,FALSE),0),IFERROR(VLOOKUP($B173&amp;"-"&amp;$C173,エリア表のみ!$AD$5:$AM$906,1,FALSE) =$B173&amp;"-"&amp;$C173,FALSE),IFERROR(VLOOKUP($B173&amp;"-"&amp;$C173,エリア表のみ!$AD$5:$AM$906,9,FALSE),0)),0)</f>
        <v>0</v>
      </c>
    </row>
    <row r="174" spans="1:12">
      <c r="A174" s="17">
        <v>19</v>
      </c>
      <c r="B174" s="17">
        <v>6</v>
      </c>
      <c r="C174" s="71">
        <v>19</v>
      </c>
      <c r="D174" s="71">
        <f>IFERROR(IF(OR(IFERROR(VLOOKUP($B174&amp;"-"&amp;$C174,エリア表のみ!$D$5:$M$906,3,FALSE) ="●",FALSE),IFERROR(VLOOKUP($B174&amp;"-"&amp;$C174,エリア表のみ!$Q$5:$Z$906,3,FALSE) ="●",FALSE),IFERROR(VLOOKUP($B174&amp;"-"&amp;$C174,エリア表のみ!$AD$5:$AM$906,3,FALSE) ="●",FALSE)),1,0),0)</f>
        <v>0</v>
      </c>
      <c r="E174" s="71">
        <v>98</v>
      </c>
      <c r="F174" s="71">
        <f>IFERROR(IF(OR(IFERROR(VLOOKUP($B174&amp;"-"&amp;$C174,エリア表のみ!$D$5:$M$906,5,FALSE) ="●",FALSE),IFERROR(VLOOKUP($B174&amp;"-"&amp;$C174,エリア表のみ!$Q$5:$Z$906,5,FALSE) ="●",FALSE),IFERROR(VLOOKUP($B174&amp;"-"&amp;$C174,エリア表のみ!$AD$5:$AM$906,5,FALSE) ="●",FALSE)),1,0),0)</f>
        <v>0</v>
      </c>
      <c r="G174" s="71">
        <v>163</v>
      </c>
      <c r="H174" s="71">
        <f>IFERROR(IF(OR(IFERROR(VLOOKUP($B174&amp;"-"&amp;$C174,エリア表のみ!$D$5:$M$906,7,FALSE) ="●",FALSE),IFERROR(VLOOKUP($B174&amp;"-"&amp;$C174,エリア表のみ!$Q$5:$Z$906,7,FALSE) ="●",FALSE),IFERROR(VLOOKUP($B174&amp;"-"&amp;$C174,エリア表のみ!$AD$5:$AM$906,7,FALSE) ="●",FALSE)),1,0),0)</f>
        <v>0</v>
      </c>
      <c r="I174" s="71">
        <v>261</v>
      </c>
      <c r="J174" s="71">
        <f>IFERROR(_xlfn.IFS(IFERROR(VLOOKUP($B174&amp;"-"&amp;$C174,エリア表のみ!$D$5:$M$906,1,FALSE) =$B174&amp;"-"&amp;$C174,FALSE),IFERROR(VLOOKUP($B174&amp;"-"&amp;$C174,エリア表のみ!$D$5:$M$906,9,FALSE),0),IFERROR(VLOOKUP($B174&amp;"-"&amp;$C174,エリア表のみ!$Q$5:$Z$906,1,FALSE) =$B174&amp;"-"&amp;$C174,FALSE),IFERROR(VLOOKUP($B174&amp;"-"&amp;$C174,エリア表のみ!$Q$5:$Z$906,9,FALSE),0),IFERROR(VLOOKUP($B174&amp;"-"&amp;$C174,エリア表のみ!$AD$5:$AM$906,1,FALSE) =$B174&amp;"-"&amp;$C174,FALSE),IFERROR(VLOOKUP($B174&amp;"-"&amp;$C174,エリア表のみ!$AD$5:$AM$906,9,FALSE),0)),0)</f>
        <v>0</v>
      </c>
    </row>
    <row r="175" spans="1:12">
      <c r="A175" s="17">
        <v>20</v>
      </c>
      <c r="B175" s="17">
        <v>6</v>
      </c>
      <c r="C175" s="71">
        <v>20</v>
      </c>
      <c r="D175" s="71">
        <f>IFERROR(IF(OR(IFERROR(VLOOKUP($B175&amp;"-"&amp;$C175,エリア表のみ!$D$5:$M$906,3,FALSE) ="●",FALSE),IFERROR(VLOOKUP($B175&amp;"-"&amp;$C175,エリア表のみ!$Q$5:$Z$906,3,FALSE) ="●",FALSE),IFERROR(VLOOKUP($B175&amp;"-"&amp;$C175,エリア表のみ!$AD$5:$AM$906,3,FALSE) ="●",FALSE)),1,0),0)</f>
        <v>0</v>
      </c>
      <c r="E175" s="71">
        <v>91</v>
      </c>
      <c r="F175" s="71">
        <f>IFERROR(IF(OR(IFERROR(VLOOKUP($B175&amp;"-"&amp;$C175,エリア表のみ!$D$5:$M$906,5,FALSE) ="●",FALSE),IFERROR(VLOOKUP($B175&amp;"-"&amp;$C175,エリア表のみ!$Q$5:$Z$906,5,FALSE) ="●",FALSE),IFERROR(VLOOKUP($B175&amp;"-"&amp;$C175,エリア表のみ!$AD$5:$AM$906,5,FALSE) ="●",FALSE)),1,0),0)</f>
        <v>0</v>
      </c>
      <c r="G175" s="71">
        <v>56</v>
      </c>
      <c r="H175" s="71">
        <f>IFERROR(IF(OR(IFERROR(VLOOKUP($B175&amp;"-"&amp;$C175,エリア表のみ!$D$5:$M$906,7,FALSE) ="●",FALSE),IFERROR(VLOOKUP($B175&amp;"-"&amp;$C175,エリア表のみ!$Q$5:$Z$906,7,FALSE) ="●",FALSE),IFERROR(VLOOKUP($B175&amp;"-"&amp;$C175,エリア表のみ!$AD$5:$AM$906,7,FALSE) ="●",FALSE)),1,0),0)</f>
        <v>0</v>
      </c>
      <c r="I175" s="71">
        <v>147</v>
      </c>
      <c r="J175" s="71">
        <f>IFERROR(_xlfn.IFS(IFERROR(VLOOKUP($B175&amp;"-"&amp;$C175,エリア表のみ!$D$5:$M$906,1,FALSE) =$B175&amp;"-"&amp;$C175,FALSE),IFERROR(VLOOKUP($B175&amp;"-"&amp;$C175,エリア表のみ!$D$5:$M$906,9,FALSE),0),IFERROR(VLOOKUP($B175&amp;"-"&amp;$C175,エリア表のみ!$Q$5:$Z$906,1,FALSE) =$B175&amp;"-"&amp;$C175,FALSE),IFERROR(VLOOKUP($B175&amp;"-"&amp;$C175,エリア表のみ!$Q$5:$Z$906,9,FALSE),0),IFERROR(VLOOKUP($B175&amp;"-"&amp;$C175,エリア表のみ!$AD$5:$AM$906,1,FALSE) =$B175&amp;"-"&amp;$C175,FALSE),IFERROR(VLOOKUP($B175&amp;"-"&amp;$C175,エリア表のみ!$AD$5:$AM$906,9,FALSE),0)),0)</f>
        <v>0</v>
      </c>
    </row>
    <row r="176" spans="1:12">
      <c r="A176" s="17">
        <v>21</v>
      </c>
      <c r="B176" s="17">
        <v>6</v>
      </c>
      <c r="C176" s="71">
        <v>21</v>
      </c>
      <c r="D176" s="71">
        <f>IFERROR(IF(OR(IFERROR(VLOOKUP($B176&amp;"-"&amp;$C176,エリア表のみ!$D$5:$M$906,3,FALSE) ="●",FALSE),IFERROR(VLOOKUP($B176&amp;"-"&amp;$C176,エリア表のみ!$Q$5:$Z$906,3,FALSE) ="●",FALSE),IFERROR(VLOOKUP($B176&amp;"-"&amp;$C176,エリア表のみ!$AD$5:$AM$906,3,FALSE) ="●",FALSE)),1,0),0)</f>
        <v>0</v>
      </c>
      <c r="E176" s="71">
        <v>50</v>
      </c>
      <c r="F176" s="71">
        <f>IFERROR(IF(OR(IFERROR(VLOOKUP($B176&amp;"-"&amp;$C176,エリア表のみ!$D$5:$M$906,5,FALSE) ="●",FALSE),IFERROR(VLOOKUP($B176&amp;"-"&amp;$C176,エリア表のみ!$Q$5:$Z$906,5,FALSE) ="●",FALSE),IFERROR(VLOOKUP($B176&amp;"-"&amp;$C176,エリア表のみ!$AD$5:$AM$906,5,FALSE) ="●",FALSE)),1,0),0)</f>
        <v>0</v>
      </c>
      <c r="G176" s="71">
        <v>115</v>
      </c>
      <c r="H176" s="71">
        <f>IFERROR(IF(OR(IFERROR(VLOOKUP($B176&amp;"-"&amp;$C176,エリア表のみ!$D$5:$M$906,7,FALSE) ="●",FALSE),IFERROR(VLOOKUP($B176&amp;"-"&amp;$C176,エリア表のみ!$Q$5:$Z$906,7,FALSE) ="●",FALSE),IFERROR(VLOOKUP($B176&amp;"-"&amp;$C176,エリア表のみ!$AD$5:$AM$906,7,FALSE) ="●",FALSE)),1,0),0)</f>
        <v>0</v>
      </c>
      <c r="I176" s="71">
        <v>165</v>
      </c>
      <c r="J176" s="71">
        <f>IFERROR(_xlfn.IFS(IFERROR(VLOOKUP($B176&amp;"-"&amp;$C176,エリア表のみ!$D$5:$M$906,1,FALSE) =$B176&amp;"-"&amp;$C176,FALSE),IFERROR(VLOOKUP($B176&amp;"-"&amp;$C176,エリア表のみ!$D$5:$M$906,9,FALSE),0),IFERROR(VLOOKUP($B176&amp;"-"&amp;$C176,エリア表のみ!$Q$5:$Z$906,1,FALSE) =$B176&amp;"-"&amp;$C176,FALSE),IFERROR(VLOOKUP($B176&amp;"-"&amp;$C176,エリア表のみ!$Q$5:$Z$906,9,FALSE),0),IFERROR(VLOOKUP($B176&amp;"-"&amp;$C176,エリア表のみ!$AD$5:$AM$906,1,FALSE) =$B176&amp;"-"&amp;$C176,FALSE),IFERROR(VLOOKUP($B176&amp;"-"&amp;$C176,エリア表のみ!$AD$5:$AM$906,9,FALSE),0)),0)</f>
        <v>0</v>
      </c>
    </row>
    <row r="177" spans="1:10">
      <c r="A177" s="17">
        <v>22</v>
      </c>
      <c r="B177" s="17">
        <v>6</v>
      </c>
      <c r="C177" s="71">
        <v>22</v>
      </c>
      <c r="D177" s="71">
        <f>IFERROR(IF(OR(IFERROR(VLOOKUP($B177&amp;"-"&amp;$C177,エリア表のみ!$D$5:$M$906,3,FALSE) ="●",FALSE),IFERROR(VLOOKUP($B177&amp;"-"&amp;$C177,エリア表のみ!$Q$5:$Z$906,3,FALSE) ="●",FALSE),IFERROR(VLOOKUP($B177&amp;"-"&amp;$C177,エリア表のみ!$AD$5:$AM$906,3,FALSE) ="●",FALSE)),1,0),0)</f>
        <v>0</v>
      </c>
      <c r="E177" s="71">
        <v>120</v>
      </c>
      <c r="F177" s="71">
        <f>IFERROR(IF(OR(IFERROR(VLOOKUP($B177&amp;"-"&amp;$C177,エリア表のみ!$D$5:$M$906,5,FALSE) ="●",FALSE),IFERROR(VLOOKUP($B177&amp;"-"&amp;$C177,エリア表のみ!$Q$5:$Z$906,5,FALSE) ="●",FALSE),IFERROR(VLOOKUP($B177&amp;"-"&amp;$C177,エリア表のみ!$AD$5:$AM$906,5,FALSE) ="●",FALSE)),1,0),0)</f>
        <v>0</v>
      </c>
      <c r="G177" s="71">
        <v>210</v>
      </c>
      <c r="H177" s="71">
        <f>IFERROR(IF(OR(IFERROR(VLOOKUP($B177&amp;"-"&amp;$C177,エリア表のみ!$D$5:$M$906,7,FALSE) ="●",FALSE),IFERROR(VLOOKUP($B177&amp;"-"&amp;$C177,エリア表のみ!$Q$5:$Z$906,7,FALSE) ="●",FALSE),IFERROR(VLOOKUP($B177&amp;"-"&amp;$C177,エリア表のみ!$AD$5:$AM$906,7,FALSE) ="●",FALSE)),1,0),0)</f>
        <v>0</v>
      </c>
      <c r="I177" s="71">
        <v>330</v>
      </c>
      <c r="J177" s="71">
        <f>IFERROR(_xlfn.IFS(IFERROR(VLOOKUP($B177&amp;"-"&amp;$C177,エリア表のみ!$D$5:$M$906,1,FALSE) =$B177&amp;"-"&amp;$C177,FALSE),IFERROR(VLOOKUP($B177&amp;"-"&amp;$C177,エリア表のみ!$D$5:$M$906,9,FALSE),0),IFERROR(VLOOKUP($B177&amp;"-"&amp;$C177,エリア表のみ!$Q$5:$Z$906,1,FALSE) =$B177&amp;"-"&amp;$C177,FALSE),IFERROR(VLOOKUP($B177&amp;"-"&amp;$C177,エリア表のみ!$Q$5:$Z$906,9,FALSE),0),IFERROR(VLOOKUP($B177&amp;"-"&amp;$C177,エリア表のみ!$AD$5:$AM$906,1,FALSE) =$B177&amp;"-"&amp;$C177,FALSE),IFERROR(VLOOKUP($B177&amp;"-"&amp;$C177,エリア表のみ!$AD$5:$AM$906,9,FALSE),0)),0)</f>
        <v>0</v>
      </c>
    </row>
    <row r="178" spans="1:10">
      <c r="A178" s="17">
        <v>23</v>
      </c>
      <c r="B178" s="17">
        <v>6</v>
      </c>
      <c r="C178" s="71">
        <v>23</v>
      </c>
      <c r="D178" s="71">
        <f>IFERROR(IF(OR(IFERROR(VLOOKUP($B178&amp;"-"&amp;$C178,エリア表のみ!$D$5:$M$906,3,FALSE) ="●",FALSE),IFERROR(VLOOKUP($B178&amp;"-"&amp;$C178,エリア表のみ!$Q$5:$Z$906,3,FALSE) ="●",FALSE),IFERROR(VLOOKUP($B178&amp;"-"&amp;$C178,エリア表のみ!$AD$5:$AM$906,3,FALSE) ="●",FALSE)),1,0),0)</f>
        <v>0</v>
      </c>
      <c r="E178" s="71">
        <v>10</v>
      </c>
      <c r="F178" s="71">
        <f>IFERROR(IF(OR(IFERROR(VLOOKUP($B178&amp;"-"&amp;$C178,エリア表のみ!$D$5:$M$906,5,FALSE) ="●",FALSE),IFERROR(VLOOKUP($B178&amp;"-"&amp;$C178,エリア表のみ!$Q$5:$Z$906,5,FALSE) ="●",FALSE),IFERROR(VLOOKUP($B178&amp;"-"&amp;$C178,エリア表のみ!$AD$5:$AM$906,5,FALSE) ="●",FALSE)),1,0),0)</f>
        <v>0</v>
      </c>
      <c r="G178" s="71">
        <v>370</v>
      </c>
      <c r="H178" s="71">
        <f>IFERROR(IF(OR(IFERROR(VLOOKUP($B178&amp;"-"&amp;$C178,エリア表のみ!$D$5:$M$906,7,FALSE) ="●",FALSE),IFERROR(VLOOKUP($B178&amp;"-"&amp;$C178,エリア表のみ!$Q$5:$Z$906,7,FALSE) ="●",FALSE),IFERROR(VLOOKUP($B178&amp;"-"&amp;$C178,エリア表のみ!$AD$5:$AM$906,7,FALSE) ="●",FALSE)),1,0),0)</f>
        <v>0</v>
      </c>
      <c r="I178" s="71">
        <v>380</v>
      </c>
      <c r="J178" s="71">
        <f>IFERROR(_xlfn.IFS(IFERROR(VLOOKUP($B178&amp;"-"&amp;$C178,エリア表のみ!$D$5:$M$906,1,FALSE) =$B178&amp;"-"&amp;$C178,FALSE),IFERROR(VLOOKUP($B178&amp;"-"&amp;$C178,エリア表のみ!$D$5:$M$906,9,FALSE),0),IFERROR(VLOOKUP($B178&amp;"-"&amp;$C178,エリア表のみ!$Q$5:$Z$906,1,FALSE) =$B178&amp;"-"&amp;$C178,FALSE),IFERROR(VLOOKUP($B178&amp;"-"&amp;$C178,エリア表のみ!$Q$5:$Z$906,9,FALSE),0),IFERROR(VLOOKUP($B178&amp;"-"&amp;$C178,エリア表のみ!$AD$5:$AM$906,1,FALSE) =$B178&amp;"-"&amp;$C178,FALSE),IFERROR(VLOOKUP($B178&amp;"-"&amp;$C178,エリア表のみ!$AD$5:$AM$906,9,FALSE),0)),0)</f>
        <v>0</v>
      </c>
    </row>
    <row r="179" spans="1:10">
      <c r="A179" s="17">
        <v>24</v>
      </c>
      <c r="B179" s="17">
        <v>6</v>
      </c>
      <c r="C179" s="71">
        <v>24</v>
      </c>
      <c r="D179" s="71">
        <f>IFERROR(IF(OR(IFERROR(VLOOKUP($B179&amp;"-"&amp;$C179,エリア表のみ!$D$5:$M$906,3,FALSE) ="●",FALSE),IFERROR(VLOOKUP($B179&amp;"-"&amp;$C179,エリア表のみ!$Q$5:$Z$906,3,FALSE) ="●",FALSE),IFERROR(VLOOKUP($B179&amp;"-"&amp;$C179,エリア表のみ!$AD$5:$AM$906,3,FALSE) ="●",FALSE)),1,0),0)</f>
        <v>0</v>
      </c>
      <c r="E179" s="71">
        <v>140</v>
      </c>
      <c r="F179" s="71">
        <f>IFERROR(IF(OR(IFERROR(VLOOKUP($B179&amp;"-"&amp;$C179,エリア表のみ!$D$5:$M$906,5,FALSE) ="●",FALSE),IFERROR(VLOOKUP($B179&amp;"-"&amp;$C179,エリア表のみ!$Q$5:$Z$906,5,FALSE) ="●",FALSE),IFERROR(VLOOKUP($B179&amp;"-"&amp;$C179,エリア表のみ!$AD$5:$AM$906,5,FALSE) ="●",FALSE)),1,0),0)</f>
        <v>0</v>
      </c>
      <c r="G179" s="71">
        <v>296</v>
      </c>
      <c r="H179" s="71">
        <f>IFERROR(IF(OR(IFERROR(VLOOKUP($B179&amp;"-"&amp;$C179,エリア表のみ!$D$5:$M$906,7,FALSE) ="●",FALSE),IFERROR(VLOOKUP($B179&amp;"-"&amp;$C179,エリア表のみ!$Q$5:$Z$906,7,FALSE) ="●",FALSE),IFERROR(VLOOKUP($B179&amp;"-"&amp;$C179,エリア表のみ!$AD$5:$AM$906,7,FALSE) ="●",FALSE)),1,0),0)</f>
        <v>0</v>
      </c>
      <c r="I179" s="71">
        <v>436</v>
      </c>
      <c r="J179" s="71">
        <f>IFERROR(_xlfn.IFS(IFERROR(VLOOKUP($B179&amp;"-"&amp;$C179,エリア表のみ!$D$5:$M$906,1,FALSE) =$B179&amp;"-"&amp;$C179,FALSE),IFERROR(VLOOKUP($B179&amp;"-"&amp;$C179,エリア表のみ!$D$5:$M$906,9,FALSE),0),IFERROR(VLOOKUP($B179&amp;"-"&amp;$C179,エリア表のみ!$Q$5:$Z$906,1,FALSE) =$B179&amp;"-"&amp;$C179,FALSE),IFERROR(VLOOKUP($B179&amp;"-"&amp;$C179,エリア表のみ!$Q$5:$Z$906,9,FALSE),0),IFERROR(VLOOKUP($B179&amp;"-"&amp;$C179,エリア表のみ!$AD$5:$AM$906,1,FALSE) =$B179&amp;"-"&amp;$C179,FALSE),IFERROR(VLOOKUP($B179&amp;"-"&amp;$C179,エリア表のみ!$AD$5:$AM$906,9,FALSE),0)),0)</f>
        <v>0</v>
      </c>
    </row>
    <row r="180" spans="1:10">
      <c r="A180" s="17">
        <v>25</v>
      </c>
      <c r="B180" s="17">
        <v>6</v>
      </c>
      <c r="C180" s="71">
        <v>25</v>
      </c>
      <c r="D180" s="71">
        <f>IFERROR(IF(OR(IFERROR(VLOOKUP($B180&amp;"-"&amp;$C180,エリア表のみ!$D$5:$M$906,3,FALSE) ="●",FALSE),IFERROR(VLOOKUP($B180&amp;"-"&amp;$C180,エリア表のみ!$Q$5:$Z$906,3,FALSE) ="●",FALSE),IFERROR(VLOOKUP($B180&amp;"-"&amp;$C180,エリア表のみ!$AD$5:$AM$906,3,FALSE) ="●",FALSE)),1,0),0)</f>
        <v>0</v>
      </c>
      <c r="E180" s="71">
        <v>110</v>
      </c>
      <c r="F180" s="71">
        <f>IFERROR(IF(OR(IFERROR(VLOOKUP($B180&amp;"-"&amp;$C180,エリア表のみ!$D$5:$M$906,5,FALSE) ="●",FALSE),IFERROR(VLOOKUP($B180&amp;"-"&amp;$C180,エリア表のみ!$Q$5:$Z$906,5,FALSE) ="●",FALSE),IFERROR(VLOOKUP($B180&amp;"-"&amp;$C180,エリア表のみ!$AD$5:$AM$906,5,FALSE) ="●",FALSE)),1,0),0)</f>
        <v>0</v>
      </c>
      <c r="G180" s="71">
        <v>218</v>
      </c>
      <c r="H180" s="71">
        <f>IFERROR(IF(OR(IFERROR(VLOOKUP($B180&amp;"-"&amp;$C180,エリア表のみ!$D$5:$M$906,7,FALSE) ="●",FALSE),IFERROR(VLOOKUP($B180&amp;"-"&amp;$C180,エリア表のみ!$Q$5:$Z$906,7,FALSE) ="●",FALSE),IFERROR(VLOOKUP($B180&amp;"-"&amp;$C180,エリア表のみ!$AD$5:$AM$906,7,FALSE) ="●",FALSE)),1,0),0)</f>
        <v>0</v>
      </c>
      <c r="I180" s="71">
        <v>328</v>
      </c>
      <c r="J180" s="71">
        <f>IFERROR(_xlfn.IFS(IFERROR(VLOOKUP($B180&amp;"-"&amp;$C180,エリア表のみ!$D$5:$M$906,1,FALSE) =$B180&amp;"-"&amp;$C180,FALSE),IFERROR(VLOOKUP($B180&amp;"-"&amp;$C180,エリア表のみ!$D$5:$M$906,9,FALSE),0),IFERROR(VLOOKUP($B180&amp;"-"&amp;$C180,エリア表のみ!$Q$5:$Z$906,1,FALSE) =$B180&amp;"-"&amp;$C180,FALSE),IFERROR(VLOOKUP($B180&amp;"-"&amp;$C180,エリア表のみ!$Q$5:$Z$906,9,FALSE),0),IFERROR(VLOOKUP($B180&amp;"-"&amp;$C180,エリア表のみ!$AD$5:$AM$906,1,FALSE) =$B180&amp;"-"&amp;$C180,FALSE),IFERROR(VLOOKUP($B180&amp;"-"&amp;$C180,エリア表のみ!$AD$5:$AM$906,9,FALSE),0)),0)</f>
        <v>0</v>
      </c>
    </row>
    <row r="181" spans="1:10">
      <c r="A181" s="17">
        <v>26</v>
      </c>
      <c r="B181" s="17">
        <v>6</v>
      </c>
      <c r="C181" s="71">
        <v>26</v>
      </c>
      <c r="D181" s="71">
        <f>IFERROR(IF(OR(IFERROR(VLOOKUP($B181&amp;"-"&amp;$C181,エリア表のみ!$D$5:$M$906,3,FALSE) ="●",FALSE),IFERROR(VLOOKUP($B181&amp;"-"&amp;$C181,エリア表のみ!$Q$5:$Z$906,3,FALSE) ="●",FALSE),IFERROR(VLOOKUP($B181&amp;"-"&amp;$C181,エリア表のみ!$AD$5:$AM$906,3,FALSE) ="●",FALSE)),1,0),0)</f>
        <v>0</v>
      </c>
      <c r="E181" s="71">
        <v>144</v>
      </c>
      <c r="F181" s="71">
        <f>IFERROR(IF(OR(IFERROR(VLOOKUP($B181&amp;"-"&amp;$C181,エリア表のみ!$D$5:$M$906,5,FALSE) ="●",FALSE),IFERROR(VLOOKUP($B181&amp;"-"&amp;$C181,エリア表のみ!$Q$5:$Z$906,5,FALSE) ="●",FALSE),IFERROR(VLOOKUP($B181&amp;"-"&amp;$C181,エリア表のみ!$AD$5:$AM$906,5,FALSE) ="●",FALSE)),1,0),0)</f>
        <v>0</v>
      </c>
      <c r="G181" s="71">
        <v>231</v>
      </c>
      <c r="H181" s="71">
        <f>IFERROR(IF(OR(IFERROR(VLOOKUP($B181&amp;"-"&amp;$C181,エリア表のみ!$D$5:$M$906,7,FALSE) ="●",FALSE),IFERROR(VLOOKUP($B181&amp;"-"&amp;$C181,エリア表のみ!$Q$5:$Z$906,7,FALSE) ="●",FALSE),IFERROR(VLOOKUP($B181&amp;"-"&amp;$C181,エリア表のみ!$AD$5:$AM$906,7,FALSE) ="●",FALSE)),1,0),0)</f>
        <v>0</v>
      </c>
      <c r="I181" s="71">
        <v>375</v>
      </c>
      <c r="J181" s="71">
        <f>IFERROR(_xlfn.IFS(IFERROR(VLOOKUP($B181&amp;"-"&amp;$C181,エリア表のみ!$D$5:$M$906,1,FALSE) =$B181&amp;"-"&amp;$C181,FALSE),IFERROR(VLOOKUP($B181&amp;"-"&amp;$C181,エリア表のみ!$D$5:$M$906,9,FALSE),0),IFERROR(VLOOKUP($B181&amp;"-"&amp;$C181,エリア表のみ!$Q$5:$Z$906,1,FALSE) =$B181&amp;"-"&amp;$C181,FALSE),IFERROR(VLOOKUP($B181&amp;"-"&amp;$C181,エリア表のみ!$Q$5:$Z$906,9,FALSE),0),IFERROR(VLOOKUP($B181&amp;"-"&amp;$C181,エリア表のみ!$AD$5:$AM$906,1,FALSE) =$B181&amp;"-"&amp;$C181,FALSE),IFERROR(VLOOKUP($B181&amp;"-"&amp;$C181,エリア表のみ!$AD$5:$AM$906,9,FALSE),0)),0)</f>
        <v>0</v>
      </c>
    </row>
    <row r="182" spans="1:10">
      <c r="A182" s="17">
        <v>27</v>
      </c>
      <c r="B182" s="17">
        <v>6</v>
      </c>
      <c r="C182" s="71">
        <v>27</v>
      </c>
      <c r="D182" s="71">
        <f>IFERROR(IF(OR(IFERROR(VLOOKUP($B182&amp;"-"&amp;$C182,エリア表のみ!$D$5:$M$906,3,FALSE) ="●",FALSE),IFERROR(VLOOKUP($B182&amp;"-"&amp;$C182,エリア表のみ!$Q$5:$Z$906,3,FALSE) ="●",FALSE),IFERROR(VLOOKUP($B182&amp;"-"&amp;$C182,エリア表のみ!$AD$5:$AM$906,3,FALSE) ="●",FALSE)),1,0),0)</f>
        <v>0</v>
      </c>
      <c r="E182" s="71">
        <v>94</v>
      </c>
      <c r="F182" s="71">
        <f>IFERROR(IF(OR(IFERROR(VLOOKUP($B182&amp;"-"&amp;$C182,エリア表のみ!$D$5:$M$906,5,FALSE) ="●",FALSE),IFERROR(VLOOKUP($B182&amp;"-"&amp;$C182,エリア表のみ!$Q$5:$Z$906,5,FALSE) ="●",FALSE),IFERROR(VLOOKUP($B182&amp;"-"&amp;$C182,エリア表のみ!$AD$5:$AM$906,5,FALSE) ="●",FALSE)),1,0),0)</f>
        <v>0</v>
      </c>
      <c r="G182" s="71">
        <v>115</v>
      </c>
      <c r="H182" s="71">
        <f>IFERROR(IF(OR(IFERROR(VLOOKUP($B182&amp;"-"&amp;$C182,エリア表のみ!$D$5:$M$906,7,FALSE) ="●",FALSE),IFERROR(VLOOKUP($B182&amp;"-"&amp;$C182,エリア表のみ!$Q$5:$Z$906,7,FALSE) ="●",FALSE),IFERROR(VLOOKUP($B182&amp;"-"&amp;$C182,エリア表のみ!$AD$5:$AM$906,7,FALSE) ="●",FALSE)),1,0),0)</f>
        <v>0</v>
      </c>
      <c r="I182" s="71">
        <v>209</v>
      </c>
      <c r="J182" s="71">
        <f>IFERROR(_xlfn.IFS(IFERROR(VLOOKUP($B182&amp;"-"&amp;$C182,エリア表のみ!$D$5:$M$906,1,FALSE) =$B182&amp;"-"&amp;$C182,FALSE),IFERROR(VLOOKUP($B182&amp;"-"&amp;$C182,エリア表のみ!$D$5:$M$906,9,FALSE),0),IFERROR(VLOOKUP($B182&amp;"-"&amp;$C182,エリア表のみ!$Q$5:$Z$906,1,FALSE) =$B182&amp;"-"&amp;$C182,FALSE),IFERROR(VLOOKUP($B182&amp;"-"&amp;$C182,エリア表のみ!$Q$5:$Z$906,9,FALSE),0),IFERROR(VLOOKUP($B182&amp;"-"&amp;$C182,エリア表のみ!$AD$5:$AM$906,1,FALSE) =$B182&amp;"-"&amp;$C182,FALSE),IFERROR(VLOOKUP($B182&amp;"-"&amp;$C182,エリア表のみ!$AD$5:$AM$906,9,FALSE),0)),0)</f>
        <v>0</v>
      </c>
    </row>
    <row r="183" spans="1:10">
      <c r="A183" s="17">
        <v>28</v>
      </c>
      <c r="B183" s="17">
        <v>6</v>
      </c>
      <c r="C183" s="71">
        <v>28</v>
      </c>
      <c r="D183" s="71">
        <f>IFERROR(IF(OR(IFERROR(VLOOKUP($B183&amp;"-"&amp;$C183,エリア表のみ!$D$5:$M$906,3,FALSE) ="●",FALSE),IFERROR(VLOOKUP($B183&amp;"-"&amp;$C183,エリア表のみ!$Q$5:$Z$906,3,FALSE) ="●",FALSE),IFERROR(VLOOKUP($B183&amp;"-"&amp;$C183,エリア表のみ!$AD$5:$AM$906,3,FALSE) ="●",FALSE)),1,0),0)</f>
        <v>0</v>
      </c>
      <c r="E183" s="71">
        <v>164</v>
      </c>
      <c r="F183" s="71">
        <f>IFERROR(IF(OR(IFERROR(VLOOKUP($B183&amp;"-"&amp;$C183,エリア表のみ!$D$5:$M$906,5,FALSE) ="●",FALSE),IFERROR(VLOOKUP($B183&amp;"-"&amp;$C183,エリア表のみ!$Q$5:$Z$906,5,FALSE) ="●",FALSE),IFERROR(VLOOKUP($B183&amp;"-"&amp;$C183,エリア表のみ!$AD$5:$AM$906,5,FALSE) ="●",FALSE)),1,0),0)</f>
        <v>0</v>
      </c>
      <c r="G183" s="71">
        <v>64</v>
      </c>
      <c r="H183" s="71">
        <f>IFERROR(IF(OR(IFERROR(VLOOKUP($B183&amp;"-"&amp;$C183,エリア表のみ!$D$5:$M$906,7,FALSE) ="●",FALSE),IFERROR(VLOOKUP($B183&amp;"-"&amp;$C183,エリア表のみ!$Q$5:$Z$906,7,FALSE) ="●",FALSE),IFERROR(VLOOKUP($B183&amp;"-"&amp;$C183,エリア表のみ!$AD$5:$AM$906,7,FALSE) ="●",FALSE)),1,0),0)</f>
        <v>0</v>
      </c>
      <c r="I183" s="71">
        <v>228</v>
      </c>
      <c r="J183" s="71">
        <f>IFERROR(_xlfn.IFS(IFERROR(VLOOKUP($B183&amp;"-"&amp;$C183,エリア表のみ!$D$5:$M$906,1,FALSE) =$B183&amp;"-"&amp;$C183,FALSE),IFERROR(VLOOKUP($B183&amp;"-"&amp;$C183,エリア表のみ!$D$5:$M$906,9,FALSE),0),IFERROR(VLOOKUP($B183&amp;"-"&amp;$C183,エリア表のみ!$Q$5:$Z$906,1,FALSE) =$B183&amp;"-"&amp;$C183,FALSE),IFERROR(VLOOKUP($B183&amp;"-"&amp;$C183,エリア表のみ!$Q$5:$Z$906,9,FALSE),0),IFERROR(VLOOKUP($B183&amp;"-"&amp;$C183,エリア表のみ!$AD$5:$AM$906,1,FALSE) =$B183&amp;"-"&amp;$C183,FALSE),IFERROR(VLOOKUP($B183&amp;"-"&amp;$C183,エリア表のみ!$AD$5:$AM$906,9,FALSE),0)),0)</f>
        <v>0</v>
      </c>
    </row>
    <row r="184" spans="1:10">
      <c r="A184" s="17">
        <v>29</v>
      </c>
      <c r="B184" s="17">
        <v>6</v>
      </c>
      <c r="C184" s="71">
        <v>29</v>
      </c>
      <c r="D184" s="71">
        <f>IFERROR(IF(OR(IFERROR(VLOOKUP($B184&amp;"-"&amp;$C184,エリア表のみ!$D$5:$M$906,3,FALSE) ="●",FALSE),IFERROR(VLOOKUP($B184&amp;"-"&amp;$C184,エリア表のみ!$Q$5:$Z$906,3,FALSE) ="●",FALSE),IFERROR(VLOOKUP($B184&amp;"-"&amp;$C184,エリア表のみ!$AD$5:$AM$906,3,FALSE) ="●",FALSE)),1,0),0)</f>
        <v>0</v>
      </c>
      <c r="E184" s="71">
        <v>120</v>
      </c>
      <c r="F184" s="71">
        <f>IFERROR(IF(OR(IFERROR(VLOOKUP($B184&amp;"-"&amp;$C184,エリア表のみ!$D$5:$M$906,5,FALSE) ="●",FALSE),IFERROR(VLOOKUP($B184&amp;"-"&amp;$C184,エリア表のみ!$Q$5:$Z$906,5,FALSE) ="●",FALSE),IFERROR(VLOOKUP($B184&amp;"-"&amp;$C184,エリア表のみ!$AD$5:$AM$906,5,FALSE) ="●",FALSE)),1,0),0)</f>
        <v>0</v>
      </c>
      <c r="G184" s="71">
        <v>90</v>
      </c>
      <c r="H184" s="71">
        <f>IFERROR(IF(OR(IFERROR(VLOOKUP($B184&amp;"-"&amp;$C184,エリア表のみ!$D$5:$M$906,7,FALSE) ="●",FALSE),IFERROR(VLOOKUP($B184&amp;"-"&amp;$C184,エリア表のみ!$Q$5:$Z$906,7,FALSE) ="●",FALSE),IFERROR(VLOOKUP($B184&amp;"-"&amp;$C184,エリア表のみ!$AD$5:$AM$906,7,FALSE) ="●",FALSE)),1,0),0)</f>
        <v>0</v>
      </c>
      <c r="I184" s="71">
        <v>210</v>
      </c>
      <c r="J184" s="71">
        <f>IFERROR(_xlfn.IFS(IFERROR(VLOOKUP($B184&amp;"-"&amp;$C184,エリア表のみ!$D$5:$M$906,1,FALSE) =$B184&amp;"-"&amp;$C184,FALSE),IFERROR(VLOOKUP($B184&amp;"-"&amp;$C184,エリア表のみ!$D$5:$M$906,9,FALSE),0),IFERROR(VLOOKUP($B184&amp;"-"&amp;$C184,エリア表のみ!$Q$5:$Z$906,1,FALSE) =$B184&amp;"-"&amp;$C184,FALSE),IFERROR(VLOOKUP($B184&amp;"-"&amp;$C184,エリア表のみ!$Q$5:$Z$906,9,FALSE),0),IFERROR(VLOOKUP($B184&amp;"-"&amp;$C184,エリア表のみ!$AD$5:$AM$906,1,FALSE) =$B184&amp;"-"&amp;$C184,FALSE),IFERROR(VLOOKUP($B184&amp;"-"&amp;$C184,エリア表のみ!$AD$5:$AM$906,9,FALSE),0)),0)</f>
        <v>0</v>
      </c>
    </row>
    <row r="185" spans="1:10">
      <c r="A185" s="17">
        <v>30</v>
      </c>
      <c r="B185" s="17">
        <v>6</v>
      </c>
      <c r="C185" s="71">
        <v>30</v>
      </c>
      <c r="D185" s="71">
        <f>IFERROR(IF(OR(IFERROR(VLOOKUP($B185&amp;"-"&amp;$C185,エリア表のみ!$D$5:$M$906,3,FALSE) ="●",FALSE),IFERROR(VLOOKUP($B185&amp;"-"&amp;$C185,エリア表のみ!$Q$5:$Z$906,3,FALSE) ="●",FALSE),IFERROR(VLOOKUP($B185&amp;"-"&amp;$C185,エリア表のみ!$AD$5:$AM$906,3,FALSE) ="●",FALSE)),1,0),0)</f>
        <v>0</v>
      </c>
      <c r="E185" s="71">
        <v>114</v>
      </c>
      <c r="F185" s="71">
        <f>IFERROR(IF(OR(IFERROR(VLOOKUP($B185&amp;"-"&amp;$C185,エリア表のみ!$D$5:$M$906,5,FALSE) ="●",FALSE),IFERROR(VLOOKUP($B185&amp;"-"&amp;$C185,エリア表のみ!$Q$5:$Z$906,5,FALSE) ="●",FALSE),IFERROR(VLOOKUP($B185&amp;"-"&amp;$C185,エリア表のみ!$AD$5:$AM$906,5,FALSE) ="●",FALSE)),1,0),0)</f>
        <v>0</v>
      </c>
      <c r="G185" s="71">
        <v>137</v>
      </c>
      <c r="H185" s="71">
        <f>IFERROR(IF(OR(IFERROR(VLOOKUP($B185&amp;"-"&amp;$C185,エリア表のみ!$D$5:$M$906,7,FALSE) ="●",FALSE),IFERROR(VLOOKUP($B185&amp;"-"&amp;$C185,エリア表のみ!$Q$5:$Z$906,7,FALSE) ="●",FALSE),IFERROR(VLOOKUP($B185&amp;"-"&amp;$C185,エリア表のみ!$AD$5:$AM$906,7,FALSE) ="●",FALSE)),1,0),0)</f>
        <v>0</v>
      </c>
      <c r="I185" s="71">
        <v>251</v>
      </c>
      <c r="J185" s="71">
        <f>IFERROR(_xlfn.IFS(IFERROR(VLOOKUP($B185&amp;"-"&amp;$C185,エリア表のみ!$D$5:$M$906,1,FALSE) =$B185&amp;"-"&amp;$C185,FALSE),IFERROR(VLOOKUP($B185&amp;"-"&amp;$C185,エリア表のみ!$D$5:$M$906,9,FALSE),0),IFERROR(VLOOKUP($B185&amp;"-"&amp;$C185,エリア表のみ!$Q$5:$Z$906,1,FALSE) =$B185&amp;"-"&amp;$C185,FALSE),IFERROR(VLOOKUP($B185&amp;"-"&amp;$C185,エリア表のみ!$Q$5:$Z$906,9,FALSE),0),IFERROR(VLOOKUP($B185&amp;"-"&amp;$C185,エリア表のみ!$AD$5:$AM$906,1,FALSE) =$B185&amp;"-"&amp;$C185,FALSE),IFERROR(VLOOKUP($B185&amp;"-"&amp;$C185,エリア表のみ!$AD$5:$AM$906,9,FALSE),0)),0)</f>
        <v>0</v>
      </c>
    </row>
    <row r="186" spans="1:10">
      <c r="A186" s="17">
        <v>31</v>
      </c>
      <c r="B186" s="17">
        <v>6</v>
      </c>
      <c r="C186" s="71">
        <v>31</v>
      </c>
      <c r="D186" s="71">
        <f>IFERROR(IF(OR(IFERROR(VLOOKUP($B186&amp;"-"&amp;$C186,エリア表のみ!$D$5:$M$906,3,FALSE) ="●",FALSE),IFERROR(VLOOKUP($B186&amp;"-"&amp;$C186,エリア表のみ!$Q$5:$Z$906,3,FALSE) ="●",FALSE),IFERROR(VLOOKUP($B186&amp;"-"&amp;$C186,エリア表のみ!$AD$5:$AM$906,3,FALSE) ="●",FALSE)),1,0),0)</f>
        <v>0</v>
      </c>
      <c r="E186" s="71">
        <v>154</v>
      </c>
      <c r="F186" s="71">
        <f>IFERROR(IF(OR(IFERROR(VLOOKUP($B186&amp;"-"&amp;$C186,エリア表のみ!$D$5:$M$906,5,FALSE) ="●",FALSE),IFERROR(VLOOKUP($B186&amp;"-"&amp;$C186,エリア表のみ!$Q$5:$Z$906,5,FALSE) ="●",FALSE),IFERROR(VLOOKUP($B186&amp;"-"&amp;$C186,エリア表のみ!$AD$5:$AM$906,5,FALSE) ="●",FALSE)),1,0),0)</f>
        <v>0</v>
      </c>
      <c r="G186" s="71">
        <v>146</v>
      </c>
      <c r="H186" s="71">
        <f>IFERROR(IF(OR(IFERROR(VLOOKUP($B186&amp;"-"&amp;$C186,エリア表のみ!$D$5:$M$906,7,FALSE) ="●",FALSE),IFERROR(VLOOKUP($B186&amp;"-"&amp;$C186,エリア表のみ!$Q$5:$Z$906,7,FALSE) ="●",FALSE),IFERROR(VLOOKUP($B186&amp;"-"&amp;$C186,エリア表のみ!$AD$5:$AM$906,7,FALSE) ="●",FALSE)),1,0),0)</f>
        <v>0</v>
      </c>
      <c r="I186" s="71">
        <v>300</v>
      </c>
      <c r="J186" s="71">
        <f>IFERROR(_xlfn.IFS(IFERROR(VLOOKUP($B186&amp;"-"&amp;$C186,エリア表のみ!$D$5:$M$906,1,FALSE) =$B186&amp;"-"&amp;$C186,FALSE),IFERROR(VLOOKUP($B186&amp;"-"&amp;$C186,エリア表のみ!$D$5:$M$906,9,FALSE),0),IFERROR(VLOOKUP($B186&amp;"-"&amp;$C186,エリア表のみ!$Q$5:$Z$906,1,FALSE) =$B186&amp;"-"&amp;$C186,FALSE),IFERROR(VLOOKUP($B186&amp;"-"&amp;$C186,エリア表のみ!$Q$5:$Z$906,9,FALSE),0),IFERROR(VLOOKUP($B186&amp;"-"&amp;$C186,エリア表のみ!$AD$5:$AM$906,1,FALSE) =$B186&amp;"-"&amp;$C186,FALSE),IFERROR(VLOOKUP($B186&amp;"-"&amp;$C186,エリア表のみ!$AD$5:$AM$906,9,FALSE),0)),0)</f>
        <v>0</v>
      </c>
    </row>
    <row r="187" spans="1:10">
      <c r="A187" s="17">
        <v>32</v>
      </c>
      <c r="B187" s="17">
        <v>6</v>
      </c>
      <c r="C187" s="71">
        <v>32</v>
      </c>
      <c r="D187" s="71">
        <f>IFERROR(IF(OR(IFERROR(VLOOKUP($B187&amp;"-"&amp;$C187,エリア表のみ!$D$5:$M$906,3,FALSE) ="●",FALSE),IFERROR(VLOOKUP($B187&amp;"-"&amp;$C187,エリア表のみ!$Q$5:$Z$906,3,FALSE) ="●",FALSE),IFERROR(VLOOKUP($B187&amp;"-"&amp;$C187,エリア表のみ!$AD$5:$AM$906,3,FALSE) ="●",FALSE)),1,0),0)</f>
        <v>0</v>
      </c>
      <c r="E187" s="71">
        <v>110</v>
      </c>
      <c r="F187" s="71">
        <f>IFERROR(IF(OR(IFERROR(VLOOKUP($B187&amp;"-"&amp;$C187,エリア表のみ!$D$5:$M$906,5,FALSE) ="●",FALSE),IFERROR(VLOOKUP($B187&amp;"-"&amp;$C187,エリア表のみ!$Q$5:$Z$906,5,FALSE) ="●",FALSE),IFERROR(VLOOKUP($B187&amp;"-"&amp;$C187,エリア表のみ!$AD$5:$AM$906,5,FALSE) ="●",FALSE)),1,0),0)</f>
        <v>0</v>
      </c>
      <c r="G187" s="71">
        <v>156</v>
      </c>
      <c r="H187" s="71">
        <f>IFERROR(IF(OR(IFERROR(VLOOKUP($B187&amp;"-"&amp;$C187,エリア表のみ!$D$5:$M$906,7,FALSE) ="●",FALSE),IFERROR(VLOOKUP($B187&amp;"-"&amp;$C187,エリア表のみ!$Q$5:$Z$906,7,FALSE) ="●",FALSE),IFERROR(VLOOKUP($B187&amp;"-"&amp;$C187,エリア表のみ!$AD$5:$AM$906,7,FALSE) ="●",FALSE)),1,0),0)</f>
        <v>0</v>
      </c>
      <c r="I187" s="71">
        <v>266</v>
      </c>
      <c r="J187" s="71">
        <f>IFERROR(_xlfn.IFS(IFERROR(VLOOKUP($B187&amp;"-"&amp;$C187,エリア表のみ!$D$5:$M$906,1,FALSE) =$B187&amp;"-"&amp;$C187,FALSE),IFERROR(VLOOKUP($B187&amp;"-"&amp;$C187,エリア表のみ!$D$5:$M$906,9,FALSE),0),IFERROR(VLOOKUP($B187&amp;"-"&amp;$C187,エリア表のみ!$Q$5:$Z$906,1,FALSE) =$B187&amp;"-"&amp;$C187,FALSE),IFERROR(VLOOKUP($B187&amp;"-"&amp;$C187,エリア表のみ!$Q$5:$Z$906,9,FALSE),0),IFERROR(VLOOKUP($B187&amp;"-"&amp;$C187,エリア表のみ!$AD$5:$AM$906,1,FALSE) =$B187&amp;"-"&amp;$C187,FALSE),IFERROR(VLOOKUP($B187&amp;"-"&amp;$C187,エリア表のみ!$AD$5:$AM$906,9,FALSE),0)),0)</f>
        <v>0</v>
      </c>
    </row>
    <row r="188" spans="1:10">
      <c r="A188" s="17">
        <v>33</v>
      </c>
      <c r="B188" s="17">
        <v>6</v>
      </c>
      <c r="C188" s="71">
        <v>33</v>
      </c>
      <c r="D188" s="71">
        <f>IFERROR(IF(OR(IFERROR(VLOOKUP($B188&amp;"-"&amp;$C188,エリア表のみ!$D$5:$M$906,3,FALSE) ="●",FALSE),IFERROR(VLOOKUP($B188&amp;"-"&amp;$C188,エリア表のみ!$Q$5:$Z$906,3,FALSE) ="●",FALSE),IFERROR(VLOOKUP($B188&amp;"-"&amp;$C188,エリア表のみ!$AD$5:$AM$906,3,FALSE) ="●",FALSE)),1,0),0)</f>
        <v>0</v>
      </c>
      <c r="E188" s="71">
        <v>405</v>
      </c>
      <c r="F188" s="71">
        <f>IFERROR(IF(OR(IFERROR(VLOOKUP($B188&amp;"-"&amp;$C188,エリア表のみ!$D$5:$M$906,5,FALSE) ="●",FALSE),IFERROR(VLOOKUP($B188&amp;"-"&amp;$C188,エリア表のみ!$Q$5:$Z$906,5,FALSE) ="●",FALSE),IFERROR(VLOOKUP($B188&amp;"-"&amp;$C188,エリア表のみ!$AD$5:$AM$906,5,FALSE) ="●",FALSE)),1,0),0)</f>
        <v>0</v>
      </c>
      <c r="G188" s="71">
        <v>152</v>
      </c>
      <c r="H188" s="71">
        <f>IFERROR(IF(OR(IFERROR(VLOOKUP($B188&amp;"-"&amp;$C188,エリア表のみ!$D$5:$M$906,7,FALSE) ="●",FALSE),IFERROR(VLOOKUP($B188&amp;"-"&amp;$C188,エリア表のみ!$Q$5:$Z$906,7,FALSE) ="●",FALSE),IFERROR(VLOOKUP($B188&amp;"-"&amp;$C188,エリア表のみ!$AD$5:$AM$906,7,FALSE) ="●",FALSE)),1,0),0)</f>
        <v>0</v>
      </c>
      <c r="I188" s="71">
        <v>557</v>
      </c>
      <c r="J188" s="71">
        <f>IFERROR(_xlfn.IFS(IFERROR(VLOOKUP($B188&amp;"-"&amp;$C188,エリア表のみ!$D$5:$M$906,1,FALSE) =$B188&amp;"-"&amp;$C188,FALSE),IFERROR(VLOOKUP($B188&amp;"-"&amp;$C188,エリア表のみ!$D$5:$M$906,9,FALSE),0),IFERROR(VLOOKUP($B188&amp;"-"&amp;$C188,エリア表のみ!$Q$5:$Z$906,1,FALSE) =$B188&amp;"-"&amp;$C188,FALSE),IFERROR(VLOOKUP($B188&amp;"-"&amp;$C188,エリア表のみ!$Q$5:$Z$906,9,FALSE),0),IFERROR(VLOOKUP($B188&amp;"-"&amp;$C188,エリア表のみ!$AD$5:$AM$906,1,FALSE) =$B188&amp;"-"&amp;$C188,FALSE),IFERROR(VLOOKUP($B188&amp;"-"&amp;$C188,エリア表のみ!$AD$5:$AM$906,9,FALSE),0)),0)</f>
        <v>0</v>
      </c>
    </row>
    <row r="189" spans="1:10">
      <c r="A189" s="17">
        <v>34</v>
      </c>
      <c r="B189" s="17">
        <v>6</v>
      </c>
      <c r="C189" s="71">
        <v>34</v>
      </c>
      <c r="D189" s="71">
        <f>IFERROR(IF(OR(IFERROR(VLOOKUP($B189&amp;"-"&amp;$C189,エリア表のみ!$D$5:$M$906,3,FALSE) ="●",FALSE),IFERROR(VLOOKUP($B189&amp;"-"&amp;$C189,エリア表のみ!$Q$5:$Z$906,3,FALSE) ="●",FALSE),IFERROR(VLOOKUP($B189&amp;"-"&amp;$C189,エリア表のみ!$AD$5:$AM$906,3,FALSE) ="●",FALSE)),1,0),0)</f>
        <v>0</v>
      </c>
      <c r="E189" s="71">
        <v>238</v>
      </c>
      <c r="F189" s="71">
        <f>IFERROR(IF(OR(IFERROR(VLOOKUP($B189&amp;"-"&amp;$C189,エリア表のみ!$D$5:$M$906,5,FALSE) ="●",FALSE),IFERROR(VLOOKUP($B189&amp;"-"&amp;$C189,エリア表のみ!$Q$5:$Z$906,5,FALSE) ="●",FALSE),IFERROR(VLOOKUP($B189&amp;"-"&amp;$C189,エリア表のみ!$AD$5:$AM$906,5,FALSE) ="●",FALSE)),1,0),0)</f>
        <v>0</v>
      </c>
      <c r="G189" s="71">
        <v>56</v>
      </c>
      <c r="H189" s="71">
        <f>IFERROR(IF(OR(IFERROR(VLOOKUP($B189&amp;"-"&amp;$C189,エリア表のみ!$D$5:$M$906,7,FALSE) ="●",FALSE),IFERROR(VLOOKUP($B189&amp;"-"&amp;$C189,エリア表のみ!$Q$5:$Z$906,7,FALSE) ="●",FALSE),IFERROR(VLOOKUP($B189&amp;"-"&amp;$C189,エリア表のみ!$AD$5:$AM$906,7,FALSE) ="●",FALSE)),1,0),0)</f>
        <v>0</v>
      </c>
      <c r="I189" s="71">
        <v>294</v>
      </c>
      <c r="J189" s="71">
        <f>IFERROR(_xlfn.IFS(IFERROR(VLOOKUP($B189&amp;"-"&amp;$C189,エリア表のみ!$D$5:$M$906,1,FALSE) =$B189&amp;"-"&amp;$C189,FALSE),IFERROR(VLOOKUP($B189&amp;"-"&amp;$C189,エリア表のみ!$D$5:$M$906,9,FALSE),0),IFERROR(VLOOKUP($B189&amp;"-"&amp;$C189,エリア表のみ!$Q$5:$Z$906,1,FALSE) =$B189&amp;"-"&amp;$C189,FALSE),IFERROR(VLOOKUP($B189&amp;"-"&amp;$C189,エリア表のみ!$Q$5:$Z$906,9,FALSE),0),IFERROR(VLOOKUP($B189&amp;"-"&amp;$C189,エリア表のみ!$AD$5:$AM$906,1,FALSE) =$B189&amp;"-"&amp;$C189,FALSE),IFERROR(VLOOKUP($B189&amp;"-"&amp;$C189,エリア表のみ!$AD$5:$AM$906,9,FALSE),0)),0)</f>
        <v>0</v>
      </c>
    </row>
    <row r="190" spans="1:10">
      <c r="A190" s="17">
        <v>35</v>
      </c>
      <c r="B190" s="17">
        <v>6</v>
      </c>
      <c r="C190" s="71">
        <v>35</v>
      </c>
      <c r="D190" s="71">
        <f>IFERROR(IF(OR(IFERROR(VLOOKUP($B190&amp;"-"&amp;$C190,エリア表のみ!$D$5:$M$906,3,FALSE) ="●",FALSE),IFERROR(VLOOKUP($B190&amp;"-"&amp;$C190,エリア表のみ!$Q$5:$Z$906,3,FALSE) ="●",FALSE),IFERROR(VLOOKUP($B190&amp;"-"&amp;$C190,エリア表のみ!$AD$5:$AM$906,3,FALSE) ="●",FALSE)),1,0),0)</f>
        <v>0</v>
      </c>
      <c r="E190" s="71">
        <v>109</v>
      </c>
      <c r="F190" s="71">
        <f>IFERROR(IF(OR(IFERROR(VLOOKUP($B190&amp;"-"&amp;$C190,エリア表のみ!$D$5:$M$906,5,FALSE) ="●",FALSE),IFERROR(VLOOKUP($B190&amp;"-"&amp;$C190,エリア表のみ!$Q$5:$Z$906,5,FALSE) ="●",FALSE),IFERROR(VLOOKUP($B190&amp;"-"&amp;$C190,エリア表のみ!$AD$5:$AM$906,5,FALSE) ="●",FALSE)),1,0),0)</f>
        <v>0</v>
      </c>
      <c r="G190" s="71">
        <v>170</v>
      </c>
      <c r="H190" s="71">
        <f>IFERROR(IF(OR(IFERROR(VLOOKUP($B190&amp;"-"&amp;$C190,エリア表のみ!$D$5:$M$906,7,FALSE) ="●",FALSE),IFERROR(VLOOKUP($B190&amp;"-"&amp;$C190,エリア表のみ!$Q$5:$Z$906,7,FALSE) ="●",FALSE),IFERROR(VLOOKUP($B190&amp;"-"&amp;$C190,エリア表のみ!$AD$5:$AM$906,7,FALSE) ="●",FALSE)),1,0),0)</f>
        <v>0</v>
      </c>
      <c r="I190" s="71">
        <v>279</v>
      </c>
      <c r="J190" s="71">
        <f>IFERROR(_xlfn.IFS(IFERROR(VLOOKUP($B190&amp;"-"&amp;$C190,エリア表のみ!$D$5:$M$906,1,FALSE) =$B190&amp;"-"&amp;$C190,FALSE),IFERROR(VLOOKUP($B190&amp;"-"&amp;$C190,エリア表のみ!$D$5:$M$906,9,FALSE),0),IFERROR(VLOOKUP($B190&amp;"-"&amp;$C190,エリア表のみ!$Q$5:$Z$906,1,FALSE) =$B190&amp;"-"&amp;$C190,FALSE),IFERROR(VLOOKUP($B190&amp;"-"&amp;$C190,エリア表のみ!$Q$5:$Z$906,9,FALSE),0),IFERROR(VLOOKUP($B190&amp;"-"&amp;$C190,エリア表のみ!$AD$5:$AM$906,1,FALSE) =$B190&amp;"-"&amp;$C190,FALSE),IFERROR(VLOOKUP($B190&amp;"-"&amp;$C190,エリア表のみ!$AD$5:$AM$906,9,FALSE),0)),0)</f>
        <v>0</v>
      </c>
    </row>
    <row r="191" spans="1:10">
      <c r="A191" s="17">
        <v>36</v>
      </c>
      <c r="B191" s="17">
        <v>6</v>
      </c>
      <c r="C191" s="71">
        <v>36</v>
      </c>
      <c r="D191" s="71">
        <f>IFERROR(IF(OR(IFERROR(VLOOKUP($B191&amp;"-"&amp;$C191,エリア表のみ!$D$5:$M$906,3,FALSE) ="●",FALSE),IFERROR(VLOOKUP($B191&amp;"-"&amp;$C191,エリア表のみ!$Q$5:$Z$906,3,FALSE) ="●",FALSE),IFERROR(VLOOKUP($B191&amp;"-"&amp;$C191,エリア表のみ!$AD$5:$AM$906,3,FALSE) ="●",FALSE)),1,0),0)</f>
        <v>0</v>
      </c>
      <c r="E191" s="71">
        <v>17</v>
      </c>
      <c r="F191" s="71">
        <f>IFERROR(IF(OR(IFERROR(VLOOKUP($B191&amp;"-"&amp;$C191,エリア表のみ!$D$5:$M$906,5,FALSE) ="●",FALSE),IFERROR(VLOOKUP($B191&amp;"-"&amp;$C191,エリア表のみ!$Q$5:$Z$906,5,FALSE) ="●",FALSE),IFERROR(VLOOKUP($B191&amp;"-"&amp;$C191,エリア表のみ!$AD$5:$AM$906,5,FALSE) ="●",FALSE)),1,0),0)</f>
        <v>0</v>
      </c>
      <c r="G191" s="71">
        <v>355</v>
      </c>
      <c r="H191" s="71">
        <f>IFERROR(IF(OR(IFERROR(VLOOKUP($B191&amp;"-"&amp;$C191,エリア表のみ!$D$5:$M$906,7,FALSE) ="●",FALSE),IFERROR(VLOOKUP($B191&amp;"-"&amp;$C191,エリア表のみ!$Q$5:$Z$906,7,FALSE) ="●",FALSE),IFERROR(VLOOKUP($B191&amp;"-"&amp;$C191,エリア表のみ!$AD$5:$AM$906,7,FALSE) ="●",FALSE)),1,0),0)</f>
        <v>0</v>
      </c>
      <c r="I191" s="71">
        <v>372</v>
      </c>
      <c r="J191" s="71">
        <f>IFERROR(_xlfn.IFS(IFERROR(VLOOKUP($B191&amp;"-"&amp;$C191,エリア表のみ!$D$5:$M$906,1,FALSE) =$B191&amp;"-"&amp;$C191,FALSE),IFERROR(VLOOKUP($B191&amp;"-"&amp;$C191,エリア表のみ!$D$5:$M$906,9,FALSE),0),IFERROR(VLOOKUP($B191&amp;"-"&amp;$C191,エリア表のみ!$Q$5:$Z$906,1,FALSE) =$B191&amp;"-"&amp;$C191,FALSE),IFERROR(VLOOKUP($B191&amp;"-"&amp;$C191,エリア表のみ!$Q$5:$Z$906,9,FALSE),0),IFERROR(VLOOKUP($B191&amp;"-"&amp;$C191,エリア表のみ!$AD$5:$AM$906,1,FALSE) =$B191&amp;"-"&amp;$C191,FALSE),IFERROR(VLOOKUP($B191&amp;"-"&amp;$C191,エリア表のみ!$AD$5:$AM$906,9,FALSE),0)),0)</f>
        <v>0</v>
      </c>
    </row>
    <row r="192" spans="1:10">
      <c r="A192" s="17">
        <v>1</v>
      </c>
      <c r="B192" s="17">
        <v>7</v>
      </c>
      <c r="C192" s="71">
        <v>1</v>
      </c>
      <c r="D192" s="71">
        <f>IFERROR(IF(OR(IFERROR(VLOOKUP($B192&amp;"-"&amp;$C192,エリア表のみ!$D$5:$M$906,3,FALSE) ="●",FALSE),IFERROR(VLOOKUP($B192&amp;"-"&amp;$C192,エリア表のみ!$Q$5:$Z$906,3,FALSE) ="●",FALSE),IFERROR(VLOOKUP($B192&amp;"-"&amp;$C192,エリア表のみ!$AD$5:$AM$906,3,FALSE) ="●",FALSE)),1,0),0)</f>
        <v>0</v>
      </c>
      <c r="E192" s="71">
        <v>97</v>
      </c>
      <c r="F192" s="71">
        <f>IFERROR(IF(OR(IFERROR(VLOOKUP($B192&amp;"-"&amp;$C192,エリア表のみ!$D$5:$M$906,5,FALSE) ="●",FALSE),IFERROR(VLOOKUP($B192&amp;"-"&amp;$C192,エリア表のみ!$Q$5:$Z$906,5,FALSE) ="●",FALSE),IFERROR(VLOOKUP($B192&amp;"-"&amp;$C192,エリア表のみ!$AD$5:$AM$906,5,FALSE) ="●",FALSE)),1,0),0)</f>
        <v>0</v>
      </c>
      <c r="G192" s="71">
        <v>19</v>
      </c>
      <c r="H192" s="71">
        <f>IFERROR(IF(OR(IFERROR(VLOOKUP($B192&amp;"-"&amp;$C192,エリア表のみ!$D$5:$M$906,7,FALSE) ="●",FALSE),IFERROR(VLOOKUP($B192&amp;"-"&amp;$C192,エリア表のみ!$Q$5:$Z$906,7,FALSE) ="●",FALSE),IFERROR(VLOOKUP($B192&amp;"-"&amp;$C192,エリア表のみ!$AD$5:$AM$906,7,FALSE) ="●",FALSE)),1,0),0)</f>
        <v>0</v>
      </c>
      <c r="I192" s="71">
        <v>116</v>
      </c>
      <c r="J192" s="71">
        <f>IFERROR(_xlfn.IFS(IFERROR(VLOOKUP($B192&amp;"-"&amp;$C192,エリア表のみ!$D$5:$M$906,1,FALSE) =$B192&amp;"-"&amp;$C192,FALSE),IFERROR(VLOOKUP($B192&amp;"-"&amp;$C192,エリア表のみ!$D$5:$M$906,9,FALSE),0),IFERROR(VLOOKUP($B192&amp;"-"&amp;$C192,エリア表のみ!$Q$5:$Z$906,1,FALSE) =$B192&amp;"-"&amp;$C192,FALSE),IFERROR(VLOOKUP($B192&amp;"-"&amp;$C192,エリア表のみ!$Q$5:$Z$906,9,FALSE),0),IFERROR(VLOOKUP($B192&amp;"-"&amp;$C192,エリア表のみ!$AD$5:$AM$906,1,FALSE) =$B192&amp;"-"&amp;$C192,FALSE),IFERROR(VLOOKUP($B192&amp;"-"&amp;$C192,エリア表のみ!$AD$5:$AM$906,9,FALSE),0)),0)</f>
        <v>0</v>
      </c>
    </row>
    <row r="193" spans="1:12">
      <c r="A193" s="17">
        <v>2</v>
      </c>
      <c r="B193" s="17">
        <v>7</v>
      </c>
      <c r="C193" s="71">
        <v>2</v>
      </c>
      <c r="D193" s="71">
        <f>IFERROR(IF(OR(IFERROR(VLOOKUP($B193&amp;"-"&amp;$C193,エリア表のみ!$D$5:$M$906,3,FALSE) ="●",FALSE),IFERROR(VLOOKUP($B193&amp;"-"&amp;$C193,エリア表のみ!$Q$5:$Z$906,3,FALSE) ="●",FALSE),IFERROR(VLOOKUP($B193&amp;"-"&amp;$C193,エリア表のみ!$AD$5:$AM$906,3,FALSE) ="●",FALSE)),1,0),0)</f>
        <v>0</v>
      </c>
      <c r="E193" s="71">
        <v>70</v>
      </c>
      <c r="F193" s="71">
        <f>IFERROR(IF(OR(IFERROR(VLOOKUP($B193&amp;"-"&amp;$C193,エリア表のみ!$D$5:$M$906,5,FALSE) ="●",FALSE),IFERROR(VLOOKUP($B193&amp;"-"&amp;$C193,エリア表のみ!$Q$5:$Z$906,5,FALSE) ="●",FALSE),IFERROR(VLOOKUP($B193&amp;"-"&amp;$C193,エリア表のみ!$AD$5:$AM$906,5,FALSE) ="●",FALSE)),1,0),0)</f>
        <v>0</v>
      </c>
      <c r="G193" s="71">
        <v>360</v>
      </c>
      <c r="H193" s="71">
        <f>IFERROR(IF(OR(IFERROR(VLOOKUP($B193&amp;"-"&amp;$C193,エリア表のみ!$D$5:$M$906,7,FALSE) ="●",FALSE),IFERROR(VLOOKUP($B193&amp;"-"&amp;$C193,エリア表のみ!$Q$5:$Z$906,7,FALSE) ="●",FALSE),IFERROR(VLOOKUP($B193&amp;"-"&amp;$C193,エリア表のみ!$AD$5:$AM$906,7,FALSE) ="●",FALSE)),1,0),0)</f>
        <v>0</v>
      </c>
      <c r="I193" s="71">
        <v>430</v>
      </c>
      <c r="J193" s="71">
        <f>IFERROR(_xlfn.IFS(IFERROR(VLOOKUP($B193&amp;"-"&amp;$C193,エリア表のみ!$D$5:$M$906,1,FALSE) =$B193&amp;"-"&amp;$C193,FALSE),IFERROR(VLOOKUP($B193&amp;"-"&amp;$C193,エリア表のみ!$D$5:$M$906,9,FALSE),0),IFERROR(VLOOKUP($B193&amp;"-"&amp;$C193,エリア表のみ!$Q$5:$Z$906,1,FALSE) =$B193&amp;"-"&amp;$C193,FALSE),IFERROR(VLOOKUP($B193&amp;"-"&amp;$C193,エリア表のみ!$Q$5:$Z$906,9,FALSE),0),IFERROR(VLOOKUP($B193&amp;"-"&amp;$C193,エリア表のみ!$AD$5:$AM$906,1,FALSE) =$B193&amp;"-"&amp;$C193,FALSE),IFERROR(VLOOKUP($B193&amp;"-"&amp;$C193,エリア表のみ!$AD$5:$AM$906,9,FALSE),0)),0)</f>
        <v>0</v>
      </c>
    </row>
    <row r="194" spans="1:12">
      <c r="A194" s="17">
        <v>3</v>
      </c>
      <c r="B194" s="17">
        <v>7</v>
      </c>
      <c r="C194" s="71">
        <v>3</v>
      </c>
      <c r="D194" s="71">
        <f>IFERROR(IF(OR(IFERROR(VLOOKUP($B194&amp;"-"&amp;$C194,エリア表のみ!$D$5:$M$906,3,FALSE) ="●",FALSE),IFERROR(VLOOKUP($B194&amp;"-"&amp;$C194,エリア表のみ!$Q$5:$Z$906,3,FALSE) ="●",FALSE),IFERROR(VLOOKUP($B194&amp;"-"&amp;$C194,エリア表のみ!$AD$5:$AM$906,3,FALSE) ="●",FALSE)),1,0),0)</f>
        <v>0</v>
      </c>
      <c r="E194" s="71">
        <v>188</v>
      </c>
      <c r="F194" s="71">
        <f>IFERROR(IF(OR(IFERROR(VLOOKUP($B194&amp;"-"&amp;$C194,エリア表のみ!$D$5:$M$906,5,FALSE) ="●",FALSE),IFERROR(VLOOKUP($B194&amp;"-"&amp;$C194,エリア表のみ!$Q$5:$Z$906,5,FALSE) ="●",FALSE),IFERROR(VLOOKUP($B194&amp;"-"&amp;$C194,エリア表のみ!$AD$5:$AM$906,5,FALSE) ="●",FALSE)),1,0),0)</f>
        <v>0</v>
      </c>
      <c r="G194" s="71">
        <v>371</v>
      </c>
      <c r="H194" s="71">
        <f>IFERROR(IF(OR(IFERROR(VLOOKUP($B194&amp;"-"&amp;$C194,エリア表のみ!$D$5:$M$906,7,FALSE) ="●",FALSE),IFERROR(VLOOKUP($B194&amp;"-"&amp;$C194,エリア表のみ!$Q$5:$Z$906,7,FALSE) ="●",FALSE),IFERROR(VLOOKUP($B194&amp;"-"&amp;$C194,エリア表のみ!$AD$5:$AM$906,7,FALSE) ="●",FALSE)),1,0),0)</f>
        <v>0</v>
      </c>
      <c r="I194" s="71">
        <v>559</v>
      </c>
      <c r="J194" s="71">
        <f>IFERROR(_xlfn.IFS(IFERROR(VLOOKUP($B194&amp;"-"&amp;$C194,エリア表のみ!$D$5:$M$906,1,FALSE) =$B194&amp;"-"&amp;$C194,FALSE),IFERROR(VLOOKUP($B194&amp;"-"&amp;$C194,エリア表のみ!$D$5:$M$906,9,FALSE),0),IFERROR(VLOOKUP($B194&amp;"-"&amp;$C194,エリア表のみ!$Q$5:$Z$906,1,FALSE) =$B194&amp;"-"&amp;$C194,FALSE),IFERROR(VLOOKUP($B194&amp;"-"&amp;$C194,エリア表のみ!$Q$5:$Z$906,9,FALSE),0),IFERROR(VLOOKUP($B194&amp;"-"&amp;$C194,エリア表のみ!$AD$5:$AM$906,1,FALSE) =$B194&amp;"-"&amp;$C194,FALSE),IFERROR(VLOOKUP($B194&amp;"-"&amp;$C194,エリア表のみ!$AD$5:$AM$906,9,FALSE),0)),0)</f>
        <v>0</v>
      </c>
    </row>
    <row r="195" spans="1:12">
      <c r="A195" s="17">
        <v>4</v>
      </c>
      <c r="B195" s="17">
        <v>7</v>
      </c>
      <c r="C195" s="71">
        <v>4</v>
      </c>
      <c r="D195" s="71">
        <f>IFERROR(IF(OR(IFERROR(VLOOKUP($B195&amp;"-"&amp;$C195,エリア表のみ!$D$5:$M$906,3,FALSE) ="●",FALSE),IFERROR(VLOOKUP($B195&amp;"-"&amp;$C195,エリア表のみ!$Q$5:$Z$906,3,FALSE) ="●",FALSE),IFERROR(VLOOKUP($B195&amp;"-"&amp;$C195,エリア表のみ!$AD$5:$AM$906,3,FALSE) ="●",FALSE)),1,0),0)</f>
        <v>0</v>
      </c>
      <c r="E195" s="71">
        <v>255</v>
      </c>
      <c r="F195" s="71">
        <f>IFERROR(IF(OR(IFERROR(VLOOKUP($B195&amp;"-"&amp;$C195,エリア表のみ!$D$5:$M$906,5,FALSE) ="●",FALSE),IFERROR(VLOOKUP($B195&amp;"-"&amp;$C195,エリア表のみ!$Q$5:$Z$906,5,FALSE) ="●",FALSE),IFERROR(VLOOKUP($B195&amp;"-"&amp;$C195,エリア表のみ!$AD$5:$AM$906,5,FALSE) ="●",FALSE)),1,0),0)</f>
        <v>0</v>
      </c>
      <c r="G195" s="71">
        <v>10</v>
      </c>
      <c r="H195" s="71">
        <f>IFERROR(IF(OR(IFERROR(VLOOKUP($B195&amp;"-"&amp;$C195,エリア表のみ!$D$5:$M$906,7,FALSE) ="●",FALSE),IFERROR(VLOOKUP($B195&amp;"-"&amp;$C195,エリア表のみ!$Q$5:$Z$906,7,FALSE) ="●",FALSE),IFERROR(VLOOKUP($B195&amp;"-"&amp;$C195,エリア表のみ!$AD$5:$AM$906,7,FALSE) ="●",FALSE)),1,0),0)</f>
        <v>0</v>
      </c>
      <c r="I195" s="71">
        <v>265</v>
      </c>
      <c r="J195" s="71">
        <f>IFERROR(_xlfn.IFS(IFERROR(VLOOKUP($B195&amp;"-"&amp;$C195,エリア表のみ!$D$5:$M$906,1,FALSE) =$B195&amp;"-"&amp;$C195,FALSE),IFERROR(VLOOKUP($B195&amp;"-"&amp;$C195,エリア表のみ!$D$5:$M$906,9,FALSE),0),IFERROR(VLOOKUP($B195&amp;"-"&amp;$C195,エリア表のみ!$Q$5:$Z$906,1,FALSE) =$B195&amp;"-"&amp;$C195,FALSE),IFERROR(VLOOKUP($B195&amp;"-"&amp;$C195,エリア表のみ!$Q$5:$Z$906,9,FALSE),0),IFERROR(VLOOKUP($B195&amp;"-"&amp;$C195,エリア表のみ!$AD$5:$AM$906,1,FALSE) =$B195&amp;"-"&amp;$C195,FALSE),IFERROR(VLOOKUP($B195&amp;"-"&amp;$C195,エリア表のみ!$AD$5:$AM$906,9,FALSE),0)),0)</f>
        <v>0</v>
      </c>
    </row>
    <row r="196" spans="1:12">
      <c r="A196" s="17">
        <v>5</v>
      </c>
      <c r="B196" s="17">
        <v>7</v>
      </c>
      <c r="C196" s="71">
        <v>5</v>
      </c>
      <c r="D196" s="71">
        <f>IFERROR(IF(OR(IFERROR(VLOOKUP($B196&amp;"-"&amp;$C196,エリア表のみ!$D$5:$M$906,3,FALSE) ="●",FALSE),IFERROR(VLOOKUP($B196&amp;"-"&amp;$C196,エリア表のみ!$Q$5:$Z$906,3,FALSE) ="●",FALSE),IFERROR(VLOOKUP($B196&amp;"-"&amp;$C196,エリア表のみ!$AD$5:$AM$906,3,FALSE) ="●",FALSE)),1,0),0)</f>
        <v>0</v>
      </c>
      <c r="E196" s="71">
        <v>194</v>
      </c>
      <c r="F196" s="71">
        <f>IFERROR(IF(OR(IFERROR(VLOOKUP($B196&amp;"-"&amp;$C196,エリア表のみ!$D$5:$M$906,5,FALSE) ="●",FALSE),IFERROR(VLOOKUP($B196&amp;"-"&amp;$C196,エリア表のみ!$Q$5:$Z$906,5,FALSE) ="●",FALSE),IFERROR(VLOOKUP($B196&amp;"-"&amp;$C196,エリア表のみ!$AD$5:$AM$906,5,FALSE) ="●",FALSE)),1,0),0)</f>
        <v>0</v>
      </c>
      <c r="G196" s="71">
        <v>59</v>
      </c>
      <c r="H196" s="71">
        <f>IFERROR(IF(OR(IFERROR(VLOOKUP($B196&amp;"-"&amp;$C196,エリア表のみ!$D$5:$M$906,7,FALSE) ="●",FALSE),IFERROR(VLOOKUP($B196&amp;"-"&amp;$C196,エリア表のみ!$Q$5:$Z$906,7,FALSE) ="●",FALSE),IFERROR(VLOOKUP($B196&amp;"-"&amp;$C196,エリア表のみ!$AD$5:$AM$906,7,FALSE) ="●",FALSE)),1,0),0)</f>
        <v>0</v>
      </c>
      <c r="I196" s="71">
        <v>253</v>
      </c>
      <c r="J196" s="71">
        <f>IFERROR(_xlfn.IFS(IFERROR(VLOOKUP($B196&amp;"-"&amp;$C196,エリア表のみ!$D$5:$M$906,1,FALSE) =$B196&amp;"-"&amp;$C196,FALSE),IFERROR(VLOOKUP($B196&amp;"-"&amp;$C196,エリア表のみ!$D$5:$M$906,9,FALSE),0),IFERROR(VLOOKUP($B196&amp;"-"&amp;$C196,エリア表のみ!$Q$5:$Z$906,1,FALSE) =$B196&amp;"-"&amp;$C196,FALSE),IFERROR(VLOOKUP($B196&amp;"-"&amp;$C196,エリア表のみ!$Q$5:$Z$906,9,FALSE),0),IFERROR(VLOOKUP($B196&amp;"-"&amp;$C196,エリア表のみ!$AD$5:$AM$906,1,FALSE) =$B196&amp;"-"&amp;$C196,FALSE),IFERROR(VLOOKUP($B196&amp;"-"&amp;$C196,エリア表のみ!$AD$5:$AM$906,9,FALSE),0)),0)</f>
        <v>0</v>
      </c>
    </row>
    <row r="197" spans="1:12">
      <c r="A197" s="17">
        <v>6</v>
      </c>
      <c r="B197" s="17">
        <v>7</v>
      </c>
      <c r="C197" s="71">
        <v>6</v>
      </c>
      <c r="D197" s="71">
        <f>IFERROR(IF(OR(IFERROR(VLOOKUP($B197&amp;"-"&amp;$C197,エリア表のみ!$D$5:$M$906,3,FALSE) ="●",FALSE),IFERROR(VLOOKUP($B197&amp;"-"&amp;$C197,エリア表のみ!$Q$5:$Z$906,3,FALSE) ="●",FALSE),IFERROR(VLOOKUP($B197&amp;"-"&amp;$C197,エリア表のみ!$AD$5:$AM$906,3,FALSE) ="●",FALSE)),1,0),0)</f>
        <v>0</v>
      </c>
      <c r="E197" s="71">
        <v>194</v>
      </c>
      <c r="F197" s="71">
        <f>IFERROR(IF(OR(IFERROR(VLOOKUP($B197&amp;"-"&amp;$C197,エリア表のみ!$D$5:$M$906,5,FALSE) ="●",FALSE),IFERROR(VLOOKUP($B197&amp;"-"&amp;$C197,エリア表のみ!$Q$5:$Z$906,5,FALSE) ="●",FALSE),IFERROR(VLOOKUP($B197&amp;"-"&amp;$C197,エリア表のみ!$AD$5:$AM$906,5,FALSE) ="●",FALSE)),1,0),0)</f>
        <v>0</v>
      </c>
      <c r="G197" s="71">
        <v>21</v>
      </c>
      <c r="H197" s="71">
        <f>IFERROR(IF(OR(IFERROR(VLOOKUP($B197&amp;"-"&amp;$C197,エリア表のみ!$D$5:$M$906,7,FALSE) ="●",FALSE),IFERROR(VLOOKUP($B197&amp;"-"&amp;$C197,エリア表のみ!$Q$5:$Z$906,7,FALSE) ="●",FALSE),IFERROR(VLOOKUP($B197&amp;"-"&amp;$C197,エリア表のみ!$AD$5:$AM$906,7,FALSE) ="●",FALSE)),1,0),0)</f>
        <v>0</v>
      </c>
      <c r="I197" s="71">
        <v>215</v>
      </c>
      <c r="J197" s="71">
        <f>IFERROR(_xlfn.IFS(IFERROR(VLOOKUP($B197&amp;"-"&amp;$C197,エリア表のみ!$D$5:$M$906,1,FALSE) =$B197&amp;"-"&amp;$C197,FALSE),IFERROR(VLOOKUP($B197&amp;"-"&amp;$C197,エリア表のみ!$D$5:$M$906,9,FALSE),0),IFERROR(VLOOKUP($B197&amp;"-"&amp;$C197,エリア表のみ!$Q$5:$Z$906,1,FALSE) =$B197&amp;"-"&amp;$C197,FALSE),IFERROR(VLOOKUP($B197&amp;"-"&amp;$C197,エリア表のみ!$Q$5:$Z$906,9,FALSE),0),IFERROR(VLOOKUP($B197&amp;"-"&amp;$C197,エリア表のみ!$AD$5:$AM$906,1,FALSE) =$B197&amp;"-"&amp;$C197,FALSE),IFERROR(VLOOKUP($B197&amp;"-"&amp;$C197,エリア表のみ!$AD$5:$AM$906,9,FALSE),0)),0)</f>
        <v>0</v>
      </c>
    </row>
    <row r="198" spans="1:12">
      <c r="A198" s="17">
        <v>7</v>
      </c>
      <c r="B198" s="17">
        <v>7</v>
      </c>
      <c r="C198" s="71">
        <v>7</v>
      </c>
      <c r="D198" s="71">
        <f>IFERROR(IF(OR(IFERROR(VLOOKUP($B198&amp;"-"&amp;$C198,エリア表のみ!$D$5:$M$906,3,FALSE) ="●",FALSE),IFERROR(VLOOKUP($B198&amp;"-"&amp;$C198,エリア表のみ!$Q$5:$Z$906,3,FALSE) ="●",FALSE),IFERROR(VLOOKUP($B198&amp;"-"&amp;$C198,エリア表のみ!$AD$5:$AM$906,3,FALSE) ="●",FALSE)),1,0),0)</f>
        <v>0</v>
      </c>
      <c r="E198" s="71">
        <v>295</v>
      </c>
      <c r="F198" s="71">
        <f>IFERROR(IF(OR(IFERROR(VLOOKUP($B198&amp;"-"&amp;$C198,エリア表のみ!$D$5:$M$906,5,FALSE) ="●",FALSE),IFERROR(VLOOKUP($B198&amp;"-"&amp;$C198,エリア表のみ!$Q$5:$Z$906,5,FALSE) ="●",FALSE),IFERROR(VLOOKUP($B198&amp;"-"&amp;$C198,エリア表のみ!$AD$5:$AM$906,5,FALSE) ="●",FALSE)),1,0),0)</f>
        <v>0</v>
      </c>
      <c r="G198" s="71">
        <v>74</v>
      </c>
      <c r="H198" s="71">
        <f>IFERROR(IF(OR(IFERROR(VLOOKUP($B198&amp;"-"&amp;$C198,エリア表のみ!$D$5:$M$906,7,FALSE) ="●",FALSE),IFERROR(VLOOKUP($B198&amp;"-"&amp;$C198,エリア表のみ!$Q$5:$Z$906,7,FALSE) ="●",FALSE),IFERROR(VLOOKUP($B198&amp;"-"&amp;$C198,エリア表のみ!$AD$5:$AM$906,7,FALSE) ="●",FALSE)),1,0),0)</f>
        <v>0</v>
      </c>
      <c r="I198" s="71">
        <v>369</v>
      </c>
      <c r="J198" s="71">
        <f>IFERROR(_xlfn.IFS(IFERROR(VLOOKUP($B198&amp;"-"&amp;$C198,エリア表のみ!$D$5:$M$906,1,FALSE) =$B198&amp;"-"&amp;$C198,FALSE),IFERROR(VLOOKUP($B198&amp;"-"&amp;$C198,エリア表のみ!$D$5:$M$906,9,FALSE),0),IFERROR(VLOOKUP($B198&amp;"-"&amp;$C198,エリア表のみ!$Q$5:$Z$906,1,FALSE) =$B198&amp;"-"&amp;$C198,FALSE),IFERROR(VLOOKUP($B198&amp;"-"&amp;$C198,エリア表のみ!$Q$5:$Z$906,9,FALSE),0),IFERROR(VLOOKUP($B198&amp;"-"&amp;$C198,エリア表のみ!$AD$5:$AM$906,1,FALSE) =$B198&amp;"-"&amp;$C198,FALSE),IFERROR(VLOOKUP($B198&amp;"-"&amp;$C198,エリア表のみ!$AD$5:$AM$906,9,FALSE),0)),0)</f>
        <v>0</v>
      </c>
    </row>
    <row r="199" spans="1:12">
      <c r="A199" s="17">
        <v>8</v>
      </c>
      <c r="B199" s="17">
        <v>7</v>
      </c>
      <c r="C199" s="71">
        <v>8</v>
      </c>
      <c r="D199" s="71">
        <f>IFERROR(IF(OR(IFERROR(VLOOKUP($B199&amp;"-"&amp;$C199,エリア表のみ!$D$5:$M$906,3,FALSE) ="●",FALSE),IFERROR(VLOOKUP($B199&amp;"-"&amp;$C199,エリア表のみ!$Q$5:$Z$906,3,FALSE) ="●",FALSE),IFERROR(VLOOKUP($B199&amp;"-"&amp;$C199,エリア表のみ!$AD$5:$AM$906,3,FALSE) ="●",FALSE)),1,0),0)</f>
        <v>0</v>
      </c>
      <c r="E199" s="71">
        <v>239</v>
      </c>
      <c r="F199" s="71">
        <f>IFERROR(IF(OR(IFERROR(VLOOKUP($B199&amp;"-"&amp;$C199,エリア表のみ!$D$5:$M$906,5,FALSE) ="●",FALSE),IFERROR(VLOOKUP($B199&amp;"-"&amp;$C199,エリア表のみ!$Q$5:$Z$906,5,FALSE) ="●",FALSE),IFERROR(VLOOKUP($B199&amp;"-"&amp;$C199,エリア表のみ!$AD$5:$AM$906,5,FALSE) ="●",FALSE)),1,0),0)</f>
        <v>0</v>
      </c>
      <c r="G199" s="71">
        <v>436</v>
      </c>
      <c r="H199" s="71">
        <f>IFERROR(IF(OR(IFERROR(VLOOKUP($B199&amp;"-"&amp;$C199,エリア表のみ!$D$5:$M$906,7,FALSE) ="●",FALSE),IFERROR(VLOOKUP($B199&amp;"-"&amp;$C199,エリア表のみ!$Q$5:$Z$906,7,FALSE) ="●",FALSE),IFERROR(VLOOKUP($B199&amp;"-"&amp;$C199,エリア表のみ!$AD$5:$AM$906,7,FALSE) ="●",FALSE)),1,0),0)</f>
        <v>0</v>
      </c>
      <c r="I199" s="71">
        <v>675</v>
      </c>
      <c r="J199" s="71">
        <f>IFERROR(_xlfn.IFS(IFERROR(VLOOKUP($B199&amp;"-"&amp;$C199,エリア表のみ!$D$5:$M$906,1,FALSE) =$B199&amp;"-"&amp;$C199,FALSE),IFERROR(VLOOKUP($B199&amp;"-"&amp;$C199,エリア表のみ!$D$5:$M$906,9,FALSE),0),IFERROR(VLOOKUP($B199&amp;"-"&amp;$C199,エリア表のみ!$Q$5:$Z$906,1,FALSE) =$B199&amp;"-"&amp;$C199,FALSE),IFERROR(VLOOKUP($B199&amp;"-"&amp;$C199,エリア表のみ!$Q$5:$Z$906,9,FALSE),0),IFERROR(VLOOKUP($B199&amp;"-"&amp;$C199,エリア表のみ!$AD$5:$AM$906,1,FALSE) =$B199&amp;"-"&amp;$C199,FALSE),IFERROR(VLOOKUP($B199&amp;"-"&amp;$C199,エリア表のみ!$AD$5:$AM$906,9,FALSE),0)),0)</f>
        <v>0</v>
      </c>
    </row>
    <row r="200" spans="1:12">
      <c r="A200" s="17">
        <v>9</v>
      </c>
      <c r="B200" s="17">
        <v>7</v>
      </c>
      <c r="C200" s="71">
        <v>9</v>
      </c>
      <c r="D200" s="71">
        <f>IFERROR(IF(OR(IFERROR(VLOOKUP($B200&amp;"-"&amp;$C200,エリア表のみ!$D$5:$M$906,3,FALSE) ="●",FALSE),IFERROR(VLOOKUP($B200&amp;"-"&amp;$C200,エリア表のみ!$Q$5:$Z$906,3,FALSE) ="●",FALSE),IFERROR(VLOOKUP($B200&amp;"-"&amp;$C200,エリア表のみ!$AD$5:$AM$906,3,FALSE) ="●",FALSE)),1,0),0)</f>
        <v>0</v>
      </c>
      <c r="E200" s="71">
        <v>105</v>
      </c>
      <c r="F200" s="71">
        <f>IFERROR(IF(OR(IFERROR(VLOOKUP($B200&amp;"-"&amp;$C200,エリア表のみ!$D$5:$M$906,5,FALSE) ="●",FALSE),IFERROR(VLOOKUP($B200&amp;"-"&amp;$C200,エリア表のみ!$Q$5:$Z$906,5,FALSE) ="●",FALSE),IFERROR(VLOOKUP($B200&amp;"-"&amp;$C200,エリア表のみ!$AD$5:$AM$906,5,FALSE) ="●",FALSE)),1,0),0)</f>
        <v>0</v>
      </c>
      <c r="G200" s="71">
        <v>396</v>
      </c>
      <c r="H200" s="71">
        <f>IFERROR(IF(OR(IFERROR(VLOOKUP($B200&amp;"-"&amp;$C200,エリア表のみ!$D$5:$M$906,7,FALSE) ="●",FALSE),IFERROR(VLOOKUP($B200&amp;"-"&amp;$C200,エリア表のみ!$Q$5:$Z$906,7,FALSE) ="●",FALSE),IFERROR(VLOOKUP($B200&amp;"-"&amp;$C200,エリア表のみ!$AD$5:$AM$906,7,FALSE) ="●",FALSE)),1,0),0)</f>
        <v>0</v>
      </c>
      <c r="I200" s="71">
        <v>501</v>
      </c>
      <c r="J200" s="71">
        <f>IFERROR(_xlfn.IFS(IFERROR(VLOOKUP($B200&amp;"-"&amp;$C200,エリア表のみ!$D$5:$M$906,1,FALSE) =$B200&amp;"-"&amp;$C200,FALSE),IFERROR(VLOOKUP($B200&amp;"-"&amp;$C200,エリア表のみ!$D$5:$M$906,9,FALSE),0),IFERROR(VLOOKUP($B200&amp;"-"&amp;$C200,エリア表のみ!$Q$5:$Z$906,1,FALSE) =$B200&amp;"-"&amp;$C200,FALSE),IFERROR(VLOOKUP($B200&amp;"-"&amp;$C200,エリア表のみ!$Q$5:$Z$906,9,FALSE),0),IFERROR(VLOOKUP($B200&amp;"-"&amp;$C200,エリア表のみ!$AD$5:$AM$906,1,FALSE) =$B200&amp;"-"&amp;$C200,FALSE),IFERROR(VLOOKUP($B200&amp;"-"&amp;$C200,エリア表のみ!$AD$5:$AM$906,9,FALSE),0)),0)</f>
        <v>0</v>
      </c>
    </row>
    <row r="201" spans="1:12">
      <c r="A201" s="17">
        <v>10</v>
      </c>
      <c r="B201" s="17">
        <v>7</v>
      </c>
      <c r="C201" s="71">
        <v>10</v>
      </c>
      <c r="D201" s="71">
        <f>IFERROR(IF(OR(IFERROR(VLOOKUP($B201&amp;"-"&amp;$C201,エリア表のみ!$D$5:$M$906,3,FALSE) ="●",FALSE),IFERROR(VLOOKUP($B201&amp;"-"&amp;$C201,エリア表のみ!$Q$5:$Z$906,3,FALSE) ="●",FALSE),IFERROR(VLOOKUP($B201&amp;"-"&amp;$C201,エリア表のみ!$AD$5:$AM$906,3,FALSE) ="●",FALSE)),1,0),0)</f>
        <v>0</v>
      </c>
      <c r="E201" s="71">
        <v>82</v>
      </c>
      <c r="F201" s="71">
        <f>IFERROR(IF(OR(IFERROR(VLOOKUP($B201&amp;"-"&amp;$C201,エリア表のみ!$D$5:$M$906,5,FALSE) ="●",FALSE),IFERROR(VLOOKUP($B201&amp;"-"&amp;$C201,エリア表のみ!$Q$5:$Z$906,5,FALSE) ="●",FALSE),IFERROR(VLOOKUP($B201&amp;"-"&amp;$C201,エリア表のみ!$AD$5:$AM$906,5,FALSE) ="●",FALSE)),1,0),0)</f>
        <v>0</v>
      </c>
      <c r="G201" s="71">
        <v>223</v>
      </c>
      <c r="H201" s="71">
        <f>IFERROR(IF(OR(IFERROR(VLOOKUP($B201&amp;"-"&amp;$C201,エリア表のみ!$D$5:$M$906,7,FALSE) ="●",FALSE),IFERROR(VLOOKUP($B201&amp;"-"&amp;$C201,エリア表のみ!$Q$5:$Z$906,7,FALSE) ="●",FALSE),IFERROR(VLOOKUP($B201&amp;"-"&amp;$C201,エリア表のみ!$AD$5:$AM$906,7,FALSE) ="●",FALSE)),1,0),0)</f>
        <v>0</v>
      </c>
      <c r="I201" s="71">
        <v>305</v>
      </c>
      <c r="J201" s="71">
        <f>IFERROR(_xlfn.IFS(IFERROR(VLOOKUP($B201&amp;"-"&amp;$C201,エリア表のみ!$D$5:$M$906,1,FALSE) =$B201&amp;"-"&amp;$C201,FALSE),IFERROR(VLOOKUP($B201&amp;"-"&amp;$C201,エリア表のみ!$D$5:$M$906,9,FALSE),0),IFERROR(VLOOKUP($B201&amp;"-"&amp;$C201,エリア表のみ!$Q$5:$Z$906,1,FALSE) =$B201&amp;"-"&amp;$C201,FALSE),IFERROR(VLOOKUP($B201&amp;"-"&amp;$C201,エリア表のみ!$Q$5:$Z$906,9,FALSE),0),IFERROR(VLOOKUP($B201&amp;"-"&amp;$C201,エリア表のみ!$AD$5:$AM$906,1,FALSE) =$B201&amp;"-"&amp;$C201,FALSE),IFERROR(VLOOKUP($B201&amp;"-"&amp;$C201,エリア表のみ!$AD$5:$AM$906,9,FALSE),0)),0)</f>
        <v>0</v>
      </c>
    </row>
    <row r="202" spans="1:12">
      <c r="A202" s="17">
        <v>11</v>
      </c>
      <c r="B202" s="17">
        <v>7</v>
      </c>
      <c r="C202" s="71">
        <v>11</v>
      </c>
      <c r="D202" s="71">
        <f>IFERROR(IF(OR(IFERROR(VLOOKUP($B202&amp;"-"&amp;$C202,エリア表のみ!$D$5:$M$906,3,FALSE) ="●",FALSE),IFERROR(VLOOKUP($B202&amp;"-"&amp;$C202,エリア表のみ!$Q$5:$Z$906,3,FALSE) ="●",FALSE),IFERROR(VLOOKUP($B202&amp;"-"&amp;$C202,エリア表のみ!$AD$5:$AM$906,3,FALSE) ="●",FALSE)),1,0),0)</f>
        <v>0</v>
      </c>
      <c r="E202" s="71">
        <v>68</v>
      </c>
      <c r="F202" s="71">
        <f>IFERROR(IF(OR(IFERROR(VLOOKUP($B202&amp;"-"&amp;$C202,エリア表のみ!$D$5:$M$906,5,FALSE) ="●",FALSE),IFERROR(VLOOKUP($B202&amp;"-"&amp;$C202,エリア表のみ!$Q$5:$Z$906,5,FALSE) ="●",FALSE),IFERROR(VLOOKUP($B202&amp;"-"&amp;$C202,エリア表のみ!$AD$5:$AM$906,5,FALSE) ="●",FALSE)),1,0),0)</f>
        <v>0</v>
      </c>
      <c r="G202" s="71">
        <v>152</v>
      </c>
      <c r="H202" s="71">
        <f>IFERROR(IF(OR(IFERROR(VLOOKUP($B202&amp;"-"&amp;$C202,エリア表のみ!$D$5:$M$906,7,FALSE) ="●",FALSE),IFERROR(VLOOKUP($B202&amp;"-"&amp;$C202,エリア表のみ!$Q$5:$Z$906,7,FALSE) ="●",FALSE),IFERROR(VLOOKUP($B202&amp;"-"&amp;$C202,エリア表のみ!$AD$5:$AM$906,7,FALSE) ="●",FALSE)),1,0),0)</f>
        <v>0</v>
      </c>
      <c r="I202" s="71">
        <v>220</v>
      </c>
      <c r="J202" s="71">
        <f>IFERROR(_xlfn.IFS(IFERROR(VLOOKUP($B202&amp;"-"&amp;$C202,エリア表のみ!$D$5:$M$906,1,FALSE) =$B202&amp;"-"&amp;$C202,FALSE),IFERROR(VLOOKUP($B202&amp;"-"&amp;$C202,エリア表のみ!$D$5:$M$906,9,FALSE),0),IFERROR(VLOOKUP($B202&amp;"-"&amp;$C202,エリア表のみ!$Q$5:$Z$906,1,FALSE) =$B202&amp;"-"&amp;$C202,FALSE),IFERROR(VLOOKUP($B202&amp;"-"&amp;$C202,エリア表のみ!$Q$5:$Z$906,9,FALSE),0),IFERROR(VLOOKUP($B202&amp;"-"&amp;$C202,エリア表のみ!$AD$5:$AM$906,1,FALSE) =$B202&amp;"-"&amp;$C202,FALSE),IFERROR(VLOOKUP($B202&amp;"-"&amp;$C202,エリア表のみ!$AD$5:$AM$906,9,FALSE),0)),0)</f>
        <v>0</v>
      </c>
    </row>
    <row r="203" spans="1:12" s="286" customFormat="1">
      <c r="A203" s="286">
        <v>12</v>
      </c>
      <c r="B203" s="286">
        <v>7</v>
      </c>
      <c r="C203" s="287">
        <v>12</v>
      </c>
      <c r="D203" s="287">
        <f>IFERROR(IF(OR(IFERROR(VLOOKUP($B203&amp;"-"&amp;$C203,エリア表のみ!$D$5:$M$906,3,FALSE) ="●",FALSE),IFERROR(VLOOKUP($B203&amp;"-"&amp;$C203,エリア表のみ!$Q$5:$Z$906,3,FALSE) ="●",FALSE),IFERROR(VLOOKUP($B203&amp;"-"&amp;$C203,エリア表のみ!$AD$5:$AM$906,3,FALSE) ="●",FALSE)),1,0),0)</f>
        <v>0</v>
      </c>
      <c r="E203" s="287">
        <v>85</v>
      </c>
      <c r="F203" s="287">
        <f>IFERROR(IF(OR(IFERROR(VLOOKUP($B203&amp;"-"&amp;$C203,エリア表のみ!$D$5:$M$906,5,FALSE) ="●",FALSE),IFERROR(VLOOKUP($B203&amp;"-"&amp;$C203,エリア表のみ!$Q$5:$Z$906,5,FALSE) ="●",FALSE),IFERROR(VLOOKUP($B203&amp;"-"&amp;$C203,エリア表のみ!$AD$5:$AM$906,5,FALSE) ="●",FALSE)),1,0),0)</f>
        <v>0</v>
      </c>
      <c r="G203" s="287">
        <v>170</v>
      </c>
      <c r="H203" s="287">
        <f>IFERROR(IF(OR(IFERROR(VLOOKUP($B203&amp;"-"&amp;$C203,エリア表のみ!$D$5:$M$906,7,FALSE) ="●",FALSE),IFERROR(VLOOKUP($B203&amp;"-"&amp;$C203,エリア表のみ!$Q$5:$Z$906,7,FALSE) ="●",FALSE),IFERROR(VLOOKUP($B203&amp;"-"&amp;$C203,エリア表のみ!$AD$5:$AM$906,7,FALSE) ="●",FALSE)),1,0),0)</f>
        <v>0</v>
      </c>
      <c r="I203" s="71">
        <v>255</v>
      </c>
      <c r="J203" s="287">
        <f>IFERROR(_xlfn.IFS(IFERROR(VLOOKUP($B203&amp;"-"&amp;$C203,エリア表のみ!$D$5:$M$906,1,FALSE) =$B203&amp;"-"&amp;$C203,FALSE),IFERROR(VLOOKUP($B203&amp;"-"&amp;$C203,エリア表のみ!$D$5:$M$906,9,FALSE),0),IFERROR(VLOOKUP($B203&amp;"-"&amp;$C203,エリア表のみ!$Q$5:$Z$906,1,FALSE) =$B203&amp;"-"&amp;$C203,FALSE),IFERROR(VLOOKUP($B203&amp;"-"&amp;$C203,エリア表のみ!$Q$5:$Z$906,9,FALSE),0),IFERROR(VLOOKUP($B203&amp;"-"&amp;$C203,エリア表のみ!$AD$5:$AM$906,1,FALSE) =$B203&amp;"-"&amp;$C203,FALSE),IFERROR(VLOOKUP($B203&amp;"-"&amp;$C203,エリア表のみ!$AD$5:$AM$906,9,FALSE),0)),0)</f>
        <v>0</v>
      </c>
    </row>
    <row r="204" spans="1:12">
      <c r="A204" s="17">
        <v>13</v>
      </c>
      <c r="B204" s="17">
        <v>7</v>
      </c>
      <c r="C204" s="71">
        <v>13</v>
      </c>
      <c r="D204" s="71">
        <f>IFERROR(IF(OR(IFERROR(VLOOKUP($B204&amp;"-"&amp;$C204,エリア表のみ!$D$5:$M$906,3,FALSE) ="●",FALSE),IFERROR(VLOOKUP($B204&amp;"-"&amp;$C204,エリア表のみ!$Q$5:$Z$906,3,FALSE) ="●",FALSE),IFERROR(VLOOKUP($B204&amp;"-"&amp;$C204,エリア表のみ!$AD$5:$AM$906,3,FALSE) ="●",FALSE)),1,0),0)</f>
        <v>0</v>
      </c>
      <c r="E204" s="71">
        <v>113</v>
      </c>
      <c r="F204" s="71">
        <f>IFERROR(IF(OR(IFERROR(VLOOKUP($B204&amp;"-"&amp;$C204,エリア表のみ!$D$5:$M$906,5,FALSE) ="●",FALSE),IFERROR(VLOOKUP($B204&amp;"-"&amp;$C204,エリア表のみ!$Q$5:$Z$906,5,FALSE) ="●",FALSE),IFERROR(VLOOKUP($B204&amp;"-"&amp;$C204,エリア表のみ!$AD$5:$AM$906,5,FALSE) ="●",FALSE)),1,0),0)</f>
        <v>0</v>
      </c>
      <c r="G204" s="71">
        <v>109</v>
      </c>
      <c r="H204" s="71">
        <f>IFERROR(IF(OR(IFERROR(VLOOKUP($B204&amp;"-"&amp;$C204,エリア表のみ!$D$5:$M$906,7,FALSE) ="●",FALSE),IFERROR(VLOOKUP($B204&amp;"-"&amp;$C204,エリア表のみ!$Q$5:$Z$906,7,FALSE) ="●",FALSE),IFERROR(VLOOKUP($B204&amp;"-"&amp;$C204,エリア表のみ!$AD$5:$AM$906,7,FALSE) ="●",FALSE)),1,0),0)</f>
        <v>0</v>
      </c>
      <c r="I204" s="71">
        <v>222</v>
      </c>
      <c r="J204" s="71">
        <f>IFERROR(_xlfn.IFS(IFERROR(VLOOKUP($B204&amp;"-"&amp;$C204,エリア表のみ!$D$5:$M$906,1,FALSE) =$B204&amp;"-"&amp;$C204,FALSE),IFERROR(VLOOKUP($B204&amp;"-"&amp;$C204,エリア表のみ!$D$5:$M$906,9,FALSE),0),IFERROR(VLOOKUP($B204&amp;"-"&amp;$C204,エリア表のみ!$Q$5:$Z$906,1,FALSE) =$B204&amp;"-"&amp;$C204,FALSE),IFERROR(VLOOKUP($B204&amp;"-"&amp;$C204,エリア表のみ!$Q$5:$Z$906,9,FALSE),0),IFERROR(VLOOKUP($B204&amp;"-"&amp;$C204,エリア表のみ!$AD$5:$AM$906,1,FALSE) =$B204&amp;"-"&amp;$C204,FALSE),IFERROR(VLOOKUP($B204&amp;"-"&amp;$C204,エリア表のみ!$AD$5:$AM$906,9,FALSE),0)),0)</f>
        <v>0</v>
      </c>
      <c r="L204" s="18"/>
    </row>
    <row r="205" spans="1:12">
      <c r="A205" s="17">
        <v>14</v>
      </c>
      <c r="B205" s="17">
        <v>7</v>
      </c>
      <c r="C205" s="71">
        <v>14</v>
      </c>
      <c r="D205" s="71">
        <f>IFERROR(IF(OR(IFERROR(VLOOKUP($B205&amp;"-"&amp;$C205,エリア表のみ!$D$5:$M$906,3,FALSE) ="●",FALSE),IFERROR(VLOOKUP($B205&amp;"-"&amp;$C205,エリア表のみ!$Q$5:$Z$906,3,FALSE) ="●",FALSE),IFERROR(VLOOKUP($B205&amp;"-"&amp;$C205,エリア表のみ!$AD$5:$AM$906,3,FALSE) ="●",FALSE)),1,0),0)</f>
        <v>0</v>
      </c>
      <c r="E205" s="71">
        <v>101</v>
      </c>
      <c r="F205" s="71">
        <f>IFERROR(IF(OR(IFERROR(VLOOKUP($B205&amp;"-"&amp;$C205,エリア表のみ!$D$5:$M$906,5,FALSE) ="●",FALSE),IFERROR(VLOOKUP($B205&amp;"-"&amp;$C205,エリア表のみ!$Q$5:$Z$906,5,FALSE) ="●",FALSE),IFERROR(VLOOKUP($B205&amp;"-"&amp;$C205,エリア表のみ!$AD$5:$AM$906,5,FALSE) ="●",FALSE)),1,0),0)</f>
        <v>0</v>
      </c>
      <c r="G205" s="71">
        <v>294</v>
      </c>
      <c r="H205" s="71">
        <f>IFERROR(IF(OR(IFERROR(VLOOKUP($B205&amp;"-"&amp;$C205,エリア表のみ!$D$5:$M$906,7,FALSE) ="●",FALSE),IFERROR(VLOOKUP($B205&amp;"-"&amp;$C205,エリア表のみ!$Q$5:$Z$906,7,FALSE) ="●",FALSE),IFERROR(VLOOKUP($B205&amp;"-"&amp;$C205,エリア表のみ!$AD$5:$AM$906,7,FALSE) ="●",FALSE)),1,0),0)</f>
        <v>0</v>
      </c>
      <c r="I205" s="71">
        <v>395</v>
      </c>
      <c r="J205" s="71">
        <f>IFERROR(_xlfn.IFS(IFERROR(VLOOKUP($B205&amp;"-"&amp;$C205,エリア表のみ!$D$5:$M$906,1,FALSE) =$B205&amp;"-"&amp;$C205,FALSE),IFERROR(VLOOKUP($B205&amp;"-"&amp;$C205,エリア表のみ!$D$5:$M$906,9,FALSE),0),IFERROR(VLOOKUP($B205&amp;"-"&amp;$C205,エリア表のみ!$Q$5:$Z$906,1,FALSE) =$B205&amp;"-"&amp;$C205,FALSE),IFERROR(VLOOKUP($B205&amp;"-"&amp;$C205,エリア表のみ!$Q$5:$Z$906,9,FALSE),0),IFERROR(VLOOKUP($B205&amp;"-"&amp;$C205,エリア表のみ!$AD$5:$AM$906,1,FALSE) =$B205&amp;"-"&amp;$C205,FALSE),IFERROR(VLOOKUP($B205&amp;"-"&amp;$C205,エリア表のみ!$AD$5:$AM$906,9,FALSE),0)),0)</f>
        <v>0</v>
      </c>
    </row>
    <row r="206" spans="1:12">
      <c r="A206" s="17">
        <v>15</v>
      </c>
      <c r="B206" s="17">
        <v>7</v>
      </c>
      <c r="C206" s="71">
        <v>15</v>
      </c>
      <c r="D206" s="71">
        <f>IFERROR(IF(OR(IFERROR(VLOOKUP($B206&amp;"-"&amp;$C206,エリア表のみ!$D$5:$M$906,3,FALSE) ="●",FALSE),IFERROR(VLOOKUP($B206&amp;"-"&amp;$C206,エリア表のみ!$Q$5:$Z$906,3,FALSE) ="●",FALSE),IFERROR(VLOOKUP($B206&amp;"-"&amp;$C206,エリア表のみ!$AD$5:$AM$906,3,FALSE) ="●",FALSE)),1,0),0)</f>
        <v>0</v>
      </c>
      <c r="E206" s="71">
        <v>83</v>
      </c>
      <c r="F206" s="71">
        <f>IFERROR(IF(OR(IFERROR(VLOOKUP($B206&amp;"-"&amp;$C206,エリア表のみ!$D$5:$M$906,5,FALSE) ="●",FALSE),IFERROR(VLOOKUP($B206&amp;"-"&amp;$C206,エリア表のみ!$Q$5:$Z$906,5,FALSE) ="●",FALSE),IFERROR(VLOOKUP($B206&amp;"-"&amp;$C206,エリア表のみ!$AD$5:$AM$906,5,FALSE) ="●",FALSE)),1,0),0)</f>
        <v>0</v>
      </c>
      <c r="G206" s="71">
        <v>153</v>
      </c>
      <c r="H206" s="71">
        <f>IFERROR(IF(OR(IFERROR(VLOOKUP($B206&amp;"-"&amp;$C206,エリア表のみ!$D$5:$M$906,7,FALSE) ="●",FALSE),IFERROR(VLOOKUP($B206&amp;"-"&amp;$C206,エリア表のみ!$Q$5:$Z$906,7,FALSE) ="●",FALSE),IFERROR(VLOOKUP($B206&amp;"-"&amp;$C206,エリア表のみ!$AD$5:$AM$906,7,FALSE) ="●",FALSE)),1,0),0)</f>
        <v>0</v>
      </c>
      <c r="I206" s="71">
        <v>236</v>
      </c>
      <c r="J206" s="71">
        <f>IFERROR(_xlfn.IFS(IFERROR(VLOOKUP($B206&amp;"-"&amp;$C206,エリア表のみ!$D$5:$M$906,1,FALSE) =$B206&amp;"-"&amp;$C206,FALSE),IFERROR(VLOOKUP($B206&amp;"-"&amp;$C206,エリア表のみ!$D$5:$M$906,9,FALSE),0),IFERROR(VLOOKUP($B206&amp;"-"&amp;$C206,エリア表のみ!$Q$5:$Z$906,1,FALSE) =$B206&amp;"-"&amp;$C206,FALSE),IFERROR(VLOOKUP($B206&amp;"-"&amp;$C206,エリア表のみ!$Q$5:$Z$906,9,FALSE),0),IFERROR(VLOOKUP($B206&amp;"-"&amp;$C206,エリア表のみ!$AD$5:$AM$906,1,FALSE) =$B206&amp;"-"&amp;$C206,FALSE),IFERROR(VLOOKUP($B206&amp;"-"&amp;$C206,エリア表のみ!$AD$5:$AM$906,9,FALSE),0)),0)</f>
        <v>0</v>
      </c>
    </row>
    <row r="207" spans="1:12">
      <c r="A207" s="17">
        <v>16</v>
      </c>
      <c r="B207" s="17">
        <v>7</v>
      </c>
      <c r="C207" s="71">
        <v>16</v>
      </c>
      <c r="D207" s="71">
        <f>IFERROR(IF(OR(IFERROR(VLOOKUP($B207&amp;"-"&amp;$C207,エリア表のみ!$D$5:$M$906,3,FALSE) ="●",FALSE),IFERROR(VLOOKUP($B207&amp;"-"&amp;$C207,エリア表のみ!$Q$5:$Z$906,3,FALSE) ="●",FALSE),IFERROR(VLOOKUP($B207&amp;"-"&amp;$C207,エリア表のみ!$AD$5:$AM$906,3,FALSE) ="●",FALSE)),1,0),0)</f>
        <v>0</v>
      </c>
      <c r="E207" s="71">
        <v>86</v>
      </c>
      <c r="F207" s="71">
        <f>IFERROR(IF(OR(IFERROR(VLOOKUP($B207&amp;"-"&amp;$C207,エリア表のみ!$D$5:$M$906,5,FALSE) ="●",FALSE),IFERROR(VLOOKUP($B207&amp;"-"&amp;$C207,エリア表のみ!$Q$5:$Z$906,5,FALSE) ="●",FALSE),IFERROR(VLOOKUP($B207&amp;"-"&amp;$C207,エリア表のみ!$AD$5:$AM$906,5,FALSE) ="●",FALSE)),1,0),0)</f>
        <v>0</v>
      </c>
      <c r="G207" s="71">
        <v>162</v>
      </c>
      <c r="H207" s="71">
        <f>IFERROR(IF(OR(IFERROR(VLOOKUP($B207&amp;"-"&amp;$C207,エリア表のみ!$D$5:$M$906,7,FALSE) ="●",FALSE),IFERROR(VLOOKUP($B207&amp;"-"&amp;$C207,エリア表のみ!$Q$5:$Z$906,7,FALSE) ="●",FALSE),IFERROR(VLOOKUP($B207&amp;"-"&amp;$C207,エリア表のみ!$AD$5:$AM$906,7,FALSE) ="●",FALSE)),1,0),0)</f>
        <v>0</v>
      </c>
      <c r="I207" s="71">
        <v>248</v>
      </c>
      <c r="J207" s="71">
        <f>IFERROR(_xlfn.IFS(IFERROR(VLOOKUP($B207&amp;"-"&amp;$C207,エリア表のみ!$D$5:$M$906,1,FALSE) =$B207&amp;"-"&amp;$C207,FALSE),IFERROR(VLOOKUP($B207&amp;"-"&amp;$C207,エリア表のみ!$D$5:$M$906,9,FALSE),0),IFERROR(VLOOKUP($B207&amp;"-"&amp;$C207,エリア表のみ!$Q$5:$Z$906,1,FALSE) =$B207&amp;"-"&amp;$C207,FALSE),IFERROR(VLOOKUP($B207&amp;"-"&amp;$C207,エリア表のみ!$Q$5:$Z$906,9,FALSE),0),IFERROR(VLOOKUP($B207&amp;"-"&amp;$C207,エリア表のみ!$AD$5:$AM$906,1,FALSE) =$B207&amp;"-"&amp;$C207,FALSE),IFERROR(VLOOKUP($B207&amp;"-"&amp;$C207,エリア表のみ!$AD$5:$AM$906,9,FALSE),0)),0)</f>
        <v>0</v>
      </c>
    </row>
    <row r="208" spans="1:12">
      <c r="A208" s="17">
        <v>17</v>
      </c>
      <c r="B208" s="17">
        <v>7</v>
      </c>
      <c r="C208" s="71">
        <v>17</v>
      </c>
      <c r="D208" s="71">
        <f>IFERROR(IF(OR(IFERROR(VLOOKUP($B208&amp;"-"&amp;$C208,エリア表のみ!$D$5:$M$906,3,FALSE) ="●",FALSE),IFERROR(VLOOKUP($B208&amp;"-"&amp;$C208,エリア表のみ!$Q$5:$Z$906,3,FALSE) ="●",FALSE),IFERROR(VLOOKUP($B208&amp;"-"&amp;$C208,エリア表のみ!$AD$5:$AM$906,3,FALSE) ="●",FALSE)),1,0),0)</f>
        <v>0</v>
      </c>
      <c r="E208" s="71">
        <v>152</v>
      </c>
      <c r="F208" s="71">
        <f>IFERROR(IF(OR(IFERROR(VLOOKUP($B208&amp;"-"&amp;$C208,エリア表のみ!$D$5:$M$906,5,FALSE) ="●",FALSE),IFERROR(VLOOKUP($B208&amp;"-"&amp;$C208,エリア表のみ!$Q$5:$Z$906,5,FALSE) ="●",FALSE),IFERROR(VLOOKUP($B208&amp;"-"&amp;$C208,エリア表のみ!$AD$5:$AM$906,5,FALSE) ="●",FALSE)),1,0),0)</f>
        <v>0</v>
      </c>
      <c r="G208" s="71">
        <v>87</v>
      </c>
      <c r="H208" s="71">
        <f>IFERROR(IF(OR(IFERROR(VLOOKUP($B208&amp;"-"&amp;$C208,エリア表のみ!$D$5:$M$906,7,FALSE) ="●",FALSE),IFERROR(VLOOKUP($B208&amp;"-"&amp;$C208,エリア表のみ!$Q$5:$Z$906,7,FALSE) ="●",FALSE),IFERROR(VLOOKUP($B208&amp;"-"&amp;$C208,エリア表のみ!$AD$5:$AM$906,7,FALSE) ="●",FALSE)),1,0),0)</f>
        <v>0</v>
      </c>
      <c r="I208" s="71">
        <v>239</v>
      </c>
      <c r="J208" s="71">
        <f>IFERROR(_xlfn.IFS(IFERROR(VLOOKUP($B208&amp;"-"&amp;$C208,エリア表のみ!$D$5:$M$906,1,FALSE) =$B208&amp;"-"&amp;$C208,FALSE),IFERROR(VLOOKUP($B208&amp;"-"&amp;$C208,エリア表のみ!$D$5:$M$906,9,FALSE),0),IFERROR(VLOOKUP($B208&amp;"-"&amp;$C208,エリア表のみ!$Q$5:$Z$906,1,FALSE) =$B208&amp;"-"&amp;$C208,FALSE),IFERROR(VLOOKUP($B208&amp;"-"&amp;$C208,エリア表のみ!$Q$5:$Z$906,9,FALSE),0),IFERROR(VLOOKUP($B208&amp;"-"&amp;$C208,エリア表のみ!$AD$5:$AM$906,1,FALSE) =$B208&amp;"-"&amp;$C208,FALSE),IFERROR(VLOOKUP($B208&amp;"-"&amp;$C208,エリア表のみ!$AD$5:$AM$906,9,FALSE),0)),0)</f>
        <v>0</v>
      </c>
    </row>
    <row r="209" spans="1:10">
      <c r="A209" s="17">
        <v>18</v>
      </c>
      <c r="B209" s="17">
        <v>7</v>
      </c>
      <c r="C209" s="71">
        <v>18</v>
      </c>
      <c r="D209" s="71">
        <f>IFERROR(IF(OR(IFERROR(VLOOKUP($B209&amp;"-"&amp;$C209,エリア表のみ!$D$5:$M$906,3,FALSE) ="●",FALSE),IFERROR(VLOOKUP($B209&amp;"-"&amp;$C209,エリア表のみ!$Q$5:$Z$906,3,FALSE) ="●",FALSE),IFERROR(VLOOKUP($B209&amp;"-"&amp;$C209,エリア表のみ!$AD$5:$AM$906,3,FALSE) ="●",FALSE)),1,0),0)</f>
        <v>0</v>
      </c>
      <c r="E209" s="71">
        <v>148</v>
      </c>
      <c r="F209" s="71">
        <f>IFERROR(IF(OR(IFERROR(VLOOKUP($B209&amp;"-"&amp;$C209,エリア表のみ!$D$5:$M$906,5,FALSE) ="●",FALSE),IFERROR(VLOOKUP($B209&amp;"-"&amp;$C209,エリア表のみ!$Q$5:$Z$906,5,FALSE) ="●",FALSE),IFERROR(VLOOKUP($B209&amp;"-"&amp;$C209,エリア表のみ!$AD$5:$AM$906,5,FALSE) ="●",FALSE)),1,0),0)</f>
        <v>0</v>
      </c>
      <c r="G209" s="71">
        <v>66</v>
      </c>
      <c r="H209" s="71">
        <f>IFERROR(IF(OR(IFERROR(VLOOKUP($B209&amp;"-"&amp;$C209,エリア表のみ!$D$5:$M$906,7,FALSE) ="●",FALSE),IFERROR(VLOOKUP($B209&amp;"-"&amp;$C209,エリア表のみ!$Q$5:$Z$906,7,FALSE) ="●",FALSE),IFERROR(VLOOKUP($B209&amp;"-"&amp;$C209,エリア表のみ!$AD$5:$AM$906,7,FALSE) ="●",FALSE)),1,0),0)</f>
        <v>0</v>
      </c>
      <c r="I209" s="71">
        <v>214</v>
      </c>
      <c r="J209" s="71">
        <f>IFERROR(_xlfn.IFS(IFERROR(VLOOKUP($B209&amp;"-"&amp;$C209,エリア表のみ!$D$5:$M$906,1,FALSE) =$B209&amp;"-"&amp;$C209,FALSE),IFERROR(VLOOKUP($B209&amp;"-"&amp;$C209,エリア表のみ!$D$5:$M$906,9,FALSE),0),IFERROR(VLOOKUP($B209&amp;"-"&amp;$C209,エリア表のみ!$Q$5:$Z$906,1,FALSE) =$B209&amp;"-"&amp;$C209,FALSE),IFERROR(VLOOKUP($B209&amp;"-"&amp;$C209,エリア表のみ!$Q$5:$Z$906,9,FALSE),0),IFERROR(VLOOKUP($B209&amp;"-"&amp;$C209,エリア表のみ!$AD$5:$AM$906,1,FALSE) =$B209&amp;"-"&amp;$C209,FALSE),IFERROR(VLOOKUP($B209&amp;"-"&amp;$C209,エリア表のみ!$AD$5:$AM$906,9,FALSE),0)),0)</f>
        <v>0</v>
      </c>
    </row>
    <row r="210" spans="1:10">
      <c r="A210" s="17">
        <v>19</v>
      </c>
      <c r="B210" s="17">
        <v>7</v>
      </c>
      <c r="C210" s="71">
        <v>19</v>
      </c>
      <c r="D210" s="71">
        <f>IFERROR(IF(OR(IFERROR(VLOOKUP($B210&amp;"-"&amp;$C210,エリア表のみ!$D$5:$M$906,3,FALSE) ="●",FALSE),IFERROR(VLOOKUP($B210&amp;"-"&amp;$C210,エリア表のみ!$Q$5:$Z$906,3,FALSE) ="●",FALSE),IFERROR(VLOOKUP($B210&amp;"-"&amp;$C210,エリア表のみ!$AD$5:$AM$906,3,FALSE) ="●",FALSE)),1,0),0)</f>
        <v>0</v>
      </c>
      <c r="E210" s="71">
        <v>156</v>
      </c>
      <c r="F210" s="71">
        <f>IFERROR(IF(OR(IFERROR(VLOOKUP($B210&amp;"-"&amp;$C210,エリア表のみ!$D$5:$M$906,5,FALSE) ="●",FALSE),IFERROR(VLOOKUP($B210&amp;"-"&amp;$C210,エリア表のみ!$Q$5:$Z$906,5,FALSE) ="●",FALSE),IFERROR(VLOOKUP($B210&amp;"-"&amp;$C210,エリア表のみ!$AD$5:$AM$906,5,FALSE) ="●",FALSE)),1,0),0)</f>
        <v>0</v>
      </c>
      <c r="G210" s="71">
        <v>111</v>
      </c>
      <c r="H210" s="71">
        <f>IFERROR(IF(OR(IFERROR(VLOOKUP($B210&amp;"-"&amp;$C210,エリア表のみ!$D$5:$M$906,7,FALSE) ="●",FALSE),IFERROR(VLOOKUP($B210&amp;"-"&amp;$C210,エリア表のみ!$Q$5:$Z$906,7,FALSE) ="●",FALSE),IFERROR(VLOOKUP($B210&amp;"-"&amp;$C210,エリア表のみ!$AD$5:$AM$906,7,FALSE) ="●",FALSE)),1,0),0)</f>
        <v>0</v>
      </c>
      <c r="I210" s="71">
        <v>267</v>
      </c>
      <c r="J210" s="71">
        <f>IFERROR(_xlfn.IFS(IFERROR(VLOOKUP($B210&amp;"-"&amp;$C210,エリア表のみ!$D$5:$M$906,1,FALSE) =$B210&amp;"-"&amp;$C210,FALSE),IFERROR(VLOOKUP($B210&amp;"-"&amp;$C210,エリア表のみ!$D$5:$M$906,9,FALSE),0),IFERROR(VLOOKUP($B210&amp;"-"&amp;$C210,エリア表のみ!$Q$5:$Z$906,1,FALSE) =$B210&amp;"-"&amp;$C210,FALSE),IFERROR(VLOOKUP($B210&amp;"-"&amp;$C210,エリア表のみ!$Q$5:$Z$906,9,FALSE),0),IFERROR(VLOOKUP($B210&amp;"-"&amp;$C210,エリア表のみ!$AD$5:$AM$906,1,FALSE) =$B210&amp;"-"&amp;$C210,FALSE),IFERROR(VLOOKUP($B210&amp;"-"&amp;$C210,エリア表のみ!$AD$5:$AM$906,9,FALSE),0)),0)</f>
        <v>0</v>
      </c>
    </row>
    <row r="211" spans="1:10">
      <c r="A211" s="17">
        <v>20</v>
      </c>
      <c r="B211" s="17">
        <v>7</v>
      </c>
      <c r="C211" s="71">
        <v>20</v>
      </c>
      <c r="D211" s="71">
        <f>IFERROR(IF(OR(IFERROR(VLOOKUP($B211&amp;"-"&amp;$C211,エリア表のみ!$D$5:$M$906,3,FALSE) ="●",FALSE),IFERROR(VLOOKUP($B211&amp;"-"&amp;$C211,エリア表のみ!$Q$5:$Z$906,3,FALSE) ="●",FALSE),IFERROR(VLOOKUP($B211&amp;"-"&amp;$C211,エリア表のみ!$AD$5:$AM$906,3,FALSE) ="●",FALSE)),1,0),0)</f>
        <v>0</v>
      </c>
      <c r="E211" s="71">
        <v>165</v>
      </c>
      <c r="F211" s="71">
        <f>IFERROR(IF(OR(IFERROR(VLOOKUP($B211&amp;"-"&amp;$C211,エリア表のみ!$D$5:$M$906,5,FALSE) ="●",FALSE),IFERROR(VLOOKUP($B211&amp;"-"&amp;$C211,エリア表のみ!$Q$5:$Z$906,5,FALSE) ="●",FALSE),IFERROR(VLOOKUP($B211&amp;"-"&amp;$C211,エリア表のみ!$AD$5:$AM$906,5,FALSE) ="●",FALSE)),1,0),0)</f>
        <v>0</v>
      </c>
      <c r="G211" s="71">
        <v>130</v>
      </c>
      <c r="H211" s="71">
        <f>IFERROR(IF(OR(IFERROR(VLOOKUP($B211&amp;"-"&amp;$C211,エリア表のみ!$D$5:$M$906,7,FALSE) ="●",FALSE),IFERROR(VLOOKUP($B211&amp;"-"&amp;$C211,エリア表のみ!$Q$5:$Z$906,7,FALSE) ="●",FALSE),IFERROR(VLOOKUP($B211&amp;"-"&amp;$C211,エリア表のみ!$AD$5:$AM$906,7,FALSE) ="●",FALSE)),1,0),0)</f>
        <v>0</v>
      </c>
      <c r="I211" s="71">
        <v>295</v>
      </c>
      <c r="J211" s="71">
        <f>IFERROR(_xlfn.IFS(IFERROR(VLOOKUP($B211&amp;"-"&amp;$C211,エリア表のみ!$D$5:$M$906,1,FALSE) =$B211&amp;"-"&amp;$C211,FALSE),IFERROR(VLOOKUP($B211&amp;"-"&amp;$C211,エリア表のみ!$D$5:$M$906,9,FALSE),0),IFERROR(VLOOKUP($B211&amp;"-"&amp;$C211,エリア表のみ!$Q$5:$Z$906,1,FALSE) =$B211&amp;"-"&amp;$C211,FALSE),IFERROR(VLOOKUP($B211&amp;"-"&amp;$C211,エリア表のみ!$Q$5:$Z$906,9,FALSE),0),IFERROR(VLOOKUP($B211&amp;"-"&amp;$C211,エリア表のみ!$AD$5:$AM$906,1,FALSE) =$B211&amp;"-"&amp;$C211,FALSE),IFERROR(VLOOKUP($B211&amp;"-"&amp;$C211,エリア表のみ!$AD$5:$AM$906,9,FALSE),0)),0)</f>
        <v>0</v>
      </c>
    </row>
    <row r="212" spans="1:10">
      <c r="A212" s="17">
        <v>21</v>
      </c>
      <c r="B212" s="17">
        <v>7</v>
      </c>
      <c r="C212" s="71">
        <v>21</v>
      </c>
      <c r="D212" s="71">
        <f>IFERROR(IF(OR(IFERROR(VLOOKUP($B212&amp;"-"&amp;$C212,エリア表のみ!$D$5:$M$906,3,FALSE) ="●",FALSE),IFERROR(VLOOKUP($B212&amp;"-"&amp;$C212,エリア表のみ!$Q$5:$Z$906,3,FALSE) ="●",FALSE),IFERROR(VLOOKUP($B212&amp;"-"&amp;$C212,エリア表のみ!$AD$5:$AM$906,3,FALSE) ="●",FALSE)),1,0),0)</f>
        <v>0</v>
      </c>
      <c r="E212" s="71">
        <v>145</v>
      </c>
      <c r="F212" s="71">
        <f>IFERROR(IF(OR(IFERROR(VLOOKUP($B212&amp;"-"&amp;$C212,エリア表のみ!$D$5:$M$906,5,FALSE) ="●",FALSE),IFERROR(VLOOKUP($B212&amp;"-"&amp;$C212,エリア表のみ!$Q$5:$Z$906,5,FALSE) ="●",FALSE),IFERROR(VLOOKUP($B212&amp;"-"&amp;$C212,エリア表のみ!$AD$5:$AM$906,5,FALSE) ="●",FALSE)),1,0),0)</f>
        <v>0</v>
      </c>
      <c r="G212" s="71">
        <v>11</v>
      </c>
      <c r="H212" s="71">
        <f>IFERROR(IF(OR(IFERROR(VLOOKUP($B212&amp;"-"&amp;$C212,エリア表のみ!$D$5:$M$906,7,FALSE) ="●",FALSE),IFERROR(VLOOKUP($B212&amp;"-"&amp;$C212,エリア表のみ!$Q$5:$Z$906,7,FALSE) ="●",FALSE),IFERROR(VLOOKUP($B212&amp;"-"&amp;$C212,エリア表のみ!$AD$5:$AM$906,7,FALSE) ="●",FALSE)),1,0),0)</f>
        <v>0</v>
      </c>
      <c r="I212" s="71">
        <v>156</v>
      </c>
      <c r="J212" s="71">
        <f>IFERROR(_xlfn.IFS(IFERROR(VLOOKUP($B212&amp;"-"&amp;$C212,エリア表のみ!$D$5:$M$906,1,FALSE) =$B212&amp;"-"&amp;$C212,FALSE),IFERROR(VLOOKUP($B212&amp;"-"&amp;$C212,エリア表のみ!$D$5:$M$906,9,FALSE),0),IFERROR(VLOOKUP($B212&amp;"-"&amp;$C212,エリア表のみ!$Q$5:$Z$906,1,FALSE) =$B212&amp;"-"&amp;$C212,FALSE),IFERROR(VLOOKUP($B212&amp;"-"&amp;$C212,エリア表のみ!$Q$5:$Z$906,9,FALSE),0),IFERROR(VLOOKUP($B212&amp;"-"&amp;$C212,エリア表のみ!$AD$5:$AM$906,1,FALSE) =$B212&amp;"-"&amp;$C212,FALSE),IFERROR(VLOOKUP($B212&amp;"-"&amp;$C212,エリア表のみ!$AD$5:$AM$906,9,FALSE),0)),0)</f>
        <v>0</v>
      </c>
    </row>
    <row r="213" spans="1:10">
      <c r="A213" s="17">
        <v>22</v>
      </c>
      <c r="B213" s="17">
        <v>7</v>
      </c>
      <c r="C213" s="71">
        <v>22</v>
      </c>
      <c r="D213" s="71">
        <f>IFERROR(IF(OR(IFERROR(VLOOKUP($B213&amp;"-"&amp;$C213,エリア表のみ!$D$5:$M$906,3,FALSE) ="●",FALSE),IFERROR(VLOOKUP($B213&amp;"-"&amp;$C213,エリア表のみ!$Q$5:$Z$906,3,FALSE) ="●",FALSE),IFERROR(VLOOKUP($B213&amp;"-"&amp;$C213,エリア表のみ!$AD$5:$AM$906,3,FALSE) ="●",FALSE)),1,0),0)</f>
        <v>0</v>
      </c>
      <c r="E213" s="71">
        <v>230</v>
      </c>
      <c r="F213" s="71">
        <f>IFERROR(IF(OR(IFERROR(VLOOKUP($B213&amp;"-"&amp;$C213,エリア表のみ!$D$5:$M$906,5,FALSE) ="●",FALSE),IFERROR(VLOOKUP($B213&amp;"-"&amp;$C213,エリア表のみ!$Q$5:$Z$906,5,FALSE) ="●",FALSE),IFERROR(VLOOKUP($B213&amp;"-"&amp;$C213,エリア表のみ!$AD$5:$AM$906,5,FALSE) ="●",FALSE)),1,0),0)</f>
        <v>0</v>
      </c>
      <c r="G213" s="71">
        <v>83</v>
      </c>
      <c r="H213" s="71">
        <f>IFERROR(IF(OR(IFERROR(VLOOKUP($B213&amp;"-"&amp;$C213,エリア表のみ!$D$5:$M$906,7,FALSE) ="●",FALSE),IFERROR(VLOOKUP($B213&amp;"-"&amp;$C213,エリア表のみ!$Q$5:$Z$906,7,FALSE) ="●",FALSE),IFERROR(VLOOKUP($B213&amp;"-"&amp;$C213,エリア表のみ!$AD$5:$AM$906,7,FALSE) ="●",FALSE)),1,0),0)</f>
        <v>0</v>
      </c>
      <c r="I213" s="71">
        <v>313</v>
      </c>
      <c r="J213" s="71">
        <f>IFERROR(_xlfn.IFS(IFERROR(VLOOKUP($B213&amp;"-"&amp;$C213,エリア表のみ!$D$5:$M$906,1,FALSE) =$B213&amp;"-"&amp;$C213,FALSE),IFERROR(VLOOKUP($B213&amp;"-"&amp;$C213,エリア表のみ!$D$5:$M$906,9,FALSE),0),IFERROR(VLOOKUP($B213&amp;"-"&amp;$C213,エリア表のみ!$Q$5:$Z$906,1,FALSE) =$B213&amp;"-"&amp;$C213,FALSE),IFERROR(VLOOKUP($B213&amp;"-"&amp;$C213,エリア表のみ!$Q$5:$Z$906,9,FALSE),0),IFERROR(VLOOKUP($B213&amp;"-"&amp;$C213,エリア表のみ!$AD$5:$AM$906,1,FALSE) =$B213&amp;"-"&amp;$C213,FALSE),IFERROR(VLOOKUP($B213&amp;"-"&amp;$C213,エリア表のみ!$AD$5:$AM$906,9,FALSE),0)),0)</f>
        <v>0</v>
      </c>
    </row>
    <row r="214" spans="1:10">
      <c r="A214" s="17">
        <v>23</v>
      </c>
      <c r="B214" s="17">
        <v>7</v>
      </c>
      <c r="C214" s="71">
        <v>23</v>
      </c>
      <c r="D214" s="71">
        <f>IFERROR(IF(OR(IFERROR(VLOOKUP($B214&amp;"-"&amp;$C214,エリア表のみ!$D$5:$M$906,3,FALSE) ="●",FALSE),IFERROR(VLOOKUP($B214&amp;"-"&amp;$C214,エリア表のみ!$Q$5:$Z$906,3,FALSE) ="●",FALSE),IFERROR(VLOOKUP($B214&amp;"-"&amp;$C214,エリア表のみ!$AD$5:$AM$906,3,FALSE) ="●",FALSE)),1,0),0)</f>
        <v>0</v>
      </c>
      <c r="E214" s="71">
        <v>200</v>
      </c>
      <c r="F214" s="71">
        <f>IFERROR(IF(OR(IFERROR(VLOOKUP($B214&amp;"-"&amp;$C214,エリア表のみ!$D$5:$M$906,5,FALSE) ="●",FALSE),IFERROR(VLOOKUP($B214&amp;"-"&amp;$C214,エリア表のみ!$Q$5:$Z$906,5,FALSE) ="●",FALSE),IFERROR(VLOOKUP($B214&amp;"-"&amp;$C214,エリア表のみ!$AD$5:$AM$906,5,FALSE) ="●",FALSE)),1,0),0)</f>
        <v>0</v>
      </c>
      <c r="G214" s="71">
        <v>110</v>
      </c>
      <c r="H214" s="71">
        <f>IFERROR(IF(OR(IFERROR(VLOOKUP($B214&amp;"-"&amp;$C214,エリア表のみ!$D$5:$M$906,7,FALSE) ="●",FALSE),IFERROR(VLOOKUP($B214&amp;"-"&amp;$C214,エリア表のみ!$Q$5:$Z$906,7,FALSE) ="●",FALSE),IFERROR(VLOOKUP($B214&amp;"-"&amp;$C214,エリア表のみ!$AD$5:$AM$906,7,FALSE) ="●",FALSE)),1,0),0)</f>
        <v>0</v>
      </c>
      <c r="I214" s="71">
        <v>310</v>
      </c>
      <c r="J214" s="71">
        <f>IFERROR(_xlfn.IFS(IFERROR(VLOOKUP($B214&amp;"-"&amp;$C214,エリア表のみ!$D$5:$M$906,1,FALSE) =$B214&amp;"-"&amp;$C214,FALSE),IFERROR(VLOOKUP($B214&amp;"-"&amp;$C214,エリア表のみ!$D$5:$M$906,9,FALSE),0),IFERROR(VLOOKUP($B214&amp;"-"&amp;$C214,エリア表のみ!$Q$5:$Z$906,1,FALSE) =$B214&amp;"-"&amp;$C214,FALSE),IFERROR(VLOOKUP($B214&amp;"-"&amp;$C214,エリア表のみ!$Q$5:$Z$906,9,FALSE),0),IFERROR(VLOOKUP($B214&amp;"-"&amp;$C214,エリア表のみ!$AD$5:$AM$906,1,FALSE) =$B214&amp;"-"&amp;$C214,FALSE),IFERROR(VLOOKUP($B214&amp;"-"&amp;$C214,エリア表のみ!$AD$5:$AM$906,9,FALSE),0)),0)</f>
        <v>0</v>
      </c>
    </row>
    <row r="215" spans="1:10">
      <c r="A215" s="17">
        <v>24</v>
      </c>
      <c r="B215" s="17">
        <v>7</v>
      </c>
      <c r="C215" s="71">
        <v>24</v>
      </c>
      <c r="D215" s="71">
        <f>IFERROR(IF(OR(IFERROR(VLOOKUP($B215&amp;"-"&amp;$C215,エリア表のみ!$D$5:$M$906,3,FALSE) ="●",FALSE),IFERROR(VLOOKUP($B215&amp;"-"&amp;$C215,エリア表のみ!$Q$5:$Z$906,3,FALSE) ="●",FALSE),IFERROR(VLOOKUP($B215&amp;"-"&amp;$C215,エリア表のみ!$AD$5:$AM$906,3,FALSE) ="●",FALSE)),1,0),0)</f>
        <v>0</v>
      </c>
      <c r="E215" s="71">
        <v>44</v>
      </c>
      <c r="F215" s="71">
        <f>IFERROR(IF(OR(IFERROR(VLOOKUP($B215&amp;"-"&amp;$C215,エリア表のみ!$D$5:$M$906,5,FALSE) ="●",FALSE),IFERROR(VLOOKUP($B215&amp;"-"&amp;$C215,エリア表のみ!$Q$5:$Z$906,5,FALSE) ="●",FALSE),IFERROR(VLOOKUP($B215&amp;"-"&amp;$C215,エリア表のみ!$AD$5:$AM$906,5,FALSE) ="●",FALSE)),1,0),0)</f>
        <v>0</v>
      </c>
      <c r="G215" s="71">
        <v>139</v>
      </c>
      <c r="H215" s="71">
        <f>IFERROR(IF(OR(IFERROR(VLOOKUP($B215&amp;"-"&amp;$C215,エリア表のみ!$D$5:$M$906,7,FALSE) ="●",FALSE),IFERROR(VLOOKUP($B215&amp;"-"&amp;$C215,エリア表のみ!$Q$5:$Z$906,7,FALSE) ="●",FALSE),IFERROR(VLOOKUP($B215&amp;"-"&amp;$C215,エリア表のみ!$AD$5:$AM$906,7,FALSE) ="●",FALSE)),1,0),0)</f>
        <v>0</v>
      </c>
      <c r="I215" s="71">
        <v>183</v>
      </c>
      <c r="J215" s="71">
        <f>IFERROR(_xlfn.IFS(IFERROR(VLOOKUP($B215&amp;"-"&amp;$C215,エリア表のみ!$D$5:$M$906,1,FALSE) =$B215&amp;"-"&amp;$C215,FALSE),IFERROR(VLOOKUP($B215&amp;"-"&amp;$C215,エリア表のみ!$D$5:$M$906,9,FALSE),0),IFERROR(VLOOKUP($B215&amp;"-"&amp;$C215,エリア表のみ!$Q$5:$Z$906,1,FALSE) =$B215&amp;"-"&amp;$C215,FALSE),IFERROR(VLOOKUP($B215&amp;"-"&amp;$C215,エリア表のみ!$Q$5:$Z$906,9,FALSE),0),IFERROR(VLOOKUP($B215&amp;"-"&amp;$C215,エリア表のみ!$AD$5:$AM$906,1,FALSE) =$B215&amp;"-"&amp;$C215,FALSE),IFERROR(VLOOKUP($B215&amp;"-"&amp;$C215,エリア表のみ!$AD$5:$AM$906,9,FALSE),0)),0)</f>
        <v>0</v>
      </c>
    </row>
    <row r="216" spans="1:10">
      <c r="A216" s="17">
        <v>25</v>
      </c>
      <c r="B216" s="17">
        <v>7</v>
      </c>
      <c r="C216" s="71">
        <v>25</v>
      </c>
      <c r="D216" s="71">
        <f>IFERROR(IF(OR(IFERROR(VLOOKUP($B216&amp;"-"&amp;$C216,エリア表のみ!$D$5:$M$906,3,FALSE) ="●",FALSE),IFERROR(VLOOKUP($B216&amp;"-"&amp;$C216,エリア表のみ!$Q$5:$Z$906,3,FALSE) ="●",FALSE),IFERROR(VLOOKUP($B216&amp;"-"&amp;$C216,エリア表のみ!$AD$5:$AM$906,3,FALSE) ="●",FALSE)),1,0),0)</f>
        <v>0</v>
      </c>
      <c r="E216" s="71">
        <v>295</v>
      </c>
      <c r="F216" s="71">
        <f>IFERROR(IF(OR(IFERROR(VLOOKUP($B216&amp;"-"&amp;$C216,エリア表のみ!$D$5:$M$906,5,FALSE) ="●",FALSE),IFERROR(VLOOKUP($B216&amp;"-"&amp;$C216,エリア表のみ!$Q$5:$Z$906,5,FALSE) ="●",FALSE),IFERROR(VLOOKUP($B216&amp;"-"&amp;$C216,エリア表のみ!$AD$5:$AM$906,5,FALSE) ="●",FALSE)),1,0),0)</f>
        <v>0</v>
      </c>
      <c r="G216" s="71">
        <v>76</v>
      </c>
      <c r="H216" s="71">
        <f>IFERROR(IF(OR(IFERROR(VLOOKUP($B216&amp;"-"&amp;$C216,エリア表のみ!$D$5:$M$906,7,FALSE) ="●",FALSE),IFERROR(VLOOKUP($B216&amp;"-"&amp;$C216,エリア表のみ!$Q$5:$Z$906,7,FALSE) ="●",FALSE),IFERROR(VLOOKUP($B216&amp;"-"&amp;$C216,エリア表のみ!$AD$5:$AM$906,7,FALSE) ="●",FALSE)),1,0),0)</f>
        <v>0</v>
      </c>
      <c r="I216" s="71">
        <v>371</v>
      </c>
      <c r="J216" s="71">
        <f>IFERROR(_xlfn.IFS(IFERROR(VLOOKUP($B216&amp;"-"&amp;$C216,エリア表のみ!$D$5:$M$906,1,FALSE) =$B216&amp;"-"&amp;$C216,FALSE),IFERROR(VLOOKUP($B216&amp;"-"&amp;$C216,エリア表のみ!$D$5:$M$906,9,FALSE),0),IFERROR(VLOOKUP($B216&amp;"-"&amp;$C216,エリア表のみ!$Q$5:$Z$906,1,FALSE) =$B216&amp;"-"&amp;$C216,FALSE),IFERROR(VLOOKUP($B216&amp;"-"&amp;$C216,エリア表のみ!$Q$5:$Z$906,9,FALSE),0),IFERROR(VLOOKUP($B216&amp;"-"&amp;$C216,エリア表のみ!$AD$5:$AM$906,1,FALSE) =$B216&amp;"-"&amp;$C216,FALSE),IFERROR(VLOOKUP($B216&amp;"-"&amp;$C216,エリア表のみ!$AD$5:$AM$906,9,FALSE),0)),0)</f>
        <v>0</v>
      </c>
    </row>
    <row r="217" spans="1:10">
      <c r="A217" s="17">
        <v>26</v>
      </c>
      <c r="B217" s="17">
        <v>7</v>
      </c>
      <c r="C217" s="71">
        <v>26</v>
      </c>
      <c r="D217" s="71">
        <f>IFERROR(IF(OR(IFERROR(VLOOKUP($B217&amp;"-"&amp;$C217,エリア表のみ!$D$5:$M$906,3,FALSE) ="●",FALSE),IFERROR(VLOOKUP($B217&amp;"-"&amp;$C217,エリア表のみ!$Q$5:$Z$906,3,FALSE) ="●",FALSE),IFERROR(VLOOKUP($B217&amp;"-"&amp;$C217,エリア表のみ!$AD$5:$AM$906,3,FALSE) ="●",FALSE)),1,0),0)</f>
        <v>0</v>
      </c>
      <c r="E217" s="71">
        <v>69</v>
      </c>
      <c r="F217" s="71">
        <f>IFERROR(IF(OR(IFERROR(VLOOKUP($B217&amp;"-"&amp;$C217,エリア表のみ!$D$5:$M$906,5,FALSE) ="●",FALSE),IFERROR(VLOOKUP($B217&amp;"-"&amp;$C217,エリア表のみ!$Q$5:$Z$906,5,FALSE) ="●",FALSE),IFERROR(VLOOKUP($B217&amp;"-"&amp;$C217,エリア表のみ!$AD$5:$AM$906,5,FALSE) ="●",FALSE)),1,0),0)</f>
        <v>0</v>
      </c>
      <c r="G217" s="71">
        <v>57</v>
      </c>
      <c r="H217" s="71">
        <f>IFERROR(IF(OR(IFERROR(VLOOKUP($B217&amp;"-"&amp;$C217,エリア表のみ!$D$5:$M$906,7,FALSE) ="●",FALSE),IFERROR(VLOOKUP($B217&amp;"-"&amp;$C217,エリア表のみ!$Q$5:$Z$906,7,FALSE) ="●",FALSE),IFERROR(VLOOKUP($B217&amp;"-"&amp;$C217,エリア表のみ!$AD$5:$AM$906,7,FALSE) ="●",FALSE)),1,0),0)</f>
        <v>0</v>
      </c>
      <c r="I217" s="71">
        <v>126</v>
      </c>
      <c r="J217" s="71">
        <f>IFERROR(_xlfn.IFS(IFERROR(VLOOKUP($B217&amp;"-"&amp;$C217,エリア表のみ!$D$5:$M$906,1,FALSE) =$B217&amp;"-"&amp;$C217,FALSE),IFERROR(VLOOKUP($B217&amp;"-"&amp;$C217,エリア表のみ!$D$5:$M$906,9,FALSE),0),IFERROR(VLOOKUP($B217&amp;"-"&amp;$C217,エリア表のみ!$Q$5:$Z$906,1,FALSE) =$B217&amp;"-"&amp;$C217,FALSE),IFERROR(VLOOKUP($B217&amp;"-"&amp;$C217,エリア表のみ!$Q$5:$Z$906,9,FALSE),0),IFERROR(VLOOKUP($B217&amp;"-"&amp;$C217,エリア表のみ!$AD$5:$AM$906,1,FALSE) =$B217&amp;"-"&amp;$C217,FALSE),IFERROR(VLOOKUP($B217&amp;"-"&amp;$C217,エリア表のみ!$AD$5:$AM$906,9,FALSE),0)),0)</f>
        <v>0</v>
      </c>
    </row>
    <row r="218" spans="1:10">
      <c r="A218" s="17">
        <v>27</v>
      </c>
      <c r="B218" s="17">
        <v>7</v>
      </c>
      <c r="C218" s="71">
        <v>27</v>
      </c>
      <c r="D218" s="71">
        <f>IFERROR(IF(OR(IFERROR(VLOOKUP($B218&amp;"-"&amp;$C218,エリア表のみ!$D$5:$M$906,3,FALSE) ="●",FALSE),IFERROR(VLOOKUP($B218&amp;"-"&amp;$C218,エリア表のみ!$Q$5:$Z$906,3,FALSE) ="●",FALSE),IFERROR(VLOOKUP($B218&amp;"-"&amp;$C218,エリア表のみ!$AD$5:$AM$906,3,FALSE) ="●",FALSE)),1,0),0)</f>
        <v>0</v>
      </c>
      <c r="E218" s="71">
        <v>215</v>
      </c>
      <c r="F218" s="71">
        <f>IFERROR(IF(OR(IFERROR(VLOOKUP($B218&amp;"-"&amp;$C218,エリア表のみ!$D$5:$M$906,5,FALSE) ="●",FALSE),IFERROR(VLOOKUP($B218&amp;"-"&amp;$C218,エリア表のみ!$Q$5:$Z$906,5,FALSE) ="●",FALSE),IFERROR(VLOOKUP($B218&amp;"-"&amp;$C218,エリア表のみ!$AD$5:$AM$906,5,FALSE) ="●",FALSE)),1,0),0)</f>
        <v>0</v>
      </c>
      <c r="G218" s="71">
        <v>40</v>
      </c>
      <c r="H218" s="71">
        <f>IFERROR(IF(OR(IFERROR(VLOOKUP($B218&amp;"-"&amp;$C218,エリア表のみ!$D$5:$M$906,7,FALSE) ="●",FALSE),IFERROR(VLOOKUP($B218&amp;"-"&amp;$C218,エリア表のみ!$Q$5:$Z$906,7,FALSE) ="●",FALSE),IFERROR(VLOOKUP($B218&amp;"-"&amp;$C218,エリア表のみ!$AD$5:$AM$906,7,FALSE) ="●",FALSE)),1,0),0)</f>
        <v>0</v>
      </c>
      <c r="I218" s="71">
        <v>255</v>
      </c>
      <c r="J218" s="71">
        <f>IFERROR(_xlfn.IFS(IFERROR(VLOOKUP($B218&amp;"-"&amp;$C218,エリア表のみ!$D$5:$M$906,1,FALSE) =$B218&amp;"-"&amp;$C218,FALSE),IFERROR(VLOOKUP($B218&amp;"-"&amp;$C218,エリア表のみ!$D$5:$M$906,9,FALSE),0),IFERROR(VLOOKUP($B218&amp;"-"&amp;$C218,エリア表のみ!$Q$5:$Z$906,1,FALSE) =$B218&amp;"-"&amp;$C218,FALSE),IFERROR(VLOOKUP($B218&amp;"-"&amp;$C218,エリア表のみ!$Q$5:$Z$906,9,FALSE),0),IFERROR(VLOOKUP($B218&amp;"-"&amp;$C218,エリア表のみ!$AD$5:$AM$906,1,FALSE) =$B218&amp;"-"&amp;$C218,FALSE),IFERROR(VLOOKUP($B218&amp;"-"&amp;$C218,エリア表のみ!$AD$5:$AM$906,9,FALSE),0)),0)</f>
        <v>0</v>
      </c>
    </row>
    <row r="219" spans="1:10">
      <c r="A219" s="17">
        <v>28</v>
      </c>
      <c r="B219" s="17">
        <v>7</v>
      </c>
      <c r="C219" s="71">
        <v>28</v>
      </c>
      <c r="D219" s="71">
        <f>IFERROR(IF(OR(IFERROR(VLOOKUP($B219&amp;"-"&amp;$C219,エリア表のみ!$D$5:$M$906,3,FALSE) ="●",FALSE),IFERROR(VLOOKUP($B219&amp;"-"&amp;$C219,エリア表のみ!$Q$5:$Z$906,3,FALSE) ="●",FALSE),IFERROR(VLOOKUP($B219&amp;"-"&amp;$C219,エリア表のみ!$AD$5:$AM$906,3,FALSE) ="●",FALSE)),1,0),0)</f>
        <v>0</v>
      </c>
      <c r="E219" s="71">
        <v>181</v>
      </c>
      <c r="F219" s="71">
        <f>IFERROR(IF(OR(IFERROR(VLOOKUP($B219&amp;"-"&amp;$C219,エリア表のみ!$D$5:$M$906,5,FALSE) ="●",FALSE),IFERROR(VLOOKUP($B219&amp;"-"&amp;$C219,エリア表のみ!$Q$5:$Z$906,5,FALSE) ="●",FALSE),IFERROR(VLOOKUP($B219&amp;"-"&amp;$C219,エリア表のみ!$AD$5:$AM$906,5,FALSE) ="●",FALSE)),1,0),0)</f>
        <v>0</v>
      </c>
      <c r="G219" s="71">
        <v>130</v>
      </c>
      <c r="H219" s="71">
        <f>IFERROR(IF(OR(IFERROR(VLOOKUP($B219&amp;"-"&amp;$C219,エリア表のみ!$D$5:$M$906,7,FALSE) ="●",FALSE),IFERROR(VLOOKUP($B219&amp;"-"&amp;$C219,エリア表のみ!$Q$5:$Z$906,7,FALSE) ="●",FALSE),IFERROR(VLOOKUP($B219&amp;"-"&amp;$C219,エリア表のみ!$AD$5:$AM$906,7,FALSE) ="●",FALSE)),1,0),0)</f>
        <v>0</v>
      </c>
      <c r="I219" s="71">
        <v>311</v>
      </c>
      <c r="J219" s="71">
        <f>IFERROR(_xlfn.IFS(IFERROR(VLOOKUP($B219&amp;"-"&amp;$C219,エリア表のみ!$D$5:$M$906,1,FALSE) =$B219&amp;"-"&amp;$C219,FALSE),IFERROR(VLOOKUP($B219&amp;"-"&amp;$C219,エリア表のみ!$D$5:$M$906,9,FALSE),0),IFERROR(VLOOKUP($B219&amp;"-"&amp;$C219,エリア表のみ!$Q$5:$Z$906,1,FALSE) =$B219&amp;"-"&amp;$C219,FALSE),IFERROR(VLOOKUP($B219&amp;"-"&amp;$C219,エリア表のみ!$Q$5:$Z$906,9,FALSE),0),IFERROR(VLOOKUP($B219&amp;"-"&amp;$C219,エリア表のみ!$AD$5:$AM$906,1,FALSE) =$B219&amp;"-"&amp;$C219,FALSE),IFERROR(VLOOKUP($B219&amp;"-"&amp;$C219,エリア表のみ!$AD$5:$AM$906,9,FALSE),0)),0)</f>
        <v>0</v>
      </c>
    </row>
    <row r="220" spans="1:10">
      <c r="A220" s="17">
        <v>29</v>
      </c>
      <c r="B220" s="17">
        <v>7</v>
      </c>
      <c r="C220" s="71">
        <v>29</v>
      </c>
      <c r="D220" s="71">
        <f>IFERROR(IF(OR(IFERROR(VLOOKUP($B220&amp;"-"&amp;$C220,エリア表のみ!$D$5:$M$906,3,FALSE) ="●",FALSE),IFERROR(VLOOKUP($B220&amp;"-"&amp;$C220,エリア表のみ!$Q$5:$Z$906,3,FALSE) ="●",FALSE),IFERROR(VLOOKUP($B220&amp;"-"&amp;$C220,エリア表のみ!$AD$5:$AM$906,3,FALSE) ="●",FALSE)),1,0),0)</f>
        <v>0</v>
      </c>
      <c r="E220" s="71">
        <v>293</v>
      </c>
      <c r="F220" s="71">
        <f>IFERROR(IF(OR(IFERROR(VLOOKUP($B220&amp;"-"&amp;$C220,エリア表のみ!$D$5:$M$906,5,FALSE) ="●",FALSE),IFERROR(VLOOKUP($B220&amp;"-"&amp;$C220,エリア表のみ!$Q$5:$Z$906,5,FALSE) ="●",FALSE),IFERROR(VLOOKUP($B220&amp;"-"&amp;$C220,エリア表のみ!$AD$5:$AM$906,5,FALSE) ="●",FALSE)),1,0),0)</f>
        <v>0</v>
      </c>
      <c r="G220" s="71">
        <v>181</v>
      </c>
      <c r="H220" s="71">
        <f>IFERROR(IF(OR(IFERROR(VLOOKUP($B220&amp;"-"&amp;$C220,エリア表のみ!$D$5:$M$906,7,FALSE) ="●",FALSE),IFERROR(VLOOKUP($B220&amp;"-"&amp;$C220,エリア表のみ!$Q$5:$Z$906,7,FALSE) ="●",FALSE),IFERROR(VLOOKUP($B220&amp;"-"&amp;$C220,エリア表のみ!$AD$5:$AM$906,7,FALSE) ="●",FALSE)),1,0),0)</f>
        <v>0</v>
      </c>
      <c r="I220" s="71">
        <v>474</v>
      </c>
      <c r="J220" s="71">
        <f>IFERROR(_xlfn.IFS(IFERROR(VLOOKUP($B220&amp;"-"&amp;$C220,エリア表のみ!$D$5:$M$906,1,FALSE) =$B220&amp;"-"&amp;$C220,FALSE),IFERROR(VLOOKUP($B220&amp;"-"&amp;$C220,エリア表のみ!$D$5:$M$906,9,FALSE),0),IFERROR(VLOOKUP($B220&amp;"-"&amp;$C220,エリア表のみ!$Q$5:$Z$906,1,FALSE) =$B220&amp;"-"&amp;$C220,FALSE),IFERROR(VLOOKUP($B220&amp;"-"&amp;$C220,エリア表のみ!$Q$5:$Z$906,9,FALSE),0),IFERROR(VLOOKUP($B220&amp;"-"&amp;$C220,エリア表のみ!$AD$5:$AM$906,1,FALSE) =$B220&amp;"-"&amp;$C220,FALSE),IFERROR(VLOOKUP($B220&amp;"-"&amp;$C220,エリア表のみ!$AD$5:$AM$906,9,FALSE),0)),0)</f>
        <v>0</v>
      </c>
    </row>
    <row r="221" spans="1:10">
      <c r="A221" s="17">
        <v>30</v>
      </c>
      <c r="B221" s="17">
        <v>7</v>
      </c>
      <c r="C221" s="71">
        <v>30</v>
      </c>
      <c r="D221" s="71">
        <f>IFERROR(IF(OR(IFERROR(VLOOKUP($B221&amp;"-"&amp;$C221,エリア表のみ!$D$5:$M$906,3,FALSE) ="●",FALSE),IFERROR(VLOOKUP($B221&amp;"-"&amp;$C221,エリア表のみ!$Q$5:$Z$906,3,FALSE) ="●",FALSE),IFERROR(VLOOKUP($B221&amp;"-"&amp;$C221,エリア表のみ!$AD$5:$AM$906,3,FALSE) ="●",FALSE)),1,0),0)</f>
        <v>0</v>
      </c>
      <c r="E221" s="71">
        <v>185</v>
      </c>
      <c r="F221" s="71">
        <f>IFERROR(IF(OR(IFERROR(VLOOKUP($B221&amp;"-"&amp;$C221,エリア表のみ!$D$5:$M$906,5,FALSE) ="●",FALSE),IFERROR(VLOOKUP($B221&amp;"-"&amp;$C221,エリア表のみ!$Q$5:$Z$906,5,FALSE) ="●",FALSE),IFERROR(VLOOKUP($B221&amp;"-"&amp;$C221,エリア表のみ!$AD$5:$AM$906,5,FALSE) ="●",FALSE)),1,0),0)</f>
        <v>0</v>
      </c>
      <c r="G221" s="71">
        <v>77</v>
      </c>
      <c r="H221" s="71">
        <f>IFERROR(IF(OR(IFERROR(VLOOKUP($B221&amp;"-"&amp;$C221,エリア表のみ!$D$5:$M$906,7,FALSE) ="●",FALSE),IFERROR(VLOOKUP($B221&amp;"-"&amp;$C221,エリア表のみ!$Q$5:$Z$906,7,FALSE) ="●",FALSE),IFERROR(VLOOKUP($B221&amp;"-"&amp;$C221,エリア表のみ!$AD$5:$AM$906,7,FALSE) ="●",FALSE)),1,0),0)</f>
        <v>0</v>
      </c>
      <c r="I221" s="71">
        <v>262</v>
      </c>
      <c r="J221" s="71">
        <f>IFERROR(_xlfn.IFS(IFERROR(VLOOKUP($B221&amp;"-"&amp;$C221,エリア表のみ!$D$5:$M$906,1,FALSE) =$B221&amp;"-"&amp;$C221,FALSE),IFERROR(VLOOKUP($B221&amp;"-"&amp;$C221,エリア表のみ!$D$5:$M$906,9,FALSE),0),IFERROR(VLOOKUP($B221&amp;"-"&amp;$C221,エリア表のみ!$Q$5:$Z$906,1,FALSE) =$B221&amp;"-"&amp;$C221,FALSE),IFERROR(VLOOKUP($B221&amp;"-"&amp;$C221,エリア表のみ!$Q$5:$Z$906,9,FALSE),0),IFERROR(VLOOKUP($B221&amp;"-"&amp;$C221,エリア表のみ!$AD$5:$AM$906,1,FALSE) =$B221&amp;"-"&amp;$C221,FALSE),IFERROR(VLOOKUP($B221&amp;"-"&amp;$C221,エリア表のみ!$AD$5:$AM$906,9,FALSE),0)),0)</f>
        <v>0</v>
      </c>
    </row>
    <row r="222" spans="1:10">
      <c r="A222" s="17">
        <v>31</v>
      </c>
      <c r="B222" s="17">
        <v>7</v>
      </c>
      <c r="C222" s="71">
        <v>31</v>
      </c>
      <c r="D222" s="71">
        <f>IFERROR(IF(OR(IFERROR(VLOOKUP($B222&amp;"-"&amp;$C222,エリア表のみ!$D$5:$M$906,3,FALSE) ="●",FALSE),IFERROR(VLOOKUP($B222&amp;"-"&amp;$C222,エリア表のみ!$Q$5:$Z$906,3,FALSE) ="●",FALSE),IFERROR(VLOOKUP($B222&amp;"-"&amp;$C222,エリア表のみ!$AD$5:$AM$906,3,FALSE) ="●",FALSE)),1,0),0)</f>
        <v>0</v>
      </c>
      <c r="E222" s="71">
        <v>222</v>
      </c>
      <c r="F222" s="71">
        <f>IFERROR(IF(OR(IFERROR(VLOOKUP($B222&amp;"-"&amp;$C222,エリア表のみ!$D$5:$M$906,5,FALSE) ="●",FALSE),IFERROR(VLOOKUP($B222&amp;"-"&amp;$C222,エリア表のみ!$Q$5:$Z$906,5,FALSE) ="●",FALSE),IFERROR(VLOOKUP($B222&amp;"-"&amp;$C222,エリア表のみ!$AD$5:$AM$906,5,FALSE) ="●",FALSE)),1,0),0)</f>
        <v>0</v>
      </c>
      <c r="G222" s="71">
        <v>133</v>
      </c>
      <c r="H222" s="71">
        <f>IFERROR(IF(OR(IFERROR(VLOOKUP($B222&amp;"-"&amp;$C222,エリア表のみ!$D$5:$M$906,7,FALSE) ="●",FALSE),IFERROR(VLOOKUP($B222&amp;"-"&amp;$C222,エリア表のみ!$Q$5:$Z$906,7,FALSE) ="●",FALSE),IFERROR(VLOOKUP($B222&amp;"-"&amp;$C222,エリア表のみ!$AD$5:$AM$906,7,FALSE) ="●",FALSE)),1,0),0)</f>
        <v>0</v>
      </c>
      <c r="I222" s="71">
        <v>355</v>
      </c>
      <c r="J222" s="71">
        <f>IFERROR(_xlfn.IFS(IFERROR(VLOOKUP($B222&amp;"-"&amp;$C222,エリア表のみ!$D$5:$M$906,1,FALSE) =$B222&amp;"-"&amp;$C222,FALSE),IFERROR(VLOOKUP($B222&amp;"-"&amp;$C222,エリア表のみ!$D$5:$M$906,9,FALSE),0),IFERROR(VLOOKUP($B222&amp;"-"&amp;$C222,エリア表のみ!$Q$5:$Z$906,1,FALSE) =$B222&amp;"-"&amp;$C222,FALSE),IFERROR(VLOOKUP($B222&amp;"-"&amp;$C222,エリア表のみ!$Q$5:$Z$906,9,FALSE),0),IFERROR(VLOOKUP($B222&amp;"-"&amp;$C222,エリア表のみ!$AD$5:$AM$906,1,FALSE) =$B222&amp;"-"&amp;$C222,FALSE),IFERROR(VLOOKUP($B222&amp;"-"&amp;$C222,エリア表のみ!$AD$5:$AM$906,9,FALSE),0)),0)</f>
        <v>0</v>
      </c>
    </row>
    <row r="223" spans="1:10">
      <c r="A223" s="17">
        <v>32</v>
      </c>
      <c r="B223" s="17">
        <v>7</v>
      </c>
      <c r="C223" s="71">
        <v>32</v>
      </c>
      <c r="D223" s="71">
        <f>IFERROR(IF(OR(IFERROR(VLOOKUP($B223&amp;"-"&amp;$C223,エリア表のみ!$D$5:$M$906,3,FALSE) ="●",FALSE),IFERROR(VLOOKUP($B223&amp;"-"&amp;$C223,エリア表のみ!$Q$5:$Z$906,3,FALSE) ="●",FALSE),IFERROR(VLOOKUP($B223&amp;"-"&amp;$C223,エリア表のみ!$AD$5:$AM$906,3,FALSE) ="●",FALSE)),1,0),0)</f>
        <v>0</v>
      </c>
      <c r="E223" s="71">
        <v>426</v>
      </c>
      <c r="F223" s="71">
        <f>IFERROR(IF(OR(IFERROR(VLOOKUP($B223&amp;"-"&amp;$C223,エリア表のみ!$D$5:$M$906,5,FALSE) ="●",FALSE),IFERROR(VLOOKUP($B223&amp;"-"&amp;$C223,エリア表のみ!$Q$5:$Z$906,5,FALSE) ="●",FALSE),IFERROR(VLOOKUP($B223&amp;"-"&amp;$C223,エリア表のみ!$AD$5:$AM$906,5,FALSE) ="●",FALSE)),1,0),0)</f>
        <v>0</v>
      </c>
      <c r="G223" s="71">
        <v>0</v>
      </c>
      <c r="H223" s="71">
        <f>IFERROR(IF(OR(IFERROR(VLOOKUP($B223&amp;"-"&amp;$C223,エリア表のみ!$D$5:$M$906,7,FALSE) ="●",FALSE),IFERROR(VLOOKUP($B223&amp;"-"&amp;$C223,エリア表のみ!$Q$5:$Z$906,7,FALSE) ="●",FALSE),IFERROR(VLOOKUP($B223&amp;"-"&amp;$C223,エリア表のみ!$AD$5:$AM$906,7,FALSE) ="●",FALSE)),1,0),0)</f>
        <v>0</v>
      </c>
      <c r="I223" s="71">
        <v>426</v>
      </c>
      <c r="J223" s="71">
        <f>IFERROR(_xlfn.IFS(IFERROR(VLOOKUP($B223&amp;"-"&amp;$C223,エリア表のみ!$D$5:$M$906,1,FALSE) =$B223&amp;"-"&amp;$C223,FALSE),IFERROR(VLOOKUP($B223&amp;"-"&amp;$C223,エリア表のみ!$D$5:$M$906,9,FALSE),0),IFERROR(VLOOKUP($B223&amp;"-"&amp;$C223,エリア表のみ!$Q$5:$Z$906,1,FALSE) =$B223&amp;"-"&amp;$C223,FALSE),IFERROR(VLOOKUP($B223&amp;"-"&amp;$C223,エリア表のみ!$Q$5:$Z$906,9,FALSE),0),IFERROR(VLOOKUP($B223&amp;"-"&amp;$C223,エリア表のみ!$AD$5:$AM$906,1,FALSE) =$B223&amp;"-"&amp;$C223,FALSE),IFERROR(VLOOKUP($B223&amp;"-"&amp;$C223,エリア表のみ!$AD$5:$AM$906,9,FALSE),0)),0)</f>
        <v>0</v>
      </c>
    </row>
    <row r="224" spans="1:10">
      <c r="A224" s="17">
        <v>33</v>
      </c>
      <c r="B224" s="17">
        <v>7</v>
      </c>
      <c r="C224" s="71">
        <v>33</v>
      </c>
      <c r="D224" s="71">
        <f>IFERROR(IF(OR(IFERROR(VLOOKUP($B224&amp;"-"&amp;$C224,エリア表のみ!$D$5:$M$906,3,FALSE) ="●",FALSE),IFERROR(VLOOKUP($B224&amp;"-"&amp;$C224,エリア表のみ!$Q$5:$Z$906,3,FALSE) ="●",FALSE),IFERROR(VLOOKUP($B224&amp;"-"&amp;$C224,エリア表のみ!$AD$5:$AM$906,3,FALSE) ="●",FALSE)),1,0),0)</f>
        <v>0</v>
      </c>
      <c r="E224" s="71">
        <v>151</v>
      </c>
      <c r="F224" s="71">
        <f>IFERROR(IF(OR(IFERROR(VLOOKUP($B224&amp;"-"&amp;$C224,エリア表のみ!$D$5:$M$906,5,FALSE) ="●",FALSE),IFERROR(VLOOKUP($B224&amp;"-"&amp;$C224,エリア表のみ!$Q$5:$Z$906,5,FALSE) ="●",FALSE),IFERROR(VLOOKUP($B224&amp;"-"&amp;$C224,エリア表のみ!$AD$5:$AM$906,5,FALSE) ="●",FALSE)),1,0),0)</f>
        <v>0</v>
      </c>
      <c r="G224" s="71">
        <v>210</v>
      </c>
      <c r="H224" s="71">
        <f>IFERROR(IF(OR(IFERROR(VLOOKUP($B224&amp;"-"&amp;$C224,エリア表のみ!$D$5:$M$906,7,FALSE) ="●",FALSE),IFERROR(VLOOKUP($B224&amp;"-"&amp;$C224,エリア表のみ!$Q$5:$Z$906,7,FALSE) ="●",FALSE),IFERROR(VLOOKUP($B224&amp;"-"&amp;$C224,エリア表のみ!$AD$5:$AM$906,7,FALSE) ="●",FALSE)),1,0),0)</f>
        <v>0</v>
      </c>
      <c r="I224" s="71">
        <v>361</v>
      </c>
      <c r="J224" s="71">
        <f>IFERROR(_xlfn.IFS(IFERROR(VLOOKUP($B224&amp;"-"&amp;$C224,エリア表のみ!$D$5:$M$906,1,FALSE) =$B224&amp;"-"&amp;$C224,FALSE),IFERROR(VLOOKUP($B224&amp;"-"&amp;$C224,エリア表のみ!$D$5:$M$906,9,FALSE),0),IFERROR(VLOOKUP($B224&amp;"-"&amp;$C224,エリア表のみ!$Q$5:$Z$906,1,FALSE) =$B224&amp;"-"&amp;$C224,FALSE),IFERROR(VLOOKUP($B224&amp;"-"&amp;$C224,エリア表のみ!$Q$5:$Z$906,9,FALSE),0),IFERROR(VLOOKUP($B224&amp;"-"&amp;$C224,エリア表のみ!$AD$5:$AM$906,1,FALSE) =$B224&amp;"-"&amp;$C224,FALSE),IFERROR(VLOOKUP($B224&amp;"-"&amp;$C224,エリア表のみ!$AD$5:$AM$906,9,FALSE),0)),0)</f>
        <v>0</v>
      </c>
    </row>
    <row r="225" spans="1:10">
      <c r="A225" s="17">
        <v>34</v>
      </c>
      <c r="B225" s="17">
        <v>7</v>
      </c>
      <c r="C225" s="71">
        <v>34</v>
      </c>
      <c r="D225" s="71">
        <f>IFERROR(IF(OR(IFERROR(VLOOKUP($B225&amp;"-"&amp;$C225,エリア表のみ!$D$5:$M$906,3,FALSE) ="●",FALSE),IFERROR(VLOOKUP($B225&amp;"-"&amp;$C225,エリア表のみ!$Q$5:$Z$906,3,FALSE) ="●",FALSE),IFERROR(VLOOKUP($B225&amp;"-"&amp;$C225,エリア表のみ!$AD$5:$AM$906,3,FALSE) ="●",FALSE)),1,0),0)</f>
        <v>0</v>
      </c>
      <c r="E225" s="71">
        <v>67</v>
      </c>
      <c r="F225" s="71">
        <f>IFERROR(IF(OR(IFERROR(VLOOKUP($B225&amp;"-"&amp;$C225,エリア表のみ!$D$5:$M$906,5,FALSE) ="●",FALSE),IFERROR(VLOOKUP($B225&amp;"-"&amp;$C225,エリア表のみ!$Q$5:$Z$906,5,FALSE) ="●",FALSE),IFERROR(VLOOKUP($B225&amp;"-"&amp;$C225,エリア表のみ!$AD$5:$AM$906,5,FALSE) ="●",FALSE)),1,0),0)</f>
        <v>0</v>
      </c>
      <c r="G225" s="71">
        <v>225</v>
      </c>
      <c r="H225" s="71">
        <f>IFERROR(IF(OR(IFERROR(VLOOKUP($B225&amp;"-"&amp;$C225,エリア表のみ!$D$5:$M$906,7,FALSE) ="●",FALSE),IFERROR(VLOOKUP($B225&amp;"-"&amp;$C225,エリア表のみ!$Q$5:$Z$906,7,FALSE) ="●",FALSE),IFERROR(VLOOKUP($B225&amp;"-"&amp;$C225,エリア表のみ!$AD$5:$AM$906,7,FALSE) ="●",FALSE)),1,0),0)</f>
        <v>0</v>
      </c>
      <c r="I225" s="71">
        <v>292</v>
      </c>
      <c r="J225" s="71">
        <f>IFERROR(_xlfn.IFS(IFERROR(VLOOKUP($B225&amp;"-"&amp;$C225,エリア表のみ!$D$5:$M$906,1,FALSE) =$B225&amp;"-"&amp;$C225,FALSE),IFERROR(VLOOKUP($B225&amp;"-"&amp;$C225,エリア表のみ!$D$5:$M$906,9,FALSE),0),IFERROR(VLOOKUP($B225&amp;"-"&amp;$C225,エリア表のみ!$Q$5:$Z$906,1,FALSE) =$B225&amp;"-"&amp;$C225,FALSE),IFERROR(VLOOKUP($B225&amp;"-"&amp;$C225,エリア表のみ!$Q$5:$Z$906,9,FALSE),0),IFERROR(VLOOKUP($B225&amp;"-"&amp;$C225,エリア表のみ!$AD$5:$AM$906,1,FALSE) =$B225&amp;"-"&amp;$C225,FALSE),IFERROR(VLOOKUP($B225&amp;"-"&amp;$C225,エリア表のみ!$AD$5:$AM$906,9,FALSE),0)),0)</f>
        <v>0</v>
      </c>
    </row>
    <row r="226" spans="1:10">
      <c r="A226" s="17">
        <v>1</v>
      </c>
      <c r="B226" s="17">
        <v>8</v>
      </c>
      <c r="C226" s="71">
        <v>1</v>
      </c>
      <c r="D226" s="71">
        <f>IFERROR(IF(OR(IFERROR(VLOOKUP($B226&amp;"-"&amp;$C226,エリア表のみ!$D$5:$M$906,3,FALSE) ="●",FALSE),IFERROR(VLOOKUP($B226&amp;"-"&amp;$C226,エリア表のみ!$Q$5:$Z$906,3,FALSE) ="●",FALSE),IFERROR(VLOOKUP($B226&amp;"-"&amp;$C226,エリア表のみ!$AD$5:$AM$906,3,FALSE) ="●",FALSE)),1,0),0)</f>
        <v>0</v>
      </c>
      <c r="E226" s="71">
        <v>0</v>
      </c>
      <c r="F226" s="71">
        <f>IFERROR(IF(OR(IFERROR(VLOOKUP($B226&amp;"-"&amp;$C226,エリア表のみ!$D$5:$M$906,5,FALSE) ="●",FALSE),IFERROR(VLOOKUP($B226&amp;"-"&amp;$C226,エリア表のみ!$Q$5:$Z$906,5,FALSE) ="●",FALSE),IFERROR(VLOOKUP($B226&amp;"-"&amp;$C226,エリア表のみ!$AD$5:$AM$906,5,FALSE) ="●",FALSE)),1,0),0)</f>
        <v>0</v>
      </c>
      <c r="G226" s="71">
        <v>255</v>
      </c>
      <c r="H226" s="71">
        <f>IFERROR(IF(OR(IFERROR(VLOOKUP($B226&amp;"-"&amp;$C226,エリア表のみ!$D$5:$M$906,7,FALSE) ="●",FALSE),IFERROR(VLOOKUP($B226&amp;"-"&amp;$C226,エリア表のみ!$Q$5:$Z$906,7,FALSE) ="●",FALSE),IFERROR(VLOOKUP($B226&amp;"-"&amp;$C226,エリア表のみ!$AD$5:$AM$906,7,FALSE) ="●",FALSE)),1,0),0)</f>
        <v>0</v>
      </c>
      <c r="I226" s="71">
        <v>255</v>
      </c>
      <c r="J226" s="71">
        <f>IFERROR(_xlfn.IFS(IFERROR(VLOOKUP($B226&amp;"-"&amp;$C226,エリア表のみ!$D$5:$M$906,1,FALSE) =$B226&amp;"-"&amp;$C226,FALSE),IFERROR(VLOOKUP($B226&amp;"-"&amp;$C226,エリア表のみ!$D$5:$M$906,9,FALSE),0),IFERROR(VLOOKUP($B226&amp;"-"&amp;$C226,エリア表のみ!$Q$5:$Z$906,1,FALSE) =$B226&amp;"-"&amp;$C226,FALSE),IFERROR(VLOOKUP($B226&amp;"-"&amp;$C226,エリア表のみ!$Q$5:$Z$906,9,FALSE),0),IFERROR(VLOOKUP($B226&amp;"-"&amp;$C226,エリア表のみ!$AD$5:$AM$906,1,FALSE) =$B226&amp;"-"&amp;$C226,FALSE),IFERROR(VLOOKUP($B226&amp;"-"&amp;$C226,エリア表のみ!$AD$5:$AM$906,9,FALSE),0)),0)</f>
        <v>0</v>
      </c>
    </row>
    <row r="227" spans="1:10">
      <c r="A227" s="17">
        <v>2</v>
      </c>
      <c r="B227" s="17">
        <v>8</v>
      </c>
      <c r="C227" s="71">
        <v>2</v>
      </c>
      <c r="D227" s="71">
        <f>IFERROR(IF(OR(IFERROR(VLOOKUP($B227&amp;"-"&amp;$C227,エリア表のみ!$D$5:$M$906,3,FALSE) ="●",FALSE),IFERROR(VLOOKUP($B227&amp;"-"&amp;$C227,エリア表のみ!$Q$5:$Z$906,3,FALSE) ="●",FALSE),IFERROR(VLOOKUP($B227&amp;"-"&amp;$C227,エリア表のみ!$AD$5:$AM$906,3,FALSE) ="●",FALSE)),1,0),0)</f>
        <v>0</v>
      </c>
      <c r="E227" s="71">
        <v>0</v>
      </c>
      <c r="F227" s="71">
        <f>IFERROR(IF(OR(IFERROR(VLOOKUP($B227&amp;"-"&amp;$C227,エリア表のみ!$D$5:$M$906,5,FALSE) ="●",FALSE),IFERROR(VLOOKUP($B227&amp;"-"&amp;$C227,エリア表のみ!$Q$5:$Z$906,5,FALSE) ="●",FALSE),IFERROR(VLOOKUP($B227&amp;"-"&amp;$C227,エリア表のみ!$AD$5:$AM$906,5,FALSE) ="●",FALSE)),1,0),0)</f>
        <v>0</v>
      </c>
      <c r="G227" s="71">
        <v>475</v>
      </c>
      <c r="H227" s="71">
        <f>IFERROR(IF(OR(IFERROR(VLOOKUP($B227&amp;"-"&amp;$C227,エリア表のみ!$D$5:$M$906,7,FALSE) ="●",FALSE),IFERROR(VLOOKUP($B227&amp;"-"&amp;$C227,エリア表のみ!$Q$5:$Z$906,7,FALSE) ="●",FALSE),IFERROR(VLOOKUP($B227&amp;"-"&amp;$C227,エリア表のみ!$AD$5:$AM$906,7,FALSE) ="●",FALSE)),1,0),0)</f>
        <v>0</v>
      </c>
      <c r="I227" s="71">
        <v>475</v>
      </c>
      <c r="J227" s="71">
        <f>IFERROR(_xlfn.IFS(IFERROR(VLOOKUP($B227&amp;"-"&amp;$C227,エリア表のみ!$D$5:$M$906,1,FALSE) =$B227&amp;"-"&amp;$C227,FALSE),IFERROR(VLOOKUP($B227&amp;"-"&amp;$C227,エリア表のみ!$D$5:$M$906,9,FALSE),0),IFERROR(VLOOKUP($B227&amp;"-"&amp;$C227,エリア表のみ!$Q$5:$Z$906,1,FALSE) =$B227&amp;"-"&amp;$C227,FALSE),IFERROR(VLOOKUP($B227&amp;"-"&amp;$C227,エリア表のみ!$Q$5:$Z$906,9,FALSE),0),IFERROR(VLOOKUP($B227&amp;"-"&amp;$C227,エリア表のみ!$AD$5:$AM$906,1,FALSE) =$B227&amp;"-"&amp;$C227,FALSE),IFERROR(VLOOKUP($B227&amp;"-"&amp;$C227,エリア表のみ!$AD$5:$AM$906,9,FALSE),0)),0)</f>
        <v>0</v>
      </c>
    </row>
    <row r="228" spans="1:10" s="286" customFormat="1">
      <c r="A228" s="286">
        <v>3</v>
      </c>
      <c r="B228" s="286">
        <v>8</v>
      </c>
      <c r="C228" s="287">
        <v>3</v>
      </c>
      <c r="D228" s="287">
        <f>IFERROR(IF(OR(IFERROR(VLOOKUP($B228&amp;"-"&amp;$C228,エリア表のみ!$D$5:$M$906,3,FALSE) ="●",FALSE),IFERROR(VLOOKUP($B228&amp;"-"&amp;$C228,エリア表のみ!$Q$5:$Z$906,3,FALSE) ="●",FALSE),IFERROR(VLOOKUP($B228&amp;"-"&amp;$C228,エリア表のみ!$AD$5:$AM$906,3,FALSE) ="●",FALSE)),1,0),0)</f>
        <v>0</v>
      </c>
      <c r="E228" s="287">
        <v>0</v>
      </c>
      <c r="F228" s="287">
        <f>IFERROR(IF(OR(IFERROR(VLOOKUP($B228&amp;"-"&amp;$C228,エリア表のみ!$D$5:$M$906,5,FALSE) ="●",FALSE),IFERROR(VLOOKUP($B228&amp;"-"&amp;$C228,エリア表のみ!$Q$5:$Z$906,5,FALSE) ="●",FALSE),IFERROR(VLOOKUP($B228&amp;"-"&amp;$C228,エリア表のみ!$AD$5:$AM$906,5,FALSE) ="●",FALSE)),1,0),0)</f>
        <v>0</v>
      </c>
      <c r="G228" s="287">
        <v>102</v>
      </c>
      <c r="H228" s="287">
        <f>IFERROR(IF(OR(IFERROR(VLOOKUP($B228&amp;"-"&amp;$C228,エリア表のみ!$D$5:$M$906,7,FALSE) ="●",FALSE),IFERROR(VLOOKUP($B228&amp;"-"&amp;$C228,エリア表のみ!$Q$5:$Z$906,7,FALSE) ="●",FALSE),IFERROR(VLOOKUP($B228&amp;"-"&amp;$C228,エリア表のみ!$AD$5:$AM$906,7,FALSE) ="●",FALSE)),1,0),0)</f>
        <v>0</v>
      </c>
      <c r="I228" s="71">
        <v>102</v>
      </c>
      <c r="J228" s="287">
        <f>IFERROR(_xlfn.IFS(IFERROR(VLOOKUP($B228&amp;"-"&amp;$C228,エリア表のみ!$D$5:$M$906,1,FALSE) =$B228&amp;"-"&amp;$C228,FALSE),IFERROR(VLOOKUP($B228&amp;"-"&amp;$C228,エリア表のみ!$D$5:$M$906,9,FALSE),0),IFERROR(VLOOKUP($B228&amp;"-"&amp;$C228,エリア表のみ!$Q$5:$Z$906,1,FALSE) =$B228&amp;"-"&amp;$C228,FALSE),IFERROR(VLOOKUP($B228&amp;"-"&amp;$C228,エリア表のみ!$Q$5:$Z$906,9,FALSE),0),IFERROR(VLOOKUP($B228&amp;"-"&amp;$C228,エリア表のみ!$AD$5:$AM$906,1,FALSE) =$B228&amp;"-"&amp;$C228,FALSE),IFERROR(VLOOKUP($B228&amp;"-"&amp;$C228,エリア表のみ!$AD$5:$AM$906,9,FALSE),0)),0)</f>
        <v>0</v>
      </c>
    </row>
    <row r="229" spans="1:10">
      <c r="A229" s="17">
        <v>4</v>
      </c>
      <c r="B229" s="17">
        <v>8</v>
      </c>
      <c r="C229" s="71">
        <v>4</v>
      </c>
      <c r="D229" s="71">
        <f>IFERROR(IF(OR(IFERROR(VLOOKUP($B229&amp;"-"&amp;$C229,エリア表のみ!$D$5:$M$906,3,FALSE) ="●",FALSE),IFERROR(VLOOKUP($B229&amp;"-"&amp;$C229,エリア表のみ!$Q$5:$Z$906,3,FALSE) ="●",FALSE),IFERROR(VLOOKUP($B229&amp;"-"&amp;$C229,エリア表のみ!$AD$5:$AM$906,3,FALSE) ="●",FALSE)),1,0),0)</f>
        <v>0</v>
      </c>
      <c r="E229" s="71">
        <v>0</v>
      </c>
      <c r="F229" s="71">
        <f>IFERROR(IF(OR(IFERROR(VLOOKUP($B229&amp;"-"&amp;$C229,エリア表のみ!$D$5:$M$906,5,FALSE) ="●",FALSE),IFERROR(VLOOKUP($B229&amp;"-"&amp;$C229,エリア表のみ!$Q$5:$Z$906,5,FALSE) ="●",FALSE),IFERROR(VLOOKUP($B229&amp;"-"&amp;$C229,エリア表のみ!$AD$5:$AM$906,5,FALSE) ="●",FALSE)),1,0),0)</f>
        <v>0</v>
      </c>
      <c r="G229" s="71">
        <v>135</v>
      </c>
      <c r="H229" s="71">
        <f>IFERROR(IF(OR(IFERROR(VLOOKUP($B229&amp;"-"&amp;$C229,エリア表のみ!$D$5:$M$906,7,FALSE) ="●",FALSE),IFERROR(VLOOKUP($B229&amp;"-"&amp;$C229,エリア表のみ!$Q$5:$Z$906,7,FALSE) ="●",FALSE),IFERROR(VLOOKUP($B229&amp;"-"&amp;$C229,エリア表のみ!$AD$5:$AM$906,7,FALSE) ="●",FALSE)),1,0),0)</f>
        <v>0</v>
      </c>
      <c r="I229" s="71">
        <v>135</v>
      </c>
      <c r="J229" s="71">
        <f>IFERROR(_xlfn.IFS(IFERROR(VLOOKUP($B229&amp;"-"&amp;$C229,エリア表のみ!$D$5:$M$906,1,FALSE) =$B229&amp;"-"&amp;$C229,FALSE),IFERROR(VLOOKUP($B229&amp;"-"&amp;$C229,エリア表のみ!$D$5:$M$906,9,FALSE),0),IFERROR(VLOOKUP($B229&amp;"-"&amp;$C229,エリア表のみ!$Q$5:$Z$906,1,FALSE) =$B229&amp;"-"&amp;$C229,FALSE),IFERROR(VLOOKUP($B229&amp;"-"&amp;$C229,エリア表のみ!$Q$5:$Z$906,9,FALSE),0),IFERROR(VLOOKUP($B229&amp;"-"&amp;$C229,エリア表のみ!$AD$5:$AM$906,1,FALSE) =$B229&amp;"-"&amp;$C229,FALSE),IFERROR(VLOOKUP($B229&amp;"-"&amp;$C229,エリア表のみ!$AD$5:$AM$906,9,FALSE),0)),0)</f>
        <v>0</v>
      </c>
    </row>
    <row r="230" spans="1:10">
      <c r="A230" s="17">
        <v>5</v>
      </c>
      <c r="B230" s="17">
        <v>8</v>
      </c>
      <c r="C230" s="71">
        <v>5</v>
      </c>
      <c r="D230" s="71">
        <f>IFERROR(IF(OR(IFERROR(VLOOKUP($B230&amp;"-"&amp;$C230,エリア表のみ!$D$5:$M$906,3,FALSE) ="●",FALSE),IFERROR(VLOOKUP($B230&amp;"-"&amp;$C230,エリア表のみ!$Q$5:$Z$906,3,FALSE) ="●",FALSE),IFERROR(VLOOKUP($B230&amp;"-"&amp;$C230,エリア表のみ!$AD$5:$AM$906,3,FALSE) ="●",FALSE)),1,0),0)</f>
        <v>0</v>
      </c>
      <c r="E230" s="71">
        <v>0</v>
      </c>
      <c r="F230" s="71">
        <f>IFERROR(IF(OR(IFERROR(VLOOKUP($B230&amp;"-"&amp;$C230,エリア表のみ!$D$5:$M$906,5,FALSE) ="●",FALSE),IFERROR(VLOOKUP($B230&amp;"-"&amp;$C230,エリア表のみ!$Q$5:$Z$906,5,FALSE) ="●",FALSE),IFERROR(VLOOKUP($B230&amp;"-"&amp;$C230,エリア表のみ!$AD$5:$AM$906,5,FALSE) ="●",FALSE)),1,0),0)</f>
        <v>0</v>
      </c>
      <c r="G230" s="71">
        <v>400</v>
      </c>
      <c r="H230" s="71">
        <f>IFERROR(IF(OR(IFERROR(VLOOKUP($B230&amp;"-"&amp;$C230,エリア表のみ!$D$5:$M$906,7,FALSE) ="●",FALSE),IFERROR(VLOOKUP($B230&amp;"-"&amp;$C230,エリア表のみ!$Q$5:$Z$906,7,FALSE) ="●",FALSE),IFERROR(VLOOKUP($B230&amp;"-"&amp;$C230,エリア表のみ!$AD$5:$AM$906,7,FALSE) ="●",FALSE)),1,0),0)</f>
        <v>0</v>
      </c>
      <c r="I230" s="71">
        <v>400</v>
      </c>
      <c r="J230" s="71">
        <f>IFERROR(_xlfn.IFS(IFERROR(VLOOKUP($B230&amp;"-"&amp;$C230,エリア表のみ!$D$5:$M$906,1,FALSE) =$B230&amp;"-"&amp;$C230,FALSE),IFERROR(VLOOKUP($B230&amp;"-"&amp;$C230,エリア表のみ!$D$5:$M$906,9,FALSE),0),IFERROR(VLOOKUP($B230&amp;"-"&amp;$C230,エリア表のみ!$Q$5:$Z$906,1,FALSE) =$B230&amp;"-"&amp;$C230,FALSE),IFERROR(VLOOKUP($B230&amp;"-"&amp;$C230,エリア表のみ!$Q$5:$Z$906,9,FALSE),0),IFERROR(VLOOKUP($B230&amp;"-"&amp;$C230,エリア表のみ!$AD$5:$AM$906,1,FALSE) =$B230&amp;"-"&amp;$C230,FALSE),IFERROR(VLOOKUP($B230&amp;"-"&amp;$C230,エリア表のみ!$AD$5:$AM$906,9,FALSE),0)),0)</f>
        <v>0</v>
      </c>
    </row>
    <row r="231" spans="1:10">
      <c r="A231" s="17">
        <v>6</v>
      </c>
      <c r="B231" s="17">
        <v>8</v>
      </c>
      <c r="C231" s="71">
        <v>6</v>
      </c>
      <c r="D231" s="71">
        <f>IFERROR(IF(OR(IFERROR(VLOOKUP($B231&amp;"-"&amp;$C231,エリア表のみ!$D$5:$M$906,3,FALSE) ="●",FALSE),IFERROR(VLOOKUP($B231&amp;"-"&amp;$C231,エリア表のみ!$Q$5:$Z$906,3,FALSE) ="●",FALSE),IFERROR(VLOOKUP($B231&amp;"-"&amp;$C231,エリア表のみ!$AD$5:$AM$906,3,FALSE) ="●",FALSE)),1,0),0)</f>
        <v>0</v>
      </c>
      <c r="E231" s="71">
        <v>0</v>
      </c>
      <c r="F231" s="71">
        <f>IFERROR(IF(OR(IFERROR(VLOOKUP($B231&amp;"-"&amp;$C231,エリア表のみ!$D$5:$M$906,5,FALSE) ="●",FALSE),IFERROR(VLOOKUP($B231&amp;"-"&amp;$C231,エリア表のみ!$Q$5:$Z$906,5,FALSE) ="●",FALSE),IFERROR(VLOOKUP($B231&amp;"-"&amp;$C231,エリア表のみ!$AD$5:$AM$906,5,FALSE) ="●",FALSE)),1,0),0)</f>
        <v>0</v>
      </c>
      <c r="G231" s="71">
        <v>230</v>
      </c>
      <c r="H231" s="71">
        <f>IFERROR(IF(OR(IFERROR(VLOOKUP($B231&amp;"-"&amp;$C231,エリア表のみ!$D$5:$M$906,7,FALSE) ="●",FALSE),IFERROR(VLOOKUP($B231&amp;"-"&amp;$C231,エリア表のみ!$Q$5:$Z$906,7,FALSE) ="●",FALSE),IFERROR(VLOOKUP($B231&amp;"-"&amp;$C231,エリア表のみ!$AD$5:$AM$906,7,FALSE) ="●",FALSE)),1,0),0)</f>
        <v>0</v>
      </c>
      <c r="I231" s="71">
        <v>230</v>
      </c>
      <c r="J231" s="71">
        <f>IFERROR(_xlfn.IFS(IFERROR(VLOOKUP($B231&amp;"-"&amp;$C231,エリア表のみ!$D$5:$M$906,1,FALSE) =$B231&amp;"-"&amp;$C231,FALSE),IFERROR(VLOOKUP($B231&amp;"-"&amp;$C231,エリア表のみ!$D$5:$M$906,9,FALSE),0),IFERROR(VLOOKUP($B231&amp;"-"&amp;$C231,エリア表のみ!$Q$5:$Z$906,1,FALSE) =$B231&amp;"-"&amp;$C231,FALSE),IFERROR(VLOOKUP($B231&amp;"-"&amp;$C231,エリア表のみ!$Q$5:$Z$906,9,FALSE),0),IFERROR(VLOOKUP($B231&amp;"-"&amp;$C231,エリア表のみ!$AD$5:$AM$906,1,FALSE) =$B231&amp;"-"&amp;$C231,FALSE),IFERROR(VLOOKUP($B231&amp;"-"&amp;$C231,エリア表のみ!$AD$5:$AM$906,9,FALSE),0)),0)</f>
        <v>0</v>
      </c>
    </row>
    <row r="232" spans="1:10">
      <c r="A232" s="17">
        <v>7</v>
      </c>
      <c r="B232" s="17">
        <v>8</v>
      </c>
      <c r="C232" s="71">
        <v>7</v>
      </c>
      <c r="D232" s="71">
        <f>IFERROR(IF(OR(IFERROR(VLOOKUP($B232&amp;"-"&amp;$C232,エリア表のみ!$D$5:$M$906,3,FALSE) ="●",FALSE),IFERROR(VLOOKUP($B232&amp;"-"&amp;$C232,エリア表のみ!$Q$5:$Z$906,3,FALSE) ="●",FALSE),IFERROR(VLOOKUP($B232&amp;"-"&amp;$C232,エリア表のみ!$AD$5:$AM$906,3,FALSE) ="●",FALSE)),1,0),0)</f>
        <v>0</v>
      </c>
      <c r="E232" s="71">
        <v>0</v>
      </c>
      <c r="F232" s="71">
        <f>IFERROR(IF(OR(IFERROR(VLOOKUP($B232&amp;"-"&amp;$C232,エリア表のみ!$D$5:$M$906,5,FALSE) ="●",FALSE),IFERROR(VLOOKUP($B232&amp;"-"&amp;$C232,エリア表のみ!$Q$5:$Z$906,5,FALSE) ="●",FALSE),IFERROR(VLOOKUP($B232&amp;"-"&amp;$C232,エリア表のみ!$AD$5:$AM$906,5,FALSE) ="●",FALSE)),1,0),0)</f>
        <v>0</v>
      </c>
      <c r="G232" s="71">
        <v>470</v>
      </c>
      <c r="H232" s="71">
        <f>IFERROR(IF(OR(IFERROR(VLOOKUP($B232&amp;"-"&amp;$C232,エリア表のみ!$D$5:$M$906,7,FALSE) ="●",FALSE),IFERROR(VLOOKUP($B232&amp;"-"&amp;$C232,エリア表のみ!$Q$5:$Z$906,7,FALSE) ="●",FALSE),IFERROR(VLOOKUP($B232&amp;"-"&amp;$C232,エリア表のみ!$AD$5:$AM$906,7,FALSE) ="●",FALSE)),1,0),0)</f>
        <v>0</v>
      </c>
      <c r="I232" s="71">
        <v>470</v>
      </c>
      <c r="J232" s="71">
        <f>IFERROR(_xlfn.IFS(IFERROR(VLOOKUP($B232&amp;"-"&amp;$C232,エリア表のみ!$D$5:$M$906,1,FALSE) =$B232&amp;"-"&amp;$C232,FALSE),IFERROR(VLOOKUP($B232&amp;"-"&amp;$C232,エリア表のみ!$D$5:$M$906,9,FALSE),0),IFERROR(VLOOKUP($B232&amp;"-"&amp;$C232,エリア表のみ!$Q$5:$Z$906,1,FALSE) =$B232&amp;"-"&amp;$C232,FALSE),IFERROR(VLOOKUP($B232&amp;"-"&amp;$C232,エリア表のみ!$Q$5:$Z$906,9,FALSE),0),IFERROR(VLOOKUP($B232&amp;"-"&amp;$C232,エリア表のみ!$AD$5:$AM$906,1,FALSE) =$B232&amp;"-"&amp;$C232,FALSE),IFERROR(VLOOKUP($B232&amp;"-"&amp;$C232,エリア表のみ!$AD$5:$AM$906,9,FALSE),0)),0)</f>
        <v>0</v>
      </c>
    </row>
    <row r="233" spans="1:10">
      <c r="A233" s="17">
        <v>8</v>
      </c>
      <c r="B233" s="17">
        <v>8</v>
      </c>
      <c r="C233" s="71">
        <v>8</v>
      </c>
      <c r="D233" s="71">
        <f>IFERROR(IF(OR(IFERROR(VLOOKUP($B233&amp;"-"&amp;$C233,エリア表のみ!$D$5:$M$906,3,FALSE) ="●",FALSE),IFERROR(VLOOKUP($B233&amp;"-"&amp;$C233,エリア表のみ!$Q$5:$Z$906,3,FALSE) ="●",FALSE),IFERROR(VLOOKUP($B233&amp;"-"&amp;$C233,エリア表のみ!$AD$5:$AM$906,3,FALSE) ="●",FALSE)),1,0),0)</f>
        <v>0</v>
      </c>
      <c r="E233" s="71">
        <v>0</v>
      </c>
      <c r="F233" s="71">
        <f>IFERROR(IF(OR(IFERROR(VLOOKUP($B233&amp;"-"&amp;$C233,エリア表のみ!$D$5:$M$906,5,FALSE) ="●",FALSE),IFERROR(VLOOKUP($B233&amp;"-"&amp;$C233,エリア表のみ!$Q$5:$Z$906,5,FALSE) ="●",FALSE),IFERROR(VLOOKUP($B233&amp;"-"&amp;$C233,エリア表のみ!$AD$5:$AM$906,5,FALSE) ="●",FALSE)),1,0),0)</f>
        <v>0</v>
      </c>
      <c r="G233" s="71">
        <v>487</v>
      </c>
      <c r="H233" s="71">
        <f>IFERROR(IF(OR(IFERROR(VLOOKUP($B233&amp;"-"&amp;$C233,エリア表のみ!$D$5:$M$906,7,FALSE) ="●",FALSE),IFERROR(VLOOKUP($B233&amp;"-"&amp;$C233,エリア表のみ!$Q$5:$Z$906,7,FALSE) ="●",FALSE),IFERROR(VLOOKUP($B233&amp;"-"&amp;$C233,エリア表のみ!$AD$5:$AM$906,7,FALSE) ="●",FALSE)),1,0),0)</f>
        <v>0</v>
      </c>
      <c r="I233" s="71">
        <v>487</v>
      </c>
      <c r="J233" s="71">
        <f>IFERROR(_xlfn.IFS(IFERROR(VLOOKUP($B233&amp;"-"&amp;$C233,エリア表のみ!$D$5:$M$906,1,FALSE) =$B233&amp;"-"&amp;$C233,FALSE),IFERROR(VLOOKUP($B233&amp;"-"&amp;$C233,エリア表のみ!$D$5:$M$906,9,FALSE),0),IFERROR(VLOOKUP($B233&amp;"-"&amp;$C233,エリア表のみ!$Q$5:$Z$906,1,FALSE) =$B233&amp;"-"&amp;$C233,FALSE),IFERROR(VLOOKUP($B233&amp;"-"&amp;$C233,エリア表のみ!$Q$5:$Z$906,9,FALSE),0),IFERROR(VLOOKUP($B233&amp;"-"&amp;$C233,エリア表のみ!$AD$5:$AM$906,1,FALSE) =$B233&amp;"-"&amp;$C233,FALSE),IFERROR(VLOOKUP($B233&amp;"-"&amp;$C233,エリア表のみ!$AD$5:$AM$906,9,FALSE),0)),0)</f>
        <v>0</v>
      </c>
    </row>
    <row r="234" spans="1:10">
      <c r="A234" s="17">
        <v>9</v>
      </c>
      <c r="B234" s="17">
        <v>8</v>
      </c>
      <c r="C234" s="71">
        <v>9</v>
      </c>
      <c r="D234" s="71">
        <f>IFERROR(IF(OR(IFERROR(VLOOKUP($B234&amp;"-"&amp;$C234,エリア表のみ!$D$5:$M$906,3,FALSE) ="●",FALSE),IFERROR(VLOOKUP($B234&amp;"-"&amp;$C234,エリア表のみ!$Q$5:$Z$906,3,FALSE) ="●",FALSE),IFERROR(VLOOKUP($B234&amp;"-"&amp;$C234,エリア表のみ!$AD$5:$AM$906,3,FALSE) ="●",FALSE)),1,0),0)</f>
        <v>0</v>
      </c>
      <c r="E234" s="71">
        <v>82</v>
      </c>
      <c r="F234" s="71">
        <f>IFERROR(IF(OR(IFERROR(VLOOKUP($B234&amp;"-"&amp;$C234,エリア表のみ!$D$5:$M$906,5,FALSE) ="●",FALSE),IFERROR(VLOOKUP($B234&amp;"-"&amp;$C234,エリア表のみ!$Q$5:$Z$906,5,FALSE) ="●",FALSE),IFERROR(VLOOKUP($B234&amp;"-"&amp;$C234,エリア表のみ!$AD$5:$AM$906,5,FALSE) ="●",FALSE)),1,0),0)</f>
        <v>0</v>
      </c>
      <c r="G234" s="71">
        <v>150</v>
      </c>
      <c r="H234" s="71">
        <f>IFERROR(IF(OR(IFERROR(VLOOKUP($B234&amp;"-"&amp;$C234,エリア表のみ!$D$5:$M$906,7,FALSE) ="●",FALSE),IFERROR(VLOOKUP($B234&amp;"-"&amp;$C234,エリア表のみ!$Q$5:$Z$906,7,FALSE) ="●",FALSE),IFERROR(VLOOKUP($B234&amp;"-"&amp;$C234,エリア表のみ!$AD$5:$AM$906,7,FALSE) ="●",FALSE)),1,0),0)</f>
        <v>0</v>
      </c>
      <c r="I234" s="71">
        <v>232</v>
      </c>
      <c r="J234" s="71">
        <f>IFERROR(_xlfn.IFS(IFERROR(VLOOKUP($B234&amp;"-"&amp;$C234,エリア表のみ!$D$5:$M$906,1,FALSE) =$B234&amp;"-"&amp;$C234,FALSE),IFERROR(VLOOKUP($B234&amp;"-"&amp;$C234,エリア表のみ!$D$5:$M$906,9,FALSE),0),IFERROR(VLOOKUP($B234&amp;"-"&amp;$C234,エリア表のみ!$Q$5:$Z$906,1,FALSE) =$B234&amp;"-"&amp;$C234,FALSE),IFERROR(VLOOKUP($B234&amp;"-"&amp;$C234,エリア表のみ!$Q$5:$Z$906,9,FALSE),0),IFERROR(VLOOKUP($B234&amp;"-"&amp;$C234,エリア表のみ!$AD$5:$AM$906,1,FALSE) =$B234&amp;"-"&amp;$C234,FALSE),IFERROR(VLOOKUP($B234&amp;"-"&amp;$C234,エリア表のみ!$AD$5:$AM$906,9,FALSE),0)),0)</f>
        <v>0</v>
      </c>
    </row>
    <row r="235" spans="1:10">
      <c r="A235" s="17">
        <v>10</v>
      </c>
      <c r="B235" s="17">
        <v>8</v>
      </c>
      <c r="C235" s="71">
        <v>10</v>
      </c>
      <c r="D235" s="71">
        <f>IFERROR(IF(OR(IFERROR(VLOOKUP($B235&amp;"-"&amp;$C235,エリア表のみ!$D$5:$M$906,3,FALSE) ="●",FALSE),IFERROR(VLOOKUP($B235&amp;"-"&amp;$C235,エリア表のみ!$Q$5:$Z$906,3,FALSE) ="●",FALSE),IFERROR(VLOOKUP($B235&amp;"-"&amp;$C235,エリア表のみ!$AD$5:$AM$906,3,FALSE) ="●",FALSE)),1,0),0)</f>
        <v>0</v>
      </c>
      <c r="E235" s="71">
        <v>0</v>
      </c>
      <c r="F235" s="71">
        <f>IFERROR(IF(OR(IFERROR(VLOOKUP($B235&amp;"-"&amp;$C235,エリア表のみ!$D$5:$M$906,5,FALSE) ="●",FALSE),IFERROR(VLOOKUP($B235&amp;"-"&amp;$C235,エリア表のみ!$Q$5:$Z$906,5,FALSE) ="●",FALSE),IFERROR(VLOOKUP($B235&amp;"-"&amp;$C235,エリア表のみ!$AD$5:$AM$906,5,FALSE) ="●",FALSE)),1,0),0)</f>
        <v>0</v>
      </c>
      <c r="G235" s="71">
        <v>630</v>
      </c>
      <c r="H235" s="71">
        <f>IFERROR(IF(OR(IFERROR(VLOOKUP($B235&amp;"-"&amp;$C235,エリア表のみ!$D$5:$M$906,7,FALSE) ="●",FALSE),IFERROR(VLOOKUP($B235&amp;"-"&amp;$C235,エリア表のみ!$Q$5:$Z$906,7,FALSE) ="●",FALSE),IFERROR(VLOOKUP($B235&amp;"-"&amp;$C235,エリア表のみ!$AD$5:$AM$906,7,FALSE) ="●",FALSE)),1,0),0)</f>
        <v>0</v>
      </c>
      <c r="I235" s="71">
        <v>630</v>
      </c>
      <c r="J235" s="71">
        <f>IFERROR(_xlfn.IFS(IFERROR(VLOOKUP($B235&amp;"-"&amp;$C235,エリア表のみ!$D$5:$M$906,1,FALSE) =$B235&amp;"-"&amp;$C235,FALSE),IFERROR(VLOOKUP($B235&amp;"-"&amp;$C235,エリア表のみ!$D$5:$M$906,9,FALSE),0),IFERROR(VLOOKUP($B235&amp;"-"&amp;$C235,エリア表のみ!$Q$5:$Z$906,1,FALSE) =$B235&amp;"-"&amp;$C235,FALSE),IFERROR(VLOOKUP($B235&amp;"-"&amp;$C235,エリア表のみ!$Q$5:$Z$906,9,FALSE),0),IFERROR(VLOOKUP($B235&amp;"-"&amp;$C235,エリア表のみ!$AD$5:$AM$906,1,FALSE) =$B235&amp;"-"&amp;$C235,FALSE),IFERROR(VLOOKUP($B235&amp;"-"&amp;$C235,エリア表のみ!$AD$5:$AM$906,9,FALSE),0)),0)</f>
        <v>0</v>
      </c>
    </row>
    <row r="236" spans="1:10">
      <c r="A236" s="17">
        <v>11</v>
      </c>
      <c r="B236" s="17">
        <v>8</v>
      </c>
      <c r="C236" s="71">
        <v>11</v>
      </c>
      <c r="D236" s="71">
        <f>IFERROR(IF(OR(IFERROR(VLOOKUP($B236&amp;"-"&amp;$C236,エリア表のみ!$D$5:$M$906,3,FALSE) ="●",FALSE),IFERROR(VLOOKUP($B236&amp;"-"&amp;$C236,エリア表のみ!$Q$5:$Z$906,3,FALSE) ="●",FALSE),IFERROR(VLOOKUP($B236&amp;"-"&amp;$C236,エリア表のみ!$AD$5:$AM$906,3,FALSE) ="●",FALSE)),1,0),0)</f>
        <v>0</v>
      </c>
      <c r="E236" s="71">
        <v>148</v>
      </c>
      <c r="F236" s="71">
        <f>IFERROR(IF(OR(IFERROR(VLOOKUP($B236&amp;"-"&amp;$C236,エリア表のみ!$D$5:$M$906,5,FALSE) ="●",FALSE),IFERROR(VLOOKUP($B236&amp;"-"&amp;$C236,エリア表のみ!$Q$5:$Z$906,5,FALSE) ="●",FALSE),IFERROR(VLOOKUP($B236&amp;"-"&amp;$C236,エリア表のみ!$AD$5:$AM$906,5,FALSE) ="●",FALSE)),1,0),0)</f>
        <v>0</v>
      </c>
      <c r="G236" s="71">
        <v>45</v>
      </c>
      <c r="H236" s="71">
        <f>IFERROR(IF(OR(IFERROR(VLOOKUP($B236&amp;"-"&amp;$C236,エリア表のみ!$D$5:$M$906,7,FALSE) ="●",FALSE),IFERROR(VLOOKUP($B236&amp;"-"&amp;$C236,エリア表のみ!$Q$5:$Z$906,7,FALSE) ="●",FALSE),IFERROR(VLOOKUP($B236&amp;"-"&amp;$C236,エリア表のみ!$AD$5:$AM$906,7,FALSE) ="●",FALSE)),1,0),0)</f>
        <v>0</v>
      </c>
      <c r="I236" s="71">
        <v>193</v>
      </c>
      <c r="J236" s="71">
        <f>IFERROR(_xlfn.IFS(IFERROR(VLOOKUP($B236&amp;"-"&amp;$C236,エリア表のみ!$D$5:$M$906,1,FALSE) =$B236&amp;"-"&amp;$C236,FALSE),IFERROR(VLOOKUP($B236&amp;"-"&amp;$C236,エリア表のみ!$D$5:$M$906,9,FALSE),0),IFERROR(VLOOKUP($B236&amp;"-"&amp;$C236,エリア表のみ!$Q$5:$Z$906,1,FALSE) =$B236&amp;"-"&amp;$C236,FALSE),IFERROR(VLOOKUP($B236&amp;"-"&amp;$C236,エリア表のみ!$Q$5:$Z$906,9,FALSE),0),IFERROR(VLOOKUP($B236&amp;"-"&amp;$C236,エリア表のみ!$AD$5:$AM$906,1,FALSE) =$B236&amp;"-"&amp;$C236,FALSE),IFERROR(VLOOKUP($B236&amp;"-"&amp;$C236,エリア表のみ!$AD$5:$AM$906,9,FALSE),0)),0)</f>
        <v>0</v>
      </c>
    </row>
    <row r="237" spans="1:10">
      <c r="A237" s="17">
        <v>12</v>
      </c>
      <c r="B237" s="17">
        <v>8</v>
      </c>
      <c r="C237" s="71">
        <v>12</v>
      </c>
      <c r="D237" s="71">
        <f>IFERROR(IF(OR(IFERROR(VLOOKUP($B237&amp;"-"&amp;$C237,エリア表のみ!$D$5:$M$906,3,FALSE) ="●",FALSE),IFERROR(VLOOKUP($B237&amp;"-"&amp;$C237,エリア表のみ!$Q$5:$Z$906,3,FALSE) ="●",FALSE),IFERROR(VLOOKUP($B237&amp;"-"&amp;$C237,エリア表のみ!$AD$5:$AM$906,3,FALSE) ="●",FALSE)),1,0),0)</f>
        <v>0</v>
      </c>
      <c r="E237" s="71">
        <v>170</v>
      </c>
      <c r="F237" s="71">
        <f>IFERROR(IF(OR(IFERROR(VLOOKUP($B237&amp;"-"&amp;$C237,エリア表のみ!$D$5:$M$906,5,FALSE) ="●",FALSE),IFERROR(VLOOKUP($B237&amp;"-"&amp;$C237,エリア表のみ!$Q$5:$Z$906,5,FALSE) ="●",FALSE),IFERROR(VLOOKUP($B237&amp;"-"&amp;$C237,エリア表のみ!$AD$5:$AM$906,5,FALSE) ="●",FALSE)),1,0),0)</f>
        <v>0</v>
      </c>
      <c r="G237" s="71">
        <v>167</v>
      </c>
      <c r="H237" s="71">
        <f>IFERROR(IF(OR(IFERROR(VLOOKUP($B237&amp;"-"&amp;$C237,エリア表のみ!$D$5:$M$906,7,FALSE) ="●",FALSE),IFERROR(VLOOKUP($B237&amp;"-"&amp;$C237,エリア表のみ!$Q$5:$Z$906,7,FALSE) ="●",FALSE),IFERROR(VLOOKUP($B237&amp;"-"&amp;$C237,エリア表のみ!$AD$5:$AM$906,7,FALSE) ="●",FALSE)),1,0),0)</f>
        <v>0</v>
      </c>
      <c r="I237" s="71">
        <v>337</v>
      </c>
      <c r="J237" s="71">
        <f>IFERROR(_xlfn.IFS(IFERROR(VLOOKUP($B237&amp;"-"&amp;$C237,エリア表のみ!$D$5:$M$906,1,FALSE) =$B237&amp;"-"&amp;$C237,FALSE),IFERROR(VLOOKUP($B237&amp;"-"&amp;$C237,エリア表のみ!$D$5:$M$906,9,FALSE),0),IFERROR(VLOOKUP($B237&amp;"-"&amp;$C237,エリア表のみ!$Q$5:$Z$906,1,FALSE) =$B237&amp;"-"&amp;$C237,FALSE),IFERROR(VLOOKUP($B237&amp;"-"&amp;$C237,エリア表のみ!$Q$5:$Z$906,9,FALSE),0),IFERROR(VLOOKUP($B237&amp;"-"&amp;$C237,エリア表のみ!$AD$5:$AM$906,1,FALSE) =$B237&amp;"-"&amp;$C237,FALSE),IFERROR(VLOOKUP($B237&amp;"-"&amp;$C237,エリア表のみ!$AD$5:$AM$906,9,FALSE),0)),0)</f>
        <v>0</v>
      </c>
    </row>
    <row r="238" spans="1:10">
      <c r="A238" s="17">
        <v>13</v>
      </c>
      <c r="B238" s="17">
        <v>8</v>
      </c>
      <c r="C238" s="71">
        <v>13</v>
      </c>
      <c r="D238" s="71">
        <f>IFERROR(IF(OR(IFERROR(VLOOKUP($B238&amp;"-"&amp;$C238,エリア表のみ!$D$5:$M$906,3,FALSE) ="●",FALSE),IFERROR(VLOOKUP($B238&amp;"-"&amp;$C238,エリア表のみ!$Q$5:$Z$906,3,FALSE) ="●",FALSE),IFERROR(VLOOKUP($B238&amp;"-"&amp;$C238,エリア表のみ!$AD$5:$AM$906,3,FALSE) ="●",FALSE)),1,0),0)</f>
        <v>0</v>
      </c>
      <c r="E238" s="71">
        <v>125</v>
      </c>
      <c r="F238" s="71">
        <f>IFERROR(IF(OR(IFERROR(VLOOKUP($B238&amp;"-"&amp;$C238,エリア表のみ!$D$5:$M$906,5,FALSE) ="●",FALSE),IFERROR(VLOOKUP($B238&amp;"-"&amp;$C238,エリア表のみ!$Q$5:$Z$906,5,FALSE) ="●",FALSE),IFERROR(VLOOKUP($B238&amp;"-"&amp;$C238,エリア表のみ!$AD$5:$AM$906,5,FALSE) ="●",FALSE)),1,0),0)</f>
        <v>0</v>
      </c>
      <c r="G238" s="71">
        <v>88</v>
      </c>
      <c r="H238" s="71">
        <f>IFERROR(IF(OR(IFERROR(VLOOKUP($B238&amp;"-"&amp;$C238,エリア表のみ!$D$5:$M$906,7,FALSE) ="●",FALSE),IFERROR(VLOOKUP($B238&amp;"-"&amp;$C238,エリア表のみ!$Q$5:$Z$906,7,FALSE) ="●",FALSE),IFERROR(VLOOKUP($B238&amp;"-"&amp;$C238,エリア表のみ!$AD$5:$AM$906,7,FALSE) ="●",FALSE)),1,0),0)</f>
        <v>0</v>
      </c>
      <c r="I238" s="71">
        <v>213</v>
      </c>
      <c r="J238" s="71">
        <f>IFERROR(_xlfn.IFS(IFERROR(VLOOKUP($B238&amp;"-"&amp;$C238,エリア表のみ!$D$5:$M$906,1,FALSE) =$B238&amp;"-"&amp;$C238,FALSE),IFERROR(VLOOKUP($B238&amp;"-"&amp;$C238,エリア表のみ!$D$5:$M$906,9,FALSE),0),IFERROR(VLOOKUP($B238&amp;"-"&amp;$C238,エリア表のみ!$Q$5:$Z$906,1,FALSE) =$B238&amp;"-"&amp;$C238,FALSE),IFERROR(VLOOKUP($B238&amp;"-"&amp;$C238,エリア表のみ!$Q$5:$Z$906,9,FALSE),0),IFERROR(VLOOKUP($B238&amp;"-"&amp;$C238,エリア表のみ!$AD$5:$AM$906,1,FALSE) =$B238&amp;"-"&amp;$C238,FALSE),IFERROR(VLOOKUP($B238&amp;"-"&amp;$C238,エリア表のみ!$AD$5:$AM$906,9,FALSE),0)),0)</f>
        <v>0</v>
      </c>
    </row>
    <row r="239" spans="1:10">
      <c r="A239" s="17">
        <v>14</v>
      </c>
      <c r="B239" s="17">
        <v>8</v>
      </c>
      <c r="C239" s="71">
        <v>14</v>
      </c>
      <c r="D239" s="71">
        <f>IFERROR(IF(OR(IFERROR(VLOOKUP($B239&amp;"-"&amp;$C239,エリア表のみ!$D$5:$M$906,3,FALSE) ="●",FALSE),IFERROR(VLOOKUP($B239&amp;"-"&amp;$C239,エリア表のみ!$Q$5:$Z$906,3,FALSE) ="●",FALSE),IFERROR(VLOOKUP($B239&amp;"-"&amp;$C239,エリア表のみ!$AD$5:$AM$906,3,FALSE) ="●",FALSE)),1,0),0)</f>
        <v>0</v>
      </c>
      <c r="E239" s="71">
        <v>170</v>
      </c>
      <c r="F239" s="71">
        <f>IFERROR(IF(OR(IFERROR(VLOOKUP($B239&amp;"-"&amp;$C239,エリア表のみ!$D$5:$M$906,5,FALSE) ="●",FALSE),IFERROR(VLOOKUP($B239&amp;"-"&amp;$C239,エリア表のみ!$Q$5:$Z$906,5,FALSE) ="●",FALSE),IFERROR(VLOOKUP($B239&amp;"-"&amp;$C239,エリア表のみ!$AD$5:$AM$906,5,FALSE) ="●",FALSE)),1,0),0)</f>
        <v>0</v>
      </c>
      <c r="G239" s="71">
        <v>122</v>
      </c>
      <c r="H239" s="71">
        <f>IFERROR(IF(OR(IFERROR(VLOOKUP($B239&amp;"-"&amp;$C239,エリア表のみ!$D$5:$M$906,7,FALSE) ="●",FALSE),IFERROR(VLOOKUP($B239&amp;"-"&amp;$C239,エリア表のみ!$Q$5:$Z$906,7,FALSE) ="●",FALSE),IFERROR(VLOOKUP($B239&amp;"-"&amp;$C239,エリア表のみ!$AD$5:$AM$906,7,FALSE) ="●",FALSE)),1,0),0)</f>
        <v>0</v>
      </c>
      <c r="I239" s="71">
        <v>292</v>
      </c>
      <c r="J239" s="71">
        <f>IFERROR(_xlfn.IFS(IFERROR(VLOOKUP($B239&amp;"-"&amp;$C239,エリア表のみ!$D$5:$M$906,1,FALSE) =$B239&amp;"-"&amp;$C239,FALSE),IFERROR(VLOOKUP($B239&amp;"-"&amp;$C239,エリア表のみ!$D$5:$M$906,9,FALSE),0),IFERROR(VLOOKUP($B239&amp;"-"&amp;$C239,エリア表のみ!$Q$5:$Z$906,1,FALSE) =$B239&amp;"-"&amp;$C239,FALSE),IFERROR(VLOOKUP($B239&amp;"-"&amp;$C239,エリア表のみ!$Q$5:$Z$906,9,FALSE),0),IFERROR(VLOOKUP($B239&amp;"-"&amp;$C239,エリア表のみ!$AD$5:$AM$906,1,FALSE) =$B239&amp;"-"&amp;$C239,FALSE),IFERROR(VLOOKUP($B239&amp;"-"&amp;$C239,エリア表のみ!$AD$5:$AM$906,9,FALSE),0)),0)</f>
        <v>0</v>
      </c>
    </row>
    <row r="240" spans="1:10">
      <c r="A240" s="17">
        <v>15</v>
      </c>
      <c r="B240" s="17">
        <v>8</v>
      </c>
      <c r="C240" s="71">
        <v>15</v>
      </c>
      <c r="D240" s="71">
        <f>IFERROR(IF(OR(IFERROR(VLOOKUP($B240&amp;"-"&amp;$C240,エリア表のみ!$D$5:$M$906,3,FALSE) ="●",FALSE),IFERROR(VLOOKUP($B240&amp;"-"&amp;$C240,エリア表のみ!$Q$5:$Z$906,3,FALSE) ="●",FALSE),IFERROR(VLOOKUP($B240&amp;"-"&amp;$C240,エリア表のみ!$AD$5:$AM$906,3,FALSE) ="●",FALSE)),1,0),0)</f>
        <v>0</v>
      </c>
      <c r="E240" s="71">
        <v>146</v>
      </c>
      <c r="F240" s="71">
        <f>IFERROR(IF(OR(IFERROR(VLOOKUP($B240&amp;"-"&amp;$C240,エリア表のみ!$D$5:$M$906,5,FALSE) ="●",FALSE),IFERROR(VLOOKUP($B240&amp;"-"&amp;$C240,エリア表のみ!$Q$5:$Z$906,5,FALSE) ="●",FALSE),IFERROR(VLOOKUP($B240&amp;"-"&amp;$C240,エリア表のみ!$AD$5:$AM$906,5,FALSE) ="●",FALSE)),1,0),0)</f>
        <v>0</v>
      </c>
      <c r="G240" s="71">
        <v>146</v>
      </c>
      <c r="H240" s="71">
        <f>IFERROR(IF(OR(IFERROR(VLOOKUP($B240&amp;"-"&amp;$C240,エリア表のみ!$D$5:$M$906,7,FALSE) ="●",FALSE),IFERROR(VLOOKUP($B240&amp;"-"&amp;$C240,エリア表のみ!$Q$5:$Z$906,7,FALSE) ="●",FALSE),IFERROR(VLOOKUP($B240&amp;"-"&amp;$C240,エリア表のみ!$AD$5:$AM$906,7,FALSE) ="●",FALSE)),1,0),0)</f>
        <v>0</v>
      </c>
      <c r="I240" s="71">
        <v>292</v>
      </c>
      <c r="J240" s="71">
        <f>IFERROR(_xlfn.IFS(IFERROR(VLOOKUP($B240&amp;"-"&amp;$C240,エリア表のみ!$D$5:$M$906,1,FALSE) =$B240&amp;"-"&amp;$C240,FALSE),IFERROR(VLOOKUP($B240&amp;"-"&amp;$C240,エリア表のみ!$D$5:$M$906,9,FALSE),0),IFERROR(VLOOKUP($B240&amp;"-"&amp;$C240,エリア表のみ!$Q$5:$Z$906,1,FALSE) =$B240&amp;"-"&amp;$C240,FALSE),IFERROR(VLOOKUP($B240&amp;"-"&amp;$C240,エリア表のみ!$Q$5:$Z$906,9,FALSE),0),IFERROR(VLOOKUP($B240&amp;"-"&amp;$C240,エリア表のみ!$AD$5:$AM$906,1,FALSE) =$B240&amp;"-"&amp;$C240,FALSE),IFERROR(VLOOKUP($B240&amp;"-"&amp;$C240,エリア表のみ!$AD$5:$AM$906,9,FALSE),0)),0)</f>
        <v>0</v>
      </c>
    </row>
    <row r="241" spans="1:12">
      <c r="A241" s="17">
        <v>16</v>
      </c>
      <c r="B241" s="17">
        <v>8</v>
      </c>
      <c r="C241" s="71">
        <v>16</v>
      </c>
      <c r="D241" s="71">
        <f>IFERROR(IF(OR(IFERROR(VLOOKUP($B241&amp;"-"&amp;$C241,エリア表のみ!$D$5:$M$906,3,FALSE) ="●",FALSE),IFERROR(VLOOKUP($B241&amp;"-"&amp;$C241,エリア表のみ!$Q$5:$Z$906,3,FALSE) ="●",FALSE),IFERROR(VLOOKUP($B241&amp;"-"&amp;$C241,エリア表のみ!$AD$5:$AM$906,3,FALSE) ="●",FALSE)),1,0),0)</f>
        <v>0</v>
      </c>
      <c r="E241" s="71">
        <v>301</v>
      </c>
      <c r="F241" s="71">
        <f>IFERROR(IF(OR(IFERROR(VLOOKUP($B241&amp;"-"&amp;$C241,エリア表のみ!$D$5:$M$906,5,FALSE) ="●",FALSE),IFERROR(VLOOKUP($B241&amp;"-"&amp;$C241,エリア表のみ!$Q$5:$Z$906,5,FALSE) ="●",FALSE),IFERROR(VLOOKUP($B241&amp;"-"&amp;$C241,エリア表のみ!$AD$5:$AM$906,5,FALSE) ="●",FALSE)),1,0),0)</f>
        <v>0</v>
      </c>
      <c r="G241" s="71">
        <v>198</v>
      </c>
      <c r="H241" s="71">
        <f>IFERROR(IF(OR(IFERROR(VLOOKUP($B241&amp;"-"&amp;$C241,エリア表のみ!$D$5:$M$906,7,FALSE) ="●",FALSE),IFERROR(VLOOKUP($B241&amp;"-"&amp;$C241,エリア表のみ!$Q$5:$Z$906,7,FALSE) ="●",FALSE),IFERROR(VLOOKUP($B241&amp;"-"&amp;$C241,エリア表のみ!$AD$5:$AM$906,7,FALSE) ="●",FALSE)),1,0),0)</f>
        <v>0</v>
      </c>
      <c r="I241" s="71">
        <v>499</v>
      </c>
      <c r="J241" s="71">
        <f>IFERROR(_xlfn.IFS(IFERROR(VLOOKUP($B241&amp;"-"&amp;$C241,エリア表のみ!$D$5:$M$906,1,FALSE) =$B241&amp;"-"&amp;$C241,FALSE),IFERROR(VLOOKUP($B241&amp;"-"&amp;$C241,エリア表のみ!$D$5:$M$906,9,FALSE),0),IFERROR(VLOOKUP($B241&amp;"-"&amp;$C241,エリア表のみ!$Q$5:$Z$906,1,FALSE) =$B241&amp;"-"&amp;$C241,FALSE),IFERROR(VLOOKUP($B241&amp;"-"&amp;$C241,エリア表のみ!$Q$5:$Z$906,9,FALSE),0),IFERROR(VLOOKUP($B241&amp;"-"&amp;$C241,エリア表のみ!$AD$5:$AM$906,1,FALSE) =$B241&amp;"-"&amp;$C241,FALSE),IFERROR(VLOOKUP($B241&amp;"-"&amp;$C241,エリア表のみ!$AD$5:$AM$906,9,FALSE),0)),0)</f>
        <v>0</v>
      </c>
    </row>
    <row r="242" spans="1:12">
      <c r="A242" s="17">
        <v>17</v>
      </c>
      <c r="B242" s="17">
        <v>8</v>
      </c>
      <c r="C242" s="71">
        <v>17</v>
      </c>
      <c r="D242" s="71">
        <f>IFERROR(IF(OR(IFERROR(VLOOKUP($B242&amp;"-"&amp;$C242,エリア表のみ!$D$5:$M$906,3,FALSE) ="●",FALSE),IFERROR(VLOOKUP($B242&amp;"-"&amp;$C242,エリア表のみ!$Q$5:$Z$906,3,FALSE) ="●",FALSE),IFERROR(VLOOKUP($B242&amp;"-"&amp;$C242,エリア表のみ!$AD$5:$AM$906,3,FALSE) ="●",FALSE)),1,0),0)</f>
        <v>0</v>
      </c>
      <c r="E242" s="71">
        <v>284</v>
      </c>
      <c r="F242" s="71">
        <f>IFERROR(IF(OR(IFERROR(VLOOKUP($B242&amp;"-"&amp;$C242,エリア表のみ!$D$5:$M$906,5,FALSE) ="●",FALSE),IFERROR(VLOOKUP($B242&amp;"-"&amp;$C242,エリア表のみ!$Q$5:$Z$906,5,FALSE) ="●",FALSE),IFERROR(VLOOKUP($B242&amp;"-"&amp;$C242,エリア表のみ!$AD$5:$AM$906,5,FALSE) ="●",FALSE)),1,0),0)</f>
        <v>0</v>
      </c>
      <c r="G242" s="71">
        <v>122</v>
      </c>
      <c r="H242" s="71">
        <f>IFERROR(IF(OR(IFERROR(VLOOKUP($B242&amp;"-"&amp;$C242,エリア表のみ!$D$5:$M$906,7,FALSE) ="●",FALSE),IFERROR(VLOOKUP($B242&amp;"-"&amp;$C242,エリア表のみ!$Q$5:$Z$906,7,FALSE) ="●",FALSE),IFERROR(VLOOKUP($B242&amp;"-"&amp;$C242,エリア表のみ!$AD$5:$AM$906,7,FALSE) ="●",FALSE)),1,0),0)</f>
        <v>0</v>
      </c>
      <c r="I242" s="71">
        <v>406</v>
      </c>
      <c r="J242" s="71">
        <f>IFERROR(_xlfn.IFS(IFERROR(VLOOKUP($B242&amp;"-"&amp;$C242,エリア表のみ!$D$5:$M$906,1,FALSE) =$B242&amp;"-"&amp;$C242,FALSE),IFERROR(VLOOKUP($B242&amp;"-"&amp;$C242,エリア表のみ!$D$5:$M$906,9,FALSE),0),IFERROR(VLOOKUP($B242&amp;"-"&amp;$C242,エリア表のみ!$Q$5:$Z$906,1,FALSE) =$B242&amp;"-"&amp;$C242,FALSE),IFERROR(VLOOKUP($B242&amp;"-"&amp;$C242,エリア表のみ!$Q$5:$Z$906,9,FALSE),0),IFERROR(VLOOKUP($B242&amp;"-"&amp;$C242,エリア表のみ!$AD$5:$AM$906,1,FALSE) =$B242&amp;"-"&amp;$C242,FALSE),IFERROR(VLOOKUP($B242&amp;"-"&amp;$C242,エリア表のみ!$AD$5:$AM$906,9,FALSE),0)),0)</f>
        <v>0</v>
      </c>
      <c r="L242" s="18"/>
    </row>
    <row r="243" spans="1:12">
      <c r="A243" s="17">
        <v>18</v>
      </c>
      <c r="B243" s="17">
        <v>8</v>
      </c>
      <c r="C243" s="71">
        <v>18</v>
      </c>
      <c r="D243" s="71">
        <f>IFERROR(IF(OR(IFERROR(VLOOKUP($B243&amp;"-"&amp;$C243,エリア表のみ!$D$5:$M$906,3,FALSE) ="●",FALSE),IFERROR(VLOOKUP($B243&amp;"-"&amp;$C243,エリア表のみ!$Q$5:$Z$906,3,FALSE) ="●",FALSE),IFERROR(VLOOKUP($B243&amp;"-"&amp;$C243,エリア表のみ!$AD$5:$AM$906,3,FALSE) ="●",FALSE)),1,0),0)</f>
        <v>0</v>
      </c>
      <c r="E243" s="71">
        <v>212</v>
      </c>
      <c r="F243" s="71">
        <f>IFERROR(IF(OR(IFERROR(VLOOKUP($B243&amp;"-"&amp;$C243,エリア表のみ!$D$5:$M$906,5,FALSE) ="●",FALSE),IFERROR(VLOOKUP($B243&amp;"-"&amp;$C243,エリア表のみ!$Q$5:$Z$906,5,FALSE) ="●",FALSE),IFERROR(VLOOKUP($B243&amp;"-"&amp;$C243,エリア表のみ!$AD$5:$AM$906,5,FALSE) ="●",FALSE)),1,0),0)</f>
        <v>0</v>
      </c>
      <c r="G243" s="71">
        <v>76</v>
      </c>
      <c r="H243" s="71">
        <f>IFERROR(IF(OR(IFERROR(VLOOKUP($B243&amp;"-"&amp;$C243,エリア表のみ!$D$5:$M$906,7,FALSE) ="●",FALSE),IFERROR(VLOOKUP($B243&amp;"-"&amp;$C243,エリア表のみ!$Q$5:$Z$906,7,FALSE) ="●",FALSE),IFERROR(VLOOKUP($B243&amp;"-"&amp;$C243,エリア表のみ!$AD$5:$AM$906,7,FALSE) ="●",FALSE)),1,0),0)</f>
        <v>0</v>
      </c>
      <c r="I243" s="71">
        <v>288</v>
      </c>
      <c r="J243" s="71">
        <f>IFERROR(_xlfn.IFS(IFERROR(VLOOKUP($B243&amp;"-"&amp;$C243,エリア表のみ!$D$5:$M$906,1,FALSE) =$B243&amp;"-"&amp;$C243,FALSE),IFERROR(VLOOKUP($B243&amp;"-"&amp;$C243,エリア表のみ!$D$5:$M$906,9,FALSE),0),IFERROR(VLOOKUP($B243&amp;"-"&amp;$C243,エリア表のみ!$Q$5:$Z$906,1,FALSE) =$B243&amp;"-"&amp;$C243,FALSE),IFERROR(VLOOKUP($B243&amp;"-"&amp;$C243,エリア表のみ!$Q$5:$Z$906,9,FALSE),0),IFERROR(VLOOKUP($B243&amp;"-"&amp;$C243,エリア表のみ!$AD$5:$AM$906,1,FALSE) =$B243&amp;"-"&amp;$C243,FALSE),IFERROR(VLOOKUP($B243&amp;"-"&amp;$C243,エリア表のみ!$AD$5:$AM$906,9,FALSE),0)),0)</f>
        <v>0</v>
      </c>
    </row>
    <row r="244" spans="1:12">
      <c r="A244" s="17">
        <v>19</v>
      </c>
      <c r="B244" s="17">
        <v>8</v>
      </c>
      <c r="C244" s="71">
        <v>19</v>
      </c>
      <c r="D244" s="71">
        <f>IFERROR(IF(OR(IFERROR(VLOOKUP($B244&amp;"-"&amp;$C244,エリア表のみ!$D$5:$M$906,3,FALSE) ="●",FALSE),IFERROR(VLOOKUP($B244&amp;"-"&amp;$C244,エリア表のみ!$Q$5:$Z$906,3,FALSE) ="●",FALSE),IFERROR(VLOOKUP($B244&amp;"-"&amp;$C244,エリア表のみ!$AD$5:$AM$906,3,FALSE) ="●",FALSE)),1,0),0)</f>
        <v>0</v>
      </c>
      <c r="E244" s="71">
        <v>174</v>
      </c>
      <c r="F244" s="71">
        <f>IFERROR(IF(OR(IFERROR(VLOOKUP($B244&amp;"-"&amp;$C244,エリア表のみ!$D$5:$M$906,5,FALSE) ="●",FALSE),IFERROR(VLOOKUP($B244&amp;"-"&amp;$C244,エリア表のみ!$Q$5:$Z$906,5,FALSE) ="●",FALSE),IFERROR(VLOOKUP($B244&amp;"-"&amp;$C244,エリア表のみ!$AD$5:$AM$906,5,FALSE) ="●",FALSE)),1,0),0)</f>
        <v>0</v>
      </c>
      <c r="G244" s="71">
        <v>178</v>
      </c>
      <c r="H244" s="71">
        <f>IFERROR(IF(OR(IFERROR(VLOOKUP($B244&amp;"-"&amp;$C244,エリア表のみ!$D$5:$M$906,7,FALSE) ="●",FALSE),IFERROR(VLOOKUP($B244&amp;"-"&amp;$C244,エリア表のみ!$Q$5:$Z$906,7,FALSE) ="●",FALSE),IFERROR(VLOOKUP($B244&amp;"-"&amp;$C244,エリア表のみ!$AD$5:$AM$906,7,FALSE) ="●",FALSE)),1,0),0)</f>
        <v>0</v>
      </c>
      <c r="I244" s="71">
        <v>352</v>
      </c>
      <c r="J244" s="71">
        <f>IFERROR(_xlfn.IFS(IFERROR(VLOOKUP($B244&amp;"-"&amp;$C244,エリア表のみ!$D$5:$M$906,1,FALSE) =$B244&amp;"-"&amp;$C244,FALSE),IFERROR(VLOOKUP($B244&amp;"-"&amp;$C244,エリア表のみ!$D$5:$M$906,9,FALSE),0),IFERROR(VLOOKUP($B244&amp;"-"&amp;$C244,エリア表のみ!$Q$5:$Z$906,1,FALSE) =$B244&amp;"-"&amp;$C244,FALSE),IFERROR(VLOOKUP($B244&amp;"-"&amp;$C244,エリア表のみ!$Q$5:$Z$906,9,FALSE),0),IFERROR(VLOOKUP($B244&amp;"-"&amp;$C244,エリア表のみ!$AD$5:$AM$906,1,FALSE) =$B244&amp;"-"&amp;$C244,FALSE),IFERROR(VLOOKUP($B244&amp;"-"&amp;$C244,エリア表のみ!$AD$5:$AM$906,9,FALSE),0)),0)</f>
        <v>0</v>
      </c>
    </row>
    <row r="245" spans="1:12">
      <c r="A245" s="17">
        <v>20</v>
      </c>
      <c r="B245" s="17">
        <v>8</v>
      </c>
      <c r="C245" s="71">
        <v>20</v>
      </c>
      <c r="D245" s="71">
        <f>IFERROR(IF(OR(IFERROR(VLOOKUP($B245&amp;"-"&amp;$C245,エリア表のみ!$D$5:$M$906,3,FALSE) ="●",FALSE),IFERROR(VLOOKUP($B245&amp;"-"&amp;$C245,エリア表のみ!$Q$5:$Z$906,3,FALSE) ="●",FALSE),IFERROR(VLOOKUP($B245&amp;"-"&amp;$C245,エリア表のみ!$AD$5:$AM$906,3,FALSE) ="●",FALSE)),1,0),0)</f>
        <v>0</v>
      </c>
      <c r="E245" s="71">
        <v>137</v>
      </c>
      <c r="F245" s="71">
        <f>IFERROR(IF(OR(IFERROR(VLOOKUP($B245&amp;"-"&amp;$C245,エリア表のみ!$D$5:$M$906,5,FALSE) ="●",FALSE),IFERROR(VLOOKUP($B245&amp;"-"&amp;$C245,エリア表のみ!$Q$5:$Z$906,5,FALSE) ="●",FALSE),IFERROR(VLOOKUP($B245&amp;"-"&amp;$C245,エリア表のみ!$AD$5:$AM$906,5,FALSE) ="●",FALSE)),1,0),0)</f>
        <v>0</v>
      </c>
      <c r="G245" s="71">
        <v>119</v>
      </c>
      <c r="H245" s="71">
        <f>IFERROR(IF(OR(IFERROR(VLOOKUP($B245&amp;"-"&amp;$C245,エリア表のみ!$D$5:$M$906,7,FALSE) ="●",FALSE),IFERROR(VLOOKUP($B245&amp;"-"&amp;$C245,エリア表のみ!$Q$5:$Z$906,7,FALSE) ="●",FALSE),IFERROR(VLOOKUP($B245&amp;"-"&amp;$C245,エリア表のみ!$AD$5:$AM$906,7,FALSE) ="●",FALSE)),1,0),0)</f>
        <v>0</v>
      </c>
      <c r="I245" s="71">
        <v>256</v>
      </c>
      <c r="J245" s="71">
        <f>IFERROR(_xlfn.IFS(IFERROR(VLOOKUP($B245&amp;"-"&amp;$C245,エリア表のみ!$D$5:$M$906,1,FALSE) =$B245&amp;"-"&amp;$C245,FALSE),IFERROR(VLOOKUP($B245&amp;"-"&amp;$C245,エリア表のみ!$D$5:$M$906,9,FALSE),0),IFERROR(VLOOKUP($B245&amp;"-"&amp;$C245,エリア表のみ!$Q$5:$Z$906,1,FALSE) =$B245&amp;"-"&amp;$C245,FALSE),IFERROR(VLOOKUP($B245&amp;"-"&amp;$C245,エリア表のみ!$Q$5:$Z$906,9,FALSE),0),IFERROR(VLOOKUP($B245&amp;"-"&amp;$C245,エリア表のみ!$AD$5:$AM$906,1,FALSE) =$B245&amp;"-"&amp;$C245,FALSE),IFERROR(VLOOKUP($B245&amp;"-"&amp;$C245,エリア表のみ!$AD$5:$AM$906,9,FALSE),0)),0)</f>
        <v>0</v>
      </c>
    </row>
    <row r="246" spans="1:12">
      <c r="A246" s="17">
        <v>21</v>
      </c>
      <c r="B246" s="17">
        <v>8</v>
      </c>
      <c r="C246" s="71">
        <v>21</v>
      </c>
      <c r="D246" s="71">
        <f>IFERROR(IF(OR(IFERROR(VLOOKUP($B246&amp;"-"&amp;$C246,エリア表のみ!$D$5:$M$906,3,FALSE) ="●",FALSE),IFERROR(VLOOKUP($B246&amp;"-"&amp;$C246,エリア表のみ!$Q$5:$Z$906,3,FALSE) ="●",FALSE),IFERROR(VLOOKUP($B246&amp;"-"&amp;$C246,エリア表のみ!$AD$5:$AM$906,3,FALSE) ="●",FALSE)),1,0),0)</f>
        <v>0</v>
      </c>
      <c r="E246" s="71">
        <v>195</v>
      </c>
      <c r="F246" s="71">
        <f>IFERROR(IF(OR(IFERROR(VLOOKUP($B246&amp;"-"&amp;$C246,エリア表のみ!$D$5:$M$906,5,FALSE) ="●",FALSE),IFERROR(VLOOKUP($B246&amp;"-"&amp;$C246,エリア表のみ!$Q$5:$Z$906,5,FALSE) ="●",FALSE),IFERROR(VLOOKUP($B246&amp;"-"&amp;$C246,エリア表のみ!$AD$5:$AM$906,5,FALSE) ="●",FALSE)),1,0),0)</f>
        <v>0</v>
      </c>
      <c r="G246" s="71">
        <v>142</v>
      </c>
      <c r="H246" s="71">
        <f>IFERROR(IF(OR(IFERROR(VLOOKUP($B246&amp;"-"&amp;$C246,エリア表のみ!$D$5:$M$906,7,FALSE) ="●",FALSE),IFERROR(VLOOKUP($B246&amp;"-"&amp;$C246,エリア表のみ!$Q$5:$Z$906,7,FALSE) ="●",FALSE),IFERROR(VLOOKUP($B246&amp;"-"&amp;$C246,エリア表のみ!$AD$5:$AM$906,7,FALSE) ="●",FALSE)),1,0),0)</f>
        <v>0</v>
      </c>
      <c r="I246" s="71">
        <v>337</v>
      </c>
      <c r="J246" s="71">
        <f>IFERROR(_xlfn.IFS(IFERROR(VLOOKUP($B246&amp;"-"&amp;$C246,エリア表のみ!$D$5:$M$906,1,FALSE) =$B246&amp;"-"&amp;$C246,FALSE),IFERROR(VLOOKUP($B246&amp;"-"&amp;$C246,エリア表のみ!$D$5:$M$906,9,FALSE),0),IFERROR(VLOOKUP($B246&amp;"-"&amp;$C246,エリア表のみ!$Q$5:$Z$906,1,FALSE) =$B246&amp;"-"&amp;$C246,FALSE),IFERROR(VLOOKUP($B246&amp;"-"&amp;$C246,エリア表のみ!$Q$5:$Z$906,9,FALSE),0),IFERROR(VLOOKUP($B246&amp;"-"&amp;$C246,エリア表のみ!$AD$5:$AM$906,1,FALSE) =$B246&amp;"-"&amp;$C246,FALSE),IFERROR(VLOOKUP($B246&amp;"-"&amp;$C246,エリア表のみ!$AD$5:$AM$906,9,FALSE),0)),0)</f>
        <v>0</v>
      </c>
    </row>
    <row r="247" spans="1:12">
      <c r="A247" s="17">
        <v>22</v>
      </c>
      <c r="B247" s="17">
        <v>8</v>
      </c>
      <c r="C247" s="71">
        <v>22</v>
      </c>
      <c r="D247" s="71">
        <f>IFERROR(IF(OR(IFERROR(VLOOKUP($B247&amp;"-"&amp;$C247,エリア表のみ!$D$5:$M$906,3,FALSE) ="●",FALSE),IFERROR(VLOOKUP($B247&amp;"-"&amp;$C247,エリア表のみ!$Q$5:$Z$906,3,FALSE) ="●",FALSE),IFERROR(VLOOKUP($B247&amp;"-"&amp;$C247,エリア表のみ!$AD$5:$AM$906,3,FALSE) ="●",FALSE)),1,0),0)</f>
        <v>0</v>
      </c>
      <c r="E247" s="71">
        <v>159</v>
      </c>
      <c r="F247" s="71">
        <f>IFERROR(IF(OR(IFERROR(VLOOKUP($B247&amp;"-"&amp;$C247,エリア表のみ!$D$5:$M$906,5,FALSE) ="●",FALSE),IFERROR(VLOOKUP($B247&amp;"-"&amp;$C247,エリア表のみ!$Q$5:$Z$906,5,FALSE) ="●",FALSE),IFERROR(VLOOKUP($B247&amp;"-"&amp;$C247,エリア表のみ!$AD$5:$AM$906,5,FALSE) ="●",FALSE)),1,0),0)</f>
        <v>0</v>
      </c>
      <c r="G247" s="71">
        <v>89</v>
      </c>
      <c r="H247" s="71">
        <f>IFERROR(IF(OR(IFERROR(VLOOKUP($B247&amp;"-"&amp;$C247,エリア表のみ!$D$5:$M$906,7,FALSE) ="●",FALSE),IFERROR(VLOOKUP($B247&amp;"-"&amp;$C247,エリア表のみ!$Q$5:$Z$906,7,FALSE) ="●",FALSE),IFERROR(VLOOKUP($B247&amp;"-"&amp;$C247,エリア表のみ!$AD$5:$AM$906,7,FALSE) ="●",FALSE)),1,0),0)</f>
        <v>0</v>
      </c>
      <c r="I247" s="71">
        <v>248</v>
      </c>
      <c r="J247" s="71">
        <f>IFERROR(_xlfn.IFS(IFERROR(VLOOKUP($B247&amp;"-"&amp;$C247,エリア表のみ!$D$5:$M$906,1,FALSE) =$B247&amp;"-"&amp;$C247,FALSE),IFERROR(VLOOKUP($B247&amp;"-"&amp;$C247,エリア表のみ!$D$5:$M$906,9,FALSE),0),IFERROR(VLOOKUP($B247&amp;"-"&amp;$C247,エリア表のみ!$Q$5:$Z$906,1,FALSE) =$B247&amp;"-"&amp;$C247,FALSE),IFERROR(VLOOKUP($B247&amp;"-"&amp;$C247,エリア表のみ!$Q$5:$Z$906,9,FALSE),0),IFERROR(VLOOKUP($B247&amp;"-"&amp;$C247,エリア表のみ!$AD$5:$AM$906,1,FALSE) =$B247&amp;"-"&amp;$C247,FALSE),IFERROR(VLOOKUP($B247&amp;"-"&amp;$C247,エリア表のみ!$AD$5:$AM$906,9,FALSE),0)),0)</f>
        <v>0</v>
      </c>
    </row>
    <row r="248" spans="1:12">
      <c r="A248" s="17">
        <v>23</v>
      </c>
      <c r="B248" s="17">
        <v>8</v>
      </c>
      <c r="C248" s="71">
        <v>23</v>
      </c>
      <c r="D248" s="71">
        <f>IFERROR(IF(OR(IFERROR(VLOOKUP($B248&amp;"-"&amp;$C248,エリア表のみ!$D$5:$M$906,3,FALSE) ="●",FALSE),IFERROR(VLOOKUP($B248&amp;"-"&amp;$C248,エリア表のみ!$Q$5:$Z$906,3,FALSE) ="●",FALSE),IFERROR(VLOOKUP($B248&amp;"-"&amp;$C248,エリア表のみ!$AD$5:$AM$906,3,FALSE) ="●",FALSE)),1,0),0)</f>
        <v>0</v>
      </c>
      <c r="E248" s="71">
        <v>215</v>
      </c>
      <c r="F248" s="71">
        <f>IFERROR(IF(OR(IFERROR(VLOOKUP($B248&amp;"-"&amp;$C248,エリア表のみ!$D$5:$M$906,5,FALSE) ="●",FALSE),IFERROR(VLOOKUP($B248&amp;"-"&amp;$C248,エリア表のみ!$Q$5:$Z$906,5,FALSE) ="●",FALSE),IFERROR(VLOOKUP($B248&amp;"-"&amp;$C248,エリア表のみ!$AD$5:$AM$906,5,FALSE) ="●",FALSE)),1,0),0)</f>
        <v>0</v>
      </c>
      <c r="G248" s="71">
        <v>117</v>
      </c>
      <c r="H248" s="71">
        <f>IFERROR(IF(OR(IFERROR(VLOOKUP($B248&amp;"-"&amp;$C248,エリア表のみ!$D$5:$M$906,7,FALSE) ="●",FALSE),IFERROR(VLOOKUP($B248&amp;"-"&amp;$C248,エリア表のみ!$Q$5:$Z$906,7,FALSE) ="●",FALSE),IFERROR(VLOOKUP($B248&amp;"-"&amp;$C248,エリア表のみ!$AD$5:$AM$906,7,FALSE) ="●",FALSE)),1,0),0)</f>
        <v>0</v>
      </c>
      <c r="I248" s="71">
        <v>332</v>
      </c>
      <c r="J248" s="71">
        <f>IFERROR(_xlfn.IFS(IFERROR(VLOOKUP($B248&amp;"-"&amp;$C248,エリア表のみ!$D$5:$M$906,1,FALSE) =$B248&amp;"-"&amp;$C248,FALSE),IFERROR(VLOOKUP($B248&amp;"-"&amp;$C248,エリア表のみ!$D$5:$M$906,9,FALSE),0),IFERROR(VLOOKUP($B248&amp;"-"&amp;$C248,エリア表のみ!$Q$5:$Z$906,1,FALSE) =$B248&amp;"-"&amp;$C248,FALSE),IFERROR(VLOOKUP($B248&amp;"-"&amp;$C248,エリア表のみ!$Q$5:$Z$906,9,FALSE),0),IFERROR(VLOOKUP($B248&amp;"-"&amp;$C248,エリア表のみ!$AD$5:$AM$906,1,FALSE) =$B248&amp;"-"&amp;$C248,FALSE),IFERROR(VLOOKUP($B248&amp;"-"&amp;$C248,エリア表のみ!$AD$5:$AM$906,9,FALSE),0)),0)</f>
        <v>0</v>
      </c>
    </row>
    <row r="249" spans="1:12">
      <c r="A249" s="17">
        <v>24</v>
      </c>
      <c r="B249" s="17">
        <v>8</v>
      </c>
      <c r="C249" s="71">
        <v>24</v>
      </c>
      <c r="D249" s="71">
        <f>IFERROR(IF(OR(IFERROR(VLOOKUP($B249&amp;"-"&amp;$C249,エリア表のみ!$D$5:$M$906,3,FALSE) ="●",FALSE),IFERROR(VLOOKUP($B249&amp;"-"&amp;$C249,エリア表のみ!$Q$5:$Z$906,3,FALSE) ="●",FALSE),IFERROR(VLOOKUP($B249&amp;"-"&amp;$C249,エリア表のみ!$AD$5:$AM$906,3,FALSE) ="●",FALSE)),1,0),0)</f>
        <v>0</v>
      </c>
      <c r="E249" s="71">
        <v>150</v>
      </c>
      <c r="F249" s="71">
        <f>IFERROR(IF(OR(IFERROR(VLOOKUP($B249&amp;"-"&amp;$C249,エリア表のみ!$D$5:$M$906,5,FALSE) ="●",FALSE),IFERROR(VLOOKUP($B249&amp;"-"&amp;$C249,エリア表のみ!$Q$5:$Z$906,5,FALSE) ="●",FALSE),IFERROR(VLOOKUP($B249&amp;"-"&amp;$C249,エリア表のみ!$AD$5:$AM$906,5,FALSE) ="●",FALSE)),1,0),0)</f>
        <v>0</v>
      </c>
      <c r="G249" s="71">
        <v>170</v>
      </c>
      <c r="H249" s="71">
        <f>IFERROR(IF(OR(IFERROR(VLOOKUP($B249&amp;"-"&amp;$C249,エリア表のみ!$D$5:$M$906,7,FALSE) ="●",FALSE),IFERROR(VLOOKUP($B249&amp;"-"&amp;$C249,エリア表のみ!$Q$5:$Z$906,7,FALSE) ="●",FALSE),IFERROR(VLOOKUP($B249&amp;"-"&amp;$C249,エリア表のみ!$AD$5:$AM$906,7,FALSE) ="●",FALSE)),1,0),0)</f>
        <v>0</v>
      </c>
      <c r="I249" s="71">
        <v>320</v>
      </c>
      <c r="J249" s="71">
        <f>IFERROR(_xlfn.IFS(IFERROR(VLOOKUP($B249&amp;"-"&amp;$C249,エリア表のみ!$D$5:$M$906,1,FALSE) =$B249&amp;"-"&amp;$C249,FALSE),IFERROR(VLOOKUP($B249&amp;"-"&amp;$C249,エリア表のみ!$D$5:$M$906,9,FALSE),0),IFERROR(VLOOKUP($B249&amp;"-"&amp;$C249,エリア表のみ!$Q$5:$Z$906,1,FALSE) =$B249&amp;"-"&amp;$C249,FALSE),IFERROR(VLOOKUP($B249&amp;"-"&amp;$C249,エリア表のみ!$Q$5:$Z$906,9,FALSE),0),IFERROR(VLOOKUP($B249&amp;"-"&amp;$C249,エリア表のみ!$AD$5:$AM$906,1,FALSE) =$B249&amp;"-"&amp;$C249,FALSE),IFERROR(VLOOKUP($B249&amp;"-"&amp;$C249,エリア表のみ!$AD$5:$AM$906,9,FALSE),0)),0)</f>
        <v>0</v>
      </c>
    </row>
    <row r="250" spans="1:12">
      <c r="A250" s="17">
        <v>25</v>
      </c>
      <c r="B250" s="17">
        <v>8</v>
      </c>
      <c r="C250" s="71">
        <v>25</v>
      </c>
      <c r="D250" s="71">
        <f>IFERROR(IF(OR(IFERROR(VLOOKUP($B250&amp;"-"&amp;$C250,エリア表のみ!$D$5:$M$906,3,FALSE) ="●",FALSE),IFERROR(VLOOKUP($B250&amp;"-"&amp;$C250,エリア表のみ!$Q$5:$Z$906,3,FALSE) ="●",FALSE),IFERROR(VLOOKUP($B250&amp;"-"&amp;$C250,エリア表のみ!$AD$5:$AM$906,3,FALSE) ="●",FALSE)),1,0),0)</f>
        <v>0</v>
      </c>
      <c r="E250" s="71">
        <v>205</v>
      </c>
      <c r="F250" s="71">
        <f>IFERROR(IF(OR(IFERROR(VLOOKUP($B250&amp;"-"&amp;$C250,エリア表のみ!$D$5:$M$906,5,FALSE) ="●",FALSE),IFERROR(VLOOKUP($B250&amp;"-"&amp;$C250,エリア表のみ!$Q$5:$Z$906,5,FALSE) ="●",FALSE),IFERROR(VLOOKUP($B250&amp;"-"&amp;$C250,エリア表のみ!$AD$5:$AM$906,5,FALSE) ="●",FALSE)),1,0),0)</f>
        <v>0</v>
      </c>
      <c r="G250" s="71">
        <v>30</v>
      </c>
      <c r="H250" s="71">
        <f>IFERROR(IF(OR(IFERROR(VLOOKUP($B250&amp;"-"&amp;$C250,エリア表のみ!$D$5:$M$906,7,FALSE) ="●",FALSE),IFERROR(VLOOKUP($B250&amp;"-"&amp;$C250,エリア表のみ!$Q$5:$Z$906,7,FALSE) ="●",FALSE),IFERROR(VLOOKUP($B250&amp;"-"&amp;$C250,エリア表のみ!$AD$5:$AM$906,7,FALSE) ="●",FALSE)),1,0),0)</f>
        <v>0</v>
      </c>
      <c r="I250" s="71">
        <v>235</v>
      </c>
      <c r="J250" s="71">
        <f>IFERROR(_xlfn.IFS(IFERROR(VLOOKUP($B250&amp;"-"&amp;$C250,エリア表のみ!$D$5:$M$906,1,FALSE) =$B250&amp;"-"&amp;$C250,FALSE),IFERROR(VLOOKUP($B250&amp;"-"&amp;$C250,エリア表のみ!$D$5:$M$906,9,FALSE),0),IFERROR(VLOOKUP($B250&amp;"-"&amp;$C250,エリア表のみ!$Q$5:$Z$906,1,FALSE) =$B250&amp;"-"&amp;$C250,FALSE),IFERROR(VLOOKUP($B250&amp;"-"&amp;$C250,エリア表のみ!$Q$5:$Z$906,9,FALSE),0),IFERROR(VLOOKUP($B250&amp;"-"&amp;$C250,エリア表のみ!$AD$5:$AM$906,1,FALSE) =$B250&amp;"-"&amp;$C250,FALSE),IFERROR(VLOOKUP($B250&amp;"-"&amp;$C250,エリア表のみ!$AD$5:$AM$906,9,FALSE),0)),0)</f>
        <v>0</v>
      </c>
    </row>
    <row r="251" spans="1:12">
      <c r="A251" s="17">
        <v>26</v>
      </c>
      <c r="B251" s="17">
        <v>8</v>
      </c>
      <c r="C251" s="71">
        <v>26</v>
      </c>
      <c r="D251" s="71">
        <f>IFERROR(IF(OR(IFERROR(VLOOKUP($B251&amp;"-"&amp;$C251,エリア表のみ!$D$5:$M$906,3,FALSE) ="●",FALSE),IFERROR(VLOOKUP($B251&amp;"-"&amp;$C251,エリア表のみ!$Q$5:$Z$906,3,FALSE) ="●",FALSE),IFERROR(VLOOKUP($B251&amp;"-"&amp;$C251,エリア表のみ!$AD$5:$AM$906,3,FALSE) ="●",FALSE)),1,0),0)</f>
        <v>0</v>
      </c>
      <c r="E251" s="71">
        <v>103</v>
      </c>
      <c r="F251" s="71">
        <f>IFERROR(IF(OR(IFERROR(VLOOKUP($B251&amp;"-"&amp;$C251,エリア表のみ!$D$5:$M$906,5,FALSE) ="●",FALSE),IFERROR(VLOOKUP($B251&amp;"-"&amp;$C251,エリア表のみ!$Q$5:$Z$906,5,FALSE) ="●",FALSE),IFERROR(VLOOKUP($B251&amp;"-"&amp;$C251,エリア表のみ!$AD$5:$AM$906,5,FALSE) ="●",FALSE)),1,0),0)</f>
        <v>0</v>
      </c>
      <c r="G251" s="71">
        <v>99</v>
      </c>
      <c r="H251" s="71">
        <f>IFERROR(IF(OR(IFERROR(VLOOKUP($B251&amp;"-"&amp;$C251,エリア表のみ!$D$5:$M$906,7,FALSE) ="●",FALSE),IFERROR(VLOOKUP($B251&amp;"-"&amp;$C251,エリア表のみ!$Q$5:$Z$906,7,FALSE) ="●",FALSE),IFERROR(VLOOKUP($B251&amp;"-"&amp;$C251,エリア表のみ!$AD$5:$AM$906,7,FALSE) ="●",FALSE)),1,0),0)</f>
        <v>0</v>
      </c>
      <c r="I251" s="71">
        <v>202</v>
      </c>
      <c r="J251" s="71">
        <f>IFERROR(_xlfn.IFS(IFERROR(VLOOKUP($B251&amp;"-"&amp;$C251,エリア表のみ!$D$5:$M$906,1,FALSE) =$B251&amp;"-"&amp;$C251,FALSE),IFERROR(VLOOKUP($B251&amp;"-"&amp;$C251,エリア表のみ!$D$5:$M$906,9,FALSE),0),IFERROR(VLOOKUP($B251&amp;"-"&amp;$C251,エリア表のみ!$Q$5:$Z$906,1,FALSE) =$B251&amp;"-"&amp;$C251,FALSE),IFERROR(VLOOKUP($B251&amp;"-"&amp;$C251,エリア表のみ!$Q$5:$Z$906,9,FALSE),0),IFERROR(VLOOKUP($B251&amp;"-"&amp;$C251,エリア表のみ!$AD$5:$AM$906,1,FALSE) =$B251&amp;"-"&amp;$C251,FALSE),IFERROR(VLOOKUP($B251&amp;"-"&amp;$C251,エリア表のみ!$AD$5:$AM$906,9,FALSE),0)),0)</f>
        <v>0</v>
      </c>
    </row>
    <row r="252" spans="1:12">
      <c r="A252" s="17">
        <v>27</v>
      </c>
      <c r="B252" s="17">
        <v>8</v>
      </c>
      <c r="C252" s="71">
        <v>27</v>
      </c>
      <c r="D252" s="71">
        <f>IFERROR(IF(OR(IFERROR(VLOOKUP($B252&amp;"-"&amp;$C252,エリア表のみ!$D$5:$M$906,3,FALSE) ="●",FALSE),IFERROR(VLOOKUP($B252&amp;"-"&amp;$C252,エリア表のみ!$Q$5:$Z$906,3,FALSE) ="●",FALSE),IFERROR(VLOOKUP($B252&amp;"-"&amp;$C252,エリア表のみ!$AD$5:$AM$906,3,FALSE) ="●",FALSE)),1,0),0)</f>
        <v>0</v>
      </c>
      <c r="E252" s="71">
        <v>120</v>
      </c>
      <c r="F252" s="71">
        <f>IFERROR(IF(OR(IFERROR(VLOOKUP($B252&amp;"-"&amp;$C252,エリア表のみ!$D$5:$M$906,5,FALSE) ="●",FALSE),IFERROR(VLOOKUP($B252&amp;"-"&amp;$C252,エリア表のみ!$Q$5:$Z$906,5,FALSE) ="●",FALSE),IFERROR(VLOOKUP($B252&amp;"-"&amp;$C252,エリア表のみ!$AD$5:$AM$906,5,FALSE) ="●",FALSE)),1,0),0)</f>
        <v>0</v>
      </c>
      <c r="G252" s="71">
        <v>132</v>
      </c>
      <c r="H252" s="71">
        <f>IFERROR(IF(OR(IFERROR(VLOOKUP($B252&amp;"-"&amp;$C252,エリア表のみ!$D$5:$M$906,7,FALSE) ="●",FALSE),IFERROR(VLOOKUP($B252&amp;"-"&amp;$C252,エリア表のみ!$Q$5:$Z$906,7,FALSE) ="●",FALSE),IFERROR(VLOOKUP($B252&amp;"-"&amp;$C252,エリア表のみ!$AD$5:$AM$906,7,FALSE) ="●",FALSE)),1,0),0)</f>
        <v>0</v>
      </c>
      <c r="I252" s="71">
        <v>252</v>
      </c>
      <c r="J252" s="71">
        <f>IFERROR(_xlfn.IFS(IFERROR(VLOOKUP($B252&amp;"-"&amp;$C252,エリア表のみ!$D$5:$M$906,1,FALSE) =$B252&amp;"-"&amp;$C252,FALSE),IFERROR(VLOOKUP($B252&amp;"-"&amp;$C252,エリア表のみ!$D$5:$M$906,9,FALSE),0),IFERROR(VLOOKUP($B252&amp;"-"&amp;$C252,エリア表のみ!$Q$5:$Z$906,1,FALSE) =$B252&amp;"-"&amp;$C252,FALSE),IFERROR(VLOOKUP($B252&amp;"-"&amp;$C252,エリア表のみ!$Q$5:$Z$906,9,FALSE),0),IFERROR(VLOOKUP($B252&amp;"-"&amp;$C252,エリア表のみ!$AD$5:$AM$906,1,FALSE) =$B252&amp;"-"&amp;$C252,FALSE),IFERROR(VLOOKUP($B252&amp;"-"&amp;$C252,エリア表のみ!$AD$5:$AM$906,9,FALSE),0)),0)</f>
        <v>0</v>
      </c>
    </row>
    <row r="253" spans="1:12">
      <c r="A253" s="17">
        <v>28</v>
      </c>
      <c r="B253" s="17">
        <v>8</v>
      </c>
      <c r="C253" s="71">
        <v>28</v>
      </c>
      <c r="D253" s="71">
        <f>IFERROR(IF(OR(IFERROR(VLOOKUP($B253&amp;"-"&amp;$C253,エリア表のみ!$D$5:$M$906,3,FALSE) ="●",FALSE),IFERROR(VLOOKUP($B253&amp;"-"&amp;$C253,エリア表のみ!$Q$5:$Z$906,3,FALSE) ="●",FALSE),IFERROR(VLOOKUP($B253&amp;"-"&amp;$C253,エリア表のみ!$AD$5:$AM$906,3,FALSE) ="●",FALSE)),1,0),0)</f>
        <v>0</v>
      </c>
      <c r="E253" s="71">
        <v>115</v>
      </c>
      <c r="F253" s="71">
        <f>IFERROR(IF(OR(IFERROR(VLOOKUP($B253&amp;"-"&amp;$C253,エリア表のみ!$D$5:$M$906,5,FALSE) ="●",FALSE),IFERROR(VLOOKUP($B253&amp;"-"&amp;$C253,エリア表のみ!$Q$5:$Z$906,5,FALSE) ="●",FALSE),IFERROR(VLOOKUP($B253&amp;"-"&amp;$C253,エリア表のみ!$AD$5:$AM$906,5,FALSE) ="●",FALSE)),1,0),0)</f>
        <v>0</v>
      </c>
      <c r="G253" s="71">
        <v>47</v>
      </c>
      <c r="H253" s="71">
        <f>IFERROR(IF(OR(IFERROR(VLOOKUP($B253&amp;"-"&amp;$C253,エリア表のみ!$D$5:$M$906,7,FALSE) ="●",FALSE),IFERROR(VLOOKUP($B253&amp;"-"&amp;$C253,エリア表のみ!$Q$5:$Z$906,7,FALSE) ="●",FALSE),IFERROR(VLOOKUP($B253&amp;"-"&amp;$C253,エリア表のみ!$AD$5:$AM$906,7,FALSE) ="●",FALSE)),1,0),0)</f>
        <v>0</v>
      </c>
      <c r="I253" s="71">
        <v>162</v>
      </c>
      <c r="J253" s="71">
        <f>IFERROR(_xlfn.IFS(IFERROR(VLOOKUP($B253&amp;"-"&amp;$C253,エリア表のみ!$D$5:$M$906,1,FALSE) =$B253&amp;"-"&amp;$C253,FALSE),IFERROR(VLOOKUP($B253&amp;"-"&amp;$C253,エリア表のみ!$D$5:$M$906,9,FALSE),0),IFERROR(VLOOKUP($B253&amp;"-"&amp;$C253,エリア表のみ!$Q$5:$Z$906,1,FALSE) =$B253&amp;"-"&amp;$C253,FALSE),IFERROR(VLOOKUP($B253&amp;"-"&amp;$C253,エリア表のみ!$Q$5:$Z$906,9,FALSE),0),IFERROR(VLOOKUP($B253&amp;"-"&amp;$C253,エリア表のみ!$AD$5:$AM$906,1,FALSE) =$B253&amp;"-"&amp;$C253,FALSE),IFERROR(VLOOKUP($B253&amp;"-"&amp;$C253,エリア表のみ!$AD$5:$AM$906,9,FALSE),0)),0)</f>
        <v>0</v>
      </c>
    </row>
    <row r="254" spans="1:12">
      <c r="A254" s="17">
        <v>29</v>
      </c>
      <c r="B254" s="17">
        <v>8</v>
      </c>
      <c r="C254" s="71">
        <v>29</v>
      </c>
      <c r="D254" s="71">
        <f>IFERROR(IF(OR(IFERROR(VLOOKUP($B254&amp;"-"&amp;$C254,エリア表のみ!$D$5:$M$906,3,FALSE) ="●",FALSE),IFERROR(VLOOKUP($B254&amp;"-"&amp;$C254,エリア表のみ!$Q$5:$Z$906,3,FALSE) ="●",FALSE),IFERROR(VLOOKUP($B254&amp;"-"&amp;$C254,エリア表のみ!$AD$5:$AM$906,3,FALSE) ="●",FALSE)),1,0),0)</f>
        <v>0</v>
      </c>
      <c r="E254" s="71">
        <v>146</v>
      </c>
      <c r="F254" s="71">
        <f>IFERROR(IF(OR(IFERROR(VLOOKUP($B254&amp;"-"&amp;$C254,エリア表のみ!$D$5:$M$906,5,FALSE) ="●",FALSE),IFERROR(VLOOKUP($B254&amp;"-"&amp;$C254,エリア表のみ!$Q$5:$Z$906,5,FALSE) ="●",FALSE),IFERROR(VLOOKUP($B254&amp;"-"&amp;$C254,エリア表のみ!$AD$5:$AM$906,5,FALSE) ="●",FALSE)),1,0),0)</f>
        <v>0</v>
      </c>
      <c r="G254" s="71">
        <v>30</v>
      </c>
      <c r="H254" s="71">
        <f>IFERROR(IF(OR(IFERROR(VLOOKUP($B254&amp;"-"&amp;$C254,エリア表のみ!$D$5:$M$906,7,FALSE) ="●",FALSE),IFERROR(VLOOKUP($B254&amp;"-"&amp;$C254,エリア表のみ!$Q$5:$Z$906,7,FALSE) ="●",FALSE),IFERROR(VLOOKUP($B254&amp;"-"&amp;$C254,エリア表のみ!$AD$5:$AM$906,7,FALSE) ="●",FALSE)),1,0),0)</f>
        <v>0</v>
      </c>
      <c r="I254" s="71">
        <v>176</v>
      </c>
      <c r="J254" s="71">
        <f>IFERROR(_xlfn.IFS(IFERROR(VLOOKUP($B254&amp;"-"&amp;$C254,エリア表のみ!$D$5:$M$906,1,FALSE) =$B254&amp;"-"&amp;$C254,FALSE),IFERROR(VLOOKUP($B254&amp;"-"&amp;$C254,エリア表のみ!$D$5:$M$906,9,FALSE),0),IFERROR(VLOOKUP($B254&amp;"-"&amp;$C254,エリア表のみ!$Q$5:$Z$906,1,FALSE) =$B254&amp;"-"&amp;$C254,FALSE),IFERROR(VLOOKUP($B254&amp;"-"&amp;$C254,エリア表のみ!$Q$5:$Z$906,9,FALSE),0),IFERROR(VLOOKUP($B254&amp;"-"&amp;$C254,エリア表のみ!$AD$5:$AM$906,1,FALSE) =$B254&amp;"-"&amp;$C254,FALSE),IFERROR(VLOOKUP($B254&amp;"-"&amp;$C254,エリア表のみ!$AD$5:$AM$906,9,FALSE),0)),0)</f>
        <v>0</v>
      </c>
    </row>
    <row r="255" spans="1:12">
      <c r="A255" s="17">
        <v>30</v>
      </c>
      <c r="B255" s="17">
        <v>8</v>
      </c>
      <c r="C255" s="71">
        <v>30</v>
      </c>
      <c r="D255" s="71">
        <f>IFERROR(IF(OR(IFERROR(VLOOKUP($B255&amp;"-"&amp;$C255,エリア表のみ!$D$5:$M$906,3,FALSE) ="●",FALSE),IFERROR(VLOOKUP($B255&amp;"-"&amp;$C255,エリア表のみ!$Q$5:$Z$906,3,FALSE) ="●",FALSE),IFERROR(VLOOKUP($B255&amp;"-"&amp;$C255,エリア表のみ!$AD$5:$AM$906,3,FALSE) ="●",FALSE)),1,0),0)</f>
        <v>0</v>
      </c>
      <c r="E255" s="71">
        <v>136</v>
      </c>
      <c r="F255" s="71">
        <f>IFERROR(IF(OR(IFERROR(VLOOKUP($B255&amp;"-"&amp;$C255,エリア表のみ!$D$5:$M$906,5,FALSE) ="●",FALSE),IFERROR(VLOOKUP($B255&amp;"-"&amp;$C255,エリア表のみ!$Q$5:$Z$906,5,FALSE) ="●",FALSE),IFERROR(VLOOKUP($B255&amp;"-"&amp;$C255,エリア表のみ!$AD$5:$AM$906,5,FALSE) ="●",FALSE)),1,0),0)</f>
        <v>0</v>
      </c>
      <c r="G255" s="71">
        <v>26</v>
      </c>
      <c r="H255" s="71">
        <f>IFERROR(IF(OR(IFERROR(VLOOKUP($B255&amp;"-"&amp;$C255,エリア表のみ!$D$5:$M$906,7,FALSE) ="●",FALSE),IFERROR(VLOOKUP($B255&amp;"-"&amp;$C255,エリア表のみ!$Q$5:$Z$906,7,FALSE) ="●",FALSE),IFERROR(VLOOKUP($B255&amp;"-"&amp;$C255,エリア表のみ!$AD$5:$AM$906,7,FALSE) ="●",FALSE)),1,0),0)</f>
        <v>0</v>
      </c>
      <c r="I255" s="71">
        <v>162</v>
      </c>
      <c r="J255" s="71">
        <f>IFERROR(_xlfn.IFS(IFERROR(VLOOKUP($B255&amp;"-"&amp;$C255,エリア表のみ!$D$5:$M$906,1,FALSE) =$B255&amp;"-"&amp;$C255,FALSE),IFERROR(VLOOKUP($B255&amp;"-"&amp;$C255,エリア表のみ!$D$5:$M$906,9,FALSE),0),IFERROR(VLOOKUP($B255&amp;"-"&amp;$C255,エリア表のみ!$Q$5:$Z$906,1,FALSE) =$B255&amp;"-"&amp;$C255,FALSE),IFERROR(VLOOKUP($B255&amp;"-"&amp;$C255,エリア表のみ!$Q$5:$Z$906,9,FALSE),0),IFERROR(VLOOKUP($B255&amp;"-"&amp;$C255,エリア表のみ!$AD$5:$AM$906,1,FALSE) =$B255&amp;"-"&amp;$C255,FALSE),IFERROR(VLOOKUP($B255&amp;"-"&amp;$C255,エリア表のみ!$AD$5:$AM$906,9,FALSE),0)),0)</f>
        <v>0</v>
      </c>
    </row>
    <row r="256" spans="1:12">
      <c r="A256" s="17">
        <v>31</v>
      </c>
      <c r="B256" s="17">
        <v>8</v>
      </c>
      <c r="C256" s="71">
        <v>31</v>
      </c>
      <c r="D256" s="71">
        <f>IFERROR(IF(OR(IFERROR(VLOOKUP($B256&amp;"-"&amp;$C256,エリア表のみ!$D$5:$M$906,3,FALSE) ="●",FALSE),IFERROR(VLOOKUP($B256&amp;"-"&amp;$C256,エリア表のみ!$Q$5:$Z$906,3,FALSE) ="●",FALSE),IFERROR(VLOOKUP($B256&amp;"-"&amp;$C256,エリア表のみ!$AD$5:$AM$906,3,FALSE) ="●",FALSE)),1,0),0)</f>
        <v>0</v>
      </c>
      <c r="E256" s="71">
        <v>123</v>
      </c>
      <c r="F256" s="71">
        <f>IFERROR(IF(OR(IFERROR(VLOOKUP($B256&amp;"-"&amp;$C256,エリア表のみ!$D$5:$M$906,5,FALSE) ="●",FALSE),IFERROR(VLOOKUP($B256&amp;"-"&amp;$C256,エリア表のみ!$Q$5:$Z$906,5,FALSE) ="●",FALSE),IFERROR(VLOOKUP($B256&amp;"-"&amp;$C256,エリア表のみ!$AD$5:$AM$906,5,FALSE) ="●",FALSE)),1,0),0)</f>
        <v>0</v>
      </c>
      <c r="G256" s="71">
        <v>85</v>
      </c>
      <c r="H256" s="71">
        <f>IFERROR(IF(OR(IFERROR(VLOOKUP($B256&amp;"-"&amp;$C256,エリア表のみ!$D$5:$M$906,7,FALSE) ="●",FALSE),IFERROR(VLOOKUP($B256&amp;"-"&amp;$C256,エリア表のみ!$Q$5:$Z$906,7,FALSE) ="●",FALSE),IFERROR(VLOOKUP($B256&amp;"-"&amp;$C256,エリア表のみ!$AD$5:$AM$906,7,FALSE) ="●",FALSE)),1,0),0)</f>
        <v>0</v>
      </c>
      <c r="I256" s="71">
        <v>208</v>
      </c>
      <c r="J256" s="71">
        <f>IFERROR(_xlfn.IFS(IFERROR(VLOOKUP($B256&amp;"-"&amp;$C256,エリア表のみ!$D$5:$M$906,1,FALSE) =$B256&amp;"-"&amp;$C256,FALSE),IFERROR(VLOOKUP($B256&amp;"-"&amp;$C256,エリア表のみ!$D$5:$M$906,9,FALSE),0),IFERROR(VLOOKUP($B256&amp;"-"&amp;$C256,エリア表のみ!$Q$5:$Z$906,1,FALSE) =$B256&amp;"-"&amp;$C256,FALSE),IFERROR(VLOOKUP($B256&amp;"-"&amp;$C256,エリア表のみ!$Q$5:$Z$906,9,FALSE),0),IFERROR(VLOOKUP($B256&amp;"-"&amp;$C256,エリア表のみ!$AD$5:$AM$906,1,FALSE) =$B256&amp;"-"&amp;$C256,FALSE),IFERROR(VLOOKUP($B256&amp;"-"&amp;$C256,エリア表のみ!$AD$5:$AM$906,9,FALSE),0)),0)</f>
        <v>0</v>
      </c>
    </row>
    <row r="257" spans="1:10">
      <c r="A257" s="17">
        <v>32</v>
      </c>
      <c r="B257" s="17">
        <v>8</v>
      </c>
      <c r="C257" s="71">
        <v>32</v>
      </c>
      <c r="D257" s="71">
        <f>IFERROR(IF(OR(IFERROR(VLOOKUP($B257&amp;"-"&amp;$C257,エリア表のみ!$D$5:$M$906,3,FALSE) ="●",FALSE),IFERROR(VLOOKUP($B257&amp;"-"&amp;$C257,エリア表のみ!$Q$5:$Z$906,3,FALSE) ="●",FALSE),IFERROR(VLOOKUP($B257&amp;"-"&amp;$C257,エリア表のみ!$AD$5:$AM$906,3,FALSE) ="●",FALSE)),1,0),0)</f>
        <v>0</v>
      </c>
      <c r="E257" s="71">
        <v>217</v>
      </c>
      <c r="F257" s="71">
        <f>IFERROR(IF(OR(IFERROR(VLOOKUP($B257&amp;"-"&amp;$C257,エリア表のみ!$D$5:$M$906,5,FALSE) ="●",FALSE),IFERROR(VLOOKUP($B257&amp;"-"&amp;$C257,エリア表のみ!$Q$5:$Z$906,5,FALSE) ="●",FALSE),IFERROR(VLOOKUP($B257&amp;"-"&amp;$C257,エリア表のみ!$AD$5:$AM$906,5,FALSE) ="●",FALSE)),1,0),0)</f>
        <v>0</v>
      </c>
      <c r="G257" s="71">
        <v>80</v>
      </c>
      <c r="H257" s="71">
        <f>IFERROR(IF(OR(IFERROR(VLOOKUP($B257&amp;"-"&amp;$C257,エリア表のみ!$D$5:$M$906,7,FALSE) ="●",FALSE),IFERROR(VLOOKUP($B257&amp;"-"&amp;$C257,エリア表のみ!$Q$5:$Z$906,7,FALSE) ="●",FALSE),IFERROR(VLOOKUP($B257&amp;"-"&amp;$C257,エリア表のみ!$AD$5:$AM$906,7,FALSE) ="●",FALSE)),1,0),0)</f>
        <v>0</v>
      </c>
      <c r="I257" s="71">
        <v>297</v>
      </c>
      <c r="J257" s="71">
        <f>IFERROR(_xlfn.IFS(IFERROR(VLOOKUP($B257&amp;"-"&amp;$C257,エリア表のみ!$D$5:$M$906,1,FALSE) =$B257&amp;"-"&amp;$C257,FALSE),IFERROR(VLOOKUP($B257&amp;"-"&amp;$C257,エリア表のみ!$D$5:$M$906,9,FALSE),0),IFERROR(VLOOKUP($B257&amp;"-"&amp;$C257,エリア表のみ!$Q$5:$Z$906,1,FALSE) =$B257&amp;"-"&amp;$C257,FALSE),IFERROR(VLOOKUP($B257&amp;"-"&amp;$C257,エリア表のみ!$Q$5:$Z$906,9,FALSE),0),IFERROR(VLOOKUP($B257&amp;"-"&amp;$C257,エリア表のみ!$AD$5:$AM$906,1,FALSE) =$B257&amp;"-"&amp;$C257,FALSE),IFERROR(VLOOKUP($B257&amp;"-"&amp;$C257,エリア表のみ!$AD$5:$AM$906,9,FALSE),0)),0)</f>
        <v>0</v>
      </c>
    </row>
    <row r="258" spans="1:10">
      <c r="A258" s="17">
        <v>1</v>
      </c>
      <c r="B258" s="17">
        <v>9</v>
      </c>
      <c r="C258" s="71">
        <v>1</v>
      </c>
      <c r="D258" s="71">
        <f>IFERROR(IF(OR(IFERROR(VLOOKUP($B258&amp;"-"&amp;$C258,エリア表のみ!$D$5:$M$906,3,FALSE) ="●",FALSE),IFERROR(VLOOKUP($B258&amp;"-"&amp;$C258,エリア表のみ!$Q$5:$Z$906,3,FALSE) ="●",FALSE),IFERROR(VLOOKUP($B258&amp;"-"&amp;$C258,エリア表のみ!$AD$5:$AM$906,3,FALSE) ="●",FALSE)),1,0),0)</f>
        <v>0</v>
      </c>
      <c r="E258" s="71">
        <v>125</v>
      </c>
      <c r="F258" s="71">
        <f>IFERROR(IF(OR(IFERROR(VLOOKUP($B258&amp;"-"&amp;$C258,エリア表のみ!$D$5:$M$906,5,FALSE) ="●",FALSE),IFERROR(VLOOKUP($B258&amp;"-"&amp;$C258,エリア表のみ!$Q$5:$Z$906,5,FALSE) ="●",FALSE),IFERROR(VLOOKUP($B258&amp;"-"&amp;$C258,エリア表のみ!$AD$5:$AM$906,5,FALSE) ="●",FALSE)),1,0),0)</f>
        <v>0</v>
      </c>
      <c r="G258" s="71">
        <v>410</v>
      </c>
      <c r="H258" s="71">
        <f>IFERROR(IF(OR(IFERROR(VLOOKUP($B258&amp;"-"&amp;$C258,エリア表のみ!$D$5:$M$906,7,FALSE) ="●",FALSE),IFERROR(VLOOKUP($B258&amp;"-"&amp;$C258,エリア表のみ!$Q$5:$Z$906,7,FALSE) ="●",FALSE),IFERROR(VLOOKUP($B258&amp;"-"&amp;$C258,エリア表のみ!$AD$5:$AM$906,7,FALSE) ="●",FALSE)),1,0),0)</f>
        <v>0</v>
      </c>
      <c r="I258" s="71">
        <v>535</v>
      </c>
      <c r="J258" s="71">
        <f>IFERROR(_xlfn.IFS(IFERROR(VLOOKUP($B258&amp;"-"&amp;$C258,エリア表のみ!$D$5:$M$906,1,FALSE) =$B258&amp;"-"&amp;$C258,FALSE),IFERROR(VLOOKUP($B258&amp;"-"&amp;$C258,エリア表のみ!$D$5:$M$906,9,FALSE),0),IFERROR(VLOOKUP($B258&amp;"-"&amp;$C258,エリア表のみ!$Q$5:$Z$906,1,FALSE) =$B258&amp;"-"&amp;$C258,FALSE),IFERROR(VLOOKUP($B258&amp;"-"&amp;$C258,エリア表のみ!$Q$5:$Z$906,9,FALSE),0),IFERROR(VLOOKUP($B258&amp;"-"&amp;$C258,エリア表のみ!$AD$5:$AM$906,1,FALSE) =$B258&amp;"-"&amp;$C258,FALSE),IFERROR(VLOOKUP($B258&amp;"-"&amp;$C258,エリア表のみ!$AD$5:$AM$906,9,FALSE),0)),0)</f>
        <v>0</v>
      </c>
    </row>
    <row r="259" spans="1:10">
      <c r="A259" s="17">
        <v>2</v>
      </c>
      <c r="B259" s="17">
        <v>9</v>
      </c>
      <c r="C259" s="71">
        <v>2</v>
      </c>
      <c r="D259" s="71">
        <f>IFERROR(IF(OR(IFERROR(VLOOKUP($B259&amp;"-"&amp;$C259,エリア表のみ!$D$5:$M$906,3,FALSE) ="●",FALSE),IFERROR(VLOOKUP($B259&amp;"-"&amp;$C259,エリア表のみ!$Q$5:$Z$906,3,FALSE) ="●",FALSE),IFERROR(VLOOKUP($B259&amp;"-"&amp;$C259,エリア表のみ!$AD$5:$AM$906,3,FALSE) ="●",FALSE)),1,0),0)</f>
        <v>0</v>
      </c>
      <c r="E259" s="71">
        <v>129</v>
      </c>
      <c r="F259" s="71">
        <f>IFERROR(IF(OR(IFERROR(VLOOKUP($B259&amp;"-"&amp;$C259,エリア表のみ!$D$5:$M$906,5,FALSE) ="●",FALSE),IFERROR(VLOOKUP($B259&amp;"-"&amp;$C259,エリア表のみ!$Q$5:$Z$906,5,FALSE) ="●",FALSE),IFERROR(VLOOKUP($B259&amp;"-"&amp;$C259,エリア表のみ!$AD$5:$AM$906,5,FALSE) ="●",FALSE)),1,0),0)</f>
        <v>0</v>
      </c>
      <c r="G259" s="71">
        <v>388</v>
      </c>
      <c r="H259" s="71">
        <f>IFERROR(IF(OR(IFERROR(VLOOKUP($B259&amp;"-"&amp;$C259,エリア表のみ!$D$5:$M$906,7,FALSE) ="●",FALSE),IFERROR(VLOOKUP($B259&amp;"-"&amp;$C259,エリア表のみ!$Q$5:$Z$906,7,FALSE) ="●",FALSE),IFERROR(VLOOKUP($B259&amp;"-"&amp;$C259,エリア表のみ!$AD$5:$AM$906,7,FALSE) ="●",FALSE)),1,0),0)</f>
        <v>0</v>
      </c>
      <c r="I259" s="71">
        <v>517</v>
      </c>
      <c r="J259" s="71">
        <f>IFERROR(_xlfn.IFS(IFERROR(VLOOKUP($B259&amp;"-"&amp;$C259,エリア表のみ!$D$5:$M$906,1,FALSE) =$B259&amp;"-"&amp;$C259,FALSE),IFERROR(VLOOKUP($B259&amp;"-"&amp;$C259,エリア表のみ!$D$5:$M$906,9,FALSE),0),IFERROR(VLOOKUP($B259&amp;"-"&amp;$C259,エリア表のみ!$Q$5:$Z$906,1,FALSE) =$B259&amp;"-"&amp;$C259,FALSE),IFERROR(VLOOKUP($B259&amp;"-"&amp;$C259,エリア表のみ!$Q$5:$Z$906,9,FALSE),0),IFERROR(VLOOKUP($B259&amp;"-"&amp;$C259,エリア表のみ!$AD$5:$AM$906,1,FALSE) =$B259&amp;"-"&amp;$C259,FALSE),IFERROR(VLOOKUP($B259&amp;"-"&amp;$C259,エリア表のみ!$AD$5:$AM$906,9,FALSE),0)),0)</f>
        <v>0</v>
      </c>
    </row>
    <row r="260" spans="1:10">
      <c r="A260" s="17">
        <v>3</v>
      </c>
      <c r="B260" s="17">
        <v>9</v>
      </c>
      <c r="C260" s="71">
        <v>3</v>
      </c>
      <c r="D260" s="71">
        <f>IFERROR(IF(OR(IFERROR(VLOOKUP($B260&amp;"-"&amp;$C260,エリア表のみ!$D$5:$M$906,3,FALSE) ="●",FALSE),IFERROR(VLOOKUP($B260&amp;"-"&amp;$C260,エリア表のみ!$Q$5:$Z$906,3,FALSE) ="●",FALSE),IFERROR(VLOOKUP($B260&amp;"-"&amp;$C260,エリア表のみ!$AD$5:$AM$906,3,FALSE) ="●",FALSE)),1,0),0)</f>
        <v>0</v>
      </c>
      <c r="E260" s="71">
        <v>138</v>
      </c>
      <c r="F260" s="71">
        <f>IFERROR(IF(OR(IFERROR(VLOOKUP($B260&amp;"-"&amp;$C260,エリア表のみ!$D$5:$M$906,5,FALSE) ="●",FALSE),IFERROR(VLOOKUP($B260&amp;"-"&amp;$C260,エリア表のみ!$Q$5:$Z$906,5,FALSE) ="●",FALSE),IFERROR(VLOOKUP($B260&amp;"-"&amp;$C260,エリア表のみ!$AD$5:$AM$906,5,FALSE) ="●",FALSE)),1,0),0)</f>
        <v>0</v>
      </c>
      <c r="G260" s="71">
        <v>235</v>
      </c>
      <c r="H260" s="71">
        <f>IFERROR(IF(OR(IFERROR(VLOOKUP($B260&amp;"-"&amp;$C260,エリア表のみ!$D$5:$M$906,7,FALSE) ="●",FALSE),IFERROR(VLOOKUP($B260&amp;"-"&amp;$C260,エリア表のみ!$Q$5:$Z$906,7,FALSE) ="●",FALSE),IFERROR(VLOOKUP($B260&amp;"-"&amp;$C260,エリア表のみ!$AD$5:$AM$906,7,FALSE) ="●",FALSE)),1,0),0)</f>
        <v>0</v>
      </c>
      <c r="I260" s="71">
        <v>373</v>
      </c>
      <c r="J260" s="71">
        <f>IFERROR(_xlfn.IFS(IFERROR(VLOOKUP($B260&amp;"-"&amp;$C260,エリア表のみ!$D$5:$M$906,1,FALSE) =$B260&amp;"-"&amp;$C260,FALSE),IFERROR(VLOOKUP($B260&amp;"-"&amp;$C260,エリア表のみ!$D$5:$M$906,9,FALSE),0),IFERROR(VLOOKUP($B260&amp;"-"&amp;$C260,エリア表のみ!$Q$5:$Z$906,1,FALSE) =$B260&amp;"-"&amp;$C260,FALSE),IFERROR(VLOOKUP($B260&amp;"-"&amp;$C260,エリア表のみ!$Q$5:$Z$906,9,FALSE),0),IFERROR(VLOOKUP($B260&amp;"-"&amp;$C260,エリア表のみ!$AD$5:$AM$906,1,FALSE) =$B260&amp;"-"&amp;$C260,FALSE),IFERROR(VLOOKUP($B260&amp;"-"&amp;$C260,エリア表のみ!$AD$5:$AM$906,9,FALSE),0)),0)</f>
        <v>0</v>
      </c>
    </row>
    <row r="261" spans="1:10">
      <c r="A261" s="17">
        <v>4</v>
      </c>
      <c r="B261" s="17">
        <v>9</v>
      </c>
      <c r="C261" s="71">
        <v>4</v>
      </c>
      <c r="D261" s="71">
        <f>IFERROR(IF(OR(IFERROR(VLOOKUP($B261&amp;"-"&amp;$C261,エリア表のみ!$D$5:$M$906,3,FALSE) ="●",FALSE),IFERROR(VLOOKUP($B261&amp;"-"&amp;$C261,エリア表のみ!$Q$5:$Z$906,3,FALSE) ="●",FALSE),IFERROR(VLOOKUP($B261&amp;"-"&amp;$C261,エリア表のみ!$AD$5:$AM$906,3,FALSE) ="●",FALSE)),1,0),0)</f>
        <v>0</v>
      </c>
      <c r="E261" s="71">
        <v>141</v>
      </c>
      <c r="F261" s="71">
        <f>IFERROR(IF(OR(IFERROR(VLOOKUP($B261&amp;"-"&amp;$C261,エリア表のみ!$D$5:$M$906,5,FALSE) ="●",FALSE),IFERROR(VLOOKUP($B261&amp;"-"&amp;$C261,エリア表のみ!$Q$5:$Z$906,5,FALSE) ="●",FALSE),IFERROR(VLOOKUP($B261&amp;"-"&amp;$C261,エリア表のみ!$AD$5:$AM$906,5,FALSE) ="●",FALSE)),1,0),0)</f>
        <v>0</v>
      </c>
      <c r="G261" s="71">
        <v>185</v>
      </c>
      <c r="H261" s="71">
        <f>IFERROR(IF(OR(IFERROR(VLOOKUP($B261&amp;"-"&amp;$C261,エリア表のみ!$D$5:$M$906,7,FALSE) ="●",FALSE),IFERROR(VLOOKUP($B261&amp;"-"&amp;$C261,エリア表のみ!$Q$5:$Z$906,7,FALSE) ="●",FALSE),IFERROR(VLOOKUP($B261&amp;"-"&amp;$C261,エリア表のみ!$AD$5:$AM$906,7,FALSE) ="●",FALSE)),1,0),0)</f>
        <v>0</v>
      </c>
      <c r="I261" s="71">
        <v>326</v>
      </c>
      <c r="J261" s="71">
        <f>IFERROR(_xlfn.IFS(IFERROR(VLOOKUP($B261&amp;"-"&amp;$C261,エリア表のみ!$D$5:$M$906,1,FALSE) =$B261&amp;"-"&amp;$C261,FALSE),IFERROR(VLOOKUP($B261&amp;"-"&amp;$C261,エリア表のみ!$D$5:$M$906,9,FALSE),0),IFERROR(VLOOKUP($B261&amp;"-"&amp;$C261,エリア表のみ!$Q$5:$Z$906,1,FALSE) =$B261&amp;"-"&amp;$C261,FALSE),IFERROR(VLOOKUP($B261&amp;"-"&amp;$C261,エリア表のみ!$Q$5:$Z$906,9,FALSE),0),IFERROR(VLOOKUP($B261&amp;"-"&amp;$C261,エリア表のみ!$AD$5:$AM$906,1,FALSE) =$B261&amp;"-"&amp;$C261,FALSE),IFERROR(VLOOKUP($B261&amp;"-"&amp;$C261,エリア表のみ!$AD$5:$AM$906,9,FALSE),0)),0)</f>
        <v>0</v>
      </c>
    </row>
    <row r="262" spans="1:10">
      <c r="A262" s="17">
        <v>5</v>
      </c>
      <c r="B262" s="17">
        <v>9</v>
      </c>
      <c r="C262" s="71">
        <v>5</v>
      </c>
      <c r="D262" s="71">
        <f>IFERROR(IF(OR(IFERROR(VLOOKUP($B262&amp;"-"&amp;$C262,エリア表のみ!$D$5:$M$906,3,FALSE) ="●",FALSE),IFERROR(VLOOKUP($B262&amp;"-"&amp;$C262,エリア表のみ!$Q$5:$Z$906,3,FALSE) ="●",FALSE),IFERROR(VLOOKUP($B262&amp;"-"&amp;$C262,エリア表のみ!$AD$5:$AM$906,3,FALSE) ="●",FALSE)),1,0),0)</f>
        <v>0</v>
      </c>
      <c r="E262" s="71">
        <v>195</v>
      </c>
      <c r="F262" s="71">
        <f>IFERROR(IF(OR(IFERROR(VLOOKUP($B262&amp;"-"&amp;$C262,エリア表のみ!$D$5:$M$906,5,FALSE) ="●",FALSE),IFERROR(VLOOKUP($B262&amp;"-"&amp;$C262,エリア表のみ!$Q$5:$Z$906,5,FALSE) ="●",FALSE),IFERROR(VLOOKUP($B262&amp;"-"&amp;$C262,エリア表のみ!$AD$5:$AM$906,5,FALSE) ="●",FALSE)),1,0),0)</f>
        <v>0</v>
      </c>
      <c r="G262" s="71">
        <v>151</v>
      </c>
      <c r="H262" s="71">
        <f>IFERROR(IF(OR(IFERROR(VLOOKUP($B262&amp;"-"&amp;$C262,エリア表のみ!$D$5:$M$906,7,FALSE) ="●",FALSE),IFERROR(VLOOKUP($B262&amp;"-"&amp;$C262,エリア表のみ!$Q$5:$Z$906,7,FALSE) ="●",FALSE),IFERROR(VLOOKUP($B262&amp;"-"&amp;$C262,エリア表のみ!$AD$5:$AM$906,7,FALSE) ="●",FALSE)),1,0),0)</f>
        <v>0</v>
      </c>
      <c r="I262" s="71">
        <v>346</v>
      </c>
      <c r="J262" s="71">
        <f>IFERROR(_xlfn.IFS(IFERROR(VLOOKUP($B262&amp;"-"&amp;$C262,エリア表のみ!$D$5:$M$906,1,FALSE) =$B262&amp;"-"&amp;$C262,FALSE),IFERROR(VLOOKUP($B262&amp;"-"&amp;$C262,エリア表のみ!$D$5:$M$906,9,FALSE),0),IFERROR(VLOOKUP($B262&amp;"-"&amp;$C262,エリア表のみ!$Q$5:$Z$906,1,FALSE) =$B262&amp;"-"&amp;$C262,FALSE),IFERROR(VLOOKUP($B262&amp;"-"&amp;$C262,エリア表のみ!$Q$5:$Z$906,9,FALSE),0),IFERROR(VLOOKUP($B262&amp;"-"&amp;$C262,エリア表のみ!$AD$5:$AM$906,1,FALSE) =$B262&amp;"-"&amp;$C262,FALSE),IFERROR(VLOOKUP($B262&amp;"-"&amp;$C262,エリア表のみ!$AD$5:$AM$906,9,FALSE),0)),0)</f>
        <v>0</v>
      </c>
    </row>
    <row r="263" spans="1:10">
      <c r="A263" s="17">
        <v>6</v>
      </c>
      <c r="B263" s="17">
        <v>9</v>
      </c>
      <c r="C263" s="71">
        <v>6</v>
      </c>
      <c r="D263" s="71">
        <f>IFERROR(IF(OR(IFERROR(VLOOKUP($B263&amp;"-"&amp;$C263,エリア表のみ!$D$5:$M$906,3,FALSE) ="●",FALSE),IFERROR(VLOOKUP($B263&amp;"-"&amp;$C263,エリア表のみ!$Q$5:$Z$906,3,FALSE) ="●",FALSE),IFERROR(VLOOKUP($B263&amp;"-"&amp;$C263,エリア表のみ!$AD$5:$AM$906,3,FALSE) ="●",FALSE)),1,0),0)</f>
        <v>0</v>
      </c>
      <c r="E263" s="71">
        <v>158</v>
      </c>
      <c r="F263" s="71">
        <f>IFERROR(IF(OR(IFERROR(VLOOKUP($B263&amp;"-"&amp;$C263,エリア表のみ!$D$5:$M$906,5,FALSE) ="●",FALSE),IFERROR(VLOOKUP($B263&amp;"-"&amp;$C263,エリア表のみ!$Q$5:$Z$906,5,FALSE) ="●",FALSE),IFERROR(VLOOKUP($B263&amp;"-"&amp;$C263,エリア表のみ!$AD$5:$AM$906,5,FALSE) ="●",FALSE)),1,0),0)</f>
        <v>0</v>
      </c>
      <c r="G263" s="71">
        <v>315</v>
      </c>
      <c r="H263" s="71">
        <f>IFERROR(IF(OR(IFERROR(VLOOKUP($B263&amp;"-"&amp;$C263,エリア表のみ!$D$5:$M$906,7,FALSE) ="●",FALSE),IFERROR(VLOOKUP($B263&amp;"-"&amp;$C263,エリア表のみ!$Q$5:$Z$906,7,FALSE) ="●",FALSE),IFERROR(VLOOKUP($B263&amp;"-"&amp;$C263,エリア表のみ!$AD$5:$AM$906,7,FALSE) ="●",FALSE)),1,0),0)</f>
        <v>0</v>
      </c>
      <c r="I263" s="71">
        <v>473</v>
      </c>
      <c r="J263" s="71">
        <f>IFERROR(_xlfn.IFS(IFERROR(VLOOKUP($B263&amp;"-"&amp;$C263,エリア表のみ!$D$5:$M$906,1,FALSE) =$B263&amp;"-"&amp;$C263,FALSE),IFERROR(VLOOKUP($B263&amp;"-"&amp;$C263,エリア表のみ!$D$5:$M$906,9,FALSE),0),IFERROR(VLOOKUP($B263&amp;"-"&amp;$C263,エリア表のみ!$Q$5:$Z$906,1,FALSE) =$B263&amp;"-"&amp;$C263,FALSE),IFERROR(VLOOKUP($B263&amp;"-"&amp;$C263,エリア表のみ!$Q$5:$Z$906,9,FALSE),0),IFERROR(VLOOKUP($B263&amp;"-"&amp;$C263,エリア表のみ!$AD$5:$AM$906,1,FALSE) =$B263&amp;"-"&amp;$C263,FALSE),IFERROR(VLOOKUP($B263&amp;"-"&amp;$C263,エリア表のみ!$AD$5:$AM$906,9,FALSE),0)),0)</f>
        <v>0</v>
      </c>
    </row>
    <row r="264" spans="1:10">
      <c r="A264" s="17">
        <v>7</v>
      </c>
      <c r="B264" s="17">
        <v>9</v>
      </c>
      <c r="C264" s="71">
        <v>7</v>
      </c>
      <c r="D264" s="71">
        <f>IFERROR(IF(OR(IFERROR(VLOOKUP($B264&amp;"-"&amp;$C264,エリア表のみ!$D$5:$M$906,3,FALSE) ="●",FALSE),IFERROR(VLOOKUP($B264&amp;"-"&amp;$C264,エリア表のみ!$Q$5:$Z$906,3,FALSE) ="●",FALSE),IFERROR(VLOOKUP($B264&amp;"-"&amp;$C264,エリア表のみ!$AD$5:$AM$906,3,FALSE) ="●",FALSE)),1,0),0)</f>
        <v>0</v>
      </c>
      <c r="E264" s="71">
        <v>178</v>
      </c>
      <c r="F264" s="71">
        <f>IFERROR(IF(OR(IFERROR(VLOOKUP($B264&amp;"-"&amp;$C264,エリア表のみ!$D$5:$M$906,5,FALSE) ="●",FALSE),IFERROR(VLOOKUP($B264&amp;"-"&amp;$C264,エリア表のみ!$Q$5:$Z$906,5,FALSE) ="●",FALSE),IFERROR(VLOOKUP($B264&amp;"-"&amp;$C264,エリア表のみ!$AD$5:$AM$906,5,FALSE) ="●",FALSE)),1,0),0)</f>
        <v>0</v>
      </c>
      <c r="G264" s="71">
        <v>352</v>
      </c>
      <c r="H264" s="71">
        <f>IFERROR(IF(OR(IFERROR(VLOOKUP($B264&amp;"-"&amp;$C264,エリア表のみ!$D$5:$M$906,7,FALSE) ="●",FALSE),IFERROR(VLOOKUP($B264&amp;"-"&amp;$C264,エリア表のみ!$Q$5:$Z$906,7,FALSE) ="●",FALSE),IFERROR(VLOOKUP($B264&amp;"-"&amp;$C264,エリア表のみ!$AD$5:$AM$906,7,FALSE) ="●",FALSE)),1,0),0)</f>
        <v>0</v>
      </c>
      <c r="I264" s="71">
        <v>530</v>
      </c>
      <c r="J264" s="71">
        <f>IFERROR(_xlfn.IFS(IFERROR(VLOOKUP($B264&amp;"-"&amp;$C264,エリア表のみ!$D$5:$M$906,1,FALSE) =$B264&amp;"-"&amp;$C264,FALSE),IFERROR(VLOOKUP($B264&amp;"-"&amp;$C264,エリア表のみ!$D$5:$M$906,9,FALSE),0),IFERROR(VLOOKUP($B264&amp;"-"&amp;$C264,エリア表のみ!$Q$5:$Z$906,1,FALSE) =$B264&amp;"-"&amp;$C264,FALSE),IFERROR(VLOOKUP($B264&amp;"-"&amp;$C264,エリア表のみ!$Q$5:$Z$906,9,FALSE),0),IFERROR(VLOOKUP($B264&amp;"-"&amp;$C264,エリア表のみ!$AD$5:$AM$906,1,FALSE) =$B264&amp;"-"&amp;$C264,FALSE),IFERROR(VLOOKUP($B264&amp;"-"&amp;$C264,エリア表のみ!$AD$5:$AM$906,9,FALSE),0)),0)</f>
        <v>0</v>
      </c>
    </row>
    <row r="265" spans="1:10">
      <c r="A265" s="17">
        <v>8</v>
      </c>
      <c r="B265" s="17">
        <v>9</v>
      </c>
      <c r="C265" s="71">
        <v>8</v>
      </c>
      <c r="D265" s="71">
        <f>IFERROR(IF(OR(IFERROR(VLOOKUP($B265&amp;"-"&amp;$C265,エリア表のみ!$D$5:$M$906,3,FALSE) ="●",FALSE),IFERROR(VLOOKUP($B265&amp;"-"&amp;$C265,エリア表のみ!$Q$5:$Z$906,3,FALSE) ="●",FALSE),IFERROR(VLOOKUP($B265&amp;"-"&amp;$C265,エリア表のみ!$AD$5:$AM$906,3,FALSE) ="●",FALSE)),1,0),0)</f>
        <v>0</v>
      </c>
      <c r="E265" s="71">
        <v>210</v>
      </c>
      <c r="F265" s="71">
        <f>IFERROR(IF(OR(IFERROR(VLOOKUP($B265&amp;"-"&amp;$C265,エリア表のみ!$D$5:$M$906,5,FALSE) ="●",FALSE),IFERROR(VLOOKUP($B265&amp;"-"&amp;$C265,エリア表のみ!$Q$5:$Z$906,5,FALSE) ="●",FALSE),IFERROR(VLOOKUP($B265&amp;"-"&amp;$C265,エリア表のみ!$AD$5:$AM$906,5,FALSE) ="●",FALSE)),1,0),0)</f>
        <v>0</v>
      </c>
      <c r="G265" s="71">
        <v>226</v>
      </c>
      <c r="H265" s="71">
        <f>IFERROR(IF(OR(IFERROR(VLOOKUP($B265&amp;"-"&amp;$C265,エリア表のみ!$D$5:$M$906,7,FALSE) ="●",FALSE),IFERROR(VLOOKUP($B265&amp;"-"&amp;$C265,エリア表のみ!$Q$5:$Z$906,7,FALSE) ="●",FALSE),IFERROR(VLOOKUP($B265&amp;"-"&amp;$C265,エリア表のみ!$AD$5:$AM$906,7,FALSE) ="●",FALSE)),1,0),0)</f>
        <v>0</v>
      </c>
      <c r="I265" s="71">
        <v>436</v>
      </c>
      <c r="J265" s="71">
        <f>IFERROR(_xlfn.IFS(IFERROR(VLOOKUP($B265&amp;"-"&amp;$C265,エリア表のみ!$D$5:$M$906,1,FALSE) =$B265&amp;"-"&amp;$C265,FALSE),IFERROR(VLOOKUP($B265&amp;"-"&amp;$C265,エリア表のみ!$D$5:$M$906,9,FALSE),0),IFERROR(VLOOKUP($B265&amp;"-"&amp;$C265,エリア表のみ!$Q$5:$Z$906,1,FALSE) =$B265&amp;"-"&amp;$C265,FALSE),IFERROR(VLOOKUP($B265&amp;"-"&amp;$C265,エリア表のみ!$Q$5:$Z$906,9,FALSE),0),IFERROR(VLOOKUP($B265&amp;"-"&amp;$C265,エリア表のみ!$AD$5:$AM$906,1,FALSE) =$B265&amp;"-"&amp;$C265,FALSE),IFERROR(VLOOKUP($B265&amp;"-"&amp;$C265,エリア表のみ!$AD$5:$AM$906,9,FALSE),0)),0)</f>
        <v>0</v>
      </c>
    </row>
    <row r="266" spans="1:10">
      <c r="A266" s="17">
        <v>9</v>
      </c>
      <c r="B266" s="17">
        <v>9</v>
      </c>
      <c r="C266" s="71">
        <v>9</v>
      </c>
      <c r="D266" s="71">
        <f>IFERROR(IF(OR(IFERROR(VLOOKUP($B266&amp;"-"&amp;$C266,エリア表のみ!$D$5:$M$906,3,FALSE) ="●",FALSE),IFERROR(VLOOKUP($B266&amp;"-"&amp;$C266,エリア表のみ!$Q$5:$Z$906,3,FALSE) ="●",FALSE),IFERROR(VLOOKUP($B266&amp;"-"&amp;$C266,エリア表のみ!$AD$5:$AM$906,3,FALSE) ="●",FALSE)),1,0),0)</f>
        <v>0</v>
      </c>
      <c r="E266" s="71">
        <v>187</v>
      </c>
      <c r="F266" s="71">
        <f>IFERROR(IF(OR(IFERROR(VLOOKUP($B266&amp;"-"&amp;$C266,エリア表のみ!$D$5:$M$906,5,FALSE) ="●",FALSE),IFERROR(VLOOKUP($B266&amp;"-"&amp;$C266,エリア表のみ!$Q$5:$Z$906,5,FALSE) ="●",FALSE),IFERROR(VLOOKUP($B266&amp;"-"&amp;$C266,エリア表のみ!$AD$5:$AM$906,5,FALSE) ="●",FALSE)),1,0),0)</f>
        <v>0</v>
      </c>
      <c r="G266" s="71">
        <v>341</v>
      </c>
      <c r="H266" s="71">
        <f>IFERROR(IF(OR(IFERROR(VLOOKUP($B266&amp;"-"&amp;$C266,エリア表のみ!$D$5:$M$906,7,FALSE) ="●",FALSE),IFERROR(VLOOKUP($B266&amp;"-"&amp;$C266,エリア表のみ!$Q$5:$Z$906,7,FALSE) ="●",FALSE),IFERROR(VLOOKUP($B266&amp;"-"&amp;$C266,エリア表のみ!$AD$5:$AM$906,7,FALSE) ="●",FALSE)),1,0),0)</f>
        <v>0</v>
      </c>
      <c r="I266" s="71">
        <v>528</v>
      </c>
      <c r="J266" s="71">
        <f>IFERROR(_xlfn.IFS(IFERROR(VLOOKUP($B266&amp;"-"&amp;$C266,エリア表のみ!$D$5:$M$906,1,FALSE) =$B266&amp;"-"&amp;$C266,FALSE),IFERROR(VLOOKUP($B266&amp;"-"&amp;$C266,エリア表のみ!$D$5:$M$906,9,FALSE),0),IFERROR(VLOOKUP($B266&amp;"-"&amp;$C266,エリア表のみ!$Q$5:$Z$906,1,FALSE) =$B266&amp;"-"&amp;$C266,FALSE),IFERROR(VLOOKUP($B266&amp;"-"&amp;$C266,エリア表のみ!$Q$5:$Z$906,9,FALSE),0),IFERROR(VLOOKUP($B266&amp;"-"&amp;$C266,エリア表のみ!$AD$5:$AM$906,1,FALSE) =$B266&amp;"-"&amp;$C266,FALSE),IFERROR(VLOOKUP($B266&amp;"-"&amp;$C266,エリア表のみ!$AD$5:$AM$906,9,FALSE),0)),0)</f>
        <v>0</v>
      </c>
    </row>
    <row r="267" spans="1:10">
      <c r="A267" s="17">
        <v>10</v>
      </c>
      <c r="B267" s="17">
        <v>9</v>
      </c>
      <c r="C267" s="71">
        <v>10</v>
      </c>
      <c r="D267" s="71">
        <f>IFERROR(IF(OR(IFERROR(VLOOKUP($B267&amp;"-"&amp;$C267,エリア表のみ!$D$5:$M$906,3,FALSE) ="●",FALSE),IFERROR(VLOOKUP($B267&amp;"-"&amp;$C267,エリア表のみ!$Q$5:$Z$906,3,FALSE) ="●",FALSE),IFERROR(VLOOKUP($B267&amp;"-"&amp;$C267,エリア表のみ!$AD$5:$AM$906,3,FALSE) ="●",FALSE)),1,0),0)</f>
        <v>0</v>
      </c>
      <c r="E267" s="71">
        <v>150</v>
      </c>
      <c r="F267" s="71">
        <f>IFERROR(IF(OR(IFERROR(VLOOKUP($B267&amp;"-"&amp;$C267,エリア表のみ!$D$5:$M$906,5,FALSE) ="●",FALSE),IFERROR(VLOOKUP($B267&amp;"-"&amp;$C267,エリア表のみ!$Q$5:$Z$906,5,FALSE) ="●",FALSE),IFERROR(VLOOKUP($B267&amp;"-"&amp;$C267,エリア表のみ!$AD$5:$AM$906,5,FALSE) ="●",FALSE)),1,0),0)</f>
        <v>0</v>
      </c>
      <c r="G267" s="71">
        <v>155</v>
      </c>
      <c r="H267" s="71">
        <f>IFERROR(IF(OR(IFERROR(VLOOKUP($B267&amp;"-"&amp;$C267,エリア表のみ!$D$5:$M$906,7,FALSE) ="●",FALSE),IFERROR(VLOOKUP($B267&amp;"-"&amp;$C267,エリア表のみ!$Q$5:$Z$906,7,FALSE) ="●",FALSE),IFERROR(VLOOKUP($B267&amp;"-"&amp;$C267,エリア表のみ!$AD$5:$AM$906,7,FALSE) ="●",FALSE)),1,0),0)</f>
        <v>0</v>
      </c>
      <c r="I267" s="71">
        <v>305</v>
      </c>
      <c r="J267" s="71">
        <f>IFERROR(_xlfn.IFS(IFERROR(VLOOKUP($B267&amp;"-"&amp;$C267,エリア表のみ!$D$5:$M$906,1,FALSE) =$B267&amp;"-"&amp;$C267,FALSE),IFERROR(VLOOKUP($B267&amp;"-"&amp;$C267,エリア表のみ!$D$5:$M$906,9,FALSE),0),IFERROR(VLOOKUP($B267&amp;"-"&amp;$C267,エリア表のみ!$Q$5:$Z$906,1,FALSE) =$B267&amp;"-"&amp;$C267,FALSE),IFERROR(VLOOKUP($B267&amp;"-"&amp;$C267,エリア表のみ!$Q$5:$Z$906,9,FALSE),0),IFERROR(VLOOKUP($B267&amp;"-"&amp;$C267,エリア表のみ!$AD$5:$AM$906,1,FALSE) =$B267&amp;"-"&amp;$C267,FALSE),IFERROR(VLOOKUP($B267&amp;"-"&amp;$C267,エリア表のみ!$AD$5:$AM$906,9,FALSE),0)),0)</f>
        <v>0</v>
      </c>
    </row>
    <row r="268" spans="1:10">
      <c r="A268" s="17">
        <v>11</v>
      </c>
      <c r="B268" s="17">
        <v>9</v>
      </c>
      <c r="C268" s="71">
        <v>11</v>
      </c>
      <c r="D268" s="71">
        <f>IFERROR(IF(OR(IFERROR(VLOOKUP($B268&amp;"-"&amp;$C268,エリア表のみ!$D$5:$M$906,3,FALSE) ="●",FALSE),IFERROR(VLOOKUP($B268&amp;"-"&amp;$C268,エリア表のみ!$Q$5:$Z$906,3,FALSE) ="●",FALSE),IFERROR(VLOOKUP($B268&amp;"-"&amp;$C268,エリア表のみ!$AD$5:$AM$906,3,FALSE) ="●",FALSE)),1,0),0)</f>
        <v>0</v>
      </c>
      <c r="E268" s="71">
        <v>180</v>
      </c>
      <c r="F268" s="71">
        <f>IFERROR(IF(OR(IFERROR(VLOOKUP($B268&amp;"-"&amp;$C268,エリア表のみ!$D$5:$M$906,5,FALSE) ="●",FALSE),IFERROR(VLOOKUP($B268&amp;"-"&amp;$C268,エリア表のみ!$Q$5:$Z$906,5,FALSE) ="●",FALSE),IFERROR(VLOOKUP($B268&amp;"-"&amp;$C268,エリア表のみ!$AD$5:$AM$906,5,FALSE) ="●",FALSE)),1,0),0)</f>
        <v>0</v>
      </c>
      <c r="G268" s="71">
        <v>190</v>
      </c>
      <c r="H268" s="71">
        <f>IFERROR(IF(OR(IFERROR(VLOOKUP($B268&amp;"-"&amp;$C268,エリア表のみ!$D$5:$M$906,7,FALSE) ="●",FALSE),IFERROR(VLOOKUP($B268&amp;"-"&amp;$C268,エリア表のみ!$Q$5:$Z$906,7,FALSE) ="●",FALSE),IFERROR(VLOOKUP($B268&amp;"-"&amp;$C268,エリア表のみ!$AD$5:$AM$906,7,FALSE) ="●",FALSE)),1,0),0)</f>
        <v>0</v>
      </c>
      <c r="I268" s="71">
        <v>370</v>
      </c>
      <c r="J268" s="71">
        <f>IFERROR(_xlfn.IFS(IFERROR(VLOOKUP($B268&amp;"-"&amp;$C268,エリア表のみ!$D$5:$M$906,1,FALSE) =$B268&amp;"-"&amp;$C268,FALSE),IFERROR(VLOOKUP($B268&amp;"-"&amp;$C268,エリア表のみ!$D$5:$M$906,9,FALSE),0),IFERROR(VLOOKUP($B268&amp;"-"&amp;$C268,エリア表のみ!$Q$5:$Z$906,1,FALSE) =$B268&amp;"-"&amp;$C268,FALSE),IFERROR(VLOOKUP($B268&amp;"-"&amp;$C268,エリア表のみ!$Q$5:$Z$906,9,FALSE),0),IFERROR(VLOOKUP($B268&amp;"-"&amp;$C268,エリア表のみ!$AD$5:$AM$906,1,FALSE) =$B268&amp;"-"&amp;$C268,FALSE),IFERROR(VLOOKUP($B268&amp;"-"&amp;$C268,エリア表のみ!$AD$5:$AM$906,9,FALSE),0)),0)</f>
        <v>0</v>
      </c>
    </row>
    <row r="269" spans="1:10">
      <c r="A269" s="17">
        <v>12</v>
      </c>
      <c r="B269" s="17">
        <v>9</v>
      </c>
      <c r="C269" s="71">
        <v>12</v>
      </c>
      <c r="D269" s="71">
        <f>IFERROR(IF(OR(IFERROR(VLOOKUP($B269&amp;"-"&amp;$C269,エリア表のみ!$D$5:$M$906,3,FALSE) ="●",FALSE),IFERROR(VLOOKUP($B269&amp;"-"&amp;$C269,エリア表のみ!$Q$5:$Z$906,3,FALSE) ="●",FALSE),IFERROR(VLOOKUP($B269&amp;"-"&amp;$C269,エリア表のみ!$AD$5:$AM$906,3,FALSE) ="●",FALSE)),1,0),0)</f>
        <v>0</v>
      </c>
      <c r="E269" s="71">
        <v>109</v>
      </c>
      <c r="F269" s="71">
        <f>IFERROR(IF(OR(IFERROR(VLOOKUP($B269&amp;"-"&amp;$C269,エリア表のみ!$D$5:$M$906,5,FALSE) ="●",FALSE),IFERROR(VLOOKUP($B269&amp;"-"&amp;$C269,エリア表のみ!$Q$5:$Z$906,5,FALSE) ="●",FALSE),IFERROR(VLOOKUP($B269&amp;"-"&amp;$C269,エリア表のみ!$AD$5:$AM$906,5,FALSE) ="●",FALSE)),1,0),0)</f>
        <v>0</v>
      </c>
      <c r="G269" s="71">
        <v>231</v>
      </c>
      <c r="H269" s="71">
        <f>IFERROR(IF(OR(IFERROR(VLOOKUP($B269&amp;"-"&amp;$C269,エリア表のみ!$D$5:$M$906,7,FALSE) ="●",FALSE),IFERROR(VLOOKUP($B269&amp;"-"&amp;$C269,エリア表のみ!$Q$5:$Z$906,7,FALSE) ="●",FALSE),IFERROR(VLOOKUP($B269&amp;"-"&amp;$C269,エリア表のみ!$AD$5:$AM$906,7,FALSE) ="●",FALSE)),1,0),0)</f>
        <v>0</v>
      </c>
      <c r="I269" s="71">
        <v>340</v>
      </c>
      <c r="J269" s="71">
        <f>IFERROR(_xlfn.IFS(IFERROR(VLOOKUP($B269&amp;"-"&amp;$C269,エリア表のみ!$D$5:$M$906,1,FALSE) =$B269&amp;"-"&amp;$C269,FALSE),IFERROR(VLOOKUP($B269&amp;"-"&amp;$C269,エリア表のみ!$D$5:$M$906,9,FALSE),0),IFERROR(VLOOKUP($B269&amp;"-"&amp;$C269,エリア表のみ!$Q$5:$Z$906,1,FALSE) =$B269&amp;"-"&amp;$C269,FALSE),IFERROR(VLOOKUP($B269&amp;"-"&amp;$C269,エリア表のみ!$Q$5:$Z$906,9,FALSE),0),IFERROR(VLOOKUP($B269&amp;"-"&amp;$C269,エリア表のみ!$AD$5:$AM$906,1,FALSE) =$B269&amp;"-"&amp;$C269,FALSE),IFERROR(VLOOKUP($B269&amp;"-"&amp;$C269,エリア表のみ!$AD$5:$AM$906,9,FALSE),0)),0)</f>
        <v>0</v>
      </c>
    </row>
    <row r="270" spans="1:10">
      <c r="A270" s="17">
        <v>13</v>
      </c>
      <c r="B270" s="17">
        <v>9</v>
      </c>
      <c r="C270" s="71">
        <v>13</v>
      </c>
      <c r="D270" s="71">
        <f>IFERROR(IF(OR(IFERROR(VLOOKUP($B270&amp;"-"&amp;$C270,エリア表のみ!$D$5:$M$906,3,FALSE) ="●",FALSE),IFERROR(VLOOKUP($B270&amp;"-"&amp;$C270,エリア表のみ!$Q$5:$Z$906,3,FALSE) ="●",FALSE),IFERROR(VLOOKUP($B270&amp;"-"&amp;$C270,エリア表のみ!$AD$5:$AM$906,3,FALSE) ="●",FALSE)),1,0),0)</f>
        <v>0</v>
      </c>
      <c r="E270" s="71">
        <v>239</v>
      </c>
      <c r="F270" s="71">
        <f>IFERROR(IF(OR(IFERROR(VLOOKUP($B270&amp;"-"&amp;$C270,エリア表のみ!$D$5:$M$906,5,FALSE) ="●",FALSE),IFERROR(VLOOKUP($B270&amp;"-"&amp;$C270,エリア表のみ!$Q$5:$Z$906,5,FALSE) ="●",FALSE),IFERROR(VLOOKUP($B270&amp;"-"&amp;$C270,エリア表のみ!$AD$5:$AM$906,5,FALSE) ="●",FALSE)),1,0),0)</f>
        <v>0</v>
      </c>
      <c r="G270" s="71">
        <v>122</v>
      </c>
      <c r="H270" s="71">
        <f>IFERROR(IF(OR(IFERROR(VLOOKUP($B270&amp;"-"&amp;$C270,エリア表のみ!$D$5:$M$906,7,FALSE) ="●",FALSE),IFERROR(VLOOKUP($B270&amp;"-"&amp;$C270,エリア表のみ!$Q$5:$Z$906,7,FALSE) ="●",FALSE),IFERROR(VLOOKUP($B270&amp;"-"&amp;$C270,エリア表のみ!$AD$5:$AM$906,7,FALSE) ="●",FALSE)),1,0),0)</f>
        <v>0</v>
      </c>
      <c r="I270" s="71">
        <v>361</v>
      </c>
      <c r="J270" s="71">
        <f>IFERROR(_xlfn.IFS(IFERROR(VLOOKUP($B270&amp;"-"&amp;$C270,エリア表のみ!$D$5:$M$906,1,FALSE) =$B270&amp;"-"&amp;$C270,FALSE),IFERROR(VLOOKUP($B270&amp;"-"&amp;$C270,エリア表のみ!$D$5:$M$906,9,FALSE),0),IFERROR(VLOOKUP($B270&amp;"-"&amp;$C270,エリア表のみ!$Q$5:$Z$906,1,FALSE) =$B270&amp;"-"&amp;$C270,FALSE),IFERROR(VLOOKUP($B270&amp;"-"&amp;$C270,エリア表のみ!$Q$5:$Z$906,9,FALSE),0),IFERROR(VLOOKUP($B270&amp;"-"&amp;$C270,エリア表のみ!$AD$5:$AM$906,1,FALSE) =$B270&amp;"-"&amp;$C270,FALSE),IFERROR(VLOOKUP($B270&amp;"-"&amp;$C270,エリア表のみ!$AD$5:$AM$906,9,FALSE),0)),0)</f>
        <v>0</v>
      </c>
    </row>
    <row r="271" spans="1:10">
      <c r="A271" s="17">
        <v>14</v>
      </c>
      <c r="B271" s="17">
        <v>9</v>
      </c>
      <c r="C271" s="71">
        <v>14</v>
      </c>
      <c r="D271" s="71">
        <f>IFERROR(IF(OR(IFERROR(VLOOKUP($B271&amp;"-"&amp;$C271,エリア表のみ!$D$5:$M$906,3,FALSE) ="●",FALSE),IFERROR(VLOOKUP($B271&amp;"-"&amp;$C271,エリア表のみ!$Q$5:$Z$906,3,FALSE) ="●",FALSE),IFERROR(VLOOKUP($B271&amp;"-"&amp;$C271,エリア表のみ!$AD$5:$AM$906,3,FALSE) ="●",FALSE)),1,0),0)</f>
        <v>0</v>
      </c>
      <c r="E271" s="71">
        <v>246</v>
      </c>
      <c r="F271" s="71">
        <f>IFERROR(IF(OR(IFERROR(VLOOKUP($B271&amp;"-"&amp;$C271,エリア表のみ!$D$5:$M$906,5,FALSE) ="●",FALSE),IFERROR(VLOOKUP($B271&amp;"-"&amp;$C271,エリア表のみ!$Q$5:$Z$906,5,FALSE) ="●",FALSE),IFERROR(VLOOKUP($B271&amp;"-"&amp;$C271,エリア表のみ!$AD$5:$AM$906,5,FALSE) ="●",FALSE)),1,0),0)</f>
        <v>0</v>
      </c>
      <c r="G271" s="71">
        <v>252</v>
      </c>
      <c r="H271" s="71">
        <f>IFERROR(IF(OR(IFERROR(VLOOKUP($B271&amp;"-"&amp;$C271,エリア表のみ!$D$5:$M$906,7,FALSE) ="●",FALSE),IFERROR(VLOOKUP($B271&amp;"-"&amp;$C271,エリア表のみ!$Q$5:$Z$906,7,FALSE) ="●",FALSE),IFERROR(VLOOKUP($B271&amp;"-"&amp;$C271,エリア表のみ!$AD$5:$AM$906,7,FALSE) ="●",FALSE)),1,0),0)</f>
        <v>0</v>
      </c>
      <c r="I271" s="71">
        <v>498</v>
      </c>
      <c r="J271" s="71">
        <f>IFERROR(_xlfn.IFS(IFERROR(VLOOKUP($B271&amp;"-"&amp;$C271,エリア表のみ!$D$5:$M$906,1,FALSE) =$B271&amp;"-"&amp;$C271,FALSE),IFERROR(VLOOKUP($B271&amp;"-"&amp;$C271,エリア表のみ!$D$5:$M$906,9,FALSE),0),IFERROR(VLOOKUP($B271&amp;"-"&amp;$C271,エリア表のみ!$Q$5:$Z$906,1,FALSE) =$B271&amp;"-"&amp;$C271,FALSE),IFERROR(VLOOKUP($B271&amp;"-"&amp;$C271,エリア表のみ!$Q$5:$Z$906,9,FALSE),0),IFERROR(VLOOKUP($B271&amp;"-"&amp;$C271,エリア表のみ!$AD$5:$AM$906,1,FALSE) =$B271&amp;"-"&amp;$C271,FALSE),IFERROR(VLOOKUP($B271&amp;"-"&amp;$C271,エリア表のみ!$AD$5:$AM$906,9,FALSE),0)),0)</f>
        <v>0</v>
      </c>
    </row>
    <row r="272" spans="1:10">
      <c r="A272" s="17">
        <v>15</v>
      </c>
      <c r="B272" s="17">
        <v>9</v>
      </c>
      <c r="C272" s="71">
        <v>15</v>
      </c>
      <c r="D272" s="71">
        <f>IFERROR(IF(OR(IFERROR(VLOOKUP($B272&amp;"-"&amp;$C272,エリア表のみ!$D$5:$M$906,3,FALSE) ="●",FALSE),IFERROR(VLOOKUP($B272&amp;"-"&amp;$C272,エリア表のみ!$Q$5:$Z$906,3,FALSE) ="●",FALSE),IFERROR(VLOOKUP($B272&amp;"-"&amp;$C272,エリア表のみ!$AD$5:$AM$906,3,FALSE) ="●",FALSE)),1,0),0)</f>
        <v>0</v>
      </c>
      <c r="E272" s="71">
        <v>304</v>
      </c>
      <c r="F272" s="71">
        <f>IFERROR(IF(OR(IFERROR(VLOOKUP($B272&amp;"-"&amp;$C272,エリア表のみ!$D$5:$M$906,5,FALSE) ="●",FALSE),IFERROR(VLOOKUP($B272&amp;"-"&amp;$C272,エリア表のみ!$Q$5:$Z$906,5,FALSE) ="●",FALSE),IFERROR(VLOOKUP($B272&amp;"-"&amp;$C272,エリア表のみ!$AD$5:$AM$906,5,FALSE) ="●",FALSE)),1,0),0)</f>
        <v>0</v>
      </c>
      <c r="G272" s="71">
        <v>83</v>
      </c>
      <c r="H272" s="71">
        <f>IFERROR(IF(OR(IFERROR(VLOOKUP($B272&amp;"-"&amp;$C272,エリア表のみ!$D$5:$M$906,7,FALSE) ="●",FALSE),IFERROR(VLOOKUP($B272&amp;"-"&amp;$C272,エリア表のみ!$Q$5:$Z$906,7,FALSE) ="●",FALSE),IFERROR(VLOOKUP($B272&amp;"-"&amp;$C272,エリア表のみ!$AD$5:$AM$906,7,FALSE) ="●",FALSE)),1,0),0)</f>
        <v>0</v>
      </c>
      <c r="I272" s="71">
        <v>387</v>
      </c>
      <c r="J272" s="71">
        <f>IFERROR(_xlfn.IFS(IFERROR(VLOOKUP($B272&amp;"-"&amp;$C272,エリア表のみ!$D$5:$M$906,1,FALSE) =$B272&amp;"-"&amp;$C272,FALSE),IFERROR(VLOOKUP($B272&amp;"-"&amp;$C272,エリア表のみ!$D$5:$M$906,9,FALSE),0),IFERROR(VLOOKUP($B272&amp;"-"&amp;$C272,エリア表のみ!$Q$5:$Z$906,1,FALSE) =$B272&amp;"-"&amp;$C272,FALSE),IFERROR(VLOOKUP($B272&amp;"-"&amp;$C272,エリア表のみ!$Q$5:$Z$906,9,FALSE),0),IFERROR(VLOOKUP($B272&amp;"-"&amp;$C272,エリア表のみ!$AD$5:$AM$906,1,FALSE) =$B272&amp;"-"&amp;$C272,FALSE),IFERROR(VLOOKUP($B272&amp;"-"&amp;$C272,エリア表のみ!$AD$5:$AM$906,9,FALSE),0)),0)</f>
        <v>0</v>
      </c>
    </row>
    <row r="273" spans="1:12">
      <c r="A273" s="17">
        <v>16</v>
      </c>
      <c r="B273" s="17">
        <v>9</v>
      </c>
      <c r="C273" s="71">
        <v>16</v>
      </c>
      <c r="D273" s="71">
        <f>IFERROR(IF(OR(IFERROR(VLOOKUP($B273&amp;"-"&amp;$C273,エリア表のみ!$D$5:$M$906,3,FALSE) ="●",FALSE),IFERROR(VLOOKUP($B273&amp;"-"&amp;$C273,エリア表のみ!$Q$5:$Z$906,3,FALSE) ="●",FALSE),IFERROR(VLOOKUP($B273&amp;"-"&amp;$C273,エリア表のみ!$AD$5:$AM$906,3,FALSE) ="●",FALSE)),1,0),0)</f>
        <v>0</v>
      </c>
      <c r="E273" s="71">
        <v>379</v>
      </c>
      <c r="F273" s="71">
        <f>IFERROR(IF(OR(IFERROR(VLOOKUP($B273&amp;"-"&amp;$C273,エリア表のみ!$D$5:$M$906,5,FALSE) ="●",FALSE),IFERROR(VLOOKUP($B273&amp;"-"&amp;$C273,エリア表のみ!$Q$5:$Z$906,5,FALSE) ="●",FALSE),IFERROR(VLOOKUP($B273&amp;"-"&amp;$C273,エリア表のみ!$AD$5:$AM$906,5,FALSE) ="●",FALSE)),1,0),0)</f>
        <v>0</v>
      </c>
      <c r="G273" s="71">
        <v>61</v>
      </c>
      <c r="H273" s="71">
        <f>IFERROR(IF(OR(IFERROR(VLOOKUP($B273&amp;"-"&amp;$C273,エリア表のみ!$D$5:$M$906,7,FALSE) ="●",FALSE),IFERROR(VLOOKUP($B273&amp;"-"&amp;$C273,エリア表のみ!$Q$5:$Z$906,7,FALSE) ="●",FALSE),IFERROR(VLOOKUP($B273&amp;"-"&amp;$C273,エリア表のみ!$AD$5:$AM$906,7,FALSE) ="●",FALSE)),1,0),0)</f>
        <v>0</v>
      </c>
      <c r="I273" s="71">
        <v>440</v>
      </c>
      <c r="J273" s="71">
        <f>IFERROR(_xlfn.IFS(IFERROR(VLOOKUP($B273&amp;"-"&amp;$C273,エリア表のみ!$D$5:$M$906,1,FALSE) =$B273&amp;"-"&amp;$C273,FALSE),IFERROR(VLOOKUP($B273&amp;"-"&amp;$C273,エリア表のみ!$D$5:$M$906,9,FALSE),0),IFERROR(VLOOKUP($B273&amp;"-"&amp;$C273,エリア表のみ!$Q$5:$Z$906,1,FALSE) =$B273&amp;"-"&amp;$C273,FALSE),IFERROR(VLOOKUP($B273&amp;"-"&amp;$C273,エリア表のみ!$Q$5:$Z$906,9,FALSE),0),IFERROR(VLOOKUP($B273&amp;"-"&amp;$C273,エリア表のみ!$AD$5:$AM$906,1,FALSE) =$B273&amp;"-"&amp;$C273,FALSE),IFERROR(VLOOKUP($B273&amp;"-"&amp;$C273,エリア表のみ!$AD$5:$AM$906,9,FALSE),0)),0)</f>
        <v>0</v>
      </c>
    </row>
    <row r="274" spans="1:12">
      <c r="A274" s="17">
        <v>17</v>
      </c>
      <c r="B274" s="17">
        <v>9</v>
      </c>
      <c r="C274" s="71">
        <v>17</v>
      </c>
      <c r="D274" s="71">
        <f>IFERROR(IF(OR(IFERROR(VLOOKUP($B274&amp;"-"&amp;$C274,エリア表のみ!$D$5:$M$906,3,FALSE) ="●",FALSE),IFERROR(VLOOKUP($B274&amp;"-"&amp;$C274,エリア表のみ!$Q$5:$Z$906,3,FALSE) ="●",FALSE),IFERROR(VLOOKUP($B274&amp;"-"&amp;$C274,エリア表のみ!$AD$5:$AM$906,3,FALSE) ="●",FALSE)),1,0),0)</f>
        <v>0</v>
      </c>
      <c r="E274" s="71">
        <v>401</v>
      </c>
      <c r="F274" s="71">
        <f>IFERROR(IF(OR(IFERROR(VLOOKUP($B274&amp;"-"&amp;$C274,エリア表のみ!$D$5:$M$906,5,FALSE) ="●",FALSE),IFERROR(VLOOKUP($B274&amp;"-"&amp;$C274,エリア表のみ!$Q$5:$Z$906,5,FALSE) ="●",FALSE),IFERROR(VLOOKUP($B274&amp;"-"&amp;$C274,エリア表のみ!$AD$5:$AM$906,5,FALSE) ="●",FALSE)),1,0),0)</f>
        <v>0</v>
      </c>
      <c r="G274" s="71">
        <v>107</v>
      </c>
      <c r="H274" s="71">
        <f>IFERROR(IF(OR(IFERROR(VLOOKUP($B274&amp;"-"&amp;$C274,エリア表のみ!$D$5:$M$906,7,FALSE) ="●",FALSE),IFERROR(VLOOKUP($B274&amp;"-"&amp;$C274,エリア表のみ!$Q$5:$Z$906,7,FALSE) ="●",FALSE),IFERROR(VLOOKUP($B274&amp;"-"&amp;$C274,エリア表のみ!$AD$5:$AM$906,7,FALSE) ="●",FALSE)),1,0),0)</f>
        <v>0</v>
      </c>
      <c r="I274" s="71">
        <v>508</v>
      </c>
      <c r="J274" s="71">
        <f>IFERROR(_xlfn.IFS(IFERROR(VLOOKUP($B274&amp;"-"&amp;$C274,エリア表のみ!$D$5:$M$906,1,FALSE) =$B274&amp;"-"&amp;$C274,FALSE),IFERROR(VLOOKUP($B274&amp;"-"&amp;$C274,エリア表のみ!$D$5:$M$906,9,FALSE),0),IFERROR(VLOOKUP($B274&amp;"-"&amp;$C274,エリア表のみ!$Q$5:$Z$906,1,FALSE) =$B274&amp;"-"&amp;$C274,FALSE),IFERROR(VLOOKUP($B274&amp;"-"&amp;$C274,エリア表のみ!$Q$5:$Z$906,9,FALSE),0),IFERROR(VLOOKUP($B274&amp;"-"&amp;$C274,エリア表のみ!$AD$5:$AM$906,1,FALSE) =$B274&amp;"-"&amp;$C274,FALSE),IFERROR(VLOOKUP($B274&amp;"-"&amp;$C274,エリア表のみ!$AD$5:$AM$906,9,FALSE),0)),0)</f>
        <v>0</v>
      </c>
    </row>
    <row r="275" spans="1:12">
      <c r="A275" s="17">
        <v>18</v>
      </c>
      <c r="B275" s="17">
        <v>9</v>
      </c>
      <c r="C275" s="71">
        <v>18</v>
      </c>
      <c r="D275" s="71">
        <f>IFERROR(IF(OR(IFERROR(VLOOKUP($B275&amp;"-"&amp;$C275,エリア表のみ!$D$5:$M$906,3,FALSE) ="●",FALSE),IFERROR(VLOOKUP($B275&amp;"-"&amp;$C275,エリア表のみ!$Q$5:$Z$906,3,FALSE) ="●",FALSE),IFERROR(VLOOKUP($B275&amp;"-"&amp;$C275,エリア表のみ!$AD$5:$AM$906,3,FALSE) ="●",FALSE)),1,0),0)</f>
        <v>0</v>
      </c>
      <c r="E275" s="71">
        <v>135</v>
      </c>
      <c r="F275" s="71">
        <f>IFERROR(IF(OR(IFERROR(VLOOKUP($B275&amp;"-"&amp;$C275,エリア表のみ!$D$5:$M$906,5,FALSE) ="●",FALSE),IFERROR(VLOOKUP($B275&amp;"-"&amp;$C275,エリア表のみ!$Q$5:$Z$906,5,FALSE) ="●",FALSE),IFERROR(VLOOKUP($B275&amp;"-"&amp;$C275,エリア表のみ!$AD$5:$AM$906,5,FALSE) ="●",FALSE)),1,0),0)</f>
        <v>0</v>
      </c>
      <c r="G275" s="71">
        <v>270</v>
      </c>
      <c r="H275" s="71">
        <f>IFERROR(IF(OR(IFERROR(VLOOKUP($B275&amp;"-"&amp;$C275,エリア表のみ!$D$5:$M$906,7,FALSE) ="●",FALSE),IFERROR(VLOOKUP($B275&amp;"-"&amp;$C275,エリア表のみ!$Q$5:$Z$906,7,FALSE) ="●",FALSE),IFERROR(VLOOKUP($B275&amp;"-"&amp;$C275,エリア表のみ!$AD$5:$AM$906,7,FALSE) ="●",FALSE)),1,0),0)</f>
        <v>0</v>
      </c>
      <c r="I275" s="71">
        <v>405</v>
      </c>
      <c r="J275" s="71">
        <f>IFERROR(_xlfn.IFS(IFERROR(VLOOKUP($B275&amp;"-"&amp;$C275,エリア表のみ!$D$5:$M$906,1,FALSE) =$B275&amp;"-"&amp;$C275,FALSE),IFERROR(VLOOKUP($B275&amp;"-"&amp;$C275,エリア表のみ!$D$5:$M$906,9,FALSE),0),IFERROR(VLOOKUP($B275&amp;"-"&amp;$C275,エリア表のみ!$Q$5:$Z$906,1,FALSE) =$B275&amp;"-"&amp;$C275,FALSE),IFERROR(VLOOKUP($B275&amp;"-"&amp;$C275,エリア表のみ!$Q$5:$Z$906,9,FALSE),0),IFERROR(VLOOKUP($B275&amp;"-"&amp;$C275,エリア表のみ!$AD$5:$AM$906,1,FALSE) =$B275&amp;"-"&amp;$C275,FALSE),IFERROR(VLOOKUP($B275&amp;"-"&amp;$C275,エリア表のみ!$AD$5:$AM$906,9,FALSE),0)),0)</f>
        <v>0</v>
      </c>
    </row>
    <row r="276" spans="1:12">
      <c r="A276" s="17">
        <v>19</v>
      </c>
      <c r="B276" s="17">
        <v>9</v>
      </c>
      <c r="C276" s="71">
        <v>19</v>
      </c>
      <c r="D276" s="71">
        <f>IFERROR(IF(OR(IFERROR(VLOOKUP($B276&amp;"-"&amp;$C276,エリア表のみ!$D$5:$M$906,3,FALSE) ="●",FALSE),IFERROR(VLOOKUP($B276&amp;"-"&amp;$C276,エリア表のみ!$Q$5:$Z$906,3,FALSE) ="●",FALSE),IFERROR(VLOOKUP($B276&amp;"-"&amp;$C276,エリア表のみ!$AD$5:$AM$906,3,FALSE) ="●",FALSE)),1,0),0)</f>
        <v>0</v>
      </c>
      <c r="E276" s="71">
        <v>231</v>
      </c>
      <c r="F276" s="71">
        <f>IFERROR(IF(OR(IFERROR(VLOOKUP($B276&amp;"-"&amp;$C276,エリア表のみ!$D$5:$M$906,5,FALSE) ="●",FALSE),IFERROR(VLOOKUP($B276&amp;"-"&amp;$C276,エリア表のみ!$Q$5:$Z$906,5,FALSE) ="●",FALSE),IFERROR(VLOOKUP($B276&amp;"-"&amp;$C276,エリア表のみ!$AD$5:$AM$906,5,FALSE) ="●",FALSE)),1,0),0)</f>
        <v>0</v>
      </c>
      <c r="G276" s="71">
        <v>41</v>
      </c>
      <c r="H276" s="71">
        <f>IFERROR(IF(OR(IFERROR(VLOOKUP($B276&amp;"-"&amp;$C276,エリア表のみ!$D$5:$M$906,7,FALSE) ="●",FALSE),IFERROR(VLOOKUP($B276&amp;"-"&amp;$C276,エリア表のみ!$Q$5:$Z$906,7,FALSE) ="●",FALSE),IFERROR(VLOOKUP($B276&amp;"-"&amp;$C276,エリア表のみ!$AD$5:$AM$906,7,FALSE) ="●",FALSE)),1,0),0)</f>
        <v>0</v>
      </c>
      <c r="I276" s="71">
        <v>272</v>
      </c>
      <c r="J276" s="71">
        <f>IFERROR(_xlfn.IFS(IFERROR(VLOOKUP($B276&amp;"-"&amp;$C276,エリア表のみ!$D$5:$M$906,1,FALSE) =$B276&amp;"-"&amp;$C276,FALSE),IFERROR(VLOOKUP($B276&amp;"-"&amp;$C276,エリア表のみ!$D$5:$M$906,9,FALSE),0),IFERROR(VLOOKUP($B276&amp;"-"&amp;$C276,エリア表のみ!$Q$5:$Z$906,1,FALSE) =$B276&amp;"-"&amp;$C276,FALSE),IFERROR(VLOOKUP($B276&amp;"-"&amp;$C276,エリア表のみ!$Q$5:$Z$906,9,FALSE),0),IFERROR(VLOOKUP($B276&amp;"-"&amp;$C276,エリア表のみ!$AD$5:$AM$906,1,FALSE) =$B276&amp;"-"&amp;$C276,FALSE),IFERROR(VLOOKUP($B276&amp;"-"&amp;$C276,エリア表のみ!$AD$5:$AM$906,9,FALSE),0)),0)</f>
        <v>0</v>
      </c>
    </row>
    <row r="277" spans="1:12">
      <c r="A277" s="17">
        <v>20</v>
      </c>
      <c r="B277" s="17">
        <v>9</v>
      </c>
      <c r="C277" s="71">
        <v>20</v>
      </c>
      <c r="D277" s="71">
        <f>IFERROR(IF(OR(IFERROR(VLOOKUP($B277&amp;"-"&amp;$C277,エリア表のみ!$D$5:$M$906,3,FALSE) ="●",FALSE),IFERROR(VLOOKUP($B277&amp;"-"&amp;$C277,エリア表のみ!$Q$5:$Z$906,3,FALSE) ="●",FALSE),IFERROR(VLOOKUP($B277&amp;"-"&amp;$C277,エリア表のみ!$AD$5:$AM$906,3,FALSE) ="●",FALSE)),1,0),0)</f>
        <v>0</v>
      </c>
      <c r="E277" s="71">
        <v>338</v>
      </c>
      <c r="F277" s="71">
        <f>IFERROR(IF(OR(IFERROR(VLOOKUP($B277&amp;"-"&amp;$C277,エリア表のみ!$D$5:$M$906,5,FALSE) ="●",FALSE),IFERROR(VLOOKUP($B277&amp;"-"&amp;$C277,エリア表のみ!$Q$5:$Z$906,5,FALSE) ="●",FALSE),IFERROR(VLOOKUP($B277&amp;"-"&amp;$C277,エリア表のみ!$AD$5:$AM$906,5,FALSE) ="●",FALSE)),1,0),0)</f>
        <v>0</v>
      </c>
      <c r="G277" s="71">
        <v>37</v>
      </c>
      <c r="H277" s="71">
        <f>IFERROR(IF(OR(IFERROR(VLOOKUP($B277&amp;"-"&amp;$C277,エリア表のみ!$D$5:$M$906,7,FALSE) ="●",FALSE),IFERROR(VLOOKUP($B277&amp;"-"&amp;$C277,エリア表のみ!$Q$5:$Z$906,7,FALSE) ="●",FALSE),IFERROR(VLOOKUP($B277&amp;"-"&amp;$C277,エリア表のみ!$AD$5:$AM$906,7,FALSE) ="●",FALSE)),1,0),0)</f>
        <v>0</v>
      </c>
      <c r="I277" s="71">
        <v>375</v>
      </c>
      <c r="J277" s="71">
        <f>IFERROR(_xlfn.IFS(IFERROR(VLOOKUP($B277&amp;"-"&amp;$C277,エリア表のみ!$D$5:$M$906,1,FALSE) =$B277&amp;"-"&amp;$C277,FALSE),IFERROR(VLOOKUP($B277&amp;"-"&amp;$C277,エリア表のみ!$D$5:$M$906,9,FALSE),0),IFERROR(VLOOKUP($B277&amp;"-"&amp;$C277,エリア表のみ!$Q$5:$Z$906,1,FALSE) =$B277&amp;"-"&amp;$C277,FALSE),IFERROR(VLOOKUP($B277&amp;"-"&amp;$C277,エリア表のみ!$Q$5:$Z$906,9,FALSE),0),IFERROR(VLOOKUP($B277&amp;"-"&amp;$C277,エリア表のみ!$AD$5:$AM$906,1,FALSE) =$B277&amp;"-"&amp;$C277,FALSE),IFERROR(VLOOKUP($B277&amp;"-"&amp;$C277,エリア表のみ!$AD$5:$AM$906,9,FALSE),0)),0)</f>
        <v>0</v>
      </c>
    </row>
    <row r="278" spans="1:12">
      <c r="A278" s="17">
        <v>21</v>
      </c>
      <c r="B278" s="17">
        <v>9</v>
      </c>
      <c r="C278" s="71">
        <v>21</v>
      </c>
      <c r="D278" s="71">
        <f>IFERROR(IF(OR(IFERROR(VLOOKUP($B278&amp;"-"&amp;$C278,エリア表のみ!$D$5:$M$906,3,FALSE) ="●",FALSE),IFERROR(VLOOKUP($B278&amp;"-"&amp;$C278,エリア表のみ!$Q$5:$Z$906,3,FALSE) ="●",FALSE),IFERROR(VLOOKUP($B278&amp;"-"&amp;$C278,エリア表のみ!$AD$5:$AM$906,3,FALSE) ="●",FALSE)),1,0),0)</f>
        <v>0</v>
      </c>
      <c r="E278" s="71">
        <v>135</v>
      </c>
      <c r="F278" s="71">
        <f>IFERROR(IF(OR(IFERROR(VLOOKUP($B278&amp;"-"&amp;$C278,エリア表のみ!$D$5:$M$906,5,FALSE) ="●",FALSE),IFERROR(VLOOKUP($B278&amp;"-"&amp;$C278,エリア表のみ!$Q$5:$Z$906,5,FALSE) ="●",FALSE),IFERROR(VLOOKUP($B278&amp;"-"&amp;$C278,エリア表のみ!$AD$5:$AM$906,5,FALSE) ="●",FALSE)),1,0),0)</f>
        <v>0</v>
      </c>
      <c r="G278" s="71">
        <v>414</v>
      </c>
      <c r="H278" s="71">
        <f>IFERROR(IF(OR(IFERROR(VLOOKUP($B278&amp;"-"&amp;$C278,エリア表のみ!$D$5:$M$906,7,FALSE) ="●",FALSE),IFERROR(VLOOKUP($B278&amp;"-"&amp;$C278,エリア表のみ!$Q$5:$Z$906,7,FALSE) ="●",FALSE),IFERROR(VLOOKUP($B278&amp;"-"&amp;$C278,エリア表のみ!$AD$5:$AM$906,7,FALSE) ="●",FALSE)),1,0),0)</f>
        <v>0</v>
      </c>
      <c r="I278" s="71">
        <v>549</v>
      </c>
      <c r="J278" s="71">
        <f>IFERROR(_xlfn.IFS(IFERROR(VLOOKUP($B278&amp;"-"&amp;$C278,エリア表のみ!$D$5:$M$906,1,FALSE) =$B278&amp;"-"&amp;$C278,FALSE),IFERROR(VLOOKUP($B278&amp;"-"&amp;$C278,エリア表のみ!$D$5:$M$906,9,FALSE),0),IFERROR(VLOOKUP($B278&amp;"-"&amp;$C278,エリア表のみ!$Q$5:$Z$906,1,FALSE) =$B278&amp;"-"&amp;$C278,FALSE),IFERROR(VLOOKUP($B278&amp;"-"&amp;$C278,エリア表のみ!$Q$5:$Z$906,9,FALSE),0),IFERROR(VLOOKUP($B278&amp;"-"&amp;$C278,エリア表のみ!$AD$5:$AM$906,1,FALSE) =$B278&amp;"-"&amp;$C278,FALSE),IFERROR(VLOOKUP($B278&amp;"-"&amp;$C278,エリア表のみ!$AD$5:$AM$906,9,FALSE),0)),0)</f>
        <v>0</v>
      </c>
    </row>
    <row r="279" spans="1:12">
      <c r="A279" s="17">
        <v>22</v>
      </c>
      <c r="B279" s="17">
        <v>9</v>
      </c>
      <c r="C279" s="71">
        <v>22</v>
      </c>
      <c r="D279" s="71">
        <f>IFERROR(IF(OR(IFERROR(VLOOKUP($B279&amp;"-"&amp;$C279,エリア表のみ!$D$5:$M$906,3,FALSE) ="●",FALSE),IFERROR(VLOOKUP($B279&amp;"-"&amp;$C279,エリア表のみ!$Q$5:$Z$906,3,FALSE) ="●",FALSE),IFERROR(VLOOKUP($B279&amp;"-"&amp;$C279,エリア表のみ!$AD$5:$AM$906,3,FALSE) ="●",FALSE)),1,0),0)</f>
        <v>0</v>
      </c>
      <c r="E279" s="71">
        <v>130</v>
      </c>
      <c r="F279" s="71">
        <f>IFERROR(IF(OR(IFERROR(VLOOKUP($B279&amp;"-"&amp;$C279,エリア表のみ!$D$5:$M$906,5,FALSE) ="●",FALSE),IFERROR(VLOOKUP($B279&amp;"-"&amp;$C279,エリア表のみ!$Q$5:$Z$906,5,FALSE) ="●",FALSE),IFERROR(VLOOKUP($B279&amp;"-"&amp;$C279,エリア表のみ!$AD$5:$AM$906,5,FALSE) ="●",FALSE)),1,0),0)</f>
        <v>0</v>
      </c>
      <c r="G279" s="71">
        <v>130</v>
      </c>
      <c r="H279" s="71">
        <f>IFERROR(IF(OR(IFERROR(VLOOKUP($B279&amp;"-"&amp;$C279,エリア表のみ!$D$5:$M$906,7,FALSE) ="●",FALSE),IFERROR(VLOOKUP($B279&amp;"-"&amp;$C279,エリア表のみ!$Q$5:$Z$906,7,FALSE) ="●",FALSE),IFERROR(VLOOKUP($B279&amp;"-"&amp;$C279,エリア表のみ!$AD$5:$AM$906,7,FALSE) ="●",FALSE)),1,0),0)</f>
        <v>0</v>
      </c>
      <c r="I279" s="71">
        <v>260</v>
      </c>
      <c r="J279" s="71">
        <f>IFERROR(_xlfn.IFS(IFERROR(VLOOKUP($B279&amp;"-"&amp;$C279,エリア表のみ!$D$5:$M$906,1,FALSE) =$B279&amp;"-"&amp;$C279,FALSE),IFERROR(VLOOKUP($B279&amp;"-"&amp;$C279,エリア表のみ!$D$5:$M$906,9,FALSE),0),IFERROR(VLOOKUP($B279&amp;"-"&amp;$C279,エリア表のみ!$Q$5:$Z$906,1,FALSE) =$B279&amp;"-"&amp;$C279,FALSE),IFERROR(VLOOKUP($B279&amp;"-"&amp;$C279,エリア表のみ!$Q$5:$Z$906,9,FALSE),0),IFERROR(VLOOKUP($B279&amp;"-"&amp;$C279,エリア表のみ!$AD$5:$AM$906,1,FALSE) =$B279&amp;"-"&amp;$C279,FALSE),IFERROR(VLOOKUP($B279&amp;"-"&amp;$C279,エリア表のみ!$AD$5:$AM$906,9,FALSE),0)),0)</f>
        <v>0</v>
      </c>
    </row>
    <row r="280" spans="1:12">
      <c r="A280" s="17">
        <v>23</v>
      </c>
      <c r="B280" s="17">
        <v>9</v>
      </c>
      <c r="C280" s="71">
        <v>23</v>
      </c>
      <c r="D280" s="71">
        <f>IFERROR(IF(OR(IFERROR(VLOOKUP($B280&amp;"-"&amp;$C280,エリア表のみ!$D$5:$M$906,3,FALSE) ="●",FALSE),IFERROR(VLOOKUP($B280&amp;"-"&amp;$C280,エリア表のみ!$Q$5:$Z$906,3,FALSE) ="●",FALSE),IFERROR(VLOOKUP($B280&amp;"-"&amp;$C280,エリア表のみ!$AD$5:$AM$906,3,FALSE) ="●",FALSE)),1,0),0)</f>
        <v>0</v>
      </c>
      <c r="E280" s="71">
        <v>110</v>
      </c>
      <c r="F280" s="71">
        <f>IFERROR(IF(OR(IFERROR(VLOOKUP($B280&amp;"-"&amp;$C280,エリア表のみ!$D$5:$M$906,5,FALSE) ="●",FALSE),IFERROR(VLOOKUP($B280&amp;"-"&amp;$C280,エリア表のみ!$Q$5:$Z$906,5,FALSE) ="●",FALSE),IFERROR(VLOOKUP($B280&amp;"-"&amp;$C280,エリア表のみ!$AD$5:$AM$906,5,FALSE) ="●",FALSE)),1,0),0)</f>
        <v>0</v>
      </c>
      <c r="G280" s="71">
        <v>227</v>
      </c>
      <c r="H280" s="71">
        <f>IFERROR(IF(OR(IFERROR(VLOOKUP($B280&amp;"-"&amp;$C280,エリア表のみ!$D$5:$M$906,7,FALSE) ="●",FALSE),IFERROR(VLOOKUP($B280&amp;"-"&amp;$C280,エリア表のみ!$Q$5:$Z$906,7,FALSE) ="●",FALSE),IFERROR(VLOOKUP($B280&amp;"-"&amp;$C280,エリア表のみ!$AD$5:$AM$906,7,FALSE) ="●",FALSE)),1,0),0)</f>
        <v>0</v>
      </c>
      <c r="I280" s="71">
        <v>337</v>
      </c>
      <c r="J280" s="71">
        <f>IFERROR(_xlfn.IFS(IFERROR(VLOOKUP($B280&amp;"-"&amp;$C280,エリア表のみ!$D$5:$M$906,1,FALSE) =$B280&amp;"-"&amp;$C280,FALSE),IFERROR(VLOOKUP($B280&amp;"-"&amp;$C280,エリア表のみ!$D$5:$M$906,9,FALSE),0),IFERROR(VLOOKUP($B280&amp;"-"&amp;$C280,エリア表のみ!$Q$5:$Z$906,1,FALSE) =$B280&amp;"-"&amp;$C280,FALSE),IFERROR(VLOOKUP($B280&amp;"-"&amp;$C280,エリア表のみ!$Q$5:$Z$906,9,FALSE),0),IFERROR(VLOOKUP($B280&amp;"-"&amp;$C280,エリア表のみ!$AD$5:$AM$906,1,FALSE) =$B280&amp;"-"&amp;$C280,FALSE),IFERROR(VLOOKUP($B280&amp;"-"&amp;$C280,エリア表のみ!$AD$5:$AM$906,9,FALSE),0)),0)</f>
        <v>0</v>
      </c>
      <c r="L280" s="18"/>
    </row>
    <row r="281" spans="1:12">
      <c r="A281" s="17">
        <v>24</v>
      </c>
      <c r="B281" s="17">
        <v>9</v>
      </c>
      <c r="C281" s="71">
        <v>24</v>
      </c>
      <c r="D281" s="71">
        <f>IFERROR(IF(OR(IFERROR(VLOOKUP($B281&amp;"-"&amp;$C281,エリア表のみ!$D$5:$M$906,3,FALSE) ="●",FALSE),IFERROR(VLOOKUP($B281&amp;"-"&amp;$C281,エリア表のみ!$Q$5:$Z$906,3,FALSE) ="●",FALSE),IFERROR(VLOOKUP($B281&amp;"-"&amp;$C281,エリア表のみ!$AD$5:$AM$906,3,FALSE) ="●",FALSE)),1,0),0)</f>
        <v>0</v>
      </c>
      <c r="E281" s="71">
        <v>83</v>
      </c>
      <c r="F281" s="71">
        <f>IFERROR(IF(OR(IFERROR(VLOOKUP($B281&amp;"-"&amp;$C281,エリア表のみ!$D$5:$M$906,5,FALSE) ="●",FALSE),IFERROR(VLOOKUP($B281&amp;"-"&amp;$C281,エリア表のみ!$Q$5:$Z$906,5,FALSE) ="●",FALSE),IFERROR(VLOOKUP($B281&amp;"-"&amp;$C281,エリア表のみ!$AD$5:$AM$906,5,FALSE) ="●",FALSE)),1,0),0)</f>
        <v>0</v>
      </c>
      <c r="G281" s="71">
        <v>288</v>
      </c>
      <c r="H281" s="71">
        <f>IFERROR(IF(OR(IFERROR(VLOOKUP($B281&amp;"-"&amp;$C281,エリア表のみ!$D$5:$M$906,7,FALSE) ="●",FALSE),IFERROR(VLOOKUP($B281&amp;"-"&amp;$C281,エリア表のみ!$Q$5:$Z$906,7,FALSE) ="●",FALSE),IFERROR(VLOOKUP($B281&amp;"-"&amp;$C281,エリア表のみ!$AD$5:$AM$906,7,FALSE) ="●",FALSE)),1,0),0)</f>
        <v>0</v>
      </c>
      <c r="I281" s="71">
        <v>371</v>
      </c>
      <c r="J281" s="71">
        <f>IFERROR(_xlfn.IFS(IFERROR(VLOOKUP($B281&amp;"-"&amp;$C281,エリア表のみ!$D$5:$M$906,1,FALSE) =$B281&amp;"-"&amp;$C281,FALSE),IFERROR(VLOOKUP($B281&amp;"-"&amp;$C281,エリア表のみ!$D$5:$M$906,9,FALSE),0),IFERROR(VLOOKUP($B281&amp;"-"&amp;$C281,エリア表のみ!$Q$5:$Z$906,1,FALSE) =$B281&amp;"-"&amp;$C281,FALSE),IFERROR(VLOOKUP($B281&amp;"-"&amp;$C281,エリア表のみ!$Q$5:$Z$906,9,FALSE),0),IFERROR(VLOOKUP($B281&amp;"-"&amp;$C281,エリア表のみ!$AD$5:$AM$906,1,FALSE) =$B281&amp;"-"&amp;$C281,FALSE),IFERROR(VLOOKUP($B281&amp;"-"&amp;$C281,エリア表のみ!$AD$5:$AM$906,9,FALSE),0)),0)</f>
        <v>0</v>
      </c>
    </row>
    <row r="282" spans="1:12">
      <c r="A282" s="17">
        <v>25</v>
      </c>
      <c r="B282" s="17">
        <v>9</v>
      </c>
      <c r="C282" s="71">
        <v>25</v>
      </c>
      <c r="D282" s="71">
        <f>IFERROR(IF(OR(IFERROR(VLOOKUP($B282&amp;"-"&amp;$C282,エリア表のみ!$D$5:$M$906,3,FALSE) ="●",FALSE),IFERROR(VLOOKUP($B282&amp;"-"&amp;$C282,エリア表のみ!$Q$5:$Z$906,3,FALSE) ="●",FALSE),IFERROR(VLOOKUP($B282&amp;"-"&amp;$C282,エリア表のみ!$AD$5:$AM$906,3,FALSE) ="●",FALSE)),1,0),0)</f>
        <v>0</v>
      </c>
      <c r="E282" s="71">
        <v>270</v>
      </c>
      <c r="F282" s="71">
        <f>IFERROR(IF(OR(IFERROR(VLOOKUP($B282&amp;"-"&amp;$C282,エリア表のみ!$D$5:$M$906,5,FALSE) ="●",FALSE),IFERROR(VLOOKUP($B282&amp;"-"&amp;$C282,エリア表のみ!$Q$5:$Z$906,5,FALSE) ="●",FALSE),IFERROR(VLOOKUP($B282&amp;"-"&amp;$C282,エリア表のみ!$AD$5:$AM$906,5,FALSE) ="●",FALSE)),1,0),0)</f>
        <v>0</v>
      </c>
      <c r="G282" s="71">
        <v>585</v>
      </c>
      <c r="H282" s="71">
        <f>IFERROR(IF(OR(IFERROR(VLOOKUP($B282&amp;"-"&amp;$C282,エリア表のみ!$D$5:$M$906,7,FALSE) ="●",FALSE),IFERROR(VLOOKUP($B282&amp;"-"&amp;$C282,エリア表のみ!$Q$5:$Z$906,7,FALSE) ="●",FALSE),IFERROR(VLOOKUP($B282&amp;"-"&amp;$C282,エリア表のみ!$AD$5:$AM$906,7,FALSE) ="●",FALSE)),1,0),0)</f>
        <v>0</v>
      </c>
      <c r="I282" s="71">
        <v>855</v>
      </c>
      <c r="J282" s="71">
        <f>IFERROR(_xlfn.IFS(IFERROR(VLOOKUP($B282&amp;"-"&amp;$C282,エリア表のみ!$D$5:$M$906,1,FALSE) =$B282&amp;"-"&amp;$C282,FALSE),IFERROR(VLOOKUP($B282&amp;"-"&amp;$C282,エリア表のみ!$D$5:$M$906,9,FALSE),0),IFERROR(VLOOKUP($B282&amp;"-"&amp;$C282,エリア表のみ!$Q$5:$Z$906,1,FALSE) =$B282&amp;"-"&amp;$C282,FALSE),IFERROR(VLOOKUP($B282&amp;"-"&amp;$C282,エリア表のみ!$Q$5:$Z$906,9,FALSE),0),IFERROR(VLOOKUP($B282&amp;"-"&amp;$C282,エリア表のみ!$AD$5:$AM$906,1,FALSE) =$B282&amp;"-"&amp;$C282,FALSE),IFERROR(VLOOKUP($B282&amp;"-"&amp;$C282,エリア表のみ!$AD$5:$AM$906,9,FALSE),0)),0)</f>
        <v>0</v>
      </c>
    </row>
    <row r="283" spans="1:12">
      <c r="A283" s="17">
        <v>26</v>
      </c>
      <c r="B283" s="17">
        <v>9</v>
      </c>
      <c r="C283" s="71">
        <v>26</v>
      </c>
      <c r="D283" s="71">
        <f>IFERROR(IF(OR(IFERROR(VLOOKUP($B283&amp;"-"&amp;$C283,エリア表のみ!$D$5:$M$906,3,FALSE) ="●",FALSE),IFERROR(VLOOKUP($B283&amp;"-"&amp;$C283,エリア表のみ!$Q$5:$Z$906,3,FALSE) ="●",FALSE),IFERROR(VLOOKUP($B283&amp;"-"&amp;$C283,エリア表のみ!$AD$5:$AM$906,3,FALSE) ="●",FALSE)),1,0),0)</f>
        <v>0</v>
      </c>
      <c r="E283" s="71">
        <v>255</v>
      </c>
      <c r="F283" s="71">
        <f>IFERROR(IF(OR(IFERROR(VLOOKUP($B283&amp;"-"&amp;$C283,エリア表のみ!$D$5:$M$906,5,FALSE) ="●",FALSE),IFERROR(VLOOKUP($B283&amp;"-"&amp;$C283,エリア表のみ!$Q$5:$Z$906,5,FALSE) ="●",FALSE),IFERROR(VLOOKUP($B283&amp;"-"&amp;$C283,エリア表のみ!$AD$5:$AM$906,5,FALSE) ="●",FALSE)),1,0),0)</f>
        <v>0</v>
      </c>
      <c r="G283" s="71">
        <v>172</v>
      </c>
      <c r="H283" s="71">
        <f>IFERROR(IF(OR(IFERROR(VLOOKUP($B283&amp;"-"&amp;$C283,エリア表のみ!$D$5:$M$906,7,FALSE) ="●",FALSE),IFERROR(VLOOKUP($B283&amp;"-"&amp;$C283,エリア表のみ!$Q$5:$Z$906,7,FALSE) ="●",FALSE),IFERROR(VLOOKUP($B283&amp;"-"&amp;$C283,エリア表のみ!$AD$5:$AM$906,7,FALSE) ="●",FALSE)),1,0),0)</f>
        <v>0</v>
      </c>
      <c r="I283" s="71">
        <v>427</v>
      </c>
      <c r="J283" s="71">
        <f>IFERROR(_xlfn.IFS(IFERROR(VLOOKUP($B283&amp;"-"&amp;$C283,エリア表のみ!$D$5:$M$906,1,FALSE) =$B283&amp;"-"&amp;$C283,FALSE),IFERROR(VLOOKUP($B283&amp;"-"&amp;$C283,エリア表のみ!$D$5:$M$906,9,FALSE),0),IFERROR(VLOOKUP($B283&amp;"-"&amp;$C283,エリア表のみ!$Q$5:$Z$906,1,FALSE) =$B283&amp;"-"&amp;$C283,FALSE),IFERROR(VLOOKUP($B283&amp;"-"&amp;$C283,エリア表のみ!$Q$5:$Z$906,9,FALSE),0),IFERROR(VLOOKUP($B283&amp;"-"&amp;$C283,エリア表のみ!$AD$5:$AM$906,1,FALSE) =$B283&amp;"-"&amp;$C283,FALSE),IFERROR(VLOOKUP($B283&amp;"-"&amp;$C283,エリア表のみ!$AD$5:$AM$906,9,FALSE),0)),0)</f>
        <v>0</v>
      </c>
    </row>
    <row r="284" spans="1:12">
      <c r="A284" s="17">
        <v>27</v>
      </c>
      <c r="B284" s="17">
        <v>9</v>
      </c>
      <c r="C284" s="71">
        <v>27</v>
      </c>
      <c r="D284" s="71">
        <f>IFERROR(IF(OR(IFERROR(VLOOKUP($B284&amp;"-"&amp;$C284,エリア表のみ!$D$5:$M$906,3,FALSE) ="●",FALSE),IFERROR(VLOOKUP($B284&amp;"-"&amp;$C284,エリア表のみ!$Q$5:$Z$906,3,FALSE) ="●",FALSE),IFERROR(VLOOKUP($B284&amp;"-"&amp;$C284,エリア表のみ!$AD$5:$AM$906,3,FALSE) ="●",FALSE)),1,0),0)</f>
        <v>0</v>
      </c>
      <c r="E284" s="71">
        <v>269</v>
      </c>
      <c r="F284" s="71">
        <f>IFERROR(IF(OR(IFERROR(VLOOKUP($B284&amp;"-"&amp;$C284,エリア表のみ!$D$5:$M$906,5,FALSE) ="●",FALSE),IFERROR(VLOOKUP($B284&amp;"-"&amp;$C284,エリア表のみ!$Q$5:$Z$906,5,FALSE) ="●",FALSE),IFERROR(VLOOKUP($B284&amp;"-"&amp;$C284,エリア表のみ!$AD$5:$AM$906,5,FALSE) ="●",FALSE)),1,0),0)</f>
        <v>0</v>
      </c>
      <c r="G284" s="71">
        <v>140</v>
      </c>
      <c r="H284" s="71">
        <f>IFERROR(IF(OR(IFERROR(VLOOKUP($B284&amp;"-"&amp;$C284,エリア表のみ!$D$5:$M$906,7,FALSE) ="●",FALSE),IFERROR(VLOOKUP($B284&amp;"-"&amp;$C284,エリア表のみ!$Q$5:$Z$906,7,FALSE) ="●",FALSE),IFERROR(VLOOKUP($B284&amp;"-"&amp;$C284,エリア表のみ!$AD$5:$AM$906,7,FALSE) ="●",FALSE)),1,0),0)</f>
        <v>0</v>
      </c>
      <c r="I284" s="71">
        <v>409</v>
      </c>
      <c r="J284" s="71">
        <f>IFERROR(_xlfn.IFS(IFERROR(VLOOKUP($B284&amp;"-"&amp;$C284,エリア表のみ!$D$5:$M$906,1,FALSE) =$B284&amp;"-"&amp;$C284,FALSE),IFERROR(VLOOKUP($B284&amp;"-"&amp;$C284,エリア表のみ!$D$5:$M$906,9,FALSE),0),IFERROR(VLOOKUP($B284&amp;"-"&amp;$C284,エリア表のみ!$Q$5:$Z$906,1,FALSE) =$B284&amp;"-"&amp;$C284,FALSE),IFERROR(VLOOKUP($B284&amp;"-"&amp;$C284,エリア表のみ!$Q$5:$Z$906,9,FALSE),0),IFERROR(VLOOKUP($B284&amp;"-"&amp;$C284,エリア表のみ!$AD$5:$AM$906,1,FALSE) =$B284&amp;"-"&amp;$C284,FALSE),IFERROR(VLOOKUP($B284&amp;"-"&amp;$C284,エリア表のみ!$AD$5:$AM$906,9,FALSE),0)),0)</f>
        <v>0</v>
      </c>
    </row>
    <row r="285" spans="1:12">
      <c r="A285" s="17">
        <v>28</v>
      </c>
      <c r="B285" s="17">
        <v>9</v>
      </c>
      <c r="C285" s="71">
        <v>28</v>
      </c>
      <c r="D285" s="71">
        <f>IFERROR(IF(OR(IFERROR(VLOOKUP($B285&amp;"-"&amp;$C285,エリア表のみ!$D$5:$M$906,3,FALSE) ="●",FALSE),IFERROR(VLOOKUP($B285&amp;"-"&amp;$C285,エリア表のみ!$Q$5:$Z$906,3,FALSE) ="●",FALSE),IFERROR(VLOOKUP($B285&amp;"-"&amp;$C285,エリア表のみ!$AD$5:$AM$906,3,FALSE) ="●",FALSE)),1,0),0)</f>
        <v>0</v>
      </c>
      <c r="E285" s="71">
        <v>269</v>
      </c>
      <c r="F285" s="71">
        <f>IFERROR(IF(OR(IFERROR(VLOOKUP($B285&amp;"-"&amp;$C285,エリア表のみ!$D$5:$M$906,5,FALSE) ="●",FALSE),IFERROR(VLOOKUP($B285&amp;"-"&amp;$C285,エリア表のみ!$Q$5:$Z$906,5,FALSE) ="●",FALSE),IFERROR(VLOOKUP($B285&amp;"-"&amp;$C285,エリア表のみ!$AD$5:$AM$906,5,FALSE) ="●",FALSE)),1,0),0)</f>
        <v>0</v>
      </c>
      <c r="G285" s="71">
        <v>200</v>
      </c>
      <c r="H285" s="71">
        <f>IFERROR(IF(OR(IFERROR(VLOOKUP($B285&amp;"-"&amp;$C285,エリア表のみ!$D$5:$M$906,7,FALSE) ="●",FALSE),IFERROR(VLOOKUP($B285&amp;"-"&amp;$C285,エリア表のみ!$Q$5:$Z$906,7,FALSE) ="●",FALSE),IFERROR(VLOOKUP($B285&amp;"-"&amp;$C285,エリア表のみ!$AD$5:$AM$906,7,FALSE) ="●",FALSE)),1,0),0)</f>
        <v>0</v>
      </c>
      <c r="I285" s="71">
        <v>469</v>
      </c>
      <c r="J285" s="71">
        <f>IFERROR(_xlfn.IFS(IFERROR(VLOOKUP($B285&amp;"-"&amp;$C285,エリア表のみ!$D$5:$M$906,1,FALSE) =$B285&amp;"-"&amp;$C285,FALSE),IFERROR(VLOOKUP($B285&amp;"-"&amp;$C285,エリア表のみ!$D$5:$M$906,9,FALSE),0),IFERROR(VLOOKUP($B285&amp;"-"&amp;$C285,エリア表のみ!$Q$5:$Z$906,1,FALSE) =$B285&amp;"-"&amp;$C285,FALSE),IFERROR(VLOOKUP($B285&amp;"-"&amp;$C285,エリア表のみ!$Q$5:$Z$906,9,FALSE),0),IFERROR(VLOOKUP($B285&amp;"-"&amp;$C285,エリア表のみ!$AD$5:$AM$906,1,FALSE) =$B285&amp;"-"&amp;$C285,FALSE),IFERROR(VLOOKUP($B285&amp;"-"&amp;$C285,エリア表のみ!$AD$5:$AM$906,9,FALSE),0)),0)</f>
        <v>0</v>
      </c>
    </row>
    <row r="286" spans="1:12">
      <c r="A286" s="17">
        <v>29</v>
      </c>
      <c r="B286" s="17">
        <v>9</v>
      </c>
      <c r="C286" s="71">
        <v>29</v>
      </c>
      <c r="D286" s="71">
        <f>IFERROR(IF(OR(IFERROR(VLOOKUP($B286&amp;"-"&amp;$C286,エリア表のみ!$D$5:$M$906,3,FALSE) ="●",FALSE),IFERROR(VLOOKUP($B286&amp;"-"&amp;$C286,エリア表のみ!$Q$5:$Z$906,3,FALSE) ="●",FALSE),IFERROR(VLOOKUP($B286&amp;"-"&amp;$C286,エリア表のみ!$AD$5:$AM$906,3,FALSE) ="●",FALSE)),1,0),0)</f>
        <v>0</v>
      </c>
      <c r="E286" s="71">
        <v>181</v>
      </c>
      <c r="F286" s="71">
        <f>IFERROR(IF(OR(IFERROR(VLOOKUP($B286&amp;"-"&amp;$C286,エリア表のみ!$D$5:$M$906,5,FALSE) ="●",FALSE),IFERROR(VLOOKUP($B286&amp;"-"&amp;$C286,エリア表のみ!$Q$5:$Z$906,5,FALSE) ="●",FALSE),IFERROR(VLOOKUP($B286&amp;"-"&amp;$C286,エリア表のみ!$AD$5:$AM$906,5,FALSE) ="●",FALSE)),1,0),0)</f>
        <v>0</v>
      </c>
      <c r="G286" s="71">
        <v>362</v>
      </c>
      <c r="H286" s="71">
        <f>IFERROR(IF(OR(IFERROR(VLOOKUP($B286&amp;"-"&amp;$C286,エリア表のみ!$D$5:$M$906,7,FALSE) ="●",FALSE),IFERROR(VLOOKUP($B286&amp;"-"&amp;$C286,エリア表のみ!$Q$5:$Z$906,7,FALSE) ="●",FALSE),IFERROR(VLOOKUP($B286&amp;"-"&amp;$C286,エリア表のみ!$AD$5:$AM$906,7,FALSE) ="●",FALSE)),1,0),0)</f>
        <v>0</v>
      </c>
      <c r="I286" s="71">
        <v>543</v>
      </c>
      <c r="J286" s="71">
        <f>IFERROR(_xlfn.IFS(IFERROR(VLOOKUP($B286&amp;"-"&amp;$C286,エリア表のみ!$D$5:$M$906,1,FALSE) =$B286&amp;"-"&amp;$C286,FALSE),IFERROR(VLOOKUP($B286&amp;"-"&amp;$C286,エリア表のみ!$D$5:$M$906,9,FALSE),0),IFERROR(VLOOKUP($B286&amp;"-"&amp;$C286,エリア表のみ!$Q$5:$Z$906,1,FALSE) =$B286&amp;"-"&amp;$C286,FALSE),IFERROR(VLOOKUP($B286&amp;"-"&amp;$C286,エリア表のみ!$Q$5:$Z$906,9,FALSE),0),IFERROR(VLOOKUP($B286&amp;"-"&amp;$C286,エリア表のみ!$AD$5:$AM$906,1,FALSE) =$B286&amp;"-"&amp;$C286,FALSE),IFERROR(VLOOKUP($B286&amp;"-"&amp;$C286,エリア表のみ!$AD$5:$AM$906,9,FALSE),0)),0)</f>
        <v>0</v>
      </c>
    </row>
    <row r="287" spans="1:12">
      <c r="A287" s="17">
        <v>30</v>
      </c>
      <c r="B287" s="17">
        <v>9</v>
      </c>
      <c r="C287" s="71">
        <v>30</v>
      </c>
      <c r="D287" s="71">
        <f>IFERROR(IF(OR(IFERROR(VLOOKUP($B287&amp;"-"&amp;$C287,エリア表のみ!$D$5:$M$906,3,FALSE) ="●",FALSE),IFERROR(VLOOKUP($B287&amp;"-"&amp;$C287,エリア表のみ!$Q$5:$Z$906,3,FALSE) ="●",FALSE),IFERROR(VLOOKUP($B287&amp;"-"&amp;$C287,エリア表のみ!$AD$5:$AM$906,3,FALSE) ="●",FALSE)),1,0),0)</f>
        <v>0</v>
      </c>
      <c r="E287" s="71">
        <v>26</v>
      </c>
      <c r="F287" s="71">
        <f>IFERROR(IF(OR(IFERROR(VLOOKUP($B287&amp;"-"&amp;$C287,エリア表のみ!$D$5:$M$906,5,FALSE) ="●",FALSE),IFERROR(VLOOKUP($B287&amp;"-"&amp;$C287,エリア表のみ!$Q$5:$Z$906,5,FALSE) ="●",FALSE),IFERROR(VLOOKUP($B287&amp;"-"&amp;$C287,エリア表のみ!$AD$5:$AM$906,5,FALSE) ="●",FALSE)),1,0),0)</f>
        <v>0</v>
      </c>
      <c r="G287" s="71">
        <v>186</v>
      </c>
      <c r="H287" s="71">
        <f>IFERROR(IF(OR(IFERROR(VLOOKUP($B287&amp;"-"&amp;$C287,エリア表のみ!$D$5:$M$906,7,FALSE) ="●",FALSE),IFERROR(VLOOKUP($B287&amp;"-"&amp;$C287,エリア表のみ!$Q$5:$Z$906,7,FALSE) ="●",FALSE),IFERROR(VLOOKUP($B287&amp;"-"&amp;$C287,エリア表のみ!$AD$5:$AM$906,7,FALSE) ="●",FALSE)),1,0),0)</f>
        <v>0</v>
      </c>
      <c r="I287" s="71">
        <v>212</v>
      </c>
      <c r="J287" s="71">
        <f>IFERROR(_xlfn.IFS(IFERROR(VLOOKUP($B287&amp;"-"&amp;$C287,エリア表のみ!$D$5:$M$906,1,FALSE) =$B287&amp;"-"&amp;$C287,FALSE),IFERROR(VLOOKUP($B287&amp;"-"&amp;$C287,エリア表のみ!$D$5:$M$906,9,FALSE),0),IFERROR(VLOOKUP($B287&amp;"-"&amp;$C287,エリア表のみ!$Q$5:$Z$906,1,FALSE) =$B287&amp;"-"&amp;$C287,FALSE),IFERROR(VLOOKUP($B287&amp;"-"&amp;$C287,エリア表のみ!$Q$5:$Z$906,9,FALSE),0),IFERROR(VLOOKUP($B287&amp;"-"&amp;$C287,エリア表のみ!$AD$5:$AM$906,1,FALSE) =$B287&amp;"-"&amp;$C287,FALSE),IFERROR(VLOOKUP($B287&amp;"-"&amp;$C287,エリア表のみ!$AD$5:$AM$906,9,FALSE),0)),0)</f>
        <v>0</v>
      </c>
    </row>
    <row r="288" spans="1:12">
      <c r="A288" s="17">
        <v>1</v>
      </c>
      <c r="B288" s="17">
        <v>10</v>
      </c>
      <c r="C288" s="71">
        <v>1</v>
      </c>
      <c r="D288" s="71">
        <f>IFERROR(IF(OR(IFERROR(VLOOKUP($B288&amp;"-"&amp;$C288,エリア表のみ!$D$5:$M$906,3,FALSE) ="●",FALSE),IFERROR(VLOOKUP($B288&amp;"-"&amp;$C288,エリア表のみ!$Q$5:$Z$906,3,FALSE) ="●",FALSE),IFERROR(VLOOKUP($B288&amp;"-"&amp;$C288,エリア表のみ!$AD$5:$AM$906,3,FALSE) ="●",FALSE)),1,0),0)</f>
        <v>0</v>
      </c>
      <c r="E288" s="71">
        <v>123</v>
      </c>
      <c r="F288" s="71">
        <f>IFERROR(IF(OR(IFERROR(VLOOKUP($B288&amp;"-"&amp;$C288,エリア表のみ!$D$5:$M$906,5,FALSE) ="●",FALSE),IFERROR(VLOOKUP($B288&amp;"-"&amp;$C288,エリア表のみ!$Q$5:$Z$906,5,FALSE) ="●",FALSE),IFERROR(VLOOKUP($B288&amp;"-"&amp;$C288,エリア表のみ!$AD$5:$AM$906,5,FALSE) ="●",FALSE)),1,0),0)</f>
        <v>0</v>
      </c>
      <c r="G288" s="71">
        <v>243</v>
      </c>
      <c r="H288" s="71">
        <f>IFERROR(IF(OR(IFERROR(VLOOKUP($B288&amp;"-"&amp;$C288,エリア表のみ!$D$5:$M$906,7,FALSE) ="●",FALSE),IFERROR(VLOOKUP($B288&amp;"-"&amp;$C288,エリア表のみ!$Q$5:$Z$906,7,FALSE) ="●",FALSE),IFERROR(VLOOKUP($B288&amp;"-"&amp;$C288,エリア表のみ!$AD$5:$AM$906,7,FALSE) ="●",FALSE)),1,0),0)</f>
        <v>0</v>
      </c>
      <c r="I288" s="71">
        <v>366</v>
      </c>
      <c r="J288" s="71">
        <f>IFERROR(_xlfn.IFS(IFERROR(VLOOKUP($B288&amp;"-"&amp;$C288,エリア表のみ!$D$5:$M$906,1,FALSE) =$B288&amp;"-"&amp;$C288,FALSE),IFERROR(VLOOKUP($B288&amp;"-"&amp;$C288,エリア表のみ!$D$5:$M$906,9,FALSE),0),IFERROR(VLOOKUP($B288&amp;"-"&amp;$C288,エリア表のみ!$Q$5:$Z$906,1,FALSE) =$B288&amp;"-"&amp;$C288,FALSE),IFERROR(VLOOKUP($B288&amp;"-"&amp;$C288,エリア表のみ!$Q$5:$Z$906,9,FALSE),0),IFERROR(VLOOKUP($B288&amp;"-"&amp;$C288,エリア表のみ!$AD$5:$AM$906,1,FALSE) =$B288&amp;"-"&amp;$C288,FALSE),IFERROR(VLOOKUP($B288&amp;"-"&amp;$C288,エリア表のみ!$AD$5:$AM$906,9,FALSE),0)),0)</f>
        <v>0</v>
      </c>
    </row>
    <row r="289" spans="1:10">
      <c r="A289" s="17">
        <v>2</v>
      </c>
      <c r="B289" s="17">
        <v>10</v>
      </c>
      <c r="C289" s="71">
        <v>2</v>
      </c>
      <c r="D289" s="71">
        <f>IFERROR(IF(OR(IFERROR(VLOOKUP($B289&amp;"-"&amp;$C289,エリア表のみ!$D$5:$M$906,3,FALSE) ="●",FALSE),IFERROR(VLOOKUP($B289&amp;"-"&amp;$C289,エリア表のみ!$Q$5:$Z$906,3,FALSE) ="●",FALSE),IFERROR(VLOOKUP($B289&amp;"-"&amp;$C289,エリア表のみ!$AD$5:$AM$906,3,FALSE) ="●",FALSE)),1,0),0)</f>
        <v>0</v>
      </c>
      <c r="E289" s="71">
        <v>208</v>
      </c>
      <c r="F289" s="71">
        <f>IFERROR(IF(OR(IFERROR(VLOOKUP($B289&amp;"-"&amp;$C289,エリア表のみ!$D$5:$M$906,5,FALSE) ="●",FALSE),IFERROR(VLOOKUP($B289&amp;"-"&amp;$C289,エリア表のみ!$Q$5:$Z$906,5,FALSE) ="●",FALSE),IFERROR(VLOOKUP($B289&amp;"-"&amp;$C289,エリア表のみ!$AD$5:$AM$906,5,FALSE) ="●",FALSE)),1,0),0)</f>
        <v>0</v>
      </c>
      <c r="G289" s="71">
        <v>100</v>
      </c>
      <c r="H289" s="71">
        <f>IFERROR(IF(OR(IFERROR(VLOOKUP($B289&amp;"-"&amp;$C289,エリア表のみ!$D$5:$M$906,7,FALSE) ="●",FALSE),IFERROR(VLOOKUP($B289&amp;"-"&amp;$C289,エリア表のみ!$Q$5:$Z$906,7,FALSE) ="●",FALSE),IFERROR(VLOOKUP($B289&amp;"-"&amp;$C289,エリア表のみ!$AD$5:$AM$906,7,FALSE) ="●",FALSE)),1,0),0)</f>
        <v>0</v>
      </c>
      <c r="I289" s="71">
        <v>308</v>
      </c>
      <c r="J289" s="71">
        <f>IFERROR(_xlfn.IFS(IFERROR(VLOOKUP($B289&amp;"-"&amp;$C289,エリア表のみ!$D$5:$M$906,1,FALSE) =$B289&amp;"-"&amp;$C289,FALSE),IFERROR(VLOOKUP($B289&amp;"-"&amp;$C289,エリア表のみ!$D$5:$M$906,9,FALSE),0),IFERROR(VLOOKUP($B289&amp;"-"&amp;$C289,エリア表のみ!$Q$5:$Z$906,1,FALSE) =$B289&amp;"-"&amp;$C289,FALSE),IFERROR(VLOOKUP($B289&amp;"-"&amp;$C289,エリア表のみ!$Q$5:$Z$906,9,FALSE),0),IFERROR(VLOOKUP($B289&amp;"-"&amp;$C289,エリア表のみ!$AD$5:$AM$906,1,FALSE) =$B289&amp;"-"&amp;$C289,FALSE),IFERROR(VLOOKUP($B289&amp;"-"&amp;$C289,エリア表のみ!$AD$5:$AM$906,9,FALSE),0)),0)</f>
        <v>0</v>
      </c>
    </row>
    <row r="290" spans="1:10">
      <c r="A290" s="17">
        <v>3</v>
      </c>
      <c r="B290" s="17">
        <v>10</v>
      </c>
      <c r="C290" s="71">
        <v>3</v>
      </c>
      <c r="D290" s="71">
        <f>IFERROR(IF(OR(IFERROR(VLOOKUP($B290&amp;"-"&amp;$C290,エリア表のみ!$D$5:$M$906,3,FALSE) ="●",FALSE),IFERROR(VLOOKUP($B290&amp;"-"&amp;$C290,エリア表のみ!$Q$5:$Z$906,3,FALSE) ="●",FALSE),IFERROR(VLOOKUP($B290&amp;"-"&amp;$C290,エリア表のみ!$AD$5:$AM$906,3,FALSE) ="●",FALSE)),1,0),0)</f>
        <v>0</v>
      </c>
      <c r="E290" s="71">
        <v>101</v>
      </c>
      <c r="F290" s="71">
        <f>IFERROR(IF(OR(IFERROR(VLOOKUP($B290&amp;"-"&amp;$C290,エリア表のみ!$D$5:$M$906,5,FALSE) ="●",FALSE),IFERROR(VLOOKUP($B290&amp;"-"&amp;$C290,エリア表のみ!$Q$5:$Z$906,5,FALSE) ="●",FALSE),IFERROR(VLOOKUP($B290&amp;"-"&amp;$C290,エリア表のみ!$AD$5:$AM$906,5,FALSE) ="●",FALSE)),1,0),0)</f>
        <v>0</v>
      </c>
      <c r="G290" s="71">
        <v>324</v>
      </c>
      <c r="H290" s="71">
        <f>IFERROR(IF(OR(IFERROR(VLOOKUP($B290&amp;"-"&amp;$C290,エリア表のみ!$D$5:$M$906,7,FALSE) ="●",FALSE),IFERROR(VLOOKUP($B290&amp;"-"&amp;$C290,エリア表のみ!$Q$5:$Z$906,7,FALSE) ="●",FALSE),IFERROR(VLOOKUP($B290&amp;"-"&amp;$C290,エリア表のみ!$AD$5:$AM$906,7,FALSE) ="●",FALSE)),1,0),0)</f>
        <v>0</v>
      </c>
      <c r="I290" s="71">
        <v>425</v>
      </c>
      <c r="J290" s="71">
        <f>IFERROR(_xlfn.IFS(IFERROR(VLOOKUP($B290&amp;"-"&amp;$C290,エリア表のみ!$D$5:$M$906,1,FALSE) =$B290&amp;"-"&amp;$C290,FALSE),IFERROR(VLOOKUP($B290&amp;"-"&amp;$C290,エリア表のみ!$D$5:$M$906,9,FALSE),0),IFERROR(VLOOKUP($B290&amp;"-"&amp;$C290,エリア表のみ!$Q$5:$Z$906,1,FALSE) =$B290&amp;"-"&amp;$C290,FALSE),IFERROR(VLOOKUP($B290&amp;"-"&amp;$C290,エリア表のみ!$Q$5:$Z$906,9,FALSE),0),IFERROR(VLOOKUP($B290&amp;"-"&amp;$C290,エリア表のみ!$AD$5:$AM$906,1,FALSE) =$B290&amp;"-"&amp;$C290,FALSE),IFERROR(VLOOKUP($B290&amp;"-"&amp;$C290,エリア表のみ!$AD$5:$AM$906,9,FALSE),0)),0)</f>
        <v>0</v>
      </c>
    </row>
    <row r="291" spans="1:10">
      <c r="A291" s="17">
        <v>4</v>
      </c>
      <c r="B291" s="17">
        <v>10</v>
      </c>
      <c r="C291" s="71">
        <v>4</v>
      </c>
      <c r="D291" s="71">
        <f>IFERROR(IF(OR(IFERROR(VLOOKUP($B291&amp;"-"&amp;$C291,エリア表のみ!$D$5:$M$906,3,FALSE) ="●",FALSE),IFERROR(VLOOKUP($B291&amp;"-"&amp;$C291,エリア表のみ!$Q$5:$Z$906,3,FALSE) ="●",FALSE),IFERROR(VLOOKUP($B291&amp;"-"&amp;$C291,エリア表のみ!$AD$5:$AM$906,3,FALSE) ="●",FALSE)),1,0),0)</f>
        <v>0</v>
      </c>
      <c r="E291" s="71">
        <v>101</v>
      </c>
      <c r="F291" s="71">
        <f>IFERROR(IF(OR(IFERROR(VLOOKUP($B291&amp;"-"&amp;$C291,エリア表のみ!$D$5:$M$906,5,FALSE) ="●",FALSE),IFERROR(VLOOKUP($B291&amp;"-"&amp;$C291,エリア表のみ!$Q$5:$Z$906,5,FALSE) ="●",FALSE),IFERROR(VLOOKUP($B291&amp;"-"&amp;$C291,エリア表のみ!$AD$5:$AM$906,5,FALSE) ="●",FALSE)),1,0),0)</f>
        <v>0</v>
      </c>
      <c r="G291" s="71">
        <v>747</v>
      </c>
      <c r="H291" s="71">
        <f>IFERROR(IF(OR(IFERROR(VLOOKUP($B291&amp;"-"&amp;$C291,エリア表のみ!$D$5:$M$906,7,FALSE) ="●",FALSE),IFERROR(VLOOKUP($B291&amp;"-"&amp;$C291,エリア表のみ!$Q$5:$Z$906,7,FALSE) ="●",FALSE),IFERROR(VLOOKUP($B291&amp;"-"&amp;$C291,エリア表のみ!$AD$5:$AM$906,7,FALSE) ="●",FALSE)),1,0),0)</f>
        <v>0</v>
      </c>
      <c r="I291" s="71">
        <v>848</v>
      </c>
      <c r="J291" s="71">
        <f>IFERROR(_xlfn.IFS(IFERROR(VLOOKUP($B291&amp;"-"&amp;$C291,エリア表のみ!$D$5:$M$906,1,FALSE) =$B291&amp;"-"&amp;$C291,FALSE),IFERROR(VLOOKUP($B291&amp;"-"&amp;$C291,エリア表のみ!$D$5:$M$906,9,FALSE),0),IFERROR(VLOOKUP($B291&amp;"-"&amp;$C291,エリア表のみ!$Q$5:$Z$906,1,FALSE) =$B291&amp;"-"&amp;$C291,FALSE),IFERROR(VLOOKUP($B291&amp;"-"&amp;$C291,エリア表のみ!$Q$5:$Z$906,9,FALSE),0),IFERROR(VLOOKUP($B291&amp;"-"&amp;$C291,エリア表のみ!$AD$5:$AM$906,1,FALSE) =$B291&amp;"-"&amp;$C291,FALSE),IFERROR(VLOOKUP($B291&amp;"-"&amp;$C291,エリア表のみ!$AD$5:$AM$906,9,FALSE),0)),0)</f>
        <v>0</v>
      </c>
    </row>
    <row r="292" spans="1:10">
      <c r="A292" s="17">
        <v>5</v>
      </c>
      <c r="B292" s="17">
        <v>10</v>
      </c>
      <c r="C292" s="71">
        <v>5</v>
      </c>
      <c r="D292" s="71">
        <f>IFERROR(IF(OR(IFERROR(VLOOKUP($B292&amp;"-"&amp;$C292,エリア表のみ!$D$5:$M$906,3,FALSE) ="●",FALSE),IFERROR(VLOOKUP($B292&amp;"-"&amp;$C292,エリア表のみ!$Q$5:$Z$906,3,FALSE) ="●",FALSE),IFERROR(VLOOKUP($B292&amp;"-"&amp;$C292,エリア表のみ!$AD$5:$AM$906,3,FALSE) ="●",FALSE)),1,0),0)</f>
        <v>0</v>
      </c>
      <c r="E292" s="71">
        <v>89</v>
      </c>
      <c r="F292" s="71">
        <f>IFERROR(IF(OR(IFERROR(VLOOKUP($B292&amp;"-"&amp;$C292,エリア表のみ!$D$5:$M$906,5,FALSE) ="●",FALSE),IFERROR(VLOOKUP($B292&amp;"-"&amp;$C292,エリア表のみ!$Q$5:$Z$906,5,FALSE) ="●",FALSE),IFERROR(VLOOKUP($B292&amp;"-"&amp;$C292,エリア表のみ!$AD$5:$AM$906,5,FALSE) ="●",FALSE)),1,0),0)</f>
        <v>0</v>
      </c>
      <c r="G292" s="71">
        <v>146</v>
      </c>
      <c r="H292" s="71">
        <f>IFERROR(IF(OR(IFERROR(VLOOKUP($B292&amp;"-"&amp;$C292,エリア表のみ!$D$5:$M$906,7,FALSE) ="●",FALSE),IFERROR(VLOOKUP($B292&amp;"-"&amp;$C292,エリア表のみ!$Q$5:$Z$906,7,FALSE) ="●",FALSE),IFERROR(VLOOKUP($B292&amp;"-"&amp;$C292,エリア表のみ!$AD$5:$AM$906,7,FALSE) ="●",FALSE)),1,0),0)</f>
        <v>0</v>
      </c>
      <c r="I292" s="71">
        <v>235</v>
      </c>
      <c r="J292" s="71">
        <f>IFERROR(_xlfn.IFS(IFERROR(VLOOKUP($B292&amp;"-"&amp;$C292,エリア表のみ!$D$5:$M$906,1,FALSE) =$B292&amp;"-"&amp;$C292,FALSE),IFERROR(VLOOKUP($B292&amp;"-"&amp;$C292,エリア表のみ!$D$5:$M$906,9,FALSE),0),IFERROR(VLOOKUP($B292&amp;"-"&amp;$C292,エリア表のみ!$Q$5:$Z$906,1,FALSE) =$B292&amp;"-"&amp;$C292,FALSE),IFERROR(VLOOKUP($B292&amp;"-"&amp;$C292,エリア表のみ!$Q$5:$Z$906,9,FALSE),0),IFERROR(VLOOKUP($B292&amp;"-"&amp;$C292,エリア表のみ!$AD$5:$AM$906,1,FALSE) =$B292&amp;"-"&amp;$C292,FALSE),IFERROR(VLOOKUP($B292&amp;"-"&amp;$C292,エリア表のみ!$AD$5:$AM$906,9,FALSE),0)),0)</f>
        <v>0</v>
      </c>
    </row>
    <row r="293" spans="1:10">
      <c r="A293" s="17">
        <v>6</v>
      </c>
      <c r="B293" s="17">
        <v>10</v>
      </c>
      <c r="C293" s="71">
        <v>6</v>
      </c>
      <c r="D293" s="71">
        <f>IFERROR(IF(OR(IFERROR(VLOOKUP($B293&amp;"-"&amp;$C293,エリア表のみ!$D$5:$M$906,3,FALSE) ="●",FALSE),IFERROR(VLOOKUP($B293&amp;"-"&amp;$C293,エリア表のみ!$Q$5:$Z$906,3,FALSE) ="●",FALSE),IFERROR(VLOOKUP($B293&amp;"-"&amp;$C293,エリア表のみ!$AD$5:$AM$906,3,FALSE) ="●",FALSE)),1,0),0)</f>
        <v>0</v>
      </c>
      <c r="E293" s="71">
        <v>165</v>
      </c>
      <c r="F293" s="71">
        <f>IFERROR(IF(OR(IFERROR(VLOOKUP($B293&amp;"-"&amp;$C293,エリア表のみ!$D$5:$M$906,5,FALSE) ="●",FALSE),IFERROR(VLOOKUP($B293&amp;"-"&amp;$C293,エリア表のみ!$Q$5:$Z$906,5,FALSE) ="●",FALSE),IFERROR(VLOOKUP($B293&amp;"-"&amp;$C293,エリア表のみ!$AD$5:$AM$906,5,FALSE) ="●",FALSE)),1,0),0)</f>
        <v>0</v>
      </c>
      <c r="G293" s="71">
        <v>270</v>
      </c>
      <c r="H293" s="71">
        <f>IFERROR(IF(OR(IFERROR(VLOOKUP($B293&amp;"-"&amp;$C293,エリア表のみ!$D$5:$M$906,7,FALSE) ="●",FALSE),IFERROR(VLOOKUP($B293&amp;"-"&amp;$C293,エリア表のみ!$Q$5:$Z$906,7,FALSE) ="●",FALSE),IFERROR(VLOOKUP($B293&amp;"-"&amp;$C293,エリア表のみ!$AD$5:$AM$906,7,FALSE) ="●",FALSE)),1,0),0)</f>
        <v>0</v>
      </c>
      <c r="I293" s="71">
        <v>435</v>
      </c>
      <c r="J293" s="71">
        <f>IFERROR(_xlfn.IFS(IFERROR(VLOOKUP($B293&amp;"-"&amp;$C293,エリア表のみ!$D$5:$M$906,1,FALSE) =$B293&amp;"-"&amp;$C293,FALSE),IFERROR(VLOOKUP($B293&amp;"-"&amp;$C293,エリア表のみ!$D$5:$M$906,9,FALSE),0),IFERROR(VLOOKUP($B293&amp;"-"&amp;$C293,エリア表のみ!$Q$5:$Z$906,1,FALSE) =$B293&amp;"-"&amp;$C293,FALSE),IFERROR(VLOOKUP($B293&amp;"-"&amp;$C293,エリア表のみ!$Q$5:$Z$906,9,FALSE),0),IFERROR(VLOOKUP($B293&amp;"-"&amp;$C293,エリア表のみ!$AD$5:$AM$906,1,FALSE) =$B293&amp;"-"&amp;$C293,FALSE),IFERROR(VLOOKUP($B293&amp;"-"&amp;$C293,エリア表のみ!$AD$5:$AM$906,9,FALSE),0)),0)</f>
        <v>0</v>
      </c>
    </row>
    <row r="294" spans="1:10">
      <c r="A294" s="17">
        <v>7</v>
      </c>
      <c r="B294" s="17">
        <v>10</v>
      </c>
      <c r="C294" s="71">
        <v>7</v>
      </c>
      <c r="D294" s="71">
        <f>IFERROR(IF(OR(IFERROR(VLOOKUP($B294&amp;"-"&amp;$C294,エリア表のみ!$D$5:$M$906,3,FALSE) ="●",FALSE),IFERROR(VLOOKUP($B294&amp;"-"&amp;$C294,エリア表のみ!$Q$5:$Z$906,3,FALSE) ="●",FALSE),IFERROR(VLOOKUP($B294&amp;"-"&amp;$C294,エリア表のみ!$AD$5:$AM$906,3,FALSE) ="●",FALSE)),1,0),0)</f>
        <v>0</v>
      </c>
      <c r="E294" s="71">
        <v>221</v>
      </c>
      <c r="F294" s="71">
        <f>IFERROR(IF(OR(IFERROR(VLOOKUP($B294&amp;"-"&amp;$C294,エリア表のみ!$D$5:$M$906,5,FALSE) ="●",FALSE),IFERROR(VLOOKUP($B294&amp;"-"&amp;$C294,エリア表のみ!$Q$5:$Z$906,5,FALSE) ="●",FALSE),IFERROR(VLOOKUP($B294&amp;"-"&amp;$C294,エリア表のみ!$AD$5:$AM$906,5,FALSE) ="●",FALSE)),1,0),0)</f>
        <v>0</v>
      </c>
      <c r="G294" s="71">
        <v>151</v>
      </c>
      <c r="H294" s="71">
        <f>IFERROR(IF(OR(IFERROR(VLOOKUP($B294&amp;"-"&amp;$C294,エリア表のみ!$D$5:$M$906,7,FALSE) ="●",FALSE),IFERROR(VLOOKUP($B294&amp;"-"&amp;$C294,エリア表のみ!$Q$5:$Z$906,7,FALSE) ="●",FALSE),IFERROR(VLOOKUP($B294&amp;"-"&amp;$C294,エリア表のみ!$AD$5:$AM$906,7,FALSE) ="●",FALSE)),1,0),0)</f>
        <v>0</v>
      </c>
      <c r="I294" s="71">
        <v>372</v>
      </c>
      <c r="J294" s="71">
        <f>IFERROR(_xlfn.IFS(IFERROR(VLOOKUP($B294&amp;"-"&amp;$C294,エリア表のみ!$D$5:$M$906,1,FALSE) =$B294&amp;"-"&amp;$C294,FALSE),IFERROR(VLOOKUP($B294&amp;"-"&amp;$C294,エリア表のみ!$D$5:$M$906,9,FALSE),0),IFERROR(VLOOKUP($B294&amp;"-"&amp;$C294,エリア表のみ!$Q$5:$Z$906,1,FALSE) =$B294&amp;"-"&amp;$C294,FALSE),IFERROR(VLOOKUP($B294&amp;"-"&amp;$C294,エリア表のみ!$Q$5:$Z$906,9,FALSE),0),IFERROR(VLOOKUP($B294&amp;"-"&amp;$C294,エリア表のみ!$AD$5:$AM$906,1,FALSE) =$B294&amp;"-"&amp;$C294,FALSE),IFERROR(VLOOKUP($B294&amp;"-"&amp;$C294,エリア表のみ!$AD$5:$AM$906,9,FALSE),0)),0)</f>
        <v>0</v>
      </c>
    </row>
    <row r="295" spans="1:10">
      <c r="A295" s="17">
        <v>8</v>
      </c>
      <c r="B295" s="17">
        <v>10</v>
      </c>
      <c r="C295" s="71">
        <v>8</v>
      </c>
      <c r="D295" s="71">
        <f>IFERROR(IF(OR(IFERROR(VLOOKUP($B295&amp;"-"&amp;$C295,エリア表のみ!$D$5:$M$906,3,FALSE) ="●",FALSE),IFERROR(VLOOKUP($B295&amp;"-"&amp;$C295,エリア表のみ!$Q$5:$Z$906,3,FALSE) ="●",FALSE),IFERROR(VLOOKUP($B295&amp;"-"&amp;$C295,エリア表のみ!$AD$5:$AM$906,3,FALSE) ="●",FALSE)),1,0),0)</f>
        <v>0</v>
      </c>
      <c r="E295" s="71">
        <v>116</v>
      </c>
      <c r="F295" s="71">
        <f>IFERROR(IF(OR(IFERROR(VLOOKUP($B295&amp;"-"&amp;$C295,エリア表のみ!$D$5:$M$906,5,FALSE) ="●",FALSE),IFERROR(VLOOKUP($B295&amp;"-"&amp;$C295,エリア表のみ!$Q$5:$Z$906,5,FALSE) ="●",FALSE),IFERROR(VLOOKUP($B295&amp;"-"&amp;$C295,エリア表のみ!$AD$5:$AM$906,5,FALSE) ="●",FALSE)),1,0),0)</f>
        <v>0</v>
      </c>
      <c r="G295" s="71">
        <v>68</v>
      </c>
      <c r="H295" s="71">
        <f>IFERROR(IF(OR(IFERROR(VLOOKUP($B295&amp;"-"&amp;$C295,エリア表のみ!$D$5:$M$906,7,FALSE) ="●",FALSE),IFERROR(VLOOKUP($B295&amp;"-"&amp;$C295,エリア表のみ!$Q$5:$Z$906,7,FALSE) ="●",FALSE),IFERROR(VLOOKUP($B295&amp;"-"&amp;$C295,エリア表のみ!$AD$5:$AM$906,7,FALSE) ="●",FALSE)),1,0),0)</f>
        <v>0</v>
      </c>
      <c r="I295" s="71">
        <v>184</v>
      </c>
      <c r="J295" s="71">
        <f>IFERROR(_xlfn.IFS(IFERROR(VLOOKUP($B295&amp;"-"&amp;$C295,エリア表のみ!$D$5:$M$906,1,FALSE) =$B295&amp;"-"&amp;$C295,FALSE),IFERROR(VLOOKUP($B295&amp;"-"&amp;$C295,エリア表のみ!$D$5:$M$906,9,FALSE),0),IFERROR(VLOOKUP($B295&amp;"-"&amp;$C295,エリア表のみ!$Q$5:$Z$906,1,FALSE) =$B295&amp;"-"&amp;$C295,FALSE),IFERROR(VLOOKUP($B295&amp;"-"&amp;$C295,エリア表のみ!$Q$5:$Z$906,9,FALSE),0),IFERROR(VLOOKUP($B295&amp;"-"&amp;$C295,エリア表のみ!$AD$5:$AM$906,1,FALSE) =$B295&amp;"-"&amp;$C295,FALSE),IFERROR(VLOOKUP($B295&amp;"-"&amp;$C295,エリア表のみ!$AD$5:$AM$906,9,FALSE),0)),0)</f>
        <v>0</v>
      </c>
    </row>
    <row r="296" spans="1:10">
      <c r="A296" s="17">
        <v>9</v>
      </c>
      <c r="B296" s="17">
        <v>10</v>
      </c>
      <c r="C296" s="71">
        <v>9</v>
      </c>
      <c r="D296" s="71">
        <f>IFERROR(IF(OR(IFERROR(VLOOKUP($B296&amp;"-"&amp;$C296,エリア表のみ!$D$5:$M$906,3,FALSE) ="●",FALSE),IFERROR(VLOOKUP($B296&amp;"-"&amp;$C296,エリア表のみ!$Q$5:$Z$906,3,FALSE) ="●",FALSE),IFERROR(VLOOKUP($B296&amp;"-"&amp;$C296,エリア表のみ!$AD$5:$AM$906,3,FALSE) ="●",FALSE)),1,0),0)</f>
        <v>0</v>
      </c>
      <c r="E296" s="71">
        <v>182</v>
      </c>
      <c r="F296" s="71">
        <f>IFERROR(IF(OR(IFERROR(VLOOKUP($B296&amp;"-"&amp;$C296,エリア表のみ!$D$5:$M$906,5,FALSE) ="●",FALSE),IFERROR(VLOOKUP($B296&amp;"-"&amp;$C296,エリア表のみ!$Q$5:$Z$906,5,FALSE) ="●",FALSE),IFERROR(VLOOKUP($B296&amp;"-"&amp;$C296,エリア表のみ!$AD$5:$AM$906,5,FALSE) ="●",FALSE)),1,0),0)</f>
        <v>0</v>
      </c>
      <c r="G296" s="71">
        <v>174</v>
      </c>
      <c r="H296" s="71">
        <f>IFERROR(IF(OR(IFERROR(VLOOKUP($B296&amp;"-"&amp;$C296,エリア表のみ!$D$5:$M$906,7,FALSE) ="●",FALSE),IFERROR(VLOOKUP($B296&amp;"-"&amp;$C296,エリア表のみ!$Q$5:$Z$906,7,FALSE) ="●",FALSE),IFERROR(VLOOKUP($B296&amp;"-"&amp;$C296,エリア表のみ!$AD$5:$AM$906,7,FALSE) ="●",FALSE)),1,0),0)</f>
        <v>0</v>
      </c>
      <c r="I296" s="71">
        <v>356</v>
      </c>
      <c r="J296" s="71">
        <f>IFERROR(_xlfn.IFS(IFERROR(VLOOKUP($B296&amp;"-"&amp;$C296,エリア表のみ!$D$5:$M$906,1,FALSE) =$B296&amp;"-"&amp;$C296,FALSE),IFERROR(VLOOKUP($B296&amp;"-"&amp;$C296,エリア表のみ!$D$5:$M$906,9,FALSE),0),IFERROR(VLOOKUP($B296&amp;"-"&amp;$C296,エリア表のみ!$Q$5:$Z$906,1,FALSE) =$B296&amp;"-"&amp;$C296,FALSE),IFERROR(VLOOKUP($B296&amp;"-"&amp;$C296,エリア表のみ!$Q$5:$Z$906,9,FALSE),0),IFERROR(VLOOKUP($B296&amp;"-"&amp;$C296,エリア表のみ!$AD$5:$AM$906,1,FALSE) =$B296&amp;"-"&amp;$C296,FALSE),IFERROR(VLOOKUP($B296&amp;"-"&amp;$C296,エリア表のみ!$AD$5:$AM$906,9,FALSE),0)),0)</f>
        <v>0</v>
      </c>
    </row>
    <row r="297" spans="1:10">
      <c r="A297" s="17">
        <v>10</v>
      </c>
      <c r="B297" s="17">
        <v>10</v>
      </c>
      <c r="C297" s="71">
        <v>10</v>
      </c>
      <c r="D297" s="71">
        <f>IFERROR(IF(OR(IFERROR(VLOOKUP($B297&amp;"-"&amp;$C297,エリア表のみ!$D$5:$M$906,3,FALSE) ="●",FALSE),IFERROR(VLOOKUP($B297&amp;"-"&amp;$C297,エリア表のみ!$Q$5:$Z$906,3,FALSE) ="●",FALSE),IFERROR(VLOOKUP($B297&amp;"-"&amp;$C297,エリア表のみ!$AD$5:$AM$906,3,FALSE) ="●",FALSE)),1,0),0)</f>
        <v>0</v>
      </c>
      <c r="E297" s="71">
        <v>122</v>
      </c>
      <c r="F297" s="71">
        <f>IFERROR(IF(OR(IFERROR(VLOOKUP($B297&amp;"-"&amp;$C297,エリア表のみ!$D$5:$M$906,5,FALSE) ="●",FALSE),IFERROR(VLOOKUP($B297&amp;"-"&amp;$C297,エリア表のみ!$Q$5:$Z$906,5,FALSE) ="●",FALSE),IFERROR(VLOOKUP($B297&amp;"-"&amp;$C297,エリア表のみ!$AD$5:$AM$906,5,FALSE) ="●",FALSE)),1,0),0)</f>
        <v>0</v>
      </c>
      <c r="G297" s="71">
        <v>363</v>
      </c>
      <c r="H297" s="71">
        <f>IFERROR(IF(OR(IFERROR(VLOOKUP($B297&amp;"-"&amp;$C297,エリア表のみ!$D$5:$M$906,7,FALSE) ="●",FALSE),IFERROR(VLOOKUP($B297&amp;"-"&amp;$C297,エリア表のみ!$Q$5:$Z$906,7,FALSE) ="●",FALSE),IFERROR(VLOOKUP($B297&amp;"-"&amp;$C297,エリア表のみ!$AD$5:$AM$906,7,FALSE) ="●",FALSE)),1,0),0)</f>
        <v>0</v>
      </c>
      <c r="I297" s="71">
        <v>485</v>
      </c>
      <c r="J297" s="71">
        <f>IFERROR(_xlfn.IFS(IFERROR(VLOOKUP($B297&amp;"-"&amp;$C297,エリア表のみ!$D$5:$M$906,1,FALSE) =$B297&amp;"-"&amp;$C297,FALSE),IFERROR(VLOOKUP($B297&amp;"-"&amp;$C297,エリア表のみ!$D$5:$M$906,9,FALSE),0),IFERROR(VLOOKUP($B297&amp;"-"&amp;$C297,エリア表のみ!$Q$5:$Z$906,1,FALSE) =$B297&amp;"-"&amp;$C297,FALSE),IFERROR(VLOOKUP($B297&amp;"-"&amp;$C297,エリア表のみ!$Q$5:$Z$906,9,FALSE),0),IFERROR(VLOOKUP($B297&amp;"-"&amp;$C297,エリア表のみ!$AD$5:$AM$906,1,FALSE) =$B297&amp;"-"&amp;$C297,FALSE),IFERROR(VLOOKUP($B297&amp;"-"&amp;$C297,エリア表のみ!$AD$5:$AM$906,9,FALSE),0)),0)</f>
        <v>0</v>
      </c>
    </row>
    <row r="298" spans="1:10">
      <c r="A298" s="17">
        <v>11</v>
      </c>
      <c r="B298" s="17">
        <v>10</v>
      </c>
      <c r="C298" s="71">
        <v>11</v>
      </c>
      <c r="D298" s="71">
        <f>IFERROR(IF(OR(IFERROR(VLOOKUP($B298&amp;"-"&amp;$C298,エリア表のみ!$D$5:$M$906,3,FALSE) ="●",FALSE),IFERROR(VLOOKUP($B298&amp;"-"&amp;$C298,エリア表のみ!$Q$5:$Z$906,3,FALSE) ="●",FALSE),IFERROR(VLOOKUP($B298&amp;"-"&amp;$C298,エリア表のみ!$AD$5:$AM$906,3,FALSE) ="●",FALSE)),1,0),0)</f>
        <v>0</v>
      </c>
      <c r="E298" s="71">
        <v>28</v>
      </c>
      <c r="F298" s="71">
        <f>IFERROR(IF(OR(IFERROR(VLOOKUP($B298&amp;"-"&amp;$C298,エリア表のみ!$D$5:$M$906,5,FALSE) ="●",FALSE),IFERROR(VLOOKUP($B298&amp;"-"&amp;$C298,エリア表のみ!$Q$5:$Z$906,5,FALSE) ="●",FALSE),IFERROR(VLOOKUP($B298&amp;"-"&amp;$C298,エリア表のみ!$AD$5:$AM$906,5,FALSE) ="●",FALSE)),1,0),0)</f>
        <v>0</v>
      </c>
      <c r="G298" s="71">
        <v>160</v>
      </c>
      <c r="H298" s="71">
        <f>IFERROR(IF(OR(IFERROR(VLOOKUP($B298&amp;"-"&amp;$C298,エリア表のみ!$D$5:$M$906,7,FALSE) ="●",FALSE),IFERROR(VLOOKUP($B298&amp;"-"&amp;$C298,エリア表のみ!$Q$5:$Z$906,7,FALSE) ="●",FALSE),IFERROR(VLOOKUP($B298&amp;"-"&amp;$C298,エリア表のみ!$AD$5:$AM$906,7,FALSE) ="●",FALSE)),1,0),0)</f>
        <v>0</v>
      </c>
      <c r="I298" s="71">
        <v>188</v>
      </c>
      <c r="J298" s="71">
        <f>IFERROR(_xlfn.IFS(IFERROR(VLOOKUP($B298&amp;"-"&amp;$C298,エリア表のみ!$D$5:$M$906,1,FALSE) =$B298&amp;"-"&amp;$C298,FALSE),IFERROR(VLOOKUP($B298&amp;"-"&amp;$C298,エリア表のみ!$D$5:$M$906,9,FALSE),0),IFERROR(VLOOKUP($B298&amp;"-"&amp;$C298,エリア表のみ!$Q$5:$Z$906,1,FALSE) =$B298&amp;"-"&amp;$C298,FALSE),IFERROR(VLOOKUP($B298&amp;"-"&amp;$C298,エリア表のみ!$Q$5:$Z$906,9,FALSE),0),IFERROR(VLOOKUP($B298&amp;"-"&amp;$C298,エリア表のみ!$AD$5:$AM$906,1,FALSE) =$B298&amp;"-"&amp;$C298,FALSE),IFERROR(VLOOKUP($B298&amp;"-"&amp;$C298,エリア表のみ!$AD$5:$AM$906,9,FALSE),0)),0)</f>
        <v>0</v>
      </c>
    </row>
    <row r="299" spans="1:10">
      <c r="A299" s="17">
        <v>12</v>
      </c>
      <c r="B299" s="17">
        <v>10</v>
      </c>
      <c r="C299" s="71">
        <v>12</v>
      </c>
      <c r="D299" s="71">
        <f>IFERROR(IF(OR(IFERROR(VLOOKUP($B299&amp;"-"&amp;$C299,エリア表のみ!$D$5:$M$906,3,FALSE) ="●",FALSE),IFERROR(VLOOKUP($B299&amp;"-"&amp;$C299,エリア表のみ!$Q$5:$Z$906,3,FALSE) ="●",FALSE),IFERROR(VLOOKUP($B299&amp;"-"&amp;$C299,エリア表のみ!$AD$5:$AM$906,3,FALSE) ="●",FALSE)),1,0),0)</f>
        <v>0</v>
      </c>
      <c r="E299" s="71">
        <v>158</v>
      </c>
      <c r="F299" s="71">
        <f>IFERROR(IF(OR(IFERROR(VLOOKUP($B299&amp;"-"&amp;$C299,エリア表のみ!$D$5:$M$906,5,FALSE) ="●",FALSE),IFERROR(VLOOKUP($B299&amp;"-"&amp;$C299,エリア表のみ!$Q$5:$Z$906,5,FALSE) ="●",FALSE),IFERROR(VLOOKUP($B299&amp;"-"&amp;$C299,エリア表のみ!$AD$5:$AM$906,5,FALSE) ="●",FALSE)),1,0),0)</f>
        <v>0</v>
      </c>
      <c r="G299" s="71">
        <v>215</v>
      </c>
      <c r="H299" s="71">
        <f>IFERROR(IF(OR(IFERROR(VLOOKUP($B299&amp;"-"&amp;$C299,エリア表のみ!$D$5:$M$906,7,FALSE) ="●",FALSE),IFERROR(VLOOKUP($B299&amp;"-"&amp;$C299,エリア表のみ!$Q$5:$Z$906,7,FALSE) ="●",FALSE),IFERROR(VLOOKUP($B299&amp;"-"&amp;$C299,エリア表のみ!$AD$5:$AM$906,7,FALSE) ="●",FALSE)),1,0),0)</f>
        <v>0</v>
      </c>
      <c r="I299" s="71">
        <v>373</v>
      </c>
      <c r="J299" s="71">
        <f>IFERROR(_xlfn.IFS(IFERROR(VLOOKUP($B299&amp;"-"&amp;$C299,エリア表のみ!$D$5:$M$906,1,FALSE) =$B299&amp;"-"&amp;$C299,FALSE),IFERROR(VLOOKUP($B299&amp;"-"&amp;$C299,エリア表のみ!$D$5:$M$906,9,FALSE),0),IFERROR(VLOOKUP($B299&amp;"-"&amp;$C299,エリア表のみ!$Q$5:$Z$906,1,FALSE) =$B299&amp;"-"&amp;$C299,FALSE),IFERROR(VLOOKUP($B299&amp;"-"&amp;$C299,エリア表のみ!$Q$5:$Z$906,9,FALSE),0),IFERROR(VLOOKUP($B299&amp;"-"&amp;$C299,エリア表のみ!$AD$5:$AM$906,1,FALSE) =$B299&amp;"-"&amp;$C299,FALSE),IFERROR(VLOOKUP($B299&amp;"-"&amp;$C299,エリア表のみ!$AD$5:$AM$906,9,FALSE),0)),0)</f>
        <v>0</v>
      </c>
    </row>
    <row r="300" spans="1:10">
      <c r="A300" s="17">
        <v>13</v>
      </c>
      <c r="B300" s="17">
        <v>10</v>
      </c>
      <c r="C300" s="71">
        <v>13</v>
      </c>
      <c r="D300" s="71">
        <f>IFERROR(IF(OR(IFERROR(VLOOKUP($B300&amp;"-"&amp;$C300,エリア表のみ!$D$5:$M$906,3,FALSE) ="●",FALSE),IFERROR(VLOOKUP($B300&amp;"-"&amp;$C300,エリア表のみ!$Q$5:$Z$906,3,FALSE) ="●",FALSE),IFERROR(VLOOKUP($B300&amp;"-"&amp;$C300,エリア表のみ!$AD$5:$AM$906,3,FALSE) ="●",FALSE)),1,0),0)</f>
        <v>0</v>
      </c>
      <c r="E300" s="71">
        <v>126</v>
      </c>
      <c r="F300" s="71">
        <f>IFERROR(IF(OR(IFERROR(VLOOKUP($B300&amp;"-"&amp;$C300,エリア表のみ!$D$5:$M$906,5,FALSE) ="●",FALSE),IFERROR(VLOOKUP($B300&amp;"-"&amp;$C300,エリア表のみ!$Q$5:$Z$906,5,FALSE) ="●",FALSE),IFERROR(VLOOKUP($B300&amp;"-"&amp;$C300,エリア表のみ!$AD$5:$AM$906,5,FALSE) ="●",FALSE)),1,0),0)</f>
        <v>0</v>
      </c>
      <c r="G300" s="71">
        <v>145</v>
      </c>
      <c r="H300" s="71">
        <f>IFERROR(IF(OR(IFERROR(VLOOKUP($B300&amp;"-"&amp;$C300,エリア表のみ!$D$5:$M$906,7,FALSE) ="●",FALSE),IFERROR(VLOOKUP($B300&amp;"-"&amp;$C300,エリア表のみ!$Q$5:$Z$906,7,FALSE) ="●",FALSE),IFERROR(VLOOKUP($B300&amp;"-"&amp;$C300,エリア表のみ!$AD$5:$AM$906,7,FALSE) ="●",FALSE)),1,0),0)</f>
        <v>0</v>
      </c>
      <c r="I300" s="71">
        <v>271</v>
      </c>
      <c r="J300" s="71">
        <f>IFERROR(_xlfn.IFS(IFERROR(VLOOKUP($B300&amp;"-"&amp;$C300,エリア表のみ!$D$5:$M$906,1,FALSE) =$B300&amp;"-"&amp;$C300,FALSE),IFERROR(VLOOKUP($B300&amp;"-"&amp;$C300,エリア表のみ!$D$5:$M$906,9,FALSE),0),IFERROR(VLOOKUP($B300&amp;"-"&amp;$C300,エリア表のみ!$Q$5:$Z$906,1,FALSE) =$B300&amp;"-"&amp;$C300,FALSE),IFERROR(VLOOKUP($B300&amp;"-"&amp;$C300,エリア表のみ!$Q$5:$Z$906,9,FALSE),0),IFERROR(VLOOKUP($B300&amp;"-"&amp;$C300,エリア表のみ!$AD$5:$AM$906,1,FALSE) =$B300&amp;"-"&amp;$C300,FALSE),IFERROR(VLOOKUP($B300&amp;"-"&amp;$C300,エリア表のみ!$AD$5:$AM$906,9,FALSE),0)),0)</f>
        <v>0</v>
      </c>
    </row>
    <row r="301" spans="1:10">
      <c r="A301" s="17">
        <v>14</v>
      </c>
      <c r="B301" s="17">
        <v>10</v>
      </c>
      <c r="C301" s="71">
        <v>14</v>
      </c>
      <c r="D301" s="71">
        <f>IFERROR(IF(OR(IFERROR(VLOOKUP($B301&amp;"-"&amp;$C301,エリア表のみ!$D$5:$M$906,3,FALSE) ="●",FALSE),IFERROR(VLOOKUP($B301&amp;"-"&amp;$C301,エリア表のみ!$Q$5:$Z$906,3,FALSE) ="●",FALSE),IFERROR(VLOOKUP($B301&amp;"-"&amp;$C301,エリア表のみ!$AD$5:$AM$906,3,FALSE) ="●",FALSE)),1,0),0)</f>
        <v>0</v>
      </c>
      <c r="E301" s="71">
        <v>117</v>
      </c>
      <c r="F301" s="71">
        <f>IFERROR(IF(OR(IFERROR(VLOOKUP($B301&amp;"-"&amp;$C301,エリア表のみ!$D$5:$M$906,5,FALSE) ="●",FALSE),IFERROR(VLOOKUP($B301&amp;"-"&amp;$C301,エリア表のみ!$Q$5:$Z$906,5,FALSE) ="●",FALSE),IFERROR(VLOOKUP($B301&amp;"-"&amp;$C301,エリア表のみ!$AD$5:$AM$906,5,FALSE) ="●",FALSE)),1,0),0)</f>
        <v>0</v>
      </c>
      <c r="G301" s="71">
        <v>161</v>
      </c>
      <c r="H301" s="71">
        <f>IFERROR(IF(OR(IFERROR(VLOOKUP($B301&amp;"-"&amp;$C301,エリア表のみ!$D$5:$M$906,7,FALSE) ="●",FALSE),IFERROR(VLOOKUP($B301&amp;"-"&amp;$C301,エリア表のみ!$Q$5:$Z$906,7,FALSE) ="●",FALSE),IFERROR(VLOOKUP($B301&amp;"-"&amp;$C301,エリア表のみ!$AD$5:$AM$906,7,FALSE) ="●",FALSE)),1,0),0)</f>
        <v>0</v>
      </c>
      <c r="I301" s="71">
        <v>278</v>
      </c>
      <c r="J301" s="71">
        <f>IFERROR(_xlfn.IFS(IFERROR(VLOOKUP($B301&amp;"-"&amp;$C301,エリア表のみ!$D$5:$M$906,1,FALSE) =$B301&amp;"-"&amp;$C301,FALSE),IFERROR(VLOOKUP($B301&amp;"-"&amp;$C301,エリア表のみ!$D$5:$M$906,9,FALSE),0),IFERROR(VLOOKUP($B301&amp;"-"&amp;$C301,エリア表のみ!$Q$5:$Z$906,1,FALSE) =$B301&amp;"-"&amp;$C301,FALSE),IFERROR(VLOOKUP($B301&amp;"-"&amp;$C301,エリア表のみ!$Q$5:$Z$906,9,FALSE),0),IFERROR(VLOOKUP($B301&amp;"-"&amp;$C301,エリア表のみ!$AD$5:$AM$906,1,FALSE) =$B301&amp;"-"&amp;$C301,FALSE),IFERROR(VLOOKUP($B301&amp;"-"&amp;$C301,エリア表のみ!$AD$5:$AM$906,9,FALSE),0)),0)</f>
        <v>0</v>
      </c>
    </row>
    <row r="302" spans="1:10">
      <c r="A302" s="17">
        <v>15</v>
      </c>
      <c r="B302" s="17">
        <v>10</v>
      </c>
      <c r="C302" s="71">
        <v>15</v>
      </c>
      <c r="D302" s="71">
        <f>IFERROR(IF(OR(IFERROR(VLOOKUP($B302&amp;"-"&amp;$C302,エリア表のみ!$D$5:$M$906,3,FALSE) ="●",FALSE),IFERROR(VLOOKUP($B302&amp;"-"&amp;$C302,エリア表のみ!$Q$5:$Z$906,3,FALSE) ="●",FALSE),IFERROR(VLOOKUP($B302&amp;"-"&amp;$C302,エリア表のみ!$AD$5:$AM$906,3,FALSE) ="●",FALSE)),1,0),0)</f>
        <v>0</v>
      </c>
      <c r="E302" s="71">
        <v>118</v>
      </c>
      <c r="F302" s="71">
        <f>IFERROR(IF(OR(IFERROR(VLOOKUP($B302&amp;"-"&amp;$C302,エリア表のみ!$D$5:$M$906,5,FALSE) ="●",FALSE),IFERROR(VLOOKUP($B302&amp;"-"&amp;$C302,エリア表のみ!$Q$5:$Z$906,5,FALSE) ="●",FALSE),IFERROR(VLOOKUP($B302&amp;"-"&amp;$C302,エリア表のみ!$AD$5:$AM$906,5,FALSE) ="●",FALSE)),1,0),0)</f>
        <v>0</v>
      </c>
      <c r="G302" s="71">
        <v>117</v>
      </c>
      <c r="H302" s="71">
        <f>IFERROR(IF(OR(IFERROR(VLOOKUP($B302&amp;"-"&amp;$C302,エリア表のみ!$D$5:$M$906,7,FALSE) ="●",FALSE),IFERROR(VLOOKUP($B302&amp;"-"&amp;$C302,エリア表のみ!$Q$5:$Z$906,7,FALSE) ="●",FALSE),IFERROR(VLOOKUP($B302&amp;"-"&amp;$C302,エリア表のみ!$AD$5:$AM$906,7,FALSE) ="●",FALSE)),1,0),0)</f>
        <v>0</v>
      </c>
      <c r="I302" s="71">
        <v>235</v>
      </c>
      <c r="J302" s="71">
        <f>IFERROR(_xlfn.IFS(IFERROR(VLOOKUP($B302&amp;"-"&amp;$C302,エリア表のみ!$D$5:$M$906,1,FALSE) =$B302&amp;"-"&amp;$C302,FALSE),IFERROR(VLOOKUP($B302&amp;"-"&amp;$C302,エリア表のみ!$D$5:$M$906,9,FALSE),0),IFERROR(VLOOKUP($B302&amp;"-"&amp;$C302,エリア表のみ!$Q$5:$Z$906,1,FALSE) =$B302&amp;"-"&amp;$C302,FALSE),IFERROR(VLOOKUP($B302&amp;"-"&amp;$C302,エリア表のみ!$Q$5:$Z$906,9,FALSE),0),IFERROR(VLOOKUP($B302&amp;"-"&amp;$C302,エリア表のみ!$AD$5:$AM$906,1,FALSE) =$B302&amp;"-"&amp;$C302,FALSE),IFERROR(VLOOKUP($B302&amp;"-"&amp;$C302,エリア表のみ!$AD$5:$AM$906,9,FALSE),0)),0)</f>
        <v>0</v>
      </c>
    </row>
    <row r="303" spans="1:10">
      <c r="A303" s="17">
        <v>16</v>
      </c>
      <c r="B303" s="17">
        <v>10</v>
      </c>
      <c r="C303" s="71">
        <v>16</v>
      </c>
      <c r="D303" s="71">
        <f>IFERROR(IF(OR(IFERROR(VLOOKUP($B303&amp;"-"&amp;$C303,エリア表のみ!$D$5:$M$906,3,FALSE) ="●",FALSE),IFERROR(VLOOKUP($B303&amp;"-"&amp;$C303,エリア表のみ!$Q$5:$Z$906,3,FALSE) ="●",FALSE),IFERROR(VLOOKUP($B303&amp;"-"&amp;$C303,エリア表のみ!$AD$5:$AM$906,3,FALSE) ="●",FALSE)),1,0),0)</f>
        <v>0</v>
      </c>
      <c r="E303" s="71">
        <v>81</v>
      </c>
      <c r="F303" s="71">
        <f>IFERROR(IF(OR(IFERROR(VLOOKUP($B303&amp;"-"&amp;$C303,エリア表のみ!$D$5:$M$906,5,FALSE) ="●",FALSE),IFERROR(VLOOKUP($B303&amp;"-"&amp;$C303,エリア表のみ!$Q$5:$Z$906,5,FALSE) ="●",FALSE),IFERROR(VLOOKUP($B303&amp;"-"&amp;$C303,エリア表のみ!$AD$5:$AM$906,5,FALSE) ="●",FALSE)),1,0),0)</f>
        <v>0</v>
      </c>
      <c r="G303" s="71">
        <v>370</v>
      </c>
      <c r="H303" s="71">
        <f>IFERROR(IF(OR(IFERROR(VLOOKUP($B303&amp;"-"&amp;$C303,エリア表のみ!$D$5:$M$906,7,FALSE) ="●",FALSE),IFERROR(VLOOKUP($B303&amp;"-"&amp;$C303,エリア表のみ!$Q$5:$Z$906,7,FALSE) ="●",FALSE),IFERROR(VLOOKUP($B303&amp;"-"&amp;$C303,エリア表のみ!$AD$5:$AM$906,7,FALSE) ="●",FALSE)),1,0),0)</f>
        <v>0</v>
      </c>
      <c r="I303" s="71">
        <v>451</v>
      </c>
      <c r="J303" s="71">
        <f>IFERROR(_xlfn.IFS(IFERROR(VLOOKUP($B303&amp;"-"&amp;$C303,エリア表のみ!$D$5:$M$906,1,FALSE) =$B303&amp;"-"&amp;$C303,FALSE),IFERROR(VLOOKUP($B303&amp;"-"&amp;$C303,エリア表のみ!$D$5:$M$906,9,FALSE),0),IFERROR(VLOOKUP($B303&amp;"-"&amp;$C303,エリア表のみ!$Q$5:$Z$906,1,FALSE) =$B303&amp;"-"&amp;$C303,FALSE),IFERROR(VLOOKUP($B303&amp;"-"&amp;$C303,エリア表のみ!$Q$5:$Z$906,9,FALSE),0),IFERROR(VLOOKUP($B303&amp;"-"&amp;$C303,エリア表のみ!$AD$5:$AM$906,1,FALSE) =$B303&amp;"-"&amp;$C303,FALSE),IFERROR(VLOOKUP($B303&amp;"-"&amp;$C303,エリア表のみ!$AD$5:$AM$906,9,FALSE),0)),0)</f>
        <v>0</v>
      </c>
    </row>
    <row r="304" spans="1:10">
      <c r="A304" s="17">
        <v>17</v>
      </c>
      <c r="B304" s="17">
        <v>10</v>
      </c>
      <c r="C304" s="71">
        <v>17</v>
      </c>
      <c r="D304" s="71">
        <f>IFERROR(IF(OR(IFERROR(VLOOKUP($B304&amp;"-"&amp;$C304,エリア表のみ!$D$5:$M$906,3,FALSE) ="●",FALSE),IFERROR(VLOOKUP($B304&amp;"-"&amp;$C304,エリア表のみ!$Q$5:$Z$906,3,FALSE) ="●",FALSE),IFERROR(VLOOKUP($B304&amp;"-"&amp;$C304,エリア表のみ!$AD$5:$AM$906,3,FALSE) ="●",FALSE)),1,0),0)</f>
        <v>0</v>
      </c>
      <c r="E304" s="71">
        <v>194</v>
      </c>
      <c r="F304" s="71">
        <f>IFERROR(IF(OR(IFERROR(VLOOKUP($B304&amp;"-"&amp;$C304,エリア表のみ!$D$5:$M$906,5,FALSE) ="●",FALSE),IFERROR(VLOOKUP($B304&amp;"-"&amp;$C304,エリア表のみ!$Q$5:$Z$906,5,FALSE) ="●",FALSE),IFERROR(VLOOKUP($B304&amp;"-"&amp;$C304,エリア表のみ!$AD$5:$AM$906,5,FALSE) ="●",FALSE)),1,0),0)</f>
        <v>0</v>
      </c>
      <c r="G304" s="71">
        <v>400</v>
      </c>
      <c r="H304" s="71">
        <f>IFERROR(IF(OR(IFERROR(VLOOKUP($B304&amp;"-"&amp;$C304,エリア表のみ!$D$5:$M$906,7,FALSE) ="●",FALSE),IFERROR(VLOOKUP($B304&amp;"-"&amp;$C304,エリア表のみ!$Q$5:$Z$906,7,FALSE) ="●",FALSE),IFERROR(VLOOKUP($B304&amp;"-"&amp;$C304,エリア表のみ!$AD$5:$AM$906,7,FALSE) ="●",FALSE)),1,0),0)</f>
        <v>0</v>
      </c>
      <c r="I304" s="71">
        <v>594</v>
      </c>
      <c r="J304" s="71">
        <f>IFERROR(_xlfn.IFS(IFERROR(VLOOKUP($B304&amp;"-"&amp;$C304,エリア表のみ!$D$5:$M$906,1,FALSE) =$B304&amp;"-"&amp;$C304,FALSE),IFERROR(VLOOKUP($B304&amp;"-"&amp;$C304,エリア表のみ!$D$5:$M$906,9,FALSE),0),IFERROR(VLOOKUP($B304&amp;"-"&amp;$C304,エリア表のみ!$Q$5:$Z$906,1,FALSE) =$B304&amp;"-"&amp;$C304,FALSE),IFERROR(VLOOKUP($B304&amp;"-"&amp;$C304,エリア表のみ!$Q$5:$Z$906,9,FALSE),0),IFERROR(VLOOKUP($B304&amp;"-"&amp;$C304,エリア表のみ!$AD$5:$AM$906,1,FALSE) =$B304&amp;"-"&amp;$C304,FALSE),IFERROR(VLOOKUP($B304&amp;"-"&amp;$C304,エリア表のみ!$AD$5:$AM$906,9,FALSE),0)),0)</f>
        <v>0</v>
      </c>
    </row>
    <row r="305" spans="1:12">
      <c r="A305" s="17">
        <v>18</v>
      </c>
      <c r="B305" s="17">
        <v>10</v>
      </c>
      <c r="C305" s="71">
        <v>18</v>
      </c>
      <c r="D305" s="71">
        <f>IFERROR(IF(OR(IFERROR(VLOOKUP($B305&amp;"-"&amp;$C305,エリア表のみ!$D$5:$M$906,3,FALSE) ="●",FALSE),IFERROR(VLOOKUP($B305&amp;"-"&amp;$C305,エリア表のみ!$Q$5:$Z$906,3,FALSE) ="●",FALSE),IFERROR(VLOOKUP($B305&amp;"-"&amp;$C305,エリア表のみ!$AD$5:$AM$906,3,FALSE) ="●",FALSE)),1,0),0)</f>
        <v>0</v>
      </c>
      <c r="E305" s="71">
        <v>169</v>
      </c>
      <c r="F305" s="71">
        <f>IFERROR(IF(OR(IFERROR(VLOOKUP($B305&amp;"-"&amp;$C305,エリア表のみ!$D$5:$M$906,5,FALSE) ="●",FALSE),IFERROR(VLOOKUP($B305&amp;"-"&amp;$C305,エリア表のみ!$Q$5:$Z$906,5,FALSE) ="●",FALSE),IFERROR(VLOOKUP($B305&amp;"-"&amp;$C305,エリア表のみ!$AD$5:$AM$906,5,FALSE) ="●",FALSE)),1,0),0)</f>
        <v>0</v>
      </c>
      <c r="G305" s="71">
        <v>77</v>
      </c>
      <c r="H305" s="71">
        <f>IFERROR(IF(OR(IFERROR(VLOOKUP($B305&amp;"-"&amp;$C305,エリア表のみ!$D$5:$M$906,7,FALSE) ="●",FALSE),IFERROR(VLOOKUP($B305&amp;"-"&amp;$C305,エリア表のみ!$Q$5:$Z$906,7,FALSE) ="●",FALSE),IFERROR(VLOOKUP($B305&amp;"-"&amp;$C305,エリア表のみ!$AD$5:$AM$906,7,FALSE) ="●",FALSE)),1,0),0)</f>
        <v>0</v>
      </c>
      <c r="I305" s="71">
        <v>246</v>
      </c>
      <c r="J305" s="71">
        <f>IFERROR(_xlfn.IFS(IFERROR(VLOOKUP($B305&amp;"-"&amp;$C305,エリア表のみ!$D$5:$M$906,1,FALSE) =$B305&amp;"-"&amp;$C305,FALSE),IFERROR(VLOOKUP($B305&amp;"-"&amp;$C305,エリア表のみ!$D$5:$M$906,9,FALSE),0),IFERROR(VLOOKUP($B305&amp;"-"&amp;$C305,エリア表のみ!$Q$5:$Z$906,1,FALSE) =$B305&amp;"-"&amp;$C305,FALSE),IFERROR(VLOOKUP($B305&amp;"-"&amp;$C305,エリア表のみ!$Q$5:$Z$906,9,FALSE),0),IFERROR(VLOOKUP($B305&amp;"-"&amp;$C305,エリア表のみ!$AD$5:$AM$906,1,FALSE) =$B305&amp;"-"&amp;$C305,FALSE),IFERROR(VLOOKUP($B305&amp;"-"&amp;$C305,エリア表のみ!$AD$5:$AM$906,9,FALSE),0)),0)</f>
        <v>0</v>
      </c>
    </row>
    <row r="306" spans="1:12">
      <c r="A306" s="17">
        <v>19</v>
      </c>
      <c r="B306" s="17">
        <v>10</v>
      </c>
      <c r="C306" s="71">
        <v>19</v>
      </c>
      <c r="D306" s="71">
        <f>IFERROR(IF(OR(IFERROR(VLOOKUP($B306&amp;"-"&amp;$C306,エリア表のみ!$D$5:$M$906,3,FALSE) ="●",FALSE),IFERROR(VLOOKUP($B306&amp;"-"&amp;$C306,エリア表のみ!$Q$5:$Z$906,3,FALSE) ="●",FALSE),IFERROR(VLOOKUP($B306&amp;"-"&amp;$C306,エリア表のみ!$AD$5:$AM$906,3,FALSE) ="●",FALSE)),1,0),0)</f>
        <v>0</v>
      </c>
      <c r="E306" s="71">
        <v>113</v>
      </c>
      <c r="F306" s="71">
        <f>IFERROR(IF(OR(IFERROR(VLOOKUP($B306&amp;"-"&amp;$C306,エリア表のみ!$D$5:$M$906,5,FALSE) ="●",FALSE),IFERROR(VLOOKUP($B306&amp;"-"&amp;$C306,エリア表のみ!$Q$5:$Z$906,5,FALSE) ="●",FALSE),IFERROR(VLOOKUP($B306&amp;"-"&amp;$C306,エリア表のみ!$AD$5:$AM$906,5,FALSE) ="●",FALSE)),1,0),0)</f>
        <v>0</v>
      </c>
      <c r="G306" s="71">
        <v>70</v>
      </c>
      <c r="H306" s="71">
        <f>IFERROR(IF(OR(IFERROR(VLOOKUP($B306&amp;"-"&amp;$C306,エリア表のみ!$D$5:$M$906,7,FALSE) ="●",FALSE),IFERROR(VLOOKUP($B306&amp;"-"&amp;$C306,エリア表のみ!$Q$5:$Z$906,7,FALSE) ="●",FALSE),IFERROR(VLOOKUP($B306&amp;"-"&amp;$C306,エリア表のみ!$AD$5:$AM$906,7,FALSE) ="●",FALSE)),1,0),0)</f>
        <v>0</v>
      </c>
      <c r="I306" s="71">
        <v>183</v>
      </c>
      <c r="J306" s="71">
        <f>IFERROR(_xlfn.IFS(IFERROR(VLOOKUP($B306&amp;"-"&amp;$C306,エリア表のみ!$D$5:$M$906,1,FALSE) =$B306&amp;"-"&amp;$C306,FALSE),IFERROR(VLOOKUP($B306&amp;"-"&amp;$C306,エリア表のみ!$D$5:$M$906,9,FALSE),0),IFERROR(VLOOKUP($B306&amp;"-"&amp;$C306,エリア表のみ!$Q$5:$Z$906,1,FALSE) =$B306&amp;"-"&amp;$C306,FALSE),IFERROR(VLOOKUP($B306&amp;"-"&amp;$C306,エリア表のみ!$Q$5:$Z$906,9,FALSE),0),IFERROR(VLOOKUP($B306&amp;"-"&amp;$C306,エリア表のみ!$AD$5:$AM$906,1,FALSE) =$B306&amp;"-"&amp;$C306,FALSE),IFERROR(VLOOKUP($B306&amp;"-"&amp;$C306,エリア表のみ!$AD$5:$AM$906,9,FALSE),0)),0)</f>
        <v>0</v>
      </c>
    </row>
    <row r="307" spans="1:12">
      <c r="A307" s="17">
        <v>20</v>
      </c>
      <c r="B307" s="17">
        <v>10</v>
      </c>
      <c r="C307" s="71">
        <v>20</v>
      </c>
      <c r="D307" s="71">
        <f>IFERROR(IF(OR(IFERROR(VLOOKUP($B307&amp;"-"&amp;$C307,エリア表のみ!$D$5:$M$906,3,FALSE) ="●",FALSE),IFERROR(VLOOKUP($B307&amp;"-"&amp;$C307,エリア表のみ!$Q$5:$Z$906,3,FALSE) ="●",FALSE),IFERROR(VLOOKUP($B307&amp;"-"&amp;$C307,エリア表のみ!$AD$5:$AM$906,3,FALSE) ="●",FALSE)),1,0),0)</f>
        <v>0</v>
      </c>
      <c r="E307" s="71">
        <v>130</v>
      </c>
      <c r="F307" s="71">
        <f>IFERROR(IF(OR(IFERROR(VLOOKUP($B307&amp;"-"&amp;$C307,エリア表のみ!$D$5:$M$906,5,FALSE) ="●",FALSE),IFERROR(VLOOKUP($B307&amp;"-"&amp;$C307,エリア表のみ!$Q$5:$Z$906,5,FALSE) ="●",FALSE),IFERROR(VLOOKUP($B307&amp;"-"&amp;$C307,エリア表のみ!$AD$5:$AM$906,5,FALSE) ="●",FALSE)),1,0),0)</f>
        <v>0</v>
      </c>
      <c r="G307" s="71">
        <v>80</v>
      </c>
      <c r="H307" s="71">
        <f>IFERROR(IF(OR(IFERROR(VLOOKUP($B307&amp;"-"&amp;$C307,エリア表のみ!$D$5:$M$906,7,FALSE) ="●",FALSE),IFERROR(VLOOKUP($B307&amp;"-"&amp;$C307,エリア表のみ!$Q$5:$Z$906,7,FALSE) ="●",FALSE),IFERROR(VLOOKUP($B307&amp;"-"&amp;$C307,エリア表のみ!$AD$5:$AM$906,7,FALSE) ="●",FALSE)),1,0),0)</f>
        <v>0</v>
      </c>
      <c r="I307" s="71">
        <v>210</v>
      </c>
      <c r="J307" s="71">
        <f>IFERROR(_xlfn.IFS(IFERROR(VLOOKUP($B307&amp;"-"&amp;$C307,エリア表のみ!$D$5:$M$906,1,FALSE) =$B307&amp;"-"&amp;$C307,FALSE),IFERROR(VLOOKUP($B307&amp;"-"&amp;$C307,エリア表のみ!$D$5:$M$906,9,FALSE),0),IFERROR(VLOOKUP($B307&amp;"-"&amp;$C307,エリア表のみ!$Q$5:$Z$906,1,FALSE) =$B307&amp;"-"&amp;$C307,FALSE),IFERROR(VLOOKUP($B307&amp;"-"&amp;$C307,エリア表のみ!$Q$5:$Z$906,9,FALSE),0),IFERROR(VLOOKUP($B307&amp;"-"&amp;$C307,エリア表のみ!$AD$5:$AM$906,1,FALSE) =$B307&amp;"-"&amp;$C307,FALSE),IFERROR(VLOOKUP($B307&amp;"-"&amp;$C307,エリア表のみ!$AD$5:$AM$906,9,FALSE),0)),0)</f>
        <v>0</v>
      </c>
    </row>
    <row r="308" spans="1:12">
      <c r="A308" s="17">
        <v>21</v>
      </c>
      <c r="B308" s="17">
        <v>10</v>
      </c>
      <c r="C308" s="71">
        <v>21</v>
      </c>
      <c r="D308" s="71">
        <f>IFERROR(IF(OR(IFERROR(VLOOKUP($B308&amp;"-"&amp;$C308,エリア表のみ!$D$5:$M$906,3,FALSE) ="●",FALSE),IFERROR(VLOOKUP($B308&amp;"-"&amp;$C308,エリア表のみ!$Q$5:$Z$906,3,FALSE) ="●",FALSE),IFERROR(VLOOKUP($B308&amp;"-"&amp;$C308,エリア表のみ!$AD$5:$AM$906,3,FALSE) ="●",FALSE)),1,0),0)</f>
        <v>0</v>
      </c>
      <c r="E308" s="71">
        <v>236</v>
      </c>
      <c r="F308" s="71">
        <f>IFERROR(IF(OR(IFERROR(VLOOKUP($B308&amp;"-"&amp;$C308,エリア表のみ!$D$5:$M$906,5,FALSE) ="●",FALSE),IFERROR(VLOOKUP($B308&amp;"-"&amp;$C308,エリア表のみ!$Q$5:$Z$906,5,FALSE) ="●",FALSE),IFERROR(VLOOKUP($B308&amp;"-"&amp;$C308,エリア表のみ!$AD$5:$AM$906,5,FALSE) ="●",FALSE)),1,0),0)</f>
        <v>0</v>
      </c>
      <c r="G308" s="71">
        <v>114</v>
      </c>
      <c r="H308" s="71">
        <f>IFERROR(IF(OR(IFERROR(VLOOKUP($B308&amp;"-"&amp;$C308,エリア表のみ!$D$5:$M$906,7,FALSE) ="●",FALSE),IFERROR(VLOOKUP($B308&amp;"-"&amp;$C308,エリア表のみ!$Q$5:$Z$906,7,FALSE) ="●",FALSE),IFERROR(VLOOKUP($B308&amp;"-"&amp;$C308,エリア表のみ!$AD$5:$AM$906,7,FALSE) ="●",FALSE)),1,0),0)</f>
        <v>0</v>
      </c>
      <c r="I308" s="71">
        <v>350</v>
      </c>
      <c r="J308" s="71">
        <f>IFERROR(_xlfn.IFS(IFERROR(VLOOKUP($B308&amp;"-"&amp;$C308,エリア表のみ!$D$5:$M$906,1,FALSE) =$B308&amp;"-"&amp;$C308,FALSE),IFERROR(VLOOKUP($B308&amp;"-"&amp;$C308,エリア表のみ!$D$5:$M$906,9,FALSE),0),IFERROR(VLOOKUP($B308&amp;"-"&amp;$C308,エリア表のみ!$Q$5:$Z$906,1,FALSE) =$B308&amp;"-"&amp;$C308,FALSE),IFERROR(VLOOKUP($B308&amp;"-"&amp;$C308,エリア表のみ!$Q$5:$Z$906,9,FALSE),0),IFERROR(VLOOKUP($B308&amp;"-"&amp;$C308,エリア表のみ!$AD$5:$AM$906,1,FALSE) =$B308&amp;"-"&amp;$C308,FALSE),IFERROR(VLOOKUP($B308&amp;"-"&amp;$C308,エリア表のみ!$AD$5:$AM$906,9,FALSE),0)),0)</f>
        <v>0</v>
      </c>
    </row>
    <row r="309" spans="1:12">
      <c r="A309" s="17">
        <v>22</v>
      </c>
      <c r="B309" s="17">
        <v>10</v>
      </c>
      <c r="C309" s="71">
        <v>22</v>
      </c>
      <c r="D309" s="71">
        <f>IFERROR(IF(OR(IFERROR(VLOOKUP($B309&amp;"-"&amp;$C309,エリア表のみ!$D$5:$M$906,3,FALSE) ="●",FALSE),IFERROR(VLOOKUP($B309&amp;"-"&amp;$C309,エリア表のみ!$Q$5:$Z$906,3,FALSE) ="●",FALSE),IFERROR(VLOOKUP($B309&amp;"-"&amp;$C309,エリア表のみ!$AD$5:$AM$906,3,FALSE) ="●",FALSE)),1,0),0)</f>
        <v>0</v>
      </c>
      <c r="E309" s="71">
        <v>203</v>
      </c>
      <c r="F309" s="71">
        <f>IFERROR(IF(OR(IFERROR(VLOOKUP($B309&amp;"-"&amp;$C309,エリア表のみ!$D$5:$M$906,5,FALSE) ="●",FALSE),IFERROR(VLOOKUP($B309&amp;"-"&amp;$C309,エリア表のみ!$Q$5:$Z$906,5,FALSE) ="●",FALSE),IFERROR(VLOOKUP($B309&amp;"-"&amp;$C309,エリア表のみ!$AD$5:$AM$906,5,FALSE) ="●",FALSE)),1,0),0)</f>
        <v>0</v>
      </c>
      <c r="G309" s="71">
        <v>200</v>
      </c>
      <c r="H309" s="71">
        <f>IFERROR(IF(OR(IFERROR(VLOOKUP($B309&amp;"-"&amp;$C309,エリア表のみ!$D$5:$M$906,7,FALSE) ="●",FALSE),IFERROR(VLOOKUP($B309&amp;"-"&amp;$C309,エリア表のみ!$Q$5:$Z$906,7,FALSE) ="●",FALSE),IFERROR(VLOOKUP($B309&amp;"-"&amp;$C309,エリア表のみ!$AD$5:$AM$906,7,FALSE) ="●",FALSE)),1,0),0)</f>
        <v>0</v>
      </c>
      <c r="I309" s="71">
        <v>403</v>
      </c>
      <c r="J309" s="71">
        <f>IFERROR(_xlfn.IFS(IFERROR(VLOOKUP($B309&amp;"-"&amp;$C309,エリア表のみ!$D$5:$M$906,1,FALSE) =$B309&amp;"-"&amp;$C309,FALSE),IFERROR(VLOOKUP($B309&amp;"-"&amp;$C309,エリア表のみ!$D$5:$M$906,9,FALSE),0),IFERROR(VLOOKUP($B309&amp;"-"&amp;$C309,エリア表のみ!$Q$5:$Z$906,1,FALSE) =$B309&amp;"-"&amp;$C309,FALSE),IFERROR(VLOOKUP($B309&amp;"-"&amp;$C309,エリア表のみ!$Q$5:$Z$906,9,FALSE),0),IFERROR(VLOOKUP($B309&amp;"-"&amp;$C309,エリア表のみ!$AD$5:$AM$906,1,FALSE) =$B309&amp;"-"&amp;$C309,FALSE),IFERROR(VLOOKUP($B309&amp;"-"&amp;$C309,エリア表のみ!$AD$5:$AM$906,9,FALSE),0)),0)</f>
        <v>0</v>
      </c>
    </row>
    <row r="310" spans="1:12">
      <c r="A310" s="17">
        <v>23</v>
      </c>
      <c r="B310" s="17">
        <v>10</v>
      </c>
      <c r="C310" s="71">
        <v>23</v>
      </c>
      <c r="D310" s="71">
        <f>IFERROR(IF(OR(IFERROR(VLOOKUP($B310&amp;"-"&amp;$C310,エリア表のみ!$D$5:$M$906,3,FALSE) ="●",FALSE),IFERROR(VLOOKUP($B310&amp;"-"&amp;$C310,エリア表のみ!$Q$5:$Z$906,3,FALSE) ="●",FALSE),IFERROR(VLOOKUP($B310&amp;"-"&amp;$C310,エリア表のみ!$AD$5:$AM$906,3,FALSE) ="●",FALSE)),1,0),0)</f>
        <v>0</v>
      </c>
      <c r="E310" s="71">
        <v>126</v>
      </c>
      <c r="F310" s="71">
        <f>IFERROR(IF(OR(IFERROR(VLOOKUP($B310&amp;"-"&amp;$C310,エリア表のみ!$D$5:$M$906,5,FALSE) ="●",FALSE),IFERROR(VLOOKUP($B310&amp;"-"&amp;$C310,エリア表のみ!$Q$5:$Z$906,5,FALSE) ="●",FALSE),IFERROR(VLOOKUP($B310&amp;"-"&amp;$C310,エリア表のみ!$AD$5:$AM$906,5,FALSE) ="●",FALSE)),1,0),0)</f>
        <v>0</v>
      </c>
      <c r="G310" s="71">
        <v>188</v>
      </c>
      <c r="H310" s="71">
        <f>IFERROR(IF(OR(IFERROR(VLOOKUP($B310&amp;"-"&amp;$C310,エリア表のみ!$D$5:$M$906,7,FALSE) ="●",FALSE),IFERROR(VLOOKUP($B310&amp;"-"&amp;$C310,エリア表のみ!$Q$5:$Z$906,7,FALSE) ="●",FALSE),IFERROR(VLOOKUP($B310&amp;"-"&amp;$C310,エリア表のみ!$AD$5:$AM$906,7,FALSE) ="●",FALSE)),1,0),0)</f>
        <v>0</v>
      </c>
      <c r="I310" s="71">
        <v>314</v>
      </c>
      <c r="J310" s="71">
        <f>IFERROR(_xlfn.IFS(IFERROR(VLOOKUP($B310&amp;"-"&amp;$C310,エリア表のみ!$D$5:$M$906,1,FALSE) =$B310&amp;"-"&amp;$C310,FALSE),IFERROR(VLOOKUP($B310&amp;"-"&amp;$C310,エリア表のみ!$D$5:$M$906,9,FALSE),0),IFERROR(VLOOKUP($B310&amp;"-"&amp;$C310,エリア表のみ!$Q$5:$Z$906,1,FALSE) =$B310&amp;"-"&amp;$C310,FALSE),IFERROR(VLOOKUP($B310&amp;"-"&amp;$C310,エリア表のみ!$Q$5:$Z$906,9,FALSE),0),IFERROR(VLOOKUP($B310&amp;"-"&amp;$C310,エリア表のみ!$AD$5:$AM$906,1,FALSE) =$B310&amp;"-"&amp;$C310,FALSE),IFERROR(VLOOKUP($B310&amp;"-"&amp;$C310,エリア表のみ!$AD$5:$AM$906,9,FALSE),0)),0)</f>
        <v>0</v>
      </c>
    </row>
    <row r="311" spans="1:12">
      <c r="A311" s="17">
        <v>24</v>
      </c>
      <c r="B311" s="17">
        <v>10</v>
      </c>
      <c r="C311" s="71">
        <v>24</v>
      </c>
      <c r="D311" s="71">
        <f>IFERROR(IF(OR(IFERROR(VLOOKUP($B311&amp;"-"&amp;$C311,エリア表のみ!$D$5:$M$906,3,FALSE) ="●",FALSE),IFERROR(VLOOKUP($B311&amp;"-"&amp;$C311,エリア表のみ!$Q$5:$Z$906,3,FALSE) ="●",FALSE),IFERROR(VLOOKUP($B311&amp;"-"&amp;$C311,エリア表のみ!$AD$5:$AM$906,3,FALSE) ="●",FALSE)),1,0),0)</f>
        <v>0</v>
      </c>
      <c r="E311" s="71">
        <v>213</v>
      </c>
      <c r="F311" s="71">
        <f>IFERROR(IF(OR(IFERROR(VLOOKUP($B311&amp;"-"&amp;$C311,エリア表のみ!$D$5:$M$906,5,FALSE) ="●",FALSE),IFERROR(VLOOKUP($B311&amp;"-"&amp;$C311,エリア表のみ!$Q$5:$Z$906,5,FALSE) ="●",FALSE),IFERROR(VLOOKUP($B311&amp;"-"&amp;$C311,エリア表のみ!$AD$5:$AM$906,5,FALSE) ="●",FALSE)),1,0),0)</f>
        <v>0</v>
      </c>
      <c r="G311" s="71">
        <v>55</v>
      </c>
      <c r="H311" s="71">
        <f>IFERROR(IF(OR(IFERROR(VLOOKUP($B311&amp;"-"&amp;$C311,エリア表のみ!$D$5:$M$906,7,FALSE) ="●",FALSE),IFERROR(VLOOKUP($B311&amp;"-"&amp;$C311,エリア表のみ!$Q$5:$Z$906,7,FALSE) ="●",FALSE),IFERROR(VLOOKUP($B311&amp;"-"&amp;$C311,エリア表のみ!$AD$5:$AM$906,7,FALSE) ="●",FALSE)),1,0),0)</f>
        <v>0</v>
      </c>
      <c r="I311" s="71">
        <v>268</v>
      </c>
      <c r="J311" s="71">
        <f>IFERROR(_xlfn.IFS(IFERROR(VLOOKUP($B311&amp;"-"&amp;$C311,エリア表のみ!$D$5:$M$906,1,FALSE) =$B311&amp;"-"&amp;$C311,FALSE),IFERROR(VLOOKUP($B311&amp;"-"&amp;$C311,エリア表のみ!$D$5:$M$906,9,FALSE),0),IFERROR(VLOOKUP($B311&amp;"-"&amp;$C311,エリア表のみ!$Q$5:$Z$906,1,FALSE) =$B311&amp;"-"&amp;$C311,FALSE),IFERROR(VLOOKUP($B311&amp;"-"&amp;$C311,エリア表のみ!$Q$5:$Z$906,9,FALSE),0),IFERROR(VLOOKUP($B311&amp;"-"&amp;$C311,エリア表のみ!$AD$5:$AM$906,1,FALSE) =$B311&amp;"-"&amp;$C311,FALSE),IFERROR(VLOOKUP($B311&amp;"-"&amp;$C311,エリア表のみ!$AD$5:$AM$906,9,FALSE),0)),0)</f>
        <v>0</v>
      </c>
    </row>
    <row r="312" spans="1:12">
      <c r="A312" s="17">
        <v>25</v>
      </c>
      <c r="B312" s="17">
        <v>10</v>
      </c>
      <c r="C312" s="71">
        <v>25</v>
      </c>
      <c r="D312" s="71">
        <f>IFERROR(IF(OR(IFERROR(VLOOKUP($B312&amp;"-"&amp;$C312,エリア表のみ!$D$5:$M$906,3,FALSE) ="●",FALSE),IFERROR(VLOOKUP($B312&amp;"-"&amp;$C312,エリア表のみ!$Q$5:$Z$906,3,FALSE) ="●",FALSE),IFERROR(VLOOKUP($B312&amp;"-"&amp;$C312,エリア表のみ!$AD$5:$AM$906,3,FALSE) ="●",FALSE)),1,0),0)</f>
        <v>0</v>
      </c>
      <c r="E312" s="71">
        <v>237</v>
      </c>
      <c r="F312" s="71">
        <f>IFERROR(IF(OR(IFERROR(VLOOKUP($B312&amp;"-"&amp;$C312,エリア表のみ!$D$5:$M$906,5,FALSE) ="●",FALSE),IFERROR(VLOOKUP($B312&amp;"-"&amp;$C312,エリア表のみ!$Q$5:$Z$906,5,FALSE) ="●",FALSE),IFERROR(VLOOKUP($B312&amp;"-"&amp;$C312,エリア表のみ!$AD$5:$AM$906,5,FALSE) ="●",FALSE)),1,0),0)</f>
        <v>0</v>
      </c>
      <c r="G312" s="71">
        <v>135</v>
      </c>
      <c r="H312" s="71">
        <f>IFERROR(IF(OR(IFERROR(VLOOKUP($B312&amp;"-"&amp;$C312,エリア表のみ!$D$5:$M$906,7,FALSE) ="●",FALSE),IFERROR(VLOOKUP($B312&amp;"-"&amp;$C312,エリア表のみ!$Q$5:$Z$906,7,FALSE) ="●",FALSE),IFERROR(VLOOKUP($B312&amp;"-"&amp;$C312,エリア表のみ!$AD$5:$AM$906,7,FALSE) ="●",FALSE)),1,0),0)</f>
        <v>0</v>
      </c>
      <c r="I312" s="71">
        <v>372</v>
      </c>
      <c r="J312" s="71">
        <f>IFERROR(_xlfn.IFS(IFERROR(VLOOKUP($B312&amp;"-"&amp;$C312,エリア表のみ!$D$5:$M$906,1,FALSE) =$B312&amp;"-"&amp;$C312,FALSE),IFERROR(VLOOKUP($B312&amp;"-"&amp;$C312,エリア表のみ!$D$5:$M$906,9,FALSE),0),IFERROR(VLOOKUP($B312&amp;"-"&amp;$C312,エリア表のみ!$Q$5:$Z$906,1,FALSE) =$B312&amp;"-"&amp;$C312,FALSE),IFERROR(VLOOKUP($B312&amp;"-"&amp;$C312,エリア表のみ!$Q$5:$Z$906,9,FALSE),0),IFERROR(VLOOKUP($B312&amp;"-"&amp;$C312,エリア表のみ!$AD$5:$AM$906,1,FALSE) =$B312&amp;"-"&amp;$C312,FALSE),IFERROR(VLOOKUP($B312&amp;"-"&amp;$C312,エリア表のみ!$AD$5:$AM$906,9,FALSE),0)),0)</f>
        <v>0</v>
      </c>
    </row>
    <row r="313" spans="1:12">
      <c r="A313" s="17">
        <v>26</v>
      </c>
      <c r="B313" s="17">
        <v>10</v>
      </c>
      <c r="C313" s="71">
        <v>26</v>
      </c>
      <c r="D313" s="71">
        <f>IFERROR(IF(OR(IFERROR(VLOOKUP($B313&amp;"-"&amp;$C313,エリア表のみ!$D$5:$M$906,3,FALSE) ="●",FALSE),IFERROR(VLOOKUP($B313&amp;"-"&amp;$C313,エリア表のみ!$Q$5:$Z$906,3,FALSE) ="●",FALSE),IFERROR(VLOOKUP($B313&amp;"-"&amp;$C313,エリア表のみ!$AD$5:$AM$906,3,FALSE) ="●",FALSE)),1,0),0)</f>
        <v>0</v>
      </c>
      <c r="E313" s="71">
        <v>180</v>
      </c>
      <c r="F313" s="71">
        <f>IFERROR(IF(OR(IFERROR(VLOOKUP($B313&amp;"-"&amp;$C313,エリア表のみ!$D$5:$M$906,5,FALSE) ="●",FALSE),IFERROR(VLOOKUP($B313&amp;"-"&amp;$C313,エリア表のみ!$Q$5:$Z$906,5,FALSE) ="●",FALSE),IFERROR(VLOOKUP($B313&amp;"-"&amp;$C313,エリア表のみ!$AD$5:$AM$906,5,FALSE) ="●",FALSE)),1,0),0)</f>
        <v>0</v>
      </c>
      <c r="G313" s="71">
        <v>120</v>
      </c>
      <c r="H313" s="71">
        <f>IFERROR(IF(OR(IFERROR(VLOOKUP($B313&amp;"-"&amp;$C313,エリア表のみ!$D$5:$M$906,7,FALSE) ="●",FALSE),IFERROR(VLOOKUP($B313&amp;"-"&amp;$C313,エリア表のみ!$Q$5:$Z$906,7,FALSE) ="●",FALSE),IFERROR(VLOOKUP($B313&amp;"-"&amp;$C313,エリア表のみ!$AD$5:$AM$906,7,FALSE) ="●",FALSE)),1,0),0)</f>
        <v>0</v>
      </c>
      <c r="I313" s="71">
        <v>300</v>
      </c>
      <c r="J313" s="71">
        <f>IFERROR(_xlfn.IFS(IFERROR(VLOOKUP($B313&amp;"-"&amp;$C313,エリア表のみ!$D$5:$M$906,1,FALSE) =$B313&amp;"-"&amp;$C313,FALSE),IFERROR(VLOOKUP($B313&amp;"-"&amp;$C313,エリア表のみ!$D$5:$M$906,9,FALSE),0),IFERROR(VLOOKUP($B313&amp;"-"&amp;$C313,エリア表のみ!$Q$5:$Z$906,1,FALSE) =$B313&amp;"-"&amp;$C313,FALSE),IFERROR(VLOOKUP($B313&amp;"-"&amp;$C313,エリア表のみ!$Q$5:$Z$906,9,FALSE),0),IFERROR(VLOOKUP($B313&amp;"-"&amp;$C313,エリア表のみ!$AD$5:$AM$906,1,FALSE) =$B313&amp;"-"&amp;$C313,FALSE),IFERROR(VLOOKUP($B313&amp;"-"&amp;$C313,エリア表のみ!$AD$5:$AM$906,9,FALSE),0)),0)</f>
        <v>0</v>
      </c>
    </row>
    <row r="314" spans="1:12">
      <c r="A314" s="17">
        <v>27</v>
      </c>
      <c r="B314" s="17">
        <v>10</v>
      </c>
      <c r="C314" s="71">
        <v>27</v>
      </c>
      <c r="D314" s="71">
        <f>IFERROR(IF(OR(IFERROR(VLOOKUP($B314&amp;"-"&amp;$C314,エリア表のみ!$D$5:$M$906,3,FALSE) ="●",FALSE),IFERROR(VLOOKUP($B314&amp;"-"&amp;$C314,エリア表のみ!$Q$5:$Z$906,3,FALSE) ="●",FALSE),IFERROR(VLOOKUP($B314&amp;"-"&amp;$C314,エリア表のみ!$AD$5:$AM$906,3,FALSE) ="●",FALSE)),1,0),0)</f>
        <v>0</v>
      </c>
      <c r="E314" s="71">
        <v>183</v>
      </c>
      <c r="F314" s="71">
        <f>IFERROR(IF(OR(IFERROR(VLOOKUP($B314&amp;"-"&amp;$C314,エリア表のみ!$D$5:$M$906,5,FALSE) ="●",FALSE),IFERROR(VLOOKUP($B314&amp;"-"&amp;$C314,エリア表のみ!$Q$5:$Z$906,5,FALSE) ="●",FALSE),IFERROR(VLOOKUP($B314&amp;"-"&amp;$C314,エリア表のみ!$AD$5:$AM$906,5,FALSE) ="●",FALSE)),1,0),0)</f>
        <v>0</v>
      </c>
      <c r="G314" s="71">
        <v>78</v>
      </c>
      <c r="H314" s="71">
        <f>IFERROR(IF(OR(IFERROR(VLOOKUP($B314&amp;"-"&amp;$C314,エリア表のみ!$D$5:$M$906,7,FALSE) ="●",FALSE),IFERROR(VLOOKUP($B314&amp;"-"&amp;$C314,エリア表のみ!$Q$5:$Z$906,7,FALSE) ="●",FALSE),IFERROR(VLOOKUP($B314&amp;"-"&amp;$C314,エリア表のみ!$AD$5:$AM$906,7,FALSE) ="●",FALSE)),1,0),0)</f>
        <v>0</v>
      </c>
      <c r="I314" s="71">
        <v>261</v>
      </c>
      <c r="J314" s="71">
        <f>IFERROR(_xlfn.IFS(IFERROR(VLOOKUP($B314&amp;"-"&amp;$C314,エリア表のみ!$D$5:$M$906,1,FALSE) =$B314&amp;"-"&amp;$C314,FALSE),IFERROR(VLOOKUP($B314&amp;"-"&amp;$C314,エリア表のみ!$D$5:$M$906,9,FALSE),0),IFERROR(VLOOKUP($B314&amp;"-"&amp;$C314,エリア表のみ!$Q$5:$Z$906,1,FALSE) =$B314&amp;"-"&amp;$C314,FALSE),IFERROR(VLOOKUP($B314&amp;"-"&amp;$C314,エリア表のみ!$Q$5:$Z$906,9,FALSE),0),IFERROR(VLOOKUP($B314&amp;"-"&amp;$C314,エリア表のみ!$AD$5:$AM$906,1,FALSE) =$B314&amp;"-"&amp;$C314,FALSE),IFERROR(VLOOKUP($B314&amp;"-"&amp;$C314,エリア表のみ!$AD$5:$AM$906,9,FALSE),0)),0)</f>
        <v>0</v>
      </c>
    </row>
    <row r="315" spans="1:12">
      <c r="A315" s="17">
        <v>28</v>
      </c>
      <c r="B315" s="17">
        <v>10</v>
      </c>
      <c r="C315" s="71">
        <v>28</v>
      </c>
      <c r="D315" s="71">
        <f>IFERROR(IF(OR(IFERROR(VLOOKUP($B315&amp;"-"&amp;$C315,エリア表のみ!$D$5:$M$906,3,FALSE) ="●",FALSE),IFERROR(VLOOKUP($B315&amp;"-"&amp;$C315,エリア表のみ!$Q$5:$Z$906,3,FALSE) ="●",FALSE),IFERROR(VLOOKUP($B315&amp;"-"&amp;$C315,エリア表のみ!$AD$5:$AM$906,3,FALSE) ="●",FALSE)),1,0),0)</f>
        <v>0</v>
      </c>
      <c r="E315" s="71">
        <v>158</v>
      </c>
      <c r="F315" s="71">
        <f>IFERROR(IF(OR(IFERROR(VLOOKUP($B315&amp;"-"&amp;$C315,エリア表のみ!$D$5:$M$906,5,FALSE) ="●",FALSE),IFERROR(VLOOKUP($B315&amp;"-"&amp;$C315,エリア表のみ!$Q$5:$Z$906,5,FALSE) ="●",FALSE),IFERROR(VLOOKUP($B315&amp;"-"&amp;$C315,エリア表のみ!$AD$5:$AM$906,5,FALSE) ="●",FALSE)),1,0),0)</f>
        <v>0</v>
      </c>
      <c r="G315" s="71">
        <v>270</v>
      </c>
      <c r="H315" s="71">
        <f>IFERROR(IF(OR(IFERROR(VLOOKUP($B315&amp;"-"&amp;$C315,エリア表のみ!$D$5:$M$906,7,FALSE) ="●",FALSE),IFERROR(VLOOKUP($B315&amp;"-"&amp;$C315,エリア表のみ!$Q$5:$Z$906,7,FALSE) ="●",FALSE),IFERROR(VLOOKUP($B315&amp;"-"&amp;$C315,エリア表のみ!$AD$5:$AM$906,7,FALSE) ="●",FALSE)),1,0),0)</f>
        <v>0</v>
      </c>
      <c r="I315" s="71">
        <v>428</v>
      </c>
      <c r="J315" s="71">
        <f>IFERROR(_xlfn.IFS(IFERROR(VLOOKUP($B315&amp;"-"&amp;$C315,エリア表のみ!$D$5:$M$906,1,FALSE) =$B315&amp;"-"&amp;$C315,FALSE),IFERROR(VLOOKUP($B315&amp;"-"&amp;$C315,エリア表のみ!$D$5:$M$906,9,FALSE),0),IFERROR(VLOOKUP($B315&amp;"-"&amp;$C315,エリア表のみ!$Q$5:$Z$906,1,FALSE) =$B315&amp;"-"&amp;$C315,FALSE),IFERROR(VLOOKUP($B315&amp;"-"&amp;$C315,エリア表のみ!$Q$5:$Z$906,9,FALSE),0),IFERROR(VLOOKUP($B315&amp;"-"&amp;$C315,エリア表のみ!$AD$5:$AM$906,1,FALSE) =$B315&amp;"-"&amp;$C315,FALSE),IFERROR(VLOOKUP($B315&amp;"-"&amp;$C315,エリア表のみ!$AD$5:$AM$906,9,FALSE),0)),0)</f>
        <v>0</v>
      </c>
    </row>
    <row r="316" spans="1:12">
      <c r="A316" s="17">
        <v>29</v>
      </c>
      <c r="B316" s="17">
        <v>10</v>
      </c>
      <c r="C316" s="71">
        <v>29</v>
      </c>
      <c r="D316" s="71">
        <f>IFERROR(IF(OR(IFERROR(VLOOKUP($B316&amp;"-"&amp;$C316,エリア表のみ!$D$5:$M$906,3,FALSE) ="●",FALSE),IFERROR(VLOOKUP($B316&amp;"-"&amp;$C316,エリア表のみ!$Q$5:$Z$906,3,FALSE) ="●",FALSE),IFERROR(VLOOKUP($B316&amp;"-"&amp;$C316,エリア表のみ!$AD$5:$AM$906,3,FALSE) ="●",FALSE)),1,0),0)</f>
        <v>0</v>
      </c>
      <c r="E316" s="71">
        <v>85</v>
      </c>
      <c r="F316" s="71">
        <f>IFERROR(IF(OR(IFERROR(VLOOKUP($B316&amp;"-"&amp;$C316,エリア表のみ!$D$5:$M$906,5,FALSE) ="●",FALSE),IFERROR(VLOOKUP($B316&amp;"-"&amp;$C316,エリア表のみ!$Q$5:$Z$906,5,FALSE) ="●",FALSE),IFERROR(VLOOKUP($B316&amp;"-"&amp;$C316,エリア表のみ!$AD$5:$AM$906,5,FALSE) ="●",FALSE)),1,0),0)</f>
        <v>0</v>
      </c>
      <c r="G316" s="71">
        <v>296</v>
      </c>
      <c r="H316" s="71">
        <f>IFERROR(IF(OR(IFERROR(VLOOKUP($B316&amp;"-"&amp;$C316,エリア表のみ!$D$5:$M$906,7,FALSE) ="●",FALSE),IFERROR(VLOOKUP($B316&amp;"-"&amp;$C316,エリア表のみ!$Q$5:$Z$906,7,FALSE) ="●",FALSE),IFERROR(VLOOKUP($B316&amp;"-"&amp;$C316,エリア表のみ!$AD$5:$AM$906,7,FALSE) ="●",FALSE)),1,0),0)</f>
        <v>0</v>
      </c>
      <c r="I316" s="71">
        <v>381</v>
      </c>
      <c r="J316" s="71">
        <f>IFERROR(_xlfn.IFS(IFERROR(VLOOKUP($B316&amp;"-"&amp;$C316,エリア表のみ!$D$5:$M$906,1,FALSE) =$B316&amp;"-"&amp;$C316,FALSE),IFERROR(VLOOKUP($B316&amp;"-"&amp;$C316,エリア表のみ!$D$5:$M$906,9,FALSE),0),IFERROR(VLOOKUP($B316&amp;"-"&amp;$C316,エリア表のみ!$Q$5:$Z$906,1,FALSE) =$B316&amp;"-"&amp;$C316,FALSE),IFERROR(VLOOKUP($B316&amp;"-"&amp;$C316,エリア表のみ!$Q$5:$Z$906,9,FALSE),0),IFERROR(VLOOKUP($B316&amp;"-"&amp;$C316,エリア表のみ!$AD$5:$AM$906,1,FALSE) =$B316&amp;"-"&amp;$C316,FALSE),IFERROR(VLOOKUP($B316&amp;"-"&amp;$C316,エリア表のみ!$AD$5:$AM$906,9,FALSE),0)),0)</f>
        <v>0</v>
      </c>
    </row>
    <row r="317" spans="1:12">
      <c r="A317" s="17">
        <v>30</v>
      </c>
      <c r="B317" s="17">
        <v>10</v>
      </c>
      <c r="C317" s="71">
        <v>30</v>
      </c>
      <c r="D317" s="71">
        <f>IFERROR(IF(OR(IFERROR(VLOOKUP($B317&amp;"-"&amp;$C317,エリア表のみ!$D$5:$M$906,3,FALSE) ="●",FALSE),IFERROR(VLOOKUP($B317&amp;"-"&amp;$C317,エリア表のみ!$Q$5:$Z$906,3,FALSE) ="●",FALSE),IFERROR(VLOOKUP($B317&amp;"-"&amp;$C317,エリア表のみ!$AD$5:$AM$906,3,FALSE) ="●",FALSE)),1,0),0)</f>
        <v>0</v>
      </c>
      <c r="E317" s="71">
        <v>332</v>
      </c>
      <c r="F317" s="71">
        <f>IFERROR(IF(OR(IFERROR(VLOOKUP($B317&amp;"-"&amp;$C317,エリア表のみ!$D$5:$M$906,5,FALSE) ="●",FALSE),IFERROR(VLOOKUP($B317&amp;"-"&amp;$C317,エリア表のみ!$Q$5:$Z$906,5,FALSE) ="●",FALSE),IFERROR(VLOOKUP($B317&amp;"-"&amp;$C317,エリア表のみ!$AD$5:$AM$906,5,FALSE) ="●",FALSE)),1,0),0)</f>
        <v>0</v>
      </c>
      <c r="G317" s="71">
        <v>65</v>
      </c>
      <c r="H317" s="71">
        <f>IFERROR(IF(OR(IFERROR(VLOOKUP($B317&amp;"-"&amp;$C317,エリア表のみ!$D$5:$M$906,7,FALSE) ="●",FALSE),IFERROR(VLOOKUP($B317&amp;"-"&amp;$C317,エリア表のみ!$Q$5:$Z$906,7,FALSE) ="●",FALSE),IFERROR(VLOOKUP($B317&amp;"-"&amp;$C317,エリア表のみ!$AD$5:$AM$906,7,FALSE) ="●",FALSE)),1,0),0)</f>
        <v>0</v>
      </c>
      <c r="I317" s="71">
        <v>397</v>
      </c>
      <c r="J317" s="71">
        <f>IFERROR(_xlfn.IFS(IFERROR(VLOOKUP($B317&amp;"-"&amp;$C317,エリア表のみ!$D$5:$M$906,1,FALSE) =$B317&amp;"-"&amp;$C317,FALSE),IFERROR(VLOOKUP($B317&amp;"-"&amp;$C317,エリア表のみ!$D$5:$M$906,9,FALSE),0),IFERROR(VLOOKUP($B317&amp;"-"&amp;$C317,エリア表のみ!$Q$5:$Z$906,1,FALSE) =$B317&amp;"-"&amp;$C317,FALSE),IFERROR(VLOOKUP($B317&amp;"-"&amp;$C317,エリア表のみ!$Q$5:$Z$906,9,FALSE),0),IFERROR(VLOOKUP($B317&amp;"-"&amp;$C317,エリア表のみ!$AD$5:$AM$906,1,FALSE) =$B317&amp;"-"&amp;$C317,FALSE),IFERROR(VLOOKUP($B317&amp;"-"&amp;$C317,エリア表のみ!$AD$5:$AM$906,9,FALSE),0)),0)</f>
        <v>0</v>
      </c>
    </row>
    <row r="318" spans="1:12">
      <c r="A318" s="17">
        <v>31</v>
      </c>
      <c r="B318" s="17">
        <v>10</v>
      </c>
      <c r="C318" s="71">
        <v>31</v>
      </c>
      <c r="D318" s="71">
        <f>IFERROR(IF(OR(IFERROR(VLOOKUP($B318&amp;"-"&amp;$C318,エリア表のみ!$D$5:$M$906,3,FALSE) ="●",FALSE),IFERROR(VLOOKUP($B318&amp;"-"&amp;$C318,エリア表のみ!$Q$5:$Z$906,3,FALSE) ="●",FALSE),IFERROR(VLOOKUP($B318&amp;"-"&amp;$C318,エリア表のみ!$AD$5:$AM$906,3,FALSE) ="●",FALSE)),1,0),0)</f>
        <v>0</v>
      </c>
      <c r="E318" s="71">
        <v>216</v>
      </c>
      <c r="F318" s="71">
        <f>IFERROR(IF(OR(IFERROR(VLOOKUP($B318&amp;"-"&amp;$C318,エリア表のみ!$D$5:$M$906,5,FALSE) ="●",FALSE),IFERROR(VLOOKUP($B318&amp;"-"&amp;$C318,エリア表のみ!$Q$5:$Z$906,5,FALSE) ="●",FALSE),IFERROR(VLOOKUP($B318&amp;"-"&amp;$C318,エリア表のみ!$AD$5:$AM$906,5,FALSE) ="●",FALSE)),1,0),0)</f>
        <v>0</v>
      </c>
      <c r="G318" s="71">
        <v>39</v>
      </c>
      <c r="H318" s="71">
        <f>IFERROR(IF(OR(IFERROR(VLOOKUP($B318&amp;"-"&amp;$C318,エリア表のみ!$D$5:$M$906,7,FALSE) ="●",FALSE),IFERROR(VLOOKUP($B318&amp;"-"&amp;$C318,エリア表のみ!$Q$5:$Z$906,7,FALSE) ="●",FALSE),IFERROR(VLOOKUP($B318&amp;"-"&amp;$C318,エリア表のみ!$AD$5:$AM$906,7,FALSE) ="●",FALSE)),1,0),0)</f>
        <v>0</v>
      </c>
      <c r="I318" s="71">
        <v>255</v>
      </c>
      <c r="J318" s="71">
        <f>IFERROR(_xlfn.IFS(IFERROR(VLOOKUP($B318&amp;"-"&amp;$C318,エリア表のみ!$D$5:$M$906,1,FALSE) =$B318&amp;"-"&amp;$C318,FALSE),IFERROR(VLOOKUP($B318&amp;"-"&amp;$C318,エリア表のみ!$D$5:$M$906,9,FALSE),0),IFERROR(VLOOKUP($B318&amp;"-"&amp;$C318,エリア表のみ!$Q$5:$Z$906,1,FALSE) =$B318&amp;"-"&amp;$C318,FALSE),IFERROR(VLOOKUP($B318&amp;"-"&amp;$C318,エリア表のみ!$Q$5:$Z$906,9,FALSE),0),IFERROR(VLOOKUP($B318&amp;"-"&amp;$C318,エリア表のみ!$AD$5:$AM$906,1,FALSE) =$B318&amp;"-"&amp;$C318,FALSE),IFERROR(VLOOKUP($B318&amp;"-"&amp;$C318,エリア表のみ!$AD$5:$AM$906,9,FALSE),0)),0)</f>
        <v>0</v>
      </c>
      <c r="L318" s="18"/>
    </row>
    <row r="319" spans="1:12">
      <c r="A319" s="17">
        <v>32</v>
      </c>
      <c r="B319" s="17">
        <v>10</v>
      </c>
      <c r="C319" s="71">
        <v>32</v>
      </c>
      <c r="D319" s="71">
        <f>IFERROR(IF(OR(IFERROR(VLOOKUP($B319&amp;"-"&amp;$C319,エリア表のみ!$D$5:$M$906,3,FALSE) ="●",FALSE),IFERROR(VLOOKUP($B319&amp;"-"&amp;$C319,エリア表のみ!$Q$5:$Z$906,3,FALSE) ="●",FALSE),IFERROR(VLOOKUP($B319&amp;"-"&amp;$C319,エリア表のみ!$AD$5:$AM$906,3,FALSE) ="●",FALSE)),1,0),0)</f>
        <v>0</v>
      </c>
      <c r="E319" s="71">
        <v>145</v>
      </c>
      <c r="F319" s="71">
        <f>IFERROR(IF(OR(IFERROR(VLOOKUP($B319&amp;"-"&amp;$C319,エリア表のみ!$D$5:$M$906,5,FALSE) ="●",FALSE),IFERROR(VLOOKUP($B319&amp;"-"&amp;$C319,エリア表のみ!$Q$5:$Z$906,5,FALSE) ="●",FALSE),IFERROR(VLOOKUP($B319&amp;"-"&amp;$C319,エリア表のみ!$AD$5:$AM$906,5,FALSE) ="●",FALSE)),1,0),0)</f>
        <v>0</v>
      </c>
      <c r="G319" s="71">
        <v>302</v>
      </c>
      <c r="H319" s="71">
        <f>IFERROR(IF(OR(IFERROR(VLOOKUP($B319&amp;"-"&amp;$C319,エリア表のみ!$D$5:$M$906,7,FALSE) ="●",FALSE),IFERROR(VLOOKUP($B319&amp;"-"&amp;$C319,エリア表のみ!$Q$5:$Z$906,7,FALSE) ="●",FALSE),IFERROR(VLOOKUP($B319&amp;"-"&amp;$C319,エリア表のみ!$AD$5:$AM$906,7,FALSE) ="●",FALSE)),1,0),0)</f>
        <v>0</v>
      </c>
      <c r="I319" s="71">
        <v>447</v>
      </c>
      <c r="J319" s="71">
        <f>IFERROR(_xlfn.IFS(IFERROR(VLOOKUP($B319&amp;"-"&amp;$C319,エリア表のみ!$D$5:$M$906,1,FALSE) =$B319&amp;"-"&amp;$C319,FALSE),IFERROR(VLOOKUP($B319&amp;"-"&amp;$C319,エリア表のみ!$D$5:$M$906,9,FALSE),0),IFERROR(VLOOKUP($B319&amp;"-"&amp;$C319,エリア表のみ!$Q$5:$Z$906,1,FALSE) =$B319&amp;"-"&amp;$C319,FALSE),IFERROR(VLOOKUP($B319&amp;"-"&amp;$C319,エリア表のみ!$Q$5:$Z$906,9,FALSE),0),IFERROR(VLOOKUP($B319&amp;"-"&amp;$C319,エリア表のみ!$AD$5:$AM$906,1,FALSE) =$B319&amp;"-"&amp;$C319,FALSE),IFERROR(VLOOKUP($B319&amp;"-"&amp;$C319,エリア表のみ!$AD$5:$AM$906,9,FALSE),0)),0)</f>
        <v>0</v>
      </c>
    </row>
    <row r="320" spans="1:12">
      <c r="A320" s="17">
        <v>33</v>
      </c>
      <c r="B320" s="17">
        <v>10</v>
      </c>
      <c r="C320" s="71">
        <v>33</v>
      </c>
      <c r="D320" s="71">
        <f>IFERROR(IF(OR(IFERROR(VLOOKUP($B320&amp;"-"&amp;$C320,エリア表のみ!$D$5:$M$906,3,FALSE) ="●",FALSE),IFERROR(VLOOKUP($B320&amp;"-"&amp;$C320,エリア表のみ!$Q$5:$Z$906,3,FALSE) ="●",FALSE),IFERROR(VLOOKUP($B320&amp;"-"&amp;$C320,エリア表のみ!$AD$5:$AM$906,3,FALSE) ="●",FALSE)),1,0),0)</f>
        <v>0</v>
      </c>
      <c r="E320" s="71">
        <v>229</v>
      </c>
      <c r="F320" s="71">
        <f>IFERROR(IF(OR(IFERROR(VLOOKUP($B320&amp;"-"&amp;$C320,エリア表のみ!$D$5:$M$906,5,FALSE) ="●",FALSE),IFERROR(VLOOKUP($B320&amp;"-"&amp;$C320,エリア表のみ!$Q$5:$Z$906,5,FALSE) ="●",FALSE),IFERROR(VLOOKUP($B320&amp;"-"&amp;$C320,エリア表のみ!$AD$5:$AM$906,5,FALSE) ="●",FALSE)),1,0),0)</f>
        <v>0</v>
      </c>
      <c r="G320" s="71">
        <v>20</v>
      </c>
      <c r="H320" s="71">
        <f>IFERROR(IF(OR(IFERROR(VLOOKUP($B320&amp;"-"&amp;$C320,エリア表のみ!$D$5:$M$906,7,FALSE) ="●",FALSE),IFERROR(VLOOKUP($B320&amp;"-"&amp;$C320,エリア表のみ!$Q$5:$Z$906,7,FALSE) ="●",FALSE),IFERROR(VLOOKUP($B320&amp;"-"&amp;$C320,エリア表のみ!$AD$5:$AM$906,7,FALSE) ="●",FALSE)),1,0),0)</f>
        <v>0</v>
      </c>
      <c r="I320" s="71">
        <v>249</v>
      </c>
      <c r="J320" s="71">
        <f>IFERROR(_xlfn.IFS(IFERROR(VLOOKUP($B320&amp;"-"&amp;$C320,エリア表のみ!$D$5:$M$906,1,FALSE) =$B320&amp;"-"&amp;$C320,FALSE),IFERROR(VLOOKUP($B320&amp;"-"&amp;$C320,エリア表のみ!$D$5:$M$906,9,FALSE),0),IFERROR(VLOOKUP($B320&amp;"-"&amp;$C320,エリア表のみ!$Q$5:$Z$906,1,FALSE) =$B320&amp;"-"&amp;$C320,FALSE),IFERROR(VLOOKUP($B320&amp;"-"&amp;$C320,エリア表のみ!$Q$5:$Z$906,9,FALSE),0),IFERROR(VLOOKUP($B320&amp;"-"&amp;$C320,エリア表のみ!$AD$5:$AM$906,1,FALSE) =$B320&amp;"-"&amp;$C320,FALSE),IFERROR(VLOOKUP($B320&amp;"-"&amp;$C320,エリア表のみ!$AD$5:$AM$906,9,FALSE),0)),0)</f>
        <v>0</v>
      </c>
    </row>
    <row r="321" spans="1:10">
      <c r="A321" s="17">
        <v>1</v>
      </c>
      <c r="B321" s="17">
        <v>11</v>
      </c>
      <c r="C321" s="71">
        <v>1</v>
      </c>
      <c r="D321" s="71">
        <f>IFERROR(IF(OR(IFERROR(VLOOKUP($B321&amp;"-"&amp;$C321,エリア表のみ!$D$5:$M$906,3,FALSE) ="●",FALSE),IFERROR(VLOOKUP($B321&amp;"-"&amp;$C321,エリア表のみ!$Q$5:$Z$906,3,FALSE) ="●",FALSE),IFERROR(VLOOKUP($B321&amp;"-"&amp;$C321,エリア表のみ!$AD$5:$AM$906,3,FALSE) ="●",FALSE)),1,0),0)</f>
        <v>0</v>
      </c>
      <c r="E321" s="71">
        <v>120</v>
      </c>
      <c r="F321" s="71">
        <f>IFERROR(IF(OR(IFERROR(VLOOKUP($B321&amp;"-"&amp;$C321,エリア表のみ!$D$5:$M$906,5,FALSE) ="●",FALSE),IFERROR(VLOOKUP($B321&amp;"-"&amp;$C321,エリア表のみ!$Q$5:$Z$906,5,FALSE) ="●",FALSE),IFERROR(VLOOKUP($B321&amp;"-"&amp;$C321,エリア表のみ!$AD$5:$AM$906,5,FALSE) ="●",FALSE)),1,0),0)</f>
        <v>0</v>
      </c>
      <c r="G321" s="71">
        <v>256</v>
      </c>
      <c r="H321" s="71">
        <f>IFERROR(IF(OR(IFERROR(VLOOKUP($B321&amp;"-"&amp;$C321,エリア表のみ!$D$5:$M$906,7,FALSE) ="●",FALSE),IFERROR(VLOOKUP($B321&amp;"-"&amp;$C321,エリア表のみ!$Q$5:$Z$906,7,FALSE) ="●",FALSE),IFERROR(VLOOKUP($B321&amp;"-"&amp;$C321,エリア表のみ!$AD$5:$AM$906,7,FALSE) ="●",FALSE)),1,0),0)</f>
        <v>0</v>
      </c>
      <c r="I321" s="71">
        <v>376</v>
      </c>
      <c r="J321" s="71">
        <f>IFERROR(_xlfn.IFS(IFERROR(VLOOKUP($B321&amp;"-"&amp;$C321,エリア表のみ!$D$5:$M$906,1,FALSE) =$B321&amp;"-"&amp;$C321,FALSE),IFERROR(VLOOKUP($B321&amp;"-"&amp;$C321,エリア表のみ!$D$5:$M$906,9,FALSE),0),IFERROR(VLOOKUP($B321&amp;"-"&amp;$C321,エリア表のみ!$Q$5:$Z$906,1,FALSE) =$B321&amp;"-"&amp;$C321,FALSE),IFERROR(VLOOKUP($B321&amp;"-"&amp;$C321,エリア表のみ!$Q$5:$Z$906,9,FALSE),0),IFERROR(VLOOKUP($B321&amp;"-"&amp;$C321,エリア表のみ!$AD$5:$AM$906,1,FALSE) =$B321&amp;"-"&amp;$C321,FALSE),IFERROR(VLOOKUP($B321&amp;"-"&amp;$C321,エリア表のみ!$AD$5:$AM$906,9,FALSE),0)),0)</f>
        <v>0</v>
      </c>
    </row>
    <row r="322" spans="1:10">
      <c r="A322" s="17">
        <v>2</v>
      </c>
      <c r="B322" s="17">
        <v>11</v>
      </c>
      <c r="C322" s="71">
        <v>2</v>
      </c>
      <c r="D322" s="71">
        <f>IFERROR(IF(OR(IFERROR(VLOOKUP($B322&amp;"-"&amp;$C322,エリア表のみ!$D$5:$M$906,3,FALSE) ="●",FALSE),IFERROR(VLOOKUP($B322&amp;"-"&amp;$C322,エリア表のみ!$Q$5:$Z$906,3,FALSE) ="●",FALSE),IFERROR(VLOOKUP($B322&amp;"-"&amp;$C322,エリア表のみ!$AD$5:$AM$906,3,FALSE) ="●",FALSE)),1,0),0)</f>
        <v>0</v>
      </c>
      <c r="E322" s="71">
        <v>160</v>
      </c>
      <c r="F322" s="71">
        <f>IFERROR(IF(OR(IFERROR(VLOOKUP($B322&amp;"-"&amp;$C322,エリア表のみ!$D$5:$M$906,5,FALSE) ="●",FALSE),IFERROR(VLOOKUP($B322&amp;"-"&amp;$C322,エリア表のみ!$Q$5:$Z$906,5,FALSE) ="●",FALSE),IFERROR(VLOOKUP($B322&amp;"-"&amp;$C322,エリア表のみ!$AD$5:$AM$906,5,FALSE) ="●",FALSE)),1,0),0)</f>
        <v>0</v>
      </c>
      <c r="G322" s="71">
        <v>100</v>
      </c>
      <c r="H322" s="71">
        <f>IFERROR(IF(OR(IFERROR(VLOOKUP($B322&amp;"-"&amp;$C322,エリア表のみ!$D$5:$M$906,7,FALSE) ="●",FALSE),IFERROR(VLOOKUP($B322&amp;"-"&amp;$C322,エリア表のみ!$Q$5:$Z$906,7,FALSE) ="●",FALSE),IFERROR(VLOOKUP($B322&amp;"-"&amp;$C322,エリア表のみ!$AD$5:$AM$906,7,FALSE) ="●",FALSE)),1,0),0)</f>
        <v>0</v>
      </c>
      <c r="I322" s="71">
        <v>260</v>
      </c>
      <c r="J322" s="71">
        <f>IFERROR(_xlfn.IFS(IFERROR(VLOOKUP($B322&amp;"-"&amp;$C322,エリア表のみ!$D$5:$M$906,1,FALSE) =$B322&amp;"-"&amp;$C322,FALSE),IFERROR(VLOOKUP($B322&amp;"-"&amp;$C322,エリア表のみ!$D$5:$M$906,9,FALSE),0),IFERROR(VLOOKUP($B322&amp;"-"&amp;$C322,エリア表のみ!$Q$5:$Z$906,1,FALSE) =$B322&amp;"-"&amp;$C322,FALSE),IFERROR(VLOOKUP($B322&amp;"-"&amp;$C322,エリア表のみ!$Q$5:$Z$906,9,FALSE),0),IFERROR(VLOOKUP($B322&amp;"-"&amp;$C322,エリア表のみ!$AD$5:$AM$906,1,FALSE) =$B322&amp;"-"&amp;$C322,FALSE),IFERROR(VLOOKUP($B322&amp;"-"&amp;$C322,エリア表のみ!$AD$5:$AM$906,9,FALSE),0)),0)</f>
        <v>0</v>
      </c>
    </row>
    <row r="323" spans="1:10">
      <c r="A323" s="17">
        <v>3</v>
      </c>
      <c r="B323" s="17">
        <v>11</v>
      </c>
      <c r="C323" s="71">
        <v>3</v>
      </c>
      <c r="D323" s="71">
        <f>IFERROR(IF(OR(IFERROR(VLOOKUP($B323&amp;"-"&amp;$C323,エリア表のみ!$D$5:$M$906,3,FALSE) ="●",FALSE),IFERROR(VLOOKUP($B323&amp;"-"&amp;$C323,エリア表のみ!$Q$5:$Z$906,3,FALSE) ="●",FALSE),IFERROR(VLOOKUP($B323&amp;"-"&amp;$C323,エリア表のみ!$AD$5:$AM$906,3,FALSE) ="●",FALSE)),1,0),0)</f>
        <v>0</v>
      </c>
      <c r="E323" s="71">
        <v>253</v>
      </c>
      <c r="F323" s="71">
        <f>IFERROR(IF(OR(IFERROR(VLOOKUP($B323&amp;"-"&amp;$C323,エリア表のみ!$D$5:$M$906,5,FALSE) ="●",FALSE),IFERROR(VLOOKUP($B323&amp;"-"&amp;$C323,エリア表のみ!$Q$5:$Z$906,5,FALSE) ="●",FALSE),IFERROR(VLOOKUP($B323&amp;"-"&amp;$C323,エリア表のみ!$AD$5:$AM$906,5,FALSE) ="●",FALSE)),1,0),0)</f>
        <v>0</v>
      </c>
      <c r="G323" s="71">
        <v>90</v>
      </c>
      <c r="H323" s="71">
        <f>IFERROR(IF(OR(IFERROR(VLOOKUP($B323&amp;"-"&amp;$C323,エリア表のみ!$D$5:$M$906,7,FALSE) ="●",FALSE),IFERROR(VLOOKUP($B323&amp;"-"&amp;$C323,エリア表のみ!$Q$5:$Z$906,7,FALSE) ="●",FALSE),IFERROR(VLOOKUP($B323&amp;"-"&amp;$C323,エリア表のみ!$AD$5:$AM$906,7,FALSE) ="●",FALSE)),1,0),0)</f>
        <v>0</v>
      </c>
      <c r="I323" s="71">
        <v>343</v>
      </c>
      <c r="J323" s="71">
        <f>IFERROR(_xlfn.IFS(IFERROR(VLOOKUP($B323&amp;"-"&amp;$C323,エリア表のみ!$D$5:$M$906,1,FALSE) =$B323&amp;"-"&amp;$C323,FALSE),IFERROR(VLOOKUP($B323&amp;"-"&amp;$C323,エリア表のみ!$D$5:$M$906,9,FALSE),0),IFERROR(VLOOKUP($B323&amp;"-"&amp;$C323,エリア表のみ!$Q$5:$Z$906,1,FALSE) =$B323&amp;"-"&amp;$C323,FALSE),IFERROR(VLOOKUP($B323&amp;"-"&amp;$C323,エリア表のみ!$Q$5:$Z$906,9,FALSE),0),IFERROR(VLOOKUP($B323&amp;"-"&amp;$C323,エリア表のみ!$AD$5:$AM$906,1,FALSE) =$B323&amp;"-"&amp;$C323,FALSE),IFERROR(VLOOKUP($B323&amp;"-"&amp;$C323,エリア表のみ!$AD$5:$AM$906,9,FALSE),0)),0)</f>
        <v>0</v>
      </c>
    </row>
    <row r="324" spans="1:10">
      <c r="A324" s="17">
        <v>4</v>
      </c>
      <c r="B324" s="17">
        <v>11</v>
      </c>
      <c r="C324" s="71">
        <v>4</v>
      </c>
      <c r="D324" s="71">
        <f>IFERROR(IF(OR(IFERROR(VLOOKUP($B324&amp;"-"&amp;$C324,エリア表のみ!$D$5:$M$906,3,FALSE) ="●",FALSE),IFERROR(VLOOKUP($B324&amp;"-"&amp;$C324,エリア表のみ!$Q$5:$Z$906,3,FALSE) ="●",FALSE),IFERROR(VLOOKUP($B324&amp;"-"&amp;$C324,エリア表のみ!$AD$5:$AM$906,3,FALSE) ="●",FALSE)),1,0),0)</f>
        <v>0</v>
      </c>
      <c r="E324" s="71">
        <v>115</v>
      </c>
      <c r="F324" s="71">
        <f>IFERROR(IF(OR(IFERROR(VLOOKUP($B324&amp;"-"&amp;$C324,エリア表のみ!$D$5:$M$906,5,FALSE) ="●",FALSE),IFERROR(VLOOKUP($B324&amp;"-"&amp;$C324,エリア表のみ!$Q$5:$Z$906,5,FALSE) ="●",FALSE),IFERROR(VLOOKUP($B324&amp;"-"&amp;$C324,エリア表のみ!$AD$5:$AM$906,5,FALSE) ="●",FALSE)),1,0),0)</f>
        <v>0</v>
      </c>
      <c r="G324" s="71">
        <v>106</v>
      </c>
      <c r="H324" s="71">
        <f>IFERROR(IF(OR(IFERROR(VLOOKUP($B324&amp;"-"&amp;$C324,エリア表のみ!$D$5:$M$906,7,FALSE) ="●",FALSE),IFERROR(VLOOKUP($B324&amp;"-"&amp;$C324,エリア表のみ!$Q$5:$Z$906,7,FALSE) ="●",FALSE),IFERROR(VLOOKUP($B324&amp;"-"&amp;$C324,エリア表のみ!$AD$5:$AM$906,7,FALSE) ="●",FALSE)),1,0),0)</f>
        <v>0</v>
      </c>
      <c r="I324" s="71">
        <v>221</v>
      </c>
      <c r="J324" s="71">
        <f>IFERROR(_xlfn.IFS(IFERROR(VLOOKUP($B324&amp;"-"&amp;$C324,エリア表のみ!$D$5:$M$906,1,FALSE) =$B324&amp;"-"&amp;$C324,FALSE),IFERROR(VLOOKUP($B324&amp;"-"&amp;$C324,エリア表のみ!$D$5:$M$906,9,FALSE),0),IFERROR(VLOOKUP($B324&amp;"-"&amp;$C324,エリア表のみ!$Q$5:$Z$906,1,FALSE) =$B324&amp;"-"&amp;$C324,FALSE),IFERROR(VLOOKUP($B324&amp;"-"&amp;$C324,エリア表のみ!$Q$5:$Z$906,9,FALSE),0),IFERROR(VLOOKUP($B324&amp;"-"&amp;$C324,エリア表のみ!$AD$5:$AM$906,1,FALSE) =$B324&amp;"-"&amp;$C324,FALSE),IFERROR(VLOOKUP($B324&amp;"-"&amp;$C324,エリア表のみ!$AD$5:$AM$906,9,FALSE),0)),0)</f>
        <v>0</v>
      </c>
    </row>
    <row r="325" spans="1:10">
      <c r="A325" s="17">
        <v>5</v>
      </c>
      <c r="B325" s="17">
        <v>11</v>
      </c>
      <c r="C325" s="71">
        <v>5</v>
      </c>
      <c r="D325" s="71">
        <f>IFERROR(IF(OR(IFERROR(VLOOKUP($B325&amp;"-"&amp;$C325,エリア表のみ!$D$5:$M$906,3,FALSE) ="●",FALSE),IFERROR(VLOOKUP($B325&amp;"-"&amp;$C325,エリア表のみ!$Q$5:$Z$906,3,FALSE) ="●",FALSE),IFERROR(VLOOKUP($B325&amp;"-"&amp;$C325,エリア表のみ!$AD$5:$AM$906,3,FALSE) ="●",FALSE)),1,0),0)</f>
        <v>0</v>
      </c>
      <c r="E325" s="71">
        <v>4</v>
      </c>
      <c r="F325" s="71">
        <f>IFERROR(IF(OR(IFERROR(VLOOKUP($B325&amp;"-"&amp;$C325,エリア表のみ!$D$5:$M$906,5,FALSE) ="●",FALSE),IFERROR(VLOOKUP($B325&amp;"-"&amp;$C325,エリア表のみ!$Q$5:$Z$906,5,FALSE) ="●",FALSE),IFERROR(VLOOKUP($B325&amp;"-"&amp;$C325,エリア表のみ!$AD$5:$AM$906,5,FALSE) ="●",FALSE)),1,0),0)</f>
        <v>0</v>
      </c>
      <c r="G325" s="71">
        <v>163</v>
      </c>
      <c r="H325" s="71">
        <f>IFERROR(IF(OR(IFERROR(VLOOKUP($B325&amp;"-"&amp;$C325,エリア表のみ!$D$5:$M$906,7,FALSE) ="●",FALSE),IFERROR(VLOOKUP($B325&amp;"-"&amp;$C325,エリア表のみ!$Q$5:$Z$906,7,FALSE) ="●",FALSE),IFERROR(VLOOKUP($B325&amp;"-"&amp;$C325,エリア表のみ!$AD$5:$AM$906,7,FALSE) ="●",FALSE)),1,0),0)</f>
        <v>0</v>
      </c>
      <c r="I325" s="71">
        <v>167</v>
      </c>
      <c r="J325" s="71">
        <f>IFERROR(_xlfn.IFS(IFERROR(VLOOKUP($B325&amp;"-"&amp;$C325,エリア表のみ!$D$5:$M$906,1,FALSE) =$B325&amp;"-"&amp;$C325,FALSE),IFERROR(VLOOKUP($B325&amp;"-"&amp;$C325,エリア表のみ!$D$5:$M$906,9,FALSE),0),IFERROR(VLOOKUP($B325&amp;"-"&amp;$C325,エリア表のみ!$Q$5:$Z$906,1,FALSE) =$B325&amp;"-"&amp;$C325,FALSE),IFERROR(VLOOKUP($B325&amp;"-"&amp;$C325,エリア表のみ!$Q$5:$Z$906,9,FALSE),0),IFERROR(VLOOKUP($B325&amp;"-"&amp;$C325,エリア表のみ!$AD$5:$AM$906,1,FALSE) =$B325&amp;"-"&amp;$C325,FALSE),IFERROR(VLOOKUP($B325&amp;"-"&amp;$C325,エリア表のみ!$AD$5:$AM$906,9,FALSE),0)),0)</f>
        <v>0</v>
      </c>
    </row>
    <row r="326" spans="1:10">
      <c r="A326" s="17">
        <v>6</v>
      </c>
      <c r="B326" s="17">
        <v>11</v>
      </c>
      <c r="C326" s="71">
        <v>6</v>
      </c>
      <c r="D326" s="71">
        <f>IFERROR(IF(OR(IFERROR(VLOOKUP($B326&amp;"-"&amp;$C326,エリア表のみ!$D$5:$M$906,3,FALSE) ="●",FALSE),IFERROR(VLOOKUP($B326&amp;"-"&amp;$C326,エリア表のみ!$Q$5:$Z$906,3,FALSE) ="●",FALSE),IFERROR(VLOOKUP($B326&amp;"-"&amp;$C326,エリア表のみ!$AD$5:$AM$906,3,FALSE) ="●",FALSE)),1,0),0)</f>
        <v>0</v>
      </c>
      <c r="E326" s="71">
        <v>355</v>
      </c>
      <c r="F326" s="71">
        <f>IFERROR(IF(OR(IFERROR(VLOOKUP($B326&amp;"-"&amp;$C326,エリア表のみ!$D$5:$M$906,5,FALSE) ="●",FALSE),IFERROR(VLOOKUP($B326&amp;"-"&amp;$C326,エリア表のみ!$Q$5:$Z$906,5,FALSE) ="●",FALSE),IFERROR(VLOOKUP($B326&amp;"-"&amp;$C326,エリア表のみ!$AD$5:$AM$906,5,FALSE) ="●",FALSE)),1,0),0)</f>
        <v>0</v>
      </c>
      <c r="G326" s="71">
        <v>210</v>
      </c>
      <c r="H326" s="71">
        <f>IFERROR(IF(OR(IFERROR(VLOOKUP($B326&amp;"-"&amp;$C326,エリア表のみ!$D$5:$M$906,7,FALSE) ="●",FALSE),IFERROR(VLOOKUP($B326&amp;"-"&amp;$C326,エリア表のみ!$Q$5:$Z$906,7,FALSE) ="●",FALSE),IFERROR(VLOOKUP($B326&amp;"-"&amp;$C326,エリア表のみ!$AD$5:$AM$906,7,FALSE) ="●",FALSE)),1,0),0)</f>
        <v>0</v>
      </c>
      <c r="I326" s="71">
        <v>565</v>
      </c>
      <c r="J326" s="71">
        <f>IFERROR(_xlfn.IFS(IFERROR(VLOOKUP($B326&amp;"-"&amp;$C326,エリア表のみ!$D$5:$M$906,1,FALSE) =$B326&amp;"-"&amp;$C326,FALSE),IFERROR(VLOOKUP($B326&amp;"-"&amp;$C326,エリア表のみ!$D$5:$M$906,9,FALSE),0),IFERROR(VLOOKUP($B326&amp;"-"&amp;$C326,エリア表のみ!$Q$5:$Z$906,1,FALSE) =$B326&amp;"-"&amp;$C326,FALSE),IFERROR(VLOOKUP($B326&amp;"-"&amp;$C326,エリア表のみ!$Q$5:$Z$906,9,FALSE),0),IFERROR(VLOOKUP($B326&amp;"-"&amp;$C326,エリア表のみ!$AD$5:$AM$906,1,FALSE) =$B326&amp;"-"&amp;$C326,FALSE),IFERROR(VLOOKUP($B326&amp;"-"&amp;$C326,エリア表のみ!$AD$5:$AM$906,9,FALSE),0)),0)</f>
        <v>0</v>
      </c>
    </row>
    <row r="327" spans="1:10">
      <c r="A327" s="17">
        <v>7</v>
      </c>
      <c r="B327" s="17">
        <v>11</v>
      </c>
      <c r="C327" s="71">
        <v>7</v>
      </c>
      <c r="D327" s="71">
        <f>IFERROR(IF(OR(IFERROR(VLOOKUP($B327&amp;"-"&amp;$C327,エリア表のみ!$D$5:$M$906,3,FALSE) ="●",FALSE),IFERROR(VLOOKUP($B327&amp;"-"&amp;$C327,エリア表のみ!$Q$5:$Z$906,3,FALSE) ="●",FALSE),IFERROR(VLOOKUP($B327&amp;"-"&amp;$C327,エリア表のみ!$AD$5:$AM$906,3,FALSE) ="●",FALSE)),1,0),0)</f>
        <v>0</v>
      </c>
      <c r="E327" s="71">
        <v>165</v>
      </c>
      <c r="F327" s="71">
        <f>IFERROR(IF(OR(IFERROR(VLOOKUP($B327&amp;"-"&amp;$C327,エリア表のみ!$D$5:$M$906,5,FALSE) ="●",FALSE),IFERROR(VLOOKUP($B327&amp;"-"&amp;$C327,エリア表のみ!$Q$5:$Z$906,5,FALSE) ="●",FALSE),IFERROR(VLOOKUP($B327&amp;"-"&amp;$C327,エリア表のみ!$AD$5:$AM$906,5,FALSE) ="●",FALSE)),1,0),0)</f>
        <v>0</v>
      </c>
      <c r="G327" s="71">
        <v>75</v>
      </c>
      <c r="H327" s="71">
        <f>IFERROR(IF(OR(IFERROR(VLOOKUP($B327&amp;"-"&amp;$C327,エリア表のみ!$D$5:$M$906,7,FALSE) ="●",FALSE),IFERROR(VLOOKUP($B327&amp;"-"&amp;$C327,エリア表のみ!$Q$5:$Z$906,7,FALSE) ="●",FALSE),IFERROR(VLOOKUP($B327&amp;"-"&amp;$C327,エリア表のみ!$AD$5:$AM$906,7,FALSE) ="●",FALSE)),1,0),0)</f>
        <v>0</v>
      </c>
      <c r="I327" s="71">
        <v>240</v>
      </c>
      <c r="J327" s="71">
        <f>IFERROR(_xlfn.IFS(IFERROR(VLOOKUP($B327&amp;"-"&amp;$C327,エリア表のみ!$D$5:$M$906,1,FALSE) =$B327&amp;"-"&amp;$C327,FALSE),IFERROR(VLOOKUP($B327&amp;"-"&amp;$C327,エリア表のみ!$D$5:$M$906,9,FALSE),0),IFERROR(VLOOKUP($B327&amp;"-"&amp;$C327,エリア表のみ!$Q$5:$Z$906,1,FALSE) =$B327&amp;"-"&amp;$C327,FALSE),IFERROR(VLOOKUP($B327&amp;"-"&amp;$C327,エリア表のみ!$Q$5:$Z$906,9,FALSE),0),IFERROR(VLOOKUP($B327&amp;"-"&amp;$C327,エリア表のみ!$AD$5:$AM$906,1,FALSE) =$B327&amp;"-"&amp;$C327,FALSE),IFERROR(VLOOKUP($B327&amp;"-"&amp;$C327,エリア表のみ!$AD$5:$AM$906,9,FALSE),0)),0)</f>
        <v>0</v>
      </c>
    </row>
    <row r="328" spans="1:10">
      <c r="A328" s="17">
        <v>8</v>
      </c>
      <c r="B328" s="17">
        <v>11</v>
      </c>
      <c r="C328" s="71">
        <v>8</v>
      </c>
      <c r="D328" s="71">
        <f>IFERROR(IF(OR(IFERROR(VLOOKUP($B328&amp;"-"&amp;$C328,エリア表のみ!$D$5:$M$906,3,FALSE) ="●",FALSE),IFERROR(VLOOKUP($B328&amp;"-"&amp;$C328,エリア表のみ!$Q$5:$Z$906,3,FALSE) ="●",FALSE),IFERROR(VLOOKUP($B328&amp;"-"&amp;$C328,エリア表のみ!$AD$5:$AM$906,3,FALSE) ="●",FALSE)),1,0),0)</f>
        <v>0</v>
      </c>
      <c r="E328" s="71">
        <v>400</v>
      </c>
      <c r="F328" s="71">
        <f>IFERROR(IF(OR(IFERROR(VLOOKUP($B328&amp;"-"&amp;$C328,エリア表のみ!$D$5:$M$906,5,FALSE) ="●",FALSE),IFERROR(VLOOKUP($B328&amp;"-"&amp;$C328,エリア表のみ!$Q$5:$Z$906,5,FALSE) ="●",FALSE),IFERROR(VLOOKUP($B328&amp;"-"&amp;$C328,エリア表のみ!$AD$5:$AM$906,5,FALSE) ="●",FALSE)),1,0),0)</f>
        <v>0</v>
      </c>
      <c r="G328" s="71">
        <v>90</v>
      </c>
      <c r="H328" s="71">
        <f>IFERROR(IF(OR(IFERROR(VLOOKUP($B328&amp;"-"&amp;$C328,エリア表のみ!$D$5:$M$906,7,FALSE) ="●",FALSE),IFERROR(VLOOKUP($B328&amp;"-"&amp;$C328,エリア表のみ!$Q$5:$Z$906,7,FALSE) ="●",FALSE),IFERROR(VLOOKUP($B328&amp;"-"&amp;$C328,エリア表のみ!$AD$5:$AM$906,7,FALSE) ="●",FALSE)),1,0),0)</f>
        <v>0</v>
      </c>
      <c r="I328" s="71">
        <v>490</v>
      </c>
      <c r="J328" s="71">
        <f>IFERROR(_xlfn.IFS(IFERROR(VLOOKUP($B328&amp;"-"&amp;$C328,エリア表のみ!$D$5:$M$906,1,FALSE) =$B328&amp;"-"&amp;$C328,FALSE),IFERROR(VLOOKUP($B328&amp;"-"&amp;$C328,エリア表のみ!$D$5:$M$906,9,FALSE),0),IFERROR(VLOOKUP($B328&amp;"-"&amp;$C328,エリア表のみ!$Q$5:$Z$906,1,FALSE) =$B328&amp;"-"&amp;$C328,FALSE),IFERROR(VLOOKUP($B328&amp;"-"&amp;$C328,エリア表のみ!$Q$5:$Z$906,9,FALSE),0),IFERROR(VLOOKUP($B328&amp;"-"&amp;$C328,エリア表のみ!$AD$5:$AM$906,1,FALSE) =$B328&amp;"-"&amp;$C328,FALSE),IFERROR(VLOOKUP($B328&amp;"-"&amp;$C328,エリア表のみ!$AD$5:$AM$906,9,FALSE),0)),0)</f>
        <v>0</v>
      </c>
    </row>
    <row r="329" spans="1:10">
      <c r="A329" s="17">
        <v>9</v>
      </c>
      <c r="B329" s="17">
        <v>11</v>
      </c>
      <c r="C329" s="71">
        <v>9</v>
      </c>
      <c r="D329" s="71">
        <f>IFERROR(IF(OR(IFERROR(VLOOKUP($B329&amp;"-"&amp;$C329,エリア表のみ!$D$5:$M$906,3,FALSE) ="●",FALSE),IFERROR(VLOOKUP($B329&amp;"-"&amp;$C329,エリア表のみ!$Q$5:$Z$906,3,FALSE) ="●",FALSE),IFERROR(VLOOKUP($B329&amp;"-"&amp;$C329,エリア表のみ!$AD$5:$AM$906,3,FALSE) ="●",FALSE)),1,0),0)</f>
        <v>0</v>
      </c>
      <c r="E329" s="71">
        <v>410</v>
      </c>
      <c r="F329" s="71">
        <f>IFERROR(IF(OR(IFERROR(VLOOKUP($B329&amp;"-"&amp;$C329,エリア表のみ!$D$5:$M$906,5,FALSE) ="●",FALSE),IFERROR(VLOOKUP($B329&amp;"-"&amp;$C329,エリア表のみ!$Q$5:$Z$906,5,FALSE) ="●",FALSE),IFERROR(VLOOKUP($B329&amp;"-"&amp;$C329,エリア表のみ!$AD$5:$AM$906,5,FALSE) ="●",FALSE)),1,0),0)</f>
        <v>0</v>
      </c>
      <c r="G329" s="71">
        <v>282</v>
      </c>
      <c r="H329" s="71">
        <f>IFERROR(IF(OR(IFERROR(VLOOKUP($B329&amp;"-"&amp;$C329,エリア表のみ!$D$5:$M$906,7,FALSE) ="●",FALSE),IFERROR(VLOOKUP($B329&amp;"-"&amp;$C329,エリア表のみ!$Q$5:$Z$906,7,FALSE) ="●",FALSE),IFERROR(VLOOKUP($B329&amp;"-"&amp;$C329,エリア表のみ!$AD$5:$AM$906,7,FALSE) ="●",FALSE)),1,0),0)</f>
        <v>0</v>
      </c>
      <c r="I329" s="71">
        <v>692</v>
      </c>
      <c r="J329" s="71">
        <f>IFERROR(_xlfn.IFS(IFERROR(VLOOKUP($B329&amp;"-"&amp;$C329,エリア表のみ!$D$5:$M$906,1,FALSE) =$B329&amp;"-"&amp;$C329,FALSE),IFERROR(VLOOKUP($B329&amp;"-"&amp;$C329,エリア表のみ!$D$5:$M$906,9,FALSE),0),IFERROR(VLOOKUP($B329&amp;"-"&amp;$C329,エリア表のみ!$Q$5:$Z$906,1,FALSE) =$B329&amp;"-"&amp;$C329,FALSE),IFERROR(VLOOKUP($B329&amp;"-"&amp;$C329,エリア表のみ!$Q$5:$Z$906,9,FALSE),0),IFERROR(VLOOKUP($B329&amp;"-"&amp;$C329,エリア表のみ!$AD$5:$AM$906,1,FALSE) =$B329&amp;"-"&amp;$C329,FALSE),IFERROR(VLOOKUP($B329&amp;"-"&amp;$C329,エリア表のみ!$AD$5:$AM$906,9,FALSE),0)),0)</f>
        <v>0</v>
      </c>
    </row>
    <row r="330" spans="1:10">
      <c r="A330" s="17">
        <v>10</v>
      </c>
      <c r="B330" s="17">
        <v>11</v>
      </c>
      <c r="C330" s="71">
        <v>10</v>
      </c>
      <c r="D330" s="71">
        <f>IFERROR(IF(OR(IFERROR(VLOOKUP($B330&amp;"-"&amp;$C330,エリア表のみ!$D$5:$M$906,3,FALSE) ="●",FALSE),IFERROR(VLOOKUP($B330&amp;"-"&amp;$C330,エリア表のみ!$Q$5:$Z$906,3,FALSE) ="●",FALSE),IFERROR(VLOOKUP($B330&amp;"-"&amp;$C330,エリア表のみ!$AD$5:$AM$906,3,FALSE) ="●",FALSE)),1,0),0)</f>
        <v>0</v>
      </c>
      <c r="E330" s="71">
        <v>168</v>
      </c>
      <c r="F330" s="71">
        <f>IFERROR(IF(OR(IFERROR(VLOOKUP($B330&amp;"-"&amp;$C330,エリア表のみ!$D$5:$M$906,5,FALSE) ="●",FALSE),IFERROR(VLOOKUP($B330&amp;"-"&amp;$C330,エリア表のみ!$Q$5:$Z$906,5,FALSE) ="●",FALSE),IFERROR(VLOOKUP($B330&amp;"-"&amp;$C330,エリア表のみ!$AD$5:$AM$906,5,FALSE) ="●",FALSE)),1,0),0)</f>
        <v>0</v>
      </c>
      <c r="G330" s="71">
        <v>128</v>
      </c>
      <c r="H330" s="71">
        <f>IFERROR(IF(OR(IFERROR(VLOOKUP($B330&amp;"-"&amp;$C330,エリア表のみ!$D$5:$M$906,7,FALSE) ="●",FALSE),IFERROR(VLOOKUP($B330&amp;"-"&amp;$C330,エリア表のみ!$Q$5:$Z$906,7,FALSE) ="●",FALSE),IFERROR(VLOOKUP($B330&amp;"-"&amp;$C330,エリア表のみ!$AD$5:$AM$906,7,FALSE) ="●",FALSE)),1,0),0)</f>
        <v>0</v>
      </c>
      <c r="I330" s="71">
        <v>296</v>
      </c>
      <c r="J330" s="71">
        <f>IFERROR(_xlfn.IFS(IFERROR(VLOOKUP($B330&amp;"-"&amp;$C330,エリア表のみ!$D$5:$M$906,1,FALSE) =$B330&amp;"-"&amp;$C330,FALSE),IFERROR(VLOOKUP($B330&amp;"-"&amp;$C330,エリア表のみ!$D$5:$M$906,9,FALSE),0),IFERROR(VLOOKUP($B330&amp;"-"&amp;$C330,エリア表のみ!$Q$5:$Z$906,1,FALSE) =$B330&amp;"-"&amp;$C330,FALSE),IFERROR(VLOOKUP($B330&amp;"-"&amp;$C330,エリア表のみ!$Q$5:$Z$906,9,FALSE),0),IFERROR(VLOOKUP($B330&amp;"-"&amp;$C330,エリア表のみ!$AD$5:$AM$906,1,FALSE) =$B330&amp;"-"&amp;$C330,FALSE),IFERROR(VLOOKUP($B330&amp;"-"&amp;$C330,エリア表のみ!$AD$5:$AM$906,9,FALSE),0)),0)</f>
        <v>0</v>
      </c>
    </row>
    <row r="331" spans="1:10">
      <c r="A331" s="17">
        <v>11</v>
      </c>
      <c r="B331" s="17">
        <v>11</v>
      </c>
      <c r="C331" s="71">
        <v>11</v>
      </c>
      <c r="D331" s="71">
        <f>IFERROR(IF(OR(IFERROR(VLOOKUP($B331&amp;"-"&amp;$C331,エリア表のみ!$D$5:$M$906,3,FALSE) ="●",FALSE),IFERROR(VLOOKUP($B331&amp;"-"&amp;$C331,エリア表のみ!$Q$5:$Z$906,3,FALSE) ="●",FALSE),IFERROR(VLOOKUP($B331&amp;"-"&amp;$C331,エリア表のみ!$AD$5:$AM$906,3,FALSE) ="●",FALSE)),1,0),0)</f>
        <v>0</v>
      </c>
      <c r="E331" s="71">
        <v>150</v>
      </c>
      <c r="F331" s="71">
        <f>IFERROR(IF(OR(IFERROR(VLOOKUP($B331&amp;"-"&amp;$C331,エリア表のみ!$D$5:$M$906,5,FALSE) ="●",FALSE),IFERROR(VLOOKUP($B331&amp;"-"&amp;$C331,エリア表のみ!$Q$5:$Z$906,5,FALSE) ="●",FALSE),IFERROR(VLOOKUP($B331&amp;"-"&amp;$C331,エリア表のみ!$AD$5:$AM$906,5,FALSE) ="●",FALSE)),1,0),0)</f>
        <v>0</v>
      </c>
      <c r="G331" s="71">
        <v>90</v>
      </c>
      <c r="H331" s="71">
        <f>IFERROR(IF(OR(IFERROR(VLOOKUP($B331&amp;"-"&amp;$C331,エリア表のみ!$D$5:$M$906,7,FALSE) ="●",FALSE),IFERROR(VLOOKUP($B331&amp;"-"&amp;$C331,エリア表のみ!$Q$5:$Z$906,7,FALSE) ="●",FALSE),IFERROR(VLOOKUP($B331&amp;"-"&amp;$C331,エリア表のみ!$AD$5:$AM$906,7,FALSE) ="●",FALSE)),1,0),0)</f>
        <v>0</v>
      </c>
      <c r="I331" s="71">
        <v>240</v>
      </c>
      <c r="J331" s="71">
        <f>IFERROR(_xlfn.IFS(IFERROR(VLOOKUP($B331&amp;"-"&amp;$C331,エリア表のみ!$D$5:$M$906,1,FALSE) =$B331&amp;"-"&amp;$C331,FALSE),IFERROR(VLOOKUP($B331&amp;"-"&amp;$C331,エリア表のみ!$D$5:$M$906,9,FALSE),0),IFERROR(VLOOKUP($B331&amp;"-"&amp;$C331,エリア表のみ!$Q$5:$Z$906,1,FALSE) =$B331&amp;"-"&amp;$C331,FALSE),IFERROR(VLOOKUP($B331&amp;"-"&amp;$C331,エリア表のみ!$Q$5:$Z$906,9,FALSE),0),IFERROR(VLOOKUP($B331&amp;"-"&amp;$C331,エリア表のみ!$AD$5:$AM$906,1,FALSE) =$B331&amp;"-"&amp;$C331,FALSE),IFERROR(VLOOKUP($B331&amp;"-"&amp;$C331,エリア表のみ!$AD$5:$AM$906,9,FALSE),0)),0)</f>
        <v>0</v>
      </c>
    </row>
    <row r="332" spans="1:10">
      <c r="A332" s="17">
        <v>12</v>
      </c>
      <c r="B332" s="17">
        <v>11</v>
      </c>
      <c r="C332" s="71">
        <v>12</v>
      </c>
      <c r="D332" s="71">
        <f>IFERROR(IF(OR(IFERROR(VLOOKUP($B332&amp;"-"&amp;$C332,エリア表のみ!$D$5:$M$906,3,FALSE) ="●",FALSE),IFERROR(VLOOKUP($B332&amp;"-"&amp;$C332,エリア表のみ!$Q$5:$Z$906,3,FALSE) ="●",FALSE),IFERROR(VLOOKUP($B332&amp;"-"&amp;$C332,エリア表のみ!$AD$5:$AM$906,3,FALSE) ="●",FALSE)),1,0),0)</f>
        <v>0</v>
      </c>
      <c r="E332" s="71">
        <v>232</v>
      </c>
      <c r="F332" s="71">
        <f>IFERROR(IF(OR(IFERROR(VLOOKUP($B332&amp;"-"&amp;$C332,エリア表のみ!$D$5:$M$906,5,FALSE) ="●",FALSE),IFERROR(VLOOKUP($B332&amp;"-"&amp;$C332,エリア表のみ!$Q$5:$Z$906,5,FALSE) ="●",FALSE),IFERROR(VLOOKUP($B332&amp;"-"&amp;$C332,エリア表のみ!$AD$5:$AM$906,5,FALSE) ="●",FALSE)),1,0),0)</f>
        <v>0</v>
      </c>
      <c r="G332" s="71">
        <v>150</v>
      </c>
      <c r="H332" s="71">
        <f>IFERROR(IF(OR(IFERROR(VLOOKUP($B332&amp;"-"&amp;$C332,エリア表のみ!$D$5:$M$906,7,FALSE) ="●",FALSE),IFERROR(VLOOKUP($B332&amp;"-"&amp;$C332,エリア表のみ!$Q$5:$Z$906,7,FALSE) ="●",FALSE),IFERROR(VLOOKUP($B332&amp;"-"&amp;$C332,エリア表のみ!$AD$5:$AM$906,7,FALSE) ="●",FALSE)),1,0),0)</f>
        <v>0</v>
      </c>
      <c r="I332" s="71">
        <v>382</v>
      </c>
      <c r="J332" s="71">
        <f>IFERROR(_xlfn.IFS(IFERROR(VLOOKUP($B332&amp;"-"&amp;$C332,エリア表のみ!$D$5:$M$906,1,FALSE) =$B332&amp;"-"&amp;$C332,FALSE),IFERROR(VLOOKUP($B332&amp;"-"&amp;$C332,エリア表のみ!$D$5:$M$906,9,FALSE),0),IFERROR(VLOOKUP($B332&amp;"-"&amp;$C332,エリア表のみ!$Q$5:$Z$906,1,FALSE) =$B332&amp;"-"&amp;$C332,FALSE),IFERROR(VLOOKUP($B332&amp;"-"&amp;$C332,エリア表のみ!$Q$5:$Z$906,9,FALSE),0),IFERROR(VLOOKUP($B332&amp;"-"&amp;$C332,エリア表のみ!$AD$5:$AM$906,1,FALSE) =$B332&amp;"-"&amp;$C332,FALSE),IFERROR(VLOOKUP($B332&amp;"-"&amp;$C332,エリア表のみ!$AD$5:$AM$906,9,FALSE),0)),0)</f>
        <v>0</v>
      </c>
    </row>
    <row r="333" spans="1:10">
      <c r="A333" s="17">
        <v>13</v>
      </c>
      <c r="B333" s="17">
        <v>11</v>
      </c>
      <c r="C333" s="71">
        <v>13</v>
      </c>
      <c r="D333" s="71">
        <f>IFERROR(IF(OR(IFERROR(VLOOKUP($B333&amp;"-"&amp;$C333,エリア表のみ!$D$5:$M$906,3,FALSE) ="●",FALSE),IFERROR(VLOOKUP($B333&amp;"-"&amp;$C333,エリア表のみ!$Q$5:$Z$906,3,FALSE) ="●",FALSE),IFERROR(VLOOKUP($B333&amp;"-"&amp;$C333,エリア表のみ!$AD$5:$AM$906,3,FALSE) ="●",FALSE)),1,0),0)</f>
        <v>0</v>
      </c>
      <c r="E333" s="71">
        <v>123</v>
      </c>
      <c r="F333" s="71">
        <f>IFERROR(IF(OR(IFERROR(VLOOKUP($B333&amp;"-"&amp;$C333,エリア表のみ!$D$5:$M$906,5,FALSE) ="●",FALSE),IFERROR(VLOOKUP($B333&amp;"-"&amp;$C333,エリア表のみ!$Q$5:$Z$906,5,FALSE) ="●",FALSE),IFERROR(VLOOKUP($B333&amp;"-"&amp;$C333,エリア表のみ!$AD$5:$AM$906,5,FALSE) ="●",FALSE)),1,0),0)</f>
        <v>0</v>
      </c>
      <c r="G333" s="71">
        <v>170</v>
      </c>
      <c r="H333" s="71">
        <f>IFERROR(IF(OR(IFERROR(VLOOKUP($B333&amp;"-"&amp;$C333,エリア表のみ!$D$5:$M$906,7,FALSE) ="●",FALSE),IFERROR(VLOOKUP($B333&amp;"-"&amp;$C333,エリア表のみ!$Q$5:$Z$906,7,FALSE) ="●",FALSE),IFERROR(VLOOKUP($B333&amp;"-"&amp;$C333,エリア表のみ!$AD$5:$AM$906,7,FALSE) ="●",FALSE)),1,0),0)</f>
        <v>0</v>
      </c>
      <c r="I333" s="71">
        <v>293</v>
      </c>
      <c r="J333" s="71">
        <f>IFERROR(_xlfn.IFS(IFERROR(VLOOKUP($B333&amp;"-"&amp;$C333,エリア表のみ!$D$5:$M$906,1,FALSE) =$B333&amp;"-"&amp;$C333,FALSE),IFERROR(VLOOKUP($B333&amp;"-"&amp;$C333,エリア表のみ!$D$5:$M$906,9,FALSE),0),IFERROR(VLOOKUP($B333&amp;"-"&amp;$C333,エリア表のみ!$Q$5:$Z$906,1,FALSE) =$B333&amp;"-"&amp;$C333,FALSE),IFERROR(VLOOKUP($B333&amp;"-"&amp;$C333,エリア表のみ!$Q$5:$Z$906,9,FALSE),0),IFERROR(VLOOKUP($B333&amp;"-"&amp;$C333,エリア表のみ!$AD$5:$AM$906,1,FALSE) =$B333&amp;"-"&amp;$C333,FALSE),IFERROR(VLOOKUP($B333&amp;"-"&amp;$C333,エリア表のみ!$AD$5:$AM$906,9,FALSE),0)),0)</f>
        <v>0</v>
      </c>
    </row>
    <row r="334" spans="1:10">
      <c r="A334" s="17">
        <v>14</v>
      </c>
      <c r="B334" s="17">
        <v>11</v>
      </c>
      <c r="C334" s="71">
        <v>14</v>
      </c>
      <c r="D334" s="71">
        <f>IFERROR(IF(OR(IFERROR(VLOOKUP($B334&amp;"-"&amp;$C334,エリア表のみ!$D$5:$M$906,3,FALSE) ="●",FALSE),IFERROR(VLOOKUP($B334&amp;"-"&amp;$C334,エリア表のみ!$Q$5:$Z$906,3,FALSE) ="●",FALSE),IFERROR(VLOOKUP($B334&amp;"-"&amp;$C334,エリア表のみ!$AD$5:$AM$906,3,FALSE) ="●",FALSE)),1,0),0)</f>
        <v>0</v>
      </c>
      <c r="E334" s="71">
        <v>116</v>
      </c>
      <c r="F334" s="71">
        <f>IFERROR(IF(OR(IFERROR(VLOOKUP($B334&amp;"-"&amp;$C334,エリア表のみ!$D$5:$M$906,5,FALSE) ="●",FALSE),IFERROR(VLOOKUP($B334&amp;"-"&amp;$C334,エリア表のみ!$Q$5:$Z$906,5,FALSE) ="●",FALSE),IFERROR(VLOOKUP($B334&amp;"-"&amp;$C334,エリア表のみ!$AD$5:$AM$906,5,FALSE) ="●",FALSE)),1,0),0)</f>
        <v>0</v>
      </c>
      <c r="G334" s="71">
        <v>176</v>
      </c>
      <c r="H334" s="71">
        <f>IFERROR(IF(OR(IFERROR(VLOOKUP($B334&amp;"-"&amp;$C334,エリア表のみ!$D$5:$M$906,7,FALSE) ="●",FALSE),IFERROR(VLOOKUP($B334&amp;"-"&amp;$C334,エリア表のみ!$Q$5:$Z$906,7,FALSE) ="●",FALSE),IFERROR(VLOOKUP($B334&amp;"-"&amp;$C334,エリア表のみ!$AD$5:$AM$906,7,FALSE) ="●",FALSE)),1,0),0)</f>
        <v>0</v>
      </c>
      <c r="I334" s="71">
        <v>292</v>
      </c>
      <c r="J334" s="71">
        <f>IFERROR(_xlfn.IFS(IFERROR(VLOOKUP($B334&amp;"-"&amp;$C334,エリア表のみ!$D$5:$M$906,1,FALSE) =$B334&amp;"-"&amp;$C334,FALSE),IFERROR(VLOOKUP($B334&amp;"-"&amp;$C334,エリア表のみ!$D$5:$M$906,9,FALSE),0),IFERROR(VLOOKUP($B334&amp;"-"&amp;$C334,エリア表のみ!$Q$5:$Z$906,1,FALSE) =$B334&amp;"-"&amp;$C334,FALSE),IFERROR(VLOOKUP($B334&amp;"-"&amp;$C334,エリア表のみ!$Q$5:$Z$906,9,FALSE),0),IFERROR(VLOOKUP($B334&amp;"-"&amp;$C334,エリア表のみ!$AD$5:$AM$906,1,FALSE) =$B334&amp;"-"&amp;$C334,FALSE),IFERROR(VLOOKUP($B334&amp;"-"&amp;$C334,エリア表のみ!$AD$5:$AM$906,9,FALSE),0)),0)</f>
        <v>0</v>
      </c>
    </row>
    <row r="335" spans="1:10">
      <c r="A335" s="17">
        <v>15</v>
      </c>
      <c r="B335" s="17">
        <v>11</v>
      </c>
      <c r="C335" s="71">
        <v>15</v>
      </c>
      <c r="D335" s="71">
        <f>IFERROR(IF(OR(IFERROR(VLOOKUP($B335&amp;"-"&amp;$C335,エリア表のみ!$D$5:$M$906,3,FALSE) ="●",FALSE),IFERROR(VLOOKUP($B335&amp;"-"&amp;$C335,エリア表のみ!$Q$5:$Z$906,3,FALSE) ="●",FALSE),IFERROR(VLOOKUP($B335&amp;"-"&amp;$C335,エリア表のみ!$AD$5:$AM$906,3,FALSE) ="●",FALSE)),1,0),0)</f>
        <v>0</v>
      </c>
      <c r="E335" s="71">
        <v>51</v>
      </c>
      <c r="F335" s="71">
        <f>IFERROR(IF(OR(IFERROR(VLOOKUP($B335&amp;"-"&amp;$C335,エリア表のみ!$D$5:$M$906,5,FALSE) ="●",FALSE),IFERROR(VLOOKUP($B335&amp;"-"&amp;$C335,エリア表のみ!$Q$5:$Z$906,5,FALSE) ="●",FALSE),IFERROR(VLOOKUP($B335&amp;"-"&amp;$C335,エリア表のみ!$AD$5:$AM$906,5,FALSE) ="●",FALSE)),1,0),0)</f>
        <v>0</v>
      </c>
      <c r="G335" s="71">
        <v>70</v>
      </c>
      <c r="H335" s="71">
        <f>IFERROR(IF(OR(IFERROR(VLOOKUP($B335&amp;"-"&amp;$C335,エリア表のみ!$D$5:$M$906,7,FALSE) ="●",FALSE),IFERROR(VLOOKUP($B335&amp;"-"&amp;$C335,エリア表のみ!$Q$5:$Z$906,7,FALSE) ="●",FALSE),IFERROR(VLOOKUP($B335&amp;"-"&amp;$C335,エリア表のみ!$AD$5:$AM$906,7,FALSE) ="●",FALSE)),1,0),0)</f>
        <v>0</v>
      </c>
      <c r="I335" s="71">
        <v>121</v>
      </c>
      <c r="J335" s="71">
        <f>IFERROR(_xlfn.IFS(IFERROR(VLOOKUP($B335&amp;"-"&amp;$C335,エリア表のみ!$D$5:$M$906,1,FALSE) =$B335&amp;"-"&amp;$C335,FALSE),IFERROR(VLOOKUP($B335&amp;"-"&amp;$C335,エリア表のみ!$D$5:$M$906,9,FALSE),0),IFERROR(VLOOKUP($B335&amp;"-"&amp;$C335,エリア表のみ!$Q$5:$Z$906,1,FALSE) =$B335&amp;"-"&amp;$C335,FALSE),IFERROR(VLOOKUP($B335&amp;"-"&amp;$C335,エリア表のみ!$Q$5:$Z$906,9,FALSE),0),IFERROR(VLOOKUP($B335&amp;"-"&amp;$C335,エリア表のみ!$AD$5:$AM$906,1,FALSE) =$B335&amp;"-"&amp;$C335,FALSE),IFERROR(VLOOKUP($B335&amp;"-"&amp;$C335,エリア表のみ!$AD$5:$AM$906,9,FALSE),0)),0)</f>
        <v>0</v>
      </c>
    </row>
    <row r="336" spans="1:10">
      <c r="A336" s="17">
        <v>16</v>
      </c>
      <c r="B336" s="17">
        <v>11</v>
      </c>
      <c r="C336" s="71">
        <v>16</v>
      </c>
      <c r="D336" s="71">
        <f>IFERROR(IF(OR(IFERROR(VLOOKUP($B336&amp;"-"&amp;$C336,エリア表のみ!$D$5:$M$906,3,FALSE) ="●",FALSE),IFERROR(VLOOKUP($B336&amp;"-"&amp;$C336,エリア表のみ!$Q$5:$Z$906,3,FALSE) ="●",FALSE),IFERROR(VLOOKUP($B336&amp;"-"&amp;$C336,エリア表のみ!$AD$5:$AM$906,3,FALSE) ="●",FALSE)),1,0),0)</f>
        <v>0</v>
      </c>
      <c r="E336" s="71">
        <v>155</v>
      </c>
      <c r="F336" s="71">
        <f>IFERROR(IF(OR(IFERROR(VLOOKUP($B336&amp;"-"&amp;$C336,エリア表のみ!$D$5:$M$906,5,FALSE) ="●",FALSE),IFERROR(VLOOKUP($B336&amp;"-"&amp;$C336,エリア表のみ!$Q$5:$Z$906,5,FALSE) ="●",FALSE),IFERROR(VLOOKUP($B336&amp;"-"&amp;$C336,エリア表のみ!$AD$5:$AM$906,5,FALSE) ="●",FALSE)),1,0),0)</f>
        <v>0</v>
      </c>
      <c r="G336" s="71">
        <v>510</v>
      </c>
      <c r="H336" s="71">
        <f>IFERROR(IF(OR(IFERROR(VLOOKUP($B336&amp;"-"&amp;$C336,エリア表のみ!$D$5:$M$906,7,FALSE) ="●",FALSE),IFERROR(VLOOKUP($B336&amp;"-"&amp;$C336,エリア表のみ!$Q$5:$Z$906,7,FALSE) ="●",FALSE),IFERROR(VLOOKUP($B336&amp;"-"&amp;$C336,エリア表のみ!$AD$5:$AM$906,7,FALSE) ="●",FALSE)),1,0),0)</f>
        <v>0</v>
      </c>
      <c r="I336" s="71">
        <v>665</v>
      </c>
      <c r="J336" s="71">
        <f>IFERROR(_xlfn.IFS(IFERROR(VLOOKUP($B336&amp;"-"&amp;$C336,エリア表のみ!$D$5:$M$906,1,FALSE) =$B336&amp;"-"&amp;$C336,FALSE),IFERROR(VLOOKUP($B336&amp;"-"&amp;$C336,エリア表のみ!$D$5:$M$906,9,FALSE),0),IFERROR(VLOOKUP($B336&amp;"-"&amp;$C336,エリア表のみ!$Q$5:$Z$906,1,FALSE) =$B336&amp;"-"&amp;$C336,FALSE),IFERROR(VLOOKUP($B336&amp;"-"&amp;$C336,エリア表のみ!$Q$5:$Z$906,9,FALSE),0),IFERROR(VLOOKUP($B336&amp;"-"&amp;$C336,エリア表のみ!$AD$5:$AM$906,1,FALSE) =$B336&amp;"-"&amp;$C336,FALSE),IFERROR(VLOOKUP($B336&amp;"-"&amp;$C336,エリア表のみ!$AD$5:$AM$906,9,FALSE),0)),0)</f>
        <v>0</v>
      </c>
    </row>
    <row r="337" spans="1:10">
      <c r="A337" s="17">
        <v>17</v>
      </c>
      <c r="B337" s="17">
        <v>11</v>
      </c>
      <c r="C337" s="71">
        <v>17</v>
      </c>
      <c r="D337" s="71">
        <f>IFERROR(IF(OR(IFERROR(VLOOKUP($B337&amp;"-"&amp;$C337,エリア表のみ!$D$5:$M$906,3,FALSE) ="●",FALSE),IFERROR(VLOOKUP($B337&amp;"-"&amp;$C337,エリア表のみ!$Q$5:$Z$906,3,FALSE) ="●",FALSE),IFERROR(VLOOKUP($B337&amp;"-"&amp;$C337,エリア表のみ!$AD$5:$AM$906,3,FALSE) ="●",FALSE)),1,0),0)</f>
        <v>0</v>
      </c>
      <c r="E337" s="71">
        <v>194</v>
      </c>
      <c r="F337" s="71">
        <f>IFERROR(IF(OR(IFERROR(VLOOKUP($B337&amp;"-"&amp;$C337,エリア表のみ!$D$5:$M$906,5,FALSE) ="●",FALSE),IFERROR(VLOOKUP($B337&amp;"-"&amp;$C337,エリア表のみ!$Q$5:$Z$906,5,FALSE) ="●",FALSE),IFERROR(VLOOKUP($B337&amp;"-"&amp;$C337,エリア表のみ!$AD$5:$AM$906,5,FALSE) ="●",FALSE)),1,0),0)</f>
        <v>0</v>
      </c>
      <c r="G337" s="71">
        <v>236</v>
      </c>
      <c r="H337" s="71">
        <f>IFERROR(IF(OR(IFERROR(VLOOKUP($B337&amp;"-"&amp;$C337,エリア表のみ!$D$5:$M$906,7,FALSE) ="●",FALSE),IFERROR(VLOOKUP($B337&amp;"-"&amp;$C337,エリア表のみ!$Q$5:$Z$906,7,FALSE) ="●",FALSE),IFERROR(VLOOKUP($B337&amp;"-"&amp;$C337,エリア表のみ!$AD$5:$AM$906,7,FALSE) ="●",FALSE)),1,0),0)</f>
        <v>0</v>
      </c>
      <c r="I337" s="71">
        <v>430</v>
      </c>
      <c r="J337" s="71">
        <f>IFERROR(_xlfn.IFS(IFERROR(VLOOKUP($B337&amp;"-"&amp;$C337,エリア表のみ!$D$5:$M$906,1,FALSE) =$B337&amp;"-"&amp;$C337,FALSE),IFERROR(VLOOKUP($B337&amp;"-"&amp;$C337,エリア表のみ!$D$5:$M$906,9,FALSE),0),IFERROR(VLOOKUP($B337&amp;"-"&amp;$C337,エリア表のみ!$Q$5:$Z$906,1,FALSE) =$B337&amp;"-"&amp;$C337,FALSE),IFERROR(VLOOKUP($B337&amp;"-"&amp;$C337,エリア表のみ!$Q$5:$Z$906,9,FALSE),0),IFERROR(VLOOKUP($B337&amp;"-"&amp;$C337,エリア表のみ!$AD$5:$AM$906,1,FALSE) =$B337&amp;"-"&amp;$C337,FALSE),IFERROR(VLOOKUP($B337&amp;"-"&amp;$C337,エリア表のみ!$AD$5:$AM$906,9,FALSE),0)),0)</f>
        <v>0</v>
      </c>
    </row>
    <row r="338" spans="1:10">
      <c r="A338" s="17">
        <v>18</v>
      </c>
      <c r="B338" s="17">
        <v>11</v>
      </c>
      <c r="C338" s="71">
        <v>18</v>
      </c>
      <c r="D338" s="71">
        <f>IFERROR(IF(OR(IFERROR(VLOOKUP($B338&amp;"-"&amp;$C338,エリア表のみ!$D$5:$M$906,3,FALSE) ="●",FALSE),IFERROR(VLOOKUP($B338&amp;"-"&amp;$C338,エリア表のみ!$Q$5:$Z$906,3,FALSE) ="●",FALSE),IFERROR(VLOOKUP($B338&amp;"-"&amp;$C338,エリア表のみ!$AD$5:$AM$906,3,FALSE) ="●",FALSE)),1,0),0)</f>
        <v>0</v>
      </c>
      <c r="E338" s="71">
        <v>235</v>
      </c>
      <c r="F338" s="71">
        <f>IFERROR(IF(OR(IFERROR(VLOOKUP($B338&amp;"-"&amp;$C338,エリア表のみ!$D$5:$M$906,5,FALSE) ="●",FALSE),IFERROR(VLOOKUP($B338&amp;"-"&amp;$C338,エリア表のみ!$Q$5:$Z$906,5,FALSE) ="●",FALSE),IFERROR(VLOOKUP($B338&amp;"-"&amp;$C338,エリア表のみ!$AD$5:$AM$906,5,FALSE) ="●",FALSE)),1,0),0)</f>
        <v>0</v>
      </c>
      <c r="G338" s="71">
        <v>406</v>
      </c>
      <c r="H338" s="71">
        <f>IFERROR(IF(OR(IFERROR(VLOOKUP($B338&amp;"-"&amp;$C338,エリア表のみ!$D$5:$M$906,7,FALSE) ="●",FALSE),IFERROR(VLOOKUP($B338&amp;"-"&amp;$C338,エリア表のみ!$Q$5:$Z$906,7,FALSE) ="●",FALSE),IFERROR(VLOOKUP($B338&amp;"-"&amp;$C338,エリア表のみ!$AD$5:$AM$906,7,FALSE) ="●",FALSE)),1,0),0)</f>
        <v>0</v>
      </c>
      <c r="I338" s="71">
        <v>641</v>
      </c>
      <c r="J338" s="71">
        <f>IFERROR(_xlfn.IFS(IFERROR(VLOOKUP($B338&amp;"-"&amp;$C338,エリア表のみ!$D$5:$M$906,1,FALSE) =$B338&amp;"-"&amp;$C338,FALSE),IFERROR(VLOOKUP($B338&amp;"-"&amp;$C338,エリア表のみ!$D$5:$M$906,9,FALSE),0),IFERROR(VLOOKUP($B338&amp;"-"&amp;$C338,エリア表のみ!$Q$5:$Z$906,1,FALSE) =$B338&amp;"-"&amp;$C338,FALSE),IFERROR(VLOOKUP($B338&amp;"-"&amp;$C338,エリア表のみ!$Q$5:$Z$906,9,FALSE),0),IFERROR(VLOOKUP($B338&amp;"-"&amp;$C338,エリア表のみ!$AD$5:$AM$906,1,FALSE) =$B338&amp;"-"&amp;$C338,FALSE),IFERROR(VLOOKUP($B338&amp;"-"&amp;$C338,エリア表のみ!$AD$5:$AM$906,9,FALSE),0)),0)</f>
        <v>0</v>
      </c>
    </row>
    <row r="339" spans="1:10">
      <c r="A339" s="17">
        <v>19</v>
      </c>
      <c r="B339" s="17">
        <v>11</v>
      </c>
      <c r="C339" s="71">
        <v>19</v>
      </c>
      <c r="D339" s="71">
        <f>IFERROR(IF(OR(IFERROR(VLOOKUP($B339&amp;"-"&amp;$C339,エリア表のみ!$D$5:$M$906,3,FALSE) ="●",FALSE),IFERROR(VLOOKUP($B339&amp;"-"&amp;$C339,エリア表のみ!$Q$5:$Z$906,3,FALSE) ="●",FALSE),IFERROR(VLOOKUP($B339&amp;"-"&amp;$C339,エリア表のみ!$AD$5:$AM$906,3,FALSE) ="●",FALSE)),1,0),0)</f>
        <v>0</v>
      </c>
      <c r="E339" s="71">
        <v>200</v>
      </c>
      <c r="F339" s="71">
        <f>IFERROR(IF(OR(IFERROR(VLOOKUP($B339&amp;"-"&amp;$C339,エリア表のみ!$D$5:$M$906,5,FALSE) ="●",FALSE),IFERROR(VLOOKUP($B339&amp;"-"&amp;$C339,エリア表のみ!$Q$5:$Z$906,5,FALSE) ="●",FALSE),IFERROR(VLOOKUP($B339&amp;"-"&amp;$C339,エリア表のみ!$AD$5:$AM$906,5,FALSE) ="●",FALSE)),1,0),0)</f>
        <v>0</v>
      </c>
      <c r="G339" s="71">
        <v>124</v>
      </c>
      <c r="H339" s="71">
        <f>IFERROR(IF(OR(IFERROR(VLOOKUP($B339&amp;"-"&amp;$C339,エリア表のみ!$D$5:$M$906,7,FALSE) ="●",FALSE),IFERROR(VLOOKUP($B339&amp;"-"&amp;$C339,エリア表のみ!$Q$5:$Z$906,7,FALSE) ="●",FALSE),IFERROR(VLOOKUP($B339&amp;"-"&amp;$C339,エリア表のみ!$AD$5:$AM$906,7,FALSE) ="●",FALSE)),1,0),0)</f>
        <v>0</v>
      </c>
      <c r="I339" s="71">
        <v>324</v>
      </c>
      <c r="J339" s="71">
        <f>IFERROR(_xlfn.IFS(IFERROR(VLOOKUP($B339&amp;"-"&amp;$C339,エリア表のみ!$D$5:$M$906,1,FALSE) =$B339&amp;"-"&amp;$C339,FALSE),IFERROR(VLOOKUP($B339&amp;"-"&amp;$C339,エリア表のみ!$D$5:$M$906,9,FALSE),0),IFERROR(VLOOKUP($B339&amp;"-"&amp;$C339,エリア表のみ!$Q$5:$Z$906,1,FALSE) =$B339&amp;"-"&amp;$C339,FALSE),IFERROR(VLOOKUP($B339&amp;"-"&amp;$C339,エリア表のみ!$Q$5:$Z$906,9,FALSE),0),IFERROR(VLOOKUP($B339&amp;"-"&amp;$C339,エリア表のみ!$AD$5:$AM$906,1,FALSE) =$B339&amp;"-"&amp;$C339,FALSE),IFERROR(VLOOKUP($B339&amp;"-"&amp;$C339,エリア表のみ!$AD$5:$AM$906,9,FALSE),0)),0)</f>
        <v>0</v>
      </c>
    </row>
    <row r="340" spans="1:10">
      <c r="A340" s="17">
        <v>20</v>
      </c>
      <c r="B340" s="17">
        <v>11</v>
      </c>
      <c r="C340" s="71">
        <v>20</v>
      </c>
      <c r="D340" s="71">
        <f>IFERROR(IF(OR(IFERROR(VLOOKUP($B340&amp;"-"&amp;$C340,エリア表のみ!$D$5:$M$906,3,FALSE) ="●",FALSE),IFERROR(VLOOKUP($B340&amp;"-"&amp;$C340,エリア表のみ!$Q$5:$Z$906,3,FALSE) ="●",FALSE),IFERROR(VLOOKUP($B340&amp;"-"&amp;$C340,エリア表のみ!$AD$5:$AM$906,3,FALSE) ="●",FALSE)),1,0),0)</f>
        <v>0</v>
      </c>
      <c r="E340" s="71">
        <v>136</v>
      </c>
      <c r="F340" s="71">
        <f>IFERROR(IF(OR(IFERROR(VLOOKUP($B340&amp;"-"&amp;$C340,エリア表のみ!$D$5:$M$906,5,FALSE) ="●",FALSE),IFERROR(VLOOKUP($B340&amp;"-"&amp;$C340,エリア表のみ!$Q$5:$Z$906,5,FALSE) ="●",FALSE),IFERROR(VLOOKUP($B340&amp;"-"&amp;$C340,エリア表のみ!$AD$5:$AM$906,5,FALSE) ="●",FALSE)),1,0),0)</f>
        <v>0</v>
      </c>
      <c r="G340" s="71">
        <v>69</v>
      </c>
      <c r="H340" s="71">
        <f>IFERROR(IF(OR(IFERROR(VLOOKUP($B340&amp;"-"&amp;$C340,エリア表のみ!$D$5:$M$906,7,FALSE) ="●",FALSE),IFERROR(VLOOKUP($B340&amp;"-"&amp;$C340,エリア表のみ!$Q$5:$Z$906,7,FALSE) ="●",FALSE),IFERROR(VLOOKUP($B340&amp;"-"&amp;$C340,エリア表のみ!$AD$5:$AM$906,7,FALSE) ="●",FALSE)),1,0),0)</f>
        <v>0</v>
      </c>
      <c r="I340" s="71">
        <v>205</v>
      </c>
      <c r="J340" s="71">
        <f>IFERROR(_xlfn.IFS(IFERROR(VLOOKUP($B340&amp;"-"&amp;$C340,エリア表のみ!$D$5:$M$906,1,FALSE) =$B340&amp;"-"&amp;$C340,FALSE),IFERROR(VLOOKUP($B340&amp;"-"&amp;$C340,エリア表のみ!$D$5:$M$906,9,FALSE),0),IFERROR(VLOOKUP($B340&amp;"-"&amp;$C340,エリア表のみ!$Q$5:$Z$906,1,FALSE) =$B340&amp;"-"&amp;$C340,FALSE),IFERROR(VLOOKUP($B340&amp;"-"&amp;$C340,エリア表のみ!$Q$5:$Z$906,9,FALSE),0),IFERROR(VLOOKUP($B340&amp;"-"&amp;$C340,エリア表のみ!$AD$5:$AM$906,1,FALSE) =$B340&amp;"-"&amp;$C340,FALSE),IFERROR(VLOOKUP($B340&amp;"-"&amp;$C340,エリア表のみ!$AD$5:$AM$906,9,FALSE),0)),0)</f>
        <v>0</v>
      </c>
    </row>
    <row r="341" spans="1:10">
      <c r="A341" s="17">
        <v>21</v>
      </c>
      <c r="B341" s="17">
        <v>11</v>
      </c>
      <c r="C341" s="71">
        <v>21</v>
      </c>
      <c r="D341" s="71">
        <f>IFERROR(IF(OR(IFERROR(VLOOKUP($B341&amp;"-"&amp;$C341,エリア表のみ!$D$5:$M$906,3,FALSE) ="●",FALSE),IFERROR(VLOOKUP($B341&amp;"-"&amp;$C341,エリア表のみ!$Q$5:$Z$906,3,FALSE) ="●",FALSE),IFERROR(VLOOKUP($B341&amp;"-"&amp;$C341,エリア表のみ!$AD$5:$AM$906,3,FALSE) ="●",FALSE)),1,0),0)</f>
        <v>0</v>
      </c>
      <c r="E341" s="71">
        <v>238</v>
      </c>
      <c r="F341" s="71">
        <f>IFERROR(IF(OR(IFERROR(VLOOKUP($B341&amp;"-"&amp;$C341,エリア表のみ!$D$5:$M$906,5,FALSE) ="●",FALSE),IFERROR(VLOOKUP($B341&amp;"-"&amp;$C341,エリア表のみ!$Q$5:$Z$906,5,FALSE) ="●",FALSE),IFERROR(VLOOKUP($B341&amp;"-"&amp;$C341,エリア表のみ!$AD$5:$AM$906,5,FALSE) ="●",FALSE)),1,0),0)</f>
        <v>0</v>
      </c>
      <c r="G341" s="71">
        <v>235</v>
      </c>
      <c r="H341" s="71">
        <f>IFERROR(IF(OR(IFERROR(VLOOKUP($B341&amp;"-"&amp;$C341,エリア表のみ!$D$5:$M$906,7,FALSE) ="●",FALSE),IFERROR(VLOOKUP($B341&amp;"-"&amp;$C341,エリア表のみ!$Q$5:$Z$906,7,FALSE) ="●",FALSE),IFERROR(VLOOKUP($B341&amp;"-"&amp;$C341,エリア表のみ!$AD$5:$AM$906,7,FALSE) ="●",FALSE)),1,0),0)</f>
        <v>0</v>
      </c>
      <c r="I341" s="71">
        <v>473</v>
      </c>
      <c r="J341" s="71">
        <f>IFERROR(_xlfn.IFS(IFERROR(VLOOKUP($B341&amp;"-"&amp;$C341,エリア表のみ!$D$5:$M$906,1,FALSE) =$B341&amp;"-"&amp;$C341,FALSE),IFERROR(VLOOKUP($B341&amp;"-"&amp;$C341,エリア表のみ!$D$5:$M$906,9,FALSE),0),IFERROR(VLOOKUP($B341&amp;"-"&amp;$C341,エリア表のみ!$Q$5:$Z$906,1,FALSE) =$B341&amp;"-"&amp;$C341,FALSE),IFERROR(VLOOKUP($B341&amp;"-"&amp;$C341,エリア表のみ!$Q$5:$Z$906,9,FALSE),0),IFERROR(VLOOKUP($B341&amp;"-"&amp;$C341,エリア表のみ!$AD$5:$AM$906,1,FALSE) =$B341&amp;"-"&amp;$C341,FALSE),IFERROR(VLOOKUP($B341&amp;"-"&amp;$C341,エリア表のみ!$AD$5:$AM$906,9,FALSE),0)),0)</f>
        <v>0</v>
      </c>
    </row>
    <row r="342" spans="1:10">
      <c r="A342" s="17">
        <v>22</v>
      </c>
      <c r="B342" s="17">
        <v>11</v>
      </c>
      <c r="C342" s="71">
        <v>22</v>
      </c>
      <c r="D342" s="71">
        <f>IFERROR(IF(OR(IFERROR(VLOOKUP($B342&amp;"-"&amp;$C342,エリア表のみ!$D$5:$M$906,3,FALSE) ="●",FALSE),IFERROR(VLOOKUP($B342&amp;"-"&amp;$C342,エリア表のみ!$Q$5:$Z$906,3,FALSE) ="●",FALSE),IFERROR(VLOOKUP($B342&amp;"-"&amp;$C342,エリア表のみ!$AD$5:$AM$906,3,FALSE) ="●",FALSE)),1,0),0)</f>
        <v>0</v>
      </c>
      <c r="E342" s="71">
        <v>328</v>
      </c>
      <c r="F342" s="71">
        <f>IFERROR(IF(OR(IFERROR(VLOOKUP($B342&amp;"-"&amp;$C342,エリア表のみ!$D$5:$M$906,5,FALSE) ="●",FALSE),IFERROR(VLOOKUP($B342&amp;"-"&amp;$C342,エリア表のみ!$Q$5:$Z$906,5,FALSE) ="●",FALSE),IFERROR(VLOOKUP($B342&amp;"-"&amp;$C342,エリア表のみ!$AD$5:$AM$906,5,FALSE) ="●",FALSE)),1,0),0)</f>
        <v>0</v>
      </c>
      <c r="G342" s="71">
        <v>275</v>
      </c>
      <c r="H342" s="71">
        <f>IFERROR(IF(OR(IFERROR(VLOOKUP($B342&amp;"-"&amp;$C342,エリア表のみ!$D$5:$M$906,7,FALSE) ="●",FALSE),IFERROR(VLOOKUP($B342&amp;"-"&amp;$C342,エリア表のみ!$Q$5:$Z$906,7,FALSE) ="●",FALSE),IFERROR(VLOOKUP($B342&amp;"-"&amp;$C342,エリア表のみ!$AD$5:$AM$906,7,FALSE) ="●",FALSE)),1,0),0)</f>
        <v>0</v>
      </c>
      <c r="I342" s="71">
        <v>603</v>
      </c>
      <c r="J342" s="71">
        <f>IFERROR(_xlfn.IFS(IFERROR(VLOOKUP($B342&amp;"-"&amp;$C342,エリア表のみ!$D$5:$M$906,1,FALSE) =$B342&amp;"-"&amp;$C342,FALSE),IFERROR(VLOOKUP($B342&amp;"-"&amp;$C342,エリア表のみ!$D$5:$M$906,9,FALSE),0),IFERROR(VLOOKUP($B342&amp;"-"&amp;$C342,エリア表のみ!$Q$5:$Z$906,1,FALSE) =$B342&amp;"-"&amp;$C342,FALSE),IFERROR(VLOOKUP($B342&amp;"-"&amp;$C342,エリア表のみ!$Q$5:$Z$906,9,FALSE),0),IFERROR(VLOOKUP($B342&amp;"-"&amp;$C342,エリア表のみ!$AD$5:$AM$906,1,FALSE) =$B342&amp;"-"&amp;$C342,FALSE),IFERROR(VLOOKUP($B342&amp;"-"&amp;$C342,エリア表のみ!$AD$5:$AM$906,9,FALSE),0)),0)</f>
        <v>0</v>
      </c>
    </row>
    <row r="343" spans="1:10">
      <c r="A343" s="17">
        <v>23</v>
      </c>
      <c r="B343" s="17">
        <v>11</v>
      </c>
      <c r="C343" s="71">
        <v>23</v>
      </c>
      <c r="D343" s="71">
        <f>IFERROR(IF(OR(IFERROR(VLOOKUP($B343&amp;"-"&amp;$C343,エリア表のみ!$D$5:$M$906,3,FALSE) ="●",FALSE),IFERROR(VLOOKUP($B343&amp;"-"&amp;$C343,エリア表のみ!$Q$5:$Z$906,3,FALSE) ="●",FALSE),IFERROR(VLOOKUP($B343&amp;"-"&amp;$C343,エリア表のみ!$AD$5:$AM$906,3,FALSE) ="●",FALSE)),1,0),0)</f>
        <v>0</v>
      </c>
      <c r="E343" s="71">
        <v>152</v>
      </c>
      <c r="F343" s="71">
        <f>IFERROR(IF(OR(IFERROR(VLOOKUP($B343&amp;"-"&amp;$C343,エリア表のみ!$D$5:$M$906,5,FALSE) ="●",FALSE),IFERROR(VLOOKUP($B343&amp;"-"&amp;$C343,エリア表のみ!$Q$5:$Z$906,5,FALSE) ="●",FALSE),IFERROR(VLOOKUP($B343&amp;"-"&amp;$C343,エリア表のみ!$AD$5:$AM$906,5,FALSE) ="●",FALSE)),1,0),0)</f>
        <v>0</v>
      </c>
      <c r="G343" s="71">
        <v>111</v>
      </c>
      <c r="H343" s="71">
        <f>IFERROR(IF(OR(IFERROR(VLOOKUP($B343&amp;"-"&amp;$C343,エリア表のみ!$D$5:$M$906,7,FALSE) ="●",FALSE),IFERROR(VLOOKUP($B343&amp;"-"&amp;$C343,エリア表のみ!$Q$5:$Z$906,7,FALSE) ="●",FALSE),IFERROR(VLOOKUP($B343&amp;"-"&amp;$C343,エリア表のみ!$AD$5:$AM$906,7,FALSE) ="●",FALSE)),1,0),0)</f>
        <v>0</v>
      </c>
      <c r="I343" s="71">
        <v>263</v>
      </c>
      <c r="J343" s="71">
        <f>IFERROR(_xlfn.IFS(IFERROR(VLOOKUP($B343&amp;"-"&amp;$C343,エリア表のみ!$D$5:$M$906,1,FALSE) =$B343&amp;"-"&amp;$C343,FALSE),IFERROR(VLOOKUP($B343&amp;"-"&amp;$C343,エリア表のみ!$D$5:$M$906,9,FALSE),0),IFERROR(VLOOKUP($B343&amp;"-"&amp;$C343,エリア表のみ!$Q$5:$Z$906,1,FALSE) =$B343&amp;"-"&amp;$C343,FALSE),IFERROR(VLOOKUP($B343&amp;"-"&amp;$C343,エリア表のみ!$Q$5:$Z$906,9,FALSE),0),IFERROR(VLOOKUP($B343&amp;"-"&amp;$C343,エリア表のみ!$AD$5:$AM$906,1,FALSE) =$B343&amp;"-"&amp;$C343,FALSE),IFERROR(VLOOKUP($B343&amp;"-"&amp;$C343,エリア表のみ!$AD$5:$AM$906,9,FALSE),0)),0)</f>
        <v>0</v>
      </c>
    </row>
    <row r="344" spans="1:10">
      <c r="A344" s="17">
        <v>25</v>
      </c>
      <c r="B344" s="17">
        <v>11</v>
      </c>
      <c r="C344" s="71">
        <v>25</v>
      </c>
      <c r="D344" s="71">
        <f>IFERROR(IF(OR(IFERROR(VLOOKUP($B344&amp;"-"&amp;$C344,エリア表のみ!$D$5:$M$906,3,FALSE) ="●",FALSE),IFERROR(VLOOKUP($B344&amp;"-"&amp;$C344,エリア表のみ!$Q$5:$Z$906,3,FALSE) ="●",FALSE),IFERROR(VLOOKUP($B344&amp;"-"&amp;$C344,エリア表のみ!$AD$5:$AM$906,3,FALSE) ="●",FALSE)),1,0),0)</f>
        <v>0</v>
      </c>
      <c r="E344" s="71">
        <v>299</v>
      </c>
      <c r="F344" s="71">
        <f>IFERROR(IF(OR(IFERROR(VLOOKUP($B344&amp;"-"&amp;$C344,エリア表のみ!$D$5:$M$906,5,FALSE) ="●",FALSE),IFERROR(VLOOKUP($B344&amp;"-"&amp;$C344,エリア表のみ!$Q$5:$Z$906,5,FALSE) ="●",FALSE),IFERROR(VLOOKUP($B344&amp;"-"&amp;$C344,エリア表のみ!$AD$5:$AM$906,5,FALSE) ="●",FALSE)),1,0),0)</f>
        <v>0</v>
      </c>
      <c r="G344" s="71">
        <v>70</v>
      </c>
      <c r="H344" s="71">
        <f>IFERROR(IF(OR(IFERROR(VLOOKUP($B344&amp;"-"&amp;$C344,エリア表のみ!$D$5:$M$906,7,FALSE) ="●",FALSE),IFERROR(VLOOKUP($B344&amp;"-"&amp;$C344,エリア表のみ!$Q$5:$Z$906,7,FALSE) ="●",FALSE),IFERROR(VLOOKUP($B344&amp;"-"&amp;$C344,エリア表のみ!$AD$5:$AM$906,7,FALSE) ="●",FALSE)),1,0),0)</f>
        <v>0</v>
      </c>
      <c r="I344" s="71">
        <v>369</v>
      </c>
      <c r="J344" s="71">
        <f>IFERROR(_xlfn.IFS(IFERROR(VLOOKUP($B344&amp;"-"&amp;$C344,エリア表のみ!$D$5:$M$906,1,FALSE) =$B344&amp;"-"&amp;$C344,FALSE),IFERROR(VLOOKUP($B344&amp;"-"&amp;$C344,エリア表のみ!$D$5:$M$906,9,FALSE),0),IFERROR(VLOOKUP($B344&amp;"-"&amp;$C344,エリア表のみ!$Q$5:$Z$906,1,FALSE) =$B344&amp;"-"&amp;$C344,FALSE),IFERROR(VLOOKUP($B344&amp;"-"&amp;$C344,エリア表のみ!$Q$5:$Z$906,9,FALSE),0),IFERROR(VLOOKUP($B344&amp;"-"&amp;$C344,エリア表のみ!$AD$5:$AM$906,1,FALSE) =$B344&amp;"-"&amp;$C344,FALSE),IFERROR(VLOOKUP($B344&amp;"-"&amp;$C344,エリア表のみ!$AD$5:$AM$906,9,FALSE),0)),0)</f>
        <v>0</v>
      </c>
    </row>
    <row r="345" spans="1:10">
      <c r="A345" s="17">
        <v>27</v>
      </c>
      <c r="B345" s="17">
        <v>11</v>
      </c>
      <c r="C345" s="71">
        <v>27</v>
      </c>
      <c r="D345" s="71">
        <f>IFERROR(IF(OR(IFERROR(VLOOKUP($B345&amp;"-"&amp;$C345,エリア表のみ!$D$5:$M$906,3,FALSE) ="●",FALSE),IFERROR(VLOOKUP($B345&amp;"-"&amp;$C345,エリア表のみ!$Q$5:$Z$906,3,FALSE) ="●",FALSE),IFERROR(VLOOKUP($B345&amp;"-"&amp;$C345,エリア表のみ!$AD$5:$AM$906,3,FALSE) ="●",FALSE)),1,0),0)</f>
        <v>0</v>
      </c>
      <c r="E345" s="71">
        <v>203</v>
      </c>
      <c r="F345" s="71">
        <f>IFERROR(IF(OR(IFERROR(VLOOKUP($B345&amp;"-"&amp;$C345,エリア表のみ!$D$5:$M$906,5,FALSE) ="●",FALSE),IFERROR(VLOOKUP($B345&amp;"-"&amp;$C345,エリア表のみ!$Q$5:$Z$906,5,FALSE) ="●",FALSE),IFERROR(VLOOKUP($B345&amp;"-"&amp;$C345,エリア表のみ!$AD$5:$AM$906,5,FALSE) ="●",FALSE)),1,0),0)</f>
        <v>0</v>
      </c>
      <c r="G345" s="71">
        <v>35</v>
      </c>
      <c r="H345" s="71">
        <f>IFERROR(IF(OR(IFERROR(VLOOKUP($B345&amp;"-"&amp;$C345,エリア表のみ!$D$5:$M$906,7,FALSE) ="●",FALSE),IFERROR(VLOOKUP($B345&amp;"-"&amp;$C345,エリア表のみ!$Q$5:$Z$906,7,FALSE) ="●",FALSE),IFERROR(VLOOKUP($B345&amp;"-"&amp;$C345,エリア表のみ!$AD$5:$AM$906,7,FALSE) ="●",FALSE)),1,0),0)</f>
        <v>0</v>
      </c>
      <c r="I345" s="71">
        <v>238</v>
      </c>
      <c r="J345" s="71">
        <f>IFERROR(_xlfn.IFS(IFERROR(VLOOKUP($B345&amp;"-"&amp;$C345,エリア表のみ!$D$5:$M$906,1,FALSE) =$B345&amp;"-"&amp;$C345,FALSE),IFERROR(VLOOKUP($B345&amp;"-"&amp;$C345,エリア表のみ!$D$5:$M$906,9,FALSE),0),IFERROR(VLOOKUP($B345&amp;"-"&amp;$C345,エリア表のみ!$Q$5:$Z$906,1,FALSE) =$B345&amp;"-"&amp;$C345,FALSE),IFERROR(VLOOKUP($B345&amp;"-"&amp;$C345,エリア表のみ!$Q$5:$Z$906,9,FALSE),0),IFERROR(VLOOKUP($B345&amp;"-"&amp;$C345,エリア表のみ!$AD$5:$AM$906,1,FALSE) =$B345&amp;"-"&amp;$C345,FALSE),IFERROR(VLOOKUP($B345&amp;"-"&amp;$C345,エリア表のみ!$AD$5:$AM$906,9,FALSE),0)),0)</f>
        <v>0</v>
      </c>
    </row>
    <row r="346" spans="1:10">
      <c r="A346" s="17">
        <v>29</v>
      </c>
      <c r="B346" s="17">
        <v>11</v>
      </c>
      <c r="C346" s="71">
        <v>29</v>
      </c>
      <c r="D346" s="71">
        <f>IFERROR(IF(OR(IFERROR(VLOOKUP($B346&amp;"-"&amp;$C346,エリア表のみ!$D$5:$M$906,3,FALSE) ="●",FALSE),IFERROR(VLOOKUP($B346&amp;"-"&amp;$C346,エリア表のみ!$Q$5:$Z$906,3,FALSE) ="●",FALSE),IFERROR(VLOOKUP($B346&amp;"-"&amp;$C346,エリア表のみ!$AD$5:$AM$906,3,FALSE) ="●",FALSE)),1,0),0)</f>
        <v>0</v>
      </c>
      <c r="E346" s="71">
        <v>153</v>
      </c>
      <c r="F346" s="71">
        <f>IFERROR(IF(OR(IFERROR(VLOOKUP($B346&amp;"-"&amp;$C346,エリア表のみ!$D$5:$M$906,5,FALSE) ="●",FALSE),IFERROR(VLOOKUP($B346&amp;"-"&amp;$C346,エリア表のみ!$Q$5:$Z$906,5,FALSE) ="●",FALSE),IFERROR(VLOOKUP($B346&amp;"-"&amp;$C346,エリア表のみ!$AD$5:$AM$906,5,FALSE) ="●",FALSE)),1,0),0)</f>
        <v>0</v>
      </c>
      <c r="G346" s="71">
        <v>13</v>
      </c>
      <c r="H346" s="71">
        <f>IFERROR(IF(OR(IFERROR(VLOOKUP($B346&amp;"-"&amp;$C346,エリア表のみ!$D$5:$M$906,7,FALSE) ="●",FALSE),IFERROR(VLOOKUP($B346&amp;"-"&amp;$C346,エリア表のみ!$Q$5:$Z$906,7,FALSE) ="●",FALSE),IFERROR(VLOOKUP($B346&amp;"-"&amp;$C346,エリア表のみ!$AD$5:$AM$906,7,FALSE) ="●",FALSE)),1,0),0)</f>
        <v>0</v>
      </c>
      <c r="I346" s="71">
        <v>166</v>
      </c>
      <c r="J346" s="71">
        <f>IFERROR(_xlfn.IFS(IFERROR(VLOOKUP($B346&amp;"-"&amp;$C346,エリア表のみ!$D$5:$M$906,1,FALSE) =$B346&amp;"-"&amp;$C346,FALSE),IFERROR(VLOOKUP($B346&amp;"-"&amp;$C346,エリア表のみ!$D$5:$M$906,9,FALSE),0),IFERROR(VLOOKUP($B346&amp;"-"&amp;$C346,エリア表のみ!$Q$5:$Z$906,1,FALSE) =$B346&amp;"-"&amp;$C346,FALSE),IFERROR(VLOOKUP($B346&amp;"-"&amp;$C346,エリア表のみ!$Q$5:$Z$906,9,FALSE),0),IFERROR(VLOOKUP($B346&amp;"-"&amp;$C346,エリア表のみ!$AD$5:$AM$906,1,FALSE) =$B346&amp;"-"&amp;$C346,FALSE),IFERROR(VLOOKUP($B346&amp;"-"&amp;$C346,エリア表のみ!$AD$5:$AM$906,9,FALSE),0)),0)</f>
        <v>0</v>
      </c>
    </row>
    <row r="347" spans="1:10">
      <c r="A347" s="17">
        <v>30</v>
      </c>
      <c r="B347" s="17">
        <v>11</v>
      </c>
      <c r="C347" s="71">
        <v>30</v>
      </c>
      <c r="D347" s="71">
        <f>IFERROR(IF(OR(IFERROR(VLOOKUP($B347&amp;"-"&amp;$C347,エリア表のみ!$D$5:$M$906,3,FALSE) ="●",FALSE),IFERROR(VLOOKUP($B347&amp;"-"&amp;$C347,エリア表のみ!$Q$5:$Z$906,3,FALSE) ="●",FALSE),IFERROR(VLOOKUP($B347&amp;"-"&amp;$C347,エリア表のみ!$AD$5:$AM$906,3,FALSE) ="●",FALSE)),1,0),0)</f>
        <v>0</v>
      </c>
      <c r="E347" s="71">
        <v>178</v>
      </c>
      <c r="F347" s="71">
        <f>IFERROR(IF(OR(IFERROR(VLOOKUP($B347&amp;"-"&amp;$C347,エリア表のみ!$D$5:$M$906,5,FALSE) ="●",FALSE),IFERROR(VLOOKUP($B347&amp;"-"&amp;$C347,エリア表のみ!$Q$5:$Z$906,5,FALSE) ="●",FALSE),IFERROR(VLOOKUP($B347&amp;"-"&amp;$C347,エリア表のみ!$AD$5:$AM$906,5,FALSE) ="●",FALSE)),1,0),0)</f>
        <v>0</v>
      </c>
      <c r="G347" s="71">
        <v>24</v>
      </c>
      <c r="H347" s="71">
        <f>IFERROR(IF(OR(IFERROR(VLOOKUP($B347&amp;"-"&amp;$C347,エリア表のみ!$D$5:$M$906,7,FALSE) ="●",FALSE),IFERROR(VLOOKUP($B347&amp;"-"&amp;$C347,エリア表のみ!$Q$5:$Z$906,7,FALSE) ="●",FALSE),IFERROR(VLOOKUP($B347&amp;"-"&amp;$C347,エリア表のみ!$AD$5:$AM$906,7,FALSE) ="●",FALSE)),1,0),0)</f>
        <v>0</v>
      </c>
      <c r="I347" s="71">
        <v>202</v>
      </c>
      <c r="J347" s="71">
        <f>IFERROR(_xlfn.IFS(IFERROR(VLOOKUP($B347&amp;"-"&amp;$C347,エリア表のみ!$D$5:$M$906,1,FALSE) =$B347&amp;"-"&amp;$C347,FALSE),IFERROR(VLOOKUP($B347&amp;"-"&amp;$C347,エリア表のみ!$D$5:$M$906,9,FALSE),0),IFERROR(VLOOKUP($B347&amp;"-"&amp;$C347,エリア表のみ!$Q$5:$Z$906,1,FALSE) =$B347&amp;"-"&amp;$C347,FALSE),IFERROR(VLOOKUP($B347&amp;"-"&amp;$C347,エリア表のみ!$Q$5:$Z$906,9,FALSE),0),IFERROR(VLOOKUP($B347&amp;"-"&amp;$C347,エリア表のみ!$AD$5:$AM$906,1,FALSE) =$B347&amp;"-"&amp;$C347,FALSE),IFERROR(VLOOKUP($B347&amp;"-"&amp;$C347,エリア表のみ!$AD$5:$AM$906,9,FALSE),0)),0)</f>
        <v>0</v>
      </c>
    </row>
    <row r="348" spans="1:10">
      <c r="A348" s="17">
        <v>31</v>
      </c>
      <c r="B348" s="17">
        <v>11</v>
      </c>
      <c r="C348" s="71">
        <v>31</v>
      </c>
      <c r="D348" s="71">
        <f>IFERROR(IF(OR(IFERROR(VLOOKUP($B348&amp;"-"&amp;$C348,エリア表のみ!$D$5:$M$906,3,FALSE) ="●",FALSE),IFERROR(VLOOKUP($B348&amp;"-"&amp;$C348,エリア表のみ!$Q$5:$Z$906,3,FALSE) ="●",FALSE),IFERROR(VLOOKUP($B348&amp;"-"&amp;$C348,エリア表のみ!$AD$5:$AM$906,3,FALSE) ="●",FALSE)),1,0),0)</f>
        <v>0</v>
      </c>
      <c r="E348" s="71">
        <v>432</v>
      </c>
      <c r="F348" s="71">
        <f>IFERROR(IF(OR(IFERROR(VLOOKUP($B348&amp;"-"&amp;$C348,エリア表のみ!$D$5:$M$906,5,FALSE) ="●",FALSE),IFERROR(VLOOKUP($B348&amp;"-"&amp;$C348,エリア表のみ!$Q$5:$Z$906,5,FALSE) ="●",FALSE),IFERROR(VLOOKUP($B348&amp;"-"&amp;$C348,エリア表のみ!$AD$5:$AM$906,5,FALSE) ="●",FALSE)),1,0),0)</f>
        <v>0</v>
      </c>
      <c r="G348" s="71">
        <v>97</v>
      </c>
      <c r="H348" s="71">
        <f>IFERROR(IF(OR(IFERROR(VLOOKUP($B348&amp;"-"&amp;$C348,エリア表のみ!$D$5:$M$906,7,FALSE) ="●",FALSE),IFERROR(VLOOKUP($B348&amp;"-"&amp;$C348,エリア表のみ!$Q$5:$Z$906,7,FALSE) ="●",FALSE),IFERROR(VLOOKUP($B348&amp;"-"&amp;$C348,エリア表のみ!$AD$5:$AM$906,7,FALSE) ="●",FALSE)),1,0),0)</f>
        <v>0</v>
      </c>
      <c r="I348" s="71">
        <v>529</v>
      </c>
      <c r="J348" s="71">
        <f>IFERROR(_xlfn.IFS(IFERROR(VLOOKUP($B348&amp;"-"&amp;$C348,エリア表のみ!$D$5:$M$906,1,FALSE) =$B348&amp;"-"&amp;$C348,FALSE),IFERROR(VLOOKUP($B348&amp;"-"&amp;$C348,エリア表のみ!$D$5:$M$906,9,FALSE),0),IFERROR(VLOOKUP($B348&amp;"-"&amp;$C348,エリア表のみ!$Q$5:$Z$906,1,FALSE) =$B348&amp;"-"&amp;$C348,FALSE),IFERROR(VLOOKUP($B348&amp;"-"&amp;$C348,エリア表のみ!$Q$5:$Z$906,9,FALSE),0),IFERROR(VLOOKUP($B348&amp;"-"&amp;$C348,エリア表のみ!$AD$5:$AM$906,1,FALSE) =$B348&amp;"-"&amp;$C348,FALSE),IFERROR(VLOOKUP($B348&amp;"-"&amp;$C348,エリア表のみ!$AD$5:$AM$906,9,FALSE),0)),0)</f>
        <v>0</v>
      </c>
    </row>
    <row r="349" spans="1:10">
      <c r="A349" s="17">
        <v>32</v>
      </c>
      <c r="B349" s="17">
        <v>11</v>
      </c>
      <c r="C349" s="71">
        <v>32</v>
      </c>
      <c r="D349" s="71">
        <f>IFERROR(IF(OR(IFERROR(VLOOKUP($B349&amp;"-"&amp;$C349,エリア表のみ!$D$5:$M$906,3,FALSE) ="●",FALSE),IFERROR(VLOOKUP($B349&amp;"-"&amp;$C349,エリア表のみ!$Q$5:$Z$906,3,FALSE) ="●",FALSE),IFERROR(VLOOKUP($B349&amp;"-"&amp;$C349,エリア表のみ!$AD$5:$AM$906,3,FALSE) ="●",FALSE)),1,0),0)</f>
        <v>0</v>
      </c>
      <c r="E349" s="71">
        <v>381</v>
      </c>
      <c r="F349" s="71">
        <f>IFERROR(IF(OR(IFERROR(VLOOKUP($B349&amp;"-"&amp;$C349,エリア表のみ!$D$5:$M$906,5,FALSE) ="●",FALSE),IFERROR(VLOOKUP($B349&amp;"-"&amp;$C349,エリア表のみ!$Q$5:$Z$906,5,FALSE) ="●",FALSE),IFERROR(VLOOKUP($B349&amp;"-"&amp;$C349,エリア表のみ!$AD$5:$AM$906,5,FALSE) ="●",FALSE)),1,0),0)</f>
        <v>0</v>
      </c>
      <c r="G349" s="71">
        <v>99</v>
      </c>
      <c r="H349" s="71">
        <f>IFERROR(IF(OR(IFERROR(VLOOKUP($B349&amp;"-"&amp;$C349,エリア表のみ!$D$5:$M$906,7,FALSE) ="●",FALSE),IFERROR(VLOOKUP($B349&amp;"-"&amp;$C349,エリア表のみ!$Q$5:$Z$906,7,FALSE) ="●",FALSE),IFERROR(VLOOKUP($B349&amp;"-"&amp;$C349,エリア表のみ!$AD$5:$AM$906,7,FALSE) ="●",FALSE)),1,0),0)</f>
        <v>0</v>
      </c>
      <c r="I349" s="71">
        <v>480</v>
      </c>
      <c r="J349" s="71">
        <f>IFERROR(_xlfn.IFS(IFERROR(VLOOKUP($B349&amp;"-"&amp;$C349,エリア表のみ!$D$5:$M$906,1,FALSE) =$B349&amp;"-"&amp;$C349,FALSE),IFERROR(VLOOKUP($B349&amp;"-"&amp;$C349,エリア表のみ!$D$5:$M$906,9,FALSE),0),IFERROR(VLOOKUP($B349&amp;"-"&amp;$C349,エリア表のみ!$Q$5:$Z$906,1,FALSE) =$B349&amp;"-"&amp;$C349,FALSE),IFERROR(VLOOKUP($B349&amp;"-"&amp;$C349,エリア表のみ!$Q$5:$Z$906,9,FALSE),0),IFERROR(VLOOKUP($B349&amp;"-"&amp;$C349,エリア表のみ!$AD$5:$AM$906,1,FALSE) =$B349&amp;"-"&amp;$C349,FALSE),IFERROR(VLOOKUP($B349&amp;"-"&amp;$C349,エリア表のみ!$AD$5:$AM$906,9,FALSE),0)),0)</f>
        <v>0</v>
      </c>
    </row>
    <row r="350" spans="1:10">
      <c r="A350" s="17">
        <v>33</v>
      </c>
      <c r="B350" s="17">
        <v>11</v>
      </c>
      <c r="C350" s="71">
        <v>33</v>
      </c>
      <c r="D350" s="71">
        <f>IFERROR(IF(OR(IFERROR(VLOOKUP($B350&amp;"-"&amp;$C350,エリア表のみ!$D$5:$M$906,3,FALSE) ="●",FALSE),IFERROR(VLOOKUP($B350&amp;"-"&amp;$C350,エリア表のみ!$Q$5:$Z$906,3,FALSE) ="●",FALSE),IFERROR(VLOOKUP($B350&amp;"-"&amp;$C350,エリア表のみ!$AD$5:$AM$906,3,FALSE) ="●",FALSE)),1,0),0)</f>
        <v>0</v>
      </c>
      <c r="E350" s="71">
        <v>505</v>
      </c>
      <c r="F350" s="71">
        <f>IFERROR(IF(OR(IFERROR(VLOOKUP($B350&amp;"-"&amp;$C350,エリア表のみ!$D$5:$M$906,5,FALSE) ="●",FALSE),IFERROR(VLOOKUP($B350&amp;"-"&amp;$C350,エリア表のみ!$Q$5:$Z$906,5,FALSE) ="●",FALSE),IFERROR(VLOOKUP($B350&amp;"-"&amp;$C350,エリア表のみ!$AD$5:$AM$906,5,FALSE) ="●",FALSE)),1,0),0)</f>
        <v>0</v>
      </c>
      <c r="G350" s="71">
        <v>373</v>
      </c>
      <c r="H350" s="71">
        <f>IFERROR(IF(OR(IFERROR(VLOOKUP($B350&amp;"-"&amp;$C350,エリア表のみ!$D$5:$M$906,7,FALSE) ="●",FALSE),IFERROR(VLOOKUP($B350&amp;"-"&amp;$C350,エリア表のみ!$Q$5:$Z$906,7,FALSE) ="●",FALSE),IFERROR(VLOOKUP($B350&amp;"-"&amp;$C350,エリア表のみ!$AD$5:$AM$906,7,FALSE) ="●",FALSE)),1,0),0)</f>
        <v>0</v>
      </c>
      <c r="I350" s="71">
        <v>878</v>
      </c>
      <c r="J350" s="71">
        <f>IFERROR(_xlfn.IFS(IFERROR(VLOOKUP($B350&amp;"-"&amp;$C350,エリア表のみ!$D$5:$M$906,1,FALSE) =$B350&amp;"-"&amp;$C350,FALSE),IFERROR(VLOOKUP($B350&amp;"-"&amp;$C350,エリア表のみ!$D$5:$M$906,9,FALSE),0),IFERROR(VLOOKUP($B350&amp;"-"&amp;$C350,エリア表のみ!$Q$5:$Z$906,1,FALSE) =$B350&amp;"-"&amp;$C350,FALSE),IFERROR(VLOOKUP($B350&amp;"-"&amp;$C350,エリア表のみ!$Q$5:$Z$906,9,FALSE),0),IFERROR(VLOOKUP($B350&amp;"-"&amp;$C350,エリア表のみ!$AD$5:$AM$906,1,FALSE) =$B350&amp;"-"&amp;$C350,FALSE),IFERROR(VLOOKUP($B350&amp;"-"&amp;$C350,エリア表のみ!$AD$5:$AM$906,9,FALSE),0)),0)</f>
        <v>0</v>
      </c>
    </row>
    <row r="351" spans="1:10">
      <c r="A351" s="17">
        <v>35</v>
      </c>
      <c r="B351" s="17">
        <v>11</v>
      </c>
      <c r="C351" s="71">
        <v>35</v>
      </c>
      <c r="D351" s="71">
        <f>IFERROR(IF(OR(IFERROR(VLOOKUP($B351&amp;"-"&amp;$C351,エリア表のみ!$D$5:$M$906,3,FALSE) ="●",FALSE),IFERROR(VLOOKUP($B351&amp;"-"&amp;$C351,エリア表のみ!$Q$5:$Z$906,3,FALSE) ="●",FALSE),IFERROR(VLOOKUP($B351&amp;"-"&amp;$C351,エリア表のみ!$AD$5:$AM$906,3,FALSE) ="●",FALSE)),1,0),0)</f>
        <v>0</v>
      </c>
      <c r="E351" s="71">
        <v>160</v>
      </c>
      <c r="F351" s="71">
        <f>IFERROR(IF(OR(IFERROR(VLOOKUP($B351&amp;"-"&amp;$C351,エリア表のみ!$D$5:$M$906,5,FALSE) ="●",FALSE),IFERROR(VLOOKUP($B351&amp;"-"&amp;$C351,エリア表のみ!$Q$5:$Z$906,5,FALSE) ="●",FALSE),IFERROR(VLOOKUP($B351&amp;"-"&amp;$C351,エリア表のみ!$AD$5:$AM$906,5,FALSE) ="●",FALSE)),1,0),0)</f>
        <v>0</v>
      </c>
      <c r="G351" s="71">
        <v>115</v>
      </c>
      <c r="H351" s="71">
        <f>IFERROR(IF(OR(IFERROR(VLOOKUP($B351&amp;"-"&amp;$C351,エリア表のみ!$D$5:$M$906,7,FALSE) ="●",FALSE),IFERROR(VLOOKUP($B351&amp;"-"&amp;$C351,エリア表のみ!$Q$5:$Z$906,7,FALSE) ="●",FALSE),IFERROR(VLOOKUP($B351&amp;"-"&amp;$C351,エリア表のみ!$AD$5:$AM$906,7,FALSE) ="●",FALSE)),1,0),0)</f>
        <v>0</v>
      </c>
      <c r="I351" s="71">
        <v>275</v>
      </c>
      <c r="J351" s="71">
        <f>IFERROR(_xlfn.IFS(IFERROR(VLOOKUP($B351&amp;"-"&amp;$C351,エリア表のみ!$D$5:$M$906,1,FALSE) =$B351&amp;"-"&amp;$C351,FALSE),IFERROR(VLOOKUP($B351&amp;"-"&amp;$C351,エリア表のみ!$D$5:$M$906,9,FALSE),0),IFERROR(VLOOKUP($B351&amp;"-"&amp;$C351,エリア表のみ!$Q$5:$Z$906,1,FALSE) =$B351&amp;"-"&amp;$C351,FALSE),IFERROR(VLOOKUP($B351&amp;"-"&amp;$C351,エリア表のみ!$Q$5:$Z$906,9,FALSE),0),IFERROR(VLOOKUP($B351&amp;"-"&amp;$C351,エリア表のみ!$AD$5:$AM$906,1,FALSE) =$B351&amp;"-"&amp;$C351,FALSE),IFERROR(VLOOKUP($B351&amp;"-"&amp;$C351,エリア表のみ!$AD$5:$AM$906,9,FALSE),0)),0)</f>
        <v>0</v>
      </c>
    </row>
    <row r="352" spans="1:10">
      <c r="A352" s="17">
        <v>36</v>
      </c>
      <c r="B352" s="17">
        <v>11</v>
      </c>
      <c r="C352" s="71">
        <v>36</v>
      </c>
      <c r="D352" s="71">
        <f>IFERROR(IF(OR(IFERROR(VLOOKUP($B352&amp;"-"&amp;$C352,エリア表のみ!$D$5:$M$906,3,FALSE) ="●",FALSE),IFERROR(VLOOKUP($B352&amp;"-"&amp;$C352,エリア表のみ!$Q$5:$Z$906,3,FALSE) ="●",FALSE),IFERROR(VLOOKUP($B352&amp;"-"&amp;$C352,エリア表のみ!$AD$5:$AM$906,3,FALSE) ="●",FALSE)),1,0),0)</f>
        <v>0</v>
      </c>
      <c r="E352" s="71">
        <v>207</v>
      </c>
      <c r="F352" s="71">
        <f>IFERROR(IF(OR(IFERROR(VLOOKUP($B352&amp;"-"&amp;$C352,エリア表のみ!$D$5:$M$906,5,FALSE) ="●",FALSE),IFERROR(VLOOKUP($B352&amp;"-"&amp;$C352,エリア表のみ!$Q$5:$Z$906,5,FALSE) ="●",FALSE),IFERROR(VLOOKUP($B352&amp;"-"&amp;$C352,エリア表のみ!$AD$5:$AM$906,5,FALSE) ="●",FALSE)),1,0),0)</f>
        <v>0</v>
      </c>
      <c r="G352" s="71">
        <v>98</v>
      </c>
      <c r="H352" s="71">
        <f>IFERROR(IF(OR(IFERROR(VLOOKUP($B352&amp;"-"&amp;$C352,エリア表のみ!$D$5:$M$906,7,FALSE) ="●",FALSE),IFERROR(VLOOKUP($B352&amp;"-"&amp;$C352,エリア表のみ!$Q$5:$Z$906,7,FALSE) ="●",FALSE),IFERROR(VLOOKUP($B352&amp;"-"&amp;$C352,エリア表のみ!$AD$5:$AM$906,7,FALSE) ="●",FALSE)),1,0),0)</f>
        <v>0</v>
      </c>
      <c r="I352" s="71">
        <v>305</v>
      </c>
      <c r="J352" s="71">
        <f>IFERROR(_xlfn.IFS(IFERROR(VLOOKUP($B352&amp;"-"&amp;$C352,エリア表のみ!$D$5:$M$906,1,FALSE) =$B352&amp;"-"&amp;$C352,FALSE),IFERROR(VLOOKUP($B352&amp;"-"&amp;$C352,エリア表のみ!$D$5:$M$906,9,FALSE),0),IFERROR(VLOOKUP($B352&amp;"-"&amp;$C352,エリア表のみ!$Q$5:$Z$906,1,FALSE) =$B352&amp;"-"&amp;$C352,FALSE),IFERROR(VLOOKUP($B352&amp;"-"&amp;$C352,エリア表のみ!$Q$5:$Z$906,9,FALSE),0),IFERROR(VLOOKUP($B352&amp;"-"&amp;$C352,エリア表のみ!$AD$5:$AM$906,1,FALSE) =$B352&amp;"-"&amp;$C352,FALSE),IFERROR(VLOOKUP($B352&amp;"-"&amp;$C352,エリア表のみ!$AD$5:$AM$906,9,FALSE),0)),0)</f>
        <v>0</v>
      </c>
    </row>
    <row r="353" spans="1:12">
      <c r="A353" s="17">
        <v>37</v>
      </c>
      <c r="B353" s="17">
        <v>11</v>
      </c>
      <c r="C353" s="71">
        <v>37</v>
      </c>
      <c r="D353" s="71">
        <f>IFERROR(IF(OR(IFERROR(VLOOKUP($B353&amp;"-"&amp;$C353,エリア表のみ!$D$5:$M$906,3,FALSE) ="●",FALSE),IFERROR(VLOOKUP($B353&amp;"-"&amp;$C353,エリア表のみ!$Q$5:$Z$906,3,FALSE) ="●",FALSE),IFERROR(VLOOKUP($B353&amp;"-"&amp;$C353,エリア表のみ!$AD$5:$AM$906,3,FALSE) ="●",FALSE)),1,0),0)</f>
        <v>0</v>
      </c>
      <c r="E353" s="71">
        <v>195</v>
      </c>
      <c r="F353" s="71">
        <f>IFERROR(IF(OR(IFERROR(VLOOKUP($B353&amp;"-"&amp;$C353,エリア表のみ!$D$5:$M$906,5,FALSE) ="●",FALSE),IFERROR(VLOOKUP($B353&amp;"-"&amp;$C353,エリア表のみ!$Q$5:$Z$906,5,FALSE) ="●",FALSE),IFERROR(VLOOKUP($B353&amp;"-"&amp;$C353,エリア表のみ!$AD$5:$AM$906,5,FALSE) ="●",FALSE)),1,0),0)</f>
        <v>0</v>
      </c>
      <c r="G353" s="71">
        <v>180</v>
      </c>
      <c r="H353" s="71">
        <f>IFERROR(IF(OR(IFERROR(VLOOKUP($B353&amp;"-"&amp;$C353,エリア表のみ!$D$5:$M$906,7,FALSE) ="●",FALSE),IFERROR(VLOOKUP($B353&amp;"-"&amp;$C353,エリア表のみ!$Q$5:$Z$906,7,FALSE) ="●",FALSE),IFERROR(VLOOKUP($B353&amp;"-"&amp;$C353,エリア表のみ!$AD$5:$AM$906,7,FALSE) ="●",FALSE)),1,0),0)</f>
        <v>0</v>
      </c>
      <c r="I353" s="71">
        <v>375</v>
      </c>
      <c r="J353" s="71">
        <f>IFERROR(_xlfn.IFS(IFERROR(VLOOKUP($B353&amp;"-"&amp;$C353,エリア表のみ!$D$5:$M$906,1,FALSE) =$B353&amp;"-"&amp;$C353,FALSE),IFERROR(VLOOKUP($B353&amp;"-"&amp;$C353,エリア表のみ!$D$5:$M$906,9,FALSE),0),IFERROR(VLOOKUP($B353&amp;"-"&amp;$C353,エリア表のみ!$Q$5:$Z$906,1,FALSE) =$B353&amp;"-"&amp;$C353,FALSE),IFERROR(VLOOKUP($B353&amp;"-"&amp;$C353,エリア表のみ!$Q$5:$Z$906,9,FALSE),0),IFERROR(VLOOKUP($B353&amp;"-"&amp;$C353,エリア表のみ!$AD$5:$AM$906,1,FALSE) =$B353&amp;"-"&amp;$C353,FALSE),IFERROR(VLOOKUP($B353&amp;"-"&amp;$C353,エリア表のみ!$AD$5:$AM$906,9,FALSE),0)),0)</f>
        <v>0</v>
      </c>
    </row>
    <row r="354" spans="1:12">
      <c r="A354" s="17">
        <v>1</v>
      </c>
      <c r="B354" s="17">
        <v>12</v>
      </c>
      <c r="C354" s="71">
        <v>1</v>
      </c>
      <c r="D354" s="71">
        <f>IFERROR(IF(OR(IFERROR(VLOOKUP($B354&amp;"-"&amp;$C354,エリア表のみ!$D$5:$M$906,3,FALSE) ="●",FALSE),IFERROR(VLOOKUP($B354&amp;"-"&amp;$C354,エリア表のみ!$Q$5:$Z$906,3,FALSE) ="●",FALSE),IFERROR(VLOOKUP($B354&amp;"-"&amp;$C354,エリア表のみ!$AD$5:$AM$906,3,FALSE) ="●",FALSE)),1,0),0)</f>
        <v>0</v>
      </c>
      <c r="E354" s="71">
        <v>142</v>
      </c>
      <c r="F354" s="71">
        <f>IFERROR(IF(OR(IFERROR(VLOOKUP($B354&amp;"-"&amp;$C354,エリア表のみ!$D$5:$M$906,5,FALSE) ="●",FALSE),IFERROR(VLOOKUP($B354&amp;"-"&amp;$C354,エリア表のみ!$Q$5:$Z$906,5,FALSE) ="●",FALSE),IFERROR(VLOOKUP($B354&amp;"-"&amp;$C354,エリア表のみ!$AD$5:$AM$906,5,FALSE) ="●",FALSE)),1,0),0)</f>
        <v>0</v>
      </c>
      <c r="G354" s="71">
        <v>462</v>
      </c>
      <c r="H354" s="71">
        <f>IFERROR(IF(OR(IFERROR(VLOOKUP($B354&amp;"-"&amp;$C354,エリア表のみ!$D$5:$M$906,7,FALSE) ="●",FALSE),IFERROR(VLOOKUP($B354&amp;"-"&amp;$C354,エリア表のみ!$Q$5:$Z$906,7,FALSE) ="●",FALSE),IFERROR(VLOOKUP($B354&amp;"-"&amp;$C354,エリア表のみ!$AD$5:$AM$906,7,FALSE) ="●",FALSE)),1,0),0)</f>
        <v>0</v>
      </c>
      <c r="I354" s="71">
        <v>604</v>
      </c>
      <c r="J354" s="71">
        <f>IFERROR(_xlfn.IFS(IFERROR(VLOOKUP($B354&amp;"-"&amp;$C354,エリア表のみ!$D$5:$M$906,1,FALSE) =$B354&amp;"-"&amp;$C354,FALSE),IFERROR(VLOOKUP($B354&amp;"-"&amp;$C354,エリア表のみ!$D$5:$M$906,9,FALSE),0),IFERROR(VLOOKUP($B354&amp;"-"&amp;$C354,エリア表のみ!$Q$5:$Z$906,1,FALSE) =$B354&amp;"-"&amp;$C354,FALSE),IFERROR(VLOOKUP($B354&amp;"-"&amp;$C354,エリア表のみ!$Q$5:$Z$906,9,FALSE),0),IFERROR(VLOOKUP($B354&amp;"-"&amp;$C354,エリア表のみ!$AD$5:$AM$906,1,FALSE) =$B354&amp;"-"&amp;$C354,FALSE),IFERROR(VLOOKUP($B354&amp;"-"&amp;$C354,エリア表のみ!$AD$5:$AM$906,9,FALSE),0)),0)</f>
        <v>0</v>
      </c>
    </row>
    <row r="355" spans="1:12">
      <c r="A355" s="17">
        <v>2</v>
      </c>
      <c r="B355" s="17">
        <v>12</v>
      </c>
      <c r="C355" s="71">
        <v>2</v>
      </c>
      <c r="D355" s="71">
        <f>IFERROR(IF(OR(IFERROR(VLOOKUP($B355&amp;"-"&amp;$C355,エリア表のみ!$D$5:$M$906,3,FALSE) ="●",FALSE),IFERROR(VLOOKUP($B355&amp;"-"&amp;$C355,エリア表のみ!$Q$5:$Z$906,3,FALSE) ="●",FALSE),IFERROR(VLOOKUP($B355&amp;"-"&amp;$C355,エリア表のみ!$AD$5:$AM$906,3,FALSE) ="●",FALSE)),1,0),0)</f>
        <v>0</v>
      </c>
      <c r="E355" s="71">
        <v>170</v>
      </c>
      <c r="F355" s="71">
        <f>IFERROR(IF(OR(IFERROR(VLOOKUP($B355&amp;"-"&amp;$C355,エリア表のみ!$D$5:$M$906,5,FALSE) ="●",FALSE),IFERROR(VLOOKUP($B355&amp;"-"&amp;$C355,エリア表のみ!$Q$5:$Z$906,5,FALSE) ="●",FALSE),IFERROR(VLOOKUP($B355&amp;"-"&amp;$C355,エリア表のみ!$AD$5:$AM$906,5,FALSE) ="●",FALSE)),1,0),0)</f>
        <v>0</v>
      </c>
      <c r="G355" s="71">
        <v>390</v>
      </c>
      <c r="H355" s="71">
        <f>IFERROR(IF(OR(IFERROR(VLOOKUP($B355&amp;"-"&amp;$C355,エリア表のみ!$D$5:$M$906,7,FALSE) ="●",FALSE),IFERROR(VLOOKUP($B355&amp;"-"&amp;$C355,エリア表のみ!$Q$5:$Z$906,7,FALSE) ="●",FALSE),IFERROR(VLOOKUP($B355&amp;"-"&amp;$C355,エリア表のみ!$AD$5:$AM$906,7,FALSE) ="●",FALSE)),1,0),0)</f>
        <v>0</v>
      </c>
      <c r="I355" s="71">
        <v>560</v>
      </c>
      <c r="J355" s="71">
        <f>IFERROR(_xlfn.IFS(IFERROR(VLOOKUP($B355&amp;"-"&amp;$C355,エリア表のみ!$D$5:$M$906,1,FALSE) =$B355&amp;"-"&amp;$C355,FALSE),IFERROR(VLOOKUP($B355&amp;"-"&amp;$C355,エリア表のみ!$D$5:$M$906,9,FALSE),0),IFERROR(VLOOKUP($B355&amp;"-"&amp;$C355,エリア表のみ!$Q$5:$Z$906,1,FALSE) =$B355&amp;"-"&amp;$C355,FALSE),IFERROR(VLOOKUP($B355&amp;"-"&amp;$C355,エリア表のみ!$Q$5:$Z$906,9,FALSE),0),IFERROR(VLOOKUP($B355&amp;"-"&amp;$C355,エリア表のみ!$AD$5:$AM$906,1,FALSE) =$B355&amp;"-"&amp;$C355,FALSE),IFERROR(VLOOKUP($B355&amp;"-"&amp;$C355,エリア表のみ!$AD$5:$AM$906,9,FALSE),0)),0)</f>
        <v>0</v>
      </c>
    </row>
    <row r="356" spans="1:12">
      <c r="A356" s="17">
        <v>3</v>
      </c>
      <c r="B356" s="17">
        <v>12</v>
      </c>
      <c r="C356" s="71">
        <v>3</v>
      </c>
      <c r="D356" s="71">
        <f>IFERROR(IF(OR(IFERROR(VLOOKUP($B356&amp;"-"&amp;$C356,エリア表のみ!$D$5:$M$906,3,FALSE) ="●",FALSE),IFERROR(VLOOKUP($B356&amp;"-"&amp;$C356,エリア表のみ!$Q$5:$Z$906,3,FALSE) ="●",FALSE),IFERROR(VLOOKUP($B356&amp;"-"&amp;$C356,エリア表のみ!$AD$5:$AM$906,3,FALSE) ="●",FALSE)),1,0),0)</f>
        <v>0</v>
      </c>
      <c r="E356" s="71">
        <v>96</v>
      </c>
      <c r="F356" s="71">
        <f>IFERROR(IF(OR(IFERROR(VLOOKUP($B356&amp;"-"&amp;$C356,エリア表のみ!$D$5:$M$906,5,FALSE) ="●",FALSE),IFERROR(VLOOKUP($B356&amp;"-"&amp;$C356,エリア表のみ!$Q$5:$Z$906,5,FALSE) ="●",FALSE),IFERROR(VLOOKUP($B356&amp;"-"&amp;$C356,エリア表のみ!$AD$5:$AM$906,5,FALSE) ="●",FALSE)),1,0),0)</f>
        <v>0</v>
      </c>
      <c r="G356" s="71">
        <v>694</v>
      </c>
      <c r="H356" s="71">
        <f>IFERROR(IF(OR(IFERROR(VLOOKUP($B356&amp;"-"&amp;$C356,エリア表のみ!$D$5:$M$906,7,FALSE) ="●",FALSE),IFERROR(VLOOKUP($B356&amp;"-"&amp;$C356,エリア表のみ!$Q$5:$Z$906,7,FALSE) ="●",FALSE),IFERROR(VLOOKUP($B356&amp;"-"&amp;$C356,エリア表のみ!$AD$5:$AM$906,7,FALSE) ="●",FALSE)),1,0),0)</f>
        <v>0</v>
      </c>
      <c r="I356" s="71">
        <v>790</v>
      </c>
      <c r="J356" s="71">
        <f>IFERROR(_xlfn.IFS(IFERROR(VLOOKUP($B356&amp;"-"&amp;$C356,エリア表のみ!$D$5:$M$906,1,FALSE) =$B356&amp;"-"&amp;$C356,FALSE),IFERROR(VLOOKUP($B356&amp;"-"&amp;$C356,エリア表のみ!$D$5:$M$906,9,FALSE),0),IFERROR(VLOOKUP($B356&amp;"-"&amp;$C356,エリア表のみ!$Q$5:$Z$906,1,FALSE) =$B356&amp;"-"&amp;$C356,FALSE),IFERROR(VLOOKUP($B356&amp;"-"&amp;$C356,エリア表のみ!$Q$5:$Z$906,9,FALSE),0),IFERROR(VLOOKUP($B356&amp;"-"&amp;$C356,エリア表のみ!$AD$5:$AM$906,1,FALSE) =$B356&amp;"-"&amp;$C356,FALSE),IFERROR(VLOOKUP($B356&amp;"-"&amp;$C356,エリア表のみ!$AD$5:$AM$906,9,FALSE),0)),0)</f>
        <v>0</v>
      </c>
      <c r="L356" s="18"/>
    </row>
    <row r="357" spans="1:12">
      <c r="A357" s="17">
        <v>4</v>
      </c>
      <c r="B357" s="17">
        <v>12</v>
      </c>
      <c r="C357" s="71">
        <v>4</v>
      </c>
      <c r="D357" s="71">
        <f>IFERROR(IF(OR(IFERROR(VLOOKUP($B357&amp;"-"&amp;$C357,エリア表のみ!$D$5:$M$906,3,FALSE) ="●",FALSE),IFERROR(VLOOKUP($B357&amp;"-"&amp;$C357,エリア表のみ!$Q$5:$Z$906,3,FALSE) ="●",FALSE),IFERROR(VLOOKUP($B357&amp;"-"&amp;$C357,エリア表のみ!$AD$5:$AM$906,3,FALSE) ="●",FALSE)),1,0),0)</f>
        <v>0</v>
      </c>
      <c r="E357" s="71">
        <v>49</v>
      </c>
      <c r="F357" s="71">
        <f>IFERROR(IF(OR(IFERROR(VLOOKUP($B357&amp;"-"&amp;$C357,エリア表のみ!$D$5:$M$906,5,FALSE) ="●",FALSE),IFERROR(VLOOKUP($B357&amp;"-"&amp;$C357,エリア表のみ!$Q$5:$Z$906,5,FALSE) ="●",FALSE),IFERROR(VLOOKUP($B357&amp;"-"&amp;$C357,エリア表のみ!$AD$5:$AM$906,5,FALSE) ="●",FALSE)),1,0),0)</f>
        <v>0</v>
      </c>
      <c r="G357" s="71">
        <v>170</v>
      </c>
      <c r="H357" s="71">
        <f>IFERROR(IF(OR(IFERROR(VLOOKUP($B357&amp;"-"&amp;$C357,エリア表のみ!$D$5:$M$906,7,FALSE) ="●",FALSE),IFERROR(VLOOKUP($B357&amp;"-"&amp;$C357,エリア表のみ!$Q$5:$Z$906,7,FALSE) ="●",FALSE),IFERROR(VLOOKUP($B357&amp;"-"&amp;$C357,エリア表のみ!$AD$5:$AM$906,7,FALSE) ="●",FALSE)),1,0),0)</f>
        <v>0</v>
      </c>
      <c r="I357" s="71">
        <v>219</v>
      </c>
      <c r="J357" s="71">
        <f>IFERROR(_xlfn.IFS(IFERROR(VLOOKUP($B357&amp;"-"&amp;$C357,エリア表のみ!$D$5:$M$906,1,FALSE) =$B357&amp;"-"&amp;$C357,FALSE),IFERROR(VLOOKUP($B357&amp;"-"&amp;$C357,エリア表のみ!$D$5:$M$906,9,FALSE),0),IFERROR(VLOOKUP($B357&amp;"-"&amp;$C357,エリア表のみ!$Q$5:$Z$906,1,FALSE) =$B357&amp;"-"&amp;$C357,FALSE),IFERROR(VLOOKUP($B357&amp;"-"&amp;$C357,エリア表のみ!$Q$5:$Z$906,9,FALSE),0),IFERROR(VLOOKUP($B357&amp;"-"&amp;$C357,エリア表のみ!$AD$5:$AM$906,1,FALSE) =$B357&amp;"-"&amp;$C357,FALSE),IFERROR(VLOOKUP($B357&amp;"-"&amp;$C357,エリア表のみ!$AD$5:$AM$906,9,FALSE),0)),0)</f>
        <v>0</v>
      </c>
    </row>
    <row r="358" spans="1:12">
      <c r="A358" s="17">
        <v>5</v>
      </c>
      <c r="B358" s="17">
        <v>12</v>
      </c>
      <c r="C358" s="71">
        <v>5</v>
      </c>
      <c r="D358" s="71">
        <f>IFERROR(IF(OR(IFERROR(VLOOKUP($B358&amp;"-"&amp;$C358,エリア表のみ!$D$5:$M$906,3,FALSE) ="●",FALSE),IFERROR(VLOOKUP($B358&amp;"-"&amp;$C358,エリア表のみ!$Q$5:$Z$906,3,FALSE) ="●",FALSE),IFERROR(VLOOKUP($B358&amp;"-"&amp;$C358,エリア表のみ!$AD$5:$AM$906,3,FALSE) ="●",FALSE)),1,0),0)</f>
        <v>0</v>
      </c>
      <c r="E358" s="71">
        <v>110</v>
      </c>
      <c r="F358" s="71">
        <f>IFERROR(IF(OR(IFERROR(VLOOKUP($B358&amp;"-"&amp;$C358,エリア表のみ!$D$5:$M$906,5,FALSE) ="●",FALSE),IFERROR(VLOOKUP($B358&amp;"-"&amp;$C358,エリア表のみ!$Q$5:$Z$906,5,FALSE) ="●",FALSE),IFERROR(VLOOKUP($B358&amp;"-"&amp;$C358,エリア表のみ!$AD$5:$AM$906,5,FALSE) ="●",FALSE)),1,0),0)</f>
        <v>0</v>
      </c>
      <c r="G358" s="71">
        <v>130</v>
      </c>
      <c r="H358" s="71">
        <f>IFERROR(IF(OR(IFERROR(VLOOKUP($B358&amp;"-"&amp;$C358,エリア表のみ!$D$5:$M$906,7,FALSE) ="●",FALSE),IFERROR(VLOOKUP($B358&amp;"-"&amp;$C358,エリア表のみ!$Q$5:$Z$906,7,FALSE) ="●",FALSE),IFERROR(VLOOKUP($B358&amp;"-"&amp;$C358,エリア表のみ!$AD$5:$AM$906,7,FALSE) ="●",FALSE)),1,0),0)</f>
        <v>0</v>
      </c>
      <c r="I358" s="71">
        <v>240</v>
      </c>
      <c r="J358" s="71">
        <f>IFERROR(_xlfn.IFS(IFERROR(VLOOKUP($B358&amp;"-"&amp;$C358,エリア表のみ!$D$5:$M$906,1,FALSE) =$B358&amp;"-"&amp;$C358,FALSE),IFERROR(VLOOKUP($B358&amp;"-"&amp;$C358,エリア表のみ!$D$5:$M$906,9,FALSE),0),IFERROR(VLOOKUP($B358&amp;"-"&amp;$C358,エリア表のみ!$Q$5:$Z$906,1,FALSE) =$B358&amp;"-"&amp;$C358,FALSE),IFERROR(VLOOKUP($B358&amp;"-"&amp;$C358,エリア表のみ!$Q$5:$Z$906,9,FALSE),0),IFERROR(VLOOKUP($B358&amp;"-"&amp;$C358,エリア表のみ!$AD$5:$AM$906,1,FALSE) =$B358&amp;"-"&amp;$C358,FALSE),IFERROR(VLOOKUP($B358&amp;"-"&amp;$C358,エリア表のみ!$AD$5:$AM$906,9,FALSE),0)),0)</f>
        <v>0</v>
      </c>
    </row>
    <row r="359" spans="1:12">
      <c r="A359" s="17">
        <v>6</v>
      </c>
      <c r="B359" s="17">
        <v>12</v>
      </c>
      <c r="C359" s="71">
        <v>6</v>
      </c>
      <c r="D359" s="71">
        <f>IFERROR(IF(OR(IFERROR(VLOOKUP($B359&amp;"-"&amp;$C359,エリア表のみ!$D$5:$M$906,3,FALSE) ="●",FALSE),IFERROR(VLOOKUP($B359&amp;"-"&amp;$C359,エリア表のみ!$Q$5:$Z$906,3,FALSE) ="●",FALSE),IFERROR(VLOOKUP($B359&amp;"-"&amp;$C359,エリア表のみ!$AD$5:$AM$906,3,FALSE) ="●",FALSE)),1,0),0)</f>
        <v>0</v>
      </c>
      <c r="E359" s="71">
        <v>86</v>
      </c>
      <c r="F359" s="71">
        <f>IFERROR(IF(OR(IFERROR(VLOOKUP($B359&amp;"-"&amp;$C359,エリア表のみ!$D$5:$M$906,5,FALSE) ="●",FALSE),IFERROR(VLOOKUP($B359&amp;"-"&amp;$C359,エリア表のみ!$Q$5:$Z$906,5,FALSE) ="●",FALSE),IFERROR(VLOOKUP($B359&amp;"-"&amp;$C359,エリア表のみ!$AD$5:$AM$906,5,FALSE) ="●",FALSE)),1,0),0)</f>
        <v>0</v>
      </c>
      <c r="G359" s="71">
        <v>299</v>
      </c>
      <c r="H359" s="71">
        <f>IFERROR(IF(OR(IFERROR(VLOOKUP($B359&amp;"-"&amp;$C359,エリア表のみ!$D$5:$M$906,7,FALSE) ="●",FALSE),IFERROR(VLOOKUP($B359&amp;"-"&amp;$C359,エリア表のみ!$Q$5:$Z$906,7,FALSE) ="●",FALSE),IFERROR(VLOOKUP($B359&amp;"-"&amp;$C359,エリア表のみ!$AD$5:$AM$906,7,FALSE) ="●",FALSE)),1,0),0)</f>
        <v>0</v>
      </c>
      <c r="I359" s="71">
        <v>385</v>
      </c>
      <c r="J359" s="71">
        <f>IFERROR(_xlfn.IFS(IFERROR(VLOOKUP($B359&amp;"-"&amp;$C359,エリア表のみ!$D$5:$M$906,1,FALSE) =$B359&amp;"-"&amp;$C359,FALSE),IFERROR(VLOOKUP($B359&amp;"-"&amp;$C359,エリア表のみ!$D$5:$M$906,9,FALSE),0),IFERROR(VLOOKUP($B359&amp;"-"&amp;$C359,エリア表のみ!$Q$5:$Z$906,1,FALSE) =$B359&amp;"-"&amp;$C359,FALSE),IFERROR(VLOOKUP($B359&amp;"-"&amp;$C359,エリア表のみ!$Q$5:$Z$906,9,FALSE),0),IFERROR(VLOOKUP($B359&amp;"-"&amp;$C359,エリア表のみ!$AD$5:$AM$906,1,FALSE) =$B359&amp;"-"&amp;$C359,FALSE),IFERROR(VLOOKUP($B359&amp;"-"&amp;$C359,エリア表のみ!$AD$5:$AM$906,9,FALSE),0)),0)</f>
        <v>0</v>
      </c>
    </row>
    <row r="360" spans="1:12">
      <c r="A360" s="17">
        <v>7</v>
      </c>
      <c r="B360" s="17">
        <v>12</v>
      </c>
      <c r="C360" s="71">
        <v>7</v>
      </c>
      <c r="D360" s="71">
        <f>IFERROR(IF(OR(IFERROR(VLOOKUP($B360&amp;"-"&amp;$C360,エリア表のみ!$D$5:$M$906,3,FALSE) ="●",FALSE),IFERROR(VLOOKUP($B360&amp;"-"&amp;$C360,エリア表のみ!$Q$5:$Z$906,3,FALSE) ="●",FALSE),IFERROR(VLOOKUP($B360&amp;"-"&amp;$C360,エリア表のみ!$AD$5:$AM$906,3,FALSE) ="●",FALSE)),1,0),0)</f>
        <v>0</v>
      </c>
      <c r="E360" s="71">
        <v>120</v>
      </c>
      <c r="F360" s="71">
        <f>IFERROR(IF(OR(IFERROR(VLOOKUP($B360&amp;"-"&amp;$C360,エリア表のみ!$D$5:$M$906,5,FALSE) ="●",FALSE),IFERROR(VLOOKUP($B360&amp;"-"&amp;$C360,エリア表のみ!$Q$5:$Z$906,5,FALSE) ="●",FALSE),IFERROR(VLOOKUP($B360&amp;"-"&amp;$C360,エリア表のみ!$AD$5:$AM$906,5,FALSE) ="●",FALSE)),1,0),0)</f>
        <v>0</v>
      </c>
      <c r="G360" s="71">
        <v>130</v>
      </c>
      <c r="H360" s="71">
        <f>IFERROR(IF(OR(IFERROR(VLOOKUP($B360&amp;"-"&amp;$C360,エリア表のみ!$D$5:$M$906,7,FALSE) ="●",FALSE),IFERROR(VLOOKUP($B360&amp;"-"&amp;$C360,エリア表のみ!$Q$5:$Z$906,7,FALSE) ="●",FALSE),IFERROR(VLOOKUP($B360&amp;"-"&amp;$C360,エリア表のみ!$AD$5:$AM$906,7,FALSE) ="●",FALSE)),1,0),0)</f>
        <v>0</v>
      </c>
      <c r="I360" s="71">
        <v>250</v>
      </c>
      <c r="J360" s="71">
        <f>IFERROR(_xlfn.IFS(IFERROR(VLOOKUP($B360&amp;"-"&amp;$C360,エリア表のみ!$D$5:$M$906,1,FALSE) =$B360&amp;"-"&amp;$C360,FALSE),IFERROR(VLOOKUP($B360&amp;"-"&amp;$C360,エリア表のみ!$D$5:$M$906,9,FALSE),0),IFERROR(VLOOKUP($B360&amp;"-"&amp;$C360,エリア表のみ!$Q$5:$Z$906,1,FALSE) =$B360&amp;"-"&amp;$C360,FALSE),IFERROR(VLOOKUP($B360&amp;"-"&amp;$C360,エリア表のみ!$Q$5:$Z$906,9,FALSE),0),IFERROR(VLOOKUP($B360&amp;"-"&amp;$C360,エリア表のみ!$AD$5:$AM$906,1,FALSE) =$B360&amp;"-"&amp;$C360,FALSE),IFERROR(VLOOKUP($B360&amp;"-"&amp;$C360,エリア表のみ!$AD$5:$AM$906,9,FALSE),0)),0)</f>
        <v>0</v>
      </c>
    </row>
    <row r="361" spans="1:12">
      <c r="A361" s="17">
        <v>8</v>
      </c>
      <c r="B361" s="17">
        <v>12</v>
      </c>
      <c r="C361" s="71">
        <v>8</v>
      </c>
      <c r="D361" s="71">
        <f>IFERROR(IF(OR(IFERROR(VLOOKUP($B361&amp;"-"&amp;$C361,エリア表のみ!$D$5:$M$906,3,FALSE) ="●",FALSE),IFERROR(VLOOKUP($B361&amp;"-"&amp;$C361,エリア表のみ!$Q$5:$Z$906,3,FALSE) ="●",FALSE),IFERROR(VLOOKUP($B361&amp;"-"&amp;$C361,エリア表のみ!$AD$5:$AM$906,3,FALSE) ="●",FALSE)),1,0),0)</f>
        <v>0</v>
      </c>
      <c r="E361" s="71">
        <v>108</v>
      </c>
      <c r="F361" s="71">
        <f>IFERROR(IF(OR(IFERROR(VLOOKUP($B361&amp;"-"&amp;$C361,エリア表のみ!$D$5:$M$906,5,FALSE) ="●",FALSE),IFERROR(VLOOKUP($B361&amp;"-"&amp;$C361,エリア表のみ!$Q$5:$Z$906,5,FALSE) ="●",FALSE),IFERROR(VLOOKUP($B361&amp;"-"&amp;$C361,エリア表のみ!$AD$5:$AM$906,5,FALSE) ="●",FALSE)),1,0),0)</f>
        <v>0</v>
      </c>
      <c r="G361" s="71">
        <v>204</v>
      </c>
      <c r="H361" s="71">
        <f>IFERROR(IF(OR(IFERROR(VLOOKUP($B361&amp;"-"&amp;$C361,エリア表のみ!$D$5:$M$906,7,FALSE) ="●",FALSE),IFERROR(VLOOKUP($B361&amp;"-"&amp;$C361,エリア表のみ!$Q$5:$Z$906,7,FALSE) ="●",FALSE),IFERROR(VLOOKUP($B361&amp;"-"&amp;$C361,エリア表のみ!$AD$5:$AM$906,7,FALSE) ="●",FALSE)),1,0),0)</f>
        <v>0</v>
      </c>
      <c r="I361" s="71">
        <v>312</v>
      </c>
      <c r="J361" s="71">
        <f>IFERROR(_xlfn.IFS(IFERROR(VLOOKUP($B361&amp;"-"&amp;$C361,エリア表のみ!$D$5:$M$906,1,FALSE) =$B361&amp;"-"&amp;$C361,FALSE),IFERROR(VLOOKUP($B361&amp;"-"&amp;$C361,エリア表のみ!$D$5:$M$906,9,FALSE),0),IFERROR(VLOOKUP($B361&amp;"-"&amp;$C361,エリア表のみ!$Q$5:$Z$906,1,FALSE) =$B361&amp;"-"&amp;$C361,FALSE),IFERROR(VLOOKUP($B361&amp;"-"&amp;$C361,エリア表のみ!$Q$5:$Z$906,9,FALSE),0),IFERROR(VLOOKUP($B361&amp;"-"&amp;$C361,エリア表のみ!$AD$5:$AM$906,1,FALSE) =$B361&amp;"-"&amp;$C361,FALSE),IFERROR(VLOOKUP($B361&amp;"-"&amp;$C361,エリア表のみ!$AD$5:$AM$906,9,FALSE),0)),0)</f>
        <v>0</v>
      </c>
    </row>
    <row r="362" spans="1:12">
      <c r="A362" s="17">
        <v>9</v>
      </c>
      <c r="B362" s="17">
        <v>12</v>
      </c>
      <c r="C362" s="71">
        <v>9</v>
      </c>
      <c r="D362" s="71">
        <f>IFERROR(IF(OR(IFERROR(VLOOKUP($B362&amp;"-"&amp;$C362,エリア表のみ!$D$5:$M$906,3,FALSE) ="●",FALSE),IFERROR(VLOOKUP($B362&amp;"-"&amp;$C362,エリア表のみ!$Q$5:$Z$906,3,FALSE) ="●",FALSE),IFERROR(VLOOKUP($B362&amp;"-"&amp;$C362,エリア表のみ!$AD$5:$AM$906,3,FALSE) ="●",FALSE)),1,0),0)</f>
        <v>0</v>
      </c>
      <c r="E362" s="71">
        <v>72</v>
      </c>
      <c r="F362" s="71">
        <f>IFERROR(IF(OR(IFERROR(VLOOKUP($B362&amp;"-"&amp;$C362,エリア表のみ!$D$5:$M$906,5,FALSE) ="●",FALSE),IFERROR(VLOOKUP($B362&amp;"-"&amp;$C362,エリア表のみ!$Q$5:$Z$906,5,FALSE) ="●",FALSE),IFERROR(VLOOKUP($B362&amp;"-"&amp;$C362,エリア表のみ!$AD$5:$AM$906,5,FALSE) ="●",FALSE)),1,0),0)</f>
        <v>0</v>
      </c>
      <c r="G362" s="71">
        <v>110</v>
      </c>
      <c r="H362" s="71">
        <f>IFERROR(IF(OR(IFERROR(VLOOKUP($B362&amp;"-"&amp;$C362,エリア表のみ!$D$5:$M$906,7,FALSE) ="●",FALSE),IFERROR(VLOOKUP($B362&amp;"-"&amp;$C362,エリア表のみ!$Q$5:$Z$906,7,FALSE) ="●",FALSE),IFERROR(VLOOKUP($B362&amp;"-"&amp;$C362,エリア表のみ!$AD$5:$AM$906,7,FALSE) ="●",FALSE)),1,0),0)</f>
        <v>0</v>
      </c>
      <c r="I362" s="71">
        <v>182</v>
      </c>
      <c r="J362" s="71">
        <f>IFERROR(_xlfn.IFS(IFERROR(VLOOKUP($B362&amp;"-"&amp;$C362,エリア表のみ!$D$5:$M$906,1,FALSE) =$B362&amp;"-"&amp;$C362,FALSE),IFERROR(VLOOKUP($B362&amp;"-"&amp;$C362,エリア表のみ!$D$5:$M$906,9,FALSE),0),IFERROR(VLOOKUP($B362&amp;"-"&amp;$C362,エリア表のみ!$Q$5:$Z$906,1,FALSE) =$B362&amp;"-"&amp;$C362,FALSE),IFERROR(VLOOKUP($B362&amp;"-"&amp;$C362,エリア表のみ!$Q$5:$Z$906,9,FALSE),0),IFERROR(VLOOKUP($B362&amp;"-"&amp;$C362,エリア表のみ!$AD$5:$AM$906,1,FALSE) =$B362&amp;"-"&amp;$C362,FALSE),IFERROR(VLOOKUP($B362&amp;"-"&amp;$C362,エリア表のみ!$AD$5:$AM$906,9,FALSE),0)),0)</f>
        <v>0</v>
      </c>
    </row>
    <row r="363" spans="1:12">
      <c r="A363" s="17">
        <v>10</v>
      </c>
      <c r="B363" s="17">
        <v>12</v>
      </c>
      <c r="C363" s="71">
        <v>10</v>
      </c>
      <c r="D363" s="71">
        <f>IFERROR(IF(OR(IFERROR(VLOOKUP($B363&amp;"-"&amp;$C363,エリア表のみ!$D$5:$M$906,3,FALSE) ="●",FALSE),IFERROR(VLOOKUP($B363&amp;"-"&amp;$C363,エリア表のみ!$Q$5:$Z$906,3,FALSE) ="●",FALSE),IFERROR(VLOOKUP($B363&amp;"-"&amp;$C363,エリア表のみ!$AD$5:$AM$906,3,FALSE) ="●",FALSE)),1,0),0)</f>
        <v>0</v>
      </c>
      <c r="E363" s="71">
        <v>125</v>
      </c>
      <c r="F363" s="71">
        <f>IFERROR(IF(OR(IFERROR(VLOOKUP($B363&amp;"-"&amp;$C363,エリア表のみ!$D$5:$M$906,5,FALSE) ="●",FALSE),IFERROR(VLOOKUP($B363&amp;"-"&amp;$C363,エリア表のみ!$Q$5:$Z$906,5,FALSE) ="●",FALSE),IFERROR(VLOOKUP($B363&amp;"-"&amp;$C363,エリア表のみ!$AD$5:$AM$906,5,FALSE) ="●",FALSE)),1,0),0)</f>
        <v>0</v>
      </c>
      <c r="G363" s="71">
        <v>215</v>
      </c>
      <c r="H363" s="71">
        <f>IFERROR(IF(OR(IFERROR(VLOOKUP($B363&amp;"-"&amp;$C363,エリア表のみ!$D$5:$M$906,7,FALSE) ="●",FALSE),IFERROR(VLOOKUP($B363&amp;"-"&amp;$C363,エリア表のみ!$Q$5:$Z$906,7,FALSE) ="●",FALSE),IFERROR(VLOOKUP($B363&amp;"-"&amp;$C363,エリア表のみ!$AD$5:$AM$906,7,FALSE) ="●",FALSE)),1,0),0)</f>
        <v>0</v>
      </c>
      <c r="I363" s="71">
        <v>340</v>
      </c>
      <c r="J363" s="71">
        <f>IFERROR(_xlfn.IFS(IFERROR(VLOOKUP($B363&amp;"-"&amp;$C363,エリア表のみ!$D$5:$M$906,1,FALSE) =$B363&amp;"-"&amp;$C363,FALSE),IFERROR(VLOOKUP($B363&amp;"-"&amp;$C363,エリア表のみ!$D$5:$M$906,9,FALSE),0),IFERROR(VLOOKUP($B363&amp;"-"&amp;$C363,エリア表のみ!$Q$5:$Z$906,1,FALSE) =$B363&amp;"-"&amp;$C363,FALSE),IFERROR(VLOOKUP($B363&amp;"-"&amp;$C363,エリア表のみ!$Q$5:$Z$906,9,FALSE),0),IFERROR(VLOOKUP($B363&amp;"-"&amp;$C363,エリア表のみ!$AD$5:$AM$906,1,FALSE) =$B363&amp;"-"&amp;$C363,FALSE),IFERROR(VLOOKUP($B363&amp;"-"&amp;$C363,エリア表のみ!$AD$5:$AM$906,9,FALSE),0)),0)</f>
        <v>0</v>
      </c>
    </row>
    <row r="364" spans="1:12">
      <c r="A364" s="17">
        <v>11</v>
      </c>
      <c r="B364" s="17">
        <v>12</v>
      </c>
      <c r="C364" s="71">
        <v>11</v>
      </c>
      <c r="D364" s="71">
        <f>IFERROR(IF(OR(IFERROR(VLOOKUP($B364&amp;"-"&amp;$C364,エリア表のみ!$D$5:$M$906,3,FALSE) ="●",FALSE),IFERROR(VLOOKUP($B364&amp;"-"&amp;$C364,エリア表のみ!$Q$5:$Z$906,3,FALSE) ="●",FALSE),IFERROR(VLOOKUP($B364&amp;"-"&amp;$C364,エリア表のみ!$AD$5:$AM$906,3,FALSE) ="●",FALSE)),1,0),0)</f>
        <v>0</v>
      </c>
      <c r="E364" s="71">
        <v>126</v>
      </c>
      <c r="F364" s="71">
        <f>IFERROR(IF(OR(IFERROR(VLOOKUP($B364&amp;"-"&amp;$C364,エリア表のみ!$D$5:$M$906,5,FALSE) ="●",FALSE),IFERROR(VLOOKUP($B364&amp;"-"&amp;$C364,エリア表のみ!$Q$5:$Z$906,5,FALSE) ="●",FALSE),IFERROR(VLOOKUP($B364&amp;"-"&amp;$C364,エリア表のみ!$AD$5:$AM$906,5,FALSE) ="●",FALSE)),1,0),0)</f>
        <v>0</v>
      </c>
      <c r="G364" s="71">
        <v>246</v>
      </c>
      <c r="H364" s="71">
        <f>IFERROR(IF(OR(IFERROR(VLOOKUP($B364&amp;"-"&amp;$C364,エリア表のみ!$D$5:$M$906,7,FALSE) ="●",FALSE),IFERROR(VLOOKUP($B364&amp;"-"&amp;$C364,エリア表のみ!$Q$5:$Z$906,7,FALSE) ="●",FALSE),IFERROR(VLOOKUP($B364&amp;"-"&amp;$C364,エリア表のみ!$AD$5:$AM$906,7,FALSE) ="●",FALSE)),1,0),0)</f>
        <v>0</v>
      </c>
      <c r="I364" s="71">
        <v>372</v>
      </c>
      <c r="J364" s="71">
        <f>IFERROR(_xlfn.IFS(IFERROR(VLOOKUP($B364&amp;"-"&amp;$C364,エリア表のみ!$D$5:$M$906,1,FALSE) =$B364&amp;"-"&amp;$C364,FALSE),IFERROR(VLOOKUP($B364&amp;"-"&amp;$C364,エリア表のみ!$D$5:$M$906,9,FALSE),0),IFERROR(VLOOKUP($B364&amp;"-"&amp;$C364,エリア表のみ!$Q$5:$Z$906,1,FALSE) =$B364&amp;"-"&amp;$C364,FALSE),IFERROR(VLOOKUP($B364&amp;"-"&amp;$C364,エリア表のみ!$Q$5:$Z$906,9,FALSE),0),IFERROR(VLOOKUP($B364&amp;"-"&amp;$C364,エリア表のみ!$AD$5:$AM$906,1,FALSE) =$B364&amp;"-"&amp;$C364,FALSE),IFERROR(VLOOKUP($B364&amp;"-"&amp;$C364,エリア表のみ!$AD$5:$AM$906,9,FALSE),0)),0)</f>
        <v>0</v>
      </c>
    </row>
    <row r="365" spans="1:12" s="286" customFormat="1">
      <c r="A365" s="286">
        <v>12</v>
      </c>
      <c r="B365" s="286">
        <v>12</v>
      </c>
      <c r="C365" s="287">
        <v>12</v>
      </c>
      <c r="D365" s="287">
        <f>IFERROR(IF(OR(IFERROR(VLOOKUP($B365&amp;"-"&amp;$C365,エリア表のみ!$D$5:$M$906,3,FALSE) ="●",FALSE),IFERROR(VLOOKUP($B365&amp;"-"&amp;$C365,エリア表のみ!$Q$5:$Z$906,3,FALSE) ="●",FALSE),IFERROR(VLOOKUP($B365&amp;"-"&amp;$C365,エリア表のみ!$AD$5:$AM$906,3,FALSE) ="●",FALSE)),1,0),0)</f>
        <v>0</v>
      </c>
      <c r="E365" s="287">
        <v>283</v>
      </c>
      <c r="F365" s="287">
        <f>IFERROR(IF(OR(IFERROR(VLOOKUP($B365&amp;"-"&amp;$C365,エリア表のみ!$D$5:$M$906,5,FALSE) ="●",FALSE),IFERROR(VLOOKUP($B365&amp;"-"&amp;$C365,エリア表のみ!$Q$5:$Z$906,5,FALSE) ="●",FALSE),IFERROR(VLOOKUP($B365&amp;"-"&amp;$C365,エリア表のみ!$AD$5:$AM$906,5,FALSE) ="●",FALSE)),1,0),0)</f>
        <v>0</v>
      </c>
      <c r="G365" s="287">
        <v>158</v>
      </c>
      <c r="H365" s="287">
        <f>IFERROR(IF(OR(IFERROR(VLOOKUP($B365&amp;"-"&amp;$C365,エリア表のみ!$D$5:$M$906,7,FALSE) ="●",FALSE),IFERROR(VLOOKUP($B365&amp;"-"&amp;$C365,エリア表のみ!$Q$5:$Z$906,7,FALSE) ="●",FALSE),IFERROR(VLOOKUP($B365&amp;"-"&amp;$C365,エリア表のみ!$AD$5:$AM$906,7,FALSE) ="●",FALSE)),1,0),0)</f>
        <v>0</v>
      </c>
      <c r="I365" s="71">
        <v>441</v>
      </c>
      <c r="J365" s="287">
        <f>IFERROR(_xlfn.IFS(IFERROR(VLOOKUP($B365&amp;"-"&amp;$C365,エリア表のみ!$D$5:$M$906,1,FALSE) =$B365&amp;"-"&amp;$C365,FALSE),IFERROR(VLOOKUP($B365&amp;"-"&amp;$C365,エリア表のみ!$D$5:$M$906,9,FALSE),0),IFERROR(VLOOKUP($B365&amp;"-"&amp;$C365,エリア表のみ!$Q$5:$Z$906,1,FALSE) =$B365&amp;"-"&amp;$C365,FALSE),IFERROR(VLOOKUP($B365&amp;"-"&amp;$C365,エリア表のみ!$Q$5:$Z$906,9,FALSE),0),IFERROR(VLOOKUP($B365&amp;"-"&amp;$C365,エリア表のみ!$AD$5:$AM$906,1,FALSE) =$B365&amp;"-"&amp;$C365,FALSE),IFERROR(VLOOKUP($B365&amp;"-"&amp;$C365,エリア表のみ!$AD$5:$AM$906,9,FALSE),0)),0)</f>
        <v>0</v>
      </c>
    </row>
    <row r="366" spans="1:12">
      <c r="A366" s="17">
        <v>13</v>
      </c>
      <c r="B366" s="17">
        <v>12</v>
      </c>
      <c r="C366" s="71">
        <v>13</v>
      </c>
      <c r="D366" s="71">
        <f>IFERROR(IF(OR(IFERROR(VLOOKUP($B366&amp;"-"&amp;$C366,エリア表のみ!$D$5:$M$906,3,FALSE) ="●",FALSE),IFERROR(VLOOKUP($B366&amp;"-"&amp;$C366,エリア表のみ!$Q$5:$Z$906,3,FALSE) ="●",FALSE),IFERROR(VLOOKUP($B366&amp;"-"&amp;$C366,エリア表のみ!$AD$5:$AM$906,3,FALSE) ="●",FALSE)),1,0),0)</f>
        <v>0</v>
      </c>
      <c r="E366" s="71">
        <v>62</v>
      </c>
      <c r="F366" s="71">
        <f>IFERROR(IF(OR(IFERROR(VLOOKUP($B366&amp;"-"&amp;$C366,エリア表のみ!$D$5:$M$906,5,FALSE) ="●",FALSE),IFERROR(VLOOKUP($B366&amp;"-"&amp;$C366,エリア表のみ!$Q$5:$Z$906,5,FALSE) ="●",FALSE),IFERROR(VLOOKUP($B366&amp;"-"&amp;$C366,エリア表のみ!$AD$5:$AM$906,5,FALSE) ="●",FALSE)),1,0),0)</f>
        <v>0</v>
      </c>
      <c r="G366" s="71">
        <v>68</v>
      </c>
      <c r="H366" s="71">
        <f>IFERROR(IF(OR(IFERROR(VLOOKUP($B366&amp;"-"&amp;$C366,エリア表のみ!$D$5:$M$906,7,FALSE) ="●",FALSE),IFERROR(VLOOKUP($B366&amp;"-"&amp;$C366,エリア表のみ!$Q$5:$Z$906,7,FALSE) ="●",FALSE),IFERROR(VLOOKUP($B366&amp;"-"&amp;$C366,エリア表のみ!$AD$5:$AM$906,7,FALSE) ="●",FALSE)),1,0),0)</f>
        <v>0</v>
      </c>
      <c r="I366" s="71">
        <v>130</v>
      </c>
      <c r="J366" s="71">
        <f>IFERROR(_xlfn.IFS(IFERROR(VLOOKUP($B366&amp;"-"&amp;$C366,エリア表のみ!$D$5:$M$906,1,FALSE) =$B366&amp;"-"&amp;$C366,FALSE),IFERROR(VLOOKUP($B366&amp;"-"&amp;$C366,エリア表のみ!$D$5:$M$906,9,FALSE),0),IFERROR(VLOOKUP($B366&amp;"-"&amp;$C366,エリア表のみ!$Q$5:$Z$906,1,FALSE) =$B366&amp;"-"&amp;$C366,FALSE),IFERROR(VLOOKUP($B366&amp;"-"&amp;$C366,エリア表のみ!$Q$5:$Z$906,9,FALSE),0),IFERROR(VLOOKUP($B366&amp;"-"&amp;$C366,エリア表のみ!$AD$5:$AM$906,1,FALSE) =$B366&amp;"-"&amp;$C366,FALSE),IFERROR(VLOOKUP($B366&amp;"-"&amp;$C366,エリア表のみ!$AD$5:$AM$906,9,FALSE),0)),0)</f>
        <v>0</v>
      </c>
    </row>
    <row r="367" spans="1:12">
      <c r="A367" s="17">
        <v>14</v>
      </c>
      <c r="B367" s="17">
        <v>12</v>
      </c>
      <c r="C367" s="71">
        <v>14</v>
      </c>
      <c r="D367" s="71">
        <f>IFERROR(IF(OR(IFERROR(VLOOKUP($B367&amp;"-"&amp;$C367,エリア表のみ!$D$5:$M$906,3,FALSE) ="●",FALSE),IFERROR(VLOOKUP($B367&amp;"-"&amp;$C367,エリア表のみ!$Q$5:$Z$906,3,FALSE) ="●",FALSE),IFERROR(VLOOKUP($B367&amp;"-"&amp;$C367,エリア表のみ!$AD$5:$AM$906,3,FALSE) ="●",FALSE)),1,0),0)</f>
        <v>0</v>
      </c>
      <c r="E367" s="71">
        <v>90</v>
      </c>
      <c r="F367" s="71">
        <f>IFERROR(IF(OR(IFERROR(VLOOKUP($B367&amp;"-"&amp;$C367,エリア表のみ!$D$5:$M$906,5,FALSE) ="●",FALSE),IFERROR(VLOOKUP($B367&amp;"-"&amp;$C367,エリア表のみ!$Q$5:$Z$906,5,FALSE) ="●",FALSE),IFERROR(VLOOKUP($B367&amp;"-"&amp;$C367,エリア表のみ!$AD$5:$AM$906,5,FALSE) ="●",FALSE)),1,0),0)</f>
        <v>0</v>
      </c>
      <c r="G367" s="71">
        <v>110</v>
      </c>
      <c r="H367" s="71">
        <f>IFERROR(IF(OR(IFERROR(VLOOKUP($B367&amp;"-"&amp;$C367,エリア表のみ!$D$5:$M$906,7,FALSE) ="●",FALSE),IFERROR(VLOOKUP($B367&amp;"-"&amp;$C367,エリア表のみ!$Q$5:$Z$906,7,FALSE) ="●",FALSE),IFERROR(VLOOKUP($B367&amp;"-"&amp;$C367,エリア表のみ!$AD$5:$AM$906,7,FALSE) ="●",FALSE)),1,0),0)</f>
        <v>0</v>
      </c>
      <c r="I367" s="71">
        <v>200</v>
      </c>
      <c r="J367" s="71">
        <f>IFERROR(_xlfn.IFS(IFERROR(VLOOKUP($B367&amp;"-"&amp;$C367,エリア表のみ!$D$5:$M$906,1,FALSE) =$B367&amp;"-"&amp;$C367,FALSE),IFERROR(VLOOKUP($B367&amp;"-"&amp;$C367,エリア表のみ!$D$5:$M$906,9,FALSE),0),IFERROR(VLOOKUP($B367&amp;"-"&amp;$C367,エリア表のみ!$Q$5:$Z$906,1,FALSE) =$B367&amp;"-"&amp;$C367,FALSE),IFERROR(VLOOKUP($B367&amp;"-"&amp;$C367,エリア表のみ!$Q$5:$Z$906,9,FALSE),0),IFERROR(VLOOKUP($B367&amp;"-"&amp;$C367,エリア表のみ!$AD$5:$AM$906,1,FALSE) =$B367&amp;"-"&amp;$C367,FALSE),IFERROR(VLOOKUP($B367&amp;"-"&amp;$C367,エリア表のみ!$AD$5:$AM$906,9,FALSE),0)),0)</f>
        <v>0</v>
      </c>
    </row>
    <row r="368" spans="1:12">
      <c r="A368" s="17">
        <v>15</v>
      </c>
      <c r="B368" s="17">
        <v>12</v>
      </c>
      <c r="C368" s="71">
        <v>15</v>
      </c>
      <c r="D368" s="71">
        <f>IFERROR(IF(OR(IFERROR(VLOOKUP($B368&amp;"-"&amp;$C368,エリア表のみ!$D$5:$M$906,3,FALSE) ="●",FALSE),IFERROR(VLOOKUP($B368&amp;"-"&amp;$C368,エリア表のみ!$Q$5:$Z$906,3,FALSE) ="●",FALSE),IFERROR(VLOOKUP($B368&amp;"-"&amp;$C368,エリア表のみ!$AD$5:$AM$906,3,FALSE) ="●",FALSE)),1,0),0)</f>
        <v>0</v>
      </c>
      <c r="E368" s="71">
        <v>118</v>
      </c>
      <c r="F368" s="71">
        <f>IFERROR(IF(OR(IFERROR(VLOOKUP($B368&amp;"-"&amp;$C368,エリア表のみ!$D$5:$M$906,5,FALSE) ="●",FALSE),IFERROR(VLOOKUP($B368&amp;"-"&amp;$C368,エリア表のみ!$Q$5:$Z$906,5,FALSE) ="●",FALSE),IFERROR(VLOOKUP($B368&amp;"-"&amp;$C368,エリア表のみ!$AD$5:$AM$906,5,FALSE) ="●",FALSE)),1,0),0)</f>
        <v>0</v>
      </c>
      <c r="G368" s="71">
        <v>670</v>
      </c>
      <c r="H368" s="71">
        <f>IFERROR(IF(OR(IFERROR(VLOOKUP($B368&amp;"-"&amp;$C368,エリア表のみ!$D$5:$M$906,7,FALSE) ="●",FALSE),IFERROR(VLOOKUP($B368&amp;"-"&amp;$C368,エリア表のみ!$Q$5:$Z$906,7,FALSE) ="●",FALSE),IFERROR(VLOOKUP($B368&amp;"-"&amp;$C368,エリア表のみ!$AD$5:$AM$906,7,FALSE) ="●",FALSE)),1,0),0)</f>
        <v>0</v>
      </c>
      <c r="I368" s="71">
        <v>788</v>
      </c>
      <c r="J368" s="71">
        <f>IFERROR(_xlfn.IFS(IFERROR(VLOOKUP($B368&amp;"-"&amp;$C368,エリア表のみ!$D$5:$M$906,1,FALSE) =$B368&amp;"-"&amp;$C368,FALSE),IFERROR(VLOOKUP($B368&amp;"-"&amp;$C368,エリア表のみ!$D$5:$M$906,9,FALSE),0),IFERROR(VLOOKUP($B368&amp;"-"&amp;$C368,エリア表のみ!$Q$5:$Z$906,1,FALSE) =$B368&amp;"-"&amp;$C368,FALSE),IFERROR(VLOOKUP($B368&amp;"-"&amp;$C368,エリア表のみ!$Q$5:$Z$906,9,FALSE),0),IFERROR(VLOOKUP($B368&amp;"-"&amp;$C368,エリア表のみ!$AD$5:$AM$906,1,FALSE) =$B368&amp;"-"&amp;$C368,FALSE),IFERROR(VLOOKUP($B368&amp;"-"&amp;$C368,エリア表のみ!$AD$5:$AM$906,9,FALSE),0)),0)</f>
        <v>0</v>
      </c>
    </row>
    <row r="369" spans="1:10">
      <c r="A369" s="17">
        <v>16</v>
      </c>
      <c r="B369" s="17">
        <v>12</v>
      </c>
      <c r="C369" s="71">
        <v>16</v>
      </c>
      <c r="D369" s="71">
        <f>IFERROR(IF(OR(IFERROR(VLOOKUP($B369&amp;"-"&amp;$C369,エリア表のみ!$D$5:$M$906,3,FALSE) ="●",FALSE),IFERROR(VLOOKUP($B369&amp;"-"&amp;$C369,エリア表のみ!$Q$5:$Z$906,3,FALSE) ="●",FALSE),IFERROR(VLOOKUP($B369&amp;"-"&amp;$C369,エリア表のみ!$AD$5:$AM$906,3,FALSE) ="●",FALSE)),1,0),0)</f>
        <v>0</v>
      </c>
      <c r="E369" s="71">
        <v>104</v>
      </c>
      <c r="F369" s="71">
        <f>IFERROR(IF(OR(IFERROR(VLOOKUP($B369&amp;"-"&amp;$C369,エリア表のみ!$D$5:$M$906,5,FALSE) ="●",FALSE),IFERROR(VLOOKUP($B369&amp;"-"&amp;$C369,エリア表のみ!$Q$5:$Z$906,5,FALSE) ="●",FALSE),IFERROR(VLOOKUP($B369&amp;"-"&amp;$C369,エリア表のみ!$AD$5:$AM$906,5,FALSE) ="●",FALSE)),1,0),0)</f>
        <v>0</v>
      </c>
      <c r="G369" s="71">
        <v>166</v>
      </c>
      <c r="H369" s="71">
        <f>IFERROR(IF(OR(IFERROR(VLOOKUP($B369&amp;"-"&amp;$C369,エリア表のみ!$D$5:$M$906,7,FALSE) ="●",FALSE),IFERROR(VLOOKUP($B369&amp;"-"&amp;$C369,エリア表のみ!$Q$5:$Z$906,7,FALSE) ="●",FALSE),IFERROR(VLOOKUP($B369&amp;"-"&amp;$C369,エリア表のみ!$AD$5:$AM$906,7,FALSE) ="●",FALSE)),1,0),0)</f>
        <v>0</v>
      </c>
      <c r="I369" s="71">
        <v>270</v>
      </c>
      <c r="J369" s="71">
        <f>IFERROR(_xlfn.IFS(IFERROR(VLOOKUP($B369&amp;"-"&amp;$C369,エリア表のみ!$D$5:$M$906,1,FALSE) =$B369&amp;"-"&amp;$C369,FALSE),IFERROR(VLOOKUP($B369&amp;"-"&amp;$C369,エリア表のみ!$D$5:$M$906,9,FALSE),0),IFERROR(VLOOKUP($B369&amp;"-"&amp;$C369,エリア表のみ!$Q$5:$Z$906,1,FALSE) =$B369&amp;"-"&amp;$C369,FALSE),IFERROR(VLOOKUP($B369&amp;"-"&amp;$C369,エリア表のみ!$Q$5:$Z$906,9,FALSE),0),IFERROR(VLOOKUP($B369&amp;"-"&amp;$C369,エリア表のみ!$AD$5:$AM$906,1,FALSE) =$B369&amp;"-"&amp;$C369,FALSE),IFERROR(VLOOKUP($B369&amp;"-"&amp;$C369,エリア表のみ!$AD$5:$AM$906,9,FALSE),0)),0)</f>
        <v>0</v>
      </c>
    </row>
    <row r="370" spans="1:10">
      <c r="A370" s="17">
        <v>17</v>
      </c>
      <c r="B370" s="17">
        <v>12</v>
      </c>
      <c r="C370" s="71">
        <v>17</v>
      </c>
      <c r="D370" s="71">
        <f>IFERROR(IF(OR(IFERROR(VLOOKUP($B370&amp;"-"&amp;$C370,エリア表のみ!$D$5:$M$906,3,FALSE) ="●",FALSE),IFERROR(VLOOKUP($B370&amp;"-"&amp;$C370,エリア表のみ!$Q$5:$Z$906,3,FALSE) ="●",FALSE),IFERROR(VLOOKUP($B370&amp;"-"&amp;$C370,エリア表のみ!$AD$5:$AM$906,3,FALSE) ="●",FALSE)),1,0),0)</f>
        <v>0</v>
      </c>
      <c r="E370" s="71">
        <v>118</v>
      </c>
      <c r="F370" s="71">
        <f>IFERROR(IF(OR(IFERROR(VLOOKUP($B370&amp;"-"&amp;$C370,エリア表のみ!$D$5:$M$906,5,FALSE) ="●",FALSE),IFERROR(VLOOKUP($B370&amp;"-"&amp;$C370,エリア表のみ!$Q$5:$Z$906,5,FALSE) ="●",FALSE),IFERROR(VLOOKUP($B370&amp;"-"&amp;$C370,エリア表のみ!$AD$5:$AM$906,5,FALSE) ="●",FALSE)),1,0),0)</f>
        <v>0</v>
      </c>
      <c r="G370" s="71">
        <v>37</v>
      </c>
      <c r="H370" s="71">
        <f>IFERROR(IF(OR(IFERROR(VLOOKUP($B370&amp;"-"&amp;$C370,エリア表のみ!$D$5:$M$906,7,FALSE) ="●",FALSE),IFERROR(VLOOKUP($B370&amp;"-"&amp;$C370,エリア表のみ!$Q$5:$Z$906,7,FALSE) ="●",FALSE),IFERROR(VLOOKUP($B370&amp;"-"&amp;$C370,エリア表のみ!$AD$5:$AM$906,7,FALSE) ="●",FALSE)),1,0),0)</f>
        <v>0</v>
      </c>
      <c r="I370" s="71">
        <v>155</v>
      </c>
      <c r="J370" s="71">
        <f>IFERROR(_xlfn.IFS(IFERROR(VLOOKUP($B370&amp;"-"&amp;$C370,エリア表のみ!$D$5:$M$906,1,FALSE) =$B370&amp;"-"&amp;$C370,FALSE),IFERROR(VLOOKUP($B370&amp;"-"&amp;$C370,エリア表のみ!$D$5:$M$906,9,FALSE),0),IFERROR(VLOOKUP($B370&amp;"-"&amp;$C370,エリア表のみ!$Q$5:$Z$906,1,FALSE) =$B370&amp;"-"&amp;$C370,FALSE),IFERROR(VLOOKUP($B370&amp;"-"&amp;$C370,エリア表のみ!$Q$5:$Z$906,9,FALSE),0),IFERROR(VLOOKUP($B370&amp;"-"&amp;$C370,エリア表のみ!$AD$5:$AM$906,1,FALSE) =$B370&amp;"-"&amp;$C370,FALSE),IFERROR(VLOOKUP($B370&amp;"-"&amp;$C370,エリア表のみ!$AD$5:$AM$906,9,FALSE),0)),0)</f>
        <v>0</v>
      </c>
    </row>
    <row r="371" spans="1:10">
      <c r="A371" s="17">
        <v>18</v>
      </c>
      <c r="B371" s="17">
        <v>12</v>
      </c>
      <c r="C371" s="71">
        <v>18</v>
      </c>
      <c r="D371" s="71">
        <f>IFERROR(IF(OR(IFERROR(VLOOKUP($B371&amp;"-"&amp;$C371,エリア表のみ!$D$5:$M$906,3,FALSE) ="●",FALSE),IFERROR(VLOOKUP($B371&amp;"-"&amp;$C371,エリア表のみ!$Q$5:$Z$906,3,FALSE) ="●",FALSE),IFERROR(VLOOKUP($B371&amp;"-"&amp;$C371,エリア表のみ!$AD$5:$AM$906,3,FALSE) ="●",FALSE)),1,0),0)</f>
        <v>0</v>
      </c>
      <c r="E371" s="71">
        <v>168</v>
      </c>
      <c r="F371" s="71">
        <f>IFERROR(IF(OR(IFERROR(VLOOKUP($B371&amp;"-"&amp;$C371,エリア表のみ!$D$5:$M$906,5,FALSE) ="●",FALSE),IFERROR(VLOOKUP($B371&amp;"-"&amp;$C371,エリア表のみ!$Q$5:$Z$906,5,FALSE) ="●",FALSE),IFERROR(VLOOKUP($B371&amp;"-"&amp;$C371,エリア表のみ!$AD$5:$AM$906,5,FALSE) ="●",FALSE)),1,0),0)</f>
        <v>0</v>
      </c>
      <c r="G371" s="71">
        <v>208</v>
      </c>
      <c r="H371" s="71">
        <f>IFERROR(IF(OR(IFERROR(VLOOKUP($B371&amp;"-"&amp;$C371,エリア表のみ!$D$5:$M$906,7,FALSE) ="●",FALSE),IFERROR(VLOOKUP($B371&amp;"-"&amp;$C371,エリア表のみ!$Q$5:$Z$906,7,FALSE) ="●",FALSE),IFERROR(VLOOKUP($B371&amp;"-"&amp;$C371,エリア表のみ!$AD$5:$AM$906,7,FALSE) ="●",FALSE)),1,0),0)</f>
        <v>0</v>
      </c>
      <c r="I371" s="71">
        <v>376</v>
      </c>
      <c r="J371" s="71">
        <f>IFERROR(_xlfn.IFS(IFERROR(VLOOKUP($B371&amp;"-"&amp;$C371,エリア表のみ!$D$5:$M$906,1,FALSE) =$B371&amp;"-"&amp;$C371,FALSE),IFERROR(VLOOKUP($B371&amp;"-"&amp;$C371,エリア表のみ!$D$5:$M$906,9,FALSE),0),IFERROR(VLOOKUP($B371&amp;"-"&amp;$C371,エリア表のみ!$Q$5:$Z$906,1,FALSE) =$B371&amp;"-"&amp;$C371,FALSE),IFERROR(VLOOKUP($B371&amp;"-"&amp;$C371,エリア表のみ!$Q$5:$Z$906,9,FALSE),0),IFERROR(VLOOKUP($B371&amp;"-"&amp;$C371,エリア表のみ!$AD$5:$AM$906,1,FALSE) =$B371&amp;"-"&amp;$C371,FALSE),IFERROR(VLOOKUP($B371&amp;"-"&amp;$C371,エリア表のみ!$AD$5:$AM$906,9,FALSE),0)),0)</f>
        <v>0</v>
      </c>
    </row>
    <row r="372" spans="1:10">
      <c r="A372" s="17">
        <v>19</v>
      </c>
      <c r="B372" s="17">
        <v>12</v>
      </c>
      <c r="C372" s="71">
        <v>19</v>
      </c>
      <c r="D372" s="71">
        <f>IFERROR(IF(OR(IFERROR(VLOOKUP($B372&amp;"-"&amp;$C372,エリア表のみ!$D$5:$M$906,3,FALSE) ="●",FALSE),IFERROR(VLOOKUP($B372&amp;"-"&amp;$C372,エリア表のみ!$Q$5:$Z$906,3,FALSE) ="●",FALSE),IFERROR(VLOOKUP($B372&amp;"-"&amp;$C372,エリア表のみ!$AD$5:$AM$906,3,FALSE) ="●",FALSE)),1,0),0)</f>
        <v>0</v>
      </c>
      <c r="E372" s="71">
        <v>205</v>
      </c>
      <c r="F372" s="71">
        <f>IFERROR(IF(OR(IFERROR(VLOOKUP($B372&amp;"-"&amp;$C372,エリア表のみ!$D$5:$M$906,5,FALSE) ="●",FALSE),IFERROR(VLOOKUP($B372&amp;"-"&amp;$C372,エリア表のみ!$Q$5:$Z$906,5,FALSE) ="●",FALSE),IFERROR(VLOOKUP($B372&amp;"-"&amp;$C372,エリア表のみ!$AD$5:$AM$906,5,FALSE) ="●",FALSE)),1,0),0)</f>
        <v>0</v>
      </c>
      <c r="G372" s="71">
        <v>63</v>
      </c>
      <c r="H372" s="71">
        <f>IFERROR(IF(OR(IFERROR(VLOOKUP($B372&amp;"-"&amp;$C372,エリア表のみ!$D$5:$M$906,7,FALSE) ="●",FALSE),IFERROR(VLOOKUP($B372&amp;"-"&amp;$C372,エリア表のみ!$Q$5:$Z$906,7,FALSE) ="●",FALSE),IFERROR(VLOOKUP($B372&amp;"-"&amp;$C372,エリア表のみ!$AD$5:$AM$906,7,FALSE) ="●",FALSE)),1,0),0)</f>
        <v>0</v>
      </c>
      <c r="I372" s="71">
        <v>268</v>
      </c>
      <c r="J372" s="71">
        <f>IFERROR(_xlfn.IFS(IFERROR(VLOOKUP($B372&amp;"-"&amp;$C372,エリア表のみ!$D$5:$M$906,1,FALSE) =$B372&amp;"-"&amp;$C372,FALSE),IFERROR(VLOOKUP($B372&amp;"-"&amp;$C372,エリア表のみ!$D$5:$M$906,9,FALSE),0),IFERROR(VLOOKUP($B372&amp;"-"&amp;$C372,エリア表のみ!$Q$5:$Z$906,1,FALSE) =$B372&amp;"-"&amp;$C372,FALSE),IFERROR(VLOOKUP($B372&amp;"-"&amp;$C372,エリア表のみ!$Q$5:$Z$906,9,FALSE),0),IFERROR(VLOOKUP($B372&amp;"-"&amp;$C372,エリア表のみ!$AD$5:$AM$906,1,FALSE) =$B372&amp;"-"&amp;$C372,FALSE),IFERROR(VLOOKUP($B372&amp;"-"&amp;$C372,エリア表のみ!$AD$5:$AM$906,9,FALSE),0)),0)</f>
        <v>0</v>
      </c>
    </row>
    <row r="373" spans="1:10">
      <c r="A373" s="17">
        <v>20</v>
      </c>
      <c r="B373" s="17">
        <v>12</v>
      </c>
      <c r="C373" s="71">
        <v>20</v>
      </c>
      <c r="D373" s="71">
        <f>IFERROR(IF(OR(IFERROR(VLOOKUP($B373&amp;"-"&amp;$C373,エリア表のみ!$D$5:$M$906,3,FALSE) ="●",FALSE),IFERROR(VLOOKUP($B373&amp;"-"&amp;$C373,エリア表のみ!$Q$5:$Z$906,3,FALSE) ="●",FALSE),IFERROR(VLOOKUP($B373&amp;"-"&amp;$C373,エリア表のみ!$AD$5:$AM$906,3,FALSE) ="●",FALSE)),1,0),0)</f>
        <v>0</v>
      </c>
      <c r="E373" s="71">
        <v>255</v>
      </c>
      <c r="F373" s="71">
        <f>IFERROR(IF(OR(IFERROR(VLOOKUP($B373&amp;"-"&amp;$C373,エリア表のみ!$D$5:$M$906,5,FALSE) ="●",FALSE),IFERROR(VLOOKUP($B373&amp;"-"&amp;$C373,エリア表のみ!$Q$5:$Z$906,5,FALSE) ="●",FALSE),IFERROR(VLOOKUP($B373&amp;"-"&amp;$C373,エリア表のみ!$AD$5:$AM$906,5,FALSE) ="●",FALSE)),1,0),0)</f>
        <v>0</v>
      </c>
      <c r="G373" s="71">
        <v>22</v>
      </c>
      <c r="H373" s="71">
        <f>IFERROR(IF(OR(IFERROR(VLOOKUP($B373&amp;"-"&amp;$C373,エリア表のみ!$D$5:$M$906,7,FALSE) ="●",FALSE),IFERROR(VLOOKUP($B373&amp;"-"&amp;$C373,エリア表のみ!$Q$5:$Z$906,7,FALSE) ="●",FALSE),IFERROR(VLOOKUP($B373&amp;"-"&amp;$C373,エリア表のみ!$AD$5:$AM$906,7,FALSE) ="●",FALSE)),1,0),0)</f>
        <v>0</v>
      </c>
      <c r="I373" s="71">
        <v>277</v>
      </c>
      <c r="J373" s="71">
        <f>IFERROR(_xlfn.IFS(IFERROR(VLOOKUP($B373&amp;"-"&amp;$C373,エリア表のみ!$D$5:$M$906,1,FALSE) =$B373&amp;"-"&amp;$C373,FALSE),IFERROR(VLOOKUP($B373&amp;"-"&amp;$C373,エリア表のみ!$D$5:$M$906,9,FALSE),0),IFERROR(VLOOKUP($B373&amp;"-"&amp;$C373,エリア表のみ!$Q$5:$Z$906,1,FALSE) =$B373&amp;"-"&amp;$C373,FALSE),IFERROR(VLOOKUP($B373&amp;"-"&amp;$C373,エリア表のみ!$Q$5:$Z$906,9,FALSE),0),IFERROR(VLOOKUP($B373&amp;"-"&amp;$C373,エリア表のみ!$AD$5:$AM$906,1,FALSE) =$B373&amp;"-"&amp;$C373,FALSE),IFERROR(VLOOKUP($B373&amp;"-"&amp;$C373,エリア表のみ!$AD$5:$AM$906,9,FALSE),0)),0)</f>
        <v>0</v>
      </c>
    </row>
    <row r="374" spans="1:10">
      <c r="A374" s="17">
        <v>21</v>
      </c>
      <c r="B374" s="17">
        <v>12</v>
      </c>
      <c r="C374" s="71">
        <v>21</v>
      </c>
      <c r="D374" s="71">
        <f>IFERROR(IF(OR(IFERROR(VLOOKUP($B374&amp;"-"&amp;$C374,エリア表のみ!$D$5:$M$906,3,FALSE) ="●",FALSE),IFERROR(VLOOKUP($B374&amp;"-"&amp;$C374,エリア表のみ!$Q$5:$Z$906,3,FALSE) ="●",FALSE),IFERROR(VLOOKUP($B374&amp;"-"&amp;$C374,エリア表のみ!$AD$5:$AM$906,3,FALSE) ="●",FALSE)),1,0),0)</f>
        <v>0</v>
      </c>
      <c r="E374" s="71">
        <v>140</v>
      </c>
      <c r="F374" s="71">
        <f>IFERROR(IF(OR(IFERROR(VLOOKUP($B374&amp;"-"&amp;$C374,エリア表のみ!$D$5:$M$906,5,FALSE) ="●",FALSE),IFERROR(VLOOKUP($B374&amp;"-"&amp;$C374,エリア表のみ!$Q$5:$Z$906,5,FALSE) ="●",FALSE),IFERROR(VLOOKUP($B374&amp;"-"&amp;$C374,エリア表のみ!$AD$5:$AM$906,5,FALSE) ="●",FALSE)),1,0),0)</f>
        <v>0</v>
      </c>
      <c r="G374" s="71">
        <v>207</v>
      </c>
      <c r="H374" s="71">
        <f>IFERROR(IF(OR(IFERROR(VLOOKUP($B374&amp;"-"&amp;$C374,エリア表のみ!$D$5:$M$906,7,FALSE) ="●",FALSE),IFERROR(VLOOKUP($B374&amp;"-"&amp;$C374,エリア表のみ!$Q$5:$Z$906,7,FALSE) ="●",FALSE),IFERROR(VLOOKUP($B374&amp;"-"&amp;$C374,エリア表のみ!$AD$5:$AM$906,7,FALSE) ="●",FALSE)),1,0),0)</f>
        <v>0</v>
      </c>
      <c r="I374" s="71">
        <v>347</v>
      </c>
      <c r="J374" s="71">
        <f>IFERROR(_xlfn.IFS(IFERROR(VLOOKUP($B374&amp;"-"&amp;$C374,エリア表のみ!$D$5:$M$906,1,FALSE) =$B374&amp;"-"&amp;$C374,FALSE),IFERROR(VLOOKUP($B374&amp;"-"&amp;$C374,エリア表のみ!$D$5:$M$906,9,FALSE),0),IFERROR(VLOOKUP($B374&amp;"-"&amp;$C374,エリア表のみ!$Q$5:$Z$906,1,FALSE) =$B374&amp;"-"&amp;$C374,FALSE),IFERROR(VLOOKUP($B374&amp;"-"&amp;$C374,エリア表のみ!$Q$5:$Z$906,9,FALSE),0),IFERROR(VLOOKUP($B374&amp;"-"&amp;$C374,エリア表のみ!$AD$5:$AM$906,1,FALSE) =$B374&amp;"-"&amp;$C374,FALSE),IFERROR(VLOOKUP($B374&amp;"-"&amp;$C374,エリア表のみ!$AD$5:$AM$906,9,FALSE),0)),0)</f>
        <v>0</v>
      </c>
    </row>
    <row r="375" spans="1:10">
      <c r="A375" s="17">
        <v>22</v>
      </c>
      <c r="B375" s="17">
        <v>12</v>
      </c>
      <c r="C375" s="71">
        <v>22</v>
      </c>
      <c r="D375" s="71">
        <f>IFERROR(IF(OR(IFERROR(VLOOKUP($B375&amp;"-"&amp;$C375,エリア表のみ!$D$5:$M$906,3,FALSE) ="●",FALSE),IFERROR(VLOOKUP($B375&amp;"-"&amp;$C375,エリア表のみ!$Q$5:$Z$906,3,FALSE) ="●",FALSE),IFERROR(VLOOKUP($B375&amp;"-"&amp;$C375,エリア表のみ!$AD$5:$AM$906,3,FALSE) ="●",FALSE)),1,0),0)</f>
        <v>0</v>
      </c>
      <c r="E375" s="71">
        <v>153</v>
      </c>
      <c r="F375" s="71">
        <f>IFERROR(IF(OR(IFERROR(VLOOKUP($B375&amp;"-"&amp;$C375,エリア表のみ!$D$5:$M$906,5,FALSE) ="●",FALSE),IFERROR(VLOOKUP($B375&amp;"-"&amp;$C375,エリア表のみ!$Q$5:$Z$906,5,FALSE) ="●",FALSE),IFERROR(VLOOKUP($B375&amp;"-"&amp;$C375,エリア表のみ!$AD$5:$AM$906,5,FALSE) ="●",FALSE)),1,0),0)</f>
        <v>0</v>
      </c>
      <c r="G375" s="71">
        <v>365</v>
      </c>
      <c r="H375" s="71">
        <f>IFERROR(IF(OR(IFERROR(VLOOKUP($B375&amp;"-"&amp;$C375,エリア表のみ!$D$5:$M$906,7,FALSE) ="●",FALSE),IFERROR(VLOOKUP($B375&amp;"-"&amp;$C375,エリア表のみ!$Q$5:$Z$906,7,FALSE) ="●",FALSE),IFERROR(VLOOKUP($B375&amp;"-"&amp;$C375,エリア表のみ!$AD$5:$AM$906,7,FALSE) ="●",FALSE)),1,0),0)</f>
        <v>0</v>
      </c>
      <c r="I375" s="71">
        <v>518</v>
      </c>
      <c r="J375" s="71">
        <f>IFERROR(_xlfn.IFS(IFERROR(VLOOKUP($B375&amp;"-"&amp;$C375,エリア表のみ!$D$5:$M$906,1,FALSE) =$B375&amp;"-"&amp;$C375,FALSE),IFERROR(VLOOKUP($B375&amp;"-"&amp;$C375,エリア表のみ!$D$5:$M$906,9,FALSE),0),IFERROR(VLOOKUP($B375&amp;"-"&amp;$C375,エリア表のみ!$Q$5:$Z$906,1,FALSE) =$B375&amp;"-"&amp;$C375,FALSE),IFERROR(VLOOKUP($B375&amp;"-"&amp;$C375,エリア表のみ!$Q$5:$Z$906,9,FALSE),0),IFERROR(VLOOKUP($B375&amp;"-"&amp;$C375,エリア表のみ!$AD$5:$AM$906,1,FALSE) =$B375&amp;"-"&amp;$C375,FALSE),IFERROR(VLOOKUP($B375&amp;"-"&amp;$C375,エリア表のみ!$AD$5:$AM$906,9,FALSE),0)),0)</f>
        <v>0</v>
      </c>
    </row>
    <row r="376" spans="1:10">
      <c r="A376" s="17">
        <v>23</v>
      </c>
      <c r="B376" s="17">
        <v>12</v>
      </c>
      <c r="C376" s="71">
        <v>23</v>
      </c>
      <c r="D376" s="71">
        <f>IFERROR(IF(OR(IFERROR(VLOOKUP($B376&amp;"-"&amp;$C376,エリア表のみ!$D$5:$M$906,3,FALSE) ="●",FALSE),IFERROR(VLOOKUP($B376&amp;"-"&amp;$C376,エリア表のみ!$Q$5:$Z$906,3,FALSE) ="●",FALSE),IFERROR(VLOOKUP($B376&amp;"-"&amp;$C376,エリア表のみ!$AD$5:$AM$906,3,FALSE) ="●",FALSE)),1,0),0)</f>
        <v>0</v>
      </c>
      <c r="E376" s="71">
        <v>104</v>
      </c>
      <c r="F376" s="71">
        <f>IFERROR(IF(OR(IFERROR(VLOOKUP($B376&amp;"-"&amp;$C376,エリア表のみ!$D$5:$M$906,5,FALSE) ="●",FALSE),IFERROR(VLOOKUP($B376&amp;"-"&amp;$C376,エリア表のみ!$Q$5:$Z$906,5,FALSE) ="●",FALSE),IFERROR(VLOOKUP($B376&amp;"-"&amp;$C376,エリア表のみ!$AD$5:$AM$906,5,FALSE) ="●",FALSE)),1,0),0)</f>
        <v>0</v>
      </c>
      <c r="G376" s="71">
        <v>211</v>
      </c>
      <c r="H376" s="71">
        <f>IFERROR(IF(OR(IFERROR(VLOOKUP($B376&amp;"-"&amp;$C376,エリア表のみ!$D$5:$M$906,7,FALSE) ="●",FALSE),IFERROR(VLOOKUP($B376&amp;"-"&amp;$C376,エリア表のみ!$Q$5:$Z$906,7,FALSE) ="●",FALSE),IFERROR(VLOOKUP($B376&amp;"-"&amp;$C376,エリア表のみ!$AD$5:$AM$906,7,FALSE) ="●",FALSE)),1,0),0)</f>
        <v>0</v>
      </c>
      <c r="I376" s="71">
        <v>315</v>
      </c>
      <c r="J376" s="71">
        <f>IFERROR(_xlfn.IFS(IFERROR(VLOOKUP($B376&amp;"-"&amp;$C376,エリア表のみ!$D$5:$M$906,1,FALSE) =$B376&amp;"-"&amp;$C376,FALSE),IFERROR(VLOOKUP($B376&amp;"-"&amp;$C376,エリア表のみ!$D$5:$M$906,9,FALSE),0),IFERROR(VLOOKUP($B376&amp;"-"&amp;$C376,エリア表のみ!$Q$5:$Z$906,1,FALSE) =$B376&amp;"-"&amp;$C376,FALSE),IFERROR(VLOOKUP($B376&amp;"-"&amp;$C376,エリア表のみ!$Q$5:$Z$906,9,FALSE),0),IFERROR(VLOOKUP($B376&amp;"-"&amp;$C376,エリア表のみ!$AD$5:$AM$906,1,FALSE) =$B376&amp;"-"&amp;$C376,FALSE),IFERROR(VLOOKUP($B376&amp;"-"&amp;$C376,エリア表のみ!$AD$5:$AM$906,9,FALSE),0)),0)</f>
        <v>0</v>
      </c>
    </row>
    <row r="377" spans="1:10">
      <c r="A377" s="17">
        <v>24</v>
      </c>
      <c r="B377" s="17">
        <v>12</v>
      </c>
      <c r="C377" s="71">
        <v>24</v>
      </c>
      <c r="D377" s="71">
        <f>IFERROR(IF(OR(IFERROR(VLOOKUP($B377&amp;"-"&amp;$C377,エリア表のみ!$D$5:$M$906,3,FALSE) ="●",FALSE),IFERROR(VLOOKUP($B377&amp;"-"&amp;$C377,エリア表のみ!$Q$5:$Z$906,3,FALSE) ="●",FALSE),IFERROR(VLOOKUP($B377&amp;"-"&amp;$C377,エリア表のみ!$AD$5:$AM$906,3,FALSE) ="●",FALSE)),1,0),0)</f>
        <v>0</v>
      </c>
      <c r="E377" s="71">
        <v>48</v>
      </c>
      <c r="F377" s="71">
        <f>IFERROR(IF(OR(IFERROR(VLOOKUP($B377&amp;"-"&amp;$C377,エリア表のみ!$D$5:$M$906,5,FALSE) ="●",FALSE),IFERROR(VLOOKUP($B377&amp;"-"&amp;$C377,エリア表のみ!$Q$5:$Z$906,5,FALSE) ="●",FALSE),IFERROR(VLOOKUP($B377&amp;"-"&amp;$C377,エリア表のみ!$AD$5:$AM$906,5,FALSE) ="●",FALSE)),1,0),0)</f>
        <v>0</v>
      </c>
      <c r="G377" s="71">
        <v>239</v>
      </c>
      <c r="H377" s="71">
        <f>IFERROR(IF(OR(IFERROR(VLOOKUP($B377&amp;"-"&amp;$C377,エリア表のみ!$D$5:$M$906,7,FALSE) ="●",FALSE),IFERROR(VLOOKUP($B377&amp;"-"&amp;$C377,エリア表のみ!$Q$5:$Z$906,7,FALSE) ="●",FALSE),IFERROR(VLOOKUP($B377&amp;"-"&amp;$C377,エリア表のみ!$AD$5:$AM$906,7,FALSE) ="●",FALSE)),1,0),0)</f>
        <v>0</v>
      </c>
      <c r="I377" s="71">
        <v>287</v>
      </c>
      <c r="J377" s="71">
        <f>IFERROR(_xlfn.IFS(IFERROR(VLOOKUP($B377&amp;"-"&amp;$C377,エリア表のみ!$D$5:$M$906,1,FALSE) =$B377&amp;"-"&amp;$C377,FALSE),IFERROR(VLOOKUP($B377&amp;"-"&amp;$C377,エリア表のみ!$D$5:$M$906,9,FALSE),0),IFERROR(VLOOKUP($B377&amp;"-"&amp;$C377,エリア表のみ!$Q$5:$Z$906,1,FALSE) =$B377&amp;"-"&amp;$C377,FALSE),IFERROR(VLOOKUP($B377&amp;"-"&amp;$C377,エリア表のみ!$Q$5:$Z$906,9,FALSE),0),IFERROR(VLOOKUP($B377&amp;"-"&amp;$C377,エリア表のみ!$AD$5:$AM$906,1,FALSE) =$B377&amp;"-"&amp;$C377,FALSE),IFERROR(VLOOKUP($B377&amp;"-"&amp;$C377,エリア表のみ!$AD$5:$AM$906,9,FALSE),0)),0)</f>
        <v>0</v>
      </c>
    </row>
    <row r="378" spans="1:10">
      <c r="A378" s="17">
        <v>25</v>
      </c>
      <c r="B378" s="17">
        <v>12</v>
      </c>
      <c r="C378" s="71">
        <v>25</v>
      </c>
      <c r="D378" s="71">
        <f>IFERROR(IF(OR(IFERROR(VLOOKUP($B378&amp;"-"&amp;$C378,エリア表のみ!$D$5:$M$906,3,FALSE) ="●",FALSE),IFERROR(VLOOKUP($B378&amp;"-"&amp;$C378,エリア表のみ!$Q$5:$Z$906,3,FALSE) ="●",FALSE),IFERROR(VLOOKUP($B378&amp;"-"&amp;$C378,エリア表のみ!$AD$5:$AM$906,3,FALSE) ="●",FALSE)),1,0),0)</f>
        <v>0</v>
      </c>
      <c r="E378" s="71">
        <v>68</v>
      </c>
      <c r="F378" s="71">
        <f>IFERROR(IF(OR(IFERROR(VLOOKUP($B378&amp;"-"&amp;$C378,エリア表のみ!$D$5:$M$906,5,FALSE) ="●",FALSE),IFERROR(VLOOKUP($B378&amp;"-"&amp;$C378,エリア表のみ!$Q$5:$Z$906,5,FALSE) ="●",FALSE),IFERROR(VLOOKUP($B378&amp;"-"&amp;$C378,エリア表のみ!$AD$5:$AM$906,5,FALSE) ="●",FALSE)),1,0),0)</f>
        <v>0</v>
      </c>
      <c r="G378" s="71">
        <v>372</v>
      </c>
      <c r="H378" s="71">
        <f>IFERROR(IF(OR(IFERROR(VLOOKUP($B378&amp;"-"&amp;$C378,エリア表のみ!$D$5:$M$906,7,FALSE) ="●",FALSE),IFERROR(VLOOKUP($B378&amp;"-"&amp;$C378,エリア表のみ!$Q$5:$Z$906,7,FALSE) ="●",FALSE),IFERROR(VLOOKUP($B378&amp;"-"&amp;$C378,エリア表のみ!$AD$5:$AM$906,7,FALSE) ="●",FALSE)),1,0),0)</f>
        <v>0</v>
      </c>
      <c r="I378" s="71">
        <v>440</v>
      </c>
      <c r="J378" s="71">
        <f>IFERROR(_xlfn.IFS(IFERROR(VLOOKUP($B378&amp;"-"&amp;$C378,エリア表のみ!$D$5:$M$906,1,FALSE) =$B378&amp;"-"&amp;$C378,FALSE),IFERROR(VLOOKUP($B378&amp;"-"&amp;$C378,エリア表のみ!$D$5:$M$906,9,FALSE),0),IFERROR(VLOOKUP($B378&amp;"-"&amp;$C378,エリア表のみ!$Q$5:$Z$906,1,FALSE) =$B378&amp;"-"&amp;$C378,FALSE),IFERROR(VLOOKUP($B378&amp;"-"&amp;$C378,エリア表のみ!$Q$5:$Z$906,9,FALSE),0),IFERROR(VLOOKUP($B378&amp;"-"&amp;$C378,エリア表のみ!$AD$5:$AM$906,1,FALSE) =$B378&amp;"-"&amp;$C378,FALSE),IFERROR(VLOOKUP($B378&amp;"-"&amp;$C378,エリア表のみ!$AD$5:$AM$906,9,FALSE),0)),0)</f>
        <v>0</v>
      </c>
    </row>
    <row r="379" spans="1:10">
      <c r="A379" s="17">
        <v>26</v>
      </c>
      <c r="B379" s="17">
        <v>12</v>
      </c>
      <c r="C379" s="71">
        <v>26</v>
      </c>
      <c r="D379" s="71">
        <f>IFERROR(IF(OR(IFERROR(VLOOKUP($B379&amp;"-"&amp;$C379,エリア表のみ!$D$5:$M$906,3,FALSE) ="●",FALSE),IFERROR(VLOOKUP($B379&amp;"-"&amp;$C379,エリア表のみ!$Q$5:$Z$906,3,FALSE) ="●",FALSE),IFERROR(VLOOKUP($B379&amp;"-"&amp;$C379,エリア表のみ!$AD$5:$AM$906,3,FALSE) ="●",FALSE)),1,0),0)</f>
        <v>0</v>
      </c>
      <c r="E379" s="71">
        <v>87</v>
      </c>
      <c r="F379" s="71">
        <f>IFERROR(IF(OR(IFERROR(VLOOKUP($B379&amp;"-"&amp;$C379,エリア表のみ!$D$5:$M$906,5,FALSE) ="●",FALSE),IFERROR(VLOOKUP($B379&amp;"-"&amp;$C379,エリア表のみ!$Q$5:$Z$906,5,FALSE) ="●",FALSE),IFERROR(VLOOKUP($B379&amp;"-"&amp;$C379,エリア表のみ!$AD$5:$AM$906,5,FALSE) ="●",FALSE)),1,0),0)</f>
        <v>0</v>
      </c>
      <c r="G379" s="71">
        <v>91</v>
      </c>
      <c r="H379" s="71">
        <f>IFERROR(IF(OR(IFERROR(VLOOKUP($B379&amp;"-"&amp;$C379,エリア表のみ!$D$5:$M$906,7,FALSE) ="●",FALSE),IFERROR(VLOOKUP($B379&amp;"-"&amp;$C379,エリア表のみ!$Q$5:$Z$906,7,FALSE) ="●",FALSE),IFERROR(VLOOKUP($B379&amp;"-"&amp;$C379,エリア表のみ!$AD$5:$AM$906,7,FALSE) ="●",FALSE)),1,0),0)</f>
        <v>0</v>
      </c>
      <c r="I379" s="71">
        <v>178</v>
      </c>
      <c r="J379" s="71">
        <f>IFERROR(_xlfn.IFS(IFERROR(VLOOKUP($B379&amp;"-"&amp;$C379,エリア表のみ!$D$5:$M$906,1,FALSE) =$B379&amp;"-"&amp;$C379,FALSE),IFERROR(VLOOKUP($B379&amp;"-"&amp;$C379,エリア表のみ!$D$5:$M$906,9,FALSE),0),IFERROR(VLOOKUP($B379&amp;"-"&amp;$C379,エリア表のみ!$Q$5:$Z$906,1,FALSE) =$B379&amp;"-"&amp;$C379,FALSE),IFERROR(VLOOKUP($B379&amp;"-"&amp;$C379,エリア表のみ!$Q$5:$Z$906,9,FALSE),0),IFERROR(VLOOKUP($B379&amp;"-"&amp;$C379,エリア表のみ!$AD$5:$AM$906,1,FALSE) =$B379&amp;"-"&amp;$C379,FALSE),IFERROR(VLOOKUP($B379&amp;"-"&amp;$C379,エリア表のみ!$AD$5:$AM$906,9,FALSE),0)),0)</f>
        <v>0</v>
      </c>
    </row>
    <row r="380" spans="1:10">
      <c r="A380" s="17">
        <v>1</v>
      </c>
      <c r="B380" s="17">
        <v>13</v>
      </c>
      <c r="C380" s="71">
        <v>1</v>
      </c>
      <c r="D380" s="71">
        <f>IFERROR(IF(OR(IFERROR(VLOOKUP($B380&amp;"-"&amp;$C380,エリア表のみ!$D$5:$M$906,3,FALSE) ="●",FALSE),IFERROR(VLOOKUP($B380&amp;"-"&amp;$C380,エリア表のみ!$Q$5:$Z$906,3,FALSE) ="●",FALSE),IFERROR(VLOOKUP($B380&amp;"-"&amp;$C380,エリア表のみ!$AD$5:$AM$906,3,FALSE) ="●",FALSE)),1,0),0)</f>
        <v>0</v>
      </c>
      <c r="E380" s="71">
        <v>209</v>
      </c>
      <c r="F380" s="71">
        <f>IFERROR(IF(OR(IFERROR(VLOOKUP($B380&amp;"-"&amp;$C380,エリア表のみ!$D$5:$M$906,5,FALSE) ="●",FALSE),IFERROR(VLOOKUP($B380&amp;"-"&amp;$C380,エリア表のみ!$Q$5:$Z$906,5,FALSE) ="●",FALSE),IFERROR(VLOOKUP($B380&amp;"-"&amp;$C380,エリア表のみ!$AD$5:$AM$906,5,FALSE) ="●",FALSE)),1,0),0)</f>
        <v>0</v>
      </c>
      <c r="G380" s="71">
        <v>161</v>
      </c>
      <c r="H380" s="71">
        <f>IFERROR(IF(OR(IFERROR(VLOOKUP($B380&amp;"-"&amp;$C380,エリア表のみ!$D$5:$M$906,7,FALSE) ="●",FALSE),IFERROR(VLOOKUP($B380&amp;"-"&amp;$C380,エリア表のみ!$Q$5:$Z$906,7,FALSE) ="●",FALSE),IFERROR(VLOOKUP($B380&amp;"-"&amp;$C380,エリア表のみ!$AD$5:$AM$906,7,FALSE) ="●",FALSE)),1,0),0)</f>
        <v>0</v>
      </c>
      <c r="I380" s="71">
        <v>370</v>
      </c>
      <c r="J380" s="71">
        <f>IFERROR(_xlfn.IFS(IFERROR(VLOOKUP($B380&amp;"-"&amp;$C380,エリア表のみ!$D$5:$M$906,1,FALSE) =$B380&amp;"-"&amp;$C380,FALSE),IFERROR(VLOOKUP($B380&amp;"-"&amp;$C380,エリア表のみ!$D$5:$M$906,9,FALSE),0),IFERROR(VLOOKUP($B380&amp;"-"&amp;$C380,エリア表のみ!$Q$5:$Z$906,1,FALSE) =$B380&amp;"-"&amp;$C380,FALSE),IFERROR(VLOOKUP($B380&amp;"-"&amp;$C380,エリア表のみ!$Q$5:$Z$906,9,FALSE),0),IFERROR(VLOOKUP($B380&amp;"-"&amp;$C380,エリア表のみ!$AD$5:$AM$906,1,FALSE) =$B380&amp;"-"&amp;$C380,FALSE),IFERROR(VLOOKUP($B380&amp;"-"&amp;$C380,エリア表のみ!$AD$5:$AM$906,9,FALSE),0)),0)</f>
        <v>0</v>
      </c>
    </row>
    <row r="381" spans="1:10">
      <c r="A381" s="17">
        <v>2</v>
      </c>
      <c r="B381" s="17">
        <v>13</v>
      </c>
      <c r="C381" s="71">
        <v>2</v>
      </c>
      <c r="D381" s="71">
        <f>IFERROR(IF(OR(IFERROR(VLOOKUP($B381&amp;"-"&amp;$C381,エリア表のみ!$D$5:$M$906,3,FALSE) ="●",FALSE),IFERROR(VLOOKUP($B381&amp;"-"&amp;$C381,エリア表のみ!$Q$5:$Z$906,3,FALSE) ="●",FALSE),IFERROR(VLOOKUP($B381&amp;"-"&amp;$C381,エリア表のみ!$AD$5:$AM$906,3,FALSE) ="●",FALSE)),1,0),0)</f>
        <v>0</v>
      </c>
      <c r="E381" s="71">
        <v>175</v>
      </c>
      <c r="F381" s="71">
        <f>IFERROR(IF(OR(IFERROR(VLOOKUP($B381&amp;"-"&amp;$C381,エリア表のみ!$D$5:$M$906,5,FALSE) ="●",FALSE),IFERROR(VLOOKUP($B381&amp;"-"&amp;$C381,エリア表のみ!$Q$5:$Z$906,5,FALSE) ="●",FALSE),IFERROR(VLOOKUP($B381&amp;"-"&amp;$C381,エリア表のみ!$AD$5:$AM$906,5,FALSE) ="●",FALSE)),1,0),0)</f>
        <v>0</v>
      </c>
      <c r="G381" s="71">
        <v>274</v>
      </c>
      <c r="H381" s="71">
        <f>IFERROR(IF(OR(IFERROR(VLOOKUP($B381&amp;"-"&amp;$C381,エリア表のみ!$D$5:$M$906,7,FALSE) ="●",FALSE),IFERROR(VLOOKUP($B381&amp;"-"&amp;$C381,エリア表のみ!$Q$5:$Z$906,7,FALSE) ="●",FALSE),IFERROR(VLOOKUP($B381&amp;"-"&amp;$C381,エリア表のみ!$AD$5:$AM$906,7,FALSE) ="●",FALSE)),1,0),0)</f>
        <v>0</v>
      </c>
      <c r="I381" s="71">
        <v>449</v>
      </c>
      <c r="J381" s="71">
        <f>IFERROR(_xlfn.IFS(IFERROR(VLOOKUP($B381&amp;"-"&amp;$C381,エリア表のみ!$D$5:$M$906,1,FALSE) =$B381&amp;"-"&amp;$C381,FALSE),IFERROR(VLOOKUP($B381&amp;"-"&amp;$C381,エリア表のみ!$D$5:$M$906,9,FALSE),0),IFERROR(VLOOKUP($B381&amp;"-"&amp;$C381,エリア表のみ!$Q$5:$Z$906,1,FALSE) =$B381&amp;"-"&amp;$C381,FALSE),IFERROR(VLOOKUP($B381&amp;"-"&amp;$C381,エリア表のみ!$Q$5:$Z$906,9,FALSE),0),IFERROR(VLOOKUP($B381&amp;"-"&amp;$C381,エリア表のみ!$AD$5:$AM$906,1,FALSE) =$B381&amp;"-"&amp;$C381,FALSE),IFERROR(VLOOKUP($B381&amp;"-"&amp;$C381,エリア表のみ!$AD$5:$AM$906,9,FALSE),0)),0)</f>
        <v>0</v>
      </c>
    </row>
    <row r="382" spans="1:10">
      <c r="A382" s="17">
        <v>3</v>
      </c>
      <c r="B382" s="17">
        <v>13</v>
      </c>
      <c r="C382" s="71">
        <v>3</v>
      </c>
      <c r="D382" s="71">
        <f>IFERROR(IF(OR(IFERROR(VLOOKUP($B382&amp;"-"&amp;$C382,エリア表のみ!$D$5:$M$906,3,FALSE) ="●",FALSE),IFERROR(VLOOKUP($B382&amp;"-"&amp;$C382,エリア表のみ!$Q$5:$Z$906,3,FALSE) ="●",FALSE),IFERROR(VLOOKUP($B382&amp;"-"&amp;$C382,エリア表のみ!$AD$5:$AM$906,3,FALSE) ="●",FALSE)),1,0),0)</f>
        <v>0</v>
      </c>
      <c r="E382" s="71">
        <v>248</v>
      </c>
      <c r="F382" s="71">
        <f>IFERROR(IF(OR(IFERROR(VLOOKUP($B382&amp;"-"&amp;$C382,エリア表のみ!$D$5:$M$906,5,FALSE) ="●",FALSE),IFERROR(VLOOKUP($B382&amp;"-"&amp;$C382,エリア表のみ!$Q$5:$Z$906,5,FALSE) ="●",FALSE),IFERROR(VLOOKUP($B382&amp;"-"&amp;$C382,エリア表のみ!$AD$5:$AM$906,5,FALSE) ="●",FALSE)),1,0),0)</f>
        <v>0</v>
      </c>
      <c r="G382" s="71">
        <v>156</v>
      </c>
      <c r="H382" s="71">
        <f>IFERROR(IF(OR(IFERROR(VLOOKUP($B382&amp;"-"&amp;$C382,エリア表のみ!$D$5:$M$906,7,FALSE) ="●",FALSE),IFERROR(VLOOKUP($B382&amp;"-"&amp;$C382,エリア表のみ!$Q$5:$Z$906,7,FALSE) ="●",FALSE),IFERROR(VLOOKUP($B382&amp;"-"&amp;$C382,エリア表のみ!$AD$5:$AM$906,7,FALSE) ="●",FALSE)),1,0),0)</f>
        <v>0</v>
      </c>
      <c r="I382" s="71">
        <v>404</v>
      </c>
      <c r="J382" s="71">
        <f>IFERROR(_xlfn.IFS(IFERROR(VLOOKUP($B382&amp;"-"&amp;$C382,エリア表のみ!$D$5:$M$906,1,FALSE) =$B382&amp;"-"&amp;$C382,FALSE),IFERROR(VLOOKUP($B382&amp;"-"&amp;$C382,エリア表のみ!$D$5:$M$906,9,FALSE),0),IFERROR(VLOOKUP($B382&amp;"-"&amp;$C382,エリア表のみ!$Q$5:$Z$906,1,FALSE) =$B382&amp;"-"&amp;$C382,FALSE),IFERROR(VLOOKUP($B382&amp;"-"&amp;$C382,エリア表のみ!$Q$5:$Z$906,9,FALSE),0),IFERROR(VLOOKUP($B382&amp;"-"&amp;$C382,エリア表のみ!$AD$5:$AM$906,1,FALSE) =$B382&amp;"-"&amp;$C382,FALSE),IFERROR(VLOOKUP($B382&amp;"-"&amp;$C382,エリア表のみ!$AD$5:$AM$906,9,FALSE),0)),0)</f>
        <v>0</v>
      </c>
    </row>
    <row r="383" spans="1:10">
      <c r="A383" s="17">
        <v>4</v>
      </c>
      <c r="B383" s="17">
        <v>13</v>
      </c>
      <c r="C383" s="71">
        <v>4</v>
      </c>
      <c r="D383" s="71">
        <f>IFERROR(IF(OR(IFERROR(VLOOKUP($B383&amp;"-"&amp;$C383,エリア表のみ!$D$5:$M$906,3,FALSE) ="●",FALSE),IFERROR(VLOOKUP($B383&amp;"-"&amp;$C383,エリア表のみ!$Q$5:$Z$906,3,FALSE) ="●",FALSE),IFERROR(VLOOKUP($B383&amp;"-"&amp;$C383,エリア表のみ!$AD$5:$AM$906,3,FALSE) ="●",FALSE)),1,0),0)</f>
        <v>0</v>
      </c>
      <c r="E383" s="71">
        <v>127</v>
      </c>
      <c r="F383" s="71">
        <f>IFERROR(IF(OR(IFERROR(VLOOKUP($B383&amp;"-"&amp;$C383,エリア表のみ!$D$5:$M$906,5,FALSE) ="●",FALSE),IFERROR(VLOOKUP($B383&amp;"-"&amp;$C383,エリア表のみ!$Q$5:$Z$906,5,FALSE) ="●",FALSE),IFERROR(VLOOKUP($B383&amp;"-"&amp;$C383,エリア表のみ!$AD$5:$AM$906,5,FALSE) ="●",FALSE)),1,0),0)</f>
        <v>0</v>
      </c>
      <c r="G383" s="71">
        <v>72</v>
      </c>
      <c r="H383" s="71">
        <f>IFERROR(IF(OR(IFERROR(VLOOKUP($B383&amp;"-"&amp;$C383,エリア表のみ!$D$5:$M$906,7,FALSE) ="●",FALSE),IFERROR(VLOOKUP($B383&amp;"-"&amp;$C383,エリア表のみ!$Q$5:$Z$906,7,FALSE) ="●",FALSE),IFERROR(VLOOKUP($B383&amp;"-"&amp;$C383,エリア表のみ!$AD$5:$AM$906,7,FALSE) ="●",FALSE)),1,0),0)</f>
        <v>0</v>
      </c>
      <c r="I383" s="71">
        <v>199</v>
      </c>
      <c r="J383" s="71">
        <f>IFERROR(_xlfn.IFS(IFERROR(VLOOKUP($B383&amp;"-"&amp;$C383,エリア表のみ!$D$5:$M$906,1,FALSE) =$B383&amp;"-"&amp;$C383,FALSE),IFERROR(VLOOKUP($B383&amp;"-"&amp;$C383,エリア表のみ!$D$5:$M$906,9,FALSE),0),IFERROR(VLOOKUP($B383&amp;"-"&amp;$C383,エリア表のみ!$Q$5:$Z$906,1,FALSE) =$B383&amp;"-"&amp;$C383,FALSE),IFERROR(VLOOKUP($B383&amp;"-"&amp;$C383,エリア表のみ!$Q$5:$Z$906,9,FALSE),0),IFERROR(VLOOKUP($B383&amp;"-"&amp;$C383,エリア表のみ!$AD$5:$AM$906,1,FALSE) =$B383&amp;"-"&amp;$C383,FALSE),IFERROR(VLOOKUP($B383&amp;"-"&amp;$C383,エリア表のみ!$AD$5:$AM$906,9,FALSE),0)),0)</f>
        <v>0</v>
      </c>
    </row>
    <row r="384" spans="1:10">
      <c r="A384" s="17">
        <v>5</v>
      </c>
      <c r="B384" s="17">
        <v>13</v>
      </c>
      <c r="C384" s="71">
        <v>5</v>
      </c>
      <c r="D384" s="71">
        <f>IFERROR(IF(OR(IFERROR(VLOOKUP($B384&amp;"-"&amp;$C384,エリア表のみ!$D$5:$M$906,3,FALSE) ="●",FALSE),IFERROR(VLOOKUP($B384&amp;"-"&amp;$C384,エリア表のみ!$Q$5:$Z$906,3,FALSE) ="●",FALSE),IFERROR(VLOOKUP($B384&amp;"-"&amp;$C384,エリア表のみ!$AD$5:$AM$906,3,FALSE) ="●",FALSE)),1,0),0)</f>
        <v>0</v>
      </c>
      <c r="E384" s="71">
        <v>238</v>
      </c>
      <c r="F384" s="71">
        <f>IFERROR(IF(OR(IFERROR(VLOOKUP($B384&amp;"-"&amp;$C384,エリア表のみ!$D$5:$M$906,5,FALSE) ="●",FALSE),IFERROR(VLOOKUP($B384&amp;"-"&amp;$C384,エリア表のみ!$Q$5:$Z$906,5,FALSE) ="●",FALSE),IFERROR(VLOOKUP($B384&amp;"-"&amp;$C384,エリア表のみ!$AD$5:$AM$906,5,FALSE) ="●",FALSE)),1,0),0)</f>
        <v>0</v>
      </c>
      <c r="G384" s="71">
        <v>92</v>
      </c>
      <c r="H384" s="71">
        <f>IFERROR(IF(OR(IFERROR(VLOOKUP($B384&amp;"-"&amp;$C384,エリア表のみ!$D$5:$M$906,7,FALSE) ="●",FALSE),IFERROR(VLOOKUP($B384&amp;"-"&amp;$C384,エリア表のみ!$Q$5:$Z$906,7,FALSE) ="●",FALSE),IFERROR(VLOOKUP($B384&amp;"-"&amp;$C384,エリア表のみ!$AD$5:$AM$906,7,FALSE) ="●",FALSE)),1,0),0)</f>
        <v>0</v>
      </c>
      <c r="I384" s="71">
        <v>330</v>
      </c>
      <c r="J384" s="71">
        <f>IFERROR(_xlfn.IFS(IFERROR(VLOOKUP($B384&amp;"-"&amp;$C384,エリア表のみ!$D$5:$M$906,1,FALSE) =$B384&amp;"-"&amp;$C384,FALSE),IFERROR(VLOOKUP($B384&amp;"-"&amp;$C384,エリア表のみ!$D$5:$M$906,9,FALSE),0),IFERROR(VLOOKUP($B384&amp;"-"&amp;$C384,エリア表のみ!$Q$5:$Z$906,1,FALSE) =$B384&amp;"-"&amp;$C384,FALSE),IFERROR(VLOOKUP($B384&amp;"-"&amp;$C384,エリア表のみ!$Q$5:$Z$906,9,FALSE),0),IFERROR(VLOOKUP($B384&amp;"-"&amp;$C384,エリア表のみ!$AD$5:$AM$906,1,FALSE) =$B384&amp;"-"&amp;$C384,FALSE),IFERROR(VLOOKUP($B384&amp;"-"&amp;$C384,エリア表のみ!$AD$5:$AM$906,9,FALSE),0)),0)</f>
        <v>0</v>
      </c>
    </row>
    <row r="385" spans="1:12">
      <c r="A385" s="17">
        <v>6</v>
      </c>
      <c r="B385" s="17">
        <v>13</v>
      </c>
      <c r="C385" s="71">
        <v>6</v>
      </c>
      <c r="D385" s="71">
        <f>IFERROR(IF(OR(IFERROR(VLOOKUP($B385&amp;"-"&amp;$C385,エリア表のみ!$D$5:$M$906,3,FALSE) ="●",FALSE),IFERROR(VLOOKUP($B385&amp;"-"&amp;$C385,エリア表のみ!$Q$5:$Z$906,3,FALSE) ="●",FALSE),IFERROR(VLOOKUP($B385&amp;"-"&amp;$C385,エリア表のみ!$AD$5:$AM$906,3,FALSE) ="●",FALSE)),1,0),0)</f>
        <v>0</v>
      </c>
      <c r="E385" s="71">
        <v>264</v>
      </c>
      <c r="F385" s="71">
        <f>IFERROR(IF(OR(IFERROR(VLOOKUP($B385&amp;"-"&amp;$C385,エリア表のみ!$D$5:$M$906,5,FALSE) ="●",FALSE),IFERROR(VLOOKUP($B385&amp;"-"&amp;$C385,エリア表のみ!$Q$5:$Z$906,5,FALSE) ="●",FALSE),IFERROR(VLOOKUP($B385&amp;"-"&amp;$C385,エリア表のみ!$AD$5:$AM$906,5,FALSE) ="●",FALSE)),1,0),0)</f>
        <v>0</v>
      </c>
      <c r="G385" s="71">
        <v>44</v>
      </c>
      <c r="H385" s="71">
        <f>IFERROR(IF(OR(IFERROR(VLOOKUP($B385&amp;"-"&amp;$C385,エリア表のみ!$D$5:$M$906,7,FALSE) ="●",FALSE),IFERROR(VLOOKUP($B385&amp;"-"&amp;$C385,エリア表のみ!$Q$5:$Z$906,7,FALSE) ="●",FALSE),IFERROR(VLOOKUP($B385&amp;"-"&amp;$C385,エリア表のみ!$AD$5:$AM$906,7,FALSE) ="●",FALSE)),1,0),0)</f>
        <v>0</v>
      </c>
      <c r="I385" s="71">
        <v>308</v>
      </c>
      <c r="J385" s="71">
        <f>IFERROR(_xlfn.IFS(IFERROR(VLOOKUP($B385&amp;"-"&amp;$C385,エリア表のみ!$D$5:$M$906,1,FALSE) =$B385&amp;"-"&amp;$C385,FALSE),IFERROR(VLOOKUP($B385&amp;"-"&amp;$C385,エリア表のみ!$D$5:$M$906,9,FALSE),0),IFERROR(VLOOKUP($B385&amp;"-"&amp;$C385,エリア表のみ!$Q$5:$Z$906,1,FALSE) =$B385&amp;"-"&amp;$C385,FALSE),IFERROR(VLOOKUP($B385&amp;"-"&amp;$C385,エリア表のみ!$Q$5:$Z$906,9,FALSE),0),IFERROR(VLOOKUP($B385&amp;"-"&amp;$C385,エリア表のみ!$AD$5:$AM$906,1,FALSE) =$B385&amp;"-"&amp;$C385,FALSE),IFERROR(VLOOKUP($B385&amp;"-"&amp;$C385,エリア表のみ!$AD$5:$AM$906,9,FALSE),0)),0)</f>
        <v>0</v>
      </c>
    </row>
    <row r="386" spans="1:12">
      <c r="A386" s="17">
        <v>7</v>
      </c>
      <c r="B386" s="17">
        <v>13</v>
      </c>
      <c r="C386" s="71">
        <v>7</v>
      </c>
      <c r="D386" s="71">
        <f>IFERROR(IF(OR(IFERROR(VLOOKUP($B386&amp;"-"&amp;$C386,エリア表のみ!$D$5:$M$906,3,FALSE) ="●",FALSE),IFERROR(VLOOKUP($B386&amp;"-"&amp;$C386,エリア表のみ!$Q$5:$Z$906,3,FALSE) ="●",FALSE),IFERROR(VLOOKUP($B386&amp;"-"&amp;$C386,エリア表のみ!$AD$5:$AM$906,3,FALSE) ="●",FALSE)),1,0),0)</f>
        <v>0</v>
      </c>
      <c r="E386" s="71">
        <v>141</v>
      </c>
      <c r="F386" s="71">
        <f>IFERROR(IF(OR(IFERROR(VLOOKUP($B386&amp;"-"&amp;$C386,エリア表のみ!$D$5:$M$906,5,FALSE) ="●",FALSE),IFERROR(VLOOKUP($B386&amp;"-"&amp;$C386,エリア表のみ!$Q$5:$Z$906,5,FALSE) ="●",FALSE),IFERROR(VLOOKUP($B386&amp;"-"&amp;$C386,エリア表のみ!$AD$5:$AM$906,5,FALSE) ="●",FALSE)),1,0),0)</f>
        <v>0</v>
      </c>
      <c r="G386" s="71">
        <v>234</v>
      </c>
      <c r="H386" s="71">
        <f>IFERROR(IF(OR(IFERROR(VLOOKUP($B386&amp;"-"&amp;$C386,エリア表のみ!$D$5:$M$906,7,FALSE) ="●",FALSE),IFERROR(VLOOKUP($B386&amp;"-"&amp;$C386,エリア表のみ!$Q$5:$Z$906,7,FALSE) ="●",FALSE),IFERROR(VLOOKUP($B386&amp;"-"&amp;$C386,エリア表のみ!$AD$5:$AM$906,7,FALSE) ="●",FALSE)),1,0),0)</f>
        <v>0</v>
      </c>
      <c r="I386" s="71">
        <v>375</v>
      </c>
      <c r="J386" s="71">
        <f>IFERROR(_xlfn.IFS(IFERROR(VLOOKUP($B386&amp;"-"&amp;$C386,エリア表のみ!$D$5:$M$906,1,FALSE) =$B386&amp;"-"&amp;$C386,FALSE),IFERROR(VLOOKUP($B386&amp;"-"&amp;$C386,エリア表のみ!$D$5:$M$906,9,FALSE),0),IFERROR(VLOOKUP($B386&amp;"-"&amp;$C386,エリア表のみ!$Q$5:$Z$906,1,FALSE) =$B386&amp;"-"&amp;$C386,FALSE),IFERROR(VLOOKUP($B386&amp;"-"&amp;$C386,エリア表のみ!$Q$5:$Z$906,9,FALSE),0),IFERROR(VLOOKUP($B386&amp;"-"&amp;$C386,エリア表のみ!$AD$5:$AM$906,1,FALSE) =$B386&amp;"-"&amp;$C386,FALSE),IFERROR(VLOOKUP($B386&amp;"-"&amp;$C386,エリア表のみ!$AD$5:$AM$906,9,FALSE),0)),0)</f>
        <v>0</v>
      </c>
    </row>
    <row r="387" spans="1:12">
      <c r="A387" s="17">
        <v>8</v>
      </c>
      <c r="B387" s="17">
        <v>13</v>
      </c>
      <c r="C387" s="71">
        <v>8</v>
      </c>
      <c r="D387" s="71">
        <f>IFERROR(IF(OR(IFERROR(VLOOKUP($B387&amp;"-"&amp;$C387,エリア表のみ!$D$5:$M$906,3,FALSE) ="●",FALSE),IFERROR(VLOOKUP($B387&amp;"-"&amp;$C387,エリア表のみ!$Q$5:$Z$906,3,FALSE) ="●",FALSE),IFERROR(VLOOKUP($B387&amp;"-"&amp;$C387,エリア表のみ!$AD$5:$AM$906,3,FALSE) ="●",FALSE)),1,0),0)</f>
        <v>0</v>
      </c>
      <c r="E387" s="71">
        <v>104</v>
      </c>
      <c r="F387" s="71">
        <f>IFERROR(IF(OR(IFERROR(VLOOKUP($B387&amp;"-"&amp;$C387,エリア表のみ!$D$5:$M$906,5,FALSE) ="●",FALSE),IFERROR(VLOOKUP($B387&amp;"-"&amp;$C387,エリア表のみ!$Q$5:$Z$906,5,FALSE) ="●",FALSE),IFERROR(VLOOKUP($B387&amp;"-"&amp;$C387,エリア表のみ!$AD$5:$AM$906,5,FALSE) ="●",FALSE)),1,0),0)</f>
        <v>0</v>
      </c>
      <c r="G387" s="71">
        <v>242</v>
      </c>
      <c r="H387" s="71">
        <f>IFERROR(IF(OR(IFERROR(VLOOKUP($B387&amp;"-"&amp;$C387,エリア表のみ!$D$5:$M$906,7,FALSE) ="●",FALSE),IFERROR(VLOOKUP($B387&amp;"-"&amp;$C387,エリア表のみ!$Q$5:$Z$906,7,FALSE) ="●",FALSE),IFERROR(VLOOKUP($B387&amp;"-"&amp;$C387,エリア表のみ!$AD$5:$AM$906,7,FALSE) ="●",FALSE)),1,0),0)</f>
        <v>0</v>
      </c>
      <c r="I387" s="71">
        <v>346</v>
      </c>
      <c r="J387" s="71">
        <f>IFERROR(_xlfn.IFS(IFERROR(VLOOKUP($B387&amp;"-"&amp;$C387,エリア表のみ!$D$5:$M$906,1,FALSE) =$B387&amp;"-"&amp;$C387,FALSE),IFERROR(VLOOKUP($B387&amp;"-"&amp;$C387,エリア表のみ!$D$5:$M$906,9,FALSE),0),IFERROR(VLOOKUP($B387&amp;"-"&amp;$C387,エリア表のみ!$Q$5:$Z$906,1,FALSE) =$B387&amp;"-"&amp;$C387,FALSE),IFERROR(VLOOKUP($B387&amp;"-"&amp;$C387,エリア表のみ!$Q$5:$Z$906,9,FALSE),0),IFERROR(VLOOKUP($B387&amp;"-"&amp;$C387,エリア表のみ!$AD$5:$AM$906,1,FALSE) =$B387&amp;"-"&amp;$C387,FALSE),IFERROR(VLOOKUP($B387&amp;"-"&amp;$C387,エリア表のみ!$AD$5:$AM$906,9,FALSE),0)),0)</f>
        <v>0</v>
      </c>
    </row>
    <row r="388" spans="1:12">
      <c r="A388" s="17">
        <v>10</v>
      </c>
      <c r="B388" s="17">
        <v>13</v>
      </c>
      <c r="C388" s="71">
        <v>10</v>
      </c>
      <c r="D388" s="71">
        <f>IFERROR(IF(OR(IFERROR(VLOOKUP($B388&amp;"-"&amp;$C388,エリア表のみ!$D$5:$M$906,3,FALSE) ="●",FALSE),IFERROR(VLOOKUP($B388&amp;"-"&amp;$C388,エリア表のみ!$Q$5:$Z$906,3,FALSE) ="●",FALSE),IFERROR(VLOOKUP($B388&amp;"-"&amp;$C388,エリア表のみ!$AD$5:$AM$906,3,FALSE) ="●",FALSE)),1,0),0)</f>
        <v>0</v>
      </c>
      <c r="E388" s="71">
        <v>82</v>
      </c>
      <c r="F388" s="71">
        <f>IFERROR(IF(OR(IFERROR(VLOOKUP($B388&amp;"-"&amp;$C388,エリア表のみ!$D$5:$M$906,5,FALSE) ="●",FALSE),IFERROR(VLOOKUP($B388&amp;"-"&amp;$C388,エリア表のみ!$Q$5:$Z$906,5,FALSE) ="●",FALSE),IFERROR(VLOOKUP($B388&amp;"-"&amp;$C388,エリア表のみ!$AD$5:$AM$906,5,FALSE) ="●",FALSE)),1,0),0)</f>
        <v>0</v>
      </c>
      <c r="G388" s="71">
        <v>378</v>
      </c>
      <c r="H388" s="71">
        <f>IFERROR(IF(OR(IFERROR(VLOOKUP($B388&amp;"-"&amp;$C388,エリア表のみ!$D$5:$M$906,7,FALSE) ="●",FALSE),IFERROR(VLOOKUP($B388&amp;"-"&amp;$C388,エリア表のみ!$Q$5:$Z$906,7,FALSE) ="●",FALSE),IFERROR(VLOOKUP($B388&amp;"-"&amp;$C388,エリア表のみ!$AD$5:$AM$906,7,FALSE) ="●",FALSE)),1,0),0)</f>
        <v>0</v>
      </c>
      <c r="I388" s="71">
        <v>460</v>
      </c>
      <c r="J388" s="71">
        <f>IFERROR(_xlfn.IFS(IFERROR(VLOOKUP($B388&amp;"-"&amp;$C388,エリア表のみ!$D$5:$M$906,1,FALSE) =$B388&amp;"-"&amp;$C388,FALSE),IFERROR(VLOOKUP($B388&amp;"-"&amp;$C388,エリア表のみ!$D$5:$M$906,9,FALSE),0),IFERROR(VLOOKUP($B388&amp;"-"&amp;$C388,エリア表のみ!$Q$5:$Z$906,1,FALSE) =$B388&amp;"-"&amp;$C388,FALSE),IFERROR(VLOOKUP($B388&amp;"-"&amp;$C388,エリア表のみ!$Q$5:$Z$906,9,FALSE),0),IFERROR(VLOOKUP($B388&amp;"-"&amp;$C388,エリア表のみ!$AD$5:$AM$906,1,FALSE) =$B388&amp;"-"&amp;$C388,FALSE),IFERROR(VLOOKUP($B388&amp;"-"&amp;$C388,エリア表のみ!$AD$5:$AM$906,9,FALSE),0)),0)</f>
        <v>0</v>
      </c>
    </row>
    <row r="389" spans="1:12">
      <c r="A389" s="17">
        <v>11</v>
      </c>
      <c r="B389" s="17">
        <v>13</v>
      </c>
      <c r="C389" s="71">
        <v>11</v>
      </c>
      <c r="D389" s="71">
        <f>IFERROR(IF(OR(IFERROR(VLOOKUP($B389&amp;"-"&amp;$C389,エリア表のみ!$D$5:$M$906,3,FALSE) ="●",FALSE),IFERROR(VLOOKUP($B389&amp;"-"&amp;$C389,エリア表のみ!$Q$5:$Z$906,3,FALSE) ="●",FALSE),IFERROR(VLOOKUP($B389&amp;"-"&amp;$C389,エリア表のみ!$AD$5:$AM$906,3,FALSE) ="●",FALSE)),1,0),0)</f>
        <v>0</v>
      </c>
      <c r="E389" s="71">
        <v>17</v>
      </c>
      <c r="F389" s="71">
        <f>IFERROR(IF(OR(IFERROR(VLOOKUP($B389&amp;"-"&amp;$C389,エリア表のみ!$D$5:$M$906,5,FALSE) ="●",FALSE),IFERROR(VLOOKUP($B389&amp;"-"&amp;$C389,エリア表のみ!$Q$5:$Z$906,5,FALSE) ="●",FALSE),IFERROR(VLOOKUP($B389&amp;"-"&amp;$C389,エリア表のみ!$AD$5:$AM$906,5,FALSE) ="●",FALSE)),1,0),0)</f>
        <v>0</v>
      </c>
      <c r="G389" s="71">
        <v>36</v>
      </c>
      <c r="H389" s="71">
        <f>IFERROR(IF(OR(IFERROR(VLOOKUP($B389&amp;"-"&amp;$C389,エリア表のみ!$D$5:$M$906,7,FALSE) ="●",FALSE),IFERROR(VLOOKUP($B389&amp;"-"&amp;$C389,エリア表のみ!$Q$5:$Z$906,7,FALSE) ="●",FALSE),IFERROR(VLOOKUP($B389&amp;"-"&amp;$C389,エリア表のみ!$AD$5:$AM$906,7,FALSE) ="●",FALSE)),1,0),0)</f>
        <v>0</v>
      </c>
      <c r="I389" s="71">
        <v>53</v>
      </c>
      <c r="J389" s="71">
        <f>IFERROR(_xlfn.IFS(IFERROR(VLOOKUP($B389&amp;"-"&amp;$C389,エリア表のみ!$D$5:$M$906,1,FALSE) =$B389&amp;"-"&amp;$C389,FALSE),IFERROR(VLOOKUP($B389&amp;"-"&amp;$C389,エリア表のみ!$D$5:$M$906,9,FALSE),0),IFERROR(VLOOKUP($B389&amp;"-"&amp;$C389,エリア表のみ!$Q$5:$Z$906,1,FALSE) =$B389&amp;"-"&amp;$C389,FALSE),IFERROR(VLOOKUP($B389&amp;"-"&amp;$C389,エリア表のみ!$Q$5:$Z$906,9,FALSE),0),IFERROR(VLOOKUP($B389&amp;"-"&amp;$C389,エリア表のみ!$AD$5:$AM$906,1,FALSE) =$B389&amp;"-"&amp;$C389,FALSE),IFERROR(VLOOKUP($B389&amp;"-"&amp;$C389,エリア表のみ!$AD$5:$AM$906,9,FALSE),0)),0)</f>
        <v>0</v>
      </c>
    </row>
    <row r="390" spans="1:12">
      <c r="A390" s="17">
        <v>12</v>
      </c>
      <c r="B390" s="17">
        <v>13</v>
      </c>
      <c r="C390" s="71">
        <v>12</v>
      </c>
      <c r="D390" s="71">
        <f>IFERROR(IF(OR(IFERROR(VLOOKUP($B390&amp;"-"&amp;$C390,エリア表のみ!$D$5:$M$906,3,FALSE) ="●",FALSE),IFERROR(VLOOKUP($B390&amp;"-"&amp;$C390,エリア表のみ!$Q$5:$Z$906,3,FALSE) ="●",FALSE),IFERROR(VLOOKUP($B390&amp;"-"&amp;$C390,エリア表のみ!$AD$5:$AM$906,3,FALSE) ="●",FALSE)),1,0),0)</f>
        <v>0</v>
      </c>
      <c r="E390" s="71">
        <v>89</v>
      </c>
      <c r="F390" s="71">
        <f>IFERROR(IF(OR(IFERROR(VLOOKUP($B390&amp;"-"&amp;$C390,エリア表のみ!$D$5:$M$906,5,FALSE) ="●",FALSE),IFERROR(VLOOKUP($B390&amp;"-"&amp;$C390,エリア表のみ!$Q$5:$Z$906,5,FALSE) ="●",FALSE),IFERROR(VLOOKUP($B390&amp;"-"&amp;$C390,エリア表のみ!$AD$5:$AM$906,5,FALSE) ="●",FALSE)),1,0),0)</f>
        <v>0</v>
      </c>
      <c r="G390" s="71">
        <v>216</v>
      </c>
      <c r="H390" s="71">
        <f>IFERROR(IF(OR(IFERROR(VLOOKUP($B390&amp;"-"&amp;$C390,エリア表のみ!$D$5:$M$906,7,FALSE) ="●",FALSE),IFERROR(VLOOKUP($B390&amp;"-"&amp;$C390,エリア表のみ!$Q$5:$Z$906,7,FALSE) ="●",FALSE),IFERROR(VLOOKUP($B390&amp;"-"&amp;$C390,エリア表のみ!$AD$5:$AM$906,7,FALSE) ="●",FALSE)),1,0),0)</f>
        <v>0</v>
      </c>
      <c r="I390" s="71">
        <v>305</v>
      </c>
      <c r="J390" s="71">
        <f>IFERROR(_xlfn.IFS(IFERROR(VLOOKUP($B390&amp;"-"&amp;$C390,エリア表のみ!$D$5:$M$906,1,FALSE) =$B390&amp;"-"&amp;$C390,FALSE),IFERROR(VLOOKUP($B390&amp;"-"&amp;$C390,エリア表のみ!$D$5:$M$906,9,FALSE),0),IFERROR(VLOOKUP($B390&amp;"-"&amp;$C390,エリア表のみ!$Q$5:$Z$906,1,FALSE) =$B390&amp;"-"&amp;$C390,FALSE),IFERROR(VLOOKUP($B390&amp;"-"&amp;$C390,エリア表のみ!$Q$5:$Z$906,9,FALSE),0),IFERROR(VLOOKUP($B390&amp;"-"&amp;$C390,エリア表のみ!$AD$5:$AM$906,1,FALSE) =$B390&amp;"-"&amp;$C390,FALSE),IFERROR(VLOOKUP($B390&amp;"-"&amp;$C390,エリア表のみ!$AD$5:$AM$906,9,FALSE),0)),0)</f>
        <v>0</v>
      </c>
    </row>
    <row r="391" spans="1:12">
      <c r="A391" s="17">
        <v>13</v>
      </c>
      <c r="B391" s="17">
        <v>13</v>
      </c>
      <c r="C391" s="71">
        <v>13</v>
      </c>
      <c r="D391" s="71">
        <f>IFERROR(IF(OR(IFERROR(VLOOKUP($B391&amp;"-"&amp;$C391,エリア表のみ!$D$5:$M$906,3,FALSE) ="●",FALSE),IFERROR(VLOOKUP($B391&amp;"-"&amp;$C391,エリア表のみ!$Q$5:$Z$906,3,FALSE) ="●",FALSE),IFERROR(VLOOKUP($B391&amp;"-"&amp;$C391,エリア表のみ!$AD$5:$AM$906,3,FALSE) ="●",FALSE)),1,0),0)</f>
        <v>0</v>
      </c>
      <c r="E391" s="71">
        <v>1</v>
      </c>
      <c r="F391" s="71">
        <f>IFERROR(IF(OR(IFERROR(VLOOKUP($B391&amp;"-"&amp;$C391,エリア表のみ!$D$5:$M$906,5,FALSE) ="●",FALSE),IFERROR(VLOOKUP($B391&amp;"-"&amp;$C391,エリア表のみ!$Q$5:$Z$906,5,FALSE) ="●",FALSE),IFERROR(VLOOKUP($B391&amp;"-"&amp;$C391,エリア表のみ!$AD$5:$AM$906,5,FALSE) ="●",FALSE)),1,0),0)</f>
        <v>0</v>
      </c>
      <c r="G391" s="71">
        <v>253</v>
      </c>
      <c r="H391" s="71">
        <f>IFERROR(IF(OR(IFERROR(VLOOKUP($B391&amp;"-"&amp;$C391,エリア表のみ!$D$5:$M$906,7,FALSE) ="●",FALSE),IFERROR(VLOOKUP($B391&amp;"-"&amp;$C391,エリア表のみ!$Q$5:$Z$906,7,FALSE) ="●",FALSE),IFERROR(VLOOKUP($B391&amp;"-"&amp;$C391,エリア表のみ!$AD$5:$AM$906,7,FALSE) ="●",FALSE)),1,0),0)</f>
        <v>0</v>
      </c>
      <c r="I391" s="71">
        <v>254</v>
      </c>
      <c r="J391" s="71">
        <f>IFERROR(_xlfn.IFS(IFERROR(VLOOKUP($B391&amp;"-"&amp;$C391,エリア表のみ!$D$5:$M$906,1,FALSE) =$B391&amp;"-"&amp;$C391,FALSE),IFERROR(VLOOKUP($B391&amp;"-"&amp;$C391,エリア表のみ!$D$5:$M$906,9,FALSE),0),IFERROR(VLOOKUP($B391&amp;"-"&amp;$C391,エリア表のみ!$Q$5:$Z$906,1,FALSE) =$B391&amp;"-"&amp;$C391,FALSE),IFERROR(VLOOKUP($B391&amp;"-"&amp;$C391,エリア表のみ!$Q$5:$Z$906,9,FALSE),0),IFERROR(VLOOKUP($B391&amp;"-"&amp;$C391,エリア表のみ!$AD$5:$AM$906,1,FALSE) =$B391&amp;"-"&amp;$C391,FALSE),IFERROR(VLOOKUP($B391&amp;"-"&amp;$C391,エリア表のみ!$AD$5:$AM$906,9,FALSE),0)),0)</f>
        <v>0</v>
      </c>
    </row>
    <row r="392" spans="1:12">
      <c r="A392" s="17">
        <v>14</v>
      </c>
      <c r="B392" s="17">
        <v>13</v>
      </c>
      <c r="C392" s="71">
        <v>14</v>
      </c>
      <c r="D392" s="71">
        <f>IFERROR(IF(OR(IFERROR(VLOOKUP($B392&amp;"-"&amp;$C392,エリア表のみ!$D$5:$M$906,3,FALSE) ="●",FALSE),IFERROR(VLOOKUP($B392&amp;"-"&amp;$C392,エリア表のみ!$Q$5:$Z$906,3,FALSE) ="●",FALSE),IFERROR(VLOOKUP($B392&amp;"-"&amp;$C392,エリア表のみ!$AD$5:$AM$906,3,FALSE) ="●",FALSE)),1,0),0)</f>
        <v>0</v>
      </c>
      <c r="E392" s="71">
        <v>201</v>
      </c>
      <c r="F392" s="71">
        <f>IFERROR(IF(OR(IFERROR(VLOOKUP($B392&amp;"-"&amp;$C392,エリア表のみ!$D$5:$M$906,5,FALSE) ="●",FALSE),IFERROR(VLOOKUP($B392&amp;"-"&amp;$C392,エリア表のみ!$Q$5:$Z$906,5,FALSE) ="●",FALSE),IFERROR(VLOOKUP($B392&amp;"-"&amp;$C392,エリア表のみ!$AD$5:$AM$906,5,FALSE) ="●",FALSE)),1,0),0)</f>
        <v>0</v>
      </c>
      <c r="G392" s="71">
        <v>31</v>
      </c>
      <c r="H392" s="71">
        <f>IFERROR(IF(OR(IFERROR(VLOOKUP($B392&amp;"-"&amp;$C392,エリア表のみ!$D$5:$M$906,7,FALSE) ="●",FALSE),IFERROR(VLOOKUP($B392&amp;"-"&amp;$C392,エリア表のみ!$Q$5:$Z$906,7,FALSE) ="●",FALSE),IFERROR(VLOOKUP($B392&amp;"-"&amp;$C392,エリア表のみ!$AD$5:$AM$906,7,FALSE) ="●",FALSE)),1,0),0)</f>
        <v>0</v>
      </c>
      <c r="I392" s="71">
        <v>232</v>
      </c>
      <c r="J392" s="71">
        <f>IFERROR(_xlfn.IFS(IFERROR(VLOOKUP($B392&amp;"-"&amp;$C392,エリア表のみ!$D$5:$M$906,1,FALSE) =$B392&amp;"-"&amp;$C392,FALSE),IFERROR(VLOOKUP($B392&amp;"-"&amp;$C392,エリア表のみ!$D$5:$M$906,9,FALSE),0),IFERROR(VLOOKUP($B392&amp;"-"&amp;$C392,エリア表のみ!$Q$5:$Z$906,1,FALSE) =$B392&amp;"-"&amp;$C392,FALSE),IFERROR(VLOOKUP($B392&amp;"-"&amp;$C392,エリア表のみ!$Q$5:$Z$906,9,FALSE),0),IFERROR(VLOOKUP($B392&amp;"-"&amp;$C392,エリア表のみ!$AD$5:$AM$906,1,FALSE) =$B392&amp;"-"&amp;$C392,FALSE),IFERROR(VLOOKUP($B392&amp;"-"&amp;$C392,エリア表のみ!$AD$5:$AM$906,9,FALSE),0)),0)</f>
        <v>0</v>
      </c>
    </row>
    <row r="393" spans="1:12">
      <c r="A393" s="17">
        <v>15</v>
      </c>
      <c r="B393" s="17">
        <v>13</v>
      </c>
      <c r="C393" s="71">
        <v>15</v>
      </c>
      <c r="D393" s="71">
        <f>IFERROR(IF(OR(IFERROR(VLOOKUP($B393&amp;"-"&amp;$C393,エリア表のみ!$D$5:$M$906,3,FALSE) ="●",FALSE),IFERROR(VLOOKUP($B393&amp;"-"&amp;$C393,エリア表のみ!$Q$5:$Z$906,3,FALSE) ="●",FALSE),IFERROR(VLOOKUP($B393&amp;"-"&amp;$C393,エリア表のみ!$AD$5:$AM$906,3,FALSE) ="●",FALSE)),1,0),0)</f>
        <v>0</v>
      </c>
      <c r="E393" s="71">
        <v>185</v>
      </c>
      <c r="F393" s="71">
        <f>IFERROR(IF(OR(IFERROR(VLOOKUP($B393&amp;"-"&amp;$C393,エリア表のみ!$D$5:$M$906,5,FALSE) ="●",FALSE),IFERROR(VLOOKUP($B393&amp;"-"&amp;$C393,エリア表のみ!$Q$5:$Z$906,5,FALSE) ="●",FALSE),IFERROR(VLOOKUP($B393&amp;"-"&amp;$C393,エリア表のみ!$AD$5:$AM$906,5,FALSE) ="●",FALSE)),1,0),0)</f>
        <v>0</v>
      </c>
      <c r="G393" s="71">
        <v>188</v>
      </c>
      <c r="H393" s="71">
        <f>IFERROR(IF(OR(IFERROR(VLOOKUP($B393&amp;"-"&amp;$C393,エリア表のみ!$D$5:$M$906,7,FALSE) ="●",FALSE),IFERROR(VLOOKUP($B393&amp;"-"&amp;$C393,エリア表のみ!$Q$5:$Z$906,7,FALSE) ="●",FALSE),IFERROR(VLOOKUP($B393&amp;"-"&amp;$C393,エリア表のみ!$AD$5:$AM$906,7,FALSE) ="●",FALSE)),1,0),0)</f>
        <v>0</v>
      </c>
      <c r="I393" s="71">
        <v>373</v>
      </c>
      <c r="J393" s="71">
        <f>IFERROR(_xlfn.IFS(IFERROR(VLOOKUP($B393&amp;"-"&amp;$C393,エリア表のみ!$D$5:$M$906,1,FALSE) =$B393&amp;"-"&amp;$C393,FALSE),IFERROR(VLOOKUP($B393&amp;"-"&amp;$C393,エリア表のみ!$D$5:$M$906,9,FALSE),0),IFERROR(VLOOKUP($B393&amp;"-"&amp;$C393,エリア表のみ!$Q$5:$Z$906,1,FALSE) =$B393&amp;"-"&amp;$C393,FALSE),IFERROR(VLOOKUP($B393&amp;"-"&amp;$C393,エリア表のみ!$Q$5:$Z$906,9,FALSE),0),IFERROR(VLOOKUP($B393&amp;"-"&amp;$C393,エリア表のみ!$AD$5:$AM$906,1,FALSE) =$B393&amp;"-"&amp;$C393,FALSE),IFERROR(VLOOKUP($B393&amp;"-"&amp;$C393,エリア表のみ!$AD$5:$AM$906,9,FALSE),0)),0)</f>
        <v>0</v>
      </c>
    </row>
    <row r="394" spans="1:12">
      <c r="A394" s="17">
        <v>16</v>
      </c>
      <c r="B394" s="17">
        <v>13</v>
      </c>
      <c r="C394" s="71">
        <v>16</v>
      </c>
      <c r="D394" s="71">
        <f>IFERROR(IF(OR(IFERROR(VLOOKUP($B394&amp;"-"&amp;$C394,エリア表のみ!$D$5:$M$906,3,FALSE) ="●",FALSE),IFERROR(VLOOKUP($B394&amp;"-"&amp;$C394,エリア表のみ!$Q$5:$Z$906,3,FALSE) ="●",FALSE),IFERROR(VLOOKUP($B394&amp;"-"&amp;$C394,エリア表のみ!$AD$5:$AM$906,3,FALSE) ="●",FALSE)),1,0),0)</f>
        <v>0</v>
      </c>
      <c r="E394" s="71">
        <v>246</v>
      </c>
      <c r="F394" s="71">
        <f>IFERROR(IF(OR(IFERROR(VLOOKUP($B394&amp;"-"&amp;$C394,エリア表のみ!$D$5:$M$906,5,FALSE) ="●",FALSE),IFERROR(VLOOKUP($B394&amp;"-"&amp;$C394,エリア表のみ!$Q$5:$Z$906,5,FALSE) ="●",FALSE),IFERROR(VLOOKUP($B394&amp;"-"&amp;$C394,エリア表のみ!$AD$5:$AM$906,5,FALSE) ="●",FALSE)),1,0),0)</f>
        <v>0</v>
      </c>
      <c r="G394" s="71">
        <v>193</v>
      </c>
      <c r="H394" s="71">
        <f>IFERROR(IF(OR(IFERROR(VLOOKUP($B394&amp;"-"&amp;$C394,エリア表のみ!$D$5:$M$906,7,FALSE) ="●",FALSE),IFERROR(VLOOKUP($B394&amp;"-"&amp;$C394,エリア表のみ!$Q$5:$Z$906,7,FALSE) ="●",FALSE),IFERROR(VLOOKUP($B394&amp;"-"&amp;$C394,エリア表のみ!$AD$5:$AM$906,7,FALSE) ="●",FALSE)),1,0),0)</f>
        <v>0</v>
      </c>
      <c r="I394" s="71">
        <v>439</v>
      </c>
      <c r="J394" s="71">
        <f>IFERROR(_xlfn.IFS(IFERROR(VLOOKUP($B394&amp;"-"&amp;$C394,エリア表のみ!$D$5:$M$906,1,FALSE) =$B394&amp;"-"&amp;$C394,FALSE),IFERROR(VLOOKUP($B394&amp;"-"&amp;$C394,エリア表のみ!$D$5:$M$906,9,FALSE),0),IFERROR(VLOOKUP($B394&amp;"-"&amp;$C394,エリア表のみ!$Q$5:$Z$906,1,FALSE) =$B394&amp;"-"&amp;$C394,FALSE),IFERROR(VLOOKUP($B394&amp;"-"&amp;$C394,エリア表のみ!$Q$5:$Z$906,9,FALSE),0),IFERROR(VLOOKUP($B394&amp;"-"&amp;$C394,エリア表のみ!$AD$5:$AM$906,1,FALSE) =$B394&amp;"-"&amp;$C394,FALSE),IFERROR(VLOOKUP($B394&amp;"-"&amp;$C394,エリア表のみ!$AD$5:$AM$906,9,FALSE),0)),0)</f>
        <v>0</v>
      </c>
      <c r="L394" s="18"/>
    </row>
    <row r="395" spans="1:12">
      <c r="A395" s="17">
        <v>17</v>
      </c>
      <c r="B395" s="17">
        <v>13</v>
      </c>
      <c r="C395" s="71">
        <v>17</v>
      </c>
      <c r="D395" s="71">
        <f>IFERROR(IF(OR(IFERROR(VLOOKUP($B395&amp;"-"&amp;$C395,エリア表のみ!$D$5:$M$906,3,FALSE) ="●",FALSE),IFERROR(VLOOKUP($B395&amp;"-"&amp;$C395,エリア表のみ!$Q$5:$Z$906,3,FALSE) ="●",FALSE),IFERROR(VLOOKUP($B395&amp;"-"&amp;$C395,エリア表のみ!$AD$5:$AM$906,3,FALSE) ="●",FALSE)),1,0),0)</f>
        <v>0</v>
      </c>
      <c r="E395" s="71">
        <v>395</v>
      </c>
      <c r="F395" s="71">
        <f>IFERROR(IF(OR(IFERROR(VLOOKUP($B395&amp;"-"&amp;$C395,エリア表のみ!$D$5:$M$906,5,FALSE) ="●",FALSE),IFERROR(VLOOKUP($B395&amp;"-"&amp;$C395,エリア表のみ!$Q$5:$Z$906,5,FALSE) ="●",FALSE),IFERROR(VLOOKUP($B395&amp;"-"&amp;$C395,エリア表のみ!$AD$5:$AM$906,5,FALSE) ="●",FALSE)),1,0),0)</f>
        <v>0</v>
      </c>
      <c r="G395" s="71">
        <v>165</v>
      </c>
      <c r="H395" s="71">
        <f>IFERROR(IF(OR(IFERROR(VLOOKUP($B395&amp;"-"&amp;$C395,エリア表のみ!$D$5:$M$906,7,FALSE) ="●",FALSE),IFERROR(VLOOKUP($B395&amp;"-"&amp;$C395,エリア表のみ!$Q$5:$Z$906,7,FALSE) ="●",FALSE),IFERROR(VLOOKUP($B395&amp;"-"&amp;$C395,エリア表のみ!$AD$5:$AM$906,7,FALSE) ="●",FALSE)),1,0),0)</f>
        <v>0</v>
      </c>
      <c r="I395" s="71">
        <v>560</v>
      </c>
      <c r="J395" s="71">
        <f>IFERROR(_xlfn.IFS(IFERROR(VLOOKUP($B395&amp;"-"&amp;$C395,エリア表のみ!$D$5:$M$906,1,FALSE) =$B395&amp;"-"&amp;$C395,FALSE),IFERROR(VLOOKUP($B395&amp;"-"&amp;$C395,エリア表のみ!$D$5:$M$906,9,FALSE),0),IFERROR(VLOOKUP($B395&amp;"-"&amp;$C395,エリア表のみ!$Q$5:$Z$906,1,FALSE) =$B395&amp;"-"&amp;$C395,FALSE),IFERROR(VLOOKUP($B395&amp;"-"&amp;$C395,エリア表のみ!$Q$5:$Z$906,9,FALSE),0),IFERROR(VLOOKUP($B395&amp;"-"&amp;$C395,エリア表のみ!$AD$5:$AM$906,1,FALSE) =$B395&amp;"-"&amp;$C395,FALSE),IFERROR(VLOOKUP($B395&amp;"-"&amp;$C395,エリア表のみ!$AD$5:$AM$906,9,FALSE),0)),0)</f>
        <v>0</v>
      </c>
    </row>
    <row r="396" spans="1:12">
      <c r="A396" s="17">
        <v>18</v>
      </c>
      <c r="B396" s="17">
        <v>13</v>
      </c>
      <c r="C396" s="71">
        <v>18</v>
      </c>
      <c r="D396" s="71">
        <f>IFERROR(IF(OR(IFERROR(VLOOKUP($B396&amp;"-"&amp;$C396,エリア表のみ!$D$5:$M$906,3,FALSE) ="●",FALSE),IFERROR(VLOOKUP($B396&amp;"-"&amp;$C396,エリア表のみ!$Q$5:$Z$906,3,FALSE) ="●",FALSE),IFERROR(VLOOKUP($B396&amp;"-"&amp;$C396,エリア表のみ!$AD$5:$AM$906,3,FALSE) ="●",FALSE)),1,0),0)</f>
        <v>0</v>
      </c>
      <c r="E396" s="71">
        <v>169</v>
      </c>
      <c r="F396" s="71">
        <f>IFERROR(IF(OR(IFERROR(VLOOKUP($B396&amp;"-"&amp;$C396,エリア表のみ!$D$5:$M$906,5,FALSE) ="●",FALSE),IFERROR(VLOOKUP($B396&amp;"-"&amp;$C396,エリア表のみ!$Q$5:$Z$906,5,FALSE) ="●",FALSE),IFERROR(VLOOKUP($B396&amp;"-"&amp;$C396,エリア表のみ!$AD$5:$AM$906,5,FALSE) ="●",FALSE)),1,0),0)</f>
        <v>0</v>
      </c>
      <c r="G396" s="71">
        <v>140</v>
      </c>
      <c r="H396" s="71">
        <f>IFERROR(IF(OR(IFERROR(VLOOKUP($B396&amp;"-"&amp;$C396,エリア表のみ!$D$5:$M$906,7,FALSE) ="●",FALSE),IFERROR(VLOOKUP($B396&amp;"-"&amp;$C396,エリア表のみ!$Q$5:$Z$906,7,FALSE) ="●",FALSE),IFERROR(VLOOKUP($B396&amp;"-"&amp;$C396,エリア表のみ!$AD$5:$AM$906,7,FALSE) ="●",FALSE)),1,0),0)</f>
        <v>0</v>
      </c>
      <c r="I396" s="71">
        <v>309</v>
      </c>
      <c r="J396" s="71">
        <f>IFERROR(_xlfn.IFS(IFERROR(VLOOKUP($B396&amp;"-"&amp;$C396,エリア表のみ!$D$5:$M$906,1,FALSE) =$B396&amp;"-"&amp;$C396,FALSE),IFERROR(VLOOKUP($B396&amp;"-"&amp;$C396,エリア表のみ!$D$5:$M$906,9,FALSE),0),IFERROR(VLOOKUP($B396&amp;"-"&amp;$C396,エリア表のみ!$Q$5:$Z$906,1,FALSE) =$B396&amp;"-"&amp;$C396,FALSE),IFERROR(VLOOKUP($B396&amp;"-"&amp;$C396,エリア表のみ!$Q$5:$Z$906,9,FALSE),0),IFERROR(VLOOKUP($B396&amp;"-"&amp;$C396,エリア表のみ!$AD$5:$AM$906,1,FALSE) =$B396&amp;"-"&amp;$C396,FALSE),IFERROR(VLOOKUP($B396&amp;"-"&amp;$C396,エリア表のみ!$AD$5:$AM$906,9,FALSE),0)),0)</f>
        <v>0</v>
      </c>
    </row>
    <row r="397" spans="1:12">
      <c r="A397" s="17">
        <v>19</v>
      </c>
      <c r="B397" s="17">
        <v>13</v>
      </c>
      <c r="C397" s="71">
        <v>19</v>
      </c>
      <c r="D397" s="71">
        <f>IFERROR(IF(OR(IFERROR(VLOOKUP($B397&amp;"-"&amp;$C397,エリア表のみ!$D$5:$M$906,3,FALSE) ="●",FALSE),IFERROR(VLOOKUP($B397&amp;"-"&amp;$C397,エリア表のみ!$Q$5:$Z$906,3,FALSE) ="●",FALSE),IFERROR(VLOOKUP($B397&amp;"-"&amp;$C397,エリア表のみ!$AD$5:$AM$906,3,FALSE) ="●",FALSE)),1,0),0)</f>
        <v>0</v>
      </c>
      <c r="E397" s="71">
        <v>191</v>
      </c>
      <c r="F397" s="71">
        <f>IFERROR(IF(OR(IFERROR(VLOOKUP($B397&amp;"-"&amp;$C397,エリア表のみ!$D$5:$M$906,5,FALSE) ="●",FALSE),IFERROR(VLOOKUP($B397&amp;"-"&amp;$C397,エリア表のみ!$Q$5:$Z$906,5,FALSE) ="●",FALSE),IFERROR(VLOOKUP($B397&amp;"-"&amp;$C397,エリア表のみ!$AD$5:$AM$906,5,FALSE) ="●",FALSE)),1,0),0)</f>
        <v>0</v>
      </c>
      <c r="G397" s="71">
        <v>138</v>
      </c>
      <c r="H397" s="71">
        <f>IFERROR(IF(OR(IFERROR(VLOOKUP($B397&amp;"-"&amp;$C397,エリア表のみ!$D$5:$M$906,7,FALSE) ="●",FALSE),IFERROR(VLOOKUP($B397&amp;"-"&amp;$C397,エリア表のみ!$Q$5:$Z$906,7,FALSE) ="●",FALSE),IFERROR(VLOOKUP($B397&amp;"-"&amp;$C397,エリア表のみ!$AD$5:$AM$906,7,FALSE) ="●",FALSE)),1,0),0)</f>
        <v>0</v>
      </c>
      <c r="I397" s="71">
        <v>329</v>
      </c>
      <c r="J397" s="71">
        <f>IFERROR(_xlfn.IFS(IFERROR(VLOOKUP($B397&amp;"-"&amp;$C397,エリア表のみ!$D$5:$M$906,1,FALSE) =$B397&amp;"-"&amp;$C397,FALSE),IFERROR(VLOOKUP($B397&amp;"-"&amp;$C397,エリア表のみ!$D$5:$M$906,9,FALSE),0),IFERROR(VLOOKUP($B397&amp;"-"&amp;$C397,エリア表のみ!$Q$5:$Z$906,1,FALSE) =$B397&amp;"-"&amp;$C397,FALSE),IFERROR(VLOOKUP($B397&amp;"-"&amp;$C397,エリア表のみ!$Q$5:$Z$906,9,FALSE),0),IFERROR(VLOOKUP($B397&amp;"-"&amp;$C397,エリア表のみ!$AD$5:$AM$906,1,FALSE) =$B397&amp;"-"&amp;$C397,FALSE),IFERROR(VLOOKUP($B397&amp;"-"&amp;$C397,エリア表のみ!$AD$5:$AM$906,9,FALSE),0)),0)</f>
        <v>0</v>
      </c>
    </row>
    <row r="398" spans="1:12">
      <c r="A398" s="17">
        <v>20</v>
      </c>
      <c r="B398" s="17">
        <v>13</v>
      </c>
      <c r="C398" s="71">
        <v>20</v>
      </c>
      <c r="D398" s="71">
        <f>IFERROR(IF(OR(IFERROR(VLOOKUP($B398&amp;"-"&amp;$C398,エリア表のみ!$D$5:$M$906,3,FALSE) ="●",FALSE),IFERROR(VLOOKUP($B398&amp;"-"&amp;$C398,エリア表のみ!$Q$5:$Z$906,3,FALSE) ="●",FALSE),IFERROR(VLOOKUP($B398&amp;"-"&amp;$C398,エリア表のみ!$AD$5:$AM$906,3,FALSE) ="●",FALSE)),1,0),0)</f>
        <v>0</v>
      </c>
      <c r="E398" s="71">
        <v>174</v>
      </c>
      <c r="F398" s="71">
        <f>IFERROR(IF(OR(IFERROR(VLOOKUP($B398&amp;"-"&amp;$C398,エリア表のみ!$D$5:$M$906,5,FALSE) ="●",FALSE),IFERROR(VLOOKUP($B398&amp;"-"&amp;$C398,エリア表のみ!$Q$5:$Z$906,5,FALSE) ="●",FALSE),IFERROR(VLOOKUP($B398&amp;"-"&amp;$C398,エリア表のみ!$AD$5:$AM$906,5,FALSE) ="●",FALSE)),1,0),0)</f>
        <v>0</v>
      </c>
      <c r="G398" s="71">
        <v>350</v>
      </c>
      <c r="H398" s="71">
        <f>IFERROR(IF(OR(IFERROR(VLOOKUP($B398&amp;"-"&amp;$C398,エリア表のみ!$D$5:$M$906,7,FALSE) ="●",FALSE),IFERROR(VLOOKUP($B398&amp;"-"&amp;$C398,エリア表のみ!$Q$5:$Z$906,7,FALSE) ="●",FALSE),IFERROR(VLOOKUP($B398&amp;"-"&amp;$C398,エリア表のみ!$AD$5:$AM$906,7,FALSE) ="●",FALSE)),1,0),0)</f>
        <v>0</v>
      </c>
      <c r="I398" s="71">
        <v>524</v>
      </c>
      <c r="J398" s="71">
        <f>IFERROR(_xlfn.IFS(IFERROR(VLOOKUP($B398&amp;"-"&amp;$C398,エリア表のみ!$D$5:$M$906,1,FALSE) =$B398&amp;"-"&amp;$C398,FALSE),IFERROR(VLOOKUP($B398&amp;"-"&amp;$C398,エリア表のみ!$D$5:$M$906,9,FALSE),0),IFERROR(VLOOKUP($B398&amp;"-"&amp;$C398,エリア表のみ!$Q$5:$Z$906,1,FALSE) =$B398&amp;"-"&amp;$C398,FALSE),IFERROR(VLOOKUP($B398&amp;"-"&amp;$C398,エリア表のみ!$Q$5:$Z$906,9,FALSE),0),IFERROR(VLOOKUP($B398&amp;"-"&amp;$C398,エリア表のみ!$AD$5:$AM$906,1,FALSE) =$B398&amp;"-"&amp;$C398,FALSE),IFERROR(VLOOKUP($B398&amp;"-"&amp;$C398,エリア表のみ!$AD$5:$AM$906,9,FALSE),0)),0)</f>
        <v>0</v>
      </c>
    </row>
    <row r="399" spans="1:12">
      <c r="A399" s="17">
        <v>21</v>
      </c>
      <c r="B399" s="17">
        <v>13</v>
      </c>
      <c r="C399" s="71">
        <v>21</v>
      </c>
      <c r="D399" s="71">
        <f>IFERROR(IF(OR(IFERROR(VLOOKUP($B399&amp;"-"&amp;$C399,エリア表のみ!$D$5:$M$906,3,FALSE) ="●",FALSE),IFERROR(VLOOKUP($B399&amp;"-"&amp;$C399,エリア表のみ!$Q$5:$Z$906,3,FALSE) ="●",FALSE),IFERROR(VLOOKUP($B399&amp;"-"&amp;$C399,エリア表のみ!$AD$5:$AM$906,3,FALSE) ="●",FALSE)),1,0),0)</f>
        <v>0</v>
      </c>
      <c r="E399" s="71">
        <v>295</v>
      </c>
      <c r="F399" s="71">
        <f>IFERROR(IF(OR(IFERROR(VLOOKUP($B399&amp;"-"&amp;$C399,エリア表のみ!$D$5:$M$906,5,FALSE) ="●",FALSE),IFERROR(VLOOKUP($B399&amp;"-"&amp;$C399,エリア表のみ!$Q$5:$Z$906,5,FALSE) ="●",FALSE),IFERROR(VLOOKUP($B399&amp;"-"&amp;$C399,エリア表のみ!$AD$5:$AM$906,5,FALSE) ="●",FALSE)),1,0),0)</f>
        <v>0</v>
      </c>
      <c r="G399" s="71">
        <v>92</v>
      </c>
      <c r="H399" s="71">
        <f>IFERROR(IF(OR(IFERROR(VLOOKUP($B399&amp;"-"&amp;$C399,エリア表のみ!$D$5:$M$906,7,FALSE) ="●",FALSE),IFERROR(VLOOKUP($B399&amp;"-"&amp;$C399,エリア表のみ!$Q$5:$Z$906,7,FALSE) ="●",FALSE),IFERROR(VLOOKUP($B399&amp;"-"&amp;$C399,エリア表のみ!$AD$5:$AM$906,7,FALSE) ="●",FALSE)),1,0),0)</f>
        <v>0</v>
      </c>
      <c r="I399" s="71">
        <v>387</v>
      </c>
      <c r="J399" s="71">
        <f>IFERROR(_xlfn.IFS(IFERROR(VLOOKUP($B399&amp;"-"&amp;$C399,エリア表のみ!$D$5:$M$906,1,FALSE) =$B399&amp;"-"&amp;$C399,FALSE),IFERROR(VLOOKUP($B399&amp;"-"&amp;$C399,エリア表のみ!$D$5:$M$906,9,FALSE),0),IFERROR(VLOOKUP($B399&amp;"-"&amp;$C399,エリア表のみ!$Q$5:$Z$906,1,FALSE) =$B399&amp;"-"&amp;$C399,FALSE),IFERROR(VLOOKUP($B399&amp;"-"&amp;$C399,エリア表のみ!$Q$5:$Z$906,9,FALSE),0),IFERROR(VLOOKUP($B399&amp;"-"&amp;$C399,エリア表のみ!$AD$5:$AM$906,1,FALSE) =$B399&amp;"-"&amp;$C399,FALSE),IFERROR(VLOOKUP($B399&amp;"-"&amp;$C399,エリア表のみ!$AD$5:$AM$906,9,FALSE),0)),0)</f>
        <v>0</v>
      </c>
    </row>
    <row r="400" spans="1:12">
      <c r="A400" s="17">
        <v>22</v>
      </c>
      <c r="B400" s="17">
        <v>13</v>
      </c>
      <c r="C400" s="71">
        <v>22</v>
      </c>
      <c r="D400" s="71">
        <f>IFERROR(IF(OR(IFERROR(VLOOKUP($B400&amp;"-"&amp;$C400,エリア表のみ!$D$5:$M$906,3,FALSE) ="●",FALSE),IFERROR(VLOOKUP($B400&amp;"-"&amp;$C400,エリア表のみ!$Q$5:$Z$906,3,FALSE) ="●",FALSE),IFERROR(VLOOKUP($B400&amp;"-"&amp;$C400,エリア表のみ!$AD$5:$AM$906,3,FALSE) ="●",FALSE)),1,0),0)</f>
        <v>0</v>
      </c>
      <c r="E400" s="71">
        <v>116</v>
      </c>
      <c r="F400" s="71">
        <f>IFERROR(IF(OR(IFERROR(VLOOKUP($B400&amp;"-"&amp;$C400,エリア表のみ!$D$5:$M$906,5,FALSE) ="●",FALSE),IFERROR(VLOOKUP($B400&amp;"-"&amp;$C400,エリア表のみ!$Q$5:$Z$906,5,FALSE) ="●",FALSE),IFERROR(VLOOKUP($B400&amp;"-"&amp;$C400,エリア表のみ!$AD$5:$AM$906,5,FALSE) ="●",FALSE)),1,0),0)</f>
        <v>0</v>
      </c>
      <c r="G400" s="71">
        <v>116</v>
      </c>
      <c r="H400" s="71">
        <f>IFERROR(IF(OR(IFERROR(VLOOKUP($B400&amp;"-"&amp;$C400,エリア表のみ!$D$5:$M$906,7,FALSE) ="●",FALSE),IFERROR(VLOOKUP($B400&amp;"-"&amp;$C400,エリア表のみ!$Q$5:$Z$906,7,FALSE) ="●",FALSE),IFERROR(VLOOKUP($B400&amp;"-"&amp;$C400,エリア表のみ!$AD$5:$AM$906,7,FALSE) ="●",FALSE)),1,0),0)</f>
        <v>0</v>
      </c>
      <c r="I400" s="71">
        <v>232</v>
      </c>
      <c r="J400" s="71">
        <f>IFERROR(_xlfn.IFS(IFERROR(VLOOKUP($B400&amp;"-"&amp;$C400,エリア表のみ!$D$5:$M$906,1,FALSE) =$B400&amp;"-"&amp;$C400,FALSE),IFERROR(VLOOKUP($B400&amp;"-"&amp;$C400,エリア表のみ!$D$5:$M$906,9,FALSE),0),IFERROR(VLOOKUP($B400&amp;"-"&amp;$C400,エリア表のみ!$Q$5:$Z$906,1,FALSE) =$B400&amp;"-"&amp;$C400,FALSE),IFERROR(VLOOKUP($B400&amp;"-"&amp;$C400,エリア表のみ!$Q$5:$Z$906,9,FALSE),0),IFERROR(VLOOKUP($B400&amp;"-"&amp;$C400,エリア表のみ!$AD$5:$AM$906,1,FALSE) =$B400&amp;"-"&amp;$C400,FALSE),IFERROR(VLOOKUP($B400&amp;"-"&amp;$C400,エリア表のみ!$AD$5:$AM$906,9,FALSE),0)),0)</f>
        <v>0</v>
      </c>
    </row>
    <row r="401" spans="1:12">
      <c r="A401" s="17">
        <v>23</v>
      </c>
      <c r="B401" s="17">
        <v>13</v>
      </c>
      <c r="C401" s="71">
        <v>23</v>
      </c>
      <c r="D401" s="71">
        <f>IFERROR(IF(OR(IFERROR(VLOOKUP($B401&amp;"-"&amp;$C401,エリア表のみ!$D$5:$M$906,3,FALSE) ="●",FALSE),IFERROR(VLOOKUP($B401&amp;"-"&amp;$C401,エリア表のみ!$Q$5:$Z$906,3,FALSE) ="●",FALSE),IFERROR(VLOOKUP($B401&amp;"-"&amp;$C401,エリア表のみ!$AD$5:$AM$906,3,FALSE) ="●",FALSE)),1,0),0)</f>
        <v>0</v>
      </c>
      <c r="E401" s="71">
        <v>312</v>
      </c>
      <c r="F401" s="71">
        <f>IFERROR(IF(OR(IFERROR(VLOOKUP($B401&amp;"-"&amp;$C401,エリア表のみ!$D$5:$M$906,5,FALSE) ="●",FALSE),IFERROR(VLOOKUP($B401&amp;"-"&amp;$C401,エリア表のみ!$Q$5:$Z$906,5,FALSE) ="●",FALSE),IFERROR(VLOOKUP($B401&amp;"-"&amp;$C401,エリア表のみ!$AD$5:$AM$906,5,FALSE) ="●",FALSE)),1,0),0)</f>
        <v>0</v>
      </c>
      <c r="G401" s="71">
        <v>36</v>
      </c>
      <c r="H401" s="71">
        <f>IFERROR(IF(OR(IFERROR(VLOOKUP($B401&amp;"-"&amp;$C401,エリア表のみ!$D$5:$M$906,7,FALSE) ="●",FALSE),IFERROR(VLOOKUP($B401&amp;"-"&amp;$C401,エリア表のみ!$Q$5:$Z$906,7,FALSE) ="●",FALSE),IFERROR(VLOOKUP($B401&amp;"-"&amp;$C401,エリア表のみ!$AD$5:$AM$906,7,FALSE) ="●",FALSE)),1,0),0)</f>
        <v>0</v>
      </c>
      <c r="I401" s="71">
        <v>348</v>
      </c>
      <c r="J401" s="71">
        <f>IFERROR(_xlfn.IFS(IFERROR(VLOOKUP($B401&amp;"-"&amp;$C401,エリア表のみ!$D$5:$M$906,1,FALSE) =$B401&amp;"-"&amp;$C401,FALSE),IFERROR(VLOOKUP($B401&amp;"-"&amp;$C401,エリア表のみ!$D$5:$M$906,9,FALSE),0),IFERROR(VLOOKUP($B401&amp;"-"&amp;$C401,エリア表のみ!$Q$5:$Z$906,1,FALSE) =$B401&amp;"-"&amp;$C401,FALSE),IFERROR(VLOOKUP($B401&amp;"-"&amp;$C401,エリア表のみ!$Q$5:$Z$906,9,FALSE),0),IFERROR(VLOOKUP($B401&amp;"-"&amp;$C401,エリア表のみ!$AD$5:$AM$906,1,FALSE) =$B401&amp;"-"&amp;$C401,FALSE),IFERROR(VLOOKUP($B401&amp;"-"&amp;$C401,エリア表のみ!$AD$5:$AM$906,9,FALSE),0)),0)</f>
        <v>0</v>
      </c>
      <c r="L401" s="18"/>
    </row>
    <row r="402" spans="1:12">
      <c r="A402" s="17">
        <v>24</v>
      </c>
      <c r="B402" s="17">
        <v>13</v>
      </c>
      <c r="C402" s="71">
        <v>24</v>
      </c>
      <c r="D402" s="71">
        <f>IFERROR(IF(OR(IFERROR(VLOOKUP($B402&amp;"-"&amp;$C402,エリア表のみ!$D$5:$M$906,3,FALSE) ="●",FALSE),IFERROR(VLOOKUP($B402&amp;"-"&amp;$C402,エリア表のみ!$Q$5:$Z$906,3,FALSE) ="●",FALSE),IFERROR(VLOOKUP($B402&amp;"-"&amp;$C402,エリア表のみ!$AD$5:$AM$906,3,FALSE) ="●",FALSE)),1,0),0)</f>
        <v>0</v>
      </c>
      <c r="E402" s="71">
        <v>150</v>
      </c>
      <c r="F402" s="71">
        <f>IFERROR(IF(OR(IFERROR(VLOOKUP($B402&amp;"-"&amp;$C402,エリア表のみ!$D$5:$M$906,5,FALSE) ="●",FALSE),IFERROR(VLOOKUP($B402&amp;"-"&amp;$C402,エリア表のみ!$Q$5:$Z$906,5,FALSE) ="●",FALSE),IFERROR(VLOOKUP($B402&amp;"-"&amp;$C402,エリア表のみ!$AD$5:$AM$906,5,FALSE) ="●",FALSE)),1,0),0)</f>
        <v>0</v>
      </c>
      <c r="G402" s="71">
        <v>154</v>
      </c>
      <c r="H402" s="71">
        <f>IFERROR(IF(OR(IFERROR(VLOOKUP($B402&amp;"-"&amp;$C402,エリア表のみ!$D$5:$M$906,7,FALSE) ="●",FALSE),IFERROR(VLOOKUP($B402&amp;"-"&amp;$C402,エリア表のみ!$Q$5:$Z$906,7,FALSE) ="●",FALSE),IFERROR(VLOOKUP($B402&amp;"-"&amp;$C402,エリア表のみ!$AD$5:$AM$906,7,FALSE) ="●",FALSE)),1,0),0)</f>
        <v>0</v>
      </c>
      <c r="I402" s="71">
        <v>304</v>
      </c>
      <c r="J402" s="71">
        <f>IFERROR(_xlfn.IFS(IFERROR(VLOOKUP($B402&amp;"-"&amp;$C402,エリア表のみ!$D$5:$M$906,1,FALSE) =$B402&amp;"-"&amp;$C402,FALSE),IFERROR(VLOOKUP($B402&amp;"-"&amp;$C402,エリア表のみ!$D$5:$M$906,9,FALSE),0),IFERROR(VLOOKUP($B402&amp;"-"&amp;$C402,エリア表のみ!$Q$5:$Z$906,1,FALSE) =$B402&amp;"-"&amp;$C402,FALSE),IFERROR(VLOOKUP($B402&amp;"-"&amp;$C402,エリア表のみ!$Q$5:$Z$906,9,FALSE),0),IFERROR(VLOOKUP($B402&amp;"-"&amp;$C402,エリア表のみ!$AD$5:$AM$906,1,FALSE) =$B402&amp;"-"&amp;$C402,FALSE),IFERROR(VLOOKUP($B402&amp;"-"&amp;$C402,エリア表のみ!$AD$5:$AM$906,9,FALSE),0)),0)</f>
        <v>0</v>
      </c>
    </row>
    <row r="403" spans="1:12">
      <c r="A403" s="17">
        <v>25</v>
      </c>
      <c r="B403" s="17">
        <v>13</v>
      </c>
      <c r="C403" s="71">
        <v>25</v>
      </c>
      <c r="D403" s="71">
        <f>IFERROR(IF(OR(IFERROR(VLOOKUP($B403&amp;"-"&amp;$C403,エリア表のみ!$D$5:$M$906,3,FALSE) ="●",FALSE),IFERROR(VLOOKUP($B403&amp;"-"&amp;$C403,エリア表のみ!$Q$5:$Z$906,3,FALSE) ="●",FALSE),IFERROR(VLOOKUP($B403&amp;"-"&amp;$C403,エリア表のみ!$AD$5:$AM$906,3,FALSE) ="●",FALSE)),1,0),0)</f>
        <v>0</v>
      </c>
      <c r="E403" s="71">
        <v>78</v>
      </c>
      <c r="F403" s="71">
        <f>IFERROR(IF(OR(IFERROR(VLOOKUP($B403&amp;"-"&amp;$C403,エリア表のみ!$D$5:$M$906,5,FALSE) ="●",FALSE),IFERROR(VLOOKUP($B403&amp;"-"&amp;$C403,エリア表のみ!$Q$5:$Z$906,5,FALSE) ="●",FALSE),IFERROR(VLOOKUP($B403&amp;"-"&amp;$C403,エリア表のみ!$AD$5:$AM$906,5,FALSE) ="●",FALSE)),1,0),0)</f>
        <v>0</v>
      </c>
      <c r="G403" s="71">
        <v>153</v>
      </c>
      <c r="H403" s="71">
        <f>IFERROR(IF(OR(IFERROR(VLOOKUP($B403&amp;"-"&amp;$C403,エリア表のみ!$D$5:$M$906,7,FALSE) ="●",FALSE),IFERROR(VLOOKUP($B403&amp;"-"&amp;$C403,エリア表のみ!$Q$5:$Z$906,7,FALSE) ="●",FALSE),IFERROR(VLOOKUP($B403&amp;"-"&amp;$C403,エリア表のみ!$AD$5:$AM$906,7,FALSE) ="●",FALSE)),1,0),0)</f>
        <v>0</v>
      </c>
      <c r="I403" s="71">
        <v>231</v>
      </c>
      <c r="J403" s="71">
        <f>IFERROR(_xlfn.IFS(IFERROR(VLOOKUP($B403&amp;"-"&amp;$C403,エリア表のみ!$D$5:$M$906,1,FALSE) =$B403&amp;"-"&amp;$C403,FALSE),IFERROR(VLOOKUP($B403&amp;"-"&amp;$C403,エリア表のみ!$D$5:$M$906,9,FALSE),0),IFERROR(VLOOKUP($B403&amp;"-"&amp;$C403,エリア表のみ!$Q$5:$Z$906,1,FALSE) =$B403&amp;"-"&amp;$C403,FALSE),IFERROR(VLOOKUP($B403&amp;"-"&amp;$C403,エリア表のみ!$Q$5:$Z$906,9,FALSE),0),IFERROR(VLOOKUP($B403&amp;"-"&amp;$C403,エリア表のみ!$AD$5:$AM$906,1,FALSE) =$B403&amp;"-"&amp;$C403,FALSE),IFERROR(VLOOKUP($B403&amp;"-"&amp;$C403,エリア表のみ!$AD$5:$AM$906,9,FALSE),0)),0)</f>
        <v>0</v>
      </c>
    </row>
    <row r="404" spans="1:12">
      <c r="A404" s="17">
        <v>26</v>
      </c>
      <c r="B404" s="17">
        <v>13</v>
      </c>
      <c r="C404" s="71">
        <v>26</v>
      </c>
      <c r="D404" s="71">
        <f>IFERROR(IF(OR(IFERROR(VLOOKUP($B404&amp;"-"&amp;$C404,エリア表のみ!$D$5:$M$906,3,FALSE) ="●",FALSE),IFERROR(VLOOKUP($B404&amp;"-"&amp;$C404,エリア表のみ!$Q$5:$Z$906,3,FALSE) ="●",FALSE),IFERROR(VLOOKUP($B404&amp;"-"&amp;$C404,エリア表のみ!$AD$5:$AM$906,3,FALSE) ="●",FALSE)),1,0),0)</f>
        <v>0</v>
      </c>
      <c r="E404" s="71">
        <v>290</v>
      </c>
      <c r="F404" s="71">
        <f>IFERROR(IF(OR(IFERROR(VLOOKUP($B404&amp;"-"&amp;$C404,エリア表のみ!$D$5:$M$906,5,FALSE) ="●",FALSE),IFERROR(VLOOKUP($B404&amp;"-"&amp;$C404,エリア表のみ!$Q$5:$Z$906,5,FALSE) ="●",FALSE),IFERROR(VLOOKUP($B404&amp;"-"&amp;$C404,エリア表のみ!$AD$5:$AM$906,5,FALSE) ="●",FALSE)),1,0),0)</f>
        <v>0</v>
      </c>
      <c r="G404" s="71">
        <v>100</v>
      </c>
      <c r="H404" s="71">
        <f>IFERROR(IF(OR(IFERROR(VLOOKUP($B404&amp;"-"&amp;$C404,エリア表のみ!$D$5:$M$906,7,FALSE) ="●",FALSE),IFERROR(VLOOKUP($B404&amp;"-"&amp;$C404,エリア表のみ!$Q$5:$Z$906,7,FALSE) ="●",FALSE),IFERROR(VLOOKUP($B404&amp;"-"&amp;$C404,エリア表のみ!$AD$5:$AM$906,7,FALSE) ="●",FALSE)),1,0),0)</f>
        <v>0</v>
      </c>
      <c r="I404" s="71">
        <v>390</v>
      </c>
      <c r="J404" s="71">
        <f>IFERROR(_xlfn.IFS(IFERROR(VLOOKUP($B404&amp;"-"&amp;$C404,エリア表のみ!$D$5:$M$906,1,FALSE) =$B404&amp;"-"&amp;$C404,FALSE),IFERROR(VLOOKUP($B404&amp;"-"&amp;$C404,エリア表のみ!$D$5:$M$906,9,FALSE),0),IFERROR(VLOOKUP($B404&amp;"-"&amp;$C404,エリア表のみ!$Q$5:$Z$906,1,FALSE) =$B404&amp;"-"&amp;$C404,FALSE),IFERROR(VLOOKUP($B404&amp;"-"&amp;$C404,エリア表のみ!$Q$5:$Z$906,9,FALSE),0),IFERROR(VLOOKUP($B404&amp;"-"&amp;$C404,エリア表のみ!$AD$5:$AM$906,1,FALSE) =$B404&amp;"-"&amp;$C404,FALSE),IFERROR(VLOOKUP($B404&amp;"-"&amp;$C404,エリア表のみ!$AD$5:$AM$906,9,FALSE),0)),0)</f>
        <v>0</v>
      </c>
    </row>
    <row r="405" spans="1:12">
      <c r="A405" s="17">
        <v>27</v>
      </c>
      <c r="B405" s="17">
        <v>13</v>
      </c>
      <c r="C405" s="71">
        <v>27</v>
      </c>
      <c r="D405" s="71">
        <f>IFERROR(IF(OR(IFERROR(VLOOKUP($B405&amp;"-"&amp;$C405,エリア表のみ!$D$5:$M$906,3,FALSE) ="●",FALSE),IFERROR(VLOOKUP($B405&amp;"-"&amp;$C405,エリア表のみ!$Q$5:$Z$906,3,FALSE) ="●",FALSE),IFERROR(VLOOKUP($B405&amp;"-"&amp;$C405,エリア表のみ!$AD$5:$AM$906,3,FALSE) ="●",FALSE)),1,0),0)</f>
        <v>0</v>
      </c>
      <c r="E405" s="71">
        <v>157</v>
      </c>
      <c r="F405" s="71">
        <f>IFERROR(IF(OR(IFERROR(VLOOKUP($B405&amp;"-"&amp;$C405,エリア表のみ!$D$5:$M$906,5,FALSE) ="●",FALSE),IFERROR(VLOOKUP($B405&amp;"-"&amp;$C405,エリア表のみ!$Q$5:$Z$906,5,FALSE) ="●",FALSE),IFERROR(VLOOKUP($B405&amp;"-"&amp;$C405,エリア表のみ!$AD$5:$AM$906,5,FALSE) ="●",FALSE)),1,0),0)</f>
        <v>0</v>
      </c>
      <c r="G405" s="71">
        <v>49</v>
      </c>
      <c r="H405" s="71">
        <f>IFERROR(IF(OR(IFERROR(VLOOKUP($B405&amp;"-"&amp;$C405,エリア表のみ!$D$5:$M$906,7,FALSE) ="●",FALSE),IFERROR(VLOOKUP($B405&amp;"-"&amp;$C405,エリア表のみ!$Q$5:$Z$906,7,FALSE) ="●",FALSE),IFERROR(VLOOKUP($B405&amp;"-"&amp;$C405,エリア表のみ!$AD$5:$AM$906,7,FALSE) ="●",FALSE)),1,0),0)</f>
        <v>0</v>
      </c>
      <c r="I405" s="71">
        <v>206</v>
      </c>
      <c r="J405" s="71">
        <f>IFERROR(_xlfn.IFS(IFERROR(VLOOKUP($B405&amp;"-"&amp;$C405,エリア表のみ!$D$5:$M$906,1,FALSE) =$B405&amp;"-"&amp;$C405,FALSE),IFERROR(VLOOKUP($B405&amp;"-"&amp;$C405,エリア表のみ!$D$5:$M$906,9,FALSE),0),IFERROR(VLOOKUP($B405&amp;"-"&amp;$C405,エリア表のみ!$Q$5:$Z$906,1,FALSE) =$B405&amp;"-"&amp;$C405,FALSE),IFERROR(VLOOKUP($B405&amp;"-"&amp;$C405,エリア表のみ!$Q$5:$Z$906,9,FALSE),0),IFERROR(VLOOKUP($B405&amp;"-"&amp;$C405,エリア表のみ!$AD$5:$AM$906,1,FALSE) =$B405&amp;"-"&amp;$C405,FALSE),IFERROR(VLOOKUP($B405&amp;"-"&amp;$C405,エリア表のみ!$AD$5:$AM$906,9,FALSE),0)),0)</f>
        <v>0</v>
      </c>
    </row>
    <row r="406" spans="1:12">
      <c r="A406" s="17">
        <v>28</v>
      </c>
      <c r="B406" s="17">
        <v>13</v>
      </c>
      <c r="C406" s="71">
        <v>28</v>
      </c>
      <c r="D406" s="71">
        <f>IFERROR(IF(OR(IFERROR(VLOOKUP($B406&amp;"-"&amp;$C406,エリア表のみ!$D$5:$M$906,3,FALSE) ="●",FALSE),IFERROR(VLOOKUP($B406&amp;"-"&amp;$C406,エリア表のみ!$Q$5:$Z$906,3,FALSE) ="●",FALSE),IFERROR(VLOOKUP($B406&amp;"-"&amp;$C406,エリア表のみ!$AD$5:$AM$906,3,FALSE) ="●",FALSE)),1,0),0)</f>
        <v>0</v>
      </c>
      <c r="E406" s="71">
        <v>223</v>
      </c>
      <c r="F406" s="71">
        <f>IFERROR(IF(OR(IFERROR(VLOOKUP($B406&amp;"-"&amp;$C406,エリア表のみ!$D$5:$M$906,5,FALSE) ="●",FALSE),IFERROR(VLOOKUP($B406&amp;"-"&amp;$C406,エリア表のみ!$Q$5:$Z$906,5,FALSE) ="●",FALSE),IFERROR(VLOOKUP($B406&amp;"-"&amp;$C406,エリア表のみ!$AD$5:$AM$906,5,FALSE) ="●",FALSE)),1,0),0)</f>
        <v>0</v>
      </c>
      <c r="G406" s="71">
        <v>113</v>
      </c>
      <c r="H406" s="71">
        <f>IFERROR(IF(OR(IFERROR(VLOOKUP($B406&amp;"-"&amp;$C406,エリア表のみ!$D$5:$M$906,7,FALSE) ="●",FALSE),IFERROR(VLOOKUP($B406&amp;"-"&amp;$C406,エリア表のみ!$Q$5:$Z$906,7,FALSE) ="●",FALSE),IFERROR(VLOOKUP($B406&amp;"-"&amp;$C406,エリア表のみ!$AD$5:$AM$906,7,FALSE) ="●",FALSE)),1,0),0)</f>
        <v>0</v>
      </c>
      <c r="I406" s="71">
        <v>336</v>
      </c>
      <c r="J406" s="71">
        <f>IFERROR(_xlfn.IFS(IFERROR(VLOOKUP($B406&amp;"-"&amp;$C406,エリア表のみ!$D$5:$M$906,1,FALSE) =$B406&amp;"-"&amp;$C406,FALSE),IFERROR(VLOOKUP($B406&amp;"-"&amp;$C406,エリア表のみ!$D$5:$M$906,9,FALSE),0),IFERROR(VLOOKUP($B406&amp;"-"&amp;$C406,エリア表のみ!$Q$5:$Z$906,1,FALSE) =$B406&amp;"-"&amp;$C406,FALSE),IFERROR(VLOOKUP($B406&amp;"-"&amp;$C406,エリア表のみ!$Q$5:$Z$906,9,FALSE),0),IFERROR(VLOOKUP($B406&amp;"-"&amp;$C406,エリア表のみ!$AD$5:$AM$906,1,FALSE) =$B406&amp;"-"&amp;$C406,FALSE),IFERROR(VLOOKUP($B406&amp;"-"&amp;$C406,エリア表のみ!$AD$5:$AM$906,9,FALSE),0)),0)</f>
        <v>0</v>
      </c>
    </row>
    <row r="407" spans="1:12">
      <c r="A407" s="17">
        <v>36</v>
      </c>
      <c r="B407" s="17">
        <v>13</v>
      </c>
      <c r="C407" s="71">
        <v>36</v>
      </c>
      <c r="D407" s="71">
        <f>IFERROR(IF(OR(IFERROR(VLOOKUP($B407&amp;"-"&amp;$C407,エリア表のみ!$D$5:$M$906,3,FALSE) ="●",FALSE),IFERROR(VLOOKUP($B407&amp;"-"&amp;$C407,エリア表のみ!$Q$5:$Z$906,3,FALSE) ="●",FALSE),IFERROR(VLOOKUP($B407&amp;"-"&amp;$C407,エリア表のみ!$AD$5:$AM$906,3,FALSE) ="●",FALSE)),1,0),0)</f>
        <v>0</v>
      </c>
      <c r="E407" s="71">
        <v>295</v>
      </c>
      <c r="F407" s="71">
        <f>IFERROR(IF(OR(IFERROR(VLOOKUP($B407&amp;"-"&amp;$C407,エリア表のみ!$D$5:$M$906,5,FALSE) ="●",FALSE),IFERROR(VLOOKUP($B407&amp;"-"&amp;$C407,エリア表のみ!$Q$5:$Z$906,5,FALSE) ="●",FALSE),IFERROR(VLOOKUP($B407&amp;"-"&amp;$C407,エリア表のみ!$AD$5:$AM$906,5,FALSE) ="●",FALSE)),1,0),0)</f>
        <v>0</v>
      </c>
      <c r="G407" s="71">
        <v>44</v>
      </c>
      <c r="H407" s="71">
        <f>IFERROR(IF(OR(IFERROR(VLOOKUP($B407&amp;"-"&amp;$C407,エリア表のみ!$D$5:$M$906,7,FALSE) ="●",FALSE),IFERROR(VLOOKUP($B407&amp;"-"&amp;$C407,エリア表のみ!$Q$5:$Z$906,7,FALSE) ="●",FALSE),IFERROR(VLOOKUP($B407&amp;"-"&amp;$C407,エリア表のみ!$AD$5:$AM$906,7,FALSE) ="●",FALSE)),1,0),0)</f>
        <v>0</v>
      </c>
      <c r="I407" s="71">
        <v>339</v>
      </c>
      <c r="J407" s="71">
        <f>IFERROR(_xlfn.IFS(IFERROR(VLOOKUP($B407&amp;"-"&amp;$C407,エリア表のみ!$D$5:$M$906,1,FALSE) =$B407&amp;"-"&amp;$C407,FALSE),IFERROR(VLOOKUP($B407&amp;"-"&amp;$C407,エリア表のみ!$D$5:$M$906,9,FALSE),0),IFERROR(VLOOKUP($B407&amp;"-"&amp;$C407,エリア表のみ!$Q$5:$Z$906,1,FALSE) =$B407&amp;"-"&amp;$C407,FALSE),IFERROR(VLOOKUP($B407&amp;"-"&amp;$C407,エリア表のみ!$Q$5:$Z$906,9,FALSE),0),IFERROR(VLOOKUP($B407&amp;"-"&amp;$C407,エリア表のみ!$AD$5:$AM$906,1,FALSE) =$B407&amp;"-"&amp;$C407,FALSE),IFERROR(VLOOKUP($B407&amp;"-"&amp;$C407,エリア表のみ!$AD$5:$AM$906,9,FALSE),0)),0)</f>
        <v>0</v>
      </c>
    </row>
    <row r="408" spans="1:12">
      <c r="A408" s="17">
        <v>1</v>
      </c>
      <c r="B408" s="17">
        <v>14</v>
      </c>
      <c r="C408" s="71">
        <v>1</v>
      </c>
      <c r="D408" s="71">
        <f>IFERROR(IF(OR(IFERROR(VLOOKUP($B408&amp;"-"&amp;$C408,エリア表のみ!$D$5:$M$906,3,FALSE) ="●",FALSE),IFERROR(VLOOKUP($B408&amp;"-"&amp;$C408,エリア表のみ!$Q$5:$Z$906,3,FALSE) ="●",FALSE),IFERROR(VLOOKUP($B408&amp;"-"&amp;$C408,エリア表のみ!$AD$5:$AM$906,3,FALSE) ="●",FALSE)),1,0),0)</f>
        <v>0</v>
      </c>
      <c r="E408" s="71">
        <v>131</v>
      </c>
      <c r="F408" s="71">
        <f>IFERROR(IF(OR(IFERROR(VLOOKUP($B408&amp;"-"&amp;$C408,エリア表のみ!$D$5:$M$906,5,FALSE) ="●",FALSE),IFERROR(VLOOKUP($B408&amp;"-"&amp;$C408,エリア表のみ!$Q$5:$Z$906,5,FALSE) ="●",FALSE),IFERROR(VLOOKUP($B408&amp;"-"&amp;$C408,エリア表のみ!$AD$5:$AM$906,5,FALSE) ="●",FALSE)),1,0),0)</f>
        <v>0</v>
      </c>
      <c r="G408" s="71">
        <v>197</v>
      </c>
      <c r="H408" s="71">
        <f>IFERROR(IF(OR(IFERROR(VLOOKUP($B408&amp;"-"&amp;$C408,エリア表のみ!$D$5:$M$906,7,FALSE) ="●",FALSE),IFERROR(VLOOKUP($B408&amp;"-"&amp;$C408,エリア表のみ!$Q$5:$Z$906,7,FALSE) ="●",FALSE),IFERROR(VLOOKUP($B408&amp;"-"&amp;$C408,エリア表のみ!$AD$5:$AM$906,7,FALSE) ="●",FALSE)),1,0),0)</f>
        <v>0</v>
      </c>
      <c r="I408" s="71">
        <v>328</v>
      </c>
      <c r="J408" s="71">
        <f>IFERROR(_xlfn.IFS(IFERROR(VLOOKUP($B408&amp;"-"&amp;$C408,エリア表のみ!$D$5:$M$906,1,FALSE) =$B408&amp;"-"&amp;$C408,FALSE),IFERROR(VLOOKUP($B408&amp;"-"&amp;$C408,エリア表のみ!$D$5:$M$906,9,FALSE),0),IFERROR(VLOOKUP($B408&amp;"-"&amp;$C408,エリア表のみ!$Q$5:$Z$906,1,FALSE) =$B408&amp;"-"&amp;$C408,FALSE),IFERROR(VLOOKUP($B408&amp;"-"&amp;$C408,エリア表のみ!$Q$5:$Z$906,9,FALSE),0),IFERROR(VLOOKUP($B408&amp;"-"&amp;$C408,エリア表のみ!$AD$5:$AM$906,1,FALSE) =$B408&amp;"-"&amp;$C408,FALSE),IFERROR(VLOOKUP($B408&amp;"-"&amp;$C408,エリア表のみ!$AD$5:$AM$906,9,FALSE),0)),0)</f>
        <v>0</v>
      </c>
    </row>
    <row r="409" spans="1:12">
      <c r="A409" s="17">
        <v>2</v>
      </c>
      <c r="B409" s="17">
        <v>14</v>
      </c>
      <c r="C409" s="71">
        <v>2</v>
      </c>
      <c r="D409" s="71">
        <f>IFERROR(IF(OR(IFERROR(VLOOKUP($B409&amp;"-"&amp;$C409,エリア表のみ!$D$5:$M$906,3,FALSE) ="●",FALSE),IFERROR(VLOOKUP($B409&amp;"-"&amp;$C409,エリア表のみ!$Q$5:$Z$906,3,FALSE) ="●",FALSE),IFERROR(VLOOKUP($B409&amp;"-"&amp;$C409,エリア表のみ!$AD$5:$AM$906,3,FALSE) ="●",FALSE)),1,0),0)</f>
        <v>0</v>
      </c>
      <c r="E409" s="71">
        <v>155</v>
      </c>
      <c r="F409" s="71">
        <f>IFERROR(IF(OR(IFERROR(VLOOKUP($B409&amp;"-"&amp;$C409,エリア表のみ!$D$5:$M$906,5,FALSE) ="●",FALSE),IFERROR(VLOOKUP($B409&amp;"-"&amp;$C409,エリア表のみ!$Q$5:$Z$906,5,FALSE) ="●",FALSE),IFERROR(VLOOKUP($B409&amp;"-"&amp;$C409,エリア表のみ!$AD$5:$AM$906,5,FALSE) ="●",FALSE)),1,0),0)</f>
        <v>0</v>
      </c>
      <c r="G409" s="71">
        <v>69</v>
      </c>
      <c r="H409" s="71">
        <f>IFERROR(IF(OR(IFERROR(VLOOKUP($B409&amp;"-"&amp;$C409,エリア表のみ!$D$5:$M$906,7,FALSE) ="●",FALSE),IFERROR(VLOOKUP($B409&amp;"-"&amp;$C409,エリア表のみ!$Q$5:$Z$906,7,FALSE) ="●",FALSE),IFERROR(VLOOKUP($B409&amp;"-"&amp;$C409,エリア表のみ!$AD$5:$AM$906,7,FALSE) ="●",FALSE)),1,0),0)</f>
        <v>0</v>
      </c>
      <c r="I409" s="71">
        <v>224</v>
      </c>
      <c r="J409" s="71">
        <f>IFERROR(_xlfn.IFS(IFERROR(VLOOKUP($B409&amp;"-"&amp;$C409,エリア表のみ!$D$5:$M$906,1,FALSE) =$B409&amp;"-"&amp;$C409,FALSE),IFERROR(VLOOKUP($B409&amp;"-"&amp;$C409,エリア表のみ!$D$5:$M$906,9,FALSE),0),IFERROR(VLOOKUP($B409&amp;"-"&amp;$C409,エリア表のみ!$Q$5:$Z$906,1,FALSE) =$B409&amp;"-"&amp;$C409,FALSE),IFERROR(VLOOKUP($B409&amp;"-"&amp;$C409,エリア表のみ!$Q$5:$Z$906,9,FALSE),0),IFERROR(VLOOKUP($B409&amp;"-"&amp;$C409,エリア表のみ!$AD$5:$AM$906,1,FALSE) =$B409&amp;"-"&amp;$C409,FALSE),IFERROR(VLOOKUP($B409&amp;"-"&amp;$C409,エリア表のみ!$AD$5:$AM$906,9,FALSE),0)),0)</f>
        <v>0</v>
      </c>
    </row>
    <row r="410" spans="1:12">
      <c r="A410" s="17">
        <v>3</v>
      </c>
      <c r="B410" s="17">
        <v>14</v>
      </c>
      <c r="C410" s="71">
        <v>3</v>
      </c>
      <c r="D410" s="71">
        <f>IFERROR(IF(OR(IFERROR(VLOOKUP($B410&amp;"-"&amp;$C410,エリア表のみ!$D$5:$M$906,3,FALSE) ="●",FALSE),IFERROR(VLOOKUP($B410&amp;"-"&amp;$C410,エリア表のみ!$Q$5:$Z$906,3,FALSE) ="●",FALSE),IFERROR(VLOOKUP($B410&amp;"-"&amp;$C410,エリア表のみ!$AD$5:$AM$906,3,FALSE) ="●",FALSE)),1,0),0)</f>
        <v>0</v>
      </c>
      <c r="E410" s="71">
        <v>184</v>
      </c>
      <c r="F410" s="71">
        <f>IFERROR(IF(OR(IFERROR(VLOOKUP($B410&amp;"-"&amp;$C410,エリア表のみ!$D$5:$M$906,5,FALSE) ="●",FALSE),IFERROR(VLOOKUP($B410&amp;"-"&amp;$C410,エリア表のみ!$Q$5:$Z$906,5,FALSE) ="●",FALSE),IFERROR(VLOOKUP($B410&amp;"-"&amp;$C410,エリア表のみ!$AD$5:$AM$906,5,FALSE) ="●",FALSE)),1,0),0)</f>
        <v>0</v>
      </c>
      <c r="G410" s="71">
        <v>222</v>
      </c>
      <c r="H410" s="71">
        <f>IFERROR(IF(OR(IFERROR(VLOOKUP($B410&amp;"-"&amp;$C410,エリア表のみ!$D$5:$M$906,7,FALSE) ="●",FALSE),IFERROR(VLOOKUP($B410&amp;"-"&amp;$C410,エリア表のみ!$Q$5:$Z$906,7,FALSE) ="●",FALSE),IFERROR(VLOOKUP($B410&amp;"-"&amp;$C410,エリア表のみ!$AD$5:$AM$906,7,FALSE) ="●",FALSE)),1,0),0)</f>
        <v>0</v>
      </c>
      <c r="I410" s="71">
        <v>406</v>
      </c>
      <c r="J410" s="71">
        <f>IFERROR(_xlfn.IFS(IFERROR(VLOOKUP($B410&amp;"-"&amp;$C410,エリア表のみ!$D$5:$M$906,1,FALSE) =$B410&amp;"-"&amp;$C410,FALSE),IFERROR(VLOOKUP($B410&amp;"-"&amp;$C410,エリア表のみ!$D$5:$M$906,9,FALSE),0),IFERROR(VLOOKUP($B410&amp;"-"&amp;$C410,エリア表のみ!$Q$5:$Z$906,1,FALSE) =$B410&amp;"-"&amp;$C410,FALSE),IFERROR(VLOOKUP($B410&amp;"-"&amp;$C410,エリア表のみ!$Q$5:$Z$906,9,FALSE),0),IFERROR(VLOOKUP($B410&amp;"-"&amp;$C410,エリア表のみ!$AD$5:$AM$906,1,FALSE) =$B410&amp;"-"&amp;$C410,FALSE),IFERROR(VLOOKUP($B410&amp;"-"&amp;$C410,エリア表のみ!$AD$5:$AM$906,9,FALSE),0)),0)</f>
        <v>0</v>
      </c>
    </row>
    <row r="411" spans="1:12">
      <c r="A411" s="17">
        <v>4</v>
      </c>
      <c r="B411" s="17">
        <v>14</v>
      </c>
      <c r="C411" s="71">
        <v>4</v>
      </c>
      <c r="D411" s="71">
        <f>IFERROR(IF(OR(IFERROR(VLOOKUP($B411&amp;"-"&amp;$C411,エリア表のみ!$D$5:$M$906,3,FALSE) ="●",FALSE),IFERROR(VLOOKUP($B411&amp;"-"&amp;$C411,エリア表のみ!$Q$5:$Z$906,3,FALSE) ="●",FALSE),IFERROR(VLOOKUP($B411&amp;"-"&amp;$C411,エリア表のみ!$AD$5:$AM$906,3,FALSE) ="●",FALSE)),1,0),0)</f>
        <v>0</v>
      </c>
      <c r="E411" s="71">
        <v>240</v>
      </c>
      <c r="F411" s="71">
        <f>IFERROR(IF(OR(IFERROR(VLOOKUP($B411&amp;"-"&amp;$C411,エリア表のみ!$D$5:$M$906,5,FALSE) ="●",FALSE),IFERROR(VLOOKUP($B411&amp;"-"&amp;$C411,エリア表のみ!$Q$5:$Z$906,5,FALSE) ="●",FALSE),IFERROR(VLOOKUP($B411&amp;"-"&amp;$C411,エリア表のみ!$AD$5:$AM$906,5,FALSE) ="●",FALSE)),1,0),0)</f>
        <v>0</v>
      </c>
      <c r="G411" s="71">
        <v>236</v>
      </c>
      <c r="H411" s="71">
        <f>IFERROR(IF(OR(IFERROR(VLOOKUP($B411&amp;"-"&amp;$C411,エリア表のみ!$D$5:$M$906,7,FALSE) ="●",FALSE),IFERROR(VLOOKUP($B411&amp;"-"&amp;$C411,エリア表のみ!$Q$5:$Z$906,7,FALSE) ="●",FALSE),IFERROR(VLOOKUP($B411&amp;"-"&amp;$C411,エリア表のみ!$AD$5:$AM$906,7,FALSE) ="●",FALSE)),1,0),0)</f>
        <v>0</v>
      </c>
      <c r="I411" s="71">
        <v>476</v>
      </c>
      <c r="J411" s="71">
        <f>IFERROR(_xlfn.IFS(IFERROR(VLOOKUP($B411&amp;"-"&amp;$C411,エリア表のみ!$D$5:$M$906,1,FALSE) =$B411&amp;"-"&amp;$C411,FALSE),IFERROR(VLOOKUP($B411&amp;"-"&amp;$C411,エリア表のみ!$D$5:$M$906,9,FALSE),0),IFERROR(VLOOKUP($B411&amp;"-"&amp;$C411,エリア表のみ!$Q$5:$Z$906,1,FALSE) =$B411&amp;"-"&amp;$C411,FALSE),IFERROR(VLOOKUP($B411&amp;"-"&amp;$C411,エリア表のみ!$Q$5:$Z$906,9,FALSE),0),IFERROR(VLOOKUP($B411&amp;"-"&amp;$C411,エリア表のみ!$AD$5:$AM$906,1,FALSE) =$B411&amp;"-"&amp;$C411,FALSE),IFERROR(VLOOKUP($B411&amp;"-"&amp;$C411,エリア表のみ!$AD$5:$AM$906,9,FALSE),0)),0)</f>
        <v>0</v>
      </c>
    </row>
    <row r="412" spans="1:12">
      <c r="A412" s="17">
        <v>5</v>
      </c>
      <c r="B412" s="17">
        <v>14</v>
      </c>
      <c r="C412" s="71">
        <v>5</v>
      </c>
      <c r="D412" s="71">
        <f>IFERROR(IF(OR(IFERROR(VLOOKUP($B412&amp;"-"&amp;$C412,エリア表のみ!$D$5:$M$906,3,FALSE) ="●",FALSE),IFERROR(VLOOKUP($B412&amp;"-"&amp;$C412,エリア表のみ!$Q$5:$Z$906,3,FALSE) ="●",FALSE),IFERROR(VLOOKUP($B412&amp;"-"&amp;$C412,エリア表のみ!$AD$5:$AM$906,3,FALSE) ="●",FALSE)),1,0),0)</f>
        <v>0</v>
      </c>
      <c r="E412" s="71">
        <v>19</v>
      </c>
      <c r="F412" s="71">
        <f>IFERROR(IF(OR(IFERROR(VLOOKUP($B412&amp;"-"&amp;$C412,エリア表のみ!$D$5:$M$906,5,FALSE) ="●",FALSE),IFERROR(VLOOKUP($B412&amp;"-"&amp;$C412,エリア表のみ!$Q$5:$Z$906,5,FALSE) ="●",FALSE),IFERROR(VLOOKUP($B412&amp;"-"&amp;$C412,エリア表のみ!$AD$5:$AM$906,5,FALSE) ="●",FALSE)),1,0),0)</f>
        <v>0</v>
      </c>
      <c r="G412" s="71">
        <v>212</v>
      </c>
      <c r="H412" s="71">
        <f>IFERROR(IF(OR(IFERROR(VLOOKUP($B412&amp;"-"&amp;$C412,エリア表のみ!$D$5:$M$906,7,FALSE) ="●",FALSE),IFERROR(VLOOKUP($B412&amp;"-"&amp;$C412,エリア表のみ!$Q$5:$Z$906,7,FALSE) ="●",FALSE),IFERROR(VLOOKUP($B412&amp;"-"&amp;$C412,エリア表のみ!$AD$5:$AM$906,7,FALSE) ="●",FALSE)),1,0),0)</f>
        <v>0</v>
      </c>
      <c r="I412" s="71">
        <v>231</v>
      </c>
      <c r="J412" s="71">
        <f>IFERROR(_xlfn.IFS(IFERROR(VLOOKUP($B412&amp;"-"&amp;$C412,エリア表のみ!$D$5:$M$906,1,FALSE) =$B412&amp;"-"&amp;$C412,FALSE),IFERROR(VLOOKUP($B412&amp;"-"&amp;$C412,エリア表のみ!$D$5:$M$906,9,FALSE),0),IFERROR(VLOOKUP($B412&amp;"-"&amp;$C412,エリア表のみ!$Q$5:$Z$906,1,FALSE) =$B412&amp;"-"&amp;$C412,FALSE),IFERROR(VLOOKUP($B412&amp;"-"&amp;$C412,エリア表のみ!$Q$5:$Z$906,9,FALSE),0),IFERROR(VLOOKUP($B412&amp;"-"&amp;$C412,エリア表のみ!$AD$5:$AM$906,1,FALSE) =$B412&amp;"-"&amp;$C412,FALSE),IFERROR(VLOOKUP($B412&amp;"-"&amp;$C412,エリア表のみ!$AD$5:$AM$906,9,FALSE),0)),0)</f>
        <v>0</v>
      </c>
    </row>
    <row r="413" spans="1:12">
      <c r="A413" s="17">
        <v>6</v>
      </c>
      <c r="B413" s="17">
        <v>14</v>
      </c>
      <c r="C413" s="71">
        <v>6</v>
      </c>
      <c r="D413" s="71">
        <f>IFERROR(IF(OR(IFERROR(VLOOKUP($B413&amp;"-"&amp;$C413,エリア表のみ!$D$5:$M$906,3,FALSE) ="●",FALSE),IFERROR(VLOOKUP($B413&amp;"-"&amp;$C413,エリア表のみ!$Q$5:$Z$906,3,FALSE) ="●",FALSE),IFERROR(VLOOKUP($B413&amp;"-"&amp;$C413,エリア表のみ!$AD$5:$AM$906,3,FALSE) ="●",FALSE)),1,0),0)</f>
        <v>0</v>
      </c>
      <c r="E413" s="71">
        <v>233</v>
      </c>
      <c r="F413" s="71">
        <f>IFERROR(IF(OR(IFERROR(VLOOKUP($B413&amp;"-"&amp;$C413,エリア表のみ!$D$5:$M$906,5,FALSE) ="●",FALSE),IFERROR(VLOOKUP($B413&amp;"-"&amp;$C413,エリア表のみ!$Q$5:$Z$906,5,FALSE) ="●",FALSE),IFERROR(VLOOKUP($B413&amp;"-"&amp;$C413,エリア表のみ!$AD$5:$AM$906,5,FALSE) ="●",FALSE)),1,0),0)</f>
        <v>0</v>
      </c>
      <c r="G413" s="71">
        <v>81</v>
      </c>
      <c r="H413" s="71">
        <f>IFERROR(IF(OR(IFERROR(VLOOKUP($B413&amp;"-"&amp;$C413,エリア表のみ!$D$5:$M$906,7,FALSE) ="●",FALSE),IFERROR(VLOOKUP($B413&amp;"-"&amp;$C413,エリア表のみ!$Q$5:$Z$906,7,FALSE) ="●",FALSE),IFERROR(VLOOKUP($B413&amp;"-"&amp;$C413,エリア表のみ!$AD$5:$AM$906,7,FALSE) ="●",FALSE)),1,0),0)</f>
        <v>0</v>
      </c>
      <c r="I413" s="71">
        <v>314</v>
      </c>
      <c r="J413" s="71">
        <f>IFERROR(_xlfn.IFS(IFERROR(VLOOKUP($B413&amp;"-"&amp;$C413,エリア表のみ!$D$5:$M$906,1,FALSE) =$B413&amp;"-"&amp;$C413,FALSE),IFERROR(VLOOKUP($B413&amp;"-"&amp;$C413,エリア表のみ!$D$5:$M$906,9,FALSE),0),IFERROR(VLOOKUP($B413&amp;"-"&amp;$C413,エリア表のみ!$Q$5:$Z$906,1,FALSE) =$B413&amp;"-"&amp;$C413,FALSE),IFERROR(VLOOKUP($B413&amp;"-"&amp;$C413,エリア表のみ!$Q$5:$Z$906,9,FALSE),0),IFERROR(VLOOKUP($B413&amp;"-"&amp;$C413,エリア表のみ!$AD$5:$AM$906,1,FALSE) =$B413&amp;"-"&amp;$C413,FALSE),IFERROR(VLOOKUP($B413&amp;"-"&amp;$C413,エリア表のみ!$AD$5:$AM$906,9,FALSE),0)),0)</f>
        <v>0</v>
      </c>
    </row>
    <row r="414" spans="1:12">
      <c r="A414" s="17">
        <v>7</v>
      </c>
      <c r="B414" s="17">
        <v>14</v>
      </c>
      <c r="C414" s="71">
        <v>7</v>
      </c>
      <c r="D414" s="71">
        <f>IFERROR(IF(OR(IFERROR(VLOOKUP($B414&amp;"-"&amp;$C414,エリア表のみ!$D$5:$M$906,3,FALSE) ="●",FALSE),IFERROR(VLOOKUP($B414&amp;"-"&amp;$C414,エリア表のみ!$Q$5:$Z$906,3,FALSE) ="●",FALSE),IFERROR(VLOOKUP($B414&amp;"-"&amp;$C414,エリア表のみ!$AD$5:$AM$906,3,FALSE) ="●",FALSE)),1,0),0)</f>
        <v>0</v>
      </c>
      <c r="E414" s="71">
        <v>284</v>
      </c>
      <c r="F414" s="71">
        <f>IFERROR(IF(OR(IFERROR(VLOOKUP($B414&amp;"-"&amp;$C414,エリア表のみ!$D$5:$M$906,5,FALSE) ="●",FALSE),IFERROR(VLOOKUP($B414&amp;"-"&amp;$C414,エリア表のみ!$Q$5:$Z$906,5,FALSE) ="●",FALSE),IFERROR(VLOOKUP($B414&amp;"-"&amp;$C414,エリア表のみ!$AD$5:$AM$906,5,FALSE) ="●",FALSE)),1,0),0)</f>
        <v>0</v>
      </c>
      <c r="G414" s="71">
        <v>149</v>
      </c>
      <c r="H414" s="71">
        <f>IFERROR(IF(OR(IFERROR(VLOOKUP($B414&amp;"-"&amp;$C414,エリア表のみ!$D$5:$M$906,7,FALSE) ="●",FALSE),IFERROR(VLOOKUP($B414&amp;"-"&amp;$C414,エリア表のみ!$Q$5:$Z$906,7,FALSE) ="●",FALSE),IFERROR(VLOOKUP($B414&amp;"-"&amp;$C414,エリア表のみ!$AD$5:$AM$906,7,FALSE) ="●",FALSE)),1,0),0)</f>
        <v>0</v>
      </c>
      <c r="I414" s="71">
        <v>433</v>
      </c>
      <c r="J414" s="71">
        <f>IFERROR(_xlfn.IFS(IFERROR(VLOOKUP($B414&amp;"-"&amp;$C414,エリア表のみ!$D$5:$M$906,1,FALSE) =$B414&amp;"-"&amp;$C414,FALSE),IFERROR(VLOOKUP($B414&amp;"-"&amp;$C414,エリア表のみ!$D$5:$M$906,9,FALSE),0),IFERROR(VLOOKUP($B414&amp;"-"&amp;$C414,エリア表のみ!$Q$5:$Z$906,1,FALSE) =$B414&amp;"-"&amp;$C414,FALSE),IFERROR(VLOOKUP($B414&amp;"-"&amp;$C414,エリア表のみ!$Q$5:$Z$906,9,FALSE),0),IFERROR(VLOOKUP($B414&amp;"-"&amp;$C414,エリア表のみ!$AD$5:$AM$906,1,FALSE) =$B414&amp;"-"&amp;$C414,FALSE),IFERROR(VLOOKUP($B414&amp;"-"&amp;$C414,エリア表のみ!$AD$5:$AM$906,9,FALSE),0)),0)</f>
        <v>0</v>
      </c>
    </row>
    <row r="415" spans="1:12">
      <c r="A415" s="17">
        <v>8</v>
      </c>
      <c r="B415" s="17">
        <v>14</v>
      </c>
      <c r="C415" s="71">
        <v>8</v>
      </c>
      <c r="D415" s="71">
        <f>IFERROR(IF(OR(IFERROR(VLOOKUP($B415&amp;"-"&amp;$C415,エリア表のみ!$D$5:$M$906,3,FALSE) ="●",FALSE),IFERROR(VLOOKUP($B415&amp;"-"&amp;$C415,エリア表のみ!$Q$5:$Z$906,3,FALSE) ="●",FALSE),IFERROR(VLOOKUP($B415&amp;"-"&amp;$C415,エリア表のみ!$AD$5:$AM$906,3,FALSE) ="●",FALSE)),1,0),0)</f>
        <v>0</v>
      </c>
      <c r="E415" s="71">
        <v>83</v>
      </c>
      <c r="F415" s="71">
        <f>IFERROR(IF(OR(IFERROR(VLOOKUP($B415&amp;"-"&amp;$C415,エリア表のみ!$D$5:$M$906,5,FALSE) ="●",FALSE),IFERROR(VLOOKUP($B415&amp;"-"&amp;$C415,エリア表のみ!$Q$5:$Z$906,5,FALSE) ="●",FALSE),IFERROR(VLOOKUP($B415&amp;"-"&amp;$C415,エリア表のみ!$AD$5:$AM$906,5,FALSE) ="●",FALSE)),1,0),0)</f>
        <v>0</v>
      </c>
      <c r="G415" s="71">
        <v>119</v>
      </c>
      <c r="H415" s="71">
        <f>IFERROR(IF(OR(IFERROR(VLOOKUP($B415&amp;"-"&amp;$C415,エリア表のみ!$D$5:$M$906,7,FALSE) ="●",FALSE),IFERROR(VLOOKUP($B415&amp;"-"&amp;$C415,エリア表のみ!$Q$5:$Z$906,7,FALSE) ="●",FALSE),IFERROR(VLOOKUP($B415&amp;"-"&amp;$C415,エリア表のみ!$AD$5:$AM$906,7,FALSE) ="●",FALSE)),1,0),0)</f>
        <v>0</v>
      </c>
      <c r="I415" s="71">
        <v>202</v>
      </c>
      <c r="J415" s="71">
        <f>IFERROR(_xlfn.IFS(IFERROR(VLOOKUP($B415&amp;"-"&amp;$C415,エリア表のみ!$D$5:$M$906,1,FALSE) =$B415&amp;"-"&amp;$C415,FALSE),IFERROR(VLOOKUP($B415&amp;"-"&amp;$C415,エリア表のみ!$D$5:$M$906,9,FALSE),0),IFERROR(VLOOKUP($B415&amp;"-"&amp;$C415,エリア表のみ!$Q$5:$Z$906,1,FALSE) =$B415&amp;"-"&amp;$C415,FALSE),IFERROR(VLOOKUP($B415&amp;"-"&amp;$C415,エリア表のみ!$Q$5:$Z$906,9,FALSE),0),IFERROR(VLOOKUP($B415&amp;"-"&amp;$C415,エリア表のみ!$AD$5:$AM$906,1,FALSE) =$B415&amp;"-"&amp;$C415,FALSE),IFERROR(VLOOKUP($B415&amp;"-"&amp;$C415,エリア表のみ!$AD$5:$AM$906,9,FALSE),0)),0)</f>
        <v>0</v>
      </c>
    </row>
    <row r="416" spans="1:12">
      <c r="A416" s="17">
        <v>9</v>
      </c>
      <c r="B416" s="17">
        <v>14</v>
      </c>
      <c r="C416" s="71">
        <v>9</v>
      </c>
      <c r="D416" s="71">
        <f>IFERROR(IF(OR(IFERROR(VLOOKUP($B416&amp;"-"&amp;$C416,エリア表のみ!$D$5:$M$906,3,FALSE) ="●",FALSE),IFERROR(VLOOKUP($B416&amp;"-"&amp;$C416,エリア表のみ!$Q$5:$Z$906,3,FALSE) ="●",FALSE),IFERROR(VLOOKUP($B416&amp;"-"&amp;$C416,エリア表のみ!$AD$5:$AM$906,3,FALSE) ="●",FALSE)),1,0),0)</f>
        <v>0</v>
      </c>
      <c r="E416" s="71">
        <v>123</v>
      </c>
      <c r="F416" s="71">
        <f>IFERROR(IF(OR(IFERROR(VLOOKUP($B416&amp;"-"&amp;$C416,エリア表のみ!$D$5:$M$906,5,FALSE) ="●",FALSE),IFERROR(VLOOKUP($B416&amp;"-"&amp;$C416,エリア表のみ!$Q$5:$Z$906,5,FALSE) ="●",FALSE),IFERROR(VLOOKUP($B416&amp;"-"&amp;$C416,エリア表のみ!$AD$5:$AM$906,5,FALSE) ="●",FALSE)),1,0),0)</f>
        <v>0</v>
      </c>
      <c r="G416" s="71">
        <v>83</v>
      </c>
      <c r="H416" s="71">
        <f>IFERROR(IF(OR(IFERROR(VLOOKUP($B416&amp;"-"&amp;$C416,エリア表のみ!$D$5:$M$906,7,FALSE) ="●",FALSE),IFERROR(VLOOKUP($B416&amp;"-"&amp;$C416,エリア表のみ!$Q$5:$Z$906,7,FALSE) ="●",FALSE),IFERROR(VLOOKUP($B416&amp;"-"&amp;$C416,エリア表のみ!$AD$5:$AM$906,7,FALSE) ="●",FALSE)),1,0),0)</f>
        <v>0</v>
      </c>
      <c r="I416" s="71">
        <v>206</v>
      </c>
      <c r="J416" s="71">
        <f>IFERROR(_xlfn.IFS(IFERROR(VLOOKUP($B416&amp;"-"&amp;$C416,エリア表のみ!$D$5:$M$906,1,FALSE) =$B416&amp;"-"&amp;$C416,FALSE),IFERROR(VLOOKUP($B416&amp;"-"&amp;$C416,エリア表のみ!$D$5:$M$906,9,FALSE),0),IFERROR(VLOOKUP($B416&amp;"-"&amp;$C416,エリア表のみ!$Q$5:$Z$906,1,FALSE) =$B416&amp;"-"&amp;$C416,FALSE),IFERROR(VLOOKUP($B416&amp;"-"&amp;$C416,エリア表のみ!$Q$5:$Z$906,9,FALSE),0),IFERROR(VLOOKUP($B416&amp;"-"&amp;$C416,エリア表のみ!$AD$5:$AM$906,1,FALSE) =$B416&amp;"-"&amp;$C416,FALSE),IFERROR(VLOOKUP($B416&amp;"-"&amp;$C416,エリア表のみ!$AD$5:$AM$906,9,FALSE),0)),0)</f>
        <v>0</v>
      </c>
    </row>
    <row r="417" spans="1:10">
      <c r="A417" s="17">
        <v>10</v>
      </c>
      <c r="B417" s="17">
        <v>14</v>
      </c>
      <c r="C417" s="71">
        <v>10</v>
      </c>
      <c r="D417" s="71">
        <f>IFERROR(IF(OR(IFERROR(VLOOKUP($B417&amp;"-"&amp;$C417,エリア表のみ!$D$5:$M$906,3,FALSE) ="●",FALSE),IFERROR(VLOOKUP($B417&amp;"-"&amp;$C417,エリア表のみ!$Q$5:$Z$906,3,FALSE) ="●",FALSE),IFERROR(VLOOKUP($B417&amp;"-"&amp;$C417,エリア表のみ!$AD$5:$AM$906,3,FALSE) ="●",FALSE)),1,0),0)</f>
        <v>0</v>
      </c>
      <c r="E417" s="71">
        <v>104</v>
      </c>
      <c r="F417" s="71">
        <f>IFERROR(IF(OR(IFERROR(VLOOKUP($B417&amp;"-"&amp;$C417,エリア表のみ!$D$5:$M$906,5,FALSE) ="●",FALSE),IFERROR(VLOOKUP($B417&amp;"-"&amp;$C417,エリア表のみ!$Q$5:$Z$906,5,FALSE) ="●",FALSE),IFERROR(VLOOKUP($B417&amp;"-"&amp;$C417,エリア表のみ!$AD$5:$AM$906,5,FALSE) ="●",FALSE)),1,0),0)</f>
        <v>0</v>
      </c>
      <c r="G417" s="71">
        <v>284</v>
      </c>
      <c r="H417" s="71">
        <f>IFERROR(IF(OR(IFERROR(VLOOKUP($B417&amp;"-"&amp;$C417,エリア表のみ!$D$5:$M$906,7,FALSE) ="●",FALSE),IFERROR(VLOOKUP($B417&amp;"-"&amp;$C417,エリア表のみ!$Q$5:$Z$906,7,FALSE) ="●",FALSE),IFERROR(VLOOKUP($B417&amp;"-"&amp;$C417,エリア表のみ!$AD$5:$AM$906,7,FALSE) ="●",FALSE)),1,0),0)</f>
        <v>0</v>
      </c>
      <c r="I417" s="71">
        <v>388</v>
      </c>
      <c r="J417" s="71">
        <f>IFERROR(_xlfn.IFS(IFERROR(VLOOKUP($B417&amp;"-"&amp;$C417,エリア表のみ!$D$5:$M$906,1,FALSE) =$B417&amp;"-"&amp;$C417,FALSE),IFERROR(VLOOKUP($B417&amp;"-"&amp;$C417,エリア表のみ!$D$5:$M$906,9,FALSE),0),IFERROR(VLOOKUP($B417&amp;"-"&amp;$C417,エリア表のみ!$Q$5:$Z$906,1,FALSE) =$B417&amp;"-"&amp;$C417,FALSE),IFERROR(VLOOKUP($B417&amp;"-"&amp;$C417,エリア表のみ!$Q$5:$Z$906,9,FALSE),0),IFERROR(VLOOKUP($B417&amp;"-"&amp;$C417,エリア表のみ!$AD$5:$AM$906,1,FALSE) =$B417&amp;"-"&amp;$C417,FALSE),IFERROR(VLOOKUP($B417&amp;"-"&amp;$C417,エリア表のみ!$AD$5:$AM$906,9,FALSE),0)),0)</f>
        <v>0</v>
      </c>
    </row>
    <row r="418" spans="1:10">
      <c r="A418" s="17">
        <v>11</v>
      </c>
      <c r="B418" s="17">
        <v>14</v>
      </c>
      <c r="C418" s="71">
        <v>11</v>
      </c>
      <c r="D418" s="71">
        <f>IFERROR(IF(OR(IFERROR(VLOOKUP($B418&amp;"-"&amp;$C418,エリア表のみ!$D$5:$M$906,3,FALSE) ="●",FALSE),IFERROR(VLOOKUP($B418&amp;"-"&amp;$C418,エリア表のみ!$Q$5:$Z$906,3,FALSE) ="●",FALSE),IFERROR(VLOOKUP($B418&amp;"-"&amp;$C418,エリア表のみ!$AD$5:$AM$906,3,FALSE) ="●",FALSE)),1,0),0)</f>
        <v>0</v>
      </c>
      <c r="E418" s="71">
        <v>14</v>
      </c>
      <c r="F418" s="71">
        <f>IFERROR(IF(OR(IFERROR(VLOOKUP($B418&amp;"-"&amp;$C418,エリア表のみ!$D$5:$M$906,5,FALSE) ="●",FALSE),IFERROR(VLOOKUP($B418&amp;"-"&amp;$C418,エリア表のみ!$Q$5:$Z$906,5,FALSE) ="●",FALSE),IFERROR(VLOOKUP($B418&amp;"-"&amp;$C418,エリア表のみ!$AD$5:$AM$906,5,FALSE) ="●",FALSE)),1,0),0)</f>
        <v>0</v>
      </c>
      <c r="G418" s="71">
        <v>156</v>
      </c>
      <c r="H418" s="71">
        <f>IFERROR(IF(OR(IFERROR(VLOOKUP($B418&amp;"-"&amp;$C418,エリア表のみ!$D$5:$M$906,7,FALSE) ="●",FALSE),IFERROR(VLOOKUP($B418&amp;"-"&amp;$C418,エリア表のみ!$Q$5:$Z$906,7,FALSE) ="●",FALSE),IFERROR(VLOOKUP($B418&amp;"-"&amp;$C418,エリア表のみ!$AD$5:$AM$906,7,FALSE) ="●",FALSE)),1,0),0)</f>
        <v>0</v>
      </c>
      <c r="I418" s="71">
        <v>170</v>
      </c>
      <c r="J418" s="71">
        <f>IFERROR(_xlfn.IFS(IFERROR(VLOOKUP($B418&amp;"-"&amp;$C418,エリア表のみ!$D$5:$M$906,1,FALSE) =$B418&amp;"-"&amp;$C418,FALSE),IFERROR(VLOOKUP($B418&amp;"-"&amp;$C418,エリア表のみ!$D$5:$M$906,9,FALSE),0),IFERROR(VLOOKUP($B418&amp;"-"&amp;$C418,エリア表のみ!$Q$5:$Z$906,1,FALSE) =$B418&amp;"-"&amp;$C418,FALSE),IFERROR(VLOOKUP($B418&amp;"-"&amp;$C418,エリア表のみ!$Q$5:$Z$906,9,FALSE),0),IFERROR(VLOOKUP($B418&amp;"-"&amp;$C418,エリア表のみ!$AD$5:$AM$906,1,FALSE) =$B418&amp;"-"&amp;$C418,FALSE),IFERROR(VLOOKUP($B418&amp;"-"&amp;$C418,エリア表のみ!$AD$5:$AM$906,9,FALSE),0)),0)</f>
        <v>0</v>
      </c>
    </row>
    <row r="419" spans="1:10">
      <c r="A419" s="17">
        <v>12</v>
      </c>
      <c r="B419" s="17">
        <v>14</v>
      </c>
      <c r="C419" s="71">
        <v>12</v>
      </c>
      <c r="D419" s="71">
        <f>IFERROR(IF(OR(IFERROR(VLOOKUP($B419&amp;"-"&amp;$C419,エリア表のみ!$D$5:$M$906,3,FALSE) ="●",FALSE),IFERROR(VLOOKUP($B419&amp;"-"&amp;$C419,エリア表のみ!$Q$5:$Z$906,3,FALSE) ="●",FALSE),IFERROR(VLOOKUP($B419&amp;"-"&amp;$C419,エリア表のみ!$AD$5:$AM$906,3,FALSE) ="●",FALSE)),1,0),0)</f>
        <v>0</v>
      </c>
      <c r="E419" s="71">
        <v>242</v>
      </c>
      <c r="F419" s="71">
        <f>IFERROR(IF(OR(IFERROR(VLOOKUP($B419&amp;"-"&amp;$C419,エリア表のみ!$D$5:$M$906,5,FALSE) ="●",FALSE),IFERROR(VLOOKUP($B419&amp;"-"&amp;$C419,エリア表のみ!$Q$5:$Z$906,5,FALSE) ="●",FALSE),IFERROR(VLOOKUP($B419&amp;"-"&amp;$C419,エリア表のみ!$AD$5:$AM$906,5,FALSE) ="●",FALSE)),1,0),0)</f>
        <v>0</v>
      </c>
      <c r="G419" s="71">
        <v>71</v>
      </c>
      <c r="H419" s="71">
        <f>IFERROR(IF(OR(IFERROR(VLOOKUP($B419&amp;"-"&amp;$C419,エリア表のみ!$D$5:$M$906,7,FALSE) ="●",FALSE),IFERROR(VLOOKUP($B419&amp;"-"&amp;$C419,エリア表のみ!$Q$5:$Z$906,7,FALSE) ="●",FALSE),IFERROR(VLOOKUP($B419&amp;"-"&amp;$C419,エリア表のみ!$AD$5:$AM$906,7,FALSE) ="●",FALSE)),1,0),0)</f>
        <v>0</v>
      </c>
      <c r="I419" s="71">
        <v>313</v>
      </c>
      <c r="J419" s="71">
        <f>IFERROR(_xlfn.IFS(IFERROR(VLOOKUP($B419&amp;"-"&amp;$C419,エリア表のみ!$D$5:$M$906,1,FALSE) =$B419&amp;"-"&amp;$C419,FALSE),IFERROR(VLOOKUP($B419&amp;"-"&amp;$C419,エリア表のみ!$D$5:$M$906,9,FALSE),0),IFERROR(VLOOKUP($B419&amp;"-"&amp;$C419,エリア表のみ!$Q$5:$Z$906,1,FALSE) =$B419&amp;"-"&amp;$C419,FALSE),IFERROR(VLOOKUP($B419&amp;"-"&amp;$C419,エリア表のみ!$Q$5:$Z$906,9,FALSE),0),IFERROR(VLOOKUP($B419&amp;"-"&amp;$C419,エリア表のみ!$AD$5:$AM$906,1,FALSE) =$B419&amp;"-"&amp;$C419,FALSE),IFERROR(VLOOKUP($B419&amp;"-"&amp;$C419,エリア表のみ!$AD$5:$AM$906,9,FALSE),0)),0)</f>
        <v>0</v>
      </c>
    </row>
    <row r="420" spans="1:10">
      <c r="A420" s="17">
        <v>13</v>
      </c>
      <c r="B420" s="17">
        <v>14</v>
      </c>
      <c r="C420" s="71">
        <v>13</v>
      </c>
      <c r="D420" s="71">
        <f>IFERROR(IF(OR(IFERROR(VLOOKUP($B420&amp;"-"&amp;$C420,エリア表のみ!$D$5:$M$906,3,FALSE) ="●",FALSE),IFERROR(VLOOKUP($B420&amp;"-"&amp;$C420,エリア表のみ!$Q$5:$Z$906,3,FALSE) ="●",FALSE),IFERROR(VLOOKUP($B420&amp;"-"&amp;$C420,エリア表のみ!$AD$5:$AM$906,3,FALSE) ="●",FALSE)),1,0),0)</f>
        <v>0</v>
      </c>
      <c r="E420" s="71">
        <v>120</v>
      </c>
      <c r="F420" s="71">
        <f>IFERROR(IF(OR(IFERROR(VLOOKUP($B420&amp;"-"&amp;$C420,エリア表のみ!$D$5:$M$906,5,FALSE) ="●",FALSE),IFERROR(VLOOKUP($B420&amp;"-"&amp;$C420,エリア表のみ!$Q$5:$Z$906,5,FALSE) ="●",FALSE),IFERROR(VLOOKUP($B420&amp;"-"&amp;$C420,エリア表のみ!$AD$5:$AM$906,5,FALSE) ="●",FALSE)),1,0),0)</f>
        <v>0</v>
      </c>
      <c r="G420" s="71">
        <v>85</v>
      </c>
      <c r="H420" s="71">
        <f>IFERROR(IF(OR(IFERROR(VLOOKUP($B420&amp;"-"&amp;$C420,エリア表のみ!$D$5:$M$906,7,FALSE) ="●",FALSE),IFERROR(VLOOKUP($B420&amp;"-"&amp;$C420,エリア表のみ!$Q$5:$Z$906,7,FALSE) ="●",FALSE),IFERROR(VLOOKUP($B420&amp;"-"&amp;$C420,エリア表のみ!$AD$5:$AM$906,7,FALSE) ="●",FALSE)),1,0),0)</f>
        <v>0</v>
      </c>
      <c r="I420" s="71">
        <v>205</v>
      </c>
      <c r="J420" s="71">
        <f>IFERROR(_xlfn.IFS(IFERROR(VLOOKUP($B420&amp;"-"&amp;$C420,エリア表のみ!$D$5:$M$906,1,FALSE) =$B420&amp;"-"&amp;$C420,FALSE),IFERROR(VLOOKUP($B420&amp;"-"&amp;$C420,エリア表のみ!$D$5:$M$906,9,FALSE),0),IFERROR(VLOOKUP($B420&amp;"-"&amp;$C420,エリア表のみ!$Q$5:$Z$906,1,FALSE) =$B420&amp;"-"&amp;$C420,FALSE),IFERROR(VLOOKUP($B420&amp;"-"&amp;$C420,エリア表のみ!$Q$5:$Z$906,9,FALSE),0),IFERROR(VLOOKUP($B420&amp;"-"&amp;$C420,エリア表のみ!$AD$5:$AM$906,1,FALSE) =$B420&amp;"-"&amp;$C420,FALSE),IFERROR(VLOOKUP($B420&amp;"-"&amp;$C420,エリア表のみ!$AD$5:$AM$906,9,FALSE),0)),0)</f>
        <v>0</v>
      </c>
    </row>
    <row r="421" spans="1:10">
      <c r="A421" s="17">
        <v>14</v>
      </c>
      <c r="B421" s="17">
        <v>14</v>
      </c>
      <c r="C421" s="71">
        <v>14</v>
      </c>
      <c r="D421" s="71">
        <f>IFERROR(IF(OR(IFERROR(VLOOKUP($B421&amp;"-"&amp;$C421,エリア表のみ!$D$5:$M$906,3,FALSE) ="●",FALSE),IFERROR(VLOOKUP($B421&amp;"-"&amp;$C421,エリア表のみ!$Q$5:$Z$906,3,FALSE) ="●",FALSE),IFERROR(VLOOKUP($B421&amp;"-"&amp;$C421,エリア表のみ!$AD$5:$AM$906,3,FALSE) ="●",FALSE)),1,0),0)</f>
        <v>0</v>
      </c>
      <c r="E421" s="71">
        <v>290</v>
      </c>
      <c r="F421" s="71">
        <f>IFERROR(IF(OR(IFERROR(VLOOKUP($B421&amp;"-"&amp;$C421,エリア表のみ!$D$5:$M$906,5,FALSE) ="●",FALSE),IFERROR(VLOOKUP($B421&amp;"-"&amp;$C421,エリア表のみ!$Q$5:$Z$906,5,FALSE) ="●",FALSE),IFERROR(VLOOKUP($B421&amp;"-"&amp;$C421,エリア表のみ!$AD$5:$AM$906,5,FALSE) ="●",FALSE)),1,0),0)</f>
        <v>0</v>
      </c>
      <c r="G421" s="71">
        <v>99</v>
      </c>
      <c r="H421" s="71">
        <f>IFERROR(IF(OR(IFERROR(VLOOKUP($B421&amp;"-"&amp;$C421,エリア表のみ!$D$5:$M$906,7,FALSE) ="●",FALSE),IFERROR(VLOOKUP($B421&amp;"-"&amp;$C421,エリア表のみ!$Q$5:$Z$906,7,FALSE) ="●",FALSE),IFERROR(VLOOKUP($B421&amp;"-"&amp;$C421,エリア表のみ!$AD$5:$AM$906,7,FALSE) ="●",FALSE)),1,0),0)</f>
        <v>0</v>
      </c>
      <c r="I421" s="71">
        <v>389</v>
      </c>
      <c r="J421" s="71">
        <f>IFERROR(_xlfn.IFS(IFERROR(VLOOKUP($B421&amp;"-"&amp;$C421,エリア表のみ!$D$5:$M$906,1,FALSE) =$B421&amp;"-"&amp;$C421,FALSE),IFERROR(VLOOKUP($B421&amp;"-"&amp;$C421,エリア表のみ!$D$5:$M$906,9,FALSE),0),IFERROR(VLOOKUP($B421&amp;"-"&amp;$C421,エリア表のみ!$Q$5:$Z$906,1,FALSE) =$B421&amp;"-"&amp;$C421,FALSE),IFERROR(VLOOKUP($B421&amp;"-"&amp;$C421,エリア表のみ!$Q$5:$Z$906,9,FALSE),0),IFERROR(VLOOKUP($B421&amp;"-"&amp;$C421,エリア表のみ!$AD$5:$AM$906,1,FALSE) =$B421&amp;"-"&amp;$C421,FALSE),IFERROR(VLOOKUP($B421&amp;"-"&amp;$C421,エリア表のみ!$AD$5:$AM$906,9,FALSE),0)),0)</f>
        <v>0</v>
      </c>
    </row>
    <row r="422" spans="1:10">
      <c r="A422" s="17">
        <v>15</v>
      </c>
      <c r="B422" s="17">
        <v>14</v>
      </c>
      <c r="C422" s="71">
        <v>15</v>
      </c>
      <c r="D422" s="71">
        <f>IFERROR(IF(OR(IFERROR(VLOOKUP($B422&amp;"-"&amp;$C422,エリア表のみ!$D$5:$M$906,3,FALSE) ="●",FALSE),IFERROR(VLOOKUP($B422&amp;"-"&amp;$C422,エリア表のみ!$Q$5:$Z$906,3,FALSE) ="●",FALSE),IFERROR(VLOOKUP($B422&amp;"-"&amp;$C422,エリア表のみ!$AD$5:$AM$906,3,FALSE) ="●",FALSE)),1,0),0)</f>
        <v>0</v>
      </c>
      <c r="E422" s="71">
        <v>425</v>
      </c>
      <c r="F422" s="71">
        <f>IFERROR(IF(OR(IFERROR(VLOOKUP($B422&amp;"-"&amp;$C422,エリア表のみ!$D$5:$M$906,5,FALSE) ="●",FALSE),IFERROR(VLOOKUP($B422&amp;"-"&amp;$C422,エリア表のみ!$Q$5:$Z$906,5,FALSE) ="●",FALSE),IFERROR(VLOOKUP($B422&amp;"-"&amp;$C422,エリア表のみ!$AD$5:$AM$906,5,FALSE) ="●",FALSE)),1,0),0)</f>
        <v>0</v>
      </c>
      <c r="G422" s="71">
        <v>117</v>
      </c>
      <c r="H422" s="71">
        <f>IFERROR(IF(OR(IFERROR(VLOOKUP($B422&amp;"-"&amp;$C422,エリア表のみ!$D$5:$M$906,7,FALSE) ="●",FALSE),IFERROR(VLOOKUP($B422&amp;"-"&amp;$C422,エリア表のみ!$Q$5:$Z$906,7,FALSE) ="●",FALSE),IFERROR(VLOOKUP($B422&amp;"-"&amp;$C422,エリア表のみ!$AD$5:$AM$906,7,FALSE) ="●",FALSE)),1,0),0)</f>
        <v>0</v>
      </c>
      <c r="I422" s="71">
        <v>542</v>
      </c>
      <c r="J422" s="71">
        <f>IFERROR(_xlfn.IFS(IFERROR(VLOOKUP($B422&amp;"-"&amp;$C422,エリア表のみ!$D$5:$M$906,1,FALSE) =$B422&amp;"-"&amp;$C422,FALSE),IFERROR(VLOOKUP($B422&amp;"-"&amp;$C422,エリア表のみ!$D$5:$M$906,9,FALSE),0),IFERROR(VLOOKUP($B422&amp;"-"&amp;$C422,エリア表のみ!$Q$5:$Z$906,1,FALSE) =$B422&amp;"-"&amp;$C422,FALSE),IFERROR(VLOOKUP($B422&amp;"-"&amp;$C422,エリア表のみ!$Q$5:$Z$906,9,FALSE),0),IFERROR(VLOOKUP($B422&amp;"-"&amp;$C422,エリア表のみ!$AD$5:$AM$906,1,FALSE) =$B422&amp;"-"&amp;$C422,FALSE),IFERROR(VLOOKUP($B422&amp;"-"&amp;$C422,エリア表のみ!$AD$5:$AM$906,9,FALSE),0)),0)</f>
        <v>0</v>
      </c>
    </row>
    <row r="423" spans="1:10">
      <c r="A423" s="17">
        <v>16</v>
      </c>
      <c r="B423" s="17">
        <v>14</v>
      </c>
      <c r="C423" s="71">
        <v>16</v>
      </c>
      <c r="D423" s="71">
        <f>IFERROR(IF(OR(IFERROR(VLOOKUP($B423&amp;"-"&amp;$C423,エリア表のみ!$D$5:$M$906,3,FALSE) ="●",FALSE),IFERROR(VLOOKUP($B423&amp;"-"&amp;$C423,エリア表のみ!$Q$5:$Z$906,3,FALSE) ="●",FALSE),IFERROR(VLOOKUP($B423&amp;"-"&amp;$C423,エリア表のみ!$AD$5:$AM$906,3,FALSE) ="●",FALSE)),1,0),0)</f>
        <v>0</v>
      </c>
      <c r="E423" s="71">
        <v>396</v>
      </c>
      <c r="F423" s="71">
        <f>IFERROR(IF(OR(IFERROR(VLOOKUP($B423&amp;"-"&amp;$C423,エリア表のみ!$D$5:$M$906,5,FALSE) ="●",FALSE),IFERROR(VLOOKUP($B423&amp;"-"&amp;$C423,エリア表のみ!$Q$5:$Z$906,5,FALSE) ="●",FALSE),IFERROR(VLOOKUP($B423&amp;"-"&amp;$C423,エリア表のみ!$AD$5:$AM$906,5,FALSE) ="●",FALSE)),1,0),0)</f>
        <v>0</v>
      </c>
      <c r="G423" s="71">
        <v>45</v>
      </c>
      <c r="H423" s="71">
        <f>IFERROR(IF(OR(IFERROR(VLOOKUP($B423&amp;"-"&amp;$C423,エリア表のみ!$D$5:$M$906,7,FALSE) ="●",FALSE),IFERROR(VLOOKUP($B423&amp;"-"&amp;$C423,エリア表のみ!$Q$5:$Z$906,7,FALSE) ="●",FALSE),IFERROR(VLOOKUP($B423&amp;"-"&amp;$C423,エリア表のみ!$AD$5:$AM$906,7,FALSE) ="●",FALSE)),1,0),0)</f>
        <v>0</v>
      </c>
      <c r="I423" s="71">
        <v>441</v>
      </c>
      <c r="J423" s="71">
        <f>IFERROR(_xlfn.IFS(IFERROR(VLOOKUP($B423&amp;"-"&amp;$C423,エリア表のみ!$D$5:$M$906,1,FALSE) =$B423&amp;"-"&amp;$C423,FALSE),IFERROR(VLOOKUP($B423&amp;"-"&amp;$C423,エリア表のみ!$D$5:$M$906,9,FALSE),0),IFERROR(VLOOKUP($B423&amp;"-"&amp;$C423,エリア表のみ!$Q$5:$Z$906,1,FALSE) =$B423&amp;"-"&amp;$C423,FALSE),IFERROR(VLOOKUP($B423&amp;"-"&amp;$C423,エリア表のみ!$Q$5:$Z$906,9,FALSE),0),IFERROR(VLOOKUP($B423&amp;"-"&amp;$C423,エリア表のみ!$AD$5:$AM$906,1,FALSE) =$B423&amp;"-"&amp;$C423,FALSE),IFERROR(VLOOKUP($B423&amp;"-"&amp;$C423,エリア表のみ!$AD$5:$AM$906,9,FALSE),0)),0)</f>
        <v>0</v>
      </c>
    </row>
    <row r="424" spans="1:10">
      <c r="A424" s="17">
        <v>17</v>
      </c>
      <c r="B424" s="17">
        <v>14</v>
      </c>
      <c r="C424" s="71">
        <v>17</v>
      </c>
      <c r="D424" s="71">
        <f>IFERROR(IF(OR(IFERROR(VLOOKUP($B424&amp;"-"&amp;$C424,エリア表のみ!$D$5:$M$906,3,FALSE) ="●",FALSE),IFERROR(VLOOKUP($B424&amp;"-"&amp;$C424,エリア表のみ!$Q$5:$Z$906,3,FALSE) ="●",FALSE),IFERROR(VLOOKUP($B424&amp;"-"&amp;$C424,エリア表のみ!$AD$5:$AM$906,3,FALSE) ="●",FALSE)),1,0),0)</f>
        <v>0</v>
      </c>
      <c r="E424" s="71">
        <v>133</v>
      </c>
      <c r="F424" s="71">
        <f>IFERROR(IF(OR(IFERROR(VLOOKUP($B424&amp;"-"&amp;$C424,エリア表のみ!$D$5:$M$906,5,FALSE) ="●",FALSE),IFERROR(VLOOKUP($B424&amp;"-"&amp;$C424,エリア表のみ!$Q$5:$Z$906,5,FALSE) ="●",FALSE),IFERROR(VLOOKUP($B424&amp;"-"&amp;$C424,エリア表のみ!$AD$5:$AM$906,5,FALSE) ="●",FALSE)),1,0),0)</f>
        <v>0</v>
      </c>
      <c r="G424" s="71">
        <v>52</v>
      </c>
      <c r="H424" s="71">
        <f>IFERROR(IF(OR(IFERROR(VLOOKUP($B424&amp;"-"&amp;$C424,エリア表のみ!$D$5:$M$906,7,FALSE) ="●",FALSE),IFERROR(VLOOKUP($B424&amp;"-"&amp;$C424,エリア表のみ!$Q$5:$Z$906,7,FALSE) ="●",FALSE),IFERROR(VLOOKUP($B424&amp;"-"&amp;$C424,エリア表のみ!$AD$5:$AM$906,7,FALSE) ="●",FALSE)),1,0),0)</f>
        <v>0</v>
      </c>
      <c r="I424" s="71">
        <v>185</v>
      </c>
      <c r="J424" s="71">
        <f>IFERROR(_xlfn.IFS(IFERROR(VLOOKUP($B424&amp;"-"&amp;$C424,エリア表のみ!$D$5:$M$906,1,FALSE) =$B424&amp;"-"&amp;$C424,FALSE),IFERROR(VLOOKUP($B424&amp;"-"&amp;$C424,エリア表のみ!$D$5:$M$906,9,FALSE),0),IFERROR(VLOOKUP($B424&amp;"-"&amp;$C424,エリア表のみ!$Q$5:$Z$906,1,FALSE) =$B424&amp;"-"&amp;$C424,FALSE),IFERROR(VLOOKUP($B424&amp;"-"&amp;$C424,エリア表のみ!$Q$5:$Z$906,9,FALSE),0),IFERROR(VLOOKUP($B424&amp;"-"&amp;$C424,エリア表のみ!$AD$5:$AM$906,1,FALSE) =$B424&amp;"-"&amp;$C424,FALSE),IFERROR(VLOOKUP($B424&amp;"-"&amp;$C424,エリア表のみ!$AD$5:$AM$906,9,FALSE),0)),0)</f>
        <v>0</v>
      </c>
    </row>
    <row r="425" spans="1:10">
      <c r="A425" s="17">
        <v>18</v>
      </c>
      <c r="B425" s="17">
        <v>14</v>
      </c>
      <c r="C425" s="71">
        <v>18</v>
      </c>
      <c r="D425" s="71">
        <f>IFERROR(IF(OR(IFERROR(VLOOKUP($B425&amp;"-"&amp;$C425,エリア表のみ!$D$5:$M$906,3,FALSE) ="●",FALSE),IFERROR(VLOOKUP($B425&amp;"-"&amp;$C425,エリア表のみ!$Q$5:$Z$906,3,FALSE) ="●",FALSE),IFERROR(VLOOKUP($B425&amp;"-"&amp;$C425,エリア表のみ!$AD$5:$AM$906,3,FALSE) ="●",FALSE)),1,0),0)</f>
        <v>0</v>
      </c>
      <c r="E425" s="71">
        <v>102</v>
      </c>
      <c r="F425" s="71">
        <f>IFERROR(IF(OR(IFERROR(VLOOKUP($B425&amp;"-"&amp;$C425,エリア表のみ!$D$5:$M$906,5,FALSE) ="●",FALSE),IFERROR(VLOOKUP($B425&amp;"-"&amp;$C425,エリア表のみ!$Q$5:$Z$906,5,FALSE) ="●",FALSE),IFERROR(VLOOKUP($B425&amp;"-"&amp;$C425,エリア表のみ!$AD$5:$AM$906,5,FALSE) ="●",FALSE)),1,0),0)</f>
        <v>0</v>
      </c>
      <c r="G425" s="71">
        <v>17</v>
      </c>
      <c r="H425" s="71">
        <f>IFERROR(IF(OR(IFERROR(VLOOKUP($B425&amp;"-"&amp;$C425,エリア表のみ!$D$5:$M$906,7,FALSE) ="●",FALSE),IFERROR(VLOOKUP($B425&amp;"-"&amp;$C425,エリア表のみ!$Q$5:$Z$906,7,FALSE) ="●",FALSE),IFERROR(VLOOKUP($B425&amp;"-"&amp;$C425,エリア表のみ!$AD$5:$AM$906,7,FALSE) ="●",FALSE)),1,0),0)</f>
        <v>0</v>
      </c>
      <c r="I425" s="71">
        <v>119</v>
      </c>
      <c r="J425" s="71">
        <f>IFERROR(_xlfn.IFS(IFERROR(VLOOKUP($B425&amp;"-"&amp;$C425,エリア表のみ!$D$5:$M$906,1,FALSE) =$B425&amp;"-"&amp;$C425,FALSE),IFERROR(VLOOKUP($B425&amp;"-"&amp;$C425,エリア表のみ!$D$5:$M$906,9,FALSE),0),IFERROR(VLOOKUP($B425&amp;"-"&amp;$C425,エリア表のみ!$Q$5:$Z$906,1,FALSE) =$B425&amp;"-"&amp;$C425,FALSE),IFERROR(VLOOKUP($B425&amp;"-"&amp;$C425,エリア表のみ!$Q$5:$Z$906,9,FALSE),0),IFERROR(VLOOKUP($B425&amp;"-"&amp;$C425,エリア表のみ!$AD$5:$AM$906,1,FALSE) =$B425&amp;"-"&amp;$C425,FALSE),IFERROR(VLOOKUP($B425&amp;"-"&amp;$C425,エリア表のみ!$AD$5:$AM$906,9,FALSE),0)),0)</f>
        <v>0</v>
      </c>
    </row>
    <row r="426" spans="1:10">
      <c r="A426" s="17">
        <v>19</v>
      </c>
      <c r="B426" s="17">
        <v>14</v>
      </c>
      <c r="C426" s="71">
        <v>19</v>
      </c>
      <c r="D426" s="71">
        <f>IFERROR(IF(OR(IFERROR(VLOOKUP($B426&amp;"-"&amp;$C426,エリア表のみ!$D$5:$M$906,3,FALSE) ="●",FALSE),IFERROR(VLOOKUP($B426&amp;"-"&amp;$C426,エリア表のみ!$Q$5:$Z$906,3,FALSE) ="●",FALSE),IFERROR(VLOOKUP($B426&amp;"-"&amp;$C426,エリア表のみ!$AD$5:$AM$906,3,FALSE) ="●",FALSE)),1,0),0)</f>
        <v>0</v>
      </c>
      <c r="E426" s="71">
        <v>61</v>
      </c>
      <c r="F426" s="71">
        <f>IFERROR(IF(OR(IFERROR(VLOOKUP($B426&amp;"-"&amp;$C426,エリア表のみ!$D$5:$M$906,5,FALSE) ="●",FALSE),IFERROR(VLOOKUP($B426&amp;"-"&amp;$C426,エリア表のみ!$Q$5:$Z$906,5,FALSE) ="●",FALSE),IFERROR(VLOOKUP($B426&amp;"-"&amp;$C426,エリア表のみ!$AD$5:$AM$906,5,FALSE) ="●",FALSE)),1,0),0)</f>
        <v>0</v>
      </c>
      <c r="G426" s="71">
        <v>66</v>
      </c>
      <c r="H426" s="71">
        <f>IFERROR(IF(OR(IFERROR(VLOOKUP($B426&amp;"-"&amp;$C426,エリア表のみ!$D$5:$M$906,7,FALSE) ="●",FALSE),IFERROR(VLOOKUP($B426&amp;"-"&amp;$C426,エリア表のみ!$Q$5:$Z$906,7,FALSE) ="●",FALSE),IFERROR(VLOOKUP($B426&amp;"-"&amp;$C426,エリア表のみ!$AD$5:$AM$906,7,FALSE) ="●",FALSE)),1,0),0)</f>
        <v>0</v>
      </c>
      <c r="I426" s="71">
        <v>127</v>
      </c>
      <c r="J426" s="71">
        <f>IFERROR(_xlfn.IFS(IFERROR(VLOOKUP($B426&amp;"-"&amp;$C426,エリア表のみ!$D$5:$M$906,1,FALSE) =$B426&amp;"-"&amp;$C426,FALSE),IFERROR(VLOOKUP($B426&amp;"-"&amp;$C426,エリア表のみ!$D$5:$M$906,9,FALSE),0),IFERROR(VLOOKUP($B426&amp;"-"&amp;$C426,エリア表のみ!$Q$5:$Z$906,1,FALSE) =$B426&amp;"-"&amp;$C426,FALSE),IFERROR(VLOOKUP($B426&amp;"-"&amp;$C426,エリア表のみ!$Q$5:$Z$906,9,FALSE),0),IFERROR(VLOOKUP($B426&amp;"-"&amp;$C426,エリア表のみ!$AD$5:$AM$906,1,FALSE) =$B426&amp;"-"&amp;$C426,FALSE),IFERROR(VLOOKUP($B426&amp;"-"&amp;$C426,エリア表のみ!$AD$5:$AM$906,9,FALSE),0)),0)</f>
        <v>0</v>
      </c>
    </row>
    <row r="427" spans="1:10">
      <c r="A427" s="17">
        <v>20</v>
      </c>
      <c r="B427" s="17">
        <v>14</v>
      </c>
      <c r="C427" s="71">
        <v>20</v>
      </c>
      <c r="D427" s="71">
        <f>IFERROR(IF(OR(IFERROR(VLOOKUP($B427&amp;"-"&amp;$C427,エリア表のみ!$D$5:$M$906,3,FALSE) ="●",FALSE),IFERROR(VLOOKUP($B427&amp;"-"&amp;$C427,エリア表のみ!$Q$5:$Z$906,3,FALSE) ="●",FALSE),IFERROR(VLOOKUP($B427&amp;"-"&amp;$C427,エリア表のみ!$AD$5:$AM$906,3,FALSE) ="●",FALSE)),1,0),0)</f>
        <v>0</v>
      </c>
      <c r="E427" s="71">
        <v>103</v>
      </c>
      <c r="F427" s="71">
        <f>IFERROR(IF(OR(IFERROR(VLOOKUP($B427&amp;"-"&amp;$C427,エリア表のみ!$D$5:$M$906,5,FALSE) ="●",FALSE),IFERROR(VLOOKUP($B427&amp;"-"&amp;$C427,エリア表のみ!$Q$5:$Z$906,5,FALSE) ="●",FALSE),IFERROR(VLOOKUP($B427&amp;"-"&amp;$C427,エリア表のみ!$AD$5:$AM$906,5,FALSE) ="●",FALSE)),1,0),0)</f>
        <v>0</v>
      </c>
      <c r="G427" s="71">
        <v>30</v>
      </c>
      <c r="H427" s="71">
        <f>IFERROR(IF(OR(IFERROR(VLOOKUP($B427&amp;"-"&amp;$C427,エリア表のみ!$D$5:$M$906,7,FALSE) ="●",FALSE),IFERROR(VLOOKUP($B427&amp;"-"&amp;$C427,エリア表のみ!$Q$5:$Z$906,7,FALSE) ="●",FALSE),IFERROR(VLOOKUP($B427&amp;"-"&amp;$C427,エリア表のみ!$AD$5:$AM$906,7,FALSE) ="●",FALSE)),1,0),0)</f>
        <v>0</v>
      </c>
      <c r="I427" s="71">
        <v>133</v>
      </c>
      <c r="J427" s="71">
        <f>IFERROR(_xlfn.IFS(IFERROR(VLOOKUP($B427&amp;"-"&amp;$C427,エリア表のみ!$D$5:$M$906,1,FALSE) =$B427&amp;"-"&amp;$C427,FALSE),IFERROR(VLOOKUP($B427&amp;"-"&amp;$C427,エリア表のみ!$D$5:$M$906,9,FALSE),0),IFERROR(VLOOKUP($B427&amp;"-"&amp;$C427,エリア表のみ!$Q$5:$Z$906,1,FALSE) =$B427&amp;"-"&amp;$C427,FALSE),IFERROR(VLOOKUP($B427&amp;"-"&amp;$C427,エリア表のみ!$Q$5:$Z$906,9,FALSE),0),IFERROR(VLOOKUP($B427&amp;"-"&amp;$C427,エリア表のみ!$AD$5:$AM$906,1,FALSE) =$B427&amp;"-"&amp;$C427,FALSE),IFERROR(VLOOKUP($B427&amp;"-"&amp;$C427,エリア表のみ!$AD$5:$AM$906,9,FALSE),0)),0)</f>
        <v>0</v>
      </c>
    </row>
    <row r="428" spans="1:10">
      <c r="A428" s="17">
        <v>21</v>
      </c>
      <c r="B428" s="17">
        <v>14</v>
      </c>
      <c r="C428" s="71">
        <v>21</v>
      </c>
      <c r="D428" s="71">
        <f>IFERROR(IF(OR(IFERROR(VLOOKUP($B428&amp;"-"&amp;$C428,エリア表のみ!$D$5:$M$906,3,FALSE) ="●",FALSE),IFERROR(VLOOKUP($B428&amp;"-"&amp;$C428,エリア表のみ!$Q$5:$Z$906,3,FALSE) ="●",FALSE),IFERROR(VLOOKUP($B428&amp;"-"&amp;$C428,エリア表のみ!$AD$5:$AM$906,3,FALSE) ="●",FALSE)),1,0),0)</f>
        <v>0</v>
      </c>
      <c r="E428" s="71">
        <v>153</v>
      </c>
      <c r="F428" s="71">
        <f>IFERROR(IF(OR(IFERROR(VLOOKUP($B428&amp;"-"&amp;$C428,エリア表のみ!$D$5:$M$906,5,FALSE) ="●",FALSE),IFERROR(VLOOKUP($B428&amp;"-"&amp;$C428,エリア表のみ!$Q$5:$Z$906,5,FALSE) ="●",FALSE),IFERROR(VLOOKUP($B428&amp;"-"&amp;$C428,エリア表のみ!$AD$5:$AM$906,5,FALSE) ="●",FALSE)),1,0),0)</f>
        <v>0</v>
      </c>
      <c r="G428" s="71">
        <v>65</v>
      </c>
      <c r="H428" s="71">
        <f>IFERROR(IF(OR(IFERROR(VLOOKUP($B428&amp;"-"&amp;$C428,エリア表のみ!$D$5:$M$906,7,FALSE) ="●",FALSE),IFERROR(VLOOKUP($B428&amp;"-"&amp;$C428,エリア表のみ!$Q$5:$Z$906,7,FALSE) ="●",FALSE),IFERROR(VLOOKUP($B428&amp;"-"&amp;$C428,エリア表のみ!$AD$5:$AM$906,7,FALSE) ="●",FALSE)),1,0),0)</f>
        <v>0</v>
      </c>
      <c r="I428" s="71">
        <v>218</v>
      </c>
      <c r="J428" s="71">
        <f>IFERROR(_xlfn.IFS(IFERROR(VLOOKUP($B428&amp;"-"&amp;$C428,エリア表のみ!$D$5:$M$906,1,FALSE) =$B428&amp;"-"&amp;$C428,FALSE),IFERROR(VLOOKUP($B428&amp;"-"&amp;$C428,エリア表のみ!$D$5:$M$906,9,FALSE),0),IFERROR(VLOOKUP($B428&amp;"-"&amp;$C428,エリア表のみ!$Q$5:$Z$906,1,FALSE) =$B428&amp;"-"&amp;$C428,FALSE),IFERROR(VLOOKUP($B428&amp;"-"&amp;$C428,エリア表のみ!$Q$5:$Z$906,9,FALSE),0),IFERROR(VLOOKUP($B428&amp;"-"&amp;$C428,エリア表のみ!$AD$5:$AM$906,1,FALSE) =$B428&amp;"-"&amp;$C428,FALSE),IFERROR(VLOOKUP($B428&amp;"-"&amp;$C428,エリア表のみ!$AD$5:$AM$906,9,FALSE),0)),0)</f>
        <v>0</v>
      </c>
    </row>
    <row r="429" spans="1:10">
      <c r="A429" s="17">
        <v>22</v>
      </c>
      <c r="B429" s="17">
        <v>14</v>
      </c>
      <c r="C429" s="71">
        <v>22</v>
      </c>
      <c r="D429" s="71">
        <f>IFERROR(IF(OR(IFERROR(VLOOKUP($B429&amp;"-"&amp;$C429,エリア表のみ!$D$5:$M$906,3,FALSE) ="●",FALSE),IFERROR(VLOOKUP($B429&amp;"-"&amp;$C429,エリア表のみ!$Q$5:$Z$906,3,FALSE) ="●",FALSE),IFERROR(VLOOKUP($B429&amp;"-"&amp;$C429,エリア表のみ!$AD$5:$AM$906,3,FALSE) ="●",FALSE)),1,0),0)</f>
        <v>0</v>
      </c>
      <c r="E429" s="71">
        <v>346</v>
      </c>
      <c r="F429" s="71">
        <f>IFERROR(IF(OR(IFERROR(VLOOKUP($B429&amp;"-"&amp;$C429,エリア表のみ!$D$5:$M$906,5,FALSE) ="●",FALSE),IFERROR(VLOOKUP($B429&amp;"-"&amp;$C429,エリア表のみ!$Q$5:$Z$906,5,FALSE) ="●",FALSE),IFERROR(VLOOKUP($B429&amp;"-"&amp;$C429,エリア表のみ!$AD$5:$AM$906,5,FALSE) ="●",FALSE)),1,0),0)</f>
        <v>0</v>
      </c>
      <c r="G429" s="71">
        <v>10</v>
      </c>
      <c r="H429" s="71">
        <f>IFERROR(IF(OR(IFERROR(VLOOKUP($B429&amp;"-"&amp;$C429,エリア表のみ!$D$5:$M$906,7,FALSE) ="●",FALSE),IFERROR(VLOOKUP($B429&amp;"-"&amp;$C429,エリア表のみ!$Q$5:$Z$906,7,FALSE) ="●",FALSE),IFERROR(VLOOKUP($B429&amp;"-"&amp;$C429,エリア表のみ!$AD$5:$AM$906,7,FALSE) ="●",FALSE)),1,0),0)</f>
        <v>0</v>
      </c>
      <c r="I429" s="71">
        <v>356</v>
      </c>
      <c r="J429" s="71">
        <f>IFERROR(_xlfn.IFS(IFERROR(VLOOKUP($B429&amp;"-"&amp;$C429,エリア表のみ!$D$5:$M$906,1,FALSE) =$B429&amp;"-"&amp;$C429,FALSE),IFERROR(VLOOKUP($B429&amp;"-"&amp;$C429,エリア表のみ!$D$5:$M$906,9,FALSE),0),IFERROR(VLOOKUP($B429&amp;"-"&amp;$C429,エリア表のみ!$Q$5:$Z$906,1,FALSE) =$B429&amp;"-"&amp;$C429,FALSE),IFERROR(VLOOKUP($B429&amp;"-"&amp;$C429,エリア表のみ!$Q$5:$Z$906,9,FALSE),0),IFERROR(VLOOKUP($B429&amp;"-"&amp;$C429,エリア表のみ!$AD$5:$AM$906,1,FALSE) =$B429&amp;"-"&amp;$C429,FALSE),IFERROR(VLOOKUP($B429&amp;"-"&amp;$C429,エリア表のみ!$AD$5:$AM$906,9,FALSE),0)),0)</f>
        <v>0</v>
      </c>
    </row>
    <row r="430" spans="1:10">
      <c r="A430" s="17">
        <v>23</v>
      </c>
      <c r="B430" s="17">
        <v>14</v>
      </c>
      <c r="C430" s="71">
        <v>23</v>
      </c>
      <c r="D430" s="71">
        <f>IFERROR(IF(OR(IFERROR(VLOOKUP($B430&amp;"-"&amp;$C430,エリア表のみ!$D$5:$M$906,3,FALSE) ="●",FALSE),IFERROR(VLOOKUP($B430&amp;"-"&amp;$C430,エリア表のみ!$Q$5:$Z$906,3,FALSE) ="●",FALSE),IFERROR(VLOOKUP($B430&amp;"-"&amp;$C430,エリア表のみ!$AD$5:$AM$906,3,FALSE) ="●",FALSE)),1,0),0)</f>
        <v>0</v>
      </c>
      <c r="E430" s="71">
        <v>185</v>
      </c>
      <c r="F430" s="71">
        <f>IFERROR(IF(OR(IFERROR(VLOOKUP($B430&amp;"-"&amp;$C430,エリア表のみ!$D$5:$M$906,5,FALSE) ="●",FALSE),IFERROR(VLOOKUP($B430&amp;"-"&amp;$C430,エリア表のみ!$Q$5:$Z$906,5,FALSE) ="●",FALSE),IFERROR(VLOOKUP($B430&amp;"-"&amp;$C430,エリア表のみ!$AD$5:$AM$906,5,FALSE) ="●",FALSE)),1,0),0)</f>
        <v>0</v>
      </c>
      <c r="G430" s="71">
        <v>0</v>
      </c>
      <c r="H430" s="71">
        <f>IFERROR(IF(OR(IFERROR(VLOOKUP($B430&amp;"-"&amp;$C430,エリア表のみ!$D$5:$M$906,7,FALSE) ="●",FALSE),IFERROR(VLOOKUP($B430&amp;"-"&amp;$C430,エリア表のみ!$Q$5:$Z$906,7,FALSE) ="●",FALSE),IFERROR(VLOOKUP($B430&amp;"-"&amp;$C430,エリア表のみ!$AD$5:$AM$906,7,FALSE) ="●",FALSE)),1,0),0)</f>
        <v>0</v>
      </c>
      <c r="I430" s="71">
        <v>185</v>
      </c>
      <c r="J430" s="71">
        <f>IFERROR(_xlfn.IFS(IFERROR(VLOOKUP($B430&amp;"-"&amp;$C430,エリア表のみ!$D$5:$M$906,1,FALSE) =$B430&amp;"-"&amp;$C430,FALSE),IFERROR(VLOOKUP($B430&amp;"-"&amp;$C430,エリア表のみ!$D$5:$M$906,9,FALSE),0),IFERROR(VLOOKUP($B430&amp;"-"&amp;$C430,エリア表のみ!$Q$5:$Z$906,1,FALSE) =$B430&amp;"-"&amp;$C430,FALSE),IFERROR(VLOOKUP($B430&amp;"-"&amp;$C430,エリア表のみ!$Q$5:$Z$906,9,FALSE),0),IFERROR(VLOOKUP($B430&amp;"-"&amp;$C430,エリア表のみ!$AD$5:$AM$906,1,FALSE) =$B430&amp;"-"&amp;$C430,FALSE),IFERROR(VLOOKUP($B430&amp;"-"&amp;$C430,エリア表のみ!$AD$5:$AM$906,9,FALSE),0)),0)</f>
        <v>0</v>
      </c>
    </row>
    <row r="431" spans="1:10">
      <c r="A431" s="17">
        <v>24</v>
      </c>
      <c r="B431" s="17">
        <v>14</v>
      </c>
      <c r="C431" s="71">
        <v>24</v>
      </c>
      <c r="D431" s="71">
        <f>IFERROR(IF(OR(IFERROR(VLOOKUP($B431&amp;"-"&amp;$C431,エリア表のみ!$D$5:$M$906,3,FALSE) ="●",FALSE),IFERROR(VLOOKUP($B431&amp;"-"&amp;$C431,エリア表のみ!$Q$5:$Z$906,3,FALSE) ="●",FALSE),IFERROR(VLOOKUP($B431&amp;"-"&amp;$C431,エリア表のみ!$AD$5:$AM$906,3,FALSE) ="●",FALSE)),1,0),0)</f>
        <v>0</v>
      </c>
      <c r="E431" s="71">
        <v>348</v>
      </c>
      <c r="F431" s="71">
        <f>IFERROR(IF(OR(IFERROR(VLOOKUP($B431&amp;"-"&amp;$C431,エリア表のみ!$D$5:$M$906,5,FALSE) ="●",FALSE),IFERROR(VLOOKUP($B431&amp;"-"&amp;$C431,エリア表のみ!$Q$5:$Z$906,5,FALSE) ="●",FALSE),IFERROR(VLOOKUP($B431&amp;"-"&amp;$C431,エリア表のみ!$AD$5:$AM$906,5,FALSE) ="●",FALSE)),1,0),0)</f>
        <v>0</v>
      </c>
      <c r="G431" s="71">
        <v>268</v>
      </c>
      <c r="H431" s="71">
        <f>IFERROR(IF(OR(IFERROR(VLOOKUP($B431&amp;"-"&amp;$C431,エリア表のみ!$D$5:$M$906,7,FALSE) ="●",FALSE),IFERROR(VLOOKUP($B431&amp;"-"&amp;$C431,エリア表のみ!$Q$5:$Z$906,7,FALSE) ="●",FALSE),IFERROR(VLOOKUP($B431&amp;"-"&amp;$C431,エリア表のみ!$AD$5:$AM$906,7,FALSE) ="●",FALSE)),1,0),0)</f>
        <v>0</v>
      </c>
      <c r="I431" s="71">
        <v>616</v>
      </c>
      <c r="J431" s="71">
        <f>IFERROR(_xlfn.IFS(IFERROR(VLOOKUP($B431&amp;"-"&amp;$C431,エリア表のみ!$D$5:$M$906,1,FALSE) =$B431&amp;"-"&amp;$C431,FALSE),IFERROR(VLOOKUP($B431&amp;"-"&amp;$C431,エリア表のみ!$D$5:$M$906,9,FALSE),0),IFERROR(VLOOKUP($B431&amp;"-"&amp;$C431,エリア表のみ!$Q$5:$Z$906,1,FALSE) =$B431&amp;"-"&amp;$C431,FALSE),IFERROR(VLOOKUP($B431&amp;"-"&amp;$C431,エリア表のみ!$Q$5:$Z$906,9,FALSE),0),IFERROR(VLOOKUP($B431&amp;"-"&amp;$C431,エリア表のみ!$AD$5:$AM$906,1,FALSE) =$B431&amp;"-"&amp;$C431,FALSE),IFERROR(VLOOKUP($B431&amp;"-"&amp;$C431,エリア表のみ!$AD$5:$AM$906,9,FALSE),0)),0)</f>
        <v>0</v>
      </c>
    </row>
    <row r="432" spans="1:10">
      <c r="A432" s="17">
        <v>25</v>
      </c>
      <c r="B432" s="17">
        <v>14</v>
      </c>
      <c r="C432" s="71">
        <v>25</v>
      </c>
      <c r="D432" s="71">
        <f>IFERROR(IF(OR(IFERROR(VLOOKUP($B432&amp;"-"&amp;$C432,エリア表のみ!$D$5:$M$906,3,FALSE) ="●",FALSE),IFERROR(VLOOKUP($B432&amp;"-"&amp;$C432,エリア表のみ!$Q$5:$Z$906,3,FALSE) ="●",FALSE),IFERROR(VLOOKUP($B432&amp;"-"&amp;$C432,エリア表のみ!$AD$5:$AM$906,3,FALSE) ="●",FALSE)),1,0),0)</f>
        <v>0</v>
      </c>
      <c r="E432" s="71">
        <v>440</v>
      </c>
      <c r="F432" s="71">
        <f>IFERROR(IF(OR(IFERROR(VLOOKUP($B432&amp;"-"&amp;$C432,エリア表のみ!$D$5:$M$906,5,FALSE) ="●",FALSE),IFERROR(VLOOKUP($B432&amp;"-"&amp;$C432,エリア表のみ!$Q$5:$Z$906,5,FALSE) ="●",FALSE),IFERROR(VLOOKUP($B432&amp;"-"&amp;$C432,エリア表のみ!$AD$5:$AM$906,5,FALSE) ="●",FALSE)),1,0),0)</f>
        <v>0</v>
      </c>
      <c r="G432" s="71">
        <v>212</v>
      </c>
      <c r="H432" s="71">
        <f>IFERROR(IF(OR(IFERROR(VLOOKUP($B432&amp;"-"&amp;$C432,エリア表のみ!$D$5:$M$906,7,FALSE) ="●",FALSE),IFERROR(VLOOKUP($B432&amp;"-"&amp;$C432,エリア表のみ!$Q$5:$Z$906,7,FALSE) ="●",FALSE),IFERROR(VLOOKUP($B432&amp;"-"&amp;$C432,エリア表のみ!$AD$5:$AM$906,7,FALSE) ="●",FALSE)),1,0),0)</f>
        <v>0</v>
      </c>
      <c r="I432" s="71">
        <v>652</v>
      </c>
      <c r="J432" s="71">
        <f>IFERROR(_xlfn.IFS(IFERROR(VLOOKUP($B432&amp;"-"&amp;$C432,エリア表のみ!$D$5:$M$906,1,FALSE) =$B432&amp;"-"&amp;$C432,FALSE),IFERROR(VLOOKUP($B432&amp;"-"&amp;$C432,エリア表のみ!$D$5:$M$906,9,FALSE),0),IFERROR(VLOOKUP($B432&amp;"-"&amp;$C432,エリア表のみ!$Q$5:$Z$906,1,FALSE) =$B432&amp;"-"&amp;$C432,FALSE),IFERROR(VLOOKUP($B432&amp;"-"&amp;$C432,エリア表のみ!$Q$5:$Z$906,9,FALSE),0),IFERROR(VLOOKUP($B432&amp;"-"&amp;$C432,エリア表のみ!$AD$5:$AM$906,1,FALSE) =$B432&amp;"-"&amp;$C432,FALSE),IFERROR(VLOOKUP($B432&amp;"-"&amp;$C432,エリア表のみ!$AD$5:$AM$906,9,FALSE),0)),0)</f>
        <v>0</v>
      </c>
    </row>
    <row r="433" spans="1:12">
      <c r="A433" s="17">
        <v>26</v>
      </c>
      <c r="B433" s="17">
        <v>14</v>
      </c>
      <c r="C433" s="71">
        <v>26</v>
      </c>
      <c r="D433" s="71">
        <f>IFERROR(IF(OR(IFERROR(VLOOKUP($B433&amp;"-"&amp;$C433,エリア表のみ!$D$5:$M$906,3,FALSE) ="●",FALSE),IFERROR(VLOOKUP($B433&amp;"-"&amp;$C433,エリア表のみ!$Q$5:$Z$906,3,FALSE) ="●",FALSE),IFERROR(VLOOKUP($B433&amp;"-"&amp;$C433,エリア表のみ!$AD$5:$AM$906,3,FALSE) ="●",FALSE)),1,0),0)</f>
        <v>0</v>
      </c>
      <c r="E433" s="71">
        <v>235</v>
      </c>
      <c r="F433" s="71">
        <f>IFERROR(IF(OR(IFERROR(VLOOKUP($B433&amp;"-"&amp;$C433,エリア表のみ!$D$5:$M$906,5,FALSE) ="●",FALSE),IFERROR(VLOOKUP($B433&amp;"-"&amp;$C433,エリア表のみ!$Q$5:$Z$906,5,FALSE) ="●",FALSE),IFERROR(VLOOKUP($B433&amp;"-"&amp;$C433,エリア表のみ!$AD$5:$AM$906,5,FALSE) ="●",FALSE)),1,0),0)</f>
        <v>0</v>
      </c>
      <c r="G433" s="71">
        <v>101</v>
      </c>
      <c r="H433" s="71">
        <f>IFERROR(IF(OR(IFERROR(VLOOKUP($B433&amp;"-"&amp;$C433,エリア表のみ!$D$5:$M$906,7,FALSE) ="●",FALSE),IFERROR(VLOOKUP($B433&amp;"-"&amp;$C433,エリア表のみ!$Q$5:$Z$906,7,FALSE) ="●",FALSE),IFERROR(VLOOKUP($B433&amp;"-"&amp;$C433,エリア表のみ!$AD$5:$AM$906,7,FALSE) ="●",FALSE)),1,0),0)</f>
        <v>0</v>
      </c>
      <c r="I433" s="71">
        <v>336</v>
      </c>
      <c r="J433" s="71">
        <f>IFERROR(_xlfn.IFS(IFERROR(VLOOKUP($B433&amp;"-"&amp;$C433,エリア表のみ!$D$5:$M$906,1,FALSE) =$B433&amp;"-"&amp;$C433,FALSE),IFERROR(VLOOKUP($B433&amp;"-"&amp;$C433,エリア表のみ!$D$5:$M$906,9,FALSE),0),IFERROR(VLOOKUP($B433&amp;"-"&amp;$C433,エリア表のみ!$Q$5:$Z$906,1,FALSE) =$B433&amp;"-"&amp;$C433,FALSE),IFERROR(VLOOKUP($B433&amp;"-"&amp;$C433,エリア表のみ!$Q$5:$Z$906,9,FALSE),0),IFERROR(VLOOKUP($B433&amp;"-"&amp;$C433,エリア表のみ!$AD$5:$AM$906,1,FALSE) =$B433&amp;"-"&amp;$C433,FALSE),IFERROR(VLOOKUP($B433&amp;"-"&amp;$C433,エリア表のみ!$AD$5:$AM$906,9,FALSE),0)),0)</f>
        <v>0</v>
      </c>
    </row>
    <row r="434" spans="1:12">
      <c r="A434" s="17">
        <v>27</v>
      </c>
      <c r="B434" s="17">
        <v>14</v>
      </c>
      <c r="C434" s="71">
        <v>27</v>
      </c>
      <c r="D434" s="71">
        <f>IFERROR(IF(OR(IFERROR(VLOOKUP($B434&amp;"-"&amp;$C434,エリア表のみ!$D$5:$M$906,3,FALSE) ="●",FALSE),IFERROR(VLOOKUP($B434&amp;"-"&amp;$C434,エリア表のみ!$Q$5:$Z$906,3,FALSE) ="●",FALSE),IFERROR(VLOOKUP($B434&amp;"-"&amp;$C434,エリア表のみ!$AD$5:$AM$906,3,FALSE) ="●",FALSE)),1,0),0)</f>
        <v>0</v>
      </c>
      <c r="E434" s="71">
        <v>305</v>
      </c>
      <c r="F434" s="71">
        <f>IFERROR(IF(OR(IFERROR(VLOOKUP($B434&amp;"-"&amp;$C434,エリア表のみ!$D$5:$M$906,5,FALSE) ="●",FALSE),IFERROR(VLOOKUP($B434&amp;"-"&amp;$C434,エリア表のみ!$Q$5:$Z$906,5,FALSE) ="●",FALSE),IFERROR(VLOOKUP($B434&amp;"-"&amp;$C434,エリア表のみ!$AD$5:$AM$906,5,FALSE) ="●",FALSE)),1,0),0)</f>
        <v>0</v>
      </c>
      <c r="G434" s="71">
        <v>45</v>
      </c>
      <c r="H434" s="71">
        <f>IFERROR(IF(OR(IFERROR(VLOOKUP($B434&amp;"-"&amp;$C434,エリア表のみ!$D$5:$M$906,7,FALSE) ="●",FALSE),IFERROR(VLOOKUP($B434&amp;"-"&amp;$C434,エリア表のみ!$Q$5:$Z$906,7,FALSE) ="●",FALSE),IFERROR(VLOOKUP($B434&amp;"-"&amp;$C434,エリア表のみ!$AD$5:$AM$906,7,FALSE) ="●",FALSE)),1,0),0)</f>
        <v>0</v>
      </c>
      <c r="I434" s="71">
        <v>350</v>
      </c>
      <c r="J434" s="71">
        <f>IFERROR(_xlfn.IFS(IFERROR(VLOOKUP($B434&amp;"-"&amp;$C434,エリア表のみ!$D$5:$M$906,1,FALSE) =$B434&amp;"-"&amp;$C434,FALSE),IFERROR(VLOOKUP($B434&amp;"-"&amp;$C434,エリア表のみ!$D$5:$M$906,9,FALSE),0),IFERROR(VLOOKUP($B434&amp;"-"&amp;$C434,エリア表のみ!$Q$5:$Z$906,1,FALSE) =$B434&amp;"-"&amp;$C434,FALSE),IFERROR(VLOOKUP($B434&amp;"-"&amp;$C434,エリア表のみ!$Q$5:$Z$906,9,FALSE),0),IFERROR(VLOOKUP($B434&amp;"-"&amp;$C434,エリア表のみ!$AD$5:$AM$906,1,FALSE) =$B434&amp;"-"&amp;$C434,FALSE),IFERROR(VLOOKUP($B434&amp;"-"&amp;$C434,エリア表のみ!$AD$5:$AM$906,9,FALSE),0)),0)</f>
        <v>0</v>
      </c>
    </row>
    <row r="435" spans="1:12">
      <c r="A435" s="17">
        <v>28</v>
      </c>
      <c r="B435" s="17">
        <v>14</v>
      </c>
      <c r="C435" s="71">
        <v>28</v>
      </c>
      <c r="D435" s="71">
        <f>IFERROR(IF(OR(IFERROR(VLOOKUP($B435&amp;"-"&amp;$C435,エリア表のみ!$D$5:$M$906,3,FALSE) ="●",FALSE),IFERROR(VLOOKUP($B435&amp;"-"&amp;$C435,エリア表のみ!$Q$5:$Z$906,3,FALSE) ="●",FALSE),IFERROR(VLOOKUP($B435&amp;"-"&amp;$C435,エリア表のみ!$AD$5:$AM$906,3,FALSE) ="●",FALSE)),1,0),0)</f>
        <v>0</v>
      </c>
      <c r="E435" s="71">
        <v>124</v>
      </c>
      <c r="F435" s="71">
        <f>IFERROR(IF(OR(IFERROR(VLOOKUP($B435&amp;"-"&amp;$C435,エリア表のみ!$D$5:$M$906,5,FALSE) ="●",FALSE),IFERROR(VLOOKUP($B435&amp;"-"&amp;$C435,エリア表のみ!$Q$5:$Z$906,5,FALSE) ="●",FALSE),IFERROR(VLOOKUP($B435&amp;"-"&amp;$C435,エリア表のみ!$AD$5:$AM$906,5,FALSE) ="●",FALSE)),1,0),0)</f>
        <v>0</v>
      </c>
      <c r="G435" s="71">
        <v>61</v>
      </c>
      <c r="H435" s="71">
        <f>IFERROR(IF(OR(IFERROR(VLOOKUP($B435&amp;"-"&amp;$C435,エリア表のみ!$D$5:$M$906,7,FALSE) ="●",FALSE),IFERROR(VLOOKUP($B435&amp;"-"&amp;$C435,エリア表のみ!$Q$5:$Z$906,7,FALSE) ="●",FALSE),IFERROR(VLOOKUP($B435&amp;"-"&amp;$C435,エリア表のみ!$AD$5:$AM$906,7,FALSE) ="●",FALSE)),1,0),0)</f>
        <v>0</v>
      </c>
      <c r="I435" s="71">
        <v>185</v>
      </c>
      <c r="J435" s="71">
        <f>IFERROR(_xlfn.IFS(IFERROR(VLOOKUP($B435&amp;"-"&amp;$C435,エリア表のみ!$D$5:$M$906,1,FALSE) =$B435&amp;"-"&amp;$C435,FALSE),IFERROR(VLOOKUP($B435&amp;"-"&amp;$C435,エリア表のみ!$D$5:$M$906,9,FALSE),0),IFERROR(VLOOKUP($B435&amp;"-"&amp;$C435,エリア表のみ!$Q$5:$Z$906,1,FALSE) =$B435&amp;"-"&amp;$C435,FALSE),IFERROR(VLOOKUP($B435&amp;"-"&amp;$C435,エリア表のみ!$Q$5:$Z$906,9,FALSE),0),IFERROR(VLOOKUP($B435&amp;"-"&amp;$C435,エリア表のみ!$AD$5:$AM$906,1,FALSE) =$B435&amp;"-"&amp;$C435,FALSE),IFERROR(VLOOKUP($B435&amp;"-"&amp;$C435,エリア表のみ!$AD$5:$AM$906,9,FALSE),0)),0)</f>
        <v>0</v>
      </c>
    </row>
    <row r="436" spans="1:12">
      <c r="A436" s="17">
        <v>29</v>
      </c>
      <c r="B436" s="17">
        <v>14</v>
      </c>
      <c r="C436" s="71">
        <v>29</v>
      </c>
      <c r="D436" s="71">
        <f>IFERROR(IF(OR(IFERROR(VLOOKUP($B436&amp;"-"&amp;$C436,エリア表のみ!$D$5:$M$906,3,FALSE) ="●",FALSE),IFERROR(VLOOKUP($B436&amp;"-"&amp;$C436,エリア表のみ!$Q$5:$Z$906,3,FALSE) ="●",FALSE),IFERROR(VLOOKUP($B436&amp;"-"&amp;$C436,エリア表のみ!$AD$5:$AM$906,3,FALSE) ="●",FALSE)),1,0),0)</f>
        <v>0</v>
      </c>
      <c r="E436" s="71">
        <v>127</v>
      </c>
      <c r="F436" s="71">
        <f>IFERROR(IF(OR(IFERROR(VLOOKUP($B436&amp;"-"&amp;$C436,エリア表のみ!$D$5:$M$906,5,FALSE) ="●",FALSE),IFERROR(VLOOKUP($B436&amp;"-"&amp;$C436,エリア表のみ!$Q$5:$Z$906,5,FALSE) ="●",FALSE),IFERROR(VLOOKUP($B436&amp;"-"&amp;$C436,エリア表のみ!$AD$5:$AM$906,5,FALSE) ="●",FALSE)),1,0),0)</f>
        <v>0</v>
      </c>
      <c r="G436" s="71">
        <v>106</v>
      </c>
      <c r="H436" s="71">
        <f>IFERROR(IF(OR(IFERROR(VLOOKUP($B436&amp;"-"&amp;$C436,エリア表のみ!$D$5:$M$906,7,FALSE) ="●",FALSE),IFERROR(VLOOKUP($B436&amp;"-"&amp;$C436,エリア表のみ!$Q$5:$Z$906,7,FALSE) ="●",FALSE),IFERROR(VLOOKUP($B436&amp;"-"&amp;$C436,エリア表のみ!$AD$5:$AM$906,7,FALSE) ="●",FALSE)),1,0),0)</f>
        <v>0</v>
      </c>
      <c r="I436" s="71">
        <v>233</v>
      </c>
      <c r="J436" s="71">
        <f>IFERROR(_xlfn.IFS(IFERROR(VLOOKUP($B436&amp;"-"&amp;$C436,エリア表のみ!$D$5:$M$906,1,FALSE) =$B436&amp;"-"&amp;$C436,FALSE),IFERROR(VLOOKUP($B436&amp;"-"&amp;$C436,エリア表のみ!$D$5:$M$906,9,FALSE),0),IFERROR(VLOOKUP($B436&amp;"-"&amp;$C436,エリア表のみ!$Q$5:$Z$906,1,FALSE) =$B436&amp;"-"&amp;$C436,FALSE),IFERROR(VLOOKUP($B436&amp;"-"&amp;$C436,エリア表のみ!$Q$5:$Z$906,9,FALSE),0),IFERROR(VLOOKUP($B436&amp;"-"&amp;$C436,エリア表のみ!$AD$5:$AM$906,1,FALSE) =$B436&amp;"-"&amp;$C436,FALSE),IFERROR(VLOOKUP($B436&amp;"-"&amp;$C436,エリア表のみ!$AD$5:$AM$906,9,FALSE),0)),0)</f>
        <v>0</v>
      </c>
    </row>
    <row r="437" spans="1:12">
      <c r="A437" s="17">
        <v>30</v>
      </c>
      <c r="B437" s="17">
        <v>14</v>
      </c>
      <c r="C437" s="71">
        <v>30</v>
      </c>
      <c r="D437" s="71">
        <f>IFERROR(IF(OR(IFERROR(VLOOKUP($B437&amp;"-"&amp;$C437,エリア表のみ!$D$5:$M$906,3,FALSE) ="●",FALSE),IFERROR(VLOOKUP($B437&amp;"-"&amp;$C437,エリア表のみ!$Q$5:$Z$906,3,FALSE) ="●",FALSE),IFERROR(VLOOKUP($B437&amp;"-"&amp;$C437,エリア表のみ!$AD$5:$AM$906,3,FALSE) ="●",FALSE)),1,0),0)</f>
        <v>0</v>
      </c>
      <c r="E437" s="71">
        <v>100</v>
      </c>
      <c r="F437" s="71">
        <f>IFERROR(IF(OR(IFERROR(VLOOKUP($B437&amp;"-"&amp;$C437,エリア表のみ!$D$5:$M$906,5,FALSE) ="●",FALSE),IFERROR(VLOOKUP($B437&amp;"-"&amp;$C437,エリア表のみ!$Q$5:$Z$906,5,FALSE) ="●",FALSE),IFERROR(VLOOKUP($B437&amp;"-"&amp;$C437,エリア表のみ!$AD$5:$AM$906,5,FALSE) ="●",FALSE)),1,0),0)</f>
        <v>0</v>
      </c>
      <c r="G437" s="71">
        <v>283</v>
      </c>
      <c r="H437" s="71">
        <f>IFERROR(IF(OR(IFERROR(VLOOKUP($B437&amp;"-"&amp;$C437,エリア表のみ!$D$5:$M$906,7,FALSE) ="●",FALSE),IFERROR(VLOOKUP($B437&amp;"-"&amp;$C437,エリア表のみ!$Q$5:$Z$906,7,FALSE) ="●",FALSE),IFERROR(VLOOKUP($B437&amp;"-"&amp;$C437,エリア表のみ!$AD$5:$AM$906,7,FALSE) ="●",FALSE)),1,0),0)</f>
        <v>0</v>
      </c>
      <c r="I437" s="71">
        <v>383</v>
      </c>
      <c r="J437" s="71">
        <f>IFERROR(_xlfn.IFS(IFERROR(VLOOKUP($B437&amp;"-"&amp;$C437,エリア表のみ!$D$5:$M$906,1,FALSE) =$B437&amp;"-"&amp;$C437,FALSE),IFERROR(VLOOKUP($B437&amp;"-"&amp;$C437,エリア表のみ!$D$5:$M$906,9,FALSE),0),IFERROR(VLOOKUP($B437&amp;"-"&amp;$C437,エリア表のみ!$Q$5:$Z$906,1,FALSE) =$B437&amp;"-"&amp;$C437,FALSE),IFERROR(VLOOKUP($B437&amp;"-"&amp;$C437,エリア表のみ!$Q$5:$Z$906,9,FALSE),0),IFERROR(VLOOKUP($B437&amp;"-"&amp;$C437,エリア表のみ!$AD$5:$AM$906,1,FALSE) =$B437&amp;"-"&amp;$C437,FALSE),IFERROR(VLOOKUP($B437&amp;"-"&amp;$C437,エリア表のみ!$AD$5:$AM$906,9,FALSE),0)),0)</f>
        <v>0</v>
      </c>
    </row>
    <row r="438" spans="1:12">
      <c r="A438" s="17">
        <v>31</v>
      </c>
      <c r="B438" s="17">
        <v>14</v>
      </c>
      <c r="C438" s="71">
        <v>31</v>
      </c>
      <c r="D438" s="71">
        <f>IFERROR(IF(OR(IFERROR(VLOOKUP($B438&amp;"-"&amp;$C438,エリア表のみ!$D$5:$M$906,3,FALSE) ="●",FALSE),IFERROR(VLOOKUP($B438&amp;"-"&amp;$C438,エリア表のみ!$Q$5:$Z$906,3,FALSE) ="●",FALSE),IFERROR(VLOOKUP($B438&amp;"-"&amp;$C438,エリア表のみ!$AD$5:$AM$906,3,FALSE) ="●",FALSE)),1,0),0)</f>
        <v>0</v>
      </c>
      <c r="E438" s="71">
        <v>118</v>
      </c>
      <c r="F438" s="71">
        <f>IFERROR(IF(OR(IFERROR(VLOOKUP($B438&amp;"-"&amp;$C438,エリア表のみ!$D$5:$M$906,5,FALSE) ="●",FALSE),IFERROR(VLOOKUP($B438&amp;"-"&amp;$C438,エリア表のみ!$Q$5:$Z$906,5,FALSE) ="●",FALSE),IFERROR(VLOOKUP($B438&amp;"-"&amp;$C438,エリア表のみ!$AD$5:$AM$906,5,FALSE) ="●",FALSE)),1,0),0)</f>
        <v>0</v>
      </c>
      <c r="G438" s="71">
        <v>30</v>
      </c>
      <c r="H438" s="71">
        <f>IFERROR(IF(OR(IFERROR(VLOOKUP($B438&amp;"-"&amp;$C438,エリア表のみ!$D$5:$M$906,7,FALSE) ="●",FALSE),IFERROR(VLOOKUP($B438&amp;"-"&amp;$C438,エリア表のみ!$Q$5:$Z$906,7,FALSE) ="●",FALSE),IFERROR(VLOOKUP($B438&amp;"-"&amp;$C438,エリア表のみ!$AD$5:$AM$906,7,FALSE) ="●",FALSE)),1,0),0)</f>
        <v>0</v>
      </c>
      <c r="I438" s="71">
        <v>148</v>
      </c>
      <c r="J438" s="71">
        <f>IFERROR(_xlfn.IFS(IFERROR(VLOOKUP($B438&amp;"-"&amp;$C438,エリア表のみ!$D$5:$M$906,1,FALSE) =$B438&amp;"-"&amp;$C438,FALSE),IFERROR(VLOOKUP($B438&amp;"-"&amp;$C438,エリア表のみ!$D$5:$M$906,9,FALSE),0),IFERROR(VLOOKUP($B438&amp;"-"&amp;$C438,エリア表のみ!$Q$5:$Z$906,1,FALSE) =$B438&amp;"-"&amp;$C438,FALSE),IFERROR(VLOOKUP($B438&amp;"-"&amp;$C438,エリア表のみ!$Q$5:$Z$906,9,FALSE),0),IFERROR(VLOOKUP($B438&amp;"-"&amp;$C438,エリア表のみ!$AD$5:$AM$906,1,FALSE) =$B438&amp;"-"&amp;$C438,FALSE),IFERROR(VLOOKUP($B438&amp;"-"&amp;$C438,エリア表のみ!$AD$5:$AM$906,9,FALSE),0)),0)</f>
        <v>0</v>
      </c>
    </row>
    <row r="439" spans="1:12">
      <c r="A439" s="17">
        <v>32</v>
      </c>
      <c r="B439" s="17">
        <v>14</v>
      </c>
      <c r="C439" s="71">
        <v>32</v>
      </c>
      <c r="D439" s="71">
        <f>IFERROR(IF(OR(IFERROR(VLOOKUP($B439&amp;"-"&amp;$C439,エリア表のみ!$D$5:$M$906,3,FALSE) ="●",FALSE),IFERROR(VLOOKUP($B439&amp;"-"&amp;$C439,エリア表のみ!$Q$5:$Z$906,3,FALSE) ="●",FALSE),IFERROR(VLOOKUP($B439&amp;"-"&amp;$C439,エリア表のみ!$AD$5:$AM$906,3,FALSE) ="●",FALSE)),1,0),0)</f>
        <v>0</v>
      </c>
      <c r="E439" s="71">
        <v>187</v>
      </c>
      <c r="F439" s="71">
        <f>IFERROR(IF(OR(IFERROR(VLOOKUP($B439&amp;"-"&amp;$C439,エリア表のみ!$D$5:$M$906,5,FALSE) ="●",FALSE),IFERROR(VLOOKUP($B439&amp;"-"&amp;$C439,エリア表のみ!$Q$5:$Z$906,5,FALSE) ="●",FALSE),IFERROR(VLOOKUP($B439&amp;"-"&amp;$C439,エリア表のみ!$AD$5:$AM$906,5,FALSE) ="●",FALSE)),1,0),0)</f>
        <v>0</v>
      </c>
      <c r="G439" s="71">
        <v>9</v>
      </c>
      <c r="H439" s="71">
        <f>IFERROR(IF(OR(IFERROR(VLOOKUP($B439&amp;"-"&amp;$C439,エリア表のみ!$D$5:$M$906,7,FALSE) ="●",FALSE),IFERROR(VLOOKUP($B439&amp;"-"&amp;$C439,エリア表のみ!$Q$5:$Z$906,7,FALSE) ="●",FALSE),IFERROR(VLOOKUP($B439&amp;"-"&amp;$C439,エリア表のみ!$AD$5:$AM$906,7,FALSE) ="●",FALSE)),1,0),0)</f>
        <v>0</v>
      </c>
      <c r="I439" s="71">
        <v>196</v>
      </c>
      <c r="J439" s="71">
        <f>IFERROR(_xlfn.IFS(IFERROR(VLOOKUP($B439&amp;"-"&amp;$C439,エリア表のみ!$D$5:$M$906,1,FALSE) =$B439&amp;"-"&amp;$C439,FALSE),IFERROR(VLOOKUP($B439&amp;"-"&amp;$C439,エリア表のみ!$D$5:$M$906,9,FALSE),0),IFERROR(VLOOKUP($B439&amp;"-"&amp;$C439,エリア表のみ!$Q$5:$Z$906,1,FALSE) =$B439&amp;"-"&amp;$C439,FALSE),IFERROR(VLOOKUP($B439&amp;"-"&amp;$C439,エリア表のみ!$Q$5:$Z$906,9,FALSE),0),IFERROR(VLOOKUP($B439&amp;"-"&amp;$C439,エリア表のみ!$AD$5:$AM$906,1,FALSE) =$B439&amp;"-"&amp;$C439,FALSE),IFERROR(VLOOKUP($B439&amp;"-"&amp;$C439,エリア表のみ!$AD$5:$AM$906,9,FALSE),0)),0)</f>
        <v>0</v>
      </c>
      <c r="L439" s="18"/>
    </row>
    <row r="440" spans="1:12">
      <c r="A440" s="17">
        <v>33</v>
      </c>
      <c r="B440" s="17">
        <v>14</v>
      </c>
      <c r="C440" s="71">
        <v>33</v>
      </c>
      <c r="D440" s="71">
        <f>IFERROR(IF(OR(IFERROR(VLOOKUP($B440&amp;"-"&amp;$C440,エリア表のみ!$D$5:$M$906,3,FALSE) ="●",FALSE),IFERROR(VLOOKUP($B440&amp;"-"&amp;$C440,エリア表のみ!$Q$5:$Z$906,3,FALSE) ="●",FALSE),IFERROR(VLOOKUP($B440&amp;"-"&amp;$C440,エリア表のみ!$AD$5:$AM$906,3,FALSE) ="●",FALSE)),1,0),0)</f>
        <v>0</v>
      </c>
      <c r="E440" s="71">
        <v>352</v>
      </c>
      <c r="F440" s="71">
        <f>IFERROR(IF(OR(IFERROR(VLOOKUP($B440&amp;"-"&amp;$C440,エリア表のみ!$D$5:$M$906,5,FALSE) ="●",FALSE),IFERROR(VLOOKUP($B440&amp;"-"&amp;$C440,エリア表のみ!$Q$5:$Z$906,5,FALSE) ="●",FALSE),IFERROR(VLOOKUP($B440&amp;"-"&amp;$C440,エリア表のみ!$AD$5:$AM$906,5,FALSE) ="●",FALSE)),1,0),0)</f>
        <v>0</v>
      </c>
      <c r="G440" s="71">
        <v>102</v>
      </c>
      <c r="H440" s="71">
        <f>IFERROR(IF(OR(IFERROR(VLOOKUP($B440&amp;"-"&amp;$C440,エリア表のみ!$D$5:$M$906,7,FALSE) ="●",FALSE),IFERROR(VLOOKUP($B440&amp;"-"&amp;$C440,エリア表のみ!$Q$5:$Z$906,7,FALSE) ="●",FALSE),IFERROR(VLOOKUP($B440&amp;"-"&amp;$C440,エリア表のみ!$AD$5:$AM$906,7,FALSE) ="●",FALSE)),1,0),0)</f>
        <v>0</v>
      </c>
      <c r="I440" s="71">
        <v>454</v>
      </c>
      <c r="J440" s="71">
        <f>IFERROR(_xlfn.IFS(IFERROR(VLOOKUP($B440&amp;"-"&amp;$C440,エリア表のみ!$D$5:$M$906,1,FALSE) =$B440&amp;"-"&amp;$C440,FALSE),IFERROR(VLOOKUP($B440&amp;"-"&amp;$C440,エリア表のみ!$D$5:$M$906,9,FALSE),0),IFERROR(VLOOKUP($B440&amp;"-"&amp;$C440,エリア表のみ!$Q$5:$Z$906,1,FALSE) =$B440&amp;"-"&amp;$C440,FALSE),IFERROR(VLOOKUP($B440&amp;"-"&amp;$C440,エリア表のみ!$Q$5:$Z$906,9,FALSE),0),IFERROR(VLOOKUP($B440&amp;"-"&amp;$C440,エリア表のみ!$AD$5:$AM$906,1,FALSE) =$B440&amp;"-"&amp;$C440,FALSE),IFERROR(VLOOKUP($B440&amp;"-"&amp;$C440,エリア表のみ!$AD$5:$AM$906,9,FALSE),0)),0)</f>
        <v>0</v>
      </c>
    </row>
    <row r="441" spans="1:12">
      <c r="A441" s="17">
        <v>34</v>
      </c>
      <c r="B441" s="17">
        <v>14</v>
      </c>
      <c r="C441" s="71">
        <v>34</v>
      </c>
      <c r="D441" s="71">
        <f>IFERROR(IF(OR(IFERROR(VLOOKUP($B441&amp;"-"&amp;$C441,エリア表のみ!$D$5:$M$906,3,FALSE) ="●",FALSE),IFERROR(VLOOKUP($B441&amp;"-"&amp;$C441,エリア表のみ!$Q$5:$Z$906,3,FALSE) ="●",FALSE),IFERROR(VLOOKUP($B441&amp;"-"&amp;$C441,エリア表のみ!$AD$5:$AM$906,3,FALSE) ="●",FALSE)),1,0),0)</f>
        <v>0</v>
      </c>
      <c r="E441" s="71">
        <v>90</v>
      </c>
      <c r="F441" s="71">
        <f>IFERROR(IF(OR(IFERROR(VLOOKUP($B441&amp;"-"&amp;$C441,エリア表のみ!$D$5:$M$906,5,FALSE) ="●",FALSE),IFERROR(VLOOKUP($B441&amp;"-"&amp;$C441,エリア表のみ!$Q$5:$Z$906,5,FALSE) ="●",FALSE),IFERROR(VLOOKUP($B441&amp;"-"&amp;$C441,エリア表のみ!$AD$5:$AM$906,5,FALSE) ="●",FALSE)),1,0),0)</f>
        <v>0</v>
      </c>
      <c r="G441" s="71">
        <v>190</v>
      </c>
      <c r="H441" s="71">
        <f>IFERROR(IF(OR(IFERROR(VLOOKUP($B441&amp;"-"&amp;$C441,エリア表のみ!$D$5:$M$906,7,FALSE) ="●",FALSE),IFERROR(VLOOKUP($B441&amp;"-"&amp;$C441,エリア表のみ!$Q$5:$Z$906,7,FALSE) ="●",FALSE),IFERROR(VLOOKUP($B441&amp;"-"&amp;$C441,エリア表のみ!$AD$5:$AM$906,7,FALSE) ="●",FALSE)),1,0),0)</f>
        <v>0</v>
      </c>
      <c r="I441" s="71">
        <v>280</v>
      </c>
      <c r="J441" s="71">
        <f>IFERROR(_xlfn.IFS(IFERROR(VLOOKUP($B441&amp;"-"&amp;$C441,エリア表のみ!$D$5:$M$906,1,FALSE) =$B441&amp;"-"&amp;$C441,FALSE),IFERROR(VLOOKUP($B441&amp;"-"&amp;$C441,エリア表のみ!$D$5:$M$906,9,FALSE),0),IFERROR(VLOOKUP($B441&amp;"-"&amp;$C441,エリア表のみ!$Q$5:$Z$906,1,FALSE) =$B441&amp;"-"&amp;$C441,FALSE),IFERROR(VLOOKUP($B441&amp;"-"&amp;$C441,エリア表のみ!$Q$5:$Z$906,9,FALSE),0),IFERROR(VLOOKUP($B441&amp;"-"&amp;$C441,エリア表のみ!$AD$5:$AM$906,1,FALSE) =$B441&amp;"-"&amp;$C441,FALSE),IFERROR(VLOOKUP($B441&amp;"-"&amp;$C441,エリア表のみ!$AD$5:$AM$906,9,FALSE),0)),0)</f>
        <v>0</v>
      </c>
    </row>
    <row r="442" spans="1:12">
      <c r="A442" s="17">
        <v>35</v>
      </c>
      <c r="B442" s="17">
        <v>14</v>
      </c>
      <c r="C442" s="71">
        <v>35</v>
      </c>
      <c r="D442" s="71">
        <f>IFERROR(IF(OR(IFERROR(VLOOKUP($B442&amp;"-"&amp;$C442,エリア表のみ!$D$5:$M$906,3,FALSE) ="●",FALSE),IFERROR(VLOOKUP($B442&amp;"-"&amp;$C442,エリア表のみ!$Q$5:$Z$906,3,FALSE) ="●",FALSE),IFERROR(VLOOKUP($B442&amp;"-"&amp;$C442,エリア表のみ!$AD$5:$AM$906,3,FALSE) ="●",FALSE)),1,0),0)</f>
        <v>0</v>
      </c>
      <c r="E442" s="71">
        <v>214</v>
      </c>
      <c r="F442" s="71">
        <f>IFERROR(IF(OR(IFERROR(VLOOKUP($B442&amp;"-"&amp;$C442,エリア表のみ!$D$5:$M$906,5,FALSE) ="●",FALSE),IFERROR(VLOOKUP($B442&amp;"-"&amp;$C442,エリア表のみ!$Q$5:$Z$906,5,FALSE) ="●",FALSE),IFERROR(VLOOKUP($B442&amp;"-"&amp;$C442,エリア表のみ!$AD$5:$AM$906,5,FALSE) ="●",FALSE)),1,0),0)</f>
        <v>0</v>
      </c>
      <c r="G442" s="71">
        <v>0</v>
      </c>
      <c r="H442" s="71">
        <f>IFERROR(IF(OR(IFERROR(VLOOKUP($B442&amp;"-"&amp;$C442,エリア表のみ!$D$5:$M$906,7,FALSE) ="●",FALSE),IFERROR(VLOOKUP($B442&amp;"-"&amp;$C442,エリア表のみ!$Q$5:$Z$906,7,FALSE) ="●",FALSE),IFERROR(VLOOKUP($B442&amp;"-"&amp;$C442,エリア表のみ!$AD$5:$AM$906,7,FALSE) ="●",FALSE)),1,0),0)</f>
        <v>0</v>
      </c>
      <c r="I442" s="71">
        <v>214</v>
      </c>
      <c r="J442" s="71">
        <f>IFERROR(_xlfn.IFS(IFERROR(VLOOKUP($B442&amp;"-"&amp;$C442,エリア表のみ!$D$5:$M$906,1,FALSE) =$B442&amp;"-"&amp;$C442,FALSE),IFERROR(VLOOKUP($B442&amp;"-"&amp;$C442,エリア表のみ!$D$5:$M$906,9,FALSE),0),IFERROR(VLOOKUP($B442&amp;"-"&amp;$C442,エリア表のみ!$Q$5:$Z$906,1,FALSE) =$B442&amp;"-"&amp;$C442,FALSE),IFERROR(VLOOKUP($B442&amp;"-"&amp;$C442,エリア表のみ!$Q$5:$Z$906,9,FALSE),0),IFERROR(VLOOKUP($B442&amp;"-"&amp;$C442,エリア表のみ!$AD$5:$AM$906,1,FALSE) =$B442&amp;"-"&amp;$C442,FALSE),IFERROR(VLOOKUP($B442&amp;"-"&amp;$C442,エリア表のみ!$AD$5:$AM$906,9,FALSE),0)),0)</f>
        <v>0</v>
      </c>
    </row>
    <row r="443" spans="1:12">
      <c r="A443" s="17">
        <v>1</v>
      </c>
      <c r="B443" s="17">
        <v>15</v>
      </c>
      <c r="C443" s="71">
        <v>1</v>
      </c>
      <c r="D443" s="71">
        <f>IFERROR(IF(OR(IFERROR(VLOOKUP($B443&amp;"-"&amp;$C443,エリア表のみ!$D$5:$M$906,3,FALSE) ="●",FALSE),IFERROR(VLOOKUP($B443&amp;"-"&amp;$C443,エリア表のみ!$Q$5:$Z$906,3,FALSE) ="●",FALSE),IFERROR(VLOOKUP($B443&amp;"-"&amp;$C443,エリア表のみ!$AD$5:$AM$906,3,FALSE) ="●",FALSE)),1,0),0)</f>
        <v>0</v>
      </c>
      <c r="E443" s="71">
        <v>168</v>
      </c>
      <c r="F443" s="71">
        <f>IFERROR(IF(OR(IFERROR(VLOOKUP($B443&amp;"-"&amp;$C443,エリア表のみ!$D$5:$M$906,5,FALSE) ="●",FALSE),IFERROR(VLOOKUP($B443&amp;"-"&amp;$C443,エリア表のみ!$Q$5:$Z$906,5,FALSE) ="●",FALSE),IFERROR(VLOOKUP($B443&amp;"-"&amp;$C443,エリア表のみ!$AD$5:$AM$906,5,FALSE) ="●",FALSE)),1,0),0)</f>
        <v>0</v>
      </c>
      <c r="G443" s="71">
        <v>339</v>
      </c>
      <c r="H443" s="71">
        <f>IFERROR(IF(OR(IFERROR(VLOOKUP($B443&amp;"-"&amp;$C443,エリア表のみ!$D$5:$M$906,7,FALSE) ="●",FALSE),IFERROR(VLOOKUP($B443&amp;"-"&amp;$C443,エリア表のみ!$Q$5:$Z$906,7,FALSE) ="●",FALSE),IFERROR(VLOOKUP($B443&amp;"-"&amp;$C443,エリア表のみ!$AD$5:$AM$906,7,FALSE) ="●",FALSE)),1,0),0)</f>
        <v>0</v>
      </c>
      <c r="I443" s="71">
        <v>507</v>
      </c>
      <c r="J443" s="71">
        <f>IFERROR(_xlfn.IFS(IFERROR(VLOOKUP($B443&amp;"-"&amp;$C443,エリア表のみ!$D$5:$M$906,1,FALSE) =$B443&amp;"-"&amp;$C443,FALSE),IFERROR(VLOOKUP($B443&amp;"-"&amp;$C443,エリア表のみ!$D$5:$M$906,9,FALSE),0),IFERROR(VLOOKUP($B443&amp;"-"&amp;$C443,エリア表のみ!$Q$5:$Z$906,1,FALSE) =$B443&amp;"-"&amp;$C443,FALSE),IFERROR(VLOOKUP($B443&amp;"-"&amp;$C443,エリア表のみ!$Q$5:$Z$906,9,FALSE),0),IFERROR(VLOOKUP($B443&amp;"-"&amp;$C443,エリア表のみ!$AD$5:$AM$906,1,FALSE) =$B443&amp;"-"&amp;$C443,FALSE),IFERROR(VLOOKUP($B443&amp;"-"&amp;$C443,エリア表のみ!$AD$5:$AM$906,9,FALSE),0)),0)</f>
        <v>0</v>
      </c>
    </row>
    <row r="444" spans="1:12">
      <c r="A444" s="17">
        <v>2</v>
      </c>
      <c r="B444" s="17">
        <v>15</v>
      </c>
      <c r="C444" s="71">
        <v>2</v>
      </c>
      <c r="D444" s="71">
        <f>IFERROR(IF(OR(IFERROR(VLOOKUP($B444&amp;"-"&amp;$C444,エリア表のみ!$D$5:$M$906,3,FALSE) ="●",FALSE),IFERROR(VLOOKUP($B444&amp;"-"&amp;$C444,エリア表のみ!$Q$5:$Z$906,3,FALSE) ="●",FALSE),IFERROR(VLOOKUP($B444&amp;"-"&amp;$C444,エリア表のみ!$AD$5:$AM$906,3,FALSE) ="●",FALSE)),1,0),0)</f>
        <v>0</v>
      </c>
      <c r="E444" s="71">
        <v>123</v>
      </c>
      <c r="F444" s="71">
        <f>IFERROR(IF(OR(IFERROR(VLOOKUP($B444&amp;"-"&amp;$C444,エリア表のみ!$D$5:$M$906,5,FALSE) ="●",FALSE),IFERROR(VLOOKUP($B444&amp;"-"&amp;$C444,エリア表のみ!$Q$5:$Z$906,5,FALSE) ="●",FALSE),IFERROR(VLOOKUP($B444&amp;"-"&amp;$C444,エリア表のみ!$AD$5:$AM$906,5,FALSE) ="●",FALSE)),1,0),0)</f>
        <v>0</v>
      </c>
      <c r="G444" s="71">
        <v>80</v>
      </c>
      <c r="H444" s="71">
        <f>IFERROR(IF(OR(IFERROR(VLOOKUP($B444&amp;"-"&amp;$C444,エリア表のみ!$D$5:$M$906,7,FALSE) ="●",FALSE),IFERROR(VLOOKUP($B444&amp;"-"&amp;$C444,エリア表のみ!$Q$5:$Z$906,7,FALSE) ="●",FALSE),IFERROR(VLOOKUP($B444&amp;"-"&amp;$C444,エリア表のみ!$AD$5:$AM$906,7,FALSE) ="●",FALSE)),1,0),0)</f>
        <v>0</v>
      </c>
      <c r="I444" s="71">
        <v>203</v>
      </c>
      <c r="J444" s="71">
        <f>IFERROR(_xlfn.IFS(IFERROR(VLOOKUP($B444&amp;"-"&amp;$C444,エリア表のみ!$D$5:$M$906,1,FALSE) =$B444&amp;"-"&amp;$C444,FALSE),IFERROR(VLOOKUP($B444&amp;"-"&amp;$C444,エリア表のみ!$D$5:$M$906,9,FALSE),0),IFERROR(VLOOKUP($B444&amp;"-"&amp;$C444,エリア表のみ!$Q$5:$Z$906,1,FALSE) =$B444&amp;"-"&amp;$C444,FALSE),IFERROR(VLOOKUP($B444&amp;"-"&amp;$C444,エリア表のみ!$Q$5:$Z$906,9,FALSE),0),IFERROR(VLOOKUP($B444&amp;"-"&amp;$C444,エリア表のみ!$AD$5:$AM$906,1,FALSE) =$B444&amp;"-"&amp;$C444,FALSE),IFERROR(VLOOKUP($B444&amp;"-"&amp;$C444,エリア表のみ!$AD$5:$AM$906,9,FALSE),0)),0)</f>
        <v>0</v>
      </c>
    </row>
    <row r="445" spans="1:12">
      <c r="A445" s="17">
        <v>3</v>
      </c>
      <c r="B445" s="17">
        <v>15</v>
      </c>
      <c r="C445" s="71">
        <v>3</v>
      </c>
      <c r="D445" s="71">
        <f>IFERROR(IF(OR(IFERROR(VLOOKUP($B445&amp;"-"&amp;$C445,エリア表のみ!$D$5:$M$906,3,FALSE) ="●",FALSE),IFERROR(VLOOKUP($B445&amp;"-"&amp;$C445,エリア表のみ!$Q$5:$Z$906,3,FALSE) ="●",FALSE),IFERROR(VLOOKUP($B445&amp;"-"&amp;$C445,エリア表のみ!$AD$5:$AM$906,3,FALSE) ="●",FALSE)),1,0),0)</f>
        <v>0</v>
      </c>
      <c r="E445" s="71">
        <v>78</v>
      </c>
      <c r="F445" s="71">
        <f>IFERROR(IF(OR(IFERROR(VLOOKUP($B445&amp;"-"&amp;$C445,エリア表のみ!$D$5:$M$906,5,FALSE) ="●",FALSE),IFERROR(VLOOKUP($B445&amp;"-"&amp;$C445,エリア表のみ!$Q$5:$Z$906,5,FALSE) ="●",FALSE),IFERROR(VLOOKUP($B445&amp;"-"&amp;$C445,エリア表のみ!$AD$5:$AM$906,5,FALSE) ="●",FALSE)),1,0),0)</f>
        <v>0</v>
      </c>
      <c r="G445" s="71">
        <v>377</v>
      </c>
      <c r="H445" s="71">
        <f>IFERROR(IF(OR(IFERROR(VLOOKUP($B445&amp;"-"&amp;$C445,エリア表のみ!$D$5:$M$906,7,FALSE) ="●",FALSE),IFERROR(VLOOKUP($B445&amp;"-"&amp;$C445,エリア表のみ!$Q$5:$Z$906,7,FALSE) ="●",FALSE),IFERROR(VLOOKUP($B445&amp;"-"&amp;$C445,エリア表のみ!$AD$5:$AM$906,7,FALSE) ="●",FALSE)),1,0),0)</f>
        <v>0</v>
      </c>
      <c r="I445" s="71">
        <v>455</v>
      </c>
      <c r="J445" s="71">
        <f>IFERROR(_xlfn.IFS(IFERROR(VLOOKUP($B445&amp;"-"&amp;$C445,エリア表のみ!$D$5:$M$906,1,FALSE) =$B445&amp;"-"&amp;$C445,FALSE),IFERROR(VLOOKUP($B445&amp;"-"&amp;$C445,エリア表のみ!$D$5:$M$906,9,FALSE),0),IFERROR(VLOOKUP($B445&amp;"-"&amp;$C445,エリア表のみ!$Q$5:$Z$906,1,FALSE) =$B445&amp;"-"&amp;$C445,FALSE),IFERROR(VLOOKUP($B445&amp;"-"&amp;$C445,エリア表のみ!$Q$5:$Z$906,9,FALSE),0),IFERROR(VLOOKUP($B445&amp;"-"&amp;$C445,エリア表のみ!$AD$5:$AM$906,1,FALSE) =$B445&amp;"-"&amp;$C445,FALSE),IFERROR(VLOOKUP($B445&amp;"-"&amp;$C445,エリア表のみ!$AD$5:$AM$906,9,FALSE),0)),0)</f>
        <v>0</v>
      </c>
    </row>
    <row r="446" spans="1:12">
      <c r="A446" s="17">
        <v>4</v>
      </c>
      <c r="B446" s="17">
        <v>15</v>
      </c>
      <c r="C446" s="71">
        <v>4</v>
      </c>
      <c r="D446" s="71">
        <f>IFERROR(IF(OR(IFERROR(VLOOKUP($B446&amp;"-"&amp;$C446,エリア表のみ!$D$5:$M$906,3,FALSE) ="●",FALSE),IFERROR(VLOOKUP($B446&amp;"-"&amp;$C446,エリア表のみ!$Q$5:$Z$906,3,FALSE) ="●",FALSE),IFERROR(VLOOKUP($B446&amp;"-"&amp;$C446,エリア表のみ!$AD$5:$AM$906,3,FALSE) ="●",FALSE)),1,0),0)</f>
        <v>0</v>
      </c>
      <c r="E446" s="71">
        <v>268</v>
      </c>
      <c r="F446" s="71">
        <f>IFERROR(IF(OR(IFERROR(VLOOKUP($B446&amp;"-"&amp;$C446,エリア表のみ!$D$5:$M$906,5,FALSE) ="●",FALSE),IFERROR(VLOOKUP($B446&amp;"-"&amp;$C446,エリア表のみ!$Q$5:$Z$906,5,FALSE) ="●",FALSE),IFERROR(VLOOKUP($B446&amp;"-"&amp;$C446,エリア表のみ!$AD$5:$AM$906,5,FALSE) ="●",FALSE)),1,0),0)</f>
        <v>0</v>
      </c>
      <c r="G446" s="71">
        <v>103</v>
      </c>
      <c r="H446" s="71">
        <f>IFERROR(IF(OR(IFERROR(VLOOKUP($B446&amp;"-"&amp;$C446,エリア表のみ!$D$5:$M$906,7,FALSE) ="●",FALSE),IFERROR(VLOOKUP($B446&amp;"-"&amp;$C446,エリア表のみ!$Q$5:$Z$906,7,FALSE) ="●",FALSE),IFERROR(VLOOKUP($B446&amp;"-"&amp;$C446,エリア表のみ!$AD$5:$AM$906,7,FALSE) ="●",FALSE)),1,0),0)</f>
        <v>0</v>
      </c>
      <c r="I446" s="71">
        <v>371</v>
      </c>
      <c r="J446" s="71">
        <f>IFERROR(_xlfn.IFS(IFERROR(VLOOKUP($B446&amp;"-"&amp;$C446,エリア表のみ!$D$5:$M$906,1,FALSE) =$B446&amp;"-"&amp;$C446,FALSE),IFERROR(VLOOKUP($B446&amp;"-"&amp;$C446,エリア表のみ!$D$5:$M$906,9,FALSE),0),IFERROR(VLOOKUP($B446&amp;"-"&amp;$C446,エリア表のみ!$Q$5:$Z$906,1,FALSE) =$B446&amp;"-"&amp;$C446,FALSE),IFERROR(VLOOKUP($B446&amp;"-"&amp;$C446,エリア表のみ!$Q$5:$Z$906,9,FALSE),0),IFERROR(VLOOKUP($B446&amp;"-"&amp;$C446,エリア表のみ!$AD$5:$AM$906,1,FALSE) =$B446&amp;"-"&amp;$C446,FALSE),IFERROR(VLOOKUP($B446&amp;"-"&amp;$C446,エリア表のみ!$AD$5:$AM$906,9,FALSE),0)),0)</f>
        <v>0</v>
      </c>
    </row>
    <row r="447" spans="1:12">
      <c r="A447" s="17">
        <v>5</v>
      </c>
      <c r="B447" s="17">
        <v>15</v>
      </c>
      <c r="C447" s="71">
        <v>5</v>
      </c>
      <c r="D447" s="71">
        <f>IFERROR(IF(OR(IFERROR(VLOOKUP($B447&amp;"-"&amp;$C447,エリア表のみ!$D$5:$M$906,3,FALSE) ="●",FALSE),IFERROR(VLOOKUP($B447&amp;"-"&amp;$C447,エリア表のみ!$Q$5:$Z$906,3,FALSE) ="●",FALSE),IFERROR(VLOOKUP($B447&amp;"-"&amp;$C447,エリア表のみ!$AD$5:$AM$906,3,FALSE) ="●",FALSE)),1,0),0)</f>
        <v>0</v>
      </c>
      <c r="E447" s="71">
        <v>225</v>
      </c>
      <c r="F447" s="71">
        <f>IFERROR(IF(OR(IFERROR(VLOOKUP($B447&amp;"-"&amp;$C447,エリア表のみ!$D$5:$M$906,5,FALSE) ="●",FALSE),IFERROR(VLOOKUP($B447&amp;"-"&amp;$C447,エリア表のみ!$Q$5:$Z$906,5,FALSE) ="●",FALSE),IFERROR(VLOOKUP($B447&amp;"-"&amp;$C447,エリア表のみ!$AD$5:$AM$906,5,FALSE) ="●",FALSE)),1,0),0)</f>
        <v>0</v>
      </c>
      <c r="G447" s="71">
        <v>210</v>
      </c>
      <c r="H447" s="71">
        <f>IFERROR(IF(OR(IFERROR(VLOOKUP($B447&amp;"-"&amp;$C447,エリア表のみ!$D$5:$M$906,7,FALSE) ="●",FALSE),IFERROR(VLOOKUP($B447&amp;"-"&amp;$C447,エリア表のみ!$Q$5:$Z$906,7,FALSE) ="●",FALSE),IFERROR(VLOOKUP($B447&amp;"-"&amp;$C447,エリア表のみ!$AD$5:$AM$906,7,FALSE) ="●",FALSE)),1,0),0)</f>
        <v>0</v>
      </c>
      <c r="I447" s="71">
        <v>435</v>
      </c>
      <c r="J447" s="71">
        <f>IFERROR(_xlfn.IFS(IFERROR(VLOOKUP($B447&amp;"-"&amp;$C447,エリア表のみ!$D$5:$M$906,1,FALSE) =$B447&amp;"-"&amp;$C447,FALSE),IFERROR(VLOOKUP($B447&amp;"-"&amp;$C447,エリア表のみ!$D$5:$M$906,9,FALSE),0),IFERROR(VLOOKUP($B447&amp;"-"&amp;$C447,エリア表のみ!$Q$5:$Z$906,1,FALSE) =$B447&amp;"-"&amp;$C447,FALSE),IFERROR(VLOOKUP($B447&amp;"-"&amp;$C447,エリア表のみ!$Q$5:$Z$906,9,FALSE),0),IFERROR(VLOOKUP($B447&amp;"-"&amp;$C447,エリア表のみ!$AD$5:$AM$906,1,FALSE) =$B447&amp;"-"&amp;$C447,FALSE),IFERROR(VLOOKUP($B447&amp;"-"&amp;$C447,エリア表のみ!$AD$5:$AM$906,9,FALSE),0)),0)</f>
        <v>0</v>
      </c>
    </row>
    <row r="448" spans="1:12">
      <c r="A448" s="17">
        <v>6</v>
      </c>
      <c r="B448" s="17">
        <v>15</v>
      </c>
      <c r="C448" s="71">
        <v>6</v>
      </c>
      <c r="D448" s="71">
        <f>IFERROR(IF(OR(IFERROR(VLOOKUP($B448&amp;"-"&amp;$C448,エリア表のみ!$D$5:$M$906,3,FALSE) ="●",FALSE),IFERROR(VLOOKUP($B448&amp;"-"&amp;$C448,エリア表のみ!$Q$5:$Z$906,3,FALSE) ="●",FALSE),IFERROR(VLOOKUP($B448&amp;"-"&amp;$C448,エリア表のみ!$AD$5:$AM$906,3,FALSE) ="●",FALSE)),1,0),0)</f>
        <v>0</v>
      </c>
      <c r="E448" s="71">
        <v>271</v>
      </c>
      <c r="F448" s="71">
        <f>IFERROR(IF(OR(IFERROR(VLOOKUP($B448&amp;"-"&amp;$C448,エリア表のみ!$D$5:$M$906,5,FALSE) ="●",FALSE),IFERROR(VLOOKUP($B448&amp;"-"&amp;$C448,エリア表のみ!$Q$5:$Z$906,5,FALSE) ="●",FALSE),IFERROR(VLOOKUP($B448&amp;"-"&amp;$C448,エリア表のみ!$AD$5:$AM$906,5,FALSE) ="●",FALSE)),1,0),0)</f>
        <v>0</v>
      </c>
      <c r="G448" s="71">
        <v>146</v>
      </c>
      <c r="H448" s="71">
        <f>IFERROR(IF(OR(IFERROR(VLOOKUP($B448&amp;"-"&amp;$C448,エリア表のみ!$D$5:$M$906,7,FALSE) ="●",FALSE),IFERROR(VLOOKUP($B448&amp;"-"&amp;$C448,エリア表のみ!$Q$5:$Z$906,7,FALSE) ="●",FALSE),IFERROR(VLOOKUP($B448&amp;"-"&amp;$C448,エリア表のみ!$AD$5:$AM$906,7,FALSE) ="●",FALSE)),1,0),0)</f>
        <v>0</v>
      </c>
      <c r="I448" s="71">
        <v>417</v>
      </c>
      <c r="J448" s="71">
        <f>IFERROR(_xlfn.IFS(IFERROR(VLOOKUP($B448&amp;"-"&amp;$C448,エリア表のみ!$D$5:$M$906,1,FALSE) =$B448&amp;"-"&amp;$C448,FALSE),IFERROR(VLOOKUP($B448&amp;"-"&amp;$C448,エリア表のみ!$D$5:$M$906,9,FALSE),0),IFERROR(VLOOKUP($B448&amp;"-"&amp;$C448,エリア表のみ!$Q$5:$Z$906,1,FALSE) =$B448&amp;"-"&amp;$C448,FALSE),IFERROR(VLOOKUP($B448&amp;"-"&amp;$C448,エリア表のみ!$Q$5:$Z$906,9,FALSE),0),IFERROR(VLOOKUP($B448&amp;"-"&amp;$C448,エリア表のみ!$AD$5:$AM$906,1,FALSE) =$B448&amp;"-"&amp;$C448,FALSE),IFERROR(VLOOKUP($B448&amp;"-"&amp;$C448,エリア表のみ!$AD$5:$AM$906,9,FALSE),0)),0)</f>
        <v>0</v>
      </c>
    </row>
    <row r="449" spans="1:10">
      <c r="A449" s="17">
        <v>7</v>
      </c>
      <c r="B449" s="17">
        <v>15</v>
      </c>
      <c r="C449" s="71">
        <v>7</v>
      </c>
      <c r="D449" s="71">
        <f>IFERROR(IF(OR(IFERROR(VLOOKUP($B449&amp;"-"&amp;$C449,エリア表のみ!$D$5:$M$906,3,FALSE) ="●",FALSE),IFERROR(VLOOKUP($B449&amp;"-"&amp;$C449,エリア表のみ!$Q$5:$Z$906,3,FALSE) ="●",FALSE),IFERROR(VLOOKUP($B449&amp;"-"&amp;$C449,エリア表のみ!$AD$5:$AM$906,3,FALSE) ="●",FALSE)),1,0),0)</f>
        <v>0</v>
      </c>
      <c r="E449" s="71">
        <v>404</v>
      </c>
      <c r="F449" s="71">
        <f>IFERROR(IF(OR(IFERROR(VLOOKUP($B449&amp;"-"&amp;$C449,エリア表のみ!$D$5:$M$906,5,FALSE) ="●",FALSE),IFERROR(VLOOKUP($B449&amp;"-"&amp;$C449,エリア表のみ!$Q$5:$Z$906,5,FALSE) ="●",FALSE),IFERROR(VLOOKUP($B449&amp;"-"&amp;$C449,エリア表のみ!$AD$5:$AM$906,5,FALSE) ="●",FALSE)),1,0),0)</f>
        <v>0</v>
      </c>
      <c r="G449" s="71">
        <v>164</v>
      </c>
      <c r="H449" s="71">
        <f>IFERROR(IF(OR(IFERROR(VLOOKUP($B449&amp;"-"&amp;$C449,エリア表のみ!$D$5:$M$906,7,FALSE) ="●",FALSE),IFERROR(VLOOKUP($B449&amp;"-"&amp;$C449,エリア表のみ!$Q$5:$Z$906,7,FALSE) ="●",FALSE),IFERROR(VLOOKUP($B449&amp;"-"&amp;$C449,エリア表のみ!$AD$5:$AM$906,7,FALSE) ="●",FALSE)),1,0),0)</f>
        <v>0</v>
      </c>
      <c r="I449" s="71">
        <v>568</v>
      </c>
      <c r="J449" s="71">
        <f>IFERROR(_xlfn.IFS(IFERROR(VLOOKUP($B449&amp;"-"&amp;$C449,エリア表のみ!$D$5:$M$906,1,FALSE) =$B449&amp;"-"&amp;$C449,FALSE),IFERROR(VLOOKUP($B449&amp;"-"&amp;$C449,エリア表のみ!$D$5:$M$906,9,FALSE),0),IFERROR(VLOOKUP($B449&amp;"-"&amp;$C449,エリア表のみ!$Q$5:$Z$906,1,FALSE) =$B449&amp;"-"&amp;$C449,FALSE),IFERROR(VLOOKUP($B449&amp;"-"&amp;$C449,エリア表のみ!$Q$5:$Z$906,9,FALSE),0),IFERROR(VLOOKUP($B449&amp;"-"&amp;$C449,エリア表のみ!$AD$5:$AM$906,1,FALSE) =$B449&amp;"-"&amp;$C449,FALSE),IFERROR(VLOOKUP($B449&amp;"-"&amp;$C449,エリア表のみ!$AD$5:$AM$906,9,FALSE),0)),0)</f>
        <v>0</v>
      </c>
    </row>
    <row r="450" spans="1:10">
      <c r="A450" s="17">
        <v>8</v>
      </c>
      <c r="B450" s="17">
        <v>15</v>
      </c>
      <c r="C450" s="71">
        <v>8</v>
      </c>
      <c r="D450" s="71">
        <f>IFERROR(IF(OR(IFERROR(VLOOKUP($B450&amp;"-"&amp;$C450,エリア表のみ!$D$5:$M$906,3,FALSE) ="●",FALSE),IFERROR(VLOOKUP($B450&amp;"-"&amp;$C450,エリア表のみ!$Q$5:$Z$906,3,FALSE) ="●",FALSE),IFERROR(VLOOKUP($B450&amp;"-"&amp;$C450,エリア表のみ!$AD$5:$AM$906,3,FALSE) ="●",FALSE)),1,0),0)</f>
        <v>0</v>
      </c>
      <c r="E450" s="71">
        <v>205</v>
      </c>
      <c r="F450" s="71">
        <f>IFERROR(IF(OR(IFERROR(VLOOKUP($B450&amp;"-"&amp;$C450,エリア表のみ!$D$5:$M$906,5,FALSE) ="●",FALSE),IFERROR(VLOOKUP($B450&amp;"-"&amp;$C450,エリア表のみ!$Q$5:$Z$906,5,FALSE) ="●",FALSE),IFERROR(VLOOKUP($B450&amp;"-"&amp;$C450,エリア表のみ!$AD$5:$AM$906,5,FALSE) ="●",FALSE)),1,0),0)</f>
        <v>0</v>
      </c>
      <c r="G450" s="71">
        <v>161</v>
      </c>
      <c r="H450" s="71">
        <f>IFERROR(IF(OR(IFERROR(VLOOKUP($B450&amp;"-"&amp;$C450,エリア表のみ!$D$5:$M$906,7,FALSE) ="●",FALSE),IFERROR(VLOOKUP($B450&amp;"-"&amp;$C450,エリア表のみ!$Q$5:$Z$906,7,FALSE) ="●",FALSE),IFERROR(VLOOKUP($B450&amp;"-"&amp;$C450,エリア表のみ!$AD$5:$AM$906,7,FALSE) ="●",FALSE)),1,0),0)</f>
        <v>0</v>
      </c>
      <c r="I450" s="71">
        <v>366</v>
      </c>
      <c r="J450" s="71">
        <f>IFERROR(_xlfn.IFS(IFERROR(VLOOKUP($B450&amp;"-"&amp;$C450,エリア表のみ!$D$5:$M$906,1,FALSE) =$B450&amp;"-"&amp;$C450,FALSE),IFERROR(VLOOKUP($B450&amp;"-"&amp;$C450,エリア表のみ!$D$5:$M$906,9,FALSE),0),IFERROR(VLOOKUP($B450&amp;"-"&amp;$C450,エリア表のみ!$Q$5:$Z$906,1,FALSE) =$B450&amp;"-"&amp;$C450,FALSE),IFERROR(VLOOKUP($B450&amp;"-"&amp;$C450,エリア表のみ!$Q$5:$Z$906,9,FALSE),0),IFERROR(VLOOKUP($B450&amp;"-"&amp;$C450,エリア表のみ!$AD$5:$AM$906,1,FALSE) =$B450&amp;"-"&amp;$C450,FALSE),IFERROR(VLOOKUP($B450&amp;"-"&amp;$C450,エリア表のみ!$AD$5:$AM$906,9,FALSE),0)),0)</f>
        <v>0</v>
      </c>
    </row>
    <row r="451" spans="1:10">
      <c r="A451" s="17">
        <v>9</v>
      </c>
      <c r="B451" s="17">
        <v>15</v>
      </c>
      <c r="C451" s="71">
        <v>9</v>
      </c>
      <c r="D451" s="71">
        <f>IFERROR(IF(OR(IFERROR(VLOOKUP($B451&amp;"-"&amp;$C451,エリア表のみ!$D$5:$M$906,3,FALSE) ="●",FALSE),IFERROR(VLOOKUP($B451&amp;"-"&amp;$C451,エリア表のみ!$Q$5:$Z$906,3,FALSE) ="●",FALSE),IFERROR(VLOOKUP($B451&amp;"-"&amp;$C451,エリア表のみ!$AD$5:$AM$906,3,FALSE) ="●",FALSE)),1,0),0)</f>
        <v>0</v>
      </c>
      <c r="E451" s="71">
        <v>338</v>
      </c>
      <c r="F451" s="71">
        <f>IFERROR(IF(OR(IFERROR(VLOOKUP($B451&amp;"-"&amp;$C451,エリア表のみ!$D$5:$M$906,5,FALSE) ="●",FALSE),IFERROR(VLOOKUP($B451&amp;"-"&amp;$C451,エリア表のみ!$Q$5:$Z$906,5,FALSE) ="●",FALSE),IFERROR(VLOOKUP($B451&amp;"-"&amp;$C451,エリア表のみ!$AD$5:$AM$906,5,FALSE) ="●",FALSE)),1,0),0)</f>
        <v>0</v>
      </c>
      <c r="G451" s="71">
        <v>80</v>
      </c>
      <c r="H451" s="71">
        <f>IFERROR(IF(OR(IFERROR(VLOOKUP($B451&amp;"-"&amp;$C451,エリア表のみ!$D$5:$M$906,7,FALSE) ="●",FALSE),IFERROR(VLOOKUP($B451&amp;"-"&amp;$C451,エリア表のみ!$Q$5:$Z$906,7,FALSE) ="●",FALSE),IFERROR(VLOOKUP($B451&amp;"-"&amp;$C451,エリア表のみ!$AD$5:$AM$906,7,FALSE) ="●",FALSE)),1,0),0)</f>
        <v>0</v>
      </c>
      <c r="I451" s="71">
        <v>418</v>
      </c>
      <c r="J451" s="71">
        <f>IFERROR(_xlfn.IFS(IFERROR(VLOOKUP($B451&amp;"-"&amp;$C451,エリア表のみ!$D$5:$M$906,1,FALSE) =$B451&amp;"-"&amp;$C451,FALSE),IFERROR(VLOOKUP($B451&amp;"-"&amp;$C451,エリア表のみ!$D$5:$M$906,9,FALSE),0),IFERROR(VLOOKUP($B451&amp;"-"&amp;$C451,エリア表のみ!$Q$5:$Z$906,1,FALSE) =$B451&amp;"-"&amp;$C451,FALSE),IFERROR(VLOOKUP($B451&amp;"-"&amp;$C451,エリア表のみ!$Q$5:$Z$906,9,FALSE),0),IFERROR(VLOOKUP($B451&amp;"-"&amp;$C451,エリア表のみ!$AD$5:$AM$906,1,FALSE) =$B451&amp;"-"&amp;$C451,FALSE),IFERROR(VLOOKUP($B451&amp;"-"&amp;$C451,エリア表のみ!$AD$5:$AM$906,9,FALSE),0)),0)</f>
        <v>0</v>
      </c>
    </row>
    <row r="452" spans="1:10">
      <c r="A452" s="17">
        <v>10</v>
      </c>
      <c r="B452" s="17">
        <v>15</v>
      </c>
      <c r="C452" s="71">
        <v>10</v>
      </c>
      <c r="D452" s="71">
        <f>IFERROR(IF(OR(IFERROR(VLOOKUP($B452&amp;"-"&amp;$C452,エリア表のみ!$D$5:$M$906,3,FALSE) ="●",FALSE),IFERROR(VLOOKUP($B452&amp;"-"&amp;$C452,エリア表のみ!$Q$5:$Z$906,3,FALSE) ="●",FALSE),IFERROR(VLOOKUP($B452&amp;"-"&amp;$C452,エリア表のみ!$AD$5:$AM$906,3,FALSE) ="●",FALSE)),1,0),0)</f>
        <v>0</v>
      </c>
      <c r="E452" s="71">
        <v>132</v>
      </c>
      <c r="F452" s="71">
        <f>IFERROR(IF(OR(IFERROR(VLOOKUP($B452&amp;"-"&amp;$C452,エリア表のみ!$D$5:$M$906,5,FALSE) ="●",FALSE),IFERROR(VLOOKUP($B452&amp;"-"&amp;$C452,エリア表のみ!$Q$5:$Z$906,5,FALSE) ="●",FALSE),IFERROR(VLOOKUP($B452&amp;"-"&amp;$C452,エリア表のみ!$AD$5:$AM$906,5,FALSE) ="●",FALSE)),1,0),0)</f>
        <v>0</v>
      </c>
      <c r="G452" s="71">
        <v>160</v>
      </c>
      <c r="H452" s="71">
        <f>IFERROR(IF(OR(IFERROR(VLOOKUP($B452&amp;"-"&amp;$C452,エリア表のみ!$D$5:$M$906,7,FALSE) ="●",FALSE),IFERROR(VLOOKUP($B452&amp;"-"&amp;$C452,エリア表のみ!$Q$5:$Z$906,7,FALSE) ="●",FALSE),IFERROR(VLOOKUP($B452&amp;"-"&amp;$C452,エリア表のみ!$AD$5:$AM$906,7,FALSE) ="●",FALSE)),1,0),0)</f>
        <v>0</v>
      </c>
      <c r="I452" s="71">
        <v>292</v>
      </c>
      <c r="J452" s="71">
        <f>IFERROR(_xlfn.IFS(IFERROR(VLOOKUP($B452&amp;"-"&amp;$C452,エリア表のみ!$D$5:$M$906,1,FALSE) =$B452&amp;"-"&amp;$C452,FALSE),IFERROR(VLOOKUP($B452&amp;"-"&amp;$C452,エリア表のみ!$D$5:$M$906,9,FALSE),0),IFERROR(VLOOKUP($B452&amp;"-"&amp;$C452,エリア表のみ!$Q$5:$Z$906,1,FALSE) =$B452&amp;"-"&amp;$C452,FALSE),IFERROR(VLOOKUP($B452&amp;"-"&amp;$C452,エリア表のみ!$Q$5:$Z$906,9,FALSE),0),IFERROR(VLOOKUP($B452&amp;"-"&amp;$C452,エリア表のみ!$AD$5:$AM$906,1,FALSE) =$B452&amp;"-"&amp;$C452,FALSE),IFERROR(VLOOKUP($B452&amp;"-"&amp;$C452,エリア表のみ!$AD$5:$AM$906,9,FALSE),0)),0)</f>
        <v>0</v>
      </c>
    </row>
    <row r="453" spans="1:10">
      <c r="A453" s="17">
        <v>11</v>
      </c>
      <c r="B453" s="17">
        <v>15</v>
      </c>
      <c r="C453" s="71">
        <v>11</v>
      </c>
      <c r="D453" s="71">
        <f>IFERROR(IF(OR(IFERROR(VLOOKUP($B453&amp;"-"&amp;$C453,エリア表のみ!$D$5:$M$906,3,FALSE) ="●",FALSE),IFERROR(VLOOKUP($B453&amp;"-"&amp;$C453,エリア表のみ!$Q$5:$Z$906,3,FALSE) ="●",FALSE),IFERROR(VLOOKUP($B453&amp;"-"&amp;$C453,エリア表のみ!$AD$5:$AM$906,3,FALSE) ="●",FALSE)),1,0),0)</f>
        <v>0</v>
      </c>
      <c r="E453" s="71">
        <v>200</v>
      </c>
      <c r="F453" s="71">
        <f>IFERROR(IF(OR(IFERROR(VLOOKUP($B453&amp;"-"&amp;$C453,エリア表のみ!$D$5:$M$906,5,FALSE) ="●",FALSE),IFERROR(VLOOKUP($B453&amp;"-"&amp;$C453,エリア表のみ!$Q$5:$Z$906,5,FALSE) ="●",FALSE),IFERROR(VLOOKUP($B453&amp;"-"&amp;$C453,エリア表のみ!$AD$5:$AM$906,5,FALSE) ="●",FALSE)),1,0),0)</f>
        <v>0</v>
      </c>
      <c r="G453" s="71">
        <v>348</v>
      </c>
      <c r="H453" s="71">
        <f>IFERROR(IF(OR(IFERROR(VLOOKUP($B453&amp;"-"&amp;$C453,エリア表のみ!$D$5:$M$906,7,FALSE) ="●",FALSE),IFERROR(VLOOKUP($B453&amp;"-"&amp;$C453,エリア表のみ!$Q$5:$Z$906,7,FALSE) ="●",FALSE),IFERROR(VLOOKUP($B453&amp;"-"&amp;$C453,エリア表のみ!$AD$5:$AM$906,7,FALSE) ="●",FALSE)),1,0),0)</f>
        <v>0</v>
      </c>
      <c r="I453" s="71">
        <v>548</v>
      </c>
      <c r="J453" s="71">
        <f>IFERROR(_xlfn.IFS(IFERROR(VLOOKUP($B453&amp;"-"&amp;$C453,エリア表のみ!$D$5:$M$906,1,FALSE) =$B453&amp;"-"&amp;$C453,FALSE),IFERROR(VLOOKUP($B453&amp;"-"&amp;$C453,エリア表のみ!$D$5:$M$906,9,FALSE),0),IFERROR(VLOOKUP($B453&amp;"-"&amp;$C453,エリア表のみ!$Q$5:$Z$906,1,FALSE) =$B453&amp;"-"&amp;$C453,FALSE),IFERROR(VLOOKUP($B453&amp;"-"&amp;$C453,エリア表のみ!$Q$5:$Z$906,9,FALSE),0),IFERROR(VLOOKUP($B453&amp;"-"&amp;$C453,エリア表のみ!$AD$5:$AM$906,1,FALSE) =$B453&amp;"-"&amp;$C453,FALSE),IFERROR(VLOOKUP($B453&amp;"-"&amp;$C453,エリア表のみ!$AD$5:$AM$906,9,FALSE),0)),0)</f>
        <v>0</v>
      </c>
    </row>
    <row r="454" spans="1:10">
      <c r="A454" s="17">
        <v>12</v>
      </c>
      <c r="B454" s="17">
        <v>15</v>
      </c>
      <c r="C454" s="71">
        <v>12</v>
      </c>
      <c r="D454" s="71">
        <f>IFERROR(IF(OR(IFERROR(VLOOKUP($B454&amp;"-"&amp;$C454,エリア表のみ!$D$5:$M$906,3,FALSE) ="●",FALSE),IFERROR(VLOOKUP($B454&amp;"-"&amp;$C454,エリア表のみ!$Q$5:$Z$906,3,FALSE) ="●",FALSE),IFERROR(VLOOKUP($B454&amp;"-"&amp;$C454,エリア表のみ!$AD$5:$AM$906,3,FALSE) ="●",FALSE)),1,0),0)</f>
        <v>0</v>
      </c>
      <c r="E454" s="71">
        <v>82</v>
      </c>
      <c r="F454" s="71">
        <f>IFERROR(IF(OR(IFERROR(VLOOKUP($B454&amp;"-"&amp;$C454,エリア表のみ!$D$5:$M$906,5,FALSE) ="●",FALSE),IFERROR(VLOOKUP($B454&amp;"-"&amp;$C454,エリア表のみ!$Q$5:$Z$906,5,FALSE) ="●",FALSE),IFERROR(VLOOKUP($B454&amp;"-"&amp;$C454,エリア表のみ!$AD$5:$AM$906,5,FALSE) ="●",FALSE)),1,0),0)</f>
        <v>0</v>
      </c>
      <c r="G454" s="71">
        <v>285</v>
      </c>
      <c r="H454" s="71">
        <f>IFERROR(IF(OR(IFERROR(VLOOKUP($B454&amp;"-"&amp;$C454,エリア表のみ!$D$5:$M$906,7,FALSE) ="●",FALSE),IFERROR(VLOOKUP($B454&amp;"-"&amp;$C454,エリア表のみ!$Q$5:$Z$906,7,FALSE) ="●",FALSE),IFERROR(VLOOKUP($B454&amp;"-"&amp;$C454,エリア表のみ!$AD$5:$AM$906,7,FALSE) ="●",FALSE)),1,0),0)</f>
        <v>0</v>
      </c>
      <c r="I454" s="71">
        <v>367</v>
      </c>
      <c r="J454" s="71">
        <f>IFERROR(_xlfn.IFS(IFERROR(VLOOKUP($B454&amp;"-"&amp;$C454,エリア表のみ!$D$5:$M$906,1,FALSE) =$B454&amp;"-"&amp;$C454,FALSE),IFERROR(VLOOKUP($B454&amp;"-"&amp;$C454,エリア表のみ!$D$5:$M$906,9,FALSE),0),IFERROR(VLOOKUP($B454&amp;"-"&amp;$C454,エリア表のみ!$Q$5:$Z$906,1,FALSE) =$B454&amp;"-"&amp;$C454,FALSE),IFERROR(VLOOKUP($B454&amp;"-"&amp;$C454,エリア表のみ!$Q$5:$Z$906,9,FALSE),0),IFERROR(VLOOKUP($B454&amp;"-"&amp;$C454,エリア表のみ!$AD$5:$AM$906,1,FALSE) =$B454&amp;"-"&amp;$C454,FALSE),IFERROR(VLOOKUP($B454&amp;"-"&amp;$C454,エリア表のみ!$AD$5:$AM$906,9,FALSE),0)),0)</f>
        <v>0</v>
      </c>
    </row>
    <row r="455" spans="1:10">
      <c r="A455" s="17">
        <v>13</v>
      </c>
      <c r="B455" s="17">
        <v>15</v>
      </c>
      <c r="C455" s="71">
        <v>13</v>
      </c>
      <c r="D455" s="71">
        <f>IFERROR(IF(OR(IFERROR(VLOOKUP($B455&amp;"-"&amp;$C455,エリア表のみ!$D$5:$M$906,3,FALSE) ="●",FALSE),IFERROR(VLOOKUP($B455&amp;"-"&amp;$C455,エリア表のみ!$Q$5:$Z$906,3,FALSE) ="●",FALSE),IFERROR(VLOOKUP($B455&amp;"-"&amp;$C455,エリア表のみ!$AD$5:$AM$906,3,FALSE) ="●",FALSE)),1,0),0)</f>
        <v>0</v>
      </c>
      <c r="E455" s="71">
        <v>291</v>
      </c>
      <c r="F455" s="71">
        <f>IFERROR(IF(OR(IFERROR(VLOOKUP($B455&amp;"-"&amp;$C455,エリア表のみ!$D$5:$M$906,5,FALSE) ="●",FALSE),IFERROR(VLOOKUP($B455&amp;"-"&amp;$C455,エリア表のみ!$Q$5:$Z$906,5,FALSE) ="●",FALSE),IFERROR(VLOOKUP($B455&amp;"-"&amp;$C455,エリア表のみ!$AD$5:$AM$906,5,FALSE) ="●",FALSE)),1,0),0)</f>
        <v>0</v>
      </c>
      <c r="G455" s="71">
        <v>87</v>
      </c>
      <c r="H455" s="71">
        <f>IFERROR(IF(OR(IFERROR(VLOOKUP($B455&amp;"-"&amp;$C455,エリア表のみ!$D$5:$M$906,7,FALSE) ="●",FALSE),IFERROR(VLOOKUP($B455&amp;"-"&amp;$C455,エリア表のみ!$Q$5:$Z$906,7,FALSE) ="●",FALSE),IFERROR(VLOOKUP($B455&amp;"-"&amp;$C455,エリア表のみ!$AD$5:$AM$906,7,FALSE) ="●",FALSE)),1,0),0)</f>
        <v>0</v>
      </c>
      <c r="I455" s="71">
        <v>378</v>
      </c>
      <c r="J455" s="71">
        <f>IFERROR(_xlfn.IFS(IFERROR(VLOOKUP($B455&amp;"-"&amp;$C455,エリア表のみ!$D$5:$M$906,1,FALSE) =$B455&amp;"-"&amp;$C455,FALSE),IFERROR(VLOOKUP($B455&amp;"-"&amp;$C455,エリア表のみ!$D$5:$M$906,9,FALSE),0),IFERROR(VLOOKUP($B455&amp;"-"&amp;$C455,エリア表のみ!$Q$5:$Z$906,1,FALSE) =$B455&amp;"-"&amp;$C455,FALSE),IFERROR(VLOOKUP($B455&amp;"-"&amp;$C455,エリア表のみ!$Q$5:$Z$906,9,FALSE),0),IFERROR(VLOOKUP($B455&amp;"-"&amp;$C455,エリア表のみ!$AD$5:$AM$906,1,FALSE) =$B455&amp;"-"&amp;$C455,FALSE),IFERROR(VLOOKUP($B455&amp;"-"&amp;$C455,エリア表のみ!$AD$5:$AM$906,9,FALSE),0)),0)</f>
        <v>0</v>
      </c>
    </row>
    <row r="456" spans="1:10">
      <c r="A456" s="17">
        <v>14</v>
      </c>
      <c r="B456" s="17">
        <v>15</v>
      </c>
      <c r="C456" s="71">
        <v>14</v>
      </c>
      <c r="D456" s="71">
        <f>IFERROR(IF(OR(IFERROR(VLOOKUP($B456&amp;"-"&amp;$C456,エリア表のみ!$D$5:$M$906,3,FALSE) ="●",FALSE),IFERROR(VLOOKUP($B456&amp;"-"&amp;$C456,エリア表のみ!$Q$5:$Z$906,3,FALSE) ="●",FALSE),IFERROR(VLOOKUP($B456&amp;"-"&amp;$C456,エリア表のみ!$AD$5:$AM$906,3,FALSE) ="●",FALSE)),1,0),0)</f>
        <v>0</v>
      </c>
      <c r="E456" s="71">
        <v>196</v>
      </c>
      <c r="F456" s="71">
        <f>IFERROR(IF(OR(IFERROR(VLOOKUP($B456&amp;"-"&amp;$C456,エリア表のみ!$D$5:$M$906,5,FALSE) ="●",FALSE),IFERROR(VLOOKUP($B456&amp;"-"&amp;$C456,エリア表のみ!$Q$5:$Z$906,5,FALSE) ="●",FALSE),IFERROR(VLOOKUP($B456&amp;"-"&amp;$C456,エリア表のみ!$AD$5:$AM$906,5,FALSE) ="●",FALSE)),1,0),0)</f>
        <v>0</v>
      </c>
      <c r="G456" s="71">
        <v>108</v>
      </c>
      <c r="H456" s="71">
        <f>IFERROR(IF(OR(IFERROR(VLOOKUP($B456&amp;"-"&amp;$C456,エリア表のみ!$D$5:$M$906,7,FALSE) ="●",FALSE),IFERROR(VLOOKUP($B456&amp;"-"&amp;$C456,エリア表のみ!$Q$5:$Z$906,7,FALSE) ="●",FALSE),IFERROR(VLOOKUP($B456&amp;"-"&amp;$C456,エリア表のみ!$AD$5:$AM$906,7,FALSE) ="●",FALSE)),1,0),0)</f>
        <v>0</v>
      </c>
      <c r="I456" s="71">
        <v>304</v>
      </c>
      <c r="J456" s="71">
        <f>IFERROR(_xlfn.IFS(IFERROR(VLOOKUP($B456&amp;"-"&amp;$C456,エリア表のみ!$D$5:$M$906,1,FALSE) =$B456&amp;"-"&amp;$C456,FALSE),IFERROR(VLOOKUP($B456&amp;"-"&amp;$C456,エリア表のみ!$D$5:$M$906,9,FALSE),0),IFERROR(VLOOKUP($B456&amp;"-"&amp;$C456,エリア表のみ!$Q$5:$Z$906,1,FALSE) =$B456&amp;"-"&amp;$C456,FALSE),IFERROR(VLOOKUP($B456&amp;"-"&amp;$C456,エリア表のみ!$Q$5:$Z$906,9,FALSE),0),IFERROR(VLOOKUP($B456&amp;"-"&amp;$C456,エリア表のみ!$AD$5:$AM$906,1,FALSE) =$B456&amp;"-"&amp;$C456,FALSE),IFERROR(VLOOKUP($B456&amp;"-"&amp;$C456,エリア表のみ!$AD$5:$AM$906,9,FALSE),0)),0)</f>
        <v>0</v>
      </c>
    </row>
    <row r="457" spans="1:10">
      <c r="A457" s="17">
        <v>15</v>
      </c>
      <c r="B457" s="17">
        <v>15</v>
      </c>
      <c r="C457" s="71">
        <v>15</v>
      </c>
      <c r="D457" s="71">
        <f>IFERROR(IF(OR(IFERROR(VLOOKUP($B457&amp;"-"&amp;$C457,エリア表のみ!$D$5:$M$906,3,FALSE) ="●",FALSE),IFERROR(VLOOKUP($B457&amp;"-"&amp;$C457,エリア表のみ!$Q$5:$Z$906,3,FALSE) ="●",FALSE),IFERROR(VLOOKUP($B457&amp;"-"&amp;$C457,エリア表のみ!$AD$5:$AM$906,3,FALSE) ="●",FALSE)),1,0),0)</f>
        <v>0</v>
      </c>
      <c r="E457" s="71">
        <v>362</v>
      </c>
      <c r="F457" s="71">
        <f>IFERROR(IF(OR(IFERROR(VLOOKUP($B457&amp;"-"&amp;$C457,エリア表のみ!$D$5:$M$906,5,FALSE) ="●",FALSE),IFERROR(VLOOKUP($B457&amp;"-"&amp;$C457,エリア表のみ!$Q$5:$Z$906,5,FALSE) ="●",FALSE),IFERROR(VLOOKUP($B457&amp;"-"&amp;$C457,エリア表のみ!$AD$5:$AM$906,5,FALSE) ="●",FALSE)),1,0),0)</f>
        <v>0</v>
      </c>
      <c r="G457" s="71">
        <v>70</v>
      </c>
      <c r="H457" s="71">
        <f>IFERROR(IF(OR(IFERROR(VLOOKUP($B457&amp;"-"&amp;$C457,エリア表のみ!$D$5:$M$906,7,FALSE) ="●",FALSE),IFERROR(VLOOKUP($B457&amp;"-"&amp;$C457,エリア表のみ!$Q$5:$Z$906,7,FALSE) ="●",FALSE),IFERROR(VLOOKUP($B457&amp;"-"&amp;$C457,エリア表のみ!$AD$5:$AM$906,7,FALSE) ="●",FALSE)),1,0),0)</f>
        <v>0</v>
      </c>
      <c r="I457" s="71">
        <v>432</v>
      </c>
      <c r="J457" s="71">
        <f>IFERROR(_xlfn.IFS(IFERROR(VLOOKUP($B457&amp;"-"&amp;$C457,エリア表のみ!$D$5:$M$906,1,FALSE) =$B457&amp;"-"&amp;$C457,FALSE),IFERROR(VLOOKUP($B457&amp;"-"&amp;$C457,エリア表のみ!$D$5:$M$906,9,FALSE),0),IFERROR(VLOOKUP($B457&amp;"-"&amp;$C457,エリア表のみ!$Q$5:$Z$906,1,FALSE) =$B457&amp;"-"&amp;$C457,FALSE),IFERROR(VLOOKUP($B457&amp;"-"&amp;$C457,エリア表のみ!$Q$5:$Z$906,9,FALSE),0),IFERROR(VLOOKUP($B457&amp;"-"&amp;$C457,エリア表のみ!$AD$5:$AM$906,1,FALSE) =$B457&amp;"-"&amp;$C457,FALSE),IFERROR(VLOOKUP($B457&amp;"-"&amp;$C457,エリア表のみ!$AD$5:$AM$906,9,FALSE),0)),0)</f>
        <v>0</v>
      </c>
    </row>
    <row r="458" spans="1:10">
      <c r="A458" s="17">
        <v>16</v>
      </c>
      <c r="B458" s="17">
        <v>15</v>
      </c>
      <c r="C458" s="71">
        <v>16</v>
      </c>
      <c r="D458" s="71">
        <f>IFERROR(IF(OR(IFERROR(VLOOKUP($B458&amp;"-"&amp;$C458,エリア表のみ!$D$5:$M$906,3,FALSE) ="●",FALSE),IFERROR(VLOOKUP($B458&amp;"-"&amp;$C458,エリア表のみ!$Q$5:$Z$906,3,FALSE) ="●",FALSE),IFERROR(VLOOKUP($B458&amp;"-"&amp;$C458,エリア表のみ!$AD$5:$AM$906,3,FALSE) ="●",FALSE)),1,0),0)</f>
        <v>0</v>
      </c>
      <c r="E458" s="71">
        <v>183</v>
      </c>
      <c r="F458" s="71">
        <f>IFERROR(IF(OR(IFERROR(VLOOKUP($B458&amp;"-"&amp;$C458,エリア表のみ!$D$5:$M$906,5,FALSE) ="●",FALSE),IFERROR(VLOOKUP($B458&amp;"-"&amp;$C458,エリア表のみ!$Q$5:$Z$906,5,FALSE) ="●",FALSE),IFERROR(VLOOKUP($B458&amp;"-"&amp;$C458,エリア表のみ!$AD$5:$AM$906,5,FALSE) ="●",FALSE)),1,0),0)</f>
        <v>0</v>
      </c>
      <c r="G458" s="71">
        <v>101</v>
      </c>
      <c r="H458" s="71">
        <f>IFERROR(IF(OR(IFERROR(VLOOKUP($B458&amp;"-"&amp;$C458,エリア表のみ!$D$5:$M$906,7,FALSE) ="●",FALSE),IFERROR(VLOOKUP($B458&amp;"-"&amp;$C458,エリア表のみ!$Q$5:$Z$906,7,FALSE) ="●",FALSE),IFERROR(VLOOKUP($B458&amp;"-"&amp;$C458,エリア表のみ!$AD$5:$AM$906,7,FALSE) ="●",FALSE)),1,0),0)</f>
        <v>0</v>
      </c>
      <c r="I458" s="71">
        <v>284</v>
      </c>
      <c r="J458" s="71">
        <f>IFERROR(_xlfn.IFS(IFERROR(VLOOKUP($B458&amp;"-"&amp;$C458,エリア表のみ!$D$5:$M$906,1,FALSE) =$B458&amp;"-"&amp;$C458,FALSE),IFERROR(VLOOKUP($B458&amp;"-"&amp;$C458,エリア表のみ!$D$5:$M$906,9,FALSE),0),IFERROR(VLOOKUP($B458&amp;"-"&amp;$C458,エリア表のみ!$Q$5:$Z$906,1,FALSE) =$B458&amp;"-"&amp;$C458,FALSE),IFERROR(VLOOKUP($B458&amp;"-"&amp;$C458,エリア表のみ!$Q$5:$Z$906,9,FALSE),0),IFERROR(VLOOKUP($B458&amp;"-"&amp;$C458,エリア表のみ!$AD$5:$AM$906,1,FALSE) =$B458&amp;"-"&amp;$C458,FALSE),IFERROR(VLOOKUP($B458&amp;"-"&amp;$C458,エリア表のみ!$AD$5:$AM$906,9,FALSE),0)),0)</f>
        <v>0</v>
      </c>
    </row>
    <row r="459" spans="1:10">
      <c r="A459" s="17">
        <v>17</v>
      </c>
      <c r="B459" s="17">
        <v>15</v>
      </c>
      <c r="C459" s="71">
        <v>17</v>
      </c>
      <c r="D459" s="71">
        <f>IFERROR(IF(OR(IFERROR(VLOOKUP($B459&amp;"-"&amp;$C459,エリア表のみ!$D$5:$M$906,3,FALSE) ="●",FALSE),IFERROR(VLOOKUP($B459&amp;"-"&amp;$C459,エリア表のみ!$Q$5:$Z$906,3,FALSE) ="●",FALSE),IFERROR(VLOOKUP($B459&amp;"-"&amp;$C459,エリア表のみ!$AD$5:$AM$906,3,FALSE) ="●",FALSE)),1,0),0)</f>
        <v>0</v>
      </c>
      <c r="E459" s="71">
        <v>326</v>
      </c>
      <c r="F459" s="71">
        <f>IFERROR(IF(OR(IFERROR(VLOOKUP($B459&amp;"-"&amp;$C459,エリア表のみ!$D$5:$M$906,5,FALSE) ="●",FALSE),IFERROR(VLOOKUP($B459&amp;"-"&amp;$C459,エリア表のみ!$Q$5:$Z$906,5,FALSE) ="●",FALSE),IFERROR(VLOOKUP($B459&amp;"-"&amp;$C459,エリア表のみ!$AD$5:$AM$906,5,FALSE) ="●",FALSE)),1,0),0)</f>
        <v>0</v>
      </c>
      <c r="G459" s="71">
        <v>215</v>
      </c>
      <c r="H459" s="71">
        <f>IFERROR(IF(OR(IFERROR(VLOOKUP($B459&amp;"-"&amp;$C459,エリア表のみ!$D$5:$M$906,7,FALSE) ="●",FALSE),IFERROR(VLOOKUP($B459&amp;"-"&amp;$C459,エリア表のみ!$Q$5:$Z$906,7,FALSE) ="●",FALSE),IFERROR(VLOOKUP($B459&amp;"-"&amp;$C459,エリア表のみ!$AD$5:$AM$906,7,FALSE) ="●",FALSE)),1,0),0)</f>
        <v>0</v>
      </c>
      <c r="I459" s="71">
        <v>541</v>
      </c>
      <c r="J459" s="71">
        <f>IFERROR(_xlfn.IFS(IFERROR(VLOOKUP($B459&amp;"-"&amp;$C459,エリア表のみ!$D$5:$M$906,1,FALSE) =$B459&amp;"-"&amp;$C459,FALSE),IFERROR(VLOOKUP($B459&amp;"-"&amp;$C459,エリア表のみ!$D$5:$M$906,9,FALSE),0),IFERROR(VLOOKUP($B459&amp;"-"&amp;$C459,エリア表のみ!$Q$5:$Z$906,1,FALSE) =$B459&amp;"-"&amp;$C459,FALSE),IFERROR(VLOOKUP($B459&amp;"-"&amp;$C459,エリア表のみ!$Q$5:$Z$906,9,FALSE),0),IFERROR(VLOOKUP($B459&amp;"-"&amp;$C459,エリア表のみ!$AD$5:$AM$906,1,FALSE) =$B459&amp;"-"&amp;$C459,FALSE),IFERROR(VLOOKUP($B459&amp;"-"&amp;$C459,エリア表のみ!$AD$5:$AM$906,9,FALSE),0)),0)</f>
        <v>0</v>
      </c>
    </row>
    <row r="460" spans="1:10">
      <c r="A460" s="17">
        <v>18</v>
      </c>
      <c r="B460" s="17">
        <v>15</v>
      </c>
      <c r="C460" s="71">
        <v>18</v>
      </c>
      <c r="D460" s="71">
        <f>IFERROR(IF(OR(IFERROR(VLOOKUP($B460&amp;"-"&amp;$C460,エリア表のみ!$D$5:$M$906,3,FALSE) ="●",FALSE),IFERROR(VLOOKUP($B460&amp;"-"&amp;$C460,エリア表のみ!$Q$5:$Z$906,3,FALSE) ="●",FALSE),IFERROR(VLOOKUP($B460&amp;"-"&amp;$C460,エリア表のみ!$AD$5:$AM$906,3,FALSE) ="●",FALSE)),1,0),0)</f>
        <v>0</v>
      </c>
      <c r="E460" s="71">
        <v>330</v>
      </c>
      <c r="F460" s="71">
        <f>IFERROR(IF(OR(IFERROR(VLOOKUP($B460&amp;"-"&amp;$C460,エリア表のみ!$D$5:$M$906,5,FALSE) ="●",FALSE),IFERROR(VLOOKUP($B460&amp;"-"&amp;$C460,エリア表のみ!$Q$5:$Z$906,5,FALSE) ="●",FALSE),IFERROR(VLOOKUP($B460&amp;"-"&amp;$C460,エリア表のみ!$AD$5:$AM$906,5,FALSE) ="●",FALSE)),1,0),0)</f>
        <v>0</v>
      </c>
      <c r="G460" s="71">
        <v>4</v>
      </c>
      <c r="H460" s="71">
        <f>IFERROR(IF(OR(IFERROR(VLOOKUP($B460&amp;"-"&amp;$C460,エリア表のみ!$D$5:$M$906,7,FALSE) ="●",FALSE),IFERROR(VLOOKUP($B460&amp;"-"&amp;$C460,エリア表のみ!$Q$5:$Z$906,7,FALSE) ="●",FALSE),IFERROR(VLOOKUP($B460&amp;"-"&amp;$C460,エリア表のみ!$AD$5:$AM$906,7,FALSE) ="●",FALSE)),1,0),0)</f>
        <v>0</v>
      </c>
      <c r="I460" s="71">
        <v>334</v>
      </c>
      <c r="J460" s="71">
        <f>IFERROR(_xlfn.IFS(IFERROR(VLOOKUP($B460&amp;"-"&amp;$C460,エリア表のみ!$D$5:$M$906,1,FALSE) =$B460&amp;"-"&amp;$C460,FALSE),IFERROR(VLOOKUP($B460&amp;"-"&amp;$C460,エリア表のみ!$D$5:$M$906,9,FALSE),0),IFERROR(VLOOKUP($B460&amp;"-"&amp;$C460,エリア表のみ!$Q$5:$Z$906,1,FALSE) =$B460&amp;"-"&amp;$C460,FALSE),IFERROR(VLOOKUP($B460&amp;"-"&amp;$C460,エリア表のみ!$Q$5:$Z$906,9,FALSE),0),IFERROR(VLOOKUP($B460&amp;"-"&amp;$C460,エリア表のみ!$AD$5:$AM$906,1,FALSE) =$B460&amp;"-"&amp;$C460,FALSE),IFERROR(VLOOKUP($B460&amp;"-"&amp;$C460,エリア表のみ!$AD$5:$AM$906,9,FALSE),0)),0)</f>
        <v>0</v>
      </c>
    </row>
    <row r="461" spans="1:10">
      <c r="A461" s="17">
        <v>19</v>
      </c>
      <c r="B461" s="17">
        <v>15</v>
      </c>
      <c r="C461" s="71">
        <v>19</v>
      </c>
      <c r="D461" s="71">
        <f>IFERROR(IF(OR(IFERROR(VLOOKUP($B461&amp;"-"&amp;$C461,エリア表のみ!$D$5:$M$906,3,FALSE) ="●",FALSE),IFERROR(VLOOKUP($B461&amp;"-"&amp;$C461,エリア表のみ!$Q$5:$Z$906,3,FALSE) ="●",FALSE),IFERROR(VLOOKUP($B461&amp;"-"&amp;$C461,エリア表のみ!$AD$5:$AM$906,3,FALSE) ="●",FALSE)),1,0),0)</f>
        <v>0</v>
      </c>
      <c r="E461" s="71">
        <v>279</v>
      </c>
      <c r="F461" s="71">
        <f>IFERROR(IF(OR(IFERROR(VLOOKUP($B461&amp;"-"&amp;$C461,エリア表のみ!$D$5:$M$906,5,FALSE) ="●",FALSE),IFERROR(VLOOKUP($B461&amp;"-"&amp;$C461,エリア表のみ!$Q$5:$Z$906,5,FALSE) ="●",FALSE),IFERROR(VLOOKUP($B461&amp;"-"&amp;$C461,エリア表のみ!$AD$5:$AM$906,5,FALSE) ="●",FALSE)),1,0),0)</f>
        <v>0</v>
      </c>
      <c r="G461" s="71">
        <v>291</v>
      </c>
      <c r="H461" s="71">
        <f>IFERROR(IF(OR(IFERROR(VLOOKUP($B461&amp;"-"&amp;$C461,エリア表のみ!$D$5:$M$906,7,FALSE) ="●",FALSE),IFERROR(VLOOKUP($B461&amp;"-"&amp;$C461,エリア表のみ!$Q$5:$Z$906,7,FALSE) ="●",FALSE),IFERROR(VLOOKUP($B461&amp;"-"&amp;$C461,エリア表のみ!$AD$5:$AM$906,7,FALSE) ="●",FALSE)),1,0),0)</f>
        <v>0</v>
      </c>
      <c r="I461" s="71">
        <v>570</v>
      </c>
      <c r="J461" s="71">
        <f>IFERROR(_xlfn.IFS(IFERROR(VLOOKUP($B461&amp;"-"&amp;$C461,エリア表のみ!$D$5:$M$906,1,FALSE) =$B461&amp;"-"&amp;$C461,FALSE),IFERROR(VLOOKUP($B461&amp;"-"&amp;$C461,エリア表のみ!$D$5:$M$906,9,FALSE),0),IFERROR(VLOOKUP($B461&amp;"-"&amp;$C461,エリア表のみ!$Q$5:$Z$906,1,FALSE) =$B461&amp;"-"&amp;$C461,FALSE),IFERROR(VLOOKUP($B461&amp;"-"&amp;$C461,エリア表のみ!$Q$5:$Z$906,9,FALSE),0),IFERROR(VLOOKUP($B461&amp;"-"&amp;$C461,エリア表のみ!$AD$5:$AM$906,1,FALSE) =$B461&amp;"-"&amp;$C461,FALSE),IFERROR(VLOOKUP($B461&amp;"-"&amp;$C461,エリア表のみ!$AD$5:$AM$906,9,FALSE),0)),0)</f>
        <v>0</v>
      </c>
    </row>
    <row r="462" spans="1:10">
      <c r="A462" s="17">
        <v>20</v>
      </c>
      <c r="B462" s="17">
        <v>15</v>
      </c>
      <c r="C462" s="71">
        <v>20</v>
      </c>
      <c r="D462" s="71">
        <f>IFERROR(IF(OR(IFERROR(VLOOKUP($B462&amp;"-"&amp;$C462,エリア表のみ!$D$5:$M$906,3,FALSE) ="●",FALSE),IFERROR(VLOOKUP($B462&amp;"-"&amp;$C462,エリア表のみ!$Q$5:$Z$906,3,FALSE) ="●",FALSE),IFERROR(VLOOKUP($B462&amp;"-"&amp;$C462,エリア表のみ!$AD$5:$AM$906,3,FALSE) ="●",FALSE)),1,0),0)</f>
        <v>0</v>
      </c>
      <c r="E462" s="71">
        <v>352</v>
      </c>
      <c r="F462" s="71">
        <f>IFERROR(IF(OR(IFERROR(VLOOKUP($B462&amp;"-"&amp;$C462,エリア表のみ!$D$5:$M$906,5,FALSE) ="●",FALSE),IFERROR(VLOOKUP($B462&amp;"-"&amp;$C462,エリア表のみ!$Q$5:$Z$906,5,FALSE) ="●",FALSE),IFERROR(VLOOKUP($B462&amp;"-"&amp;$C462,エリア表のみ!$AD$5:$AM$906,5,FALSE) ="●",FALSE)),1,0),0)</f>
        <v>0</v>
      </c>
      <c r="G462" s="71">
        <v>146</v>
      </c>
      <c r="H462" s="71">
        <f>IFERROR(IF(OR(IFERROR(VLOOKUP($B462&amp;"-"&amp;$C462,エリア表のみ!$D$5:$M$906,7,FALSE) ="●",FALSE),IFERROR(VLOOKUP($B462&amp;"-"&amp;$C462,エリア表のみ!$Q$5:$Z$906,7,FALSE) ="●",FALSE),IFERROR(VLOOKUP($B462&amp;"-"&amp;$C462,エリア表のみ!$AD$5:$AM$906,7,FALSE) ="●",FALSE)),1,0),0)</f>
        <v>0</v>
      </c>
      <c r="I462" s="71">
        <v>498</v>
      </c>
      <c r="J462" s="71">
        <f>IFERROR(_xlfn.IFS(IFERROR(VLOOKUP($B462&amp;"-"&amp;$C462,エリア表のみ!$D$5:$M$906,1,FALSE) =$B462&amp;"-"&amp;$C462,FALSE),IFERROR(VLOOKUP($B462&amp;"-"&amp;$C462,エリア表のみ!$D$5:$M$906,9,FALSE),0),IFERROR(VLOOKUP($B462&amp;"-"&amp;$C462,エリア表のみ!$Q$5:$Z$906,1,FALSE) =$B462&amp;"-"&amp;$C462,FALSE),IFERROR(VLOOKUP($B462&amp;"-"&amp;$C462,エリア表のみ!$Q$5:$Z$906,9,FALSE),0),IFERROR(VLOOKUP($B462&amp;"-"&amp;$C462,エリア表のみ!$AD$5:$AM$906,1,FALSE) =$B462&amp;"-"&amp;$C462,FALSE),IFERROR(VLOOKUP($B462&amp;"-"&amp;$C462,エリア表のみ!$AD$5:$AM$906,9,FALSE),0)),0)</f>
        <v>0</v>
      </c>
    </row>
    <row r="463" spans="1:10">
      <c r="A463" s="17">
        <v>21</v>
      </c>
      <c r="B463" s="17">
        <v>15</v>
      </c>
      <c r="C463" s="71">
        <v>21</v>
      </c>
      <c r="D463" s="71">
        <f>IFERROR(IF(OR(IFERROR(VLOOKUP($B463&amp;"-"&amp;$C463,エリア表のみ!$D$5:$M$906,3,FALSE) ="●",FALSE),IFERROR(VLOOKUP($B463&amp;"-"&amp;$C463,エリア表のみ!$Q$5:$Z$906,3,FALSE) ="●",FALSE),IFERROR(VLOOKUP($B463&amp;"-"&amp;$C463,エリア表のみ!$AD$5:$AM$906,3,FALSE) ="●",FALSE)),1,0),0)</f>
        <v>0</v>
      </c>
      <c r="E463" s="71">
        <v>77</v>
      </c>
      <c r="F463" s="71">
        <f>IFERROR(IF(OR(IFERROR(VLOOKUP($B463&amp;"-"&amp;$C463,エリア表のみ!$D$5:$M$906,5,FALSE) ="●",FALSE),IFERROR(VLOOKUP($B463&amp;"-"&amp;$C463,エリア表のみ!$Q$5:$Z$906,5,FALSE) ="●",FALSE),IFERROR(VLOOKUP($B463&amp;"-"&amp;$C463,エリア表のみ!$AD$5:$AM$906,5,FALSE) ="●",FALSE)),1,0),0)</f>
        <v>0</v>
      </c>
      <c r="G463" s="71">
        <v>29</v>
      </c>
      <c r="H463" s="71">
        <f>IFERROR(IF(OR(IFERROR(VLOOKUP($B463&amp;"-"&amp;$C463,エリア表のみ!$D$5:$M$906,7,FALSE) ="●",FALSE),IFERROR(VLOOKUP($B463&amp;"-"&amp;$C463,エリア表のみ!$Q$5:$Z$906,7,FALSE) ="●",FALSE),IFERROR(VLOOKUP($B463&amp;"-"&amp;$C463,エリア表のみ!$AD$5:$AM$906,7,FALSE) ="●",FALSE)),1,0),0)</f>
        <v>0</v>
      </c>
      <c r="I463" s="71">
        <v>106</v>
      </c>
      <c r="J463" s="71">
        <f>IFERROR(_xlfn.IFS(IFERROR(VLOOKUP($B463&amp;"-"&amp;$C463,エリア表のみ!$D$5:$M$906,1,FALSE) =$B463&amp;"-"&amp;$C463,FALSE),IFERROR(VLOOKUP($B463&amp;"-"&amp;$C463,エリア表のみ!$D$5:$M$906,9,FALSE),0),IFERROR(VLOOKUP($B463&amp;"-"&amp;$C463,エリア表のみ!$Q$5:$Z$906,1,FALSE) =$B463&amp;"-"&amp;$C463,FALSE),IFERROR(VLOOKUP($B463&amp;"-"&amp;$C463,エリア表のみ!$Q$5:$Z$906,9,FALSE),0),IFERROR(VLOOKUP($B463&amp;"-"&amp;$C463,エリア表のみ!$AD$5:$AM$906,1,FALSE) =$B463&amp;"-"&amp;$C463,FALSE),IFERROR(VLOOKUP($B463&amp;"-"&amp;$C463,エリア表のみ!$AD$5:$AM$906,9,FALSE),0)),0)</f>
        <v>0</v>
      </c>
    </row>
    <row r="464" spans="1:10">
      <c r="A464" s="17">
        <v>22</v>
      </c>
      <c r="B464" s="17">
        <v>15</v>
      </c>
      <c r="C464" s="71">
        <v>22</v>
      </c>
      <c r="D464" s="71">
        <f>IFERROR(IF(OR(IFERROR(VLOOKUP($B464&amp;"-"&amp;$C464,エリア表のみ!$D$5:$M$906,3,FALSE) ="●",FALSE),IFERROR(VLOOKUP($B464&amp;"-"&amp;$C464,エリア表のみ!$Q$5:$Z$906,3,FALSE) ="●",FALSE),IFERROR(VLOOKUP($B464&amp;"-"&amp;$C464,エリア表のみ!$AD$5:$AM$906,3,FALSE) ="●",FALSE)),1,0),0)</f>
        <v>0</v>
      </c>
      <c r="E464" s="71">
        <v>177</v>
      </c>
      <c r="F464" s="71">
        <f>IFERROR(IF(OR(IFERROR(VLOOKUP($B464&amp;"-"&amp;$C464,エリア表のみ!$D$5:$M$906,5,FALSE) ="●",FALSE),IFERROR(VLOOKUP($B464&amp;"-"&amp;$C464,エリア表のみ!$Q$5:$Z$906,5,FALSE) ="●",FALSE),IFERROR(VLOOKUP($B464&amp;"-"&amp;$C464,エリア表のみ!$AD$5:$AM$906,5,FALSE) ="●",FALSE)),1,0),0)</f>
        <v>0</v>
      </c>
      <c r="G464" s="71">
        <v>0</v>
      </c>
      <c r="H464" s="71">
        <f>IFERROR(IF(OR(IFERROR(VLOOKUP($B464&amp;"-"&amp;$C464,エリア表のみ!$D$5:$M$906,7,FALSE) ="●",FALSE),IFERROR(VLOOKUP($B464&amp;"-"&amp;$C464,エリア表のみ!$Q$5:$Z$906,7,FALSE) ="●",FALSE),IFERROR(VLOOKUP($B464&amp;"-"&amp;$C464,エリア表のみ!$AD$5:$AM$906,7,FALSE) ="●",FALSE)),1,0),0)</f>
        <v>0</v>
      </c>
      <c r="I464" s="71">
        <v>177</v>
      </c>
      <c r="J464" s="71">
        <f>IFERROR(_xlfn.IFS(IFERROR(VLOOKUP($B464&amp;"-"&amp;$C464,エリア表のみ!$D$5:$M$906,1,FALSE) =$B464&amp;"-"&amp;$C464,FALSE),IFERROR(VLOOKUP($B464&amp;"-"&amp;$C464,エリア表のみ!$D$5:$M$906,9,FALSE),0),IFERROR(VLOOKUP($B464&amp;"-"&amp;$C464,エリア表のみ!$Q$5:$Z$906,1,FALSE) =$B464&amp;"-"&amp;$C464,FALSE),IFERROR(VLOOKUP($B464&amp;"-"&amp;$C464,エリア表のみ!$Q$5:$Z$906,9,FALSE),0),IFERROR(VLOOKUP($B464&amp;"-"&amp;$C464,エリア表のみ!$AD$5:$AM$906,1,FALSE) =$B464&amp;"-"&amp;$C464,FALSE),IFERROR(VLOOKUP($B464&amp;"-"&amp;$C464,エリア表のみ!$AD$5:$AM$906,9,FALSE),0)),0)</f>
        <v>0</v>
      </c>
    </row>
    <row r="465" spans="1:12">
      <c r="A465" s="17">
        <v>23</v>
      </c>
      <c r="B465" s="17">
        <v>15</v>
      </c>
      <c r="C465" s="71">
        <v>23</v>
      </c>
      <c r="D465" s="71">
        <f>IFERROR(IF(OR(IFERROR(VLOOKUP($B465&amp;"-"&amp;$C465,エリア表のみ!$D$5:$M$906,3,FALSE) ="●",FALSE),IFERROR(VLOOKUP($B465&amp;"-"&amp;$C465,エリア表のみ!$Q$5:$Z$906,3,FALSE) ="●",FALSE),IFERROR(VLOOKUP($B465&amp;"-"&amp;$C465,エリア表のみ!$AD$5:$AM$906,3,FALSE) ="●",FALSE)),1,0),0)</f>
        <v>0</v>
      </c>
      <c r="E465" s="71">
        <v>250</v>
      </c>
      <c r="F465" s="71">
        <f>IFERROR(IF(OR(IFERROR(VLOOKUP($B465&amp;"-"&amp;$C465,エリア表のみ!$D$5:$M$906,5,FALSE) ="●",FALSE),IFERROR(VLOOKUP($B465&amp;"-"&amp;$C465,エリア表のみ!$Q$5:$Z$906,5,FALSE) ="●",FALSE),IFERROR(VLOOKUP($B465&amp;"-"&amp;$C465,エリア表のみ!$AD$5:$AM$906,5,FALSE) ="●",FALSE)),1,0),0)</f>
        <v>0</v>
      </c>
      <c r="G465" s="71">
        <v>101</v>
      </c>
      <c r="H465" s="71">
        <f>IFERROR(IF(OR(IFERROR(VLOOKUP($B465&amp;"-"&amp;$C465,エリア表のみ!$D$5:$M$906,7,FALSE) ="●",FALSE),IFERROR(VLOOKUP($B465&amp;"-"&amp;$C465,エリア表のみ!$Q$5:$Z$906,7,FALSE) ="●",FALSE),IFERROR(VLOOKUP($B465&amp;"-"&amp;$C465,エリア表のみ!$AD$5:$AM$906,7,FALSE) ="●",FALSE)),1,0),0)</f>
        <v>0</v>
      </c>
      <c r="I465" s="71">
        <v>351</v>
      </c>
      <c r="J465" s="71">
        <f>IFERROR(_xlfn.IFS(IFERROR(VLOOKUP($B465&amp;"-"&amp;$C465,エリア表のみ!$D$5:$M$906,1,FALSE) =$B465&amp;"-"&amp;$C465,FALSE),IFERROR(VLOOKUP($B465&amp;"-"&amp;$C465,エリア表のみ!$D$5:$M$906,9,FALSE),0),IFERROR(VLOOKUP($B465&amp;"-"&amp;$C465,エリア表のみ!$Q$5:$Z$906,1,FALSE) =$B465&amp;"-"&amp;$C465,FALSE),IFERROR(VLOOKUP($B465&amp;"-"&amp;$C465,エリア表のみ!$Q$5:$Z$906,9,FALSE),0),IFERROR(VLOOKUP($B465&amp;"-"&amp;$C465,エリア表のみ!$AD$5:$AM$906,1,FALSE) =$B465&amp;"-"&amp;$C465,FALSE),IFERROR(VLOOKUP($B465&amp;"-"&amp;$C465,エリア表のみ!$AD$5:$AM$906,9,FALSE),0)),0)</f>
        <v>0</v>
      </c>
    </row>
    <row r="466" spans="1:12">
      <c r="A466" s="17">
        <v>24</v>
      </c>
      <c r="B466" s="17">
        <v>15</v>
      </c>
      <c r="C466" s="71">
        <v>24</v>
      </c>
      <c r="D466" s="71">
        <f>IFERROR(IF(OR(IFERROR(VLOOKUP($B466&amp;"-"&amp;$C466,エリア表のみ!$D$5:$M$906,3,FALSE) ="●",FALSE),IFERROR(VLOOKUP($B466&amp;"-"&amp;$C466,エリア表のみ!$Q$5:$Z$906,3,FALSE) ="●",FALSE),IFERROR(VLOOKUP($B466&amp;"-"&amp;$C466,エリア表のみ!$AD$5:$AM$906,3,FALSE) ="●",FALSE)),1,0),0)</f>
        <v>0</v>
      </c>
      <c r="E466" s="71">
        <v>181</v>
      </c>
      <c r="F466" s="71">
        <f>IFERROR(IF(OR(IFERROR(VLOOKUP($B466&amp;"-"&amp;$C466,エリア表のみ!$D$5:$M$906,5,FALSE) ="●",FALSE),IFERROR(VLOOKUP($B466&amp;"-"&amp;$C466,エリア表のみ!$Q$5:$Z$906,5,FALSE) ="●",FALSE),IFERROR(VLOOKUP($B466&amp;"-"&amp;$C466,エリア表のみ!$AD$5:$AM$906,5,FALSE) ="●",FALSE)),1,0),0)</f>
        <v>0</v>
      </c>
      <c r="G466" s="71">
        <v>285</v>
      </c>
      <c r="H466" s="71">
        <f>IFERROR(IF(OR(IFERROR(VLOOKUP($B466&amp;"-"&amp;$C466,エリア表のみ!$D$5:$M$906,7,FALSE) ="●",FALSE),IFERROR(VLOOKUP($B466&amp;"-"&amp;$C466,エリア表のみ!$Q$5:$Z$906,7,FALSE) ="●",FALSE),IFERROR(VLOOKUP($B466&amp;"-"&amp;$C466,エリア表のみ!$AD$5:$AM$906,7,FALSE) ="●",FALSE)),1,0),0)</f>
        <v>0</v>
      </c>
      <c r="I466" s="71">
        <v>466</v>
      </c>
      <c r="J466" s="71">
        <f>IFERROR(_xlfn.IFS(IFERROR(VLOOKUP($B466&amp;"-"&amp;$C466,エリア表のみ!$D$5:$M$906,1,FALSE) =$B466&amp;"-"&amp;$C466,FALSE),IFERROR(VLOOKUP($B466&amp;"-"&amp;$C466,エリア表のみ!$D$5:$M$906,9,FALSE),0),IFERROR(VLOOKUP($B466&amp;"-"&amp;$C466,エリア表のみ!$Q$5:$Z$906,1,FALSE) =$B466&amp;"-"&amp;$C466,FALSE),IFERROR(VLOOKUP($B466&amp;"-"&amp;$C466,エリア表のみ!$Q$5:$Z$906,9,FALSE),0),IFERROR(VLOOKUP($B466&amp;"-"&amp;$C466,エリア表のみ!$AD$5:$AM$906,1,FALSE) =$B466&amp;"-"&amp;$C466,FALSE),IFERROR(VLOOKUP($B466&amp;"-"&amp;$C466,エリア表のみ!$AD$5:$AM$906,9,FALSE),0)),0)</f>
        <v>0</v>
      </c>
    </row>
    <row r="467" spans="1:12">
      <c r="A467" s="17">
        <v>25</v>
      </c>
      <c r="B467" s="17">
        <v>15</v>
      </c>
      <c r="C467" s="71">
        <v>25</v>
      </c>
      <c r="D467" s="71">
        <f>IFERROR(IF(OR(IFERROR(VLOOKUP($B467&amp;"-"&amp;$C467,エリア表のみ!$D$5:$M$906,3,FALSE) ="●",FALSE),IFERROR(VLOOKUP($B467&amp;"-"&amp;$C467,エリア表のみ!$Q$5:$Z$906,3,FALSE) ="●",FALSE),IFERROR(VLOOKUP($B467&amp;"-"&amp;$C467,エリア表のみ!$AD$5:$AM$906,3,FALSE) ="●",FALSE)),1,0),0)</f>
        <v>0</v>
      </c>
      <c r="E467" s="71">
        <v>232</v>
      </c>
      <c r="F467" s="71">
        <f>IFERROR(IF(OR(IFERROR(VLOOKUP($B467&amp;"-"&amp;$C467,エリア表のみ!$D$5:$M$906,5,FALSE) ="●",FALSE),IFERROR(VLOOKUP($B467&amp;"-"&amp;$C467,エリア表のみ!$Q$5:$Z$906,5,FALSE) ="●",FALSE),IFERROR(VLOOKUP($B467&amp;"-"&amp;$C467,エリア表のみ!$AD$5:$AM$906,5,FALSE) ="●",FALSE)),1,0),0)</f>
        <v>0</v>
      </c>
      <c r="G467" s="71">
        <v>112</v>
      </c>
      <c r="H467" s="71">
        <f>IFERROR(IF(OR(IFERROR(VLOOKUP($B467&amp;"-"&amp;$C467,エリア表のみ!$D$5:$M$906,7,FALSE) ="●",FALSE),IFERROR(VLOOKUP($B467&amp;"-"&amp;$C467,エリア表のみ!$Q$5:$Z$906,7,FALSE) ="●",FALSE),IFERROR(VLOOKUP($B467&amp;"-"&amp;$C467,エリア表のみ!$AD$5:$AM$906,7,FALSE) ="●",FALSE)),1,0),0)</f>
        <v>0</v>
      </c>
      <c r="I467" s="71">
        <v>344</v>
      </c>
      <c r="J467" s="71">
        <f>IFERROR(_xlfn.IFS(IFERROR(VLOOKUP($B467&amp;"-"&amp;$C467,エリア表のみ!$D$5:$M$906,1,FALSE) =$B467&amp;"-"&amp;$C467,FALSE),IFERROR(VLOOKUP($B467&amp;"-"&amp;$C467,エリア表のみ!$D$5:$M$906,9,FALSE),0),IFERROR(VLOOKUP($B467&amp;"-"&amp;$C467,エリア表のみ!$Q$5:$Z$906,1,FALSE) =$B467&amp;"-"&amp;$C467,FALSE),IFERROR(VLOOKUP($B467&amp;"-"&amp;$C467,エリア表のみ!$Q$5:$Z$906,9,FALSE),0),IFERROR(VLOOKUP($B467&amp;"-"&amp;$C467,エリア表のみ!$AD$5:$AM$906,1,FALSE) =$B467&amp;"-"&amp;$C467,FALSE),IFERROR(VLOOKUP($B467&amp;"-"&amp;$C467,エリア表のみ!$AD$5:$AM$906,9,FALSE),0)),0)</f>
        <v>0</v>
      </c>
    </row>
    <row r="468" spans="1:12">
      <c r="A468" s="17">
        <v>26</v>
      </c>
      <c r="B468" s="17">
        <v>15</v>
      </c>
      <c r="C468" s="71">
        <v>26</v>
      </c>
      <c r="D468" s="71">
        <f>IFERROR(IF(OR(IFERROR(VLOOKUP($B468&amp;"-"&amp;$C468,エリア表のみ!$D$5:$M$906,3,FALSE) ="●",FALSE),IFERROR(VLOOKUP($B468&amp;"-"&amp;$C468,エリア表のみ!$Q$5:$Z$906,3,FALSE) ="●",FALSE),IFERROR(VLOOKUP($B468&amp;"-"&amp;$C468,エリア表のみ!$AD$5:$AM$906,3,FALSE) ="●",FALSE)),1,0),0)</f>
        <v>0</v>
      </c>
      <c r="E468" s="71">
        <v>212</v>
      </c>
      <c r="F468" s="71">
        <f>IFERROR(IF(OR(IFERROR(VLOOKUP($B468&amp;"-"&amp;$C468,エリア表のみ!$D$5:$M$906,5,FALSE) ="●",FALSE),IFERROR(VLOOKUP($B468&amp;"-"&amp;$C468,エリア表のみ!$Q$5:$Z$906,5,FALSE) ="●",FALSE),IFERROR(VLOOKUP($B468&amp;"-"&amp;$C468,エリア表のみ!$AD$5:$AM$906,5,FALSE) ="●",FALSE)),1,0),0)</f>
        <v>0</v>
      </c>
      <c r="G468" s="71">
        <v>64</v>
      </c>
      <c r="H468" s="71">
        <f>IFERROR(IF(OR(IFERROR(VLOOKUP($B468&amp;"-"&amp;$C468,エリア表のみ!$D$5:$M$906,7,FALSE) ="●",FALSE),IFERROR(VLOOKUP($B468&amp;"-"&amp;$C468,エリア表のみ!$Q$5:$Z$906,7,FALSE) ="●",FALSE),IFERROR(VLOOKUP($B468&amp;"-"&amp;$C468,エリア表のみ!$AD$5:$AM$906,7,FALSE) ="●",FALSE)),1,0),0)</f>
        <v>0</v>
      </c>
      <c r="I468" s="71">
        <v>276</v>
      </c>
      <c r="J468" s="71">
        <f>IFERROR(_xlfn.IFS(IFERROR(VLOOKUP($B468&amp;"-"&amp;$C468,エリア表のみ!$D$5:$M$906,1,FALSE) =$B468&amp;"-"&amp;$C468,FALSE),IFERROR(VLOOKUP($B468&amp;"-"&amp;$C468,エリア表のみ!$D$5:$M$906,9,FALSE),0),IFERROR(VLOOKUP($B468&amp;"-"&amp;$C468,エリア表のみ!$Q$5:$Z$906,1,FALSE) =$B468&amp;"-"&amp;$C468,FALSE),IFERROR(VLOOKUP($B468&amp;"-"&amp;$C468,エリア表のみ!$Q$5:$Z$906,9,FALSE),0),IFERROR(VLOOKUP($B468&amp;"-"&amp;$C468,エリア表のみ!$AD$5:$AM$906,1,FALSE) =$B468&amp;"-"&amp;$C468,FALSE),IFERROR(VLOOKUP($B468&amp;"-"&amp;$C468,エリア表のみ!$AD$5:$AM$906,9,FALSE),0)),0)</f>
        <v>0</v>
      </c>
    </row>
    <row r="469" spans="1:12">
      <c r="A469" s="17">
        <v>27</v>
      </c>
      <c r="B469" s="17">
        <v>15</v>
      </c>
      <c r="C469" s="71">
        <v>27</v>
      </c>
      <c r="D469" s="71">
        <f>IFERROR(IF(OR(IFERROR(VLOOKUP($B469&amp;"-"&amp;$C469,エリア表のみ!$D$5:$M$906,3,FALSE) ="●",FALSE),IFERROR(VLOOKUP($B469&amp;"-"&amp;$C469,エリア表のみ!$Q$5:$Z$906,3,FALSE) ="●",FALSE),IFERROR(VLOOKUP($B469&amp;"-"&amp;$C469,エリア表のみ!$AD$5:$AM$906,3,FALSE) ="●",FALSE)),1,0),0)</f>
        <v>0</v>
      </c>
      <c r="E469" s="71">
        <v>126</v>
      </c>
      <c r="F469" s="71">
        <f>IFERROR(IF(OR(IFERROR(VLOOKUP($B469&amp;"-"&amp;$C469,エリア表のみ!$D$5:$M$906,5,FALSE) ="●",FALSE),IFERROR(VLOOKUP($B469&amp;"-"&amp;$C469,エリア表のみ!$Q$5:$Z$906,5,FALSE) ="●",FALSE),IFERROR(VLOOKUP($B469&amp;"-"&amp;$C469,エリア表のみ!$AD$5:$AM$906,5,FALSE) ="●",FALSE)),1,0),0)</f>
        <v>0</v>
      </c>
      <c r="G469" s="71">
        <v>125</v>
      </c>
      <c r="H469" s="71">
        <f>IFERROR(IF(OR(IFERROR(VLOOKUP($B469&amp;"-"&amp;$C469,エリア表のみ!$D$5:$M$906,7,FALSE) ="●",FALSE),IFERROR(VLOOKUP($B469&amp;"-"&amp;$C469,エリア表のみ!$Q$5:$Z$906,7,FALSE) ="●",FALSE),IFERROR(VLOOKUP($B469&amp;"-"&amp;$C469,エリア表のみ!$AD$5:$AM$906,7,FALSE) ="●",FALSE)),1,0),0)</f>
        <v>0</v>
      </c>
      <c r="I469" s="71">
        <v>251</v>
      </c>
      <c r="J469" s="71">
        <f>IFERROR(_xlfn.IFS(IFERROR(VLOOKUP($B469&amp;"-"&amp;$C469,エリア表のみ!$D$5:$M$906,1,FALSE) =$B469&amp;"-"&amp;$C469,FALSE),IFERROR(VLOOKUP($B469&amp;"-"&amp;$C469,エリア表のみ!$D$5:$M$906,9,FALSE),0),IFERROR(VLOOKUP($B469&amp;"-"&amp;$C469,エリア表のみ!$Q$5:$Z$906,1,FALSE) =$B469&amp;"-"&amp;$C469,FALSE),IFERROR(VLOOKUP($B469&amp;"-"&amp;$C469,エリア表のみ!$Q$5:$Z$906,9,FALSE),0),IFERROR(VLOOKUP($B469&amp;"-"&amp;$C469,エリア表のみ!$AD$5:$AM$906,1,FALSE) =$B469&amp;"-"&amp;$C469,FALSE),IFERROR(VLOOKUP($B469&amp;"-"&amp;$C469,エリア表のみ!$AD$5:$AM$906,9,FALSE),0)),0)</f>
        <v>0</v>
      </c>
    </row>
    <row r="470" spans="1:12">
      <c r="A470" s="17">
        <v>28</v>
      </c>
      <c r="B470" s="17">
        <v>15</v>
      </c>
      <c r="C470" s="71">
        <v>28</v>
      </c>
      <c r="D470" s="71">
        <f>IFERROR(IF(OR(IFERROR(VLOOKUP($B470&amp;"-"&amp;$C470,エリア表のみ!$D$5:$M$906,3,FALSE) ="●",FALSE),IFERROR(VLOOKUP($B470&amp;"-"&amp;$C470,エリア表のみ!$Q$5:$Z$906,3,FALSE) ="●",FALSE),IFERROR(VLOOKUP($B470&amp;"-"&amp;$C470,エリア表のみ!$AD$5:$AM$906,3,FALSE) ="●",FALSE)),1,0),0)</f>
        <v>0</v>
      </c>
      <c r="E470" s="71">
        <v>104</v>
      </c>
      <c r="F470" s="71">
        <f>IFERROR(IF(OR(IFERROR(VLOOKUP($B470&amp;"-"&amp;$C470,エリア表のみ!$D$5:$M$906,5,FALSE) ="●",FALSE),IFERROR(VLOOKUP($B470&amp;"-"&amp;$C470,エリア表のみ!$Q$5:$Z$906,5,FALSE) ="●",FALSE),IFERROR(VLOOKUP($B470&amp;"-"&amp;$C470,エリア表のみ!$AD$5:$AM$906,5,FALSE) ="●",FALSE)),1,0),0)</f>
        <v>0</v>
      </c>
      <c r="G470" s="71">
        <v>43</v>
      </c>
      <c r="H470" s="71">
        <f>IFERROR(IF(OR(IFERROR(VLOOKUP($B470&amp;"-"&amp;$C470,エリア表のみ!$D$5:$M$906,7,FALSE) ="●",FALSE),IFERROR(VLOOKUP($B470&amp;"-"&amp;$C470,エリア表のみ!$Q$5:$Z$906,7,FALSE) ="●",FALSE),IFERROR(VLOOKUP($B470&amp;"-"&amp;$C470,エリア表のみ!$AD$5:$AM$906,7,FALSE) ="●",FALSE)),1,0),0)</f>
        <v>0</v>
      </c>
      <c r="I470" s="71">
        <v>147</v>
      </c>
      <c r="J470" s="71">
        <f>IFERROR(_xlfn.IFS(IFERROR(VLOOKUP($B470&amp;"-"&amp;$C470,エリア表のみ!$D$5:$M$906,1,FALSE) =$B470&amp;"-"&amp;$C470,FALSE),IFERROR(VLOOKUP($B470&amp;"-"&amp;$C470,エリア表のみ!$D$5:$M$906,9,FALSE),0),IFERROR(VLOOKUP($B470&amp;"-"&amp;$C470,エリア表のみ!$Q$5:$Z$906,1,FALSE) =$B470&amp;"-"&amp;$C470,FALSE),IFERROR(VLOOKUP($B470&amp;"-"&amp;$C470,エリア表のみ!$Q$5:$Z$906,9,FALSE),0),IFERROR(VLOOKUP($B470&amp;"-"&amp;$C470,エリア表のみ!$AD$5:$AM$906,1,FALSE) =$B470&amp;"-"&amp;$C470,FALSE),IFERROR(VLOOKUP($B470&amp;"-"&amp;$C470,エリア表のみ!$AD$5:$AM$906,9,FALSE),0)),0)</f>
        <v>0</v>
      </c>
    </row>
    <row r="471" spans="1:12">
      <c r="A471" s="17">
        <v>29</v>
      </c>
      <c r="B471" s="17">
        <v>15</v>
      </c>
      <c r="C471" s="71">
        <v>29</v>
      </c>
      <c r="D471" s="71">
        <f>IFERROR(IF(OR(IFERROR(VLOOKUP($B471&amp;"-"&amp;$C471,エリア表のみ!$D$5:$M$906,3,FALSE) ="●",FALSE),IFERROR(VLOOKUP($B471&amp;"-"&amp;$C471,エリア表のみ!$Q$5:$Z$906,3,FALSE) ="●",FALSE),IFERROR(VLOOKUP($B471&amp;"-"&amp;$C471,エリア表のみ!$AD$5:$AM$906,3,FALSE) ="●",FALSE)),1,0),0)</f>
        <v>0</v>
      </c>
      <c r="E471" s="71">
        <v>210</v>
      </c>
      <c r="F471" s="71">
        <f>IFERROR(IF(OR(IFERROR(VLOOKUP($B471&amp;"-"&amp;$C471,エリア表のみ!$D$5:$M$906,5,FALSE) ="●",FALSE),IFERROR(VLOOKUP($B471&amp;"-"&amp;$C471,エリア表のみ!$Q$5:$Z$906,5,FALSE) ="●",FALSE),IFERROR(VLOOKUP($B471&amp;"-"&amp;$C471,エリア表のみ!$AD$5:$AM$906,5,FALSE) ="●",FALSE)),1,0),0)</f>
        <v>0</v>
      </c>
      <c r="G471" s="71">
        <v>118</v>
      </c>
      <c r="H471" s="71">
        <f>IFERROR(IF(OR(IFERROR(VLOOKUP($B471&amp;"-"&amp;$C471,エリア表のみ!$D$5:$M$906,7,FALSE) ="●",FALSE),IFERROR(VLOOKUP($B471&amp;"-"&amp;$C471,エリア表のみ!$Q$5:$Z$906,7,FALSE) ="●",FALSE),IFERROR(VLOOKUP($B471&amp;"-"&amp;$C471,エリア表のみ!$AD$5:$AM$906,7,FALSE) ="●",FALSE)),1,0),0)</f>
        <v>0</v>
      </c>
      <c r="I471" s="71">
        <v>328</v>
      </c>
      <c r="J471" s="71">
        <f>IFERROR(_xlfn.IFS(IFERROR(VLOOKUP($B471&amp;"-"&amp;$C471,エリア表のみ!$D$5:$M$906,1,FALSE) =$B471&amp;"-"&amp;$C471,FALSE),IFERROR(VLOOKUP($B471&amp;"-"&amp;$C471,エリア表のみ!$D$5:$M$906,9,FALSE),0),IFERROR(VLOOKUP($B471&amp;"-"&amp;$C471,エリア表のみ!$Q$5:$Z$906,1,FALSE) =$B471&amp;"-"&amp;$C471,FALSE),IFERROR(VLOOKUP($B471&amp;"-"&amp;$C471,エリア表のみ!$Q$5:$Z$906,9,FALSE),0),IFERROR(VLOOKUP($B471&amp;"-"&amp;$C471,エリア表のみ!$AD$5:$AM$906,1,FALSE) =$B471&amp;"-"&amp;$C471,FALSE),IFERROR(VLOOKUP($B471&amp;"-"&amp;$C471,エリア表のみ!$AD$5:$AM$906,9,FALSE),0)),0)</f>
        <v>0</v>
      </c>
    </row>
    <row r="472" spans="1:12">
      <c r="A472" s="17">
        <v>30</v>
      </c>
      <c r="B472" s="17">
        <v>15</v>
      </c>
      <c r="C472" s="71">
        <v>30</v>
      </c>
      <c r="D472" s="71">
        <f>IFERROR(IF(OR(IFERROR(VLOOKUP($B472&amp;"-"&amp;$C472,エリア表のみ!$D$5:$M$906,3,FALSE) ="●",FALSE),IFERROR(VLOOKUP($B472&amp;"-"&amp;$C472,エリア表のみ!$Q$5:$Z$906,3,FALSE) ="●",FALSE),IFERROR(VLOOKUP($B472&amp;"-"&amp;$C472,エリア表のみ!$AD$5:$AM$906,3,FALSE) ="●",FALSE)),1,0),0)</f>
        <v>0</v>
      </c>
      <c r="E472" s="71">
        <v>198</v>
      </c>
      <c r="F472" s="71">
        <f>IFERROR(IF(OR(IFERROR(VLOOKUP($B472&amp;"-"&amp;$C472,エリア表のみ!$D$5:$M$906,5,FALSE) ="●",FALSE),IFERROR(VLOOKUP($B472&amp;"-"&amp;$C472,エリア表のみ!$Q$5:$Z$906,5,FALSE) ="●",FALSE),IFERROR(VLOOKUP($B472&amp;"-"&amp;$C472,エリア表のみ!$AD$5:$AM$906,5,FALSE) ="●",FALSE)),1,0),0)</f>
        <v>0</v>
      </c>
      <c r="G472" s="71">
        <v>165</v>
      </c>
      <c r="H472" s="71">
        <f>IFERROR(IF(OR(IFERROR(VLOOKUP($B472&amp;"-"&amp;$C472,エリア表のみ!$D$5:$M$906,7,FALSE) ="●",FALSE),IFERROR(VLOOKUP($B472&amp;"-"&amp;$C472,エリア表のみ!$Q$5:$Z$906,7,FALSE) ="●",FALSE),IFERROR(VLOOKUP($B472&amp;"-"&amp;$C472,エリア表のみ!$AD$5:$AM$906,7,FALSE) ="●",FALSE)),1,0),0)</f>
        <v>0</v>
      </c>
      <c r="I472" s="71">
        <v>363</v>
      </c>
      <c r="J472" s="71">
        <f>IFERROR(_xlfn.IFS(IFERROR(VLOOKUP($B472&amp;"-"&amp;$C472,エリア表のみ!$D$5:$M$906,1,FALSE) =$B472&amp;"-"&amp;$C472,FALSE),IFERROR(VLOOKUP($B472&amp;"-"&amp;$C472,エリア表のみ!$D$5:$M$906,9,FALSE),0),IFERROR(VLOOKUP($B472&amp;"-"&amp;$C472,エリア表のみ!$Q$5:$Z$906,1,FALSE) =$B472&amp;"-"&amp;$C472,FALSE),IFERROR(VLOOKUP($B472&amp;"-"&amp;$C472,エリア表のみ!$Q$5:$Z$906,9,FALSE),0),IFERROR(VLOOKUP($B472&amp;"-"&amp;$C472,エリア表のみ!$AD$5:$AM$906,1,FALSE) =$B472&amp;"-"&amp;$C472,FALSE),IFERROR(VLOOKUP($B472&amp;"-"&amp;$C472,エリア表のみ!$AD$5:$AM$906,9,FALSE),0)),0)</f>
        <v>0</v>
      </c>
    </row>
    <row r="473" spans="1:12">
      <c r="A473" s="17">
        <v>31</v>
      </c>
      <c r="B473" s="17">
        <v>15</v>
      </c>
      <c r="C473" s="71">
        <v>31</v>
      </c>
      <c r="D473" s="71">
        <f>IFERROR(IF(OR(IFERROR(VLOOKUP($B473&amp;"-"&amp;$C473,エリア表のみ!$D$5:$M$906,3,FALSE) ="●",FALSE),IFERROR(VLOOKUP($B473&amp;"-"&amp;$C473,エリア表のみ!$Q$5:$Z$906,3,FALSE) ="●",FALSE),IFERROR(VLOOKUP($B473&amp;"-"&amp;$C473,エリア表のみ!$AD$5:$AM$906,3,FALSE) ="●",FALSE)),1,0),0)</f>
        <v>0</v>
      </c>
      <c r="E473" s="71">
        <v>107</v>
      </c>
      <c r="F473" s="71">
        <f>IFERROR(IF(OR(IFERROR(VLOOKUP($B473&amp;"-"&amp;$C473,エリア表のみ!$D$5:$M$906,5,FALSE) ="●",FALSE),IFERROR(VLOOKUP($B473&amp;"-"&amp;$C473,エリア表のみ!$Q$5:$Z$906,5,FALSE) ="●",FALSE),IFERROR(VLOOKUP($B473&amp;"-"&amp;$C473,エリア表のみ!$AD$5:$AM$906,5,FALSE) ="●",FALSE)),1,0),0)</f>
        <v>0</v>
      </c>
      <c r="G473" s="71">
        <v>58</v>
      </c>
      <c r="H473" s="71">
        <f>IFERROR(IF(OR(IFERROR(VLOOKUP($B473&amp;"-"&amp;$C473,エリア表のみ!$D$5:$M$906,7,FALSE) ="●",FALSE),IFERROR(VLOOKUP($B473&amp;"-"&amp;$C473,エリア表のみ!$Q$5:$Z$906,7,FALSE) ="●",FALSE),IFERROR(VLOOKUP($B473&amp;"-"&amp;$C473,エリア表のみ!$AD$5:$AM$906,7,FALSE) ="●",FALSE)),1,0),0)</f>
        <v>0</v>
      </c>
      <c r="I473" s="71">
        <v>165</v>
      </c>
      <c r="J473" s="71">
        <f>IFERROR(_xlfn.IFS(IFERROR(VLOOKUP($B473&amp;"-"&amp;$C473,エリア表のみ!$D$5:$M$906,1,FALSE) =$B473&amp;"-"&amp;$C473,FALSE),IFERROR(VLOOKUP($B473&amp;"-"&amp;$C473,エリア表のみ!$D$5:$M$906,9,FALSE),0),IFERROR(VLOOKUP($B473&amp;"-"&amp;$C473,エリア表のみ!$Q$5:$Z$906,1,FALSE) =$B473&amp;"-"&amp;$C473,FALSE),IFERROR(VLOOKUP($B473&amp;"-"&amp;$C473,エリア表のみ!$Q$5:$Z$906,9,FALSE),0),IFERROR(VLOOKUP($B473&amp;"-"&amp;$C473,エリア表のみ!$AD$5:$AM$906,1,FALSE) =$B473&amp;"-"&amp;$C473,FALSE),IFERROR(VLOOKUP($B473&amp;"-"&amp;$C473,エリア表のみ!$AD$5:$AM$906,9,FALSE),0)),0)</f>
        <v>0</v>
      </c>
    </row>
    <row r="474" spans="1:12">
      <c r="A474" s="17">
        <v>32</v>
      </c>
      <c r="B474" s="17">
        <v>15</v>
      </c>
      <c r="C474" s="71">
        <v>32</v>
      </c>
      <c r="D474" s="71">
        <f>IFERROR(IF(OR(IFERROR(VLOOKUP($B474&amp;"-"&amp;$C474,エリア表のみ!$D$5:$M$906,3,FALSE) ="●",FALSE),IFERROR(VLOOKUP($B474&amp;"-"&amp;$C474,エリア表のみ!$Q$5:$Z$906,3,FALSE) ="●",FALSE),IFERROR(VLOOKUP($B474&amp;"-"&amp;$C474,エリア表のみ!$AD$5:$AM$906,3,FALSE) ="●",FALSE)),1,0),0)</f>
        <v>0</v>
      </c>
      <c r="E474" s="71">
        <v>139</v>
      </c>
      <c r="F474" s="71">
        <f>IFERROR(IF(OR(IFERROR(VLOOKUP($B474&amp;"-"&amp;$C474,エリア表のみ!$D$5:$M$906,5,FALSE) ="●",FALSE),IFERROR(VLOOKUP($B474&amp;"-"&amp;$C474,エリア表のみ!$Q$5:$Z$906,5,FALSE) ="●",FALSE),IFERROR(VLOOKUP($B474&amp;"-"&amp;$C474,エリア表のみ!$AD$5:$AM$906,5,FALSE) ="●",FALSE)),1,0),0)</f>
        <v>0</v>
      </c>
      <c r="G474" s="71">
        <v>116</v>
      </c>
      <c r="H474" s="71">
        <f>IFERROR(IF(OR(IFERROR(VLOOKUP($B474&amp;"-"&amp;$C474,エリア表のみ!$D$5:$M$906,7,FALSE) ="●",FALSE),IFERROR(VLOOKUP($B474&amp;"-"&amp;$C474,エリア表のみ!$Q$5:$Z$906,7,FALSE) ="●",FALSE),IFERROR(VLOOKUP($B474&amp;"-"&amp;$C474,エリア表のみ!$AD$5:$AM$906,7,FALSE) ="●",FALSE)),1,0),0)</f>
        <v>0</v>
      </c>
      <c r="I474" s="71">
        <v>255</v>
      </c>
      <c r="J474" s="71">
        <f>IFERROR(_xlfn.IFS(IFERROR(VLOOKUP($B474&amp;"-"&amp;$C474,エリア表のみ!$D$5:$M$906,1,FALSE) =$B474&amp;"-"&amp;$C474,FALSE),IFERROR(VLOOKUP($B474&amp;"-"&amp;$C474,エリア表のみ!$D$5:$M$906,9,FALSE),0),IFERROR(VLOOKUP($B474&amp;"-"&amp;$C474,エリア表のみ!$Q$5:$Z$906,1,FALSE) =$B474&amp;"-"&amp;$C474,FALSE),IFERROR(VLOOKUP($B474&amp;"-"&amp;$C474,エリア表のみ!$Q$5:$Z$906,9,FALSE),0),IFERROR(VLOOKUP($B474&amp;"-"&amp;$C474,エリア表のみ!$AD$5:$AM$906,1,FALSE) =$B474&amp;"-"&amp;$C474,FALSE),IFERROR(VLOOKUP($B474&amp;"-"&amp;$C474,エリア表のみ!$AD$5:$AM$906,9,FALSE),0)),0)</f>
        <v>0</v>
      </c>
    </row>
    <row r="475" spans="1:12">
      <c r="A475" s="17">
        <v>33</v>
      </c>
      <c r="B475" s="17">
        <v>15</v>
      </c>
      <c r="C475" s="71">
        <v>33</v>
      </c>
      <c r="D475" s="71">
        <f>IFERROR(IF(OR(IFERROR(VLOOKUP($B475&amp;"-"&amp;$C475,エリア表のみ!$D$5:$M$906,3,FALSE) ="●",FALSE),IFERROR(VLOOKUP($B475&amp;"-"&amp;$C475,エリア表のみ!$Q$5:$Z$906,3,FALSE) ="●",FALSE),IFERROR(VLOOKUP($B475&amp;"-"&amp;$C475,エリア表のみ!$AD$5:$AM$906,3,FALSE) ="●",FALSE)),1,0),0)</f>
        <v>0</v>
      </c>
      <c r="E475" s="71">
        <v>350</v>
      </c>
      <c r="F475" s="71">
        <f>IFERROR(IF(OR(IFERROR(VLOOKUP($B475&amp;"-"&amp;$C475,エリア表のみ!$D$5:$M$906,5,FALSE) ="●",FALSE),IFERROR(VLOOKUP($B475&amp;"-"&amp;$C475,エリア表のみ!$Q$5:$Z$906,5,FALSE) ="●",FALSE),IFERROR(VLOOKUP($B475&amp;"-"&amp;$C475,エリア表のみ!$AD$5:$AM$906,5,FALSE) ="●",FALSE)),1,0),0)</f>
        <v>0</v>
      </c>
      <c r="G475" s="71">
        <v>278</v>
      </c>
      <c r="H475" s="71">
        <f>IFERROR(IF(OR(IFERROR(VLOOKUP($B475&amp;"-"&amp;$C475,エリア表のみ!$D$5:$M$906,7,FALSE) ="●",FALSE),IFERROR(VLOOKUP($B475&amp;"-"&amp;$C475,エリア表のみ!$Q$5:$Z$906,7,FALSE) ="●",FALSE),IFERROR(VLOOKUP($B475&amp;"-"&amp;$C475,エリア表のみ!$AD$5:$AM$906,7,FALSE) ="●",FALSE)),1,0),0)</f>
        <v>0</v>
      </c>
      <c r="I475" s="71">
        <v>628</v>
      </c>
      <c r="J475" s="71">
        <f>IFERROR(_xlfn.IFS(IFERROR(VLOOKUP($B475&amp;"-"&amp;$C475,エリア表のみ!$D$5:$M$906,1,FALSE) =$B475&amp;"-"&amp;$C475,FALSE),IFERROR(VLOOKUP($B475&amp;"-"&amp;$C475,エリア表のみ!$D$5:$M$906,9,FALSE),0),IFERROR(VLOOKUP($B475&amp;"-"&amp;$C475,エリア表のみ!$Q$5:$Z$906,1,FALSE) =$B475&amp;"-"&amp;$C475,FALSE),IFERROR(VLOOKUP($B475&amp;"-"&amp;$C475,エリア表のみ!$Q$5:$Z$906,9,FALSE),0),IFERROR(VLOOKUP($B475&amp;"-"&amp;$C475,エリア表のみ!$AD$5:$AM$906,1,FALSE) =$B475&amp;"-"&amp;$C475,FALSE),IFERROR(VLOOKUP($B475&amp;"-"&amp;$C475,エリア表のみ!$AD$5:$AM$906,9,FALSE),0)),0)</f>
        <v>0</v>
      </c>
    </row>
    <row r="476" spans="1:12">
      <c r="A476" s="17">
        <v>34</v>
      </c>
      <c r="B476" s="17">
        <v>15</v>
      </c>
      <c r="C476" s="71">
        <v>34</v>
      </c>
      <c r="D476" s="71">
        <f>IFERROR(IF(OR(IFERROR(VLOOKUP($B476&amp;"-"&amp;$C476,エリア表のみ!$D$5:$M$906,3,FALSE) ="●",FALSE),IFERROR(VLOOKUP($B476&amp;"-"&amp;$C476,エリア表のみ!$Q$5:$Z$906,3,FALSE) ="●",FALSE),IFERROR(VLOOKUP($B476&amp;"-"&amp;$C476,エリア表のみ!$AD$5:$AM$906,3,FALSE) ="●",FALSE)),1,0),0)</f>
        <v>0</v>
      </c>
      <c r="E476" s="71">
        <v>438</v>
      </c>
      <c r="F476" s="71">
        <f>IFERROR(IF(OR(IFERROR(VLOOKUP($B476&amp;"-"&amp;$C476,エリア表のみ!$D$5:$M$906,5,FALSE) ="●",FALSE),IFERROR(VLOOKUP($B476&amp;"-"&amp;$C476,エリア表のみ!$Q$5:$Z$906,5,FALSE) ="●",FALSE),IFERROR(VLOOKUP($B476&amp;"-"&amp;$C476,エリア表のみ!$AD$5:$AM$906,5,FALSE) ="●",FALSE)),1,0),0)</f>
        <v>0</v>
      </c>
      <c r="G476" s="71">
        <v>182</v>
      </c>
      <c r="H476" s="71">
        <f>IFERROR(IF(OR(IFERROR(VLOOKUP($B476&amp;"-"&amp;$C476,エリア表のみ!$D$5:$M$906,7,FALSE) ="●",FALSE),IFERROR(VLOOKUP($B476&amp;"-"&amp;$C476,エリア表のみ!$Q$5:$Z$906,7,FALSE) ="●",FALSE),IFERROR(VLOOKUP($B476&amp;"-"&amp;$C476,エリア表のみ!$AD$5:$AM$906,7,FALSE) ="●",FALSE)),1,0),0)</f>
        <v>0</v>
      </c>
      <c r="I476" s="71">
        <v>620</v>
      </c>
      <c r="J476" s="71">
        <f>IFERROR(_xlfn.IFS(IFERROR(VLOOKUP($B476&amp;"-"&amp;$C476,エリア表のみ!$D$5:$M$906,1,FALSE) =$B476&amp;"-"&amp;$C476,FALSE),IFERROR(VLOOKUP($B476&amp;"-"&amp;$C476,エリア表のみ!$D$5:$M$906,9,FALSE),0),IFERROR(VLOOKUP($B476&amp;"-"&amp;$C476,エリア表のみ!$Q$5:$Z$906,1,FALSE) =$B476&amp;"-"&amp;$C476,FALSE),IFERROR(VLOOKUP($B476&amp;"-"&amp;$C476,エリア表のみ!$Q$5:$Z$906,9,FALSE),0),IFERROR(VLOOKUP($B476&amp;"-"&amp;$C476,エリア表のみ!$AD$5:$AM$906,1,FALSE) =$B476&amp;"-"&amp;$C476,FALSE),IFERROR(VLOOKUP($B476&amp;"-"&amp;$C476,エリア表のみ!$AD$5:$AM$906,9,FALSE),0)),0)</f>
        <v>0</v>
      </c>
    </row>
    <row r="477" spans="1:12">
      <c r="A477" s="17">
        <v>35</v>
      </c>
      <c r="B477" s="17">
        <v>15</v>
      </c>
      <c r="C477" s="71">
        <v>35</v>
      </c>
      <c r="D477" s="71">
        <f>IFERROR(IF(OR(IFERROR(VLOOKUP($B477&amp;"-"&amp;$C477,エリア表のみ!$D$5:$M$906,3,FALSE) ="●",FALSE),IFERROR(VLOOKUP($B477&amp;"-"&amp;$C477,エリア表のみ!$Q$5:$Z$906,3,FALSE) ="●",FALSE),IFERROR(VLOOKUP($B477&amp;"-"&amp;$C477,エリア表のみ!$AD$5:$AM$906,3,FALSE) ="●",FALSE)),1,0),0)</f>
        <v>0</v>
      </c>
      <c r="E477" s="71">
        <v>167</v>
      </c>
      <c r="F477" s="71">
        <f>IFERROR(IF(OR(IFERROR(VLOOKUP($B477&amp;"-"&amp;$C477,エリア表のみ!$D$5:$M$906,5,FALSE) ="●",FALSE),IFERROR(VLOOKUP($B477&amp;"-"&amp;$C477,エリア表のみ!$Q$5:$Z$906,5,FALSE) ="●",FALSE),IFERROR(VLOOKUP($B477&amp;"-"&amp;$C477,エリア表のみ!$AD$5:$AM$906,5,FALSE) ="●",FALSE)),1,0),0)</f>
        <v>0</v>
      </c>
      <c r="G477" s="71">
        <v>70</v>
      </c>
      <c r="H477" s="71">
        <f>IFERROR(IF(OR(IFERROR(VLOOKUP($B477&amp;"-"&amp;$C477,エリア表のみ!$D$5:$M$906,7,FALSE) ="●",FALSE),IFERROR(VLOOKUP($B477&amp;"-"&amp;$C477,エリア表のみ!$Q$5:$Z$906,7,FALSE) ="●",FALSE),IFERROR(VLOOKUP($B477&amp;"-"&amp;$C477,エリア表のみ!$AD$5:$AM$906,7,FALSE) ="●",FALSE)),1,0),0)</f>
        <v>0</v>
      </c>
      <c r="I477" s="71">
        <v>237</v>
      </c>
      <c r="J477" s="71">
        <f>IFERROR(_xlfn.IFS(IFERROR(VLOOKUP($B477&amp;"-"&amp;$C477,エリア表のみ!$D$5:$M$906,1,FALSE) =$B477&amp;"-"&amp;$C477,FALSE),IFERROR(VLOOKUP($B477&amp;"-"&amp;$C477,エリア表のみ!$D$5:$M$906,9,FALSE),0),IFERROR(VLOOKUP($B477&amp;"-"&amp;$C477,エリア表のみ!$Q$5:$Z$906,1,FALSE) =$B477&amp;"-"&amp;$C477,FALSE),IFERROR(VLOOKUP($B477&amp;"-"&amp;$C477,エリア表のみ!$Q$5:$Z$906,9,FALSE),0),IFERROR(VLOOKUP($B477&amp;"-"&amp;$C477,エリア表のみ!$AD$5:$AM$906,1,FALSE) =$B477&amp;"-"&amp;$C477,FALSE),IFERROR(VLOOKUP($B477&amp;"-"&amp;$C477,エリア表のみ!$AD$5:$AM$906,9,FALSE),0)),0)</f>
        <v>0</v>
      </c>
      <c r="L477" s="18"/>
    </row>
    <row r="478" spans="1:12">
      <c r="A478" s="17">
        <v>36</v>
      </c>
      <c r="B478" s="17">
        <v>15</v>
      </c>
      <c r="C478" s="71">
        <v>36</v>
      </c>
      <c r="D478" s="71">
        <f>IFERROR(IF(OR(IFERROR(VLOOKUP($B478&amp;"-"&amp;$C478,エリア表のみ!$D$5:$M$906,3,FALSE) ="●",FALSE),IFERROR(VLOOKUP($B478&amp;"-"&amp;$C478,エリア表のみ!$Q$5:$Z$906,3,FALSE) ="●",FALSE),IFERROR(VLOOKUP($B478&amp;"-"&amp;$C478,エリア表のみ!$AD$5:$AM$906,3,FALSE) ="●",FALSE)),1,0),0)</f>
        <v>0</v>
      </c>
      <c r="E478" s="71">
        <v>208</v>
      </c>
      <c r="F478" s="71">
        <f>IFERROR(IF(OR(IFERROR(VLOOKUP($B478&amp;"-"&amp;$C478,エリア表のみ!$D$5:$M$906,5,FALSE) ="●",FALSE),IFERROR(VLOOKUP($B478&amp;"-"&amp;$C478,エリア表のみ!$Q$5:$Z$906,5,FALSE) ="●",FALSE),IFERROR(VLOOKUP($B478&amp;"-"&amp;$C478,エリア表のみ!$AD$5:$AM$906,5,FALSE) ="●",FALSE)),1,0),0)</f>
        <v>0</v>
      </c>
      <c r="G478" s="71">
        <v>206</v>
      </c>
      <c r="H478" s="71">
        <f>IFERROR(IF(OR(IFERROR(VLOOKUP($B478&amp;"-"&amp;$C478,エリア表のみ!$D$5:$M$906,7,FALSE) ="●",FALSE),IFERROR(VLOOKUP($B478&amp;"-"&amp;$C478,エリア表のみ!$Q$5:$Z$906,7,FALSE) ="●",FALSE),IFERROR(VLOOKUP($B478&amp;"-"&amp;$C478,エリア表のみ!$AD$5:$AM$906,7,FALSE) ="●",FALSE)),1,0),0)</f>
        <v>0</v>
      </c>
      <c r="I478" s="71">
        <v>414</v>
      </c>
      <c r="J478" s="71">
        <f>IFERROR(_xlfn.IFS(IFERROR(VLOOKUP($B478&amp;"-"&amp;$C478,エリア表のみ!$D$5:$M$906,1,FALSE) =$B478&amp;"-"&amp;$C478,FALSE),IFERROR(VLOOKUP($B478&amp;"-"&amp;$C478,エリア表のみ!$D$5:$M$906,9,FALSE),0),IFERROR(VLOOKUP($B478&amp;"-"&amp;$C478,エリア表のみ!$Q$5:$Z$906,1,FALSE) =$B478&amp;"-"&amp;$C478,FALSE),IFERROR(VLOOKUP($B478&amp;"-"&amp;$C478,エリア表のみ!$Q$5:$Z$906,9,FALSE),0),IFERROR(VLOOKUP($B478&amp;"-"&amp;$C478,エリア表のみ!$AD$5:$AM$906,1,FALSE) =$B478&amp;"-"&amp;$C478,FALSE),IFERROR(VLOOKUP($B478&amp;"-"&amp;$C478,エリア表のみ!$AD$5:$AM$906,9,FALSE),0)),0)</f>
        <v>0</v>
      </c>
    </row>
    <row r="479" spans="1:12">
      <c r="A479" s="17">
        <v>37</v>
      </c>
      <c r="B479" s="17">
        <v>15</v>
      </c>
      <c r="C479" s="71">
        <v>37</v>
      </c>
      <c r="D479" s="71">
        <f>IFERROR(IF(OR(IFERROR(VLOOKUP($B479&amp;"-"&amp;$C479,エリア表のみ!$D$5:$M$906,3,FALSE) ="●",FALSE),IFERROR(VLOOKUP($B479&amp;"-"&amp;$C479,エリア表のみ!$Q$5:$Z$906,3,FALSE) ="●",FALSE),IFERROR(VLOOKUP($B479&amp;"-"&amp;$C479,エリア表のみ!$AD$5:$AM$906,3,FALSE) ="●",FALSE)),1,0),0)</f>
        <v>0</v>
      </c>
      <c r="E479" s="71">
        <v>112</v>
      </c>
      <c r="F479" s="71">
        <f>IFERROR(IF(OR(IFERROR(VLOOKUP($B479&amp;"-"&amp;$C479,エリア表のみ!$D$5:$M$906,5,FALSE) ="●",FALSE),IFERROR(VLOOKUP($B479&amp;"-"&amp;$C479,エリア表のみ!$Q$5:$Z$906,5,FALSE) ="●",FALSE),IFERROR(VLOOKUP($B479&amp;"-"&amp;$C479,エリア表のみ!$AD$5:$AM$906,5,FALSE) ="●",FALSE)),1,0),0)</f>
        <v>0</v>
      </c>
      <c r="G479" s="71">
        <v>142</v>
      </c>
      <c r="H479" s="71">
        <f>IFERROR(IF(OR(IFERROR(VLOOKUP($B479&amp;"-"&amp;$C479,エリア表のみ!$D$5:$M$906,7,FALSE) ="●",FALSE),IFERROR(VLOOKUP($B479&amp;"-"&amp;$C479,エリア表のみ!$Q$5:$Z$906,7,FALSE) ="●",FALSE),IFERROR(VLOOKUP($B479&amp;"-"&amp;$C479,エリア表のみ!$AD$5:$AM$906,7,FALSE) ="●",FALSE)),1,0),0)</f>
        <v>0</v>
      </c>
      <c r="I479" s="71">
        <v>254</v>
      </c>
      <c r="J479" s="71">
        <f>IFERROR(_xlfn.IFS(IFERROR(VLOOKUP($B479&amp;"-"&amp;$C479,エリア表のみ!$D$5:$M$906,1,FALSE) =$B479&amp;"-"&amp;$C479,FALSE),IFERROR(VLOOKUP($B479&amp;"-"&amp;$C479,エリア表のみ!$D$5:$M$906,9,FALSE),0),IFERROR(VLOOKUP($B479&amp;"-"&amp;$C479,エリア表のみ!$Q$5:$Z$906,1,FALSE) =$B479&amp;"-"&amp;$C479,FALSE),IFERROR(VLOOKUP($B479&amp;"-"&amp;$C479,エリア表のみ!$Q$5:$Z$906,9,FALSE),0),IFERROR(VLOOKUP($B479&amp;"-"&amp;$C479,エリア表のみ!$AD$5:$AM$906,1,FALSE) =$B479&amp;"-"&amp;$C479,FALSE),IFERROR(VLOOKUP($B479&amp;"-"&amp;$C479,エリア表のみ!$AD$5:$AM$906,9,FALSE),0)),0)</f>
        <v>0</v>
      </c>
    </row>
    <row r="480" spans="1:12">
      <c r="A480" s="17">
        <v>1</v>
      </c>
      <c r="B480" s="17">
        <v>16</v>
      </c>
      <c r="C480" s="71">
        <v>1</v>
      </c>
      <c r="D480" s="71">
        <f>IFERROR(IF(OR(IFERROR(VLOOKUP($B480&amp;"-"&amp;$C480,エリア表のみ!$D$5:$M$906,3,FALSE) ="●",FALSE),IFERROR(VLOOKUP($B480&amp;"-"&amp;$C480,エリア表のみ!$Q$5:$Z$906,3,FALSE) ="●",FALSE),IFERROR(VLOOKUP($B480&amp;"-"&amp;$C480,エリア表のみ!$AD$5:$AM$906,3,FALSE) ="●",FALSE)),1,0),0)</f>
        <v>0</v>
      </c>
      <c r="E480" s="71">
        <v>107</v>
      </c>
      <c r="F480" s="71">
        <f>IFERROR(IF(OR(IFERROR(VLOOKUP($B480&amp;"-"&amp;$C480,エリア表のみ!$D$5:$M$906,5,FALSE) ="●",FALSE),IFERROR(VLOOKUP($B480&amp;"-"&amp;$C480,エリア表のみ!$Q$5:$Z$906,5,FALSE) ="●",FALSE),IFERROR(VLOOKUP($B480&amp;"-"&amp;$C480,エリア表のみ!$AD$5:$AM$906,5,FALSE) ="●",FALSE)),1,0),0)</f>
        <v>0</v>
      </c>
      <c r="G480" s="71">
        <v>255</v>
      </c>
      <c r="H480" s="71">
        <f>IFERROR(IF(OR(IFERROR(VLOOKUP($B480&amp;"-"&amp;$C480,エリア表のみ!$D$5:$M$906,7,FALSE) ="●",FALSE),IFERROR(VLOOKUP($B480&amp;"-"&amp;$C480,エリア表のみ!$Q$5:$Z$906,7,FALSE) ="●",FALSE),IFERROR(VLOOKUP($B480&amp;"-"&amp;$C480,エリア表のみ!$AD$5:$AM$906,7,FALSE) ="●",FALSE)),1,0),0)</f>
        <v>0</v>
      </c>
      <c r="I480" s="71">
        <v>362</v>
      </c>
      <c r="J480" s="71">
        <f>IFERROR(_xlfn.IFS(IFERROR(VLOOKUP($B480&amp;"-"&amp;$C480,エリア表のみ!$D$5:$M$906,1,FALSE) =$B480&amp;"-"&amp;$C480,FALSE),IFERROR(VLOOKUP($B480&amp;"-"&amp;$C480,エリア表のみ!$D$5:$M$906,9,FALSE),0),IFERROR(VLOOKUP($B480&amp;"-"&amp;$C480,エリア表のみ!$Q$5:$Z$906,1,FALSE) =$B480&amp;"-"&amp;$C480,FALSE),IFERROR(VLOOKUP($B480&amp;"-"&amp;$C480,エリア表のみ!$Q$5:$Z$906,9,FALSE),0),IFERROR(VLOOKUP($B480&amp;"-"&amp;$C480,エリア表のみ!$AD$5:$AM$906,1,FALSE) =$B480&amp;"-"&amp;$C480,FALSE),IFERROR(VLOOKUP($B480&amp;"-"&amp;$C480,エリア表のみ!$AD$5:$AM$906,9,FALSE),0)),0)</f>
        <v>0</v>
      </c>
    </row>
    <row r="481" spans="1:10">
      <c r="A481" s="17">
        <v>2</v>
      </c>
      <c r="B481" s="17">
        <v>16</v>
      </c>
      <c r="C481" s="71">
        <v>2</v>
      </c>
      <c r="D481" s="71">
        <f>IFERROR(IF(OR(IFERROR(VLOOKUP($B481&amp;"-"&amp;$C481,エリア表のみ!$D$5:$M$906,3,FALSE) ="●",FALSE),IFERROR(VLOOKUP($B481&amp;"-"&amp;$C481,エリア表のみ!$Q$5:$Z$906,3,FALSE) ="●",FALSE),IFERROR(VLOOKUP($B481&amp;"-"&amp;$C481,エリア表のみ!$AD$5:$AM$906,3,FALSE) ="●",FALSE)),1,0),0)</f>
        <v>0</v>
      </c>
      <c r="E481" s="71">
        <v>87</v>
      </c>
      <c r="F481" s="71">
        <f>IFERROR(IF(OR(IFERROR(VLOOKUP($B481&amp;"-"&amp;$C481,エリア表のみ!$D$5:$M$906,5,FALSE) ="●",FALSE),IFERROR(VLOOKUP($B481&amp;"-"&amp;$C481,エリア表のみ!$Q$5:$Z$906,5,FALSE) ="●",FALSE),IFERROR(VLOOKUP($B481&amp;"-"&amp;$C481,エリア表のみ!$AD$5:$AM$906,5,FALSE) ="●",FALSE)),1,0),0)</f>
        <v>0</v>
      </c>
      <c r="G481" s="71">
        <v>103</v>
      </c>
      <c r="H481" s="71">
        <f>IFERROR(IF(OR(IFERROR(VLOOKUP($B481&amp;"-"&amp;$C481,エリア表のみ!$D$5:$M$906,7,FALSE) ="●",FALSE),IFERROR(VLOOKUP($B481&amp;"-"&amp;$C481,エリア表のみ!$Q$5:$Z$906,7,FALSE) ="●",FALSE),IFERROR(VLOOKUP($B481&amp;"-"&amp;$C481,エリア表のみ!$AD$5:$AM$906,7,FALSE) ="●",FALSE)),1,0),0)</f>
        <v>0</v>
      </c>
      <c r="I481" s="71">
        <v>190</v>
      </c>
      <c r="J481" s="71">
        <f>IFERROR(_xlfn.IFS(IFERROR(VLOOKUP($B481&amp;"-"&amp;$C481,エリア表のみ!$D$5:$M$906,1,FALSE) =$B481&amp;"-"&amp;$C481,FALSE),IFERROR(VLOOKUP($B481&amp;"-"&amp;$C481,エリア表のみ!$D$5:$M$906,9,FALSE),0),IFERROR(VLOOKUP($B481&amp;"-"&amp;$C481,エリア表のみ!$Q$5:$Z$906,1,FALSE) =$B481&amp;"-"&amp;$C481,FALSE),IFERROR(VLOOKUP($B481&amp;"-"&amp;$C481,エリア表のみ!$Q$5:$Z$906,9,FALSE),0),IFERROR(VLOOKUP($B481&amp;"-"&amp;$C481,エリア表のみ!$AD$5:$AM$906,1,FALSE) =$B481&amp;"-"&amp;$C481,FALSE),IFERROR(VLOOKUP($B481&amp;"-"&amp;$C481,エリア表のみ!$AD$5:$AM$906,9,FALSE),0)),0)</f>
        <v>0</v>
      </c>
    </row>
    <row r="482" spans="1:10">
      <c r="A482" s="17">
        <v>3</v>
      </c>
      <c r="B482" s="17">
        <v>16</v>
      </c>
      <c r="C482" s="71">
        <v>3</v>
      </c>
      <c r="D482" s="71">
        <f>IFERROR(IF(OR(IFERROR(VLOOKUP($B482&amp;"-"&amp;$C482,エリア表のみ!$D$5:$M$906,3,FALSE) ="●",FALSE),IFERROR(VLOOKUP($B482&amp;"-"&amp;$C482,エリア表のみ!$Q$5:$Z$906,3,FALSE) ="●",FALSE),IFERROR(VLOOKUP($B482&amp;"-"&amp;$C482,エリア表のみ!$AD$5:$AM$906,3,FALSE) ="●",FALSE)),1,0),0)</f>
        <v>0</v>
      </c>
      <c r="E482" s="71">
        <v>60</v>
      </c>
      <c r="F482" s="71">
        <f>IFERROR(IF(OR(IFERROR(VLOOKUP($B482&amp;"-"&amp;$C482,エリア表のみ!$D$5:$M$906,5,FALSE) ="●",FALSE),IFERROR(VLOOKUP($B482&amp;"-"&amp;$C482,エリア表のみ!$Q$5:$Z$906,5,FALSE) ="●",FALSE),IFERROR(VLOOKUP($B482&amp;"-"&amp;$C482,エリア表のみ!$AD$5:$AM$906,5,FALSE) ="●",FALSE)),1,0),0)</f>
        <v>0</v>
      </c>
      <c r="G482" s="71">
        <v>182</v>
      </c>
      <c r="H482" s="71">
        <f>IFERROR(IF(OR(IFERROR(VLOOKUP($B482&amp;"-"&amp;$C482,エリア表のみ!$D$5:$M$906,7,FALSE) ="●",FALSE),IFERROR(VLOOKUP($B482&amp;"-"&amp;$C482,エリア表のみ!$Q$5:$Z$906,7,FALSE) ="●",FALSE),IFERROR(VLOOKUP($B482&amp;"-"&amp;$C482,エリア表のみ!$AD$5:$AM$906,7,FALSE) ="●",FALSE)),1,0),0)</f>
        <v>0</v>
      </c>
      <c r="I482" s="71">
        <v>242</v>
      </c>
      <c r="J482" s="71">
        <f>IFERROR(_xlfn.IFS(IFERROR(VLOOKUP($B482&amp;"-"&amp;$C482,エリア表のみ!$D$5:$M$906,1,FALSE) =$B482&amp;"-"&amp;$C482,FALSE),IFERROR(VLOOKUP($B482&amp;"-"&amp;$C482,エリア表のみ!$D$5:$M$906,9,FALSE),0),IFERROR(VLOOKUP($B482&amp;"-"&amp;$C482,エリア表のみ!$Q$5:$Z$906,1,FALSE) =$B482&amp;"-"&amp;$C482,FALSE),IFERROR(VLOOKUP($B482&amp;"-"&amp;$C482,エリア表のみ!$Q$5:$Z$906,9,FALSE),0),IFERROR(VLOOKUP($B482&amp;"-"&amp;$C482,エリア表のみ!$AD$5:$AM$906,1,FALSE) =$B482&amp;"-"&amp;$C482,FALSE),IFERROR(VLOOKUP($B482&amp;"-"&amp;$C482,エリア表のみ!$AD$5:$AM$906,9,FALSE),0)),0)</f>
        <v>0</v>
      </c>
    </row>
    <row r="483" spans="1:10">
      <c r="A483" s="17">
        <v>4</v>
      </c>
      <c r="B483" s="17">
        <v>16</v>
      </c>
      <c r="C483" s="71">
        <v>4</v>
      </c>
      <c r="D483" s="71">
        <f>IFERROR(IF(OR(IFERROR(VLOOKUP($B483&amp;"-"&amp;$C483,エリア表のみ!$D$5:$M$906,3,FALSE) ="●",FALSE),IFERROR(VLOOKUP($B483&amp;"-"&amp;$C483,エリア表のみ!$Q$5:$Z$906,3,FALSE) ="●",FALSE),IFERROR(VLOOKUP($B483&amp;"-"&amp;$C483,エリア表のみ!$AD$5:$AM$906,3,FALSE) ="●",FALSE)),1,0),0)</f>
        <v>0</v>
      </c>
      <c r="E483" s="71">
        <v>179</v>
      </c>
      <c r="F483" s="71">
        <f>IFERROR(IF(OR(IFERROR(VLOOKUP($B483&amp;"-"&amp;$C483,エリア表のみ!$D$5:$M$906,5,FALSE) ="●",FALSE),IFERROR(VLOOKUP($B483&amp;"-"&amp;$C483,エリア表のみ!$Q$5:$Z$906,5,FALSE) ="●",FALSE),IFERROR(VLOOKUP($B483&amp;"-"&amp;$C483,エリア表のみ!$AD$5:$AM$906,5,FALSE) ="●",FALSE)),1,0),0)</f>
        <v>0</v>
      </c>
      <c r="G483" s="71">
        <v>95</v>
      </c>
      <c r="H483" s="71">
        <f>IFERROR(IF(OR(IFERROR(VLOOKUP($B483&amp;"-"&amp;$C483,エリア表のみ!$D$5:$M$906,7,FALSE) ="●",FALSE),IFERROR(VLOOKUP($B483&amp;"-"&amp;$C483,エリア表のみ!$Q$5:$Z$906,7,FALSE) ="●",FALSE),IFERROR(VLOOKUP($B483&amp;"-"&amp;$C483,エリア表のみ!$AD$5:$AM$906,7,FALSE) ="●",FALSE)),1,0),0)</f>
        <v>0</v>
      </c>
      <c r="I483" s="71">
        <v>274</v>
      </c>
      <c r="J483" s="71">
        <f>IFERROR(_xlfn.IFS(IFERROR(VLOOKUP($B483&amp;"-"&amp;$C483,エリア表のみ!$D$5:$M$906,1,FALSE) =$B483&amp;"-"&amp;$C483,FALSE),IFERROR(VLOOKUP($B483&amp;"-"&amp;$C483,エリア表のみ!$D$5:$M$906,9,FALSE),0),IFERROR(VLOOKUP($B483&amp;"-"&amp;$C483,エリア表のみ!$Q$5:$Z$906,1,FALSE) =$B483&amp;"-"&amp;$C483,FALSE),IFERROR(VLOOKUP($B483&amp;"-"&amp;$C483,エリア表のみ!$Q$5:$Z$906,9,FALSE),0),IFERROR(VLOOKUP($B483&amp;"-"&amp;$C483,エリア表のみ!$AD$5:$AM$906,1,FALSE) =$B483&amp;"-"&amp;$C483,FALSE),IFERROR(VLOOKUP($B483&amp;"-"&amp;$C483,エリア表のみ!$AD$5:$AM$906,9,FALSE),0)),0)</f>
        <v>0</v>
      </c>
    </row>
    <row r="484" spans="1:10">
      <c r="A484" s="17">
        <v>5</v>
      </c>
      <c r="B484" s="17">
        <v>16</v>
      </c>
      <c r="C484" s="71">
        <v>5</v>
      </c>
      <c r="D484" s="71">
        <f>IFERROR(IF(OR(IFERROR(VLOOKUP($B484&amp;"-"&amp;$C484,エリア表のみ!$D$5:$M$906,3,FALSE) ="●",FALSE),IFERROR(VLOOKUP($B484&amp;"-"&amp;$C484,エリア表のみ!$Q$5:$Z$906,3,FALSE) ="●",FALSE),IFERROR(VLOOKUP($B484&amp;"-"&amp;$C484,エリア表のみ!$AD$5:$AM$906,3,FALSE) ="●",FALSE)),1,0),0)</f>
        <v>0</v>
      </c>
      <c r="E484" s="71">
        <v>140</v>
      </c>
      <c r="F484" s="71">
        <f>IFERROR(IF(OR(IFERROR(VLOOKUP($B484&amp;"-"&amp;$C484,エリア表のみ!$D$5:$M$906,5,FALSE) ="●",FALSE),IFERROR(VLOOKUP($B484&amp;"-"&amp;$C484,エリア表のみ!$Q$5:$Z$906,5,FALSE) ="●",FALSE),IFERROR(VLOOKUP($B484&amp;"-"&amp;$C484,エリア表のみ!$AD$5:$AM$906,5,FALSE) ="●",FALSE)),1,0),0)</f>
        <v>0</v>
      </c>
      <c r="G484" s="71">
        <v>45</v>
      </c>
      <c r="H484" s="71">
        <f>IFERROR(IF(OR(IFERROR(VLOOKUP($B484&amp;"-"&amp;$C484,エリア表のみ!$D$5:$M$906,7,FALSE) ="●",FALSE),IFERROR(VLOOKUP($B484&amp;"-"&amp;$C484,エリア表のみ!$Q$5:$Z$906,7,FALSE) ="●",FALSE),IFERROR(VLOOKUP($B484&amp;"-"&amp;$C484,エリア表のみ!$AD$5:$AM$906,7,FALSE) ="●",FALSE)),1,0),0)</f>
        <v>0</v>
      </c>
      <c r="I484" s="71">
        <v>185</v>
      </c>
      <c r="J484" s="71">
        <f>IFERROR(_xlfn.IFS(IFERROR(VLOOKUP($B484&amp;"-"&amp;$C484,エリア表のみ!$D$5:$M$906,1,FALSE) =$B484&amp;"-"&amp;$C484,FALSE),IFERROR(VLOOKUP($B484&amp;"-"&amp;$C484,エリア表のみ!$D$5:$M$906,9,FALSE),0),IFERROR(VLOOKUP($B484&amp;"-"&amp;$C484,エリア表のみ!$Q$5:$Z$906,1,FALSE) =$B484&amp;"-"&amp;$C484,FALSE),IFERROR(VLOOKUP($B484&amp;"-"&amp;$C484,エリア表のみ!$Q$5:$Z$906,9,FALSE),0),IFERROR(VLOOKUP($B484&amp;"-"&amp;$C484,エリア表のみ!$AD$5:$AM$906,1,FALSE) =$B484&amp;"-"&amp;$C484,FALSE),IFERROR(VLOOKUP($B484&amp;"-"&amp;$C484,エリア表のみ!$AD$5:$AM$906,9,FALSE),0)),0)</f>
        <v>0</v>
      </c>
    </row>
    <row r="485" spans="1:10">
      <c r="A485" s="17">
        <v>6</v>
      </c>
      <c r="B485" s="17">
        <v>16</v>
      </c>
      <c r="C485" s="71">
        <v>6</v>
      </c>
      <c r="D485" s="71">
        <f>IFERROR(IF(OR(IFERROR(VLOOKUP($B485&amp;"-"&amp;$C485,エリア表のみ!$D$5:$M$906,3,FALSE) ="●",FALSE),IFERROR(VLOOKUP($B485&amp;"-"&amp;$C485,エリア表のみ!$Q$5:$Z$906,3,FALSE) ="●",FALSE),IFERROR(VLOOKUP($B485&amp;"-"&amp;$C485,エリア表のみ!$AD$5:$AM$906,3,FALSE) ="●",FALSE)),1,0),0)</f>
        <v>0</v>
      </c>
      <c r="E485" s="71">
        <v>65</v>
      </c>
      <c r="F485" s="71">
        <f>IFERROR(IF(OR(IFERROR(VLOOKUP($B485&amp;"-"&amp;$C485,エリア表のみ!$D$5:$M$906,5,FALSE) ="●",FALSE),IFERROR(VLOOKUP($B485&amp;"-"&amp;$C485,エリア表のみ!$Q$5:$Z$906,5,FALSE) ="●",FALSE),IFERROR(VLOOKUP($B485&amp;"-"&amp;$C485,エリア表のみ!$AD$5:$AM$906,5,FALSE) ="●",FALSE)),1,0),0)</f>
        <v>0</v>
      </c>
      <c r="G485" s="71">
        <v>247</v>
      </c>
      <c r="H485" s="71">
        <f>IFERROR(IF(OR(IFERROR(VLOOKUP($B485&amp;"-"&amp;$C485,エリア表のみ!$D$5:$M$906,7,FALSE) ="●",FALSE),IFERROR(VLOOKUP($B485&amp;"-"&amp;$C485,エリア表のみ!$Q$5:$Z$906,7,FALSE) ="●",FALSE),IFERROR(VLOOKUP($B485&amp;"-"&amp;$C485,エリア表のみ!$AD$5:$AM$906,7,FALSE) ="●",FALSE)),1,0),0)</f>
        <v>0</v>
      </c>
      <c r="I485" s="71">
        <v>312</v>
      </c>
      <c r="J485" s="71">
        <f>IFERROR(_xlfn.IFS(IFERROR(VLOOKUP($B485&amp;"-"&amp;$C485,エリア表のみ!$D$5:$M$906,1,FALSE) =$B485&amp;"-"&amp;$C485,FALSE),IFERROR(VLOOKUP($B485&amp;"-"&amp;$C485,エリア表のみ!$D$5:$M$906,9,FALSE),0),IFERROR(VLOOKUP($B485&amp;"-"&amp;$C485,エリア表のみ!$Q$5:$Z$906,1,FALSE) =$B485&amp;"-"&amp;$C485,FALSE),IFERROR(VLOOKUP($B485&amp;"-"&amp;$C485,エリア表のみ!$Q$5:$Z$906,9,FALSE),0),IFERROR(VLOOKUP($B485&amp;"-"&amp;$C485,エリア表のみ!$AD$5:$AM$906,1,FALSE) =$B485&amp;"-"&amp;$C485,FALSE),IFERROR(VLOOKUP($B485&amp;"-"&amp;$C485,エリア表のみ!$AD$5:$AM$906,9,FALSE),0)),0)</f>
        <v>0</v>
      </c>
    </row>
    <row r="486" spans="1:10">
      <c r="A486" s="17">
        <v>7</v>
      </c>
      <c r="B486" s="17">
        <v>16</v>
      </c>
      <c r="C486" s="71">
        <v>7</v>
      </c>
      <c r="D486" s="71">
        <f>IFERROR(IF(OR(IFERROR(VLOOKUP($B486&amp;"-"&amp;$C486,エリア表のみ!$D$5:$M$906,3,FALSE) ="●",FALSE),IFERROR(VLOOKUP($B486&amp;"-"&amp;$C486,エリア表のみ!$Q$5:$Z$906,3,FALSE) ="●",FALSE),IFERROR(VLOOKUP($B486&amp;"-"&amp;$C486,エリア表のみ!$AD$5:$AM$906,3,FALSE) ="●",FALSE)),1,0),0)</f>
        <v>0</v>
      </c>
      <c r="E486" s="71">
        <v>216</v>
      </c>
      <c r="F486" s="71">
        <f>IFERROR(IF(OR(IFERROR(VLOOKUP($B486&amp;"-"&amp;$C486,エリア表のみ!$D$5:$M$906,5,FALSE) ="●",FALSE),IFERROR(VLOOKUP($B486&amp;"-"&amp;$C486,エリア表のみ!$Q$5:$Z$906,5,FALSE) ="●",FALSE),IFERROR(VLOOKUP($B486&amp;"-"&amp;$C486,エリア表のみ!$AD$5:$AM$906,5,FALSE) ="●",FALSE)),1,0),0)</f>
        <v>0</v>
      </c>
      <c r="G486" s="71">
        <v>136</v>
      </c>
      <c r="H486" s="71">
        <f>IFERROR(IF(OR(IFERROR(VLOOKUP($B486&amp;"-"&amp;$C486,エリア表のみ!$D$5:$M$906,7,FALSE) ="●",FALSE),IFERROR(VLOOKUP($B486&amp;"-"&amp;$C486,エリア表のみ!$Q$5:$Z$906,7,FALSE) ="●",FALSE),IFERROR(VLOOKUP($B486&amp;"-"&amp;$C486,エリア表のみ!$AD$5:$AM$906,7,FALSE) ="●",FALSE)),1,0),0)</f>
        <v>0</v>
      </c>
      <c r="I486" s="71">
        <v>352</v>
      </c>
      <c r="J486" s="71">
        <f>IFERROR(_xlfn.IFS(IFERROR(VLOOKUP($B486&amp;"-"&amp;$C486,エリア表のみ!$D$5:$M$906,1,FALSE) =$B486&amp;"-"&amp;$C486,FALSE),IFERROR(VLOOKUP($B486&amp;"-"&amp;$C486,エリア表のみ!$D$5:$M$906,9,FALSE),0),IFERROR(VLOOKUP($B486&amp;"-"&amp;$C486,エリア表のみ!$Q$5:$Z$906,1,FALSE) =$B486&amp;"-"&amp;$C486,FALSE),IFERROR(VLOOKUP($B486&amp;"-"&amp;$C486,エリア表のみ!$Q$5:$Z$906,9,FALSE),0),IFERROR(VLOOKUP($B486&amp;"-"&amp;$C486,エリア表のみ!$AD$5:$AM$906,1,FALSE) =$B486&amp;"-"&amp;$C486,FALSE),IFERROR(VLOOKUP($B486&amp;"-"&amp;$C486,エリア表のみ!$AD$5:$AM$906,9,FALSE),0)),0)</f>
        <v>0</v>
      </c>
    </row>
    <row r="487" spans="1:10">
      <c r="A487" s="17">
        <v>8</v>
      </c>
      <c r="B487" s="17">
        <v>16</v>
      </c>
      <c r="C487" s="71">
        <v>8</v>
      </c>
      <c r="D487" s="71">
        <f>IFERROR(IF(OR(IFERROR(VLOOKUP($B487&amp;"-"&amp;$C487,エリア表のみ!$D$5:$M$906,3,FALSE) ="●",FALSE),IFERROR(VLOOKUP($B487&amp;"-"&amp;$C487,エリア表のみ!$Q$5:$Z$906,3,FALSE) ="●",FALSE),IFERROR(VLOOKUP($B487&amp;"-"&amp;$C487,エリア表のみ!$AD$5:$AM$906,3,FALSE) ="●",FALSE)),1,0),0)</f>
        <v>0</v>
      </c>
      <c r="E487" s="71">
        <v>102</v>
      </c>
      <c r="F487" s="71">
        <f>IFERROR(IF(OR(IFERROR(VLOOKUP($B487&amp;"-"&amp;$C487,エリア表のみ!$D$5:$M$906,5,FALSE) ="●",FALSE),IFERROR(VLOOKUP($B487&amp;"-"&amp;$C487,エリア表のみ!$Q$5:$Z$906,5,FALSE) ="●",FALSE),IFERROR(VLOOKUP($B487&amp;"-"&amp;$C487,エリア表のみ!$AD$5:$AM$906,5,FALSE) ="●",FALSE)),1,0),0)</f>
        <v>0</v>
      </c>
      <c r="G487" s="71">
        <v>30</v>
      </c>
      <c r="H487" s="71">
        <f>IFERROR(IF(OR(IFERROR(VLOOKUP($B487&amp;"-"&amp;$C487,エリア表のみ!$D$5:$M$906,7,FALSE) ="●",FALSE),IFERROR(VLOOKUP($B487&amp;"-"&amp;$C487,エリア表のみ!$Q$5:$Z$906,7,FALSE) ="●",FALSE),IFERROR(VLOOKUP($B487&amp;"-"&amp;$C487,エリア表のみ!$AD$5:$AM$906,7,FALSE) ="●",FALSE)),1,0),0)</f>
        <v>0</v>
      </c>
      <c r="I487" s="71">
        <v>132</v>
      </c>
      <c r="J487" s="71">
        <f>IFERROR(_xlfn.IFS(IFERROR(VLOOKUP($B487&amp;"-"&amp;$C487,エリア表のみ!$D$5:$M$906,1,FALSE) =$B487&amp;"-"&amp;$C487,FALSE),IFERROR(VLOOKUP($B487&amp;"-"&amp;$C487,エリア表のみ!$D$5:$M$906,9,FALSE),0),IFERROR(VLOOKUP($B487&amp;"-"&amp;$C487,エリア表のみ!$Q$5:$Z$906,1,FALSE) =$B487&amp;"-"&amp;$C487,FALSE),IFERROR(VLOOKUP($B487&amp;"-"&amp;$C487,エリア表のみ!$Q$5:$Z$906,9,FALSE),0),IFERROR(VLOOKUP($B487&amp;"-"&amp;$C487,エリア表のみ!$AD$5:$AM$906,1,FALSE) =$B487&amp;"-"&amp;$C487,FALSE),IFERROR(VLOOKUP($B487&amp;"-"&amp;$C487,エリア表のみ!$AD$5:$AM$906,9,FALSE),0)),0)</f>
        <v>0</v>
      </c>
    </row>
    <row r="488" spans="1:10">
      <c r="A488" s="17">
        <v>9</v>
      </c>
      <c r="B488" s="17">
        <v>16</v>
      </c>
      <c r="C488" s="71">
        <v>9</v>
      </c>
      <c r="D488" s="71">
        <f>IFERROR(IF(OR(IFERROR(VLOOKUP($B488&amp;"-"&amp;$C488,エリア表のみ!$D$5:$M$906,3,FALSE) ="●",FALSE),IFERROR(VLOOKUP($B488&amp;"-"&amp;$C488,エリア表のみ!$Q$5:$Z$906,3,FALSE) ="●",FALSE),IFERROR(VLOOKUP($B488&amp;"-"&amp;$C488,エリア表のみ!$AD$5:$AM$906,3,FALSE) ="●",FALSE)),1,0),0)</f>
        <v>0</v>
      </c>
      <c r="E488" s="71">
        <v>124</v>
      </c>
      <c r="F488" s="71">
        <f>IFERROR(IF(OR(IFERROR(VLOOKUP($B488&amp;"-"&amp;$C488,エリア表のみ!$D$5:$M$906,5,FALSE) ="●",FALSE),IFERROR(VLOOKUP($B488&amp;"-"&amp;$C488,エリア表のみ!$Q$5:$Z$906,5,FALSE) ="●",FALSE),IFERROR(VLOOKUP($B488&amp;"-"&amp;$C488,エリア表のみ!$AD$5:$AM$906,5,FALSE) ="●",FALSE)),1,0),0)</f>
        <v>0</v>
      </c>
      <c r="G488" s="71">
        <v>36</v>
      </c>
      <c r="H488" s="71">
        <f>IFERROR(IF(OR(IFERROR(VLOOKUP($B488&amp;"-"&amp;$C488,エリア表のみ!$D$5:$M$906,7,FALSE) ="●",FALSE),IFERROR(VLOOKUP($B488&amp;"-"&amp;$C488,エリア表のみ!$Q$5:$Z$906,7,FALSE) ="●",FALSE),IFERROR(VLOOKUP($B488&amp;"-"&amp;$C488,エリア表のみ!$AD$5:$AM$906,7,FALSE) ="●",FALSE)),1,0),0)</f>
        <v>0</v>
      </c>
      <c r="I488" s="71">
        <v>160</v>
      </c>
      <c r="J488" s="71">
        <f>IFERROR(_xlfn.IFS(IFERROR(VLOOKUP($B488&amp;"-"&amp;$C488,エリア表のみ!$D$5:$M$906,1,FALSE) =$B488&amp;"-"&amp;$C488,FALSE),IFERROR(VLOOKUP($B488&amp;"-"&amp;$C488,エリア表のみ!$D$5:$M$906,9,FALSE),0),IFERROR(VLOOKUP($B488&amp;"-"&amp;$C488,エリア表のみ!$Q$5:$Z$906,1,FALSE) =$B488&amp;"-"&amp;$C488,FALSE),IFERROR(VLOOKUP($B488&amp;"-"&amp;$C488,エリア表のみ!$Q$5:$Z$906,9,FALSE),0),IFERROR(VLOOKUP($B488&amp;"-"&amp;$C488,エリア表のみ!$AD$5:$AM$906,1,FALSE) =$B488&amp;"-"&amp;$C488,FALSE),IFERROR(VLOOKUP($B488&amp;"-"&amp;$C488,エリア表のみ!$AD$5:$AM$906,9,FALSE),0)),0)</f>
        <v>0</v>
      </c>
    </row>
    <row r="489" spans="1:10">
      <c r="A489" s="17">
        <v>11</v>
      </c>
      <c r="B489" s="17">
        <v>16</v>
      </c>
      <c r="C489" s="71">
        <v>11</v>
      </c>
      <c r="D489" s="71">
        <f>IFERROR(IF(OR(IFERROR(VLOOKUP($B489&amp;"-"&amp;$C489,エリア表のみ!$D$5:$M$906,3,FALSE) ="●",FALSE),IFERROR(VLOOKUP($B489&amp;"-"&amp;$C489,エリア表のみ!$Q$5:$Z$906,3,FALSE) ="●",FALSE),IFERROR(VLOOKUP($B489&amp;"-"&amp;$C489,エリア表のみ!$AD$5:$AM$906,3,FALSE) ="●",FALSE)),1,0),0)</f>
        <v>0</v>
      </c>
      <c r="E489" s="71">
        <v>152</v>
      </c>
      <c r="F489" s="71">
        <f>IFERROR(IF(OR(IFERROR(VLOOKUP($B489&amp;"-"&amp;$C489,エリア表のみ!$D$5:$M$906,5,FALSE) ="●",FALSE),IFERROR(VLOOKUP($B489&amp;"-"&amp;$C489,エリア表のみ!$Q$5:$Z$906,5,FALSE) ="●",FALSE),IFERROR(VLOOKUP($B489&amp;"-"&amp;$C489,エリア表のみ!$AD$5:$AM$906,5,FALSE) ="●",FALSE)),1,0),0)</f>
        <v>0</v>
      </c>
      <c r="G489" s="71">
        <v>168</v>
      </c>
      <c r="H489" s="71">
        <f>IFERROR(IF(OR(IFERROR(VLOOKUP($B489&amp;"-"&amp;$C489,エリア表のみ!$D$5:$M$906,7,FALSE) ="●",FALSE),IFERROR(VLOOKUP($B489&amp;"-"&amp;$C489,エリア表のみ!$Q$5:$Z$906,7,FALSE) ="●",FALSE),IFERROR(VLOOKUP($B489&amp;"-"&amp;$C489,エリア表のみ!$AD$5:$AM$906,7,FALSE) ="●",FALSE)),1,0),0)</f>
        <v>0</v>
      </c>
      <c r="I489" s="71">
        <v>320</v>
      </c>
      <c r="J489" s="71">
        <f>IFERROR(_xlfn.IFS(IFERROR(VLOOKUP($B489&amp;"-"&amp;$C489,エリア表のみ!$D$5:$M$906,1,FALSE) =$B489&amp;"-"&amp;$C489,FALSE),IFERROR(VLOOKUP($B489&amp;"-"&amp;$C489,エリア表のみ!$D$5:$M$906,9,FALSE),0),IFERROR(VLOOKUP($B489&amp;"-"&amp;$C489,エリア表のみ!$Q$5:$Z$906,1,FALSE) =$B489&amp;"-"&amp;$C489,FALSE),IFERROR(VLOOKUP($B489&amp;"-"&amp;$C489,エリア表のみ!$Q$5:$Z$906,9,FALSE),0),IFERROR(VLOOKUP($B489&amp;"-"&amp;$C489,エリア表のみ!$AD$5:$AM$906,1,FALSE) =$B489&amp;"-"&amp;$C489,FALSE),IFERROR(VLOOKUP($B489&amp;"-"&amp;$C489,エリア表のみ!$AD$5:$AM$906,9,FALSE),0)),0)</f>
        <v>0</v>
      </c>
    </row>
    <row r="490" spans="1:10">
      <c r="A490" s="17">
        <v>12</v>
      </c>
      <c r="B490" s="17">
        <v>16</v>
      </c>
      <c r="C490" s="71">
        <v>12</v>
      </c>
      <c r="D490" s="71">
        <f>IFERROR(IF(OR(IFERROR(VLOOKUP($B490&amp;"-"&amp;$C490,エリア表のみ!$D$5:$M$906,3,FALSE) ="●",FALSE),IFERROR(VLOOKUP($B490&amp;"-"&amp;$C490,エリア表のみ!$Q$5:$Z$906,3,FALSE) ="●",FALSE),IFERROR(VLOOKUP($B490&amp;"-"&amp;$C490,エリア表のみ!$AD$5:$AM$906,3,FALSE) ="●",FALSE)),1,0),0)</f>
        <v>0</v>
      </c>
      <c r="E490" s="71">
        <v>122</v>
      </c>
      <c r="F490" s="71">
        <f>IFERROR(IF(OR(IFERROR(VLOOKUP($B490&amp;"-"&amp;$C490,エリア表のみ!$D$5:$M$906,5,FALSE) ="●",FALSE),IFERROR(VLOOKUP($B490&amp;"-"&amp;$C490,エリア表のみ!$Q$5:$Z$906,5,FALSE) ="●",FALSE),IFERROR(VLOOKUP($B490&amp;"-"&amp;$C490,エリア表のみ!$AD$5:$AM$906,5,FALSE) ="●",FALSE)),1,0),0)</f>
        <v>0</v>
      </c>
      <c r="G490" s="71">
        <v>40</v>
      </c>
      <c r="H490" s="71">
        <f>IFERROR(IF(OR(IFERROR(VLOOKUP($B490&amp;"-"&amp;$C490,エリア表のみ!$D$5:$M$906,7,FALSE) ="●",FALSE),IFERROR(VLOOKUP($B490&amp;"-"&amp;$C490,エリア表のみ!$Q$5:$Z$906,7,FALSE) ="●",FALSE),IFERROR(VLOOKUP($B490&amp;"-"&amp;$C490,エリア表のみ!$AD$5:$AM$906,7,FALSE) ="●",FALSE)),1,0),0)</f>
        <v>0</v>
      </c>
      <c r="I490" s="71">
        <v>162</v>
      </c>
      <c r="J490" s="71">
        <f>IFERROR(_xlfn.IFS(IFERROR(VLOOKUP($B490&amp;"-"&amp;$C490,エリア表のみ!$D$5:$M$906,1,FALSE) =$B490&amp;"-"&amp;$C490,FALSE),IFERROR(VLOOKUP($B490&amp;"-"&amp;$C490,エリア表のみ!$D$5:$M$906,9,FALSE),0),IFERROR(VLOOKUP($B490&amp;"-"&amp;$C490,エリア表のみ!$Q$5:$Z$906,1,FALSE) =$B490&amp;"-"&amp;$C490,FALSE),IFERROR(VLOOKUP($B490&amp;"-"&amp;$C490,エリア表のみ!$Q$5:$Z$906,9,FALSE),0),IFERROR(VLOOKUP($B490&amp;"-"&amp;$C490,エリア表のみ!$AD$5:$AM$906,1,FALSE) =$B490&amp;"-"&amp;$C490,FALSE),IFERROR(VLOOKUP($B490&amp;"-"&amp;$C490,エリア表のみ!$AD$5:$AM$906,9,FALSE),0)),0)</f>
        <v>0</v>
      </c>
    </row>
    <row r="491" spans="1:10">
      <c r="A491" s="17">
        <v>15</v>
      </c>
      <c r="B491" s="17">
        <v>16</v>
      </c>
      <c r="C491" s="71">
        <v>15</v>
      </c>
      <c r="D491" s="71">
        <f>IFERROR(IF(OR(IFERROR(VLOOKUP($B491&amp;"-"&amp;$C491,エリア表のみ!$D$5:$M$906,3,FALSE) ="●",FALSE),IFERROR(VLOOKUP($B491&amp;"-"&amp;$C491,エリア表のみ!$Q$5:$Z$906,3,FALSE) ="●",FALSE),IFERROR(VLOOKUP($B491&amp;"-"&amp;$C491,エリア表のみ!$AD$5:$AM$906,3,FALSE) ="●",FALSE)),1,0),0)</f>
        <v>0</v>
      </c>
      <c r="E491" s="71">
        <v>78</v>
      </c>
      <c r="F491" s="71">
        <f>IFERROR(IF(OR(IFERROR(VLOOKUP($B491&amp;"-"&amp;$C491,エリア表のみ!$D$5:$M$906,5,FALSE) ="●",FALSE),IFERROR(VLOOKUP($B491&amp;"-"&amp;$C491,エリア表のみ!$Q$5:$Z$906,5,FALSE) ="●",FALSE),IFERROR(VLOOKUP($B491&amp;"-"&amp;$C491,エリア表のみ!$AD$5:$AM$906,5,FALSE) ="●",FALSE)),1,0),0)</f>
        <v>0</v>
      </c>
      <c r="G491" s="71">
        <v>489</v>
      </c>
      <c r="H491" s="71">
        <f>IFERROR(IF(OR(IFERROR(VLOOKUP($B491&amp;"-"&amp;$C491,エリア表のみ!$D$5:$M$906,7,FALSE) ="●",FALSE),IFERROR(VLOOKUP($B491&amp;"-"&amp;$C491,エリア表のみ!$Q$5:$Z$906,7,FALSE) ="●",FALSE),IFERROR(VLOOKUP($B491&amp;"-"&amp;$C491,エリア表のみ!$AD$5:$AM$906,7,FALSE) ="●",FALSE)),1,0),0)</f>
        <v>0</v>
      </c>
      <c r="I491" s="71">
        <v>567</v>
      </c>
      <c r="J491" s="71">
        <f>IFERROR(_xlfn.IFS(IFERROR(VLOOKUP($B491&amp;"-"&amp;$C491,エリア表のみ!$D$5:$M$906,1,FALSE) =$B491&amp;"-"&amp;$C491,FALSE),IFERROR(VLOOKUP($B491&amp;"-"&amp;$C491,エリア表のみ!$D$5:$M$906,9,FALSE),0),IFERROR(VLOOKUP($B491&amp;"-"&amp;$C491,エリア表のみ!$Q$5:$Z$906,1,FALSE) =$B491&amp;"-"&amp;$C491,FALSE),IFERROR(VLOOKUP($B491&amp;"-"&amp;$C491,エリア表のみ!$Q$5:$Z$906,9,FALSE),0),IFERROR(VLOOKUP($B491&amp;"-"&amp;$C491,エリア表のみ!$AD$5:$AM$906,1,FALSE) =$B491&amp;"-"&amp;$C491,FALSE),IFERROR(VLOOKUP($B491&amp;"-"&amp;$C491,エリア表のみ!$AD$5:$AM$906,9,FALSE),0)),0)</f>
        <v>0</v>
      </c>
    </row>
    <row r="492" spans="1:10">
      <c r="A492" s="17">
        <v>16</v>
      </c>
      <c r="B492" s="17">
        <v>16</v>
      </c>
      <c r="C492" s="71">
        <v>16</v>
      </c>
      <c r="D492" s="71">
        <f>IFERROR(IF(OR(IFERROR(VLOOKUP($B492&amp;"-"&amp;$C492,エリア表のみ!$D$5:$M$906,3,FALSE) ="●",FALSE),IFERROR(VLOOKUP($B492&amp;"-"&amp;$C492,エリア表のみ!$Q$5:$Z$906,3,FALSE) ="●",FALSE),IFERROR(VLOOKUP($B492&amp;"-"&amp;$C492,エリア表のみ!$AD$5:$AM$906,3,FALSE) ="●",FALSE)),1,0),0)</f>
        <v>0</v>
      </c>
      <c r="E492" s="71">
        <v>164</v>
      </c>
      <c r="F492" s="71">
        <f>IFERROR(IF(OR(IFERROR(VLOOKUP($B492&amp;"-"&amp;$C492,エリア表のみ!$D$5:$M$906,5,FALSE) ="●",FALSE),IFERROR(VLOOKUP($B492&amp;"-"&amp;$C492,エリア表のみ!$Q$5:$Z$906,5,FALSE) ="●",FALSE),IFERROR(VLOOKUP($B492&amp;"-"&amp;$C492,エリア表のみ!$AD$5:$AM$906,5,FALSE) ="●",FALSE)),1,0),0)</f>
        <v>0</v>
      </c>
      <c r="G492" s="71">
        <v>83</v>
      </c>
      <c r="H492" s="71">
        <f>IFERROR(IF(OR(IFERROR(VLOOKUP($B492&amp;"-"&amp;$C492,エリア表のみ!$D$5:$M$906,7,FALSE) ="●",FALSE),IFERROR(VLOOKUP($B492&amp;"-"&amp;$C492,エリア表のみ!$Q$5:$Z$906,7,FALSE) ="●",FALSE),IFERROR(VLOOKUP($B492&amp;"-"&amp;$C492,エリア表のみ!$AD$5:$AM$906,7,FALSE) ="●",FALSE)),1,0),0)</f>
        <v>0</v>
      </c>
      <c r="I492" s="71">
        <v>247</v>
      </c>
      <c r="J492" s="71">
        <f>IFERROR(_xlfn.IFS(IFERROR(VLOOKUP($B492&amp;"-"&amp;$C492,エリア表のみ!$D$5:$M$906,1,FALSE) =$B492&amp;"-"&amp;$C492,FALSE),IFERROR(VLOOKUP($B492&amp;"-"&amp;$C492,エリア表のみ!$D$5:$M$906,9,FALSE),0),IFERROR(VLOOKUP($B492&amp;"-"&amp;$C492,エリア表のみ!$Q$5:$Z$906,1,FALSE) =$B492&amp;"-"&amp;$C492,FALSE),IFERROR(VLOOKUP($B492&amp;"-"&amp;$C492,エリア表のみ!$Q$5:$Z$906,9,FALSE),0),IFERROR(VLOOKUP($B492&amp;"-"&amp;$C492,エリア表のみ!$AD$5:$AM$906,1,FALSE) =$B492&amp;"-"&amp;$C492,FALSE),IFERROR(VLOOKUP($B492&amp;"-"&amp;$C492,エリア表のみ!$AD$5:$AM$906,9,FALSE),0)),0)</f>
        <v>0</v>
      </c>
    </row>
    <row r="493" spans="1:10">
      <c r="A493" s="17">
        <v>17</v>
      </c>
      <c r="B493" s="17">
        <v>16</v>
      </c>
      <c r="C493" s="71">
        <v>17</v>
      </c>
      <c r="D493" s="71">
        <f>IFERROR(IF(OR(IFERROR(VLOOKUP($B493&amp;"-"&amp;$C493,エリア表のみ!$D$5:$M$906,3,FALSE) ="●",FALSE),IFERROR(VLOOKUP($B493&amp;"-"&amp;$C493,エリア表のみ!$Q$5:$Z$906,3,FALSE) ="●",FALSE),IFERROR(VLOOKUP($B493&amp;"-"&amp;$C493,エリア表のみ!$AD$5:$AM$906,3,FALSE) ="●",FALSE)),1,0),0)</f>
        <v>0</v>
      </c>
      <c r="E493" s="71">
        <v>117</v>
      </c>
      <c r="F493" s="71">
        <f>IFERROR(IF(OR(IFERROR(VLOOKUP($B493&amp;"-"&amp;$C493,エリア表のみ!$D$5:$M$906,5,FALSE) ="●",FALSE),IFERROR(VLOOKUP($B493&amp;"-"&amp;$C493,エリア表のみ!$Q$5:$Z$906,5,FALSE) ="●",FALSE),IFERROR(VLOOKUP($B493&amp;"-"&amp;$C493,エリア表のみ!$AD$5:$AM$906,5,FALSE) ="●",FALSE)),1,0),0)</f>
        <v>0</v>
      </c>
      <c r="G493" s="71">
        <v>123</v>
      </c>
      <c r="H493" s="71">
        <f>IFERROR(IF(OR(IFERROR(VLOOKUP($B493&amp;"-"&amp;$C493,エリア表のみ!$D$5:$M$906,7,FALSE) ="●",FALSE),IFERROR(VLOOKUP($B493&amp;"-"&amp;$C493,エリア表のみ!$Q$5:$Z$906,7,FALSE) ="●",FALSE),IFERROR(VLOOKUP($B493&amp;"-"&amp;$C493,エリア表のみ!$AD$5:$AM$906,7,FALSE) ="●",FALSE)),1,0),0)</f>
        <v>0</v>
      </c>
      <c r="I493" s="71">
        <v>240</v>
      </c>
      <c r="J493" s="71">
        <f>IFERROR(_xlfn.IFS(IFERROR(VLOOKUP($B493&amp;"-"&amp;$C493,エリア表のみ!$D$5:$M$906,1,FALSE) =$B493&amp;"-"&amp;$C493,FALSE),IFERROR(VLOOKUP($B493&amp;"-"&amp;$C493,エリア表のみ!$D$5:$M$906,9,FALSE),0),IFERROR(VLOOKUP($B493&amp;"-"&amp;$C493,エリア表のみ!$Q$5:$Z$906,1,FALSE) =$B493&amp;"-"&amp;$C493,FALSE),IFERROR(VLOOKUP($B493&amp;"-"&amp;$C493,エリア表のみ!$Q$5:$Z$906,9,FALSE),0),IFERROR(VLOOKUP($B493&amp;"-"&amp;$C493,エリア表のみ!$AD$5:$AM$906,1,FALSE) =$B493&amp;"-"&amp;$C493,FALSE),IFERROR(VLOOKUP($B493&amp;"-"&amp;$C493,エリア表のみ!$AD$5:$AM$906,9,FALSE),0)),0)</f>
        <v>0</v>
      </c>
    </row>
    <row r="494" spans="1:10">
      <c r="A494" s="17">
        <v>18</v>
      </c>
      <c r="B494" s="17">
        <v>16</v>
      </c>
      <c r="C494" s="71">
        <v>18</v>
      </c>
      <c r="D494" s="71">
        <f>IFERROR(IF(OR(IFERROR(VLOOKUP($B494&amp;"-"&amp;$C494,エリア表のみ!$D$5:$M$906,3,FALSE) ="●",FALSE),IFERROR(VLOOKUP($B494&amp;"-"&amp;$C494,エリア表のみ!$Q$5:$Z$906,3,FALSE) ="●",FALSE),IFERROR(VLOOKUP($B494&amp;"-"&amp;$C494,エリア表のみ!$AD$5:$AM$906,3,FALSE) ="●",FALSE)),1,0),0)</f>
        <v>0</v>
      </c>
      <c r="E494" s="71">
        <v>126</v>
      </c>
      <c r="F494" s="71">
        <f>IFERROR(IF(OR(IFERROR(VLOOKUP($B494&amp;"-"&amp;$C494,エリア表のみ!$D$5:$M$906,5,FALSE) ="●",FALSE),IFERROR(VLOOKUP($B494&amp;"-"&amp;$C494,エリア表のみ!$Q$5:$Z$906,5,FALSE) ="●",FALSE),IFERROR(VLOOKUP($B494&amp;"-"&amp;$C494,エリア表のみ!$AD$5:$AM$906,5,FALSE) ="●",FALSE)),1,0),0)</f>
        <v>0</v>
      </c>
      <c r="G494" s="71">
        <v>23</v>
      </c>
      <c r="H494" s="71">
        <f>IFERROR(IF(OR(IFERROR(VLOOKUP($B494&amp;"-"&amp;$C494,エリア表のみ!$D$5:$M$906,7,FALSE) ="●",FALSE),IFERROR(VLOOKUP($B494&amp;"-"&amp;$C494,エリア表のみ!$Q$5:$Z$906,7,FALSE) ="●",FALSE),IFERROR(VLOOKUP($B494&amp;"-"&amp;$C494,エリア表のみ!$AD$5:$AM$906,7,FALSE) ="●",FALSE)),1,0),0)</f>
        <v>0</v>
      </c>
      <c r="I494" s="71">
        <v>149</v>
      </c>
      <c r="J494" s="71">
        <f>IFERROR(_xlfn.IFS(IFERROR(VLOOKUP($B494&amp;"-"&amp;$C494,エリア表のみ!$D$5:$M$906,1,FALSE) =$B494&amp;"-"&amp;$C494,FALSE),IFERROR(VLOOKUP($B494&amp;"-"&amp;$C494,エリア表のみ!$D$5:$M$906,9,FALSE),0),IFERROR(VLOOKUP($B494&amp;"-"&amp;$C494,エリア表のみ!$Q$5:$Z$906,1,FALSE) =$B494&amp;"-"&amp;$C494,FALSE),IFERROR(VLOOKUP($B494&amp;"-"&amp;$C494,エリア表のみ!$Q$5:$Z$906,9,FALSE),0),IFERROR(VLOOKUP($B494&amp;"-"&amp;$C494,エリア表のみ!$AD$5:$AM$906,1,FALSE) =$B494&amp;"-"&amp;$C494,FALSE),IFERROR(VLOOKUP($B494&amp;"-"&amp;$C494,エリア表のみ!$AD$5:$AM$906,9,FALSE),0)),0)</f>
        <v>0</v>
      </c>
    </row>
    <row r="495" spans="1:10">
      <c r="A495" s="17">
        <v>19</v>
      </c>
      <c r="B495" s="17">
        <v>16</v>
      </c>
      <c r="C495" s="71">
        <v>19</v>
      </c>
      <c r="D495" s="71">
        <f>IFERROR(IF(OR(IFERROR(VLOOKUP($B495&amp;"-"&amp;$C495,エリア表のみ!$D$5:$M$906,3,FALSE) ="●",FALSE),IFERROR(VLOOKUP($B495&amp;"-"&amp;$C495,エリア表のみ!$Q$5:$Z$906,3,FALSE) ="●",FALSE),IFERROR(VLOOKUP($B495&amp;"-"&amp;$C495,エリア表のみ!$AD$5:$AM$906,3,FALSE) ="●",FALSE)),1,0),0)</f>
        <v>0</v>
      </c>
      <c r="E495" s="71">
        <v>175</v>
      </c>
      <c r="F495" s="71">
        <f>IFERROR(IF(OR(IFERROR(VLOOKUP($B495&amp;"-"&amp;$C495,エリア表のみ!$D$5:$M$906,5,FALSE) ="●",FALSE),IFERROR(VLOOKUP($B495&amp;"-"&amp;$C495,エリア表のみ!$Q$5:$Z$906,5,FALSE) ="●",FALSE),IFERROR(VLOOKUP($B495&amp;"-"&amp;$C495,エリア表のみ!$AD$5:$AM$906,5,FALSE) ="●",FALSE)),1,0),0)</f>
        <v>0</v>
      </c>
      <c r="G495" s="71">
        <v>41</v>
      </c>
      <c r="H495" s="71">
        <f>IFERROR(IF(OR(IFERROR(VLOOKUP($B495&amp;"-"&amp;$C495,エリア表のみ!$D$5:$M$906,7,FALSE) ="●",FALSE),IFERROR(VLOOKUP($B495&amp;"-"&amp;$C495,エリア表のみ!$Q$5:$Z$906,7,FALSE) ="●",FALSE),IFERROR(VLOOKUP($B495&amp;"-"&amp;$C495,エリア表のみ!$AD$5:$AM$906,7,FALSE) ="●",FALSE)),1,0),0)</f>
        <v>0</v>
      </c>
      <c r="I495" s="71">
        <v>216</v>
      </c>
      <c r="J495" s="71">
        <f>IFERROR(_xlfn.IFS(IFERROR(VLOOKUP($B495&amp;"-"&amp;$C495,エリア表のみ!$D$5:$M$906,1,FALSE) =$B495&amp;"-"&amp;$C495,FALSE),IFERROR(VLOOKUP($B495&amp;"-"&amp;$C495,エリア表のみ!$D$5:$M$906,9,FALSE),0),IFERROR(VLOOKUP($B495&amp;"-"&amp;$C495,エリア表のみ!$Q$5:$Z$906,1,FALSE) =$B495&amp;"-"&amp;$C495,FALSE),IFERROR(VLOOKUP($B495&amp;"-"&amp;$C495,エリア表のみ!$Q$5:$Z$906,9,FALSE),0),IFERROR(VLOOKUP($B495&amp;"-"&amp;$C495,エリア表のみ!$AD$5:$AM$906,1,FALSE) =$B495&amp;"-"&amp;$C495,FALSE),IFERROR(VLOOKUP($B495&amp;"-"&amp;$C495,エリア表のみ!$AD$5:$AM$906,9,FALSE),0)),0)</f>
        <v>0</v>
      </c>
    </row>
    <row r="496" spans="1:10">
      <c r="A496" s="17">
        <v>20</v>
      </c>
      <c r="B496" s="17">
        <v>16</v>
      </c>
      <c r="C496" s="71">
        <v>20</v>
      </c>
      <c r="D496" s="71">
        <f>IFERROR(IF(OR(IFERROR(VLOOKUP($B496&amp;"-"&amp;$C496,エリア表のみ!$D$5:$M$906,3,FALSE) ="●",FALSE),IFERROR(VLOOKUP($B496&amp;"-"&amp;$C496,エリア表のみ!$Q$5:$Z$906,3,FALSE) ="●",FALSE),IFERROR(VLOOKUP($B496&amp;"-"&amp;$C496,エリア表のみ!$AD$5:$AM$906,3,FALSE) ="●",FALSE)),1,0),0)</f>
        <v>0</v>
      </c>
      <c r="E496" s="71">
        <v>231</v>
      </c>
      <c r="F496" s="71">
        <f>IFERROR(IF(OR(IFERROR(VLOOKUP($B496&amp;"-"&amp;$C496,エリア表のみ!$D$5:$M$906,5,FALSE) ="●",FALSE),IFERROR(VLOOKUP($B496&amp;"-"&amp;$C496,エリア表のみ!$Q$5:$Z$906,5,FALSE) ="●",FALSE),IFERROR(VLOOKUP($B496&amp;"-"&amp;$C496,エリア表のみ!$AD$5:$AM$906,5,FALSE) ="●",FALSE)),1,0),0)</f>
        <v>0</v>
      </c>
      <c r="G496" s="71">
        <v>37</v>
      </c>
      <c r="H496" s="71">
        <f>IFERROR(IF(OR(IFERROR(VLOOKUP($B496&amp;"-"&amp;$C496,エリア表のみ!$D$5:$M$906,7,FALSE) ="●",FALSE),IFERROR(VLOOKUP($B496&amp;"-"&amp;$C496,エリア表のみ!$Q$5:$Z$906,7,FALSE) ="●",FALSE),IFERROR(VLOOKUP($B496&amp;"-"&amp;$C496,エリア表のみ!$AD$5:$AM$906,7,FALSE) ="●",FALSE)),1,0),0)</f>
        <v>0</v>
      </c>
      <c r="I496" s="71">
        <v>268</v>
      </c>
      <c r="J496" s="71">
        <f>IFERROR(_xlfn.IFS(IFERROR(VLOOKUP($B496&amp;"-"&amp;$C496,エリア表のみ!$D$5:$M$906,1,FALSE) =$B496&amp;"-"&amp;$C496,FALSE),IFERROR(VLOOKUP($B496&amp;"-"&amp;$C496,エリア表のみ!$D$5:$M$906,9,FALSE),0),IFERROR(VLOOKUP($B496&amp;"-"&amp;$C496,エリア表のみ!$Q$5:$Z$906,1,FALSE) =$B496&amp;"-"&amp;$C496,FALSE),IFERROR(VLOOKUP($B496&amp;"-"&amp;$C496,エリア表のみ!$Q$5:$Z$906,9,FALSE),0),IFERROR(VLOOKUP($B496&amp;"-"&amp;$C496,エリア表のみ!$AD$5:$AM$906,1,FALSE) =$B496&amp;"-"&amp;$C496,FALSE),IFERROR(VLOOKUP($B496&amp;"-"&amp;$C496,エリア表のみ!$AD$5:$AM$906,9,FALSE),0)),0)</f>
        <v>0</v>
      </c>
    </row>
    <row r="497" spans="1:10">
      <c r="A497" s="17">
        <v>21</v>
      </c>
      <c r="B497" s="17">
        <v>16</v>
      </c>
      <c r="C497" s="71">
        <v>21</v>
      </c>
      <c r="D497" s="71">
        <f>IFERROR(IF(OR(IFERROR(VLOOKUP($B497&amp;"-"&amp;$C497,エリア表のみ!$D$5:$M$906,3,FALSE) ="●",FALSE),IFERROR(VLOOKUP($B497&amp;"-"&amp;$C497,エリア表のみ!$Q$5:$Z$906,3,FALSE) ="●",FALSE),IFERROR(VLOOKUP($B497&amp;"-"&amp;$C497,エリア表のみ!$AD$5:$AM$906,3,FALSE) ="●",FALSE)),1,0),0)</f>
        <v>0</v>
      </c>
      <c r="E497" s="71">
        <v>207</v>
      </c>
      <c r="F497" s="71">
        <f>IFERROR(IF(OR(IFERROR(VLOOKUP($B497&amp;"-"&amp;$C497,エリア表のみ!$D$5:$M$906,5,FALSE) ="●",FALSE),IFERROR(VLOOKUP($B497&amp;"-"&amp;$C497,エリア表のみ!$Q$5:$Z$906,5,FALSE) ="●",FALSE),IFERROR(VLOOKUP($B497&amp;"-"&amp;$C497,エリア表のみ!$AD$5:$AM$906,5,FALSE) ="●",FALSE)),1,0),0)</f>
        <v>0</v>
      </c>
      <c r="G497" s="71">
        <v>95</v>
      </c>
      <c r="H497" s="71">
        <f>IFERROR(IF(OR(IFERROR(VLOOKUP($B497&amp;"-"&amp;$C497,エリア表のみ!$D$5:$M$906,7,FALSE) ="●",FALSE),IFERROR(VLOOKUP($B497&amp;"-"&amp;$C497,エリア表のみ!$Q$5:$Z$906,7,FALSE) ="●",FALSE),IFERROR(VLOOKUP($B497&amp;"-"&amp;$C497,エリア表のみ!$AD$5:$AM$906,7,FALSE) ="●",FALSE)),1,0),0)</f>
        <v>0</v>
      </c>
      <c r="I497" s="71">
        <v>302</v>
      </c>
      <c r="J497" s="71">
        <f>IFERROR(_xlfn.IFS(IFERROR(VLOOKUP($B497&amp;"-"&amp;$C497,エリア表のみ!$D$5:$M$906,1,FALSE) =$B497&amp;"-"&amp;$C497,FALSE),IFERROR(VLOOKUP($B497&amp;"-"&amp;$C497,エリア表のみ!$D$5:$M$906,9,FALSE),0),IFERROR(VLOOKUP($B497&amp;"-"&amp;$C497,エリア表のみ!$Q$5:$Z$906,1,FALSE) =$B497&amp;"-"&amp;$C497,FALSE),IFERROR(VLOOKUP($B497&amp;"-"&amp;$C497,エリア表のみ!$Q$5:$Z$906,9,FALSE),0),IFERROR(VLOOKUP($B497&amp;"-"&amp;$C497,エリア表のみ!$AD$5:$AM$906,1,FALSE) =$B497&amp;"-"&amp;$C497,FALSE),IFERROR(VLOOKUP($B497&amp;"-"&amp;$C497,エリア表のみ!$AD$5:$AM$906,9,FALSE),0)),0)</f>
        <v>0</v>
      </c>
    </row>
    <row r="498" spans="1:10">
      <c r="A498" s="17">
        <v>22</v>
      </c>
      <c r="B498" s="17">
        <v>16</v>
      </c>
      <c r="C498" s="71">
        <v>22</v>
      </c>
      <c r="D498" s="71">
        <f>IFERROR(IF(OR(IFERROR(VLOOKUP($B498&amp;"-"&amp;$C498,エリア表のみ!$D$5:$M$906,3,FALSE) ="●",FALSE),IFERROR(VLOOKUP($B498&amp;"-"&amp;$C498,エリア表のみ!$Q$5:$Z$906,3,FALSE) ="●",FALSE),IFERROR(VLOOKUP($B498&amp;"-"&amp;$C498,エリア表のみ!$AD$5:$AM$906,3,FALSE) ="●",FALSE)),1,0),0)</f>
        <v>0</v>
      </c>
      <c r="E498" s="71">
        <v>151</v>
      </c>
      <c r="F498" s="71">
        <f>IFERROR(IF(OR(IFERROR(VLOOKUP($B498&amp;"-"&amp;$C498,エリア表のみ!$D$5:$M$906,5,FALSE) ="●",FALSE),IFERROR(VLOOKUP($B498&amp;"-"&amp;$C498,エリア表のみ!$Q$5:$Z$906,5,FALSE) ="●",FALSE),IFERROR(VLOOKUP($B498&amp;"-"&amp;$C498,エリア表のみ!$AD$5:$AM$906,5,FALSE) ="●",FALSE)),1,0),0)</f>
        <v>0</v>
      </c>
      <c r="G498" s="71">
        <v>80</v>
      </c>
      <c r="H498" s="71">
        <f>IFERROR(IF(OR(IFERROR(VLOOKUP($B498&amp;"-"&amp;$C498,エリア表のみ!$D$5:$M$906,7,FALSE) ="●",FALSE),IFERROR(VLOOKUP($B498&amp;"-"&amp;$C498,エリア表のみ!$Q$5:$Z$906,7,FALSE) ="●",FALSE),IFERROR(VLOOKUP($B498&amp;"-"&amp;$C498,エリア表のみ!$AD$5:$AM$906,7,FALSE) ="●",FALSE)),1,0),0)</f>
        <v>0</v>
      </c>
      <c r="I498" s="71">
        <v>231</v>
      </c>
      <c r="J498" s="71">
        <f>IFERROR(_xlfn.IFS(IFERROR(VLOOKUP($B498&amp;"-"&amp;$C498,エリア表のみ!$D$5:$M$906,1,FALSE) =$B498&amp;"-"&amp;$C498,FALSE),IFERROR(VLOOKUP($B498&amp;"-"&amp;$C498,エリア表のみ!$D$5:$M$906,9,FALSE),0),IFERROR(VLOOKUP($B498&amp;"-"&amp;$C498,エリア表のみ!$Q$5:$Z$906,1,FALSE) =$B498&amp;"-"&amp;$C498,FALSE),IFERROR(VLOOKUP($B498&amp;"-"&amp;$C498,エリア表のみ!$Q$5:$Z$906,9,FALSE),0),IFERROR(VLOOKUP($B498&amp;"-"&amp;$C498,エリア表のみ!$AD$5:$AM$906,1,FALSE) =$B498&amp;"-"&amp;$C498,FALSE),IFERROR(VLOOKUP($B498&amp;"-"&amp;$C498,エリア表のみ!$AD$5:$AM$906,9,FALSE),0)),0)</f>
        <v>0</v>
      </c>
    </row>
    <row r="499" spans="1:10">
      <c r="A499" s="17">
        <v>23</v>
      </c>
      <c r="B499" s="17">
        <v>16</v>
      </c>
      <c r="C499" s="71">
        <v>23</v>
      </c>
      <c r="D499" s="71">
        <f>IFERROR(IF(OR(IFERROR(VLOOKUP($B499&amp;"-"&amp;$C499,エリア表のみ!$D$5:$M$906,3,FALSE) ="●",FALSE),IFERROR(VLOOKUP($B499&amp;"-"&amp;$C499,エリア表のみ!$Q$5:$Z$906,3,FALSE) ="●",FALSE),IFERROR(VLOOKUP($B499&amp;"-"&amp;$C499,エリア表のみ!$AD$5:$AM$906,3,FALSE) ="●",FALSE)),1,0),0)</f>
        <v>0</v>
      </c>
      <c r="E499" s="71">
        <v>127</v>
      </c>
      <c r="F499" s="71">
        <f>IFERROR(IF(OR(IFERROR(VLOOKUP($B499&amp;"-"&amp;$C499,エリア表のみ!$D$5:$M$906,5,FALSE) ="●",FALSE),IFERROR(VLOOKUP($B499&amp;"-"&amp;$C499,エリア表のみ!$Q$5:$Z$906,5,FALSE) ="●",FALSE),IFERROR(VLOOKUP($B499&amp;"-"&amp;$C499,エリア表のみ!$AD$5:$AM$906,5,FALSE) ="●",FALSE)),1,0),0)</f>
        <v>0</v>
      </c>
      <c r="G499" s="71">
        <v>18</v>
      </c>
      <c r="H499" s="71">
        <f>IFERROR(IF(OR(IFERROR(VLOOKUP($B499&amp;"-"&amp;$C499,エリア表のみ!$D$5:$M$906,7,FALSE) ="●",FALSE),IFERROR(VLOOKUP($B499&amp;"-"&amp;$C499,エリア表のみ!$Q$5:$Z$906,7,FALSE) ="●",FALSE),IFERROR(VLOOKUP($B499&amp;"-"&amp;$C499,エリア表のみ!$AD$5:$AM$906,7,FALSE) ="●",FALSE)),1,0),0)</f>
        <v>0</v>
      </c>
      <c r="I499" s="71">
        <v>145</v>
      </c>
      <c r="J499" s="71">
        <f>IFERROR(_xlfn.IFS(IFERROR(VLOOKUP($B499&amp;"-"&amp;$C499,エリア表のみ!$D$5:$M$906,1,FALSE) =$B499&amp;"-"&amp;$C499,FALSE),IFERROR(VLOOKUP($B499&amp;"-"&amp;$C499,エリア表のみ!$D$5:$M$906,9,FALSE),0),IFERROR(VLOOKUP($B499&amp;"-"&amp;$C499,エリア表のみ!$Q$5:$Z$906,1,FALSE) =$B499&amp;"-"&amp;$C499,FALSE),IFERROR(VLOOKUP($B499&amp;"-"&amp;$C499,エリア表のみ!$Q$5:$Z$906,9,FALSE),0),IFERROR(VLOOKUP($B499&amp;"-"&amp;$C499,エリア表のみ!$AD$5:$AM$906,1,FALSE) =$B499&amp;"-"&amp;$C499,FALSE),IFERROR(VLOOKUP($B499&amp;"-"&amp;$C499,エリア表のみ!$AD$5:$AM$906,9,FALSE),0)),0)</f>
        <v>0</v>
      </c>
    </row>
    <row r="500" spans="1:10">
      <c r="A500" s="17">
        <v>24</v>
      </c>
      <c r="B500" s="17">
        <v>16</v>
      </c>
      <c r="C500" s="71">
        <v>24</v>
      </c>
      <c r="D500" s="71">
        <f>IFERROR(IF(OR(IFERROR(VLOOKUP($B500&amp;"-"&amp;$C500,エリア表のみ!$D$5:$M$906,3,FALSE) ="●",FALSE),IFERROR(VLOOKUP($B500&amp;"-"&amp;$C500,エリア表のみ!$Q$5:$Z$906,3,FALSE) ="●",FALSE),IFERROR(VLOOKUP($B500&amp;"-"&amp;$C500,エリア表のみ!$AD$5:$AM$906,3,FALSE) ="●",FALSE)),1,0),0)</f>
        <v>0</v>
      </c>
      <c r="E500" s="71">
        <v>140</v>
      </c>
      <c r="F500" s="71">
        <f>IFERROR(IF(OR(IFERROR(VLOOKUP($B500&amp;"-"&amp;$C500,エリア表のみ!$D$5:$M$906,5,FALSE) ="●",FALSE),IFERROR(VLOOKUP($B500&amp;"-"&amp;$C500,エリア表のみ!$Q$5:$Z$906,5,FALSE) ="●",FALSE),IFERROR(VLOOKUP($B500&amp;"-"&amp;$C500,エリア表のみ!$AD$5:$AM$906,5,FALSE) ="●",FALSE)),1,0),0)</f>
        <v>0</v>
      </c>
      <c r="G500" s="71">
        <v>100</v>
      </c>
      <c r="H500" s="71">
        <f>IFERROR(IF(OR(IFERROR(VLOOKUP($B500&amp;"-"&amp;$C500,エリア表のみ!$D$5:$M$906,7,FALSE) ="●",FALSE),IFERROR(VLOOKUP($B500&amp;"-"&amp;$C500,エリア表のみ!$Q$5:$Z$906,7,FALSE) ="●",FALSE),IFERROR(VLOOKUP($B500&amp;"-"&amp;$C500,エリア表のみ!$AD$5:$AM$906,7,FALSE) ="●",FALSE)),1,0),0)</f>
        <v>0</v>
      </c>
      <c r="I500" s="71">
        <v>240</v>
      </c>
      <c r="J500" s="71">
        <f>IFERROR(_xlfn.IFS(IFERROR(VLOOKUP($B500&amp;"-"&amp;$C500,エリア表のみ!$D$5:$M$906,1,FALSE) =$B500&amp;"-"&amp;$C500,FALSE),IFERROR(VLOOKUP($B500&amp;"-"&amp;$C500,エリア表のみ!$D$5:$M$906,9,FALSE),0),IFERROR(VLOOKUP($B500&amp;"-"&amp;$C500,エリア表のみ!$Q$5:$Z$906,1,FALSE) =$B500&amp;"-"&amp;$C500,FALSE),IFERROR(VLOOKUP($B500&amp;"-"&amp;$C500,エリア表のみ!$Q$5:$Z$906,9,FALSE),0),IFERROR(VLOOKUP($B500&amp;"-"&amp;$C500,エリア表のみ!$AD$5:$AM$906,1,FALSE) =$B500&amp;"-"&amp;$C500,FALSE),IFERROR(VLOOKUP($B500&amp;"-"&amp;$C500,エリア表のみ!$AD$5:$AM$906,9,FALSE),0)),0)</f>
        <v>0</v>
      </c>
    </row>
    <row r="501" spans="1:10">
      <c r="A501" s="17">
        <v>25</v>
      </c>
      <c r="B501" s="17">
        <v>16</v>
      </c>
      <c r="C501" s="71">
        <v>25</v>
      </c>
      <c r="D501" s="71">
        <f>IFERROR(IF(OR(IFERROR(VLOOKUP($B501&amp;"-"&amp;$C501,エリア表のみ!$D$5:$M$906,3,FALSE) ="●",FALSE),IFERROR(VLOOKUP($B501&amp;"-"&amp;$C501,エリア表のみ!$Q$5:$Z$906,3,FALSE) ="●",FALSE),IFERROR(VLOOKUP($B501&amp;"-"&amp;$C501,エリア表のみ!$AD$5:$AM$906,3,FALSE) ="●",FALSE)),1,0),0)</f>
        <v>0</v>
      </c>
      <c r="E501" s="71">
        <v>138</v>
      </c>
      <c r="F501" s="71">
        <f>IFERROR(IF(OR(IFERROR(VLOOKUP($B501&amp;"-"&amp;$C501,エリア表のみ!$D$5:$M$906,5,FALSE) ="●",FALSE),IFERROR(VLOOKUP($B501&amp;"-"&amp;$C501,エリア表のみ!$Q$5:$Z$906,5,FALSE) ="●",FALSE),IFERROR(VLOOKUP($B501&amp;"-"&amp;$C501,エリア表のみ!$AD$5:$AM$906,5,FALSE) ="●",FALSE)),1,0),0)</f>
        <v>0</v>
      </c>
      <c r="G501" s="71">
        <v>135</v>
      </c>
      <c r="H501" s="71">
        <f>IFERROR(IF(OR(IFERROR(VLOOKUP($B501&amp;"-"&amp;$C501,エリア表のみ!$D$5:$M$906,7,FALSE) ="●",FALSE),IFERROR(VLOOKUP($B501&amp;"-"&amp;$C501,エリア表のみ!$Q$5:$Z$906,7,FALSE) ="●",FALSE),IFERROR(VLOOKUP($B501&amp;"-"&amp;$C501,エリア表のみ!$AD$5:$AM$906,7,FALSE) ="●",FALSE)),1,0),0)</f>
        <v>0</v>
      </c>
      <c r="I501" s="71">
        <v>273</v>
      </c>
      <c r="J501" s="71">
        <f>IFERROR(_xlfn.IFS(IFERROR(VLOOKUP($B501&amp;"-"&amp;$C501,エリア表のみ!$D$5:$M$906,1,FALSE) =$B501&amp;"-"&amp;$C501,FALSE),IFERROR(VLOOKUP($B501&amp;"-"&amp;$C501,エリア表のみ!$D$5:$M$906,9,FALSE),0),IFERROR(VLOOKUP($B501&amp;"-"&amp;$C501,エリア表のみ!$Q$5:$Z$906,1,FALSE) =$B501&amp;"-"&amp;$C501,FALSE),IFERROR(VLOOKUP($B501&amp;"-"&amp;$C501,エリア表のみ!$Q$5:$Z$906,9,FALSE),0),IFERROR(VLOOKUP($B501&amp;"-"&amp;$C501,エリア表のみ!$AD$5:$AM$906,1,FALSE) =$B501&amp;"-"&amp;$C501,FALSE),IFERROR(VLOOKUP($B501&amp;"-"&amp;$C501,エリア表のみ!$AD$5:$AM$906,9,FALSE),0)),0)</f>
        <v>0</v>
      </c>
    </row>
    <row r="502" spans="1:10">
      <c r="A502" s="17">
        <v>27</v>
      </c>
      <c r="B502" s="17">
        <v>16</v>
      </c>
      <c r="C502" s="71">
        <v>27</v>
      </c>
      <c r="D502" s="71">
        <f>IFERROR(IF(OR(IFERROR(VLOOKUP($B502&amp;"-"&amp;$C502,エリア表のみ!$D$5:$M$906,3,FALSE) ="●",FALSE),IFERROR(VLOOKUP($B502&amp;"-"&amp;$C502,エリア表のみ!$Q$5:$Z$906,3,FALSE) ="●",FALSE),IFERROR(VLOOKUP($B502&amp;"-"&amp;$C502,エリア表のみ!$AD$5:$AM$906,3,FALSE) ="●",FALSE)),1,0),0)</f>
        <v>0</v>
      </c>
      <c r="E502" s="71">
        <v>179</v>
      </c>
      <c r="F502" s="71">
        <f>IFERROR(IF(OR(IFERROR(VLOOKUP($B502&amp;"-"&amp;$C502,エリア表のみ!$D$5:$M$906,5,FALSE) ="●",FALSE),IFERROR(VLOOKUP($B502&amp;"-"&amp;$C502,エリア表のみ!$Q$5:$Z$906,5,FALSE) ="●",FALSE),IFERROR(VLOOKUP($B502&amp;"-"&amp;$C502,エリア表のみ!$AD$5:$AM$906,5,FALSE) ="●",FALSE)),1,0),0)</f>
        <v>0</v>
      </c>
      <c r="G502" s="71">
        <v>47</v>
      </c>
      <c r="H502" s="71">
        <f>IFERROR(IF(OR(IFERROR(VLOOKUP($B502&amp;"-"&amp;$C502,エリア表のみ!$D$5:$M$906,7,FALSE) ="●",FALSE),IFERROR(VLOOKUP($B502&amp;"-"&amp;$C502,エリア表のみ!$Q$5:$Z$906,7,FALSE) ="●",FALSE),IFERROR(VLOOKUP($B502&amp;"-"&amp;$C502,エリア表のみ!$AD$5:$AM$906,7,FALSE) ="●",FALSE)),1,0),0)</f>
        <v>0</v>
      </c>
      <c r="I502" s="71">
        <v>226</v>
      </c>
      <c r="J502" s="71">
        <f>IFERROR(_xlfn.IFS(IFERROR(VLOOKUP($B502&amp;"-"&amp;$C502,エリア表のみ!$D$5:$M$906,1,FALSE) =$B502&amp;"-"&amp;$C502,FALSE),IFERROR(VLOOKUP($B502&amp;"-"&amp;$C502,エリア表のみ!$D$5:$M$906,9,FALSE),0),IFERROR(VLOOKUP($B502&amp;"-"&amp;$C502,エリア表のみ!$Q$5:$Z$906,1,FALSE) =$B502&amp;"-"&amp;$C502,FALSE),IFERROR(VLOOKUP($B502&amp;"-"&amp;$C502,エリア表のみ!$Q$5:$Z$906,9,FALSE),0),IFERROR(VLOOKUP($B502&amp;"-"&amp;$C502,エリア表のみ!$AD$5:$AM$906,1,FALSE) =$B502&amp;"-"&amp;$C502,FALSE),IFERROR(VLOOKUP($B502&amp;"-"&amp;$C502,エリア表のみ!$AD$5:$AM$906,9,FALSE),0)),0)</f>
        <v>0</v>
      </c>
    </row>
    <row r="503" spans="1:10">
      <c r="A503" s="17">
        <v>28</v>
      </c>
      <c r="B503" s="17">
        <v>16</v>
      </c>
      <c r="C503" s="71">
        <v>28</v>
      </c>
      <c r="D503" s="71">
        <f>IFERROR(IF(OR(IFERROR(VLOOKUP($B503&amp;"-"&amp;$C503,エリア表のみ!$D$5:$M$906,3,FALSE) ="●",FALSE),IFERROR(VLOOKUP($B503&amp;"-"&amp;$C503,エリア表のみ!$Q$5:$Z$906,3,FALSE) ="●",FALSE),IFERROR(VLOOKUP($B503&amp;"-"&amp;$C503,エリア表のみ!$AD$5:$AM$906,3,FALSE) ="●",FALSE)),1,0),0)</f>
        <v>0</v>
      </c>
      <c r="E503" s="71">
        <v>125</v>
      </c>
      <c r="F503" s="71">
        <f>IFERROR(IF(OR(IFERROR(VLOOKUP($B503&amp;"-"&amp;$C503,エリア表のみ!$D$5:$M$906,5,FALSE) ="●",FALSE),IFERROR(VLOOKUP($B503&amp;"-"&amp;$C503,エリア表のみ!$Q$5:$Z$906,5,FALSE) ="●",FALSE),IFERROR(VLOOKUP($B503&amp;"-"&amp;$C503,エリア表のみ!$AD$5:$AM$906,5,FALSE) ="●",FALSE)),1,0),0)</f>
        <v>0</v>
      </c>
      <c r="G503" s="71">
        <v>91</v>
      </c>
      <c r="H503" s="71">
        <f>IFERROR(IF(OR(IFERROR(VLOOKUP($B503&amp;"-"&amp;$C503,エリア表のみ!$D$5:$M$906,7,FALSE) ="●",FALSE),IFERROR(VLOOKUP($B503&amp;"-"&amp;$C503,エリア表のみ!$Q$5:$Z$906,7,FALSE) ="●",FALSE),IFERROR(VLOOKUP($B503&amp;"-"&amp;$C503,エリア表のみ!$AD$5:$AM$906,7,FALSE) ="●",FALSE)),1,0),0)</f>
        <v>0</v>
      </c>
      <c r="I503" s="71">
        <v>216</v>
      </c>
      <c r="J503" s="71">
        <f>IFERROR(_xlfn.IFS(IFERROR(VLOOKUP($B503&amp;"-"&amp;$C503,エリア表のみ!$D$5:$M$906,1,FALSE) =$B503&amp;"-"&amp;$C503,FALSE),IFERROR(VLOOKUP($B503&amp;"-"&amp;$C503,エリア表のみ!$D$5:$M$906,9,FALSE),0),IFERROR(VLOOKUP($B503&amp;"-"&amp;$C503,エリア表のみ!$Q$5:$Z$906,1,FALSE) =$B503&amp;"-"&amp;$C503,FALSE),IFERROR(VLOOKUP($B503&amp;"-"&amp;$C503,エリア表のみ!$Q$5:$Z$906,9,FALSE),0),IFERROR(VLOOKUP($B503&amp;"-"&amp;$C503,エリア表のみ!$AD$5:$AM$906,1,FALSE) =$B503&amp;"-"&amp;$C503,FALSE),IFERROR(VLOOKUP($B503&amp;"-"&amp;$C503,エリア表のみ!$AD$5:$AM$906,9,FALSE),0)),0)</f>
        <v>0</v>
      </c>
    </row>
    <row r="504" spans="1:10">
      <c r="A504" s="17">
        <v>29</v>
      </c>
      <c r="B504" s="17">
        <v>16</v>
      </c>
      <c r="C504" s="71">
        <v>29</v>
      </c>
      <c r="D504" s="71">
        <f>IFERROR(IF(OR(IFERROR(VLOOKUP($B504&amp;"-"&amp;$C504,エリア表のみ!$D$5:$M$906,3,FALSE) ="●",FALSE),IFERROR(VLOOKUP($B504&amp;"-"&amp;$C504,エリア表のみ!$Q$5:$Z$906,3,FALSE) ="●",FALSE),IFERROR(VLOOKUP($B504&amp;"-"&amp;$C504,エリア表のみ!$AD$5:$AM$906,3,FALSE) ="●",FALSE)),1,0),0)</f>
        <v>0</v>
      </c>
      <c r="E504" s="71">
        <v>140</v>
      </c>
      <c r="F504" s="71">
        <f>IFERROR(IF(OR(IFERROR(VLOOKUP($B504&amp;"-"&amp;$C504,エリア表のみ!$D$5:$M$906,5,FALSE) ="●",FALSE),IFERROR(VLOOKUP($B504&amp;"-"&amp;$C504,エリア表のみ!$Q$5:$Z$906,5,FALSE) ="●",FALSE),IFERROR(VLOOKUP($B504&amp;"-"&amp;$C504,エリア表のみ!$AD$5:$AM$906,5,FALSE) ="●",FALSE)),1,0),0)</f>
        <v>0</v>
      </c>
      <c r="G504" s="71">
        <v>28</v>
      </c>
      <c r="H504" s="71">
        <f>IFERROR(IF(OR(IFERROR(VLOOKUP($B504&amp;"-"&amp;$C504,エリア表のみ!$D$5:$M$906,7,FALSE) ="●",FALSE),IFERROR(VLOOKUP($B504&amp;"-"&amp;$C504,エリア表のみ!$Q$5:$Z$906,7,FALSE) ="●",FALSE),IFERROR(VLOOKUP($B504&amp;"-"&amp;$C504,エリア表のみ!$AD$5:$AM$906,7,FALSE) ="●",FALSE)),1,0),0)</f>
        <v>0</v>
      </c>
      <c r="I504" s="71">
        <v>168</v>
      </c>
      <c r="J504" s="71">
        <f>IFERROR(_xlfn.IFS(IFERROR(VLOOKUP($B504&amp;"-"&amp;$C504,エリア表のみ!$D$5:$M$906,1,FALSE) =$B504&amp;"-"&amp;$C504,FALSE),IFERROR(VLOOKUP($B504&amp;"-"&amp;$C504,エリア表のみ!$D$5:$M$906,9,FALSE),0),IFERROR(VLOOKUP($B504&amp;"-"&amp;$C504,エリア表のみ!$Q$5:$Z$906,1,FALSE) =$B504&amp;"-"&amp;$C504,FALSE),IFERROR(VLOOKUP($B504&amp;"-"&amp;$C504,エリア表のみ!$Q$5:$Z$906,9,FALSE),0),IFERROR(VLOOKUP($B504&amp;"-"&amp;$C504,エリア表のみ!$AD$5:$AM$906,1,FALSE) =$B504&amp;"-"&amp;$C504,FALSE),IFERROR(VLOOKUP($B504&amp;"-"&amp;$C504,エリア表のみ!$AD$5:$AM$906,9,FALSE),0)),0)</f>
        <v>0</v>
      </c>
    </row>
    <row r="505" spans="1:10">
      <c r="A505" s="17">
        <v>30</v>
      </c>
      <c r="B505" s="17">
        <v>16</v>
      </c>
      <c r="C505" s="71">
        <v>30</v>
      </c>
      <c r="D505" s="71">
        <f>IFERROR(IF(OR(IFERROR(VLOOKUP($B505&amp;"-"&amp;$C505,エリア表のみ!$D$5:$M$906,3,FALSE) ="●",FALSE),IFERROR(VLOOKUP($B505&amp;"-"&amp;$C505,エリア表のみ!$Q$5:$Z$906,3,FALSE) ="●",FALSE),IFERROR(VLOOKUP($B505&amp;"-"&amp;$C505,エリア表のみ!$AD$5:$AM$906,3,FALSE) ="●",FALSE)),1,0),0)</f>
        <v>0</v>
      </c>
      <c r="E505" s="71">
        <v>122</v>
      </c>
      <c r="F505" s="71">
        <f>IFERROR(IF(OR(IFERROR(VLOOKUP($B505&amp;"-"&amp;$C505,エリア表のみ!$D$5:$M$906,5,FALSE) ="●",FALSE),IFERROR(VLOOKUP($B505&amp;"-"&amp;$C505,エリア表のみ!$Q$5:$Z$906,5,FALSE) ="●",FALSE),IFERROR(VLOOKUP($B505&amp;"-"&amp;$C505,エリア表のみ!$AD$5:$AM$906,5,FALSE) ="●",FALSE)),1,0),0)</f>
        <v>0</v>
      </c>
      <c r="G505" s="71">
        <v>76</v>
      </c>
      <c r="H505" s="71">
        <f>IFERROR(IF(OR(IFERROR(VLOOKUP($B505&amp;"-"&amp;$C505,エリア表のみ!$D$5:$M$906,7,FALSE) ="●",FALSE),IFERROR(VLOOKUP($B505&amp;"-"&amp;$C505,エリア表のみ!$Q$5:$Z$906,7,FALSE) ="●",FALSE),IFERROR(VLOOKUP($B505&amp;"-"&amp;$C505,エリア表のみ!$AD$5:$AM$906,7,FALSE) ="●",FALSE)),1,0),0)</f>
        <v>0</v>
      </c>
      <c r="I505" s="71">
        <v>198</v>
      </c>
      <c r="J505" s="71">
        <f>IFERROR(_xlfn.IFS(IFERROR(VLOOKUP($B505&amp;"-"&amp;$C505,エリア表のみ!$D$5:$M$906,1,FALSE) =$B505&amp;"-"&amp;$C505,FALSE),IFERROR(VLOOKUP($B505&amp;"-"&amp;$C505,エリア表のみ!$D$5:$M$906,9,FALSE),0),IFERROR(VLOOKUP($B505&amp;"-"&amp;$C505,エリア表のみ!$Q$5:$Z$906,1,FALSE) =$B505&amp;"-"&amp;$C505,FALSE),IFERROR(VLOOKUP($B505&amp;"-"&amp;$C505,エリア表のみ!$Q$5:$Z$906,9,FALSE),0),IFERROR(VLOOKUP($B505&amp;"-"&amp;$C505,エリア表のみ!$AD$5:$AM$906,1,FALSE) =$B505&amp;"-"&amp;$C505,FALSE),IFERROR(VLOOKUP($B505&amp;"-"&amp;$C505,エリア表のみ!$AD$5:$AM$906,9,FALSE),0)),0)</f>
        <v>0</v>
      </c>
    </row>
    <row r="506" spans="1:10">
      <c r="A506" s="17">
        <v>31</v>
      </c>
      <c r="B506" s="17">
        <v>16</v>
      </c>
      <c r="C506" s="71">
        <v>31</v>
      </c>
      <c r="D506" s="71">
        <f>IFERROR(IF(OR(IFERROR(VLOOKUP($B506&amp;"-"&amp;$C506,エリア表のみ!$D$5:$M$906,3,FALSE) ="●",FALSE),IFERROR(VLOOKUP($B506&amp;"-"&amp;$C506,エリア表のみ!$Q$5:$Z$906,3,FALSE) ="●",FALSE),IFERROR(VLOOKUP($B506&amp;"-"&amp;$C506,エリア表のみ!$AD$5:$AM$906,3,FALSE) ="●",FALSE)),1,0),0)</f>
        <v>0</v>
      </c>
      <c r="E506" s="71">
        <v>270</v>
      </c>
      <c r="F506" s="71">
        <f>IFERROR(IF(OR(IFERROR(VLOOKUP($B506&amp;"-"&amp;$C506,エリア表のみ!$D$5:$M$906,5,FALSE) ="●",FALSE),IFERROR(VLOOKUP($B506&amp;"-"&amp;$C506,エリア表のみ!$Q$5:$Z$906,5,FALSE) ="●",FALSE),IFERROR(VLOOKUP($B506&amp;"-"&amp;$C506,エリア表のみ!$AD$5:$AM$906,5,FALSE) ="●",FALSE)),1,0),0)</f>
        <v>0</v>
      </c>
      <c r="G506" s="71">
        <v>125</v>
      </c>
      <c r="H506" s="71">
        <f>IFERROR(IF(OR(IFERROR(VLOOKUP($B506&amp;"-"&amp;$C506,エリア表のみ!$D$5:$M$906,7,FALSE) ="●",FALSE),IFERROR(VLOOKUP($B506&amp;"-"&amp;$C506,エリア表のみ!$Q$5:$Z$906,7,FALSE) ="●",FALSE),IFERROR(VLOOKUP($B506&amp;"-"&amp;$C506,エリア表のみ!$AD$5:$AM$906,7,FALSE) ="●",FALSE)),1,0),0)</f>
        <v>0</v>
      </c>
      <c r="I506" s="71">
        <v>395</v>
      </c>
      <c r="J506" s="71">
        <f>IFERROR(_xlfn.IFS(IFERROR(VLOOKUP($B506&amp;"-"&amp;$C506,エリア表のみ!$D$5:$M$906,1,FALSE) =$B506&amp;"-"&amp;$C506,FALSE),IFERROR(VLOOKUP($B506&amp;"-"&amp;$C506,エリア表のみ!$D$5:$M$906,9,FALSE),0),IFERROR(VLOOKUP($B506&amp;"-"&amp;$C506,エリア表のみ!$Q$5:$Z$906,1,FALSE) =$B506&amp;"-"&amp;$C506,FALSE),IFERROR(VLOOKUP($B506&amp;"-"&amp;$C506,エリア表のみ!$Q$5:$Z$906,9,FALSE),0),IFERROR(VLOOKUP($B506&amp;"-"&amp;$C506,エリア表のみ!$AD$5:$AM$906,1,FALSE) =$B506&amp;"-"&amp;$C506,FALSE),IFERROR(VLOOKUP($B506&amp;"-"&amp;$C506,エリア表のみ!$AD$5:$AM$906,9,FALSE),0)),0)</f>
        <v>0</v>
      </c>
    </row>
    <row r="507" spans="1:10">
      <c r="A507" s="17">
        <v>1</v>
      </c>
      <c r="B507" s="17">
        <v>17</v>
      </c>
      <c r="C507" s="71">
        <v>1</v>
      </c>
      <c r="D507" s="71">
        <f>IFERROR(IF(OR(IFERROR(VLOOKUP($B507&amp;"-"&amp;$C507,エリア表のみ!$D$5:$M$906,3,FALSE) ="●",FALSE),IFERROR(VLOOKUP($B507&amp;"-"&amp;$C507,エリア表のみ!$Q$5:$Z$906,3,FALSE) ="●",FALSE),IFERROR(VLOOKUP($B507&amp;"-"&amp;$C507,エリア表のみ!$AD$5:$AM$906,3,FALSE) ="●",FALSE)),1,0),0)</f>
        <v>0</v>
      </c>
      <c r="E507" s="71">
        <v>97</v>
      </c>
      <c r="F507" s="71">
        <f>IFERROR(IF(OR(IFERROR(VLOOKUP($B507&amp;"-"&amp;$C507,エリア表のみ!$D$5:$M$906,5,FALSE) ="●",FALSE),IFERROR(VLOOKUP($B507&amp;"-"&amp;$C507,エリア表のみ!$Q$5:$Z$906,5,FALSE) ="●",FALSE),IFERROR(VLOOKUP($B507&amp;"-"&amp;$C507,エリア表のみ!$AD$5:$AM$906,5,FALSE) ="●",FALSE)),1,0),0)</f>
        <v>0</v>
      </c>
      <c r="G507" s="71">
        <v>155</v>
      </c>
      <c r="H507" s="71">
        <f>IFERROR(IF(OR(IFERROR(VLOOKUP($B507&amp;"-"&amp;$C507,エリア表のみ!$D$5:$M$906,7,FALSE) ="●",FALSE),IFERROR(VLOOKUP($B507&amp;"-"&amp;$C507,エリア表のみ!$Q$5:$Z$906,7,FALSE) ="●",FALSE),IFERROR(VLOOKUP($B507&amp;"-"&amp;$C507,エリア表のみ!$AD$5:$AM$906,7,FALSE) ="●",FALSE)),1,0),0)</f>
        <v>0</v>
      </c>
      <c r="I507" s="71">
        <v>252</v>
      </c>
      <c r="J507" s="71">
        <f>IFERROR(_xlfn.IFS(IFERROR(VLOOKUP($B507&amp;"-"&amp;$C507,エリア表のみ!$D$5:$M$906,1,FALSE) =$B507&amp;"-"&amp;$C507,FALSE),IFERROR(VLOOKUP($B507&amp;"-"&amp;$C507,エリア表のみ!$D$5:$M$906,9,FALSE),0),IFERROR(VLOOKUP($B507&amp;"-"&amp;$C507,エリア表のみ!$Q$5:$Z$906,1,FALSE) =$B507&amp;"-"&amp;$C507,FALSE),IFERROR(VLOOKUP($B507&amp;"-"&amp;$C507,エリア表のみ!$Q$5:$Z$906,9,FALSE),0),IFERROR(VLOOKUP($B507&amp;"-"&amp;$C507,エリア表のみ!$AD$5:$AM$906,1,FALSE) =$B507&amp;"-"&amp;$C507,FALSE),IFERROR(VLOOKUP($B507&amp;"-"&amp;$C507,エリア表のみ!$AD$5:$AM$906,9,FALSE),0)),0)</f>
        <v>0</v>
      </c>
    </row>
    <row r="508" spans="1:10">
      <c r="A508" s="17">
        <v>2</v>
      </c>
      <c r="B508" s="17">
        <v>17</v>
      </c>
      <c r="C508" s="71">
        <v>2</v>
      </c>
      <c r="D508" s="71">
        <f>IFERROR(IF(OR(IFERROR(VLOOKUP($B508&amp;"-"&amp;$C508,エリア表のみ!$D$5:$M$906,3,FALSE) ="●",FALSE),IFERROR(VLOOKUP($B508&amp;"-"&amp;$C508,エリア表のみ!$Q$5:$Z$906,3,FALSE) ="●",FALSE),IFERROR(VLOOKUP($B508&amp;"-"&amp;$C508,エリア表のみ!$AD$5:$AM$906,3,FALSE) ="●",FALSE)),1,0),0)</f>
        <v>0</v>
      </c>
      <c r="E508" s="71">
        <v>151</v>
      </c>
      <c r="F508" s="71">
        <f>IFERROR(IF(OR(IFERROR(VLOOKUP($B508&amp;"-"&amp;$C508,エリア表のみ!$D$5:$M$906,5,FALSE) ="●",FALSE),IFERROR(VLOOKUP($B508&amp;"-"&amp;$C508,エリア表のみ!$Q$5:$Z$906,5,FALSE) ="●",FALSE),IFERROR(VLOOKUP($B508&amp;"-"&amp;$C508,エリア表のみ!$AD$5:$AM$906,5,FALSE) ="●",FALSE)),1,0),0)</f>
        <v>0</v>
      </c>
      <c r="G508" s="71">
        <v>156</v>
      </c>
      <c r="H508" s="71">
        <f>IFERROR(IF(OR(IFERROR(VLOOKUP($B508&amp;"-"&amp;$C508,エリア表のみ!$D$5:$M$906,7,FALSE) ="●",FALSE),IFERROR(VLOOKUP($B508&amp;"-"&amp;$C508,エリア表のみ!$Q$5:$Z$906,7,FALSE) ="●",FALSE),IFERROR(VLOOKUP($B508&amp;"-"&amp;$C508,エリア表のみ!$AD$5:$AM$906,7,FALSE) ="●",FALSE)),1,0),0)</f>
        <v>0</v>
      </c>
      <c r="I508" s="71">
        <v>307</v>
      </c>
      <c r="J508" s="71">
        <f>IFERROR(_xlfn.IFS(IFERROR(VLOOKUP($B508&amp;"-"&amp;$C508,エリア表のみ!$D$5:$M$906,1,FALSE) =$B508&amp;"-"&amp;$C508,FALSE),IFERROR(VLOOKUP($B508&amp;"-"&amp;$C508,エリア表のみ!$D$5:$M$906,9,FALSE),0),IFERROR(VLOOKUP($B508&amp;"-"&amp;$C508,エリア表のみ!$Q$5:$Z$906,1,FALSE) =$B508&amp;"-"&amp;$C508,FALSE),IFERROR(VLOOKUP($B508&amp;"-"&amp;$C508,エリア表のみ!$Q$5:$Z$906,9,FALSE),0),IFERROR(VLOOKUP($B508&amp;"-"&amp;$C508,エリア表のみ!$AD$5:$AM$906,1,FALSE) =$B508&amp;"-"&amp;$C508,FALSE),IFERROR(VLOOKUP($B508&amp;"-"&amp;$C508,エリア表のみ!$AD$5:$AM$906,9,FALSE),0)),0)</f>
        <v>0</v>
      </c>
    </row>
    <row r="509" spans="1:10">
      <c r="A509" s="17">
        <v>3</v>
      </c>
      <c r="B509" s="17">
        <v>17</v>
      </c>
      <c r="C509" s="71">
        <v>3</v>
      </c>
      <c r="D509" s="71">
        <f>IFERROR(IF(OR(IFERROR(VLOOKUP($B509&amp;"-"&amp;$C509,エリア表のみ!$D$5:$M$906,3,FALSE) ="●",FALSE),IFERROR(VLOOKUP($B509&amp;"-"&amp;$C509,エリア表のみ!$Q$5:$Z$906,3,FALSE) ="●",FALSE),IFERROR(VLOOKUP($B509&amp;"-"&amp;$C509,エリア表のみ!$AD$5:$AM$906,3,FALSE) ="●",FALSE)),1,0),0)</f>
        <v>0</v>
      </c>
      <c r="E509" s="71">
        <v>0</v>
      </c>
      <c r="F509" s="71">
        <f>IFERROR(IF(OR(IFERROR(VLOOKUP($B509&amp;"-"&amp;$C509,エリア表のみ!$D$5:$M$906,5,FALSE) ="●",FALSE),IFERROR(VLOOKUP($B509&amp;"-"&amp;$C509,エリア表のみ!$Q$5:$Z$906,5,FALSE) ="●",FALSE),IFERROR(VLOOKUP($B509&amp;"-"&amp;$C509,エリア表のみ!$AD$5:$AM$906,5,FALSE) ="●",FALSE)),1,0),0)</f>
        <v>0</v>
      </c>
      <c r="G509" s="71">
        <v>355</v>
      </c>
      <c r="H509" s="71">
        <f>IFERROR(IF(OR(IFERROR(VLOOKUP($B509&amp;"-"&amp;$C509,エリア表のみ!$D$5:$M$906,7,FALSE) ="●",FALSE),IFERROR(VLOOKUP($B509&amp;"-"&amp;$C509,エリア表のみ!$Q$5:$Z$906,7,FALSE) ="●",FALSE),IFERROR(VLOOKUP($B509&amp;"-"&amp;$C509,エリア表のみ!$AD$5:$AM$906,7,FALSE) ="●",FALSE)),1,0),0)</f>
        <v>0</v>
      </c>
      <c r="I509" s="71">
        <v>355</v>
      </c>
      <c r="J509" s="71">
        <f>IFERROR(_xlfn.IFS(IFERROR(VLOOKUP($B509&amp;"-"&amp;$C509,エリア表のみ!$D$5:$M$906,1,FALSE) =$B509&amp;"-"&amp;$C509,FALSE),IFERROR(VLOOKUP($B509&amp;"-"&amp;$C509,エリア表のみ!$D$5:$M$906,9,FALSE),0),IFERROR(VLOOKUP($B509&amp;"-"&amp;$C509,エリア表のみ!$Q$5:$Z$906,1,FALSE) =$B509&amp;"-"&amp;$C509,FALSE),IFERROR(VLOOKUP($B509&amp;"-"&amp;$C509,エリア表のみ!$Q$5:$Z$906,9,FALSE),0),IFERROR(VLOOKUP($B509&amp;"-"&amp;$C509,エリア表のみ!$AD$5:$AM$906,1,FALSE) =$B509&amp;"-"&amp;$C509,FALSE),IFERROR(VLOOKUP($B509&amp;"-"&amp;$C509,エリア表のみ!$AD$5:$AM$906,9,FALSE),0)),0)</f>
        <v>0</v>
      </c>
    </row>
    <row r="510" spans="1:10">
      <c r="A510" s="17">
        <v>4</v>
      </c>
      <c r="B510" s="17">
        <v>17</v>
      </c>
      <c r="C510" s="71">
        <v>4</v>
      </c>
      <c r="D510" s="71">
        <f>IFERROR(IF(OR(IFERROR(VLOOKUP($B510&amp;"-"&amp;$C510,エリア表のみ!$D$5:$M$906,3,FALSE) ="●",FALSE),IFERROR(VLOOKUP($B510&amp;"-"&amp;$C510,エリア表のみ!$Q$5:$Z$906,3,FALSE) ="●",FALSE),IFERROR(VLOOKUP($B510&amp;"-"&amp;$C510,エリア表のみ!$AD$5:$AM$906,3,FALSE) ="●",FALSE)),1,0),0)</f>
        <v>0</v>
      </c>
      <c r="E510" s="71">
        <v>113</v>
      </c>
      <c r="F510" s="71">
        <f>IFERROR(IF(OR(IFERROR(VLOOKUP($B510&amp;"-"&amp;$C510,エリア表のみ!$D$5:$M$906,5,FALSE) ="●",FALSE),IFERROR(VLOOKUP($B510&amp;"-"&amp;$C510,エリア表のみ!$Q$5:$Z$906,5,FALSE) ="●",FALSE),IFERROR(VLOOKUP($B510&amp;"-"&amp;$C510,エリア表のみ!$AD$5:$AM$906,5,FALSE) ="●",FALSE)),1,0),0)</f>
        <v>0</v>
      </c>
      <c r="G510" s="71">
        <v>82</v>
      </c>
      <c r="H510" s="71">
        <f>IFERROR(IF(OR(IFERROR(VLOOKUP($B510&amp;"-"&amp;$C510,エリア表のみ!$D$5:$M$906,7,FALSE) ="●",FALSE),IFERROR(VLOOKUP($B510&amp;"-"&amp;$C510,エリア表のみ!$Q$5:$Z$906,7,FALSE) ="●",FALSE),IFERROR(VLOOKUP($B510&amp;"-"&amp;$C510,エリア表のみ!$AD$5:$AM$906,7,FALSE) ="●",FALSE)),1,0),0)</f>
        <v>0</v>
      </c>
      <c r="I510" s="71">
        <v>195</v>
      </c>
      <c r="J510" s="71">
        <f>IFERROR(_xlfn.IFS(IFERROR(VLOOKUP($B510&amp;"-"&amp;$C510,エリア表のみ!$D$5:$M$906,1,FALSE) =$B510&amp;"-"&amp;$C510,FALSE),IFERROR(VLOOKUP($B510&amp;"-"&amp;$C510,エリア表のみ!$D$5:$M$906,9,FALSE),0),IFERROR(VLOOKUP($B510&amp;"-"&amp;$C510,エリア表のみ!$Q$5:$Z$906,1,FALSE) =$B510&amp;"-"&amp;$C510,FALSE),IFERROR(VLOOKUP($B510&amp;"-"&amp;$C510,エリア表のみ!$Q$5:$Z$906,9,FALSE),0),IFERROR(VLOOKUP($B510&amp;"-"&amp;$C510,エリア表のみ!$AD$5:$AM$906,1,FALSE) =$B510&amp;"-"&amp;$C510,FALSE),IFERROR(VLOOKUP($B510&amp;"-"&amp;$C510,エリア表のみ!$AD$5:$AM$906,9,FALSE),0)),0)</f>
        <v>0</v>
      </c>
    </row>
    <row r="511" spans="1:10">
      <c r="A511" s="17">
        <v>5</v>
      </c>
      <c r="B511" s="17">
        <v>17</v>
      </c>
      <c r="C511" s="71">
        <v>5</v>
      </c>
      <c r="D511" s="71">
        <f>IFERROR(IF(OR(IFERROR(VLOOKUP($B511&amp;"-"&amp;$C511,エリア表のみ!$D$5:$M$906,3,FALSE) ="●",FALSE),IFERROR(VLOOKUP($B511&amp;"-"&amp;$C511,エリア表のみ!$Q$5:$Z$906,3,FALSE) ="●",FALSE),IFERROR(VLOOKUP($B511&amp;"-"&amp;$C511,エリア表のみ!$AD$5:$AM$906,3,FALSE) ="●",FALSE)),1,0),0)</f>
        <v>0</v>
      </c>
      <c r="E511" s="71">
        <v>9</v>
      </c>
      <c r="F511" s="71">
        <f>IFERROR(IF(OR(IFERROR(VLOOKUP($B511&amp;"-"&amp;$C511,エリア表のみ!$D$5:$M$906,5,FALSE) ="●",FALSE),IFERROR(VLOOKUP($B511&amp;"-"&amp;$C511,エリア表のみ!$Q$5:$Z$906,5,FALSE) ="●",FALSE),IFERROR(VLOOKUP($B511&amp;"-"&amp;$C511,エリア表のみ!$AD$5:$AM$906,5,FALSE) ="●",FALSE)),1,0),0)</f>
        <v>0</v>
      </c>
      <c r="G511" s="71">
        <v>398</v>
      </c>
      <c r="H511" s="71">
        <f>IFERROR(IF(OR(IFERROR(VLOOKUP($B511&amp;"-"&amp;$C511,エリア表のみ!$D$5:$M$906,7,FALSE) ="●",FALSE),IFERROR(VLOOKUP($B511&amp;"-"&amp;$C511,エリア表のみ!$Q$5:$Z$906,7,FALSE) ="●",FALSE),IFERROR(VLOOKUP($B511&amp;"-"&amp;$C511,エリア表のみ!$AD$5:$AM$906,7,FALSE) ="●",FALSE)),1,0),0)</f>
        <v>0</v>
      </c>
      <c r="I511" s="71">
        <v>407</v>
      </c>
      <c r="J511" s="71">
        <f>IFERROR(_xlfn.IFS(IFERROR(VLOOKUP($B511&amp;"-"&amp;$C511,エリア表のみ!$D$5:$M$906,1,FALSE) =$B511&amp;"-"&amp;$C511,FALSE),IFERROR(VLOOKUP($B511&amp;"-"&amp;$C511,エリア表のみ!$D$5:$M$906,9,FALSE),0),IFERROR(VLOOKUP($B511&amp;"-"&amp;$C511,エリア表のみ!$Q$5:$Z$906,1,FALSE) =$B511&amp;"-"&amp;$C511,FALSE),IFERROR(VLOOKUP($B511&amp;"-"&amp;$C511,エリア表のみ!$Q$5:$Z$906,9,FALSE),0),IFERROR(VLOOKUP($B511&amp;"-"&amp;$C511,エリア表のみ!$AD$5:$AM$906,1,FALSE) =$B511&amp;"-"&amp;$C511,FALSE),IFERROR(VLOOKUP($B511&amp;"-"&amp;$C511,エリア表のみ!$AD$5:$AM$906,9,FALSE),0)),0)</f>
        <v>0</v>
      </c>
    </row>
    <row r="512" spans="1:10">
      <c r="A512" s="17">
        <v>6</v>
      </c>
      <c r="B512" s="17">
        <v>17</v>
      </c>
      <c r="C512" s="71">
        <v>6</v>
      </c>
      <c r="D512" s="71">
        <f>IFERROR(IF(OR(IFERROR(VLOOKUP($B512&amp;"-"&amp;$C512,エリア表のみ!$D$5:$M$906,3,FALSE) ="●",FALSE),IFERROR(VLOOKUP($B512&amp;"-"&amp;$C512,エリア表のみ!$Q$5:$Z$906,3,FALSE) ="●",FALSE),IFERROR(VLOOKUP($B512&amp;"-"&amp;$C512,エリア表のみ!$AD$5:$AM$906,3,FALSE) ="●",FALSE)),1,0),0)</f>
        <v>0</v>
      </c>
      <c r="E512" s="71">
        <v>181</v>
      </c>
      <c r="F512" s="71">
        <f>IFERROR(IF(OR(IFERROR(VLOOKUP($B512&amp;"-"&amp;$C512,エリア表のみ!$D$5:$M$906,5,FALSE) ="●",FALSE),IFERROR(VLOOKUP($B512&amp;"-"&amp;$C512,エリア表のみ!$Q$5:$Z$906,5,FALSE) ="●",FALSE),IFERROR(VLOOKUP($B512&amp;"-"&amp;$C512,エリア表のみ!$AD$5:$AM$906,5,FALSE) ="●",FALSE)),1,0),0)</f>
        <v>0</v>
      </c>
      <c r="G512" s="71">
        <v>349</v>
      </c>
      <c r="H512" s="71">
        <f>IFERROR(IF(OR(IFERROR(VLOOKUP($B512&amp;"-"&amp;$C512,エリア表のみ!$D$5:$M$906,7,FALSE) ="●",FALSE),IFERROR(VLOOKUP($B512&amp;"-"&amp;$C512,エリア表のみ!$Q$5:$Z$906,7,FALSE) ="●",FALSE),IFERROR(VLOOKUP($B512&amp;"-"&amp;$C512,エリア表のみ!$AD$5:$AM$906,7,FALSE) ="●",FALSE)),1,0),0)</f>
        <v>0</v>
      </c>
      <c r="I512" s="71">
        <v>530</v>
      </c>
      <c r="J512" s="71">
        <f>IFERROR(_xlfn.IFS(IFERROR(VLOOKUP($B512&amp;"-"&amp;$C512,エリア表のみ!$D$5:$M$906,1,FALSE) =$B512&amp;"-"&amp;$C512,FALSE),IFERROR(VLOOKUP($B512&amp;"-"&amp;$C512,エリア表のみ!$D$5:$M$906,9,FALSE),0),IFERROR(VLOOKUP($B512&amp;"-"&amp;$C512,エリア表のみ!$Q$5:$Z$906,1,FALSE) =$B512&amp;"-"&amp;$C512,FALSE),IFERROR(VLOOKUP($B512&amp;"-"&amp;$C512,エリア表のみ!$Q$5:$Z$906,9,FALSE),0),IFERROR(VLOOKUP($B512&amp;"-"&amp;$C512,エリア表のみ!$AD$5:$AM$906,1,FALSE) =$B512&amp;"-"&amp;$C512,FALSE),IFERROR(VLOOKUP($B512&amp;"-"&amp;$C512,エリア表のみ!$AD$5:$AM$906,9,FALSE),0)),0)</f>
        <v>0</v>
      </c>
    </row>
    <row r="513" spans="1:12">
      <c r="A513" s="17">
        <v>7</v>
      </c>
      <c r="B513" s="17">
        <v>17</v>
      </c>
      <c r="C513" s="71">
        <v>7</v>
      </c>
      <c r="D513" s="71">
        <f>IFERROR(IF(OR(IFERROR(VLOOKUP($B513&amp;"-"&amp;$C513,エリア表のみ!$D$5:$M$906,3,FALSE) ="●",FALSE),IFERROR(VLOOKUP($B513&amp;"-"&amp;$C513,エリア表のみ!$Q$5:$Z$906,3,FALSE) ="●",FALSE),IFERROR(VLOOKUP($B513&amp;"-"&amp;$C513,エリア表のみ!$AD$5:$AM$906,3,FALSE) ="●",FALSE)),1,0),0)</f>
        <v>0</v>
      </c>
      <c r="E513" s="71">
        <v>182</v>
      </c>
      <c r="F513" s="71">
        <f>IFERROR(IF(OR(IFERROR(VLOOKUP($B513&amp;"-"&amp;$C513,エリア表のみ!$D$5:$M$906,5,FALSE) ="●",FALSE),IFERROR(VLOOKUP($B513&amp;"-"&amp;$C513,エリア表のみ!$Q$5:$Z$906,5,FALSE) ="●",FALSE),IFERROR(VLOOKUP($B513&amp;"-"&amp;$C513,エリア表のみ!$AD$5:$AM$906,5,FALSE) ="●",FALSE)),1,0),0)</f>
        <v>0</v>
      </c>
      <c r="G513" s="71">
        <v>85</v>
      </c>
      <c r="H513" s="71">
        <f>IFERROR(IF(OR(IFERROR(VLOOKUP($B513&amp;"-"&amp;$C513,エリア表のみ!$D$5:$M$906,7,FALSE) ="●",FALSE),IFERROR(VLOOKUP($B513&amp;"-"&amp;$C513,エリア表のみ!$Q$5:$Z$906,7,FALSE) ="●",FALSE),IFERROR(VLOOKUP($B513&amp;"-"&amp;$C513,エリア表のみ!$AD$5:$AM$906,7,FALSE) ="●",FALSE)),1,0),0)</f>
        <v>0</v>
      </c>
      <c r="I513" s="71">
        <v>267</v>
      </c>
      <c r="J513" s="71">
        <f>IFERROR(_xlfn.IFS(IFERROR(VLOOKUP($B513&amp;"-"&amp;$C513,エリア表のみ!$D$5:$M$906,1,FALSE) =$B513&amp;"-"&amp;$C513,FALSE),IFERROR(VLOOKUP($B513&amp;"-"&amp;$C513,エリア表のみ!$D$5:$M$906,9,FALSE),0),IFERROR(VLOOKUP($B513&amp;"-"&amp;$C513,エリア表のみ!$Q$5:$Z$906,1,FALSE) =$B513&amp;"-"&amp;$C513,FALSE),IFERROR(VLOOKUP($B513&amp;"-"&amp;$C513,エリア表のみ!$Q$5:$Z$906,9,FALSE),0),IFERROR(VLOOKUP($B513&amp;"-"&amp;$C513,エリア表のみ!$AD$5:$AM$906,1,FALSE) =$B513&amp;"-"&amp;$C513,FALSE),IFERROR(VLOOKUP($B513&amp;"-"&amp;$C513,エリア表のみ!$AD$5:$AM$906,9,FALSE),0)),0)</f>
        <v>0</v>
      </c>
    </row>
    <row r="514" spans="1:12">
      <c r="A514" s="17">
        <v>8</v>
      </c>
      <c r="B514" s="17">
        <v>17</v>
      </c>
      <c r="C514" s="71">
        <v>8</v>
      </c>
      <c r="D514" s="71">
        <f>IFERROR(IF(OR(IFERROR(VLOOKUP($B514&amp;"-"&amp;$C514,エリア表のみ!$D$5:$M$906,3,FALSE) ="●",FALSE),IFERROR(VLOOKUP($B514&amp;"-"&amp;$C514,エリア表のみ!$Q$5:$Z$906,3,FALSE) ="●",FALSE),IFERROR(VLOOKUP($B514&amp;"-"&amp;$C514,エリア表のみ!$AD$5:$AM$906,3,FALSE) ="●",FALSE)),1,0),0)</f>
        <v>0</v>
      </c>
      <c r="E514" s="71">
        <v>166</v>
      </c>
      <c r="F514" s="71">
        <f>IFERROR(IF(OR(IFERROR(VLOOKUP($B514&amp;"-"&amp;$C514,エリア表のみ!$D$5:$M$906,5,FALSE) ="●",FALSE),IFERROR(VLOOKUP($B514&amp;"-"&amp;$C514,エリア表のみ!$Q$5:$Z$906,5,FALSE) ="●",FALSE),IFERROR(VLOOKUP($B514&amp;"-"&amp;$C514,エリア表のみ!$AD$5:$AM$906,5,FALSE) ="●",FALSE)),1,0),0)</f>
        <v>0</v>
      </c>
      <c r="G514" s="71">
        <v>51</v>
      </c>
      <c r="H514" s="71">
        <f>IFERROR(IF(OR(IFERROR(VLOOKUP($B514&amp;"-"&amp;$C514,エリア表のみ!$D$5:$M$906,7,FALSE) ="●",FALSE),IFERROR(VLOOKUP($B514&amp;"-"&amp;$C514,エリア表のみ!$Q$5:$Z$906,7,FALSE) ="●",FALSE),IFERROR(VLOOKUP($B514&amp;"-"&amp;$C514,エリア表のみ!$AD$5:$AM$906,7,FALSE) ="●",FALSE)),1,0),0)</f>
        <v>0</v>
      </c>
      <c r="I514" s="71">
        <v>217</v>
      </c>
      <c r="J514" s="71">
        <f>IFERROR(_xlfn.IFS(IFERROR(VLOOKUP($B514&amp;"-"&amp;$C514,エリア表のみ!$D$5:$M$906,1,FALSE) =$B514&amp;"-"&amp;$C514,FALSE),IFERROR(VLOOKUP($B514&amp;"-"&amp;$C514,エリア表のみ!$D$5:$M$906,9,FALSE),0),IFERROR(VLOOKUP($B514&amp;"-"&amp;$C514,エリア表のみ!$Q$5:$Z$906,1,FALSE) =$B514&amp;"-"&amp;$C514,FALSE),IFERROR(VLOOKUP($B514&amp;"-"&amp;$C514,エリア表のみ!$Q$5:$Z$906,9,FALSE),0),IFERROR(VLOOKUP($B514&amp;"-"&amp;$C514,エリア表のみ!$AD$5:$AM$906,1,FALSE) =$B514&amp;"-"&amp;$C514,FALSE),IFERROR(VLOOKUP($B514&amp;"-"&amp;$C514,エリア表のみ!$AD$5:$AM$906,9,FALSE),0)),0)</f>
        <v>0</v>
      </c>
    </row>
    <row r="515" spans="1:12">
      <c r="A515" s="17">
        <v>9</v>
      </c>
      <c r="B515" s="17">
        <v>17</v>
      </c>
      <c r="C515" s="71">
        <v>9</v>
      </c>
      <c r="D515" s="71">
        <f>IFERROR(IF(OR(IFERROR(VLOOKUP($B515&amp;"-"&amp;$C515,エリア表のみ!$D$5:$M$906,3,FALSE) ="●",FALSE),IFERROR(VLOOKUP($B515&amp;"-"&amp;$C515,エリア表のみ!$Q$5:$Z$906,3,FALSE) ="●",FALSE),IFERROR(VLOOKUP($B515&amp;"-"&amp;$C515,エリア表のみ!$AD$5:$AM$906,3,FALSE) ="●",FALSE)),1,0),0)</f>
        <v>0</v>
      </c>
      <c r="E515" s="71">
        <v>193</v>
      </c>
      <c r="F515" s="71">
        <f>IFERROR(IF(OR(IFERROR(VLOOKUP($B515&amp;"-"&amp;$C515,エリア表のみ!$D$5:$M$906,5,FALSE) ="●",FALSE),IFERROR(VLOOKUP($B515&amp;"-"&amp;$C515,エリア表のみ!$Q$5:$Z$906,5,FALSE) ="●",FALSE),IFERROR(VLOOKUP($B515&amp;"-"&amp;$C515,エリア表のみ!$AD$5:$AM$906,5,FALSE) ="●",FALSE)),1,0),0)</f>
        <v>0</v>
      </c>
      <c r="G515" s="71">
        <v>38</v>
      </c>
      <c r="H515" s="71">
        <f>IFERROR(IF(OR(IFERROR(VLOOKUP($B515&amp;"-"&amp;$C515,エリア表のみ!$D$5:$M$906,7,FALSE) ="●",FALSE),IFERROR(VLOOKUP($B515&amp;"-"&amp;$C515,エリア表のみ!$Q$5:$Z$906,7,FALSE) ="●",FALSE),IFERROR(VLOOKUP($B515&amp;"-"&amp;$C515,エリア表のみ!$AD$5:$AM$906,7,FALSE) ="●",FALSE)),1,0),0)</f>
        <v>0</v>
      </c>
      <c r="I515" s="71">
        <v>231</v>
      </c>
      <c r="J515" s="71">
        <f>IFERROR(_xlfn.IFS(IFERROR(VLOOKUP($B515&amp;"-"&amp;$C515,エリア表のみ!$D$5:$M$906,1,FALSE) =$B515&amp;"-"&amp;$C515,FALSE),IFERROR(VLOOKUP($B515&amp;"-"&amp;$C515,エリア表のみ!$D$5:$M$906,9,FALSE),0),IFERROR(VLOOKUP($B515&amp;"-"&amp;$C515,エリア表のみ!$Q$5:$Z$906,1,FALSE) =$B515&amp;"-"&amp;$C515,FALSE),IFERROR(VLOOKUP($B515&amp;"-"&amp;$C515,エリア表のみ!$Q$5:$Z$906,9,FALSE),0),IFERROR(VLOOKUP($B515&amp;"-"&amp;$C515,エリア表のみ!$AD$5:$AM$906,1,FALSE) =$B515&amp;"-"&amp;$C515,FALSE),IFERROR(VLOOKUP($B515&amp;"-"&amp;$C515,エリア表のみ!$AD$5:$AM$906,9,FALSE),0)),0)</f>
        <v>0</v>
      </c>
      <c r="L515" s="18"/>
    </row>
    <row r="516" spans="1:12">
      <c r="A516" s="17">
        <v>10</v>
      </c>
      <c r="B516" s="17">
        <v>17</v>
      </c>
      <c r="C516" s="71">
        <v>10</v>
      </c>
      <c r="D516" s="71">
        <f>IFERROR(IF(OR(IFERROR(VLOOKUP($B516&amp;"-"&amp;$C516,エリア表のみ!$D$5:$M$906,3,FALSE) ="●",FALSE),IFERROR(VLOOKUP($B516&amp;"-"&amp;$C516,エリア表のみ!$Q$5:$Z$906,3,FALSE) ="●",FALSE),IFERROR(VLOOKUP($B516&amp;"-"&amp;$C516,エリア表のみ!$AD$5:$AM$906,3,FALSE) ="●",FALSE)),1,0),0)</f>
        <v>0</v>
      </c>
      <c r="E516" s="71">
        <v>183</v>
      </c>
      <c r="F516" s="71">
        <f>IFERROR(IF(OR(IFERROR(VLOOKUP($B516&amp;"-"&amp;$C516,エリア表のみ!$D$5:$M$906,5,FALSE) ="●",FALSE),IFERROR(VLOOKUP($B516&amp;"-"&amp;$C516,エリア表のみ!$Q$5:$Z$906,5,FALSE) ="●",FALSE),IFERROR(VLOOKUP($B516&amp;"-"&amp;$C516,エリア表のみ!$AD$5:$AM$906,5,FALSE) ="●",FALSE)),1,0),0)</f>
        <v>0</v>
      </c>
      <c r="G516" s="71">
        <v>175</v>
      </c>
      <c r="H516" s="71">
        <f>IFERROR(IF(OR(IFERROR(VLOOKUP($B516&amp;"-"&amp;$C516,エリア表のみ!$D$5:$M$906,7,FALSE) ="●",FALSE),IFERROR(VLOOKUP($B516&amp;"-"&amp;$C516,エリア表のみ!$Q$5:$Z$906,7,FALSE) ="●",FALSE),IFERROR(VLOOKUP($B516&amp;"-"&amp;$C516,エリア表のみ!$AD$5:$AM$906,7,FALSE) ="●",FALSE)),1,0),0)</f>
        <v>0</v>
      </c>
      <c r="I516" s="71">
        <v>358</v>
      </c>
      <c r="J516" s="71">
        <f>IFERROR(_xlfn.IFS(IFERROR(VLOOKUP($B516&amp;"-"&amp;$C516,エリア表のみ!$D$5:$M$906,1,FALSE) =$B516&amp;"-"&amp;$C516,FALSE),IFERROR(VLOOKUP($B516&amp;"-"&amp;$C516,エリア表のみ!$D$5:$M$906,9,FALSE),0),IFERROR(VLOOKUP($B516&amp;"-"&amp;$C516,エリア表のみ!$Q$5:$Z$906,1,FALSE) =$B516&amp;"-"&amp;$C516,FALSE),IFERROR(VLOOKUP($B516&amp;"-"&amp;$C516,エリア表のみ!$Q$5:$Z$906,9,FALSE),0),IFERROR(VLOOKUP($B516&amp;"-"&amp;$C516,エリア表のみ!$AD$5:$AM$906,1,FALSE) =$B516&amp;"-"&amp;$C516,FALSE),IFERROR(VLOOKUP($B516&amp;"-"&amp;$C516,エリア表のみ!$AD$5:$AM$906,9,FALSE),0)),0)</f>
        <v>0</v>
      </c>
    </row>
    <row r="517" spans="1:12">
      <c r="A517" s="17">
        <v>11</v>
      </c>
      <c r="B517" s="17">
        <v>17</v>
      </c>
      <c r="C517" s="71">
        <v>11</v>
      </c>
      <c r="D517" s="71">
        <f>IFERROR(IF(OR(IFERROR(VLOOKUP($B517&amp;"-"&amp;$C517,エリア表のみ!$D$5:$M$906,3,FALSE) ="●",FALSE),IFERROR(VLOOKUP($B517&amp;"-"&amp;$C517,エリア表のみ!$Q$5:$Z$906,3,FALSE) ="●",FALSE),IFERROR(VLOOKUP($B517&amp;"-"&amp;$C517,エリア表のみ!$AD$5:$AM$906,3,FALSE) ="●",FALSE)),1,0),0)</f>
        <v>0</v>
      </c>
      <c r="E517" s="71">
        <v>45</v>
      </c>
      <c r="F517" s="71">
        <f>IFERROR(IF(OR(IFERROR(VLOOKUP($B517&amp;"-"&amp;$C517,エリア表のみ!$D$5:$M$906,5,FALSE) ="●",FALSE),IFERROR(VLOOKUP($B517&amp;"-"&amp;$C517,エリア表のみ!$Q$5:$Z$906,5,FALSE) ="●",FALSE),IFERROR(VLOOKUP($B517&amp;"-"&amp;$C517,エリア表のみ!$AD$5:$AM$906,5,FALSE) ="●",FALSE)),1,0),0)</f>
        <v>0</v>
      </c>
      <c r="G517" s="71">
        <v>15</v>
      </c>
      <c r="H517" s="71">
        <f>IFERROR(IF(OR(IFERROR(VLOOKUP($B517&amp;"-"&amp;$C517,エリア表のみ!$D$5:$M$906,7,FALSE) ="●",FALSE),IFERROR(VLOOKUP($B517&amp;"-"&amp;$C517,エリア表のみ!$Q$5:$Z$906,7,FALSE) ="●",FALSE),IFERROR(VLOOKUP($B517&amp;"-"&amp;$C517,エリア表のみ!$AD$5:$AM$906,7,FALSE) ="●",FALSE)),1,0),0)</f>
        <v>0</v>
      </c>
      <c r="I517" s="71">
        <v>60</v>
      </c>
      <c r="J517" s="71">
        <f>IFERROR(_xlfn.IFS(IFERROR(VLOOKUP($B517&amp;"-"&amp;$C517,エリア表のみ!$D$5:$M$906,1,FALSE) =$B517&amp;"-"&amp;$C517,FALSE),IFERROR(VLOOKUP($B517&amp;"-"&amp;$C517,エリア表のみ!$D$5:$M$906,9,FALSE),0),IFERROR(VLOOKUP($B517&amp;"-"&amp;$C517,エリア表のみ!$Q$5:$Z$906,1,FALSE) =$B517&amp;"-"&amp;$C517,FALSE),IFERROR(VLOOKUP($B517&amp;"-"&amp;$C517,エリア表のみ!$Q$5:$Z$906,9,FALSE),0),IFERROR(VLOOKUP($B517&amp;"-"&amp;$C517,エリア表のみ!$AD$5:$AM$906,1,FALSE) =$B517&amp;"-"&amp;$C517,FALSE),IFERROR(VLOOKUP($B517&amp;"-"&amp;$C517,エリア表のみ!$AD$5:$AM$906,9,FALSE),0)),0)</f>
        <v>0</v>
      </c>
    </row>
    <row r="518" spans="1:12">
      <c r="A518" s="17">
        <v>12</v>
      </c>
      <c r="B518" s="17">
        <v>17</v>
      </c>
      <c r="C518" s="71">
        <v>12</v>
      </c>
      <c r="D518" s="71">
        <f>IFERROR(IF(OR(IFERROR(VLOOKUP($B518&amp;"-"&amp;$C518,エリア表のみ!$D$5:$M$906,3,FALSE) ="●",FALSE),IFERROR(VLOOKUP($B518&amp;"-"&amp;$C518,エリア表のみ!$Q$5:$Z$906,3,FALSE) ="●",FALSE),IFERROR(VLOOKUP($B518&amp;"-"&amp;$C518,エリア表のみ!$AD$5:$AM$906,3,FALSE) ="●",FALSE)),1,0),0)</f>
        <v>0</v>
      </c>
      <c r="E518" s="71">
        <v>299</v>
      </c>
      <c r="F518" s="71">
        <f>IFERROR(IF(OR(IFERROR(VLOOKUP($B518&amp;"-"&amp;$C518,エリア表のみ!$D$5:$M$906,5,FALSE) ="●",FALSE),IFERROR(VLOOKUP($B518&amp;"-"&amp;$C518,エリア表のみ!$Q$5:$Z$906,5,FALSE) ="●",FALSE),IFERROR(VLOOKUP($B518&amp;"-"&amp;$C518,エリア表のみ!$AD$5:$AM$906,5,FALSE) ="●",FALSE)),1,0),0)</f>
        <v>0</v>
      </c>
      <c r="G518" s="71">
        <v>208</v>
      </c>
      <c r="H518" s="71">
        <f>IFERROR(IF(OR(IFERROR(VLOOKUP($B518&amp;"-"&amp;$C518,エリア表のみ!$D$5:$M$906,7,FALSE) ="●",FALSE),IFERROR(VLOOKUP($B518&amp;"-"&amp;$C518,エリア表のみ!$Q$5:$Z$906,7,FALSE) ="●",FALSE),IFERROR(VLOOKUP($B518&amp;"-"&amp;$C518,エリア表のみ!$AD$5:$AM$906,7,FALSE) ="●",FALSE)),1,0),0)</f>
        <v>0</v>
      </c>
      <c r="I518" s="71">
        <v>507</v>
      </c>
      <c r="J518" s="71">
        <f>IFERROR(_xlfn.IFS(IFERROR(VLOOKUP($B518&amp;"-"&amp;$C518,エリア表のみ!$D$5:$M$906,1,FALSE) =$B518&amp;"-"&amp;$C518,FALSE),IFERROR(VLOOKUP($B518&amp;"-"&amp;$C518,エリア表のみ!$D$5:$M$906,9,FALSE),0),IFERROR(VLOOKUP($B518&amp;"-"&amp;$C518,エリア表のみ!$Q$5:$Z$906,1,FALSE) =$B518&amp;"-"&amp;$C518,FALSE),IFERROR(VLOOKUP($B518&amp;"-"&amp;$C518,エリア表のみ!$Q$5:$Z$906,9,FALSE),0),IFERROR(VLOOKUP($B518&amp;"-"&amp;$C518,エリア表のみ!$AD$5:$AM$906,1,FALSE) =$B518&amp;"-"&amp;$C518,FALSE),IFERROR(VLOOKUP($B518&amp;"-"&amp;$C518,エリア表のみ!$AD$5:$AM$906,9,FALSE),0)),0)</f>
        <v>0</v>
      </c>
    </row>
    <row r="519" spans="1:12">
      <c r="A519" s="17">
        <v>13</v>
      </c>
      <c r="B519" s="17">
        <v>17</v>
      </c>
      <c r="C519" s="71">
        <v>13</v>
      </c>
      <c r="D519" s="71">
        <f>IFERROR(IF(OR(IFERROR(VLOOKUP($B519&amp;"-"&amp;$C519,エリア表のみ!$D$5:$M$906,3,FALSE) ="●",FALSE),IFERROR(VLOOKUP($B519&amp;"-"&amp;$C519,エリア表のみ!$Q$5:$Z$906,3,FALSE) ="●",FALSE),IFERROR(VLOOKUP($B519&amp;"-"&amp;$C519,エリア表のみ!$AD$5:$AM$906,3,FALSE) ="●",FALSE)),1,0),0)</f>
        <v>0</v>
      </c>
      <c r="E519" s="71">
        <v>121</v>
      </c>
      <c r="F519" s="71">
        <f>IFERROR(IF(OR(IFERROR(VLOOKUP($B519&amp;"-"&amp;$C519,エリア表のみ!$D$5:$M$906,5,FALSE) ="●",FALSE),IFERROR(VLOOKUP($B519&amp;"-"&amp;$C519,エリア表のみ!$Q$5:$Z$906,5,FALSE) ="●",FALSE),IFERROR(VLOOKUP($B519&amp;"-"&amp;$C519,エリア表のみ!$AD$5:$AM$906,5,FALSE) ="●",FALSE)),1,0),0)</f>
        <v>0</v>
      </c>
      <c r="G519" s="71">
        <v>16</v>
      </c>
      <c r="H519" s="71">
        <f>IFERROR(IF(OR(IFERROR(VLOOKUP($B519&amp;"-"&amp;$C519,エリア表のみ!$D$5:$M$906,7,FALSE) ="●",FALSE),IFERROR(VLOOKUP($B519&amp;"-"&amp;$C519,エリア表のみ!$Q$5:$Z$906,7,FALSE) ="●",FALSE),IFERROR(VLOOKUP($B519&amp;"-"&amp;$C519,エリア表のみ!$AD$5:$AM$906,7,FALSE) ="●",FALSE)),1,0),0)</f>
        <v>0</v>
      </c>
      <c r="I519" s="71">
        <v>137</v>
      </c>
      <c r="J519" s="71">
        <f>IFERROR(_xlfn.IFS(IFERROR(VLOOKUP($B519&amp;"-"&amp;$C519,エリア表のみ!$D$5:$M$906,1,FALSE) =$B519&amp;"-"&amp;$C519,FALSE),IFERROR(VLOOKUP($B519&amp;"-"&amp;$C519,エリア表のみ!$D$5:$M$906,9,FALSE),0),IFERROR(VLOOKUP($B519&amp;"-"&amp;$C519,エリア表のみ!$Q$5:$Z$906,1,FALSE) =$B519&amp;"-"&amp;$C519,FALSE),IFERROR(VLOOKUP($B519&amp;"-"&amp;$C519,エリア表のみ!$Q$5:$Z$906,9,FALSE),0),IFERROR(VLOOKUP($B519&amp;"-"&amp;$C519,エリア表のみ!$AD$5:$AM$906,1,FALSE) =$B519&amp;"-"&amp;$C519,FALSE),IFERROR(VLOOKUP($B519&amp;"-"&amp;$C519,エリア表のみ!$AD$5:$AM$906,9,FALSE),0)),0)</f>
        <v>0</v>
      </c>
    </row>
    <row r="520" spans="1:12">
      <c r="A520" s="17">
        <v>14</v>
      </c>
      <c r="B520" s="17">
        <v>17</v>
      </c>
      <c r="C520" s="71">
        <v>14</v>
      </c>
      <c r="D520" s="71">
        <f>IFERROR(IF(OR(IFERROR(VLOOKUP($B520&amp;"-"&amp;$C520,エリア表のみ!$D$5:$M$906,3,FALSE) ="●",FALSE),IFERROR(VLOOKUP($B520&amp;"-"&amp;$C520,エリア表のみ!$Q$5:$Z$906,3,FALSE) ="●",FALSE),IFERROR(VLOOKUP($B520&amp;"-"&amp;$C520,エリア表のみ!$AD$5:$AM$906,3,FALSE) ="●",FALSE)),1,0),0)</f>
        <v>0</v>
      </c>
      <c r="E520" s="71">
        <v>105</v>
      </c>
      <c r="F520" s="71">
        <f>IFERROR(IF(OR(IFERROR(VLOOKUP($B520&amp;"-"&amp;$C520,エリア表のみ!$D$5:$M$906,5,FALSE) ="●",FALSE),IFERROR(VLOOKUP($B520&amp;"-"&amp;$C520,エリア表のみ!$Q$5:$Z$906,5,FALSE) ="●",FALSE),IFERROR(VLOOKUP($B520&amp;"-"&amp;$C520,エリア表のみ!$AD$5:$AM$906,5,FALSE) ="●",FALSE)),1,0),0)</f>
        <v>0</v>
      </c>
      <c r="G520" s="71">
        <v>300</v>
      </c>
      <c r="H520" s="71">
        <f>IFERROR(IF(OR(IFERROR(VLOOKUP($B520&amp;"-"&amp;$C520,エリア表のみ!$D$5:$M$906,7,FALSE) ="●",FALSE),IFERROR(VLOOKUP($B520&amp;"-"&amp;$C520,エリア表のみ!$Q$5:$Z$906,7,FALSE) ="●",FALSE),IFERROR(VLOOKUP($B520&amp;"-"&amp;$C520,エリア表のみ!$AD$5:$AM$906,7,FALSE) ="●",FALSE)),1,0),0)</f>
        <v>0</v>
      </c>
      <c r="I520" s="71">
        <v>405</v>
      </c>
      <c r="J520" s="71">
        <f>IFERROR(_xlfn.IFS(IFERROR(VLOOKUP($B520&amp;"-"&amp;$C520,エリア表のみ!$D$5:$M$906,1,FALSE) =$B520&amp;"-"&amp;$C520,FALSE),IFERROR(VLOOKUP($B520&amp;"-"&amp;$C520,エリア表のみ!$D$5:$M$906,9,FALSE),0),IFERROR(VLOOKUP($B520&amp;"-"&amp;$C520,エリア表のみ!$Q$5:$Z$906,1,FALSE) =$B520&amp;"-"&amp;$C520,FALSE),IFERROR(VLOOKUP($B520&amp;"-"&amp;$C520,エリア表のみ!$Q$5:$Z$906,9,FALSE),0),IFERROR(VLOOKUP($B520&amp;"-"&amp;$C520,エリア表のみ!$AD$5:$AM$906,1,FALSE) =$B520&amp;"-"&amp;$C520,FALSE),IFERROR(VLOOKUP($B520&amp;"-"&amp;$C520,エリア表のみ!$AD$5:$AM$906,9,FALSE),0)),0)</f>
        <v>0</v>
      </c>
    </row>
    <row r="521" spans="1:12">
      <c r="A521" s="17">
        <v>15</v>
      </c>
      <c r="B521" s="17">
        <v>17</v>
      </c>
      <c r="C521" s="71">
        <v>15</v>
      </c>
      <c r="D521" s="71">
        <f>IFERROR(IF(OR(IFERROR(VLOOKUP($B521&amp;"-"&amp;$C521,エリア表のみ!$D$5:$M$906,3,FALSE) ="●",FALSE),IFERROR(VLOOKUP($B521&amp;"-"&amp;$C521,エリア表のみ!$Q$5:$Z$906,3,FALSE) ="●",FALSE),IFERROR(VLOOKUP($B521&amp;"-"&amp;$C521,エリア表のみ!$AD$5:$AM$906,3,FALSE) ="●",FALSE)),1,0),0)</f>
        <v>0</v>
      </c>
      <c r="E521" s="71">
        <v>184</v>
      </c>
      <c r="F521" s="71">
        <f>IFERROR(IF(OR(IFERROR(VLOOKUP($B521&amp;"-"&amp;$C521,エリア表のみ!$D$5:$M$906,5,FALSE) ="●",FALSE),IFERROR(VLOOKUP($B521&amp;"-"&amp;$C521,エリア表のみ!$Q$5:$Z$906,5,FALSE) ="●",FALSE),IFERROR(VLOOKUP($B521&amp;"-"&amp;$C521,エリア表のみ!$AD$5:$AM$906,5,FALSE) ="●",FALSE)),1,0),0)</f>
        <v>0</v>
      </c>
      <c r="G521" s="71">
        <v>66</v>
      </c>
      <c r="H521" s="71">
        <f>IFERROR(IF(OR(IFERROR(VLOOKUP($B521&amp;"-"&amp;$C521,エリア表のみ!$D$5:$M$906,7,FALSE) ="●",FALSE),IFERROR(VLOOKUP($B521&amp;"-"&amp;$C521,エリア表のみ!$Q$5:$Z$906,7,FALSE) ="●",FALSE),IFERROR(VLOOKUP($B521&amp;"-"&amp;$C521,エリア表のみ!$AD$5:$AM$906,7,FALSE) ="●",FALSE)),1,0),0)</f>
        <v>0</v>
      </c>
      <c r="I521" s="71">
        <v>250</v>
      </c>
      <c r="J521" s="71">
        <f>IFERROR(_xlfn.IFS(IFERROR(VLOOKUP($B521&amp;"-"&amp;$C521,エリア表のみ!$D$5:$M$906,1,FALSE) =$B521&amp;"-"&amp;$C521,FALSE),IFERROR(VLOOKUP($B521&amp;"-"&amp;$C521,エリア表のみ!$D$5:$M$906,9,FALSE),0),IFERROR(VLOOKUP($B521&amp;"-"&amp;$C521,エリア表のみ!$Q$5:$Z$906,1,FALSE) =$B521&amp;"-"&amp;$C521,FALSE),IFERROR(VLOOKUP($B521&amp;"-"&amp;$C521,エリア表のみ!$Q$5:$Z$906,9,FALSE),0),IFERROR(VLOOKUP($B521&amp;"-"&amp;$C521,エリア表のみ!$AD$5:$AM$906,1,FALSE) =$B521&amp;"-"&amp;$C521,FALSE),IFERROR(VLOOKUP($B521&amp;"-"&amp;$C521,エリア表のみ!$AD$5:$AM$906,9,FALSE),0)),0)</f>
        <v>0</v>
      </c>
    </row>
    <row r="522" spans="1:12">
      <c r="A522" s="17">
        <v>16</v>
      </c>
      <c r="B522" s="17">
        <v>17</v>
      </c>
      <c r="C522" s="71">
        <v>16</v>
      </c>
      <c r="D522" s="71">
        <f>IFERROR(IF(OR(IFERROR(VLOOKUP($B522&amp;"-"&amp;$C522,エリア表のみ!$D$5:$M$906,3,FALSE) ="●",FALSE),IFERROR(VLOOKUP($B522&amp;"-"&amp;$C522,エリア表のみ!$Q$5:$Z$906,3,FALSE) ="●",FALSE),IFERROR(VLOOKUP($B522&amp;"-"&amp;$C522,エリア表のみ!$AD$5:$AM$906,3,FALSE) ="●",FALSE)),1,0),0)</f>
        <v>0</v>
      </c>
      <c r="E522" s="71">
        <v>208</v>
      </c>
      <c r="F522" s="71">
        <f>IFERROR(IF(OR(IFERROR(VLOOKUP($B522&amp;"-"&amp;$C522,エリア表のみ!$D$5:$M$906,5,FALSE) ="●",FALSE),IFERROR(VLOOKUP($B522&amp;"-"&amp;$C522,エリア表のみ!$Q$5:$Z$906,5,FALSE) ="●",FALSE),IFERROR(VLOOKUP($B522&amp;"-"&amp;$C522,エリア表のみ!$AD$5:$AM$906,5,FALSE) ="●",FALSE)),1,0),0)</f>
        <v>0</v>
      </c>
      <c r="G522" s="71">
        <v>99</v>
      </c>
      <c r="H522" s="71">
        <f>IFERROR(IF(OR(IFERROR(VLOOKUP($B522&amp;"-"&amp;$C522,エリア表のみ!$D$5:$M$906,7,FALSE) ="●",FALSE),IFERROR(VLOOKUP($B522&amp;"-"&amp;$C522,エリア表のみ!$Q$5:$Z$906,7,FALSE) ="●",FALSE),IFERROR(VLOOKUP($B522&amp;"-"&amp;$C522,エリア表のみ!$AD$5:$AM$906,7,FALSE) ="●",FALSE)),1,0),0)</f>
        <v>0</v>
      </c>
      <c r="I522" s="71">
        <v>307</v>
      </c>
      <c r="J522" s="71">
        <f>IFERROR(_xlfn.IFS(IFERROR(VLOOKUP($B522&amp;"-"&amp;$C522,エリア表のみ!$D$5:$M$906,1,FALSE) =$B522&amp;"-"&amp;$C522,FALSE),IFERROR(VLOOKUP($B522&amp;"-"&amp;$C522,エリア表のみ!$D$5:$M$906,9,FALSE),0),IFERROR(VLOOKUP($B522&amp;"-"&amp;$C522,エリア表のみ!$Q$5:$Z$906,1,FALSE) =$B522&amp;"-"&amp;$C522,FALSE),IFERROR(VLOOKUP($B522&amp;"-"&amp;$C522,エリア表のみ!$Q$5:$Z$906,9,FALSE),0),IFERROR(VLOOKUP($B522&amp;"-"&amp;$C522,エリア表のみ!$AD$5:$AM$906,1,FALSE) =$B522&amp;"-"&amp;$C522,FALSE),IFERROR(VLOOKUP($B522&amp;"-"&amp;$C522,エリア表のみ!$AD$5:$AM$906,9,FALSE),0)),0)</f>
        <v>0</v>
      </c>
    </row>
    <row r="523" spans="1:12">
      <c r="A523" s="17">
        <v>17</v>
      </c>
      <c r="B523" s="17">
        <v>17</v>
      </c>
      <c r="C523" s="71">
        <v>17</v>
      </c>
      <c r="D523" s="71">
        <f>IFERROR(IF(OR(IFERROR(VLOOKUP($B523&amp;"-"&amp;$C523,エリア表のみ!$D$5:$M$906,3,FALSE) ="●",FALSE),IFERROR(VLOOKUP($B523&amp;"-"&amp;$C523,エリア表のみ!$Q$5:$Z$906,3,FALSE) ="●",FALSE),IFERROR(VLOOKUP($B523&amp;"-"&amp;$C523,エリア表のみ!$AD$5:$AM$906,3,FALSE) ="●",FALSE)),1,0),0)</f>
        <v>0</v>
      </c>
      <c r="E523" s="71">
        <v>160</v>
      </c>
      <c r="F523" s="71">
        <f>IFERROR(IF(OR(IFERROR(VLOOKUP($B523&amp;"-"&amp;$C523,エリア表のみ!$D$5:$M$906,5,FALSE) ="●",FALSE),IFERROR(VLOOKUP($B523&amp;"-"&amp;$C523,エリア表のみ!$Q$5:$Z$906,5,FALSE) ="●",FALSE),IFERROR(VLOOKUP($B523&amp;"-"&amp;$C523,エリア表のみ!$AD$5:$AM$906,5,FALSE) ="●",FALSE)),1,0),0)</f>
        <v>0</v>
      </c>
      <c r="G523" s="71">
        <v>47</v>
      </c>
      <c r="H523" s="71">
        <f>IFERROR(IF(OR(IFERROR(VLOOKUP($B523&amp;"-"&amp;$C523,エリア表のみ!$D$5:$M$906,7,FALSE) ="●",FALSE),IFERROR(VLOOKUP($B523&amp;"-"&amp;$C523,エリア表のみ!$Q$5:$Z$906,7,FALSE) ="●",FALSE),IFERROR(VLOOKUP($B523&amp;"-"&amp;$C523,エリア表のみ!$AD$5:$AM$906,7,FALSE) ="●",FALSE)),1,0),0)</f>
        <v>0</v>
      </c>
      <c r="I523" s="71">
        <v>207</v>
      </c>
      <c r="J523" s="71">
        <f>IFERROR(_xlfn.IFS(IFERROR(VLOOKUP($B523&amp;"-"&amp;$C523,エリア表のみ!$D$5:$M$906,1,FALSE) =$B523&amp;"-"&amp;$C523,FALSE),IFERROR(VLOOKUP($B523&amp;"-"&amp;$C523,エリア表のみ!$D$5:$M$906,9,FALSE),0),IFERROR(VLOOKUP($B523&amp;"-"&amp;$C523,エリア表のみ!$Q$5:$Z$906,1,FALSE) =$B523&amp;"-"&amp;$C523,FALSE),IFERROR(VLOOKUP($B523&amp;"-"&amp;$C523,エリア表のみ!$Q$5:$Z$906,9,FALSE),0),IFERROR(VLOOKUP($B523&amp;"-"&amp;$C523,エリア表のみ!$AD$5:$AM$906,1,FALSE) =$B523&amp;"-"&amp;$C523,FALSE),IFERROR(VLOOKUP($B523&amp;"-"&amp;$C523,エリア表のみ!$AD$5:$AM$906,9,FALSE),0)),0)</f>
        <v>0</v>
      </c>
    </row>
    <row r="524" spans="1:12">
      <c r="A524" s="17">
        <v>18</v>
      </c>
      <c r="B524" s="17">
        <v>17</v>
      </c>
      <c r="C524" s="71">
        <v>18</v>
      </c>
      <c r="D524" s="71">
        <f>IFERROR(IF(OR(IFERROR(VLOOKUP($B524&amp;"-"&amp;$C524,エリア表のみ!$D$5:$M$906,3,FALSE) ="●",FALSE),IFERROR(VLOOKUP($B524&amp;"-"&amp;$C524,エリア表のみ!$Q$5:$Z$906,3,FALSE) ="●",FALSE),IFERROR(VLOOKUP($B524&amp;"-"&amp;$C524,エリア表のみ!$AD$5:$AM$906,3,FALSE) ="●",FALSE)),1,0),0)</f>
        <v>0</v>
      </c>
      <c r="E524" s="71">
        <v>258</v>
      </c>
      <c r="F524" s="71">
        <f>IFERROR(IF(OR(IFERROR(VLOOKUP($B524&amp;"-"&amp;$C524,エリア表のみ!$D$5:$M$906,5,FALSE) ="●",FALSE),IFERROR(VLOOKUP($B524&amp;"-"&amp;$C524,エリア表のみ!$Q$5:$Z$906,5,FALSE) ="●",FALSE),IFERROR(VLOOKUP($B524&amp;"-"&amp;$C524,エリア表のみ!$AD$5:$AM$906,5,FALSE) ="●",FALSE)),1,0),0)</f>
        <v>0</v>
      </c>
      <c r="G524" s="71">
        <v>93</v>
      </c>
      <c r="H524" s="71">
        <f>IFERROR(IF(OR(IFERROR(VLOOKUP($B524&amp;"-"&amp;$C524,エリア表のみ!$D$5:$M$906,7,FALSE) ="●",FALSE),IFERROR(VLOOKUP($B524&amp;"-"&amp;$C524,エリア表のみ!$Q$5:$Z$906,7,FALSE) ="●",FALSE),IFERROR(VLOOKUP($B524&amp;"-"&amp;$C524,エリア表のみ!$AD$5:$AM$906,7,FALSE) ="●",FALSE)),1,0),0)</f>
        <v>0</v>
      </c>
      <c r="I524" s="71">
        <v>351</v>
      </c>
      <c r="J524" s="71">
        <f>IFERROR(_xlfn.IFS(IFERROR(VLOOKUP($B524&amp;"-"&amp;$C524,エリア表のみ!$D$5:$M$906,1,FALSE) =$B524&amp;"-"&amp;$C524,FALSE),IFERROR(VLOOKUP($B524&amp;"-"&amp;$C524,エリア表のみ!$D$5:$M$906,9,FALSE),0),IFERROR(VLOOKUP($B524&amp;"-"&amp;$C524,エリア表のみ!$Q$5:$Z$906,1,FALSE) =$B524&amp;"-"&amp;$C524,FALSE),IFERROR(VLOOKUP($B524&amp;"-"&amp;$C524,エリア表のみ!$Q$5:$Z$906,9,FALSE),0),IFERROR(VLOOKUP($B524&amp;"-"&amp;$C524,エリア表のみ!$AD$5:$AM$906,1,FALSE) =$B524&amp;"-"&amp;$C524,FALSE),IFERROR(VLOOKUP($B524&amp;"-"&amp;$C524,エリア表のみ!$AD$5:$AM$906,9,FALSE),0)),0)</f>
        <v>0</v>
      </c>
    </row>
    <row r="525" spans="1:12">
      <c r="A525" s="17">
        <v>19</v>
      </c>
      <c r="B525" s="17">
        <v>17</v>
      </c>
      <c r="C525" s="71">
        <v>19</v>
      </c>
      <c r="D525" s="71">
        <f>IFERROR(IF(OR(IFERROR(VLOOKUP($B525&amp;"-"&amp;$C525,エリア表のみ!$D$5:$M$906,3,FALSE) ="●",FALSE),IFERROR(VLOOKUP($B525&amp;"-"&amp;$C525,エリア表のみ!$Q$5:$Z$906,3,FALSE) ="●",FALSE),IFERROR(VLOOKUP($B525&amp;"-"&amp;$C525,エリア表のみ!$AD$5:$AM$906,3,FALSE) ="●",FALSE)),1,0),0)</f>
        <v>0</v>
      </c>
      <c r="E525" s="71">
        <v>259</v>
      </c>
      <c r="F525" s="71">
        <f>IFERROR(IF(OR(IFERROR(VLOOKUP($B525&amp;"-"&amp;$C525,エリア表のみ!$D$5:$M$906,5,FALSE) ="●",FALSE),IFERROR(VLOOKUP($B525&amp;"-"&amp;$C525,エリア表のみ!$Q$5:$Z$906,5,FALSE) ="●",FALSE),IFERROR(VLOOKUP($B525&amp;"-"&amp;$C525,エリア表のみ!$AD$5:$AM$906,5,FALSE) ="●",FALSE)),1,0),0)</f>
        <v>0</v>
      </c>
      <c r="G525" s="71">
        <v>135</v>
      </c>
      <c r="H525" s="71">
        <f>IFERROR(IF(OR(IFERROR(VLOOKUP($B525&amp;"-"&amp;$C525,エリア表のみ!$D$5:$M$906,7,FALSE) ="●",FALSE),IFERROR(VLOOKUP($B525&amp;"-"&amp;$C525,エリア表のみ!$Q$5:$Z$906,7,FALSE) ="●",FALSE),IFERROR(VLOOKUP($B525&amp;"-"&amp;$C525,エリア表のみ!$AD$5:$AM$906,7,FALSE) ="●",FALSE)),1,0),0)</f>
        <v>0</v>
      </c>
      <c r="I525" s="71">
        <v>394</v>
      </c>
      <c r="J525" s="71">
        <f>IFERROR(_xlfn.IFS(IFERROR(VLOOKUP($B525&amp;"-"&amp;$C525,エリア表のみ!$D$5:$M$906,1,FALSE) =$B525&amp;"-"&amp;$C525,FALSE),IFERROR(VLOOKUP($B525&amp;"-"&amp;$C525,エリア表のみ!$D$5:$M$906,9,FALSE),0),IFERROR(VLOOKUP($B525&amp;"-"&amp;$C525,エリア表のみ!$Q$5:$Z$906,1,FALSE) =$B525&amp;"-"&amp;$C525,FALSE),IFERROR(VLOOKUP($B525&amp;"-"&amp;$C525,エリア表のみ!$Q$5:$Z$906,9,FALSE),0),IFERROR(VLOOKUP($B525&amp;"-"&amp;$C525,エリア表のみ!$AD$5:$AM$906,1,FALSE) =$B525&amp;"-"&amp;$C525,FALSE),IFERROR(VLOOKUP($B525&amp;"-"&amp;$C525,エリア表のみ!$AD$5:$AM$906,9,FALSE),0)),0)</f>
        <v>0</v>
      </c>
    </row>
    <row r="526" spans="1:12">
      <c r="A526" s="17">
        <v>22</v>
      </c>
      <c r="B526" s="17">
        <v>17</v>
      </c>
      <c r="C526" s="71">
        <v>22</v>
      </c>
      <c r="D526" s="71">
        <f>IFERROR(IF(OR(IFERROR(VLOOKUP($B526&amp;"-"&amp;$C526,エリア表のみ!$D$5:$M$906,3,FALSE) ="●",FALSE),IFERROR(VLOOKUP($B526&amp;"-"&amp;$C526,エリア表のみ!$Q$5:$Z$906,3,FALSE) ="●",FALSE),IFERROR(VLOOKUP($B526&amp;"-"&amp;$C526,エリア表のみ!$AD$5:$AM$906,3,FALSE) ="●",FALSE)),1,0),0)</f>
        <v>0</v>
      </c>
      <c r="E526" s="71">
        <v>188</v>
      </c>
      <c r="F526" s="71">
        <f>IFERROR(IF(OR(IFERROR(VLOOKUP($B526&amp;"-"&amp;$C526,エリア表のみ!$D$5:$M$906,5,FALSE) ="●",FALSE),IFERROR(VLOOKUP($B526&amp;"-"&amp;$C526,エリア表のみ!$Q$5:$Z$906,5,FALSE) ="●",FALSE),IFERROR(VLOOKUP($B526&amp;"-"&amp;$C526,エリア表のみ!$AD$5:$AM$906,5,FALSE) ="●",FALSE)),1,0),0)</f>
        <v>0</v>
      </c>
      <c r="G526" s="71">
        <v>25</v>
      </c>
      <c r="H526" s="71">
        <f>IFERROR(IF(OR(IFERROR(VLOOKUP($B526&amp;"-"&amp;$C526,エリア表のみ!$D$5:$M$906,7,FALSE) ="●",FALSE),IFERROR(VLOOKUP($B526&amp;"-"&amp;$C526,エリア表のみ!$Q$5:$Z$906,7,FALSE) ="●",FALSE),IFERROR(VLOOKUP($B526&amp;"-"&amp;$C526,エリア表のみ!$AD$5:$AM$906,7,FALSE) ="●",FALSE)),1,0),0)</f>
        <v>0</v>
      </c>
      <c r="I526" s="71">
        <v>213</v>
      </c>
      <c r="J526" s="71">
        <f>IFERROR(_xlfn.IFS(IFERROR(VLOOKUP($B526&amp;"-"&amp;$C526,エリア表のみ!$D$5:$M$906,1,FALSE) =$B526&amp;"-"&amp;$C526,FALSE),IFERROR(VLOOKUP($B526&amp;"-"&amp;$C526,エリア表のみ!$D$5:$M$906,9,FALSE),0),IFERROR(VLOOKUP($B526&amp;"-"&amp;$C526,エリア表のみ!$Q$5:$Z$906,1,FALSE) =$B526&amp;"-"&amp;$C526,FALSE),IFERROR(VLOOKUP($B526&amp;"-"&amp;$C526,エリア表のみ!$Q$5:$Z$906,9,FALSE),0),IFERROR(VLOOKUP($B526&amp;"-"&amp;$C526,エリア表のみ!$AD$5:$AM$906,1,FALSE) =$B526&amp;"-"&amp;$C526,FALSE),IFERROR(VLOOKUP($B526&amp;"-"&amp;$C526,エリア表のみ!$AD$5:$AM$906,9,FALSE),0)),0)</f>
        <v>0</v>
      </c>
    </row>
    <row r="527" spans="1:12">
      <c r="A527" s="17">
        <v>23</v>
      </c>
      <c r="B527" s="17">
        <v>17</v>
      </c>
      <c r="C527" s="71">
        <v>23</v>
      </c>
      <c r="D527" s="71">
        <f>IFERROR(IF(OR(IFERROR(VLOOKUP($B527&amp;"-"&amp;$C527,エリア表のみ!$D$5:$M$906,3,FALSE) ="●",FALSE),IFERROR(VLOOKUP($B527&amp;"-"&amp;$C527,エリア表のみ!$Q$5:$Z$906,3,FALSE) ="●",FALSE),IFERROR(VLOOKUP($B527&amp;"-"&amp;$C527,エリア表のみ!$AD$5:$AM$906,3,FALSE) ="●",FALSE)),1,0),0)</f>
        <v>0</v>
      </c>
      <c r="E527" s="71">
        <v>120</v>
      </c>
      <c r="F527" s="71">
        <f>IFERROR(IF(OR(IFERROR(VLOOKUP($B527&amp;"-"&amp;$C527,エリア表のみ!$D$5:$M$906,5,FALSE) ="●",FALSE),IFERROR(VLOOKUP($B527&amp;"-"&amp;$C527,エリア表のみ!$Q$5:$Z$906,5,FALSE) ="●",FALSE),IFERROR(VLOOKUP($B527&amp;"-"&amp;$C527,エリア表のみ!$AD$5:$AM$906,5,FALSE) ="●",FALSE)),1,0),0)</f>
        <v>0</v>
      </c>
      <c r="G527" s="71">
        <v>12</v>
      </c>
      <c r="H527" s="71">
        <f>IFERROR(IF(OR(IFERROR(VLOOKUP($B527&amp;"-"&amp;$C527,エリア表のみ!$D$5:$M$906,7,FALSE) ="●",FALSE),IFERROR(VLOOKUP($B527&amp;"-"&amp;$C527,エリア表のみ!$Q$5:$Z$906,7,FALSE) ="●",FALSE),IFERROR(VLOOKUP($B527&amp;"-"&amp;$C527,エリア表のみ!$AD$5:$AM$906,7,FALSE) ="●",FALSE)),1,0),0)</f>
        <v>0</v>
      </c>
      <c r="I527" s="71">
        <v>132</v>
      </c>
      <c r="J527" s="71">
        <f>IFERROR(_xlfn.IFS(IFERROR(VLOOKUP($B527&amp;"-"&amp;$C527,エリア表のみ!$D$5:$M$906,1,FALSE) =$B527&amp;"-"&amp;$C527,FALSE),IFERROR(VLOOKUP($B527&amp;"-"&amp;$C527,エリア表のみ!$D$5:$M$906,9,FALSE),0),IFERROR(VLOOKUP($B527&amp;"-"&amp;$C527,エリア表のみ!$Q$5:$Z$906,1,FALSE) =$B527&amp;"-"&amp;$C527,FALSE),IFERROR(VLOOKUP($B527&amp;"-"&amp;$C527,エリア表のみ!$Q$5:$Z$906,9,FALSE),0),IFERROR(VLOOKUP($B527&amp;"-"&amp;$C527,エリア表のみ!$AD$5:$AM$906,1,FALSE) =$B527&amp;"-"&amp;$C527,FALSE),IFERROR(VLOOKUP($B527&amp;"-"&amp;$C527,エリア表のみ!$AD$5:$AM$906,9,FALSE),0)),0)</f>
        <v>0</v>
      </c>
    </row>
    <row r="528" spans="1:12">
      <c r="A528" s="17">
        <v>24</v>
      </c>
      <c r="B528" s="17">
        <v>17</v>
      </c>
      <c r="C528" s="71">
        <v>24</v>
      </c>
      <c r="D528" s="71">
        <f>IFERROR(IF(OR(IFERROR(VLOOKUP($B528&amp;"-"&amp;$C528,エリア表のみ!$D$5:$M$906,3,FALSE) ="●",FALSE),IFERROR(VLOOKUP($B528&amp;"-"&amp;$C528,エリア表のみ!$Q$5:$Z$906,3,FALSE) ="●",FALSE),IFERROR(VLOOKUP($B528&amp;"-"&amp;$C528,エリア表のみ!$AD$5:$AM$906,3,FALSE) ="●",FALSE)),1,0),0)</f>
        <v>0</v>
      </c>
      <c r="E528" s="71">
        <v>43</v>
      </c>
      <c r="F528" s="71">
        <f>IFERROR(IF(OR(IFERROR(VLOOKUP($B528&amp;"-"&amp;$C528,エリア表のみ!$D$5:$M$906,5,FALSE) ="●",FALSE),IFERROR(VLOOKUP($B528&amp;"-"&amp;$C528,エリア表のみ!$Q$5:$Z$906,5,FALSE) ="●",FALSE),IFERROR(VLOOKUP($B528&amp;"-"&amp;$C528,エリア表のみ!$AD$5:$AM$906,5,FALSE) ="●",FALSE)),1,0),0)</f>
        <v>0</v>
      </c>
      <c r="G528" s="71">
        <v>129</v>
      </c>
      <c r="H528" s="71">
        <f>IFERROR(IF(OR(IFERROR(VLOOKUP($B528&amp;"-"&amp;$C528,エリア表のみ!$D$5:$M$906,7,FALSE) ="●",FALSE),IFERROR(VLOOKUP($B528&amp;"-"&amp;$C528,エリア表のみ!$Q$5:$Z$906,7,FALSE) ="●",FALSE),IFERROR(VLOOKUP($B528&amp;"-"&amp;$C528,エリア表のみ!$AD$5:$AM$906,7,FALSE) ="●",FALSE)),1,0),0)</f>
        <v>0</v>
      </c>
      <c r="I528" s="71">
        <v>172</v>
      </c>
      <c r="J528" s="71">
        <f>IFERROR(_xlfn.IFS(IFERROR(VLOOKUP($B528&amp;"-"&amp;$C528,エリア表のみ!$D$5:$M$906,1,FALSE) =$B528&amp;"-"&amp;$C528,FALSE),IFERROR(VLOOKUP($B528&amp;"-"&amp;$C528,エリア表のみ!$D$5:$M$906,9,FALSE),0),IFERROR(VLOOKUP($B528&amp;"-"&amp;$C528,エリア表のみ!$Q$5:$Z$906,1,FALSE) =$B528&amp;"-"&amp;$C528,FALSE),IFERROR(VLOOKUP($B528&amp;"-"&amp;$C528,エリア表のみ!$Q$5:$Z$906,9,FALSE),0),IFERROR(VLOOKUP($B528&amp;"-"&amp;$C528,エリア表のみ!$AD$5:$AM$906,1,FALSE) =$B528&amp;"-"&amp;$C528,FALSE),IFERROR(VLOOKUP($B528&amp;"-"&amp;$C528,エリア表のみ!$AD$5:$AM$906,9,FALSE),0)),0)</f>
        <v>0</v>
      </c>
    </row>
    <row r="529" spans="1:10">
      <c r="A529" s="17">
        <v>27</v>
      </c>
      <c r="B529" s="17">
        <v>17</v>
      </c>
      <c r="C529" s="71">
        <v>27</v>
      </c>
      <c r="D529" s="71">
        <f>IFERROR(IF(OR(IFERROR(VLOOKUP($B529&amp;"-"&amp;$C529,エリア表のみ!$D$5:$M$906,3,FALSE) ="●",FALSE),IFERROR(VLOOKUP($B529&amp;"-"&amp;$C529,エリア表のみ!$Q$5:$Z$906,3,FALSE) ="●",FALSE),IFERROR(VLOOKUP($B529&amp;"-"&amp;$C529,エリア表のみ!$AD$5:$AM$906,3,FALSE) ="●",FALSE)),1,0),0)</f>
        <v>0</v>
      </c>
      <c r="E529" s="71">
        <v>280</v>
      </c>
      <c r="F529" s="71">
        <f>IFERROR(IF(OR(IFERROR(VLOOKUP($B529&amp;"-"&amp;$C529,エリア表のみ!$D$5:$M$906,5,FALSE) ="●",FALSE),IFERROR(VLOOKUP($B529&amp;"-"&amp;$C529,エリア表のみ!$Q$5:$Z$906,5,FALSE) ="●",FALSE),IFERROR(VLOOKUP($B529&amp;"-"&amp;$C529,エリア表のみ!$AD$5:$AM$906,5,FALSE) ="●",FALSE)),1,0),0)</f>
        <v>0</v>
      </c>
      <c r="G529" s="71">
        <v>146</v>
      </c>
      <c r="H529" s="71">
        <f>IFERROR(IF(OR(IFERROR(VLOOKUP($B529&amp;"-"&amp;$C529,エリア表のみ!$D$5:$M$906,7,FALSE) ="●",FALSE),IFERROR(VLOOKUP($B529&amp;"-"&amp;$C529,エリア表のみ!$Q$5:$Z$906,7,FALSE) ="●",FALSE),IFERROR(VLOOKUP($B529&amp;"-"&amp;$C529,エリア表のみ!$AD$5:$AM$906,7,FALSE) ="●",FALSE)),1,0),0)</f>
        <v>0</v>
      </c>
      <c r="I529" s="71">
        <v>426</v>
      </c>
      <c r="J529" s="71">
        <f>IFERROR(_xlfn.IFS(IFERROR(VLOOKUP($B529&amp;"-"&amp;$C529,エリア表のみ!$D$5:$M$906,1,FALSE) =$B529&amp;"-"&amp;$C529,FALSE),IFERROR(VLOOKUP($B529&amp;"-"&amp;$C529,エリア表のみ!$D$5:$M$906,9,FALSE),0),IFERROR(VLOOKUP($B529&amp;"-"&amp;$C529,エリア表のみ!$Q$5:$Z$906,1,FALSE) =$B529&amp;"-"&amp;$C529,FALSE),IFERROR(VLOOKUP($B529&amp;"-"&amp;$C529,エリア表のみ!$Q$5:$Z$906,9,FALSE),0),IFERROR(VLOOKUP($B529&amp;"-"&amp;$C529,エリア表のみ!$AD$5:$AM$906,1,FALSE) =$B529&amp;"-"&amp;$C529,FALSE),IFERROR(VLOOKUP($B529&amp;"-"&amp;$C529,エリア表のみ!$AD$5:$AM$906,9,FALSE),0)),0)</f>
        <v>0</v>
      </c>
    </row>
    <row r="530" spans="1:10">
      <c r="A530" s="17">
        <v>28</v>
      </c>
      <c r="B530" s="17">
        <v>17</v>
      </c>
      <c r="C530" s="71">
        <v>28</v>
      </c>
      <c r="D530" s="71">
        <f>IFERROR(IF(OR(IFERROR(VLOOKUP($B530&amp;"-"&amp;$C530,エリア表のみ!$D$5:$M$906,3,FALSE) ="●",FALSE),IFERROR(VLOOKUP($B530&amp;"-"&amp;$C530,エリア表のみ!$Q$5:$Z$906,3,FALSE) ="●",FALSE),IFERROR(VLOOKUP($B530&amp;"-"&amp;$C530,エリア表のみ!$AD$5:$AM$906,3,FALSE) ="●",FALSE)),1,0),0)</f>
        <v>0</v>
      </c>
      <c r="E530" s="71">
        <v>190</v>
      </c>
      <c r="F530" s="71">
        <f>IFERROR(IF(OR(IFERROR(VLOOKUP($B530&amp;"-"&amp;$C530,エリア表のみ!$D$5:$M$906,5,FALSE) ="●",FALSE),IFERROR(VLOOKUP($B530&amp;"-"&amp;$C530,エリア表のみ!$Q$5:$Z$906,5,FALSE) ="●",FALSE),IFERROR(VLOOKUP($B530&amp;"-"&amp;$C530,エリア表のみ!$AD$5:$AM$906,5,FALSE) ="●",FALSE)),1,0),0)</f>
        <v>0</v>
      </c>
      <c r="G530" s="71">
        <v>233</v>
      </c>
      <c r="H530" s="71">
        <f>IFERROR(IF(OR(IFERROR(VLOOKUP($B530&amp;"-"&amp;$C530,エリア表のみ!$D$5:$M$906,7,FALSE) ="●",FALSE),IFERROR(VLOOKUP($B530&amp;"-"&amp;$C530,エリア表のみ!$Q$5:$Z$906,7,FALSE) ="●",FALSE),IFERROR(VLOOKUP($B530&amp;"-"&amp;$C530,エリア表のみ!$AD$5:$AM$906,7,FALSE) ="●",FALSE)),1,0),0)</f>
        <v>0</v>
      </c>
      <c r="I530" s="71">
        <v>423</v>
      </c>
      <c r="J530" s="71">
        <f>IFERROR(_xlfn.IFS(IFERROR(VLOOKUP($B530&amp;"-"&amp;$C530,エリア表のみ!$D$5:$M$906,1,FALSE) =$B530&amp;"-"&amp;$C530,FALSE),IFERROR(VLOOKUP($B530&amp;"-"&amp;$C530,エリア表のみ!$D$5:$M$906,9,FALSE),0),IFERROR(VLOOKUP($B530&amp;"-"&amp;$C530,エリア表のみ!$Q$5:$Z$906,1,FALSE) =$B530&amp;"-"&amp;$C530,FALSE),IFERROR(VLOOKUP($B530&amp;"-"&amp;$C530,エリア表のみ!$Q$5:$Z$906,9,FALSE),0),IFERROR(VLOOKUP($B530&amp;"-"&amp;$C530,エリア表のみ!$AD$5:$AM$906,1,FALSE) =$B530&amp;"-"&amp;$C530,FALSE),IFERROR(VLOOKUP($B530&amp;"-"&amp;$C530,エリア表のみ!$AD$5:$AM$906,9,FALSE),0)),0)</f>
        <v>0</v>
      </c>
    </row>
    <row r="531" spans="1:10">
      <c r="A531" s="17">
        <v>29</v>
      </c>
      <c r="B531" s="17">
        <v>17</v>
      </c>
      <c r="C531" s="71">
        <v>29</v>
      </c>
      <c r="D531" s="71">
        <f>IFERROR(IF(OR(IFERROR(VLOOKUP($B531&amp;"-"&amp;$C531,エリア表のみ!$D$5:$M$906,3,FALSE) ="●",FALSE),IFERROR(VLOOKUP($B531&amp;"-"&amp;$C531,エリア表のみ!$Q$5:$Z$906,3,FALSE) ="●",FALSE),IFERROR(VLOOKUP($B531&amp;"-"&amp;$C531,エリア表のみ!$AD$5:$AM$906,3,FALSE) ="●",FALSE)),1,0),0)</f>
        <v>0</v>
      </c>
      <c r="E531" s="71">
        <v>165</v>
      </c>
      <c r="F531" s="71">
        <f>IFERROR(IF(OR(IFERROR(VLOOKUP($B531&amp;"-"&amp;$C531,エリア表のみ!$D$5:$M$906,5,FALSE) ="●",FALSE),IFERROR(VLOOKUP($B531&amp;"-"&amp;$C531,エリア表のみ!$Q$5:$Z$906,5,FALSE) ="●",FALSE),IFERROR(VLOOKUP($B531&amp;"-"&amp;$C531,エリア表のみ!$AD$5:$AM$906,5,FALSE) ="●",FALSE)),1,0),0)</f>
        <v>0</v>
      </c>
      <c r="G531" s="71">
        <v>248</v>
      </c>
      <c r="H531" s="71">
        <f>IFERROR(IF(OR(IFERROR(VLOOKUP($B531&amp;"-"&amp;$C531,エリア表のみ!$D$5:$M$906,7,FALSE) ="●",FALSE),IFERROR(VLOOKUP($B531&amp;"-"&amp;$C531,エリア表のみ!$Q$5:$Z$906,7,FALSE) ="●",FALSE),IFERROR(VLOOKUP($B531&amp;"-"&amp;$C531,エリア表のみ!$AD$5:$AM$906,7,FALSE) ="●",FALSE)),1,0),0)</f>
        <v>0</v>
      </c>
      <c r="I531" s="71">
        <v>413</v>
      </c>
      <c r="J531" s="71">
        <f>IFERROR(_xlfn.IFS(IFERROR(VLOOKUP($B531&amp;"-"&amp;$C531,エリア表のみ!$D$5:$M$906,1,FALSE) =$B531&amp;"-"&amp;$C531,FALSE),IFERROR(VLOOKUP($B531&amp;"-"&amp;$C531,エリア表のみ!$D$5:$M$906,9,FALSE),0),IFERROR(VLOOKUP($B531&amp;"-"&amp;$C531,エリア表のみ!$Q$5:$Z$906,1,FALSE) =$B531&amp;"-"&amp;$C531,FALSE),IFERROR(VLOOKUP($B531&amp;"-"&amp;$C531,エリア表のみ!$Q$5:$Z$906,9,FALSE),0),IFERROR(VLOOKUP($B531&amp;"-"&amp;$C531,エリア表のみ!$AD$5:$AM$906,1,FALSE) =$B531&amp;"-"&amp;$C531,FALSE),IFERROR(VLOOKUP($B531&amp;"-"&amp;$C531,エリア表のみ!$AD$5:$AM$906,9,FALSE),0)),0)</f>
        <v>0</v>
      </c>
    </row>
    <row r="532" spans="1:10">
      <c r="A532" s="17">
        <v>30</v>
      </c>
      <c r="B532" s="17">
        <v>17</v>
      </c>
      <c r="C532" s="71">
        <v>30</v>
      </c>
      <c r="D532" s="71">
        <f>IFERROR(IF(OR(IFERROR(VLOOKUP($B532&amp;"-"&amp;$C532,エリア表のみ!$D$5:$M$906,3,FALSE) ="●",FALSE),IFERROR(VLOOKUP($B532&amp;"-"&amp;$C532,エリア表のみ!$Q$5:$Z$906,3,FALSE) ="●",FALSE),IFERROR(VLOOKUP($B532&amp;"-"&amp;$C532,エリア表のみ!$AD$5:$AM$906,3,FALSE) ="●",FALSE)),1,0),0)</f>
        <v>0</v>
      </c>
      <c r="E532" s="71">
        <v>169</v>
      </c>
      <c r="F532" s="71">
        <f>IFERROR(IF(OR(IFERROR(VLOOKUP($B532&amp;"-"&amp;$C532,エリア表のみ!$D$5:$M$906,5,FALSE) ="●",FALSE),IFERROR(VLOOKUP($B532&amp;"-"&amp;$C532,エリア表のみ!$Q$5:$Z$906,5,FALSE) ="●",FALSE),IFERROR(VLOOKUP($B532&amp;"-"&amp;$C532,エリア表のみ!$AD$5:$AM$906,5,FALSE) ="●",FALSE)),1,0),0)</f>
        <v>0</v>
      </c>
      <c r="G532" s="71">
        <v>96</v>
      </c>
      <c r="H532" s="71">
        <f>IFERROR(IF(OR(IFERROR(VLOOKUP($B532&amp;"-"&amp;$C532,エリア表のみ!$D$5:$M$906,7,FALSE) ="●",FALSE),IFERROR(VLOOKUP($B532&amp;"-"&amp;$C532,エリア表のみ!$Q$5:$Z$906,7,FALSE) ="●",FALSE),IFERROR(VLOOKUP($B532&amp;"-"&amp;$C532,エリア表のみ!$AD$5:$AM$906,7,FALSE) ="●",FALSE)),1,0),0)</f>
        <v>0</v>
      </c>
      <c r="I532" s="71">
        <v>265</v>
      </c>
      <c r="J532" s="71">
        <f>IFERROR(_xlfn.IFS(IFERROR(VLOOKUP($B532&amp;"-"&amp;$C532,エリア表のみ!$D$5:$M$906,1,FALSE) =$B532&amp;"-"&amp;$C532,FALSE),IFERROR(VLOOKUP($B532&amp;"-"&amp;$C532,エリア表のみ!$D$5:$M$906,9,FALSE),0),IFERROR(VLOOKUP($B532&amp;"-"&amp;$C532,エリア表のみ!$Q$5:$Z$906,1,FALSE) =$B532&amp;"-"&amp;$C532,FALSE),IFERROR(VLOOKUP($B532&amp;"-"&amp;$C532,エリア表のみ!$Q$5:$Z$906,9,FALSE),0),IFERROR(VLOOKUP($B532&amp;"-"&amp;$C532,エリア表のみ!$AD$5:$AM$906,1,FALSE) =$B532&amp;"-"&amp;$C532,FALSE),IFERROR(VLOOKUP($B532&amp;"-"&amp;$C532,エリア表のみ!$AD$5:$AM$906,9,FALSE),0)),0)</f>
        <v>0</v>
      </c>
    </row>
    <row r="533" spans="1:10">
      <c r="A533" s="17">
        <v>31</v>
      </c>
      <c r="B533" s="17">
        <v>17</v>
      </c>
      <c r="C533" s="71">
        <v>31</v>
      </c>
      <c r="D533" s="71">
        <f>IFERROR(IF(OR(IFERROR(VLOOKUP($B533&amp;"-"&amp;$C533,エリア表のみ!$D$5:$M$906,3,FALSE) ="●",FALSE),IFERROR(VLOOKUP($B533&amp;"-"&amp;$C533,エリア表のみ!$Q$5:$Z$906,3,FALSE) ="●",FALSE),IFERROR(VLOOKUP($B533&amp;"-"&amp;$C533,エリア表のみ!$AD$5:$AM$906,3,FALSE) ="●",FALSE)),1,0),0)</f>
        <v>0</v>
      </c>
      <c r="E533" s="71">
        <v>86</v>
      </c>
      <c r="F533" s="71">
        <f>IFERROR(IF(OR(IFERROR(VLOOKUP($B533&amp;"-"&amp;$C533,エリア表のみ!$D$5:$M$906,5,FALSE) ="●",FALSE),IFERROR(VLOOKUP($B533&amp;"-"&amp;$C533,エリア表のみ!$Q$5:$Z$906,5,FALSE) ="●",FALSE),IFERROR(VLOOKUP($B533&amp;"-"&amp;$C533,エリア表のみ!$AD$5:$AM$906,5,FALSE) ="●",FALSE)),1,0),0)</f>
        <v>0</v>
      </c>
      <c r="G533" s="71">
        <v>245</v>
      </c>
      <c r="H533" s="71">
        <f>IFERROR(IF(OR(IFERROR(VLOOKUP($B533&amp;"-"&amp;$C533,エリア表のみ!$D$5:$M$906,7,FALSE) ="●",FALSE),IFERROR(VLOOKUP($B533&amp;"-"&amp;$C533,エリア表のみ!$Q$5:$Z$906,7,FALSE) ="●",FALSE),IFERROR(VLOOKUP($B533&amp;"-"&amp;$C533,エリア表のみ!$AD$5:$AM$906,7,FALSE) ="●",FALSE)),1,0),0)</f>
        <v>0</v>
      </c>
      <c r="I533" s="71">
        <v>331</v>
      </c>
      <c r="J533" s="71">
        <f>IFERROR(_xlfn.IFS(IFERROR(VLOOKUP($B533&amp;"-"&amp;$C533,エリア表のみ!$D$5:$M$906,1,FALSE) =$B533&amp;"-"&amp;$C533,FALSE),IFERROR(VLOOKUP($B533&amp;"-"&amp;$C533,エリア表のみ!$D$5:$M$906,9,FALSE),0),IFERROR(VLOOKUP($B533&amp;"-"&amp;$C533,エリア表のみ!$Q$5:$Z$906,1,FALSE) =$B533&amp;"-"&amp;$C533,FALSE),IFERROR(VLOOKUP($B533&amp;"-"&amp;$C533,エリア表のみ!$Q$5:$Z$906,9,FALSE),0),IFERROR(VLOOKUP($B533&amp;"-"&amp;$C533,エリア表のみ!$AD$5:$AM$906,1,FALSE) =$B533&amp;"-"&amp;$C533,FALSE),IFERROR(VLOOKUP($B533&amp;"-"&amp;$C533,エリア表のみ!$AD$5:$AM$906,9,FALSE),0)),0)</f>
        <v>0</v>
      </c>
    </row>
    <row r="534" spans="1:10">
      <c r="A534" s="17">
        <v>32</v>
      </c>
      <c r="B534" s="17">
        <v>17</v>
      </c>
      <c r="C534" s="71">
        <v>32</v>
      </c>
      <c r="D534" s="71">
        <f>IFERROR(IF(OR(IFERROR(VLOOKUP($B534&amp;"-"&amp;$C534,エリア表のみ!$D$5:$M$906,3,FALSE) ="●",FALSE),IFERROR(VLOOKUP($B534&amp;"-"&amp;$C534,エリア表のみ!$Q$5:$Z$906,3,FALSE) ="●",FALSE),IFERROR(VLOOKUP($B534&amp;"-"&amp;$C534,エリア表のみ!$AD$5:$AM$906,3,FALSE) ="●",FALSE)),1,0),0)</f>
        <v>0</v>
      </c>
      <c r="E534" s="71">
        <v>232</v>
      </c>
      <c r="F534" s="71">
        <f>IFERROR(IF(OR(IFERROR(VLOOKUP($B534&amp;"-"&amp;$C534,エリア表のみ!$D$5:$M$906,5,FALSE) ="●",FALSE),IFERROR(VLOOKUP($B534&amp;"-"&amp;$C534,エリア表のみ!$Q$5:$Z$906,5,FALSE) ="●",FALSE),IFERROR(VLOOKUP($B534&amp;"-"&amp;$C534,エリア表のみ!$AD$5:$AM$906,5,FALSE) ="●",FALSE)),1,0),0)</f>
        <v>0</v>
      </c>
      <c r="G534" s="71">
        <v>187</v>
      </c>
      <c r="H534" s="71">
        <f>IFERROR(IF(OR(IFERROR(VLOOKUP($B534&amp;"-"&amp;$C534,エリア表のみ!$D$5:$M$906,7,FALSE) ="●",FALSE),IFERROR(VLOOKUP($B534&amp;"-"&amp;$C534,エリア表のみ!$Q$5:$Z$906,7,FALSE) ="●",FALSE),IFERROR(VLOOKUP($B534&amp;"-"&amp;$C534,エリア表のみ!$AD$5:$AM$906,7,FALSE) ="●",FALSE)),1,0),0)</f>
        <v>0</v>
      </c>
      <c r="I534" s="71">
        <v>419</v>
      </c>
      <c r="J534" s="71">
        <f>IFERROR(_xlfn.IFS(IFERROR(VLOOKUP($B534&amp;"-"&amp;$C534,エリア表のみ!$D$5:$M$906,1,FALSE) =$B534&amp;"-"&amp;$C534,FALSE),IFERROR(VLOOKUP($B534&amp;"-"&amp;$C534,エリア表のみ!$D$5:$M$906,9,FALSE),0),IFERROR(VLOOKUP($B534&amp;"-"&amp;$C534,エリア表のみ!$Q$5:$Z$906,1,FALSE) =$B534&amp;"-"&amp;$C534,FALSE),IFERROR(VLOOKUP($B534&amp;"-"&amp;$C534,エリア表のみ!$Q$5:$Z$906,9,FALSE),0),IFERROR(VLOOKUP($B534&amp;"-"&amp;$C534,エリア表のみ!$AD$5:$AM$906,1,FALSE) =$B534&amp;"-"&amp;$C534,FALSE),IFERROR(VLOOKUP($B534&amp;"-"&amp;$C534,エリア表のみ!$AD$5:$AM$906,9,FALSE),0)),0)</f>
        <v>0</v>
      </c>
    </row>
    <row r="535" spans="1:10">
      <c r="A535" s="17">
        <v>33</v>
      </c>
      <c r="B535" s="17">
        <v>17</v>
      </c>
      <c r="C535" s="71">
        <v>33</v>
      </c>
      <c r="D535" s="71">
        <f>IFERROR(IF(OR(IFERROR(VLOOKUP($B535&amp;"-"&amp;$C535,エリア表のみ!$D$5:$M$906,3,FALSE) ="●",FALSE),IFERROR(VLOOKUP($B535&amp;"-"&amp;$C535,エリア表のみ!$Q$5:$Z$906,3,FALSE) ="●",FALSE),IFERROR(VLOOKUP($B535&amp;"-"&amp;$C535,エリア表のみ!$AD$5:$AM$906,3,FALSE) ="●",FALSE)),1,0),0)</f>
        <v>0</v>
      </c>
      <c r="E535" s="71">
        <v>108</v>
      </c>
      <c r="F535" s="71">
        <f>IFERROR(IF(OR(IFERROR(VLOOKUP($B535&amp;"-"&amp;$C535,エリア表のみ!$D$5:$M$906,5,FALSE) ="●",FALSE),IFERROR(VLOOKUP($B535&amp;"-"&amp;$C535,エリア表のみ!$Q$5:$Z$906,5,FALSE) ="●",FALSE),IFERROR(VLOOKUP($B535&amp;"-"&amp;$C535,エリア表のみ!$AD$5:$AM$906,5,FALSE) ="●",FALSE)),1,0),0)</f>
        <v>0</v>
      </c>
      <c r="G535" s="71">
        <v>140</v>
      </c>
      <c r="H535" s="71">
        <f>IFERROR(IF(OR(IFERROR(VLOOKUP($B535&amp;"-"&amp;$C535,エリア表のみ!$D$5:$M$906,7,FALSE) ="●",FALSE),IFERROR(VLOOKUP($B535&amp;"-"&amp;$C535,エリア表のみ!$Q$5:$Z$906,7,FALSE) ="●",FALSE),IFERROR(VLOOKUP($B535&amp;"-"&amp;$C535,エリア表のみ!$AD$5:$AM$906,7,FALSE) ="●",FALSE)),1,0),0)</f>
        <v>0</v>
      </c>
      <c r="I535" s="71">
        <v>248</v>
      </c>
      <c r="J535" s="71">
        <f>IFERROR(_xlfn.IFS(IFERROR(VLOOKUP($B535&amp;"-"&amp;$C535,エリア表のみ!$D$5:$M$906,1,FALSE) =$B535&amp;"-"&amp;$C535,FALSE),IFERROR(VLOOKUP($B535&amp;"-"&amp;$C535,エリア表のみ!$D$5:$M$906,9,FALSE),0),IFERROR(VLOOKUP($B535&amp;"-"&amp;$C535,エリア表のみ!$Q$5:$Z$906,1,FALSE) =$B535&amp;"-"&amp;$C535,FALSE),IFERROR(VLOOKUP($B535&amp;"-"&amp;$C535,エリア表のみ!$Q$5:$Z$906,9,FALSE),0),IFERROR(VLOOKUP($B535&amp;"-"&amp;$C535,エリア表のみ!$AD$5:$AM$906,1,FALSE) =$B535&amp;"-"&amp;$C535,FALSE),IFERROR(VLOOKUP($B535&amp;"-"&amp;$C535,エリア表のみ!$AD$5:$AM$906,9,FALSE),0)),0)</f>
        <v>0</v>
      </c>
    </row>
    <row r="536" spans="1:10">
      <c r="A536" s="17">
        <v>1</v>
      </c>
      <c r="B536" s="17">
        <v>18</v>
      </c>
      <c r="C536" s="71">
        <v>1</v>
      </c>
      <c r="D536" s="71">
        <f>IFERROR(IF(OR(IFERROR(VLOOKUP($B536&amp;"-"&amp;$C536,エリア表のみ!$D$5:$M$906,3,FALSE) ="●",FALSE),IFERROR(VLOOKUP($B536&amp;"-"&amp;$C536,エリア表のみ!$Q$5:$Z$906,3,FALSE) ="●",FALSE),IFERROR(VLOOKUP($B536&amp;"-"&amp;$C536,エリア表のみ!$AD$5:$AM$906,3,FALSE) ="●",FALSE)),1,0),0)</f>
        <v>0</v>
      </c>
      <c r="E536" s="71">
        <v>107</v>
      </c>
      <c r="F536" s="71">
        <f>IFERROR(IF(OR(IFERROR(VLOOKUP($B536&amp;"-"&amp;$C536,エリア表のみ!$D$5:$M$906,5,FALSE) ="●",FALSE),IFERROR(VLOOKUP($B536&amp;"-"&amp;$C536,エリア表のみ!$Q$5:$Z$906,5,FALSE) ="●",FALSE),IFERROR(VLOOKUP($B536&amp;"-"&amp;$C536,エリア表のみ!$AD$5:$AM$906,5,FALSE) ="●",FALSE)),1,0),0)</f>
        <v>0</v>
      </c>
      <c r="G536" s="71">
        <v>31</v>
      </c>
      <c r="H536" s="71">
        <f>IFERROR(IF(OR(IFERROR(VLOOKUP($B536&amp;"-"&amp;$C536,エリア表のみ!$D$5:$M$906,7,FALSE) ="●",FALSE),IFERROR(VLOOKUP($B536&amp;"-"&amp;$C536,エリア表のみ!$Q$5:$Z$906,7,FALSE) ="●",FALSE),IFERROR(VLOOKUP($B536&amp;"-"&amp;$C536,エリア表のみ!$AD$5:$AM$906,7,FALSE) ="●",FALSE)),1,0),0)</f>
        <v>0</v>
      </c>
      <c r="I536" s="71">
        <v>138</v>
      </c>
      <c r="J536" s="71">
        <f>IFERROR(_xlfn.IFS(IFERROR(VLOOKUP($B536&amp;"-"&amp;$C536,エリア表のみ!$D$5:$M$906,1,FALSE) =$B536&amp;"-"&amp;$C536,FALSE),IFERROR(VLOOKUP($B536&amp;"-"&amp;$C536,エリア表のみ!$D$5:$M$906,9,FALSE),0),IFERROR(VLOOKUP($B536&amp;"-"&amp;$C536,エリア表のみ!$Q$5:$Z$906,1,FALSE) =$B536&amp;"-"&amp;$C536,FALSE),IFERROR(VLOOKUP($B536&amp;"-"&amp;$C536,エリア表のみ!$Q$5:$Z$906,9,FALSE),0),IFERROR(VLOOKUP($B536&amp;"-"&amp;$C536,エリア表のみ!$AD$5:$AM$906,1,FALSE) =$B536&amp;"-"&amp;$C536,FALSE),IFERROR(VLOOKUP($B536&amp;"-"&amp;$C536,エリア表のみ!$AD$5:$AM$906,9,FALSE),0)),0)</f>
        <v>0</v>
      </c>
    </row>
    <row r="537" spans="1:10">
      <c r="A537" s="17">
        <v>2</v>
      </c>
      <c r="B537" s="17">
        <v>18</v>
      </c>
      <c r="C537" s="71">
        <v>2</v>
      </c>
      <c r="D537" s="71">
        <f>IFERROR(IF(OR(IFERROR(VLOOKUP($B537&amp;"-"&amp;$C537,エリア表のみ!$D$5:$M$906,3,FALSE) ="●",FALSE),IFERROR(VLOOKUP($B537&amp;"-"&amp;$C537,エリア表のみ!$Q$5:$Z$906,3,FALSE) ="●",FALSE),IFERROR(VLOOKUP($B537&amp;"-"&amp;$C537,エリア表のみ!$AD$5:$AM$906,3,FALSE) ="●",FALSE)),1,0),0)</f>
        <v>0</v>
      </c>
      <c r="E537" s="71">
        <v>243</v>
      </c>
      <c r="F537" s="71">
        <f>IFERROR(IF(OR(IFERROR(VLOOKUP($B537&amp;"-"&amp;$C537,エリア表のみ!$D$5:$M$906,5,FALSE) ="●",FALSE),IFERROR(VLOOKUP($B537&amp;"-"&amp;$C537,エリア表のみ!$Q$5:$Z$906,5,FALSE) ="●",FALSE),IFERROR(VLOOKUP($B537&amp;"-"&amp;$C537,エリア表のみ!$AD$5:$AM$906,5,FALSE) ="●",FALSE)),1,0),0)</f>
        <v>0</v>
      </c>
      <c r="G537" s="71">
        <v>75</v>
      </c>
      <c r="H537" s="71">
        <f>IFERROR(IF(OR(IFERROR(VLOOKUP($B537&amp;"-"&amp;$C537,エリア表のみ!$D$5:$M$906,7,FALSE) ="●",FALSE),IFERROR(VLOOKUP($B537&amp;"-"&amp;$C537,エリア表のみ!$Q$5:$Z$906,7,FALSE) ="●",FALSE),IFERROR(VLOOKUP($B537&amp;"-"&amp;$C537,エリア表のみ!$AD$5:$AM$906,7,FALSE) ="●",FALSE)),1,0),0)</f>
        <v>0</v>
      </c>
      <c r="I537" s="71">
        <v>318</v>
      </c>
      <c r="J537" s="71">
        <f>IFERROR(_xlfn.IFS(IFERROR(VLOOKUP($B537&amp;"-"&amp;$C537,エリア表のみ!$D$5:$M$906,1,FALSE) =$B537&amp;"-"&amp;$C537,FALSE),IFERROR(VLOOKUP($B537&amp;"-"&amp;$C537,エリア表のみ!$D$5:$M$906,9,FALSE),0),IFERROR(VLOOKUP($B537&amp;"-"&amp;$C537,エリア表のみ!$Q$5:$Z$906,1,FALSE) =$B537&amp;"-"&amp;$C537,FALSE),IFERROR(VLOOKUP($B537&amp;"-"&amp;$C537,エリア表のみ!$Q$5:$Z$906,9,FALSE),0),IFERROR(VLOOKUP($B537&amp;"-"&amp;$C537,エリア表のみ!$AD$5:$AM$906,1,FALSE) =$B537&amp;"-"&amp;$C537,FALSE),IFERROR(VLOOKUP($B537&amp;"-"&amp;$C537,エリア表のみ!$AD$5:$AM$906,9,FALSE),0)),0)</f>
        <v>0</v>
      </c>
    </row>
    <row r="538" spans="1:10">
      <c r="A538" s="17">
        <v>3</v>
      </c>
      <c r="B538" s="17">
        <v>18</v>
      </c>
      <c r="C538" s="71">
        <v>3</v>
      </c>
      <c r="D538" s="71">
        <f>IFERROR(IF(OR(IFERROR(VLOOKUP($B538&amp;"-"&amp;$C538,エリア表のみ!$D$5:$M$906,3,FALSE) ="●",FALSE),IFERROR(VLOOKUP($B538&amp;"-"&amp;$C538,エリア表のみ!$Q$5:$Z$906,3,FALSE) ="●",FALSE),IFERROR(VLOOKUP($B538&amp;"-"&amp;$C538,エリア表のみ!$AD$5:$AM$906,3,FALSE) ="●",FALSE)),1,0),0)</f>
        <v>0</v>
      </c>
      <c r="E538" s="71">
        <v>138</v>
      </c>
      <c r="F538" s="71">
        <f>IFERROR(IF(OR(IFERROR(VLOOKUP($B538&amp;"-"&amp;$C538,エリア表のみ!$D$5:$M$906,5,FALSE) ="●",FALSE),IFERROR(VLOOKUP($B538&amp;"-"&amp;$C538,エリア表のみ!$Q$5:$Z$906,5,FALSE) ="●",FALSE),IFERROR(VLOOKUP($B538&amp;"-"&amp;$C538,エリア表のみ!$AD$5:$AM$906,5,FALSE) ="●",FALSE)),1,0),0)</f>
        <v>0</v>
      </c>
      <c r="G538" s="71">
        <v>65</v>
      </c>
      <c r="H538" s="71">
        <f>IFERROR(IF(OR(IFERROR(VLOOKUP($B538&amp;"-"&amp;$C538,エリア表のみ!$D$5:$M$906,7,FALSE) ="●",FALSE),IFERROR(VLOOKUP($B538&amp;"-"&amp;$C538,エリア表のみ!$Q$5:$Z$906,7,FALSE) ="●",FALSE),IFERROR(VLOOKUP($B538&amp;"-"&amp;$C538,エリア表のみ!$AD$5:$AM$906,7,FALSE) ="●",FALSE)),1,0),0)</f>
        <v>0</v>
      </c>
      <c r="I538" s="71">
        <v>203</v>
      </c>
      <c r="J538" s="71">
        <f>IFERROR(_xlfn.IFS(IFERROR(VLOOKUP($B538&amp;"-"&amp;$C538,エリア表のみ!$D$5:$M$906,1,FALSE) =$B538&amp;"-"&amp;$C538,FALSE),IFERROR(VLOOKUP($B538&amp;"-"&amp;$C538,エリア表のみ!$D$5:$M$906,9,FALSE),0),IFERROR(VLOOKUP($B538&amp;"-"&amp;$C538,エリア表のみ!$Q$5:$Z$906,1,FALSE) =$B538&amp;"-"&amp;$C538,FALSE),IFERROR(VLOOKUP($B538&amp;"-"&amp;$C538,エリア表のみ!$Q$5:$Z$906,9,FALSE),0),IFERROR(VLOOKUP($B538&amp;"-"&amp;$C538,エリア表のみ!$AD$5:$AM$906,1,FALSE) =$B538&amp;"-"&amp;$C538,FALSE),IFERROR(VLOOKUP($B538&amp;"-"&amp;$C538,エリア表のみ!$AD$5:$AM$906,9,FALSE),0)),0)</f>
        <v>0</v>
      </c>
    </row>
    <row r="539" spans="1:10">
      <c r="A539" s="17">
        <v>4</v>
      </c>
      <c r="B539" s="17">
        <v>18</v>
      </c>
      <c r="C539" s="71">
        <v>4</v>
      </c>
      <c r="D539" s="71">
        <f>IFERROR(IF(OR(IFERROR(VLOOKUP($B539&amp;"-"&amp;$C539,エリア表のみ!$D$5:$M$906,3,FALSE) ="●",FALSE),IFERROR(VLOOKUP($B539&amp;"-"&amp;$C539,エリア表のみ!$Q$5:$Z$906,3,FALSE) ="●",FALSE),IFERROR(VLOOKUP($B539&amp;"-"&amp;$C539,エリア表のみ!$AD$5:$AM$906,3,FALSE) ="●",FALSE)),1,0),0)</f>
        <v>0</v>
      </c>
      <c r="E539" s="71">
        <v>91</v>
      </c>
      <c r="F539" s="71">
        <f>IFERROR(IF(OR(IFERROR(VLOOKUP($B539&amp;"-"&amp;$C539,エリア表のみ!$D$5:$M$906,5,FALSE) ="●",FALSE),IFERROR(VLOOKUP($B539&amp;"-"&amp;$C539,エリア表のみ!$Q$5:$Z$906,5,FALSE) ="●",FALSE),IFERROR(VLOOKUP($B539&amp;"-"&amp;$C539,エリア表のみ!$AD$5:$AM$906,5,FALSE) ="●",FALSE)),1,0),0)</f>
        <v>0</v>
      </c>
      <c r="G539" s="71">
        <v>171</v>
      </c>
      <c r="H539" s="71">
        <f>IFERROR(IF(OR(IFERROR(VLOOKUP($B539&amp;"-"&amp;$C539,エリア表のみ!$D$5:$M$906,7,FALSE) ="●",FALSE),IFERROR(VLOOKUP($B539&amp;"-"&amp;$C539,エリア表のみ!$Q$5:$Z$906,7,FALSE) ="●",FALSE),IFERROR(VLOOKUP($B539&amp;"-"&amp;$C539,エリア表のみ!$AD$5:$AM$906,7,FALSE) ="●",FALSE)),1,0),0)</f>
        <v>0</v>
      </c>
      <c r="I539" s="71">
        <v>262</v>
      </c>
      <c r="J539" s="71">
        <f>IFERROR(_xlfn.IFS(IFERROR(VLOOKUP($B539&amp;"-"&amp;$C539,エリア表のみ!$D$5:$M$906,1,FALSE) =$B539&amp;"-"&amp;$C539,FALSE),IFERROR(VLOOKUP($B539&amp;"-"&amp;$C539,エリア表のみ!$D$5:$M$906,9,FALSE),0),IFERROR(VLOOKUP($B539&amp;"-"&amp;$C539,エリア表のみ!$Q$5:$Z$906,1,FALSE) =$B539&amp;"-"&amp;$C539,FALSE),IFERROR(VLOOKUP($B539&amp;"-"&amp;$C539,エリア表のみ!$Q$5:$Z$906,9,FALSE),0),IFERROR(VLOOKUP($B539&amp;"-"&amp;$C539,エリア表のみ!$AD$5:$AM$906,1,FALSE) =$B539&amp;"-"&amp;$C539,FALSE),IFERROR(VLOOKUP($B539&amp;"-"&amp;$C539,エリア表のみ!$AD$5:$AM$906,9,FALSE),0)),0)</f>
        <v>0</v>
      </c>
    </row>
    <row r="540" spans="1:10">
      <c r="A540" s="17">
        <v>5</v>
      </c>
      <c r="B540" s="17">
        <v>18</v>
      </c>
      <c r="C540" s="71">
        <v>5</v>
      </c>
      <c r="D540" s="71">
        <f>IFERROR(IF(OR(IFERROR(VLOOKUP($B540&amp;"-"&amp;$C540,エリア表のみ!$D$5:$M$906,3,FALSE) ="●",FALSE),IFERROR(VLOOKUP($B540&amp;"-"&amp;$C540,エリア表のみ!$Q$5:$Z$906,3,FALSE) ="●",FALSE),IFERROR(VLOOKUP($B540&amp;"-"&amp;$C540,エリア表のみ!$AD$5:$AM$906,3,FALSE) ="●",FALSE)),1,0),0)</f>
        <v>0</v>
      </c>
      <c r="E540" s="71">
        <v>201</v>
      </c>
      <c r="F540" s="71">
        <f>IFERROR(IF(OR(IFERROR(VLOOKUP($B540&amp;"-"&amp;$C540,エリア表のみ!$D$5:$M$906,5,FALSE) ="●",FALSE),IFERROR(VLOOKUP($B540&amp;"-"&amp;$C540,エリア表のみ!$Q$5:$Z$906,5,FALSE) ="●",FALSE),IFERROR(VLOOKUP($B540&amp;"-"&amp;$C540,エリア表のみ!$AD$5:$AM$906,5,FALSE) ="●",FALSE)),1,0),0)</f>
        <v>0</v>
      </c>
      <c r="G540" s="71">
        <v>102</v>
      </c>
      <c r="H540" s="71">
        <f>IFERROR(IF(OR(IFERROR(VLOOKUP($B540&amp;"-"&amp;$C540,エリア表のみ!$D$5:$M$906,7,FALSE) ="●",FALSE),IFERROR(VLOOKUP($B540&amp;"-"&amp;$C540,エリア表のみ!$Q$5:$Z$906,7,FALSE) ="●",FALSE),IFERROR(VLOOKUP($B540&amp;"-"&amp;$C540,エリア表のみ!$AD$5:$AM$906,7,FALSE) ="●",FALSE)),1,0),0)</f>
        <v>0</v>
      </c>
      <c r="I540" s="71">
        <v>303</v>
      </c>
      <c r="J540" s="71">
        <f>IFERROR(_xlfn.IFS(IFERROR(VLOOKUP($B540&amp;"-"&amp;$C540,エリア表のみ!$D$5:$M$906,1,FALSE) =$B540&amp;"-"&amp;$C540,FALSE),IFERROR(VLOOKUP($B540&amp;"-"&amp;$C540,エリア表のみ!$D$5:$M$906,9,FALSE),0),IFERROR(VLOOKUP($B540&amp;"-"&amp;$C540,エリア表のみ!$Q$5:$Z$906,1,FALSE) =$B540&amp;"-"&amp;$C540,FALSE),IFERROR(VLOOKUP($B540&amp;"-"&amp;$C540,エリア表のみ!$Q$5:$Z$906,9,FALSE),0),IFERROR(VLOOKUP($B540&amp;"-"&amp;$C540,エリア表のみ!$AD$5:$AM$906,1,FALSE) =$B540&amp;"-"&amp;$C540,FALSE),IFERROR(VLOOKUP($B540&amp;"-"&amp;$C540,エリア表のみ!$AD$5:$AM$906,9,FALSE),0)),0)</f>
        <v>0</v>
      </c>
    </row>
    <row r="541" spans="1:10">
      <c r="A541" s="17">
        <v>6</v>
      </c>
      <c r="B541" s="17">
        <v>18</v>
      </c>
      <c r="C541" s="71">
        <v>6</v>
      </c>
      <c r="D541" s="71">
        <f>IFERROR(IF(OR(IFERROR(VLOOKUP($B541&amp;"-"&amp;$C541,エリア表のみ!$D$5:$M$906,3,FALSE) ="●",FALSE),IFERROR(VLOOKUP($B541&amp;"-"&amp;$C541,エリア表のみ!$Q$5:$Z$906,3,FALSE) ="●",FALSE),IFERROR(VLOOKUP($B541&amp;"-"&amp;$C541,エリア表のみ!$AD$5:$AM$906,3,FALSE) ="●",FALSE)),1,0),0)</f>
        <v>0</v>
      </c>
      <c r="E541" s="71">
        <v>41</v>
      </c>
      <c r="F541" s="71">
        <f>IFERROR(IF(OR(IFERROR(VLOOKUP($B541&amp;"-"&amp;$C541,エリア表のみ!$D$5:$M$906,5,FALSE) ="●",FALSE),IFERROR(VLOOKUP($B541&amp;"-"&amp;$C541,エリア表のみ!$Q$5:$Z$906,5,FALSE) ="●",FALSE),IFERROR(VLOOKUP($B541&amp;"-"&amp;$C541,エリア表のみ!$AD$5:$AM$906,5,FALSE) ="●",FALSE)),1,0),0)</f>
        <v>0</v>
      </c>
      <c r="G541" s="71">
        <v>212</v>
      </c>
      <c r="H541" s="71">
        <f>IFERROR(IF(OR(IFERROR(VLOOKUP($B541&amp;"-"&amp;$C541,エリア表のみ!$D$5:$M$906,7,FALSE) ="●",FALSE),IFERROR(VLOOKUP($B541&amp;"-"&amp;$C541,エリア表のみ!$Q$5:$Z$906,7,FALSE) ="●",FALSE),IFERROR(VLOOKUP($B541&amp;"-"&amp;$C541,エリア表のみ!$AD$5:$AM$906,7,FALSE) ="●",FALSE)),1,0),0)</f>
        <v>0</v>
      </c>
      <c r="I541" s="71">
        <v>253</v>
      </c>
      <c r="J541" s="71">
        <f>IFERROR(_xlfn.IFS(IFERROR(VLOOKUP($B541&amp;"-"&amp;$C541,エリア表のみ!$D$5:$M$906,1,FALSE) =$B541&amp;"-"&amp;$C541,FALSE),IFERROR(VLOOKUP($B541&amp;"-"&amp;$C541,エリア表のみ!$D$5:$M$906,9,FALSE),0),IFERROR(VLOOKUP($B541&amp;"-"&amp;$C541,エリア表のみ!$Q$5:$Z$906,1,FALSE) =$B541&amp;"-"&amp;$C541,FALSE),IFERROR(VLOOKUP($B541&amp;"-"&amp;$C541,エリア表のみ!$Q$5:$Z$906,9,FALSE),0),IFERROR(VLOOKUP($B541&amp;"-"&amp;$C541,エリア表のみ!$AD$5:$AM$906,1,FALSE) =$B541&amp;"-"&amp;$C541,FALSE),IFERROR(VLOOKUP($B541&amp;"-"&amp;$C541,エリア表のみ!$AD$5:$AM$906,9,FALSE),0)),0)</f>
        <v>0</v>
      </c>
    </row>
    <row r="542" spans="1:10">
      <c r="A542" s="17">
        <v>7</v>
      </c>
      <c r="B542" s="17">
        <v>18</v>
      </c>
      <c r="C542" s="71">
        <v>7</v>
      </c>
      <c r="D542" s="71">
        <f>IFERROR(IF(OR(IFERROR(VLOOKUP($B542&amp;"-"&amp;$C542,エリア表のみ!$D$5:$M$906,3,FALSE) ="●",FALSE),IFERROR(VLOOKUP($B542&amp;"-"&amp;$C542,エリア表のみ!$Q$5:$Z$906,3,FALSE) ="●",FALSE),IFERROR(VLOOKUP($B542&amp;"-"&amp;$C542,エリア表のみ!$AD$5:$AM$906,3,FALSE) ="●",FALSE)),1,0),0)</f>
        <v>0</v>
      </c>
      <c r="E542" s="71">
        <v>223</v>
      </c>
      <c r="F542" s="71">
        <f>IFERROR(IF(OR(IFERROR(VLOOKUP($B542&amp;"-"&amp;$C542,エリア表のみ!$D$5:$M$906,5,FALSE) ="●",FALSE),IFERROR(VLOOKUP($B542&amp;"-"&amp;$C542,エリア表のみ!$Q$5:$Z$906,5,FALSE) ="●",FALSE),IFERROR(VLOOKUP($B542&amp;"-"&amp;$C542,エリア表のみ!$AD$5:$AM$906,5,FALSE) ="●",FALSE)),1,0),0)</f>
        <v>0</v>
      </c>
      <c r="G542" s="71">
        <v>62</v>
      </c>
      <c r="H542" s="71">
        <f>IFERROR(IF(OR(IFERROR(VLOOKUP($B542&amp;"-"&amp;$C542,エリア表のみ!$D$5:$M$906,7,FALSE) ="●",FALSE),IFERROR(VLOOKUP($B542&amp;"-"&amp;$C542,エリア表のみ!$Q$5:$Z$906,7,FALSE) ="●",FALSE),IFERROR(VLOOKUP($B542&amp;"-"&amp;$C542,エリア表のみ!$AD$5:$AM$906,7,FALSE) ="●",FALSE)),1,0),0)</f>
        <v>0</v>
      </c>
      <c r="I542" s="71">
        <v>285</v>
      </c>
      <c r="J542" s="71">
        <f>IFERROR(_xlfn.IFS(IFERROR(VLOOKUP($B542&amp;"-"&amp;$C542,エリア表のみ!$D$5:$M$906,1,FALSE) =$B542&amp;"-"&amp;$C542,FALSE),IFERROR(VLOOKUP($B542&amp;"-"&amp;$C542,エリア表のみ!$D$5:$M$906,9,FALSE),0),IFERROR(VLOOKUP($B542&amp;"-"&amp;$C542,エリア表のみ!$Q$5:$Z$906,1,FALSE) =$B542&amp;"-"&amp;$C542,FALSE),IFERROR(VLOOKUP($B542&amp;"-"&amp;$C542,エリア表のみ!$Q$5:$Z$906,9,FALSE),0),IFERROR(VLOOKUP($B542&amp;"-"&amp;$C542,エリア表のみ!$AD$5:$AM$906,1,FALSE) =$B542&amp;"-"&amp;$C542,FALSE),IFERROR(VLOOKUP($B542&amp;"-"&amp;$C542,エリア表のみ!$AD$5:$AM$906,9,FALSE),0)),0)</f>
        <v>0</v>
      </c>
    </row>
    <row r="543" spans="1:10">
      <c r="A543" s="17">
        <v>8</v>
      </c>
      <c r="B543" s="17">
        <v>18</v>
      </c>
      <c r="C543" s="71">
        <v>8</v>
      </c>
      <c r="D543" s="71">
        <f>IFERROR(IF(OR(IFERROR(VLOOKUP($B543&amp;"-"&amp;$C543,エリア表のみ!$D$5:$M$906,3,FALSE) ="●",FALSE),IFERROR(VLOOKUP($B543&amp;"-"&amp;$C543,エリア表のみ!$Q$5:$Z$906,3,FALSE) ="●",FALSE),IFERROR(VLOOKUP($B543&amp;"-"&amp;$C543,エリア表のみ!$AD$5:$AM$906,3,FALSE) ="●",FALSE)),1,0),0)</f>
        <v>0</v>
      </c>
      <c r="E543" s="71">
        <v>211</v>
      </c>
      <c r="F543" s="71">
        <f>IFERROR(IF(OR(IFERROR(VLOOKUP($B543&amp;"-"&amp;$C543,エリア表のみ!$D$5:$M$906,5,FALSE) ="●",FALSE),IFERROR(VLOOKUP($B543&amp;"-"&amp;$C543,エリア表のみ!$Q$5:$Z$906,5,FALSE) ="●",FALSE),IFERROR(VLOOKUP($B543&amp;"-"&amp;$C543,エリア表のみ!$AD$5:$AM$906,5,FALSE) ="●",FALSE)),1,0),0)</f>
        <v>0</v>
      </c>
      <c r="G543" s="71">
        <v>35</v>
      </c>
      <c r="H543" s="71">
        <f>IFERROR(IF(OR(IFERROR(VLOOKUP($B543&amp;"-"&amp;$C543,エリア表のみ!$D$5:$M$906,7,FALSE) ="●",FALSE),IFERROR(VLOOKUP($B543&amp;"-"&amp;$C543,エリア表のみ!$Q$5:$Z$906,7,FALSE) ="●",FALSE),IFERROR(VLOOKUP($B543&amp;"-"&amp;$C543,エリア表のみ!$AD$5:$AM$906,7,FALSE) ="●",FALSE)),1,0),0)</f>
        <v>0</v>
      </c>
      <c r="I543" s="71">
        <v>246</v>
      </c>
      <c r="J543" s="71">
        <f>IFERROR(_xlfn.IFS(IFERROR(VLOOKUP($B543&amp;"-"&amp;$C543,エリア表のみ!$D$5:$M$906,1,FALSE) =$B543&amp;"-"&amp;$C543,FALSE),IFERROR(VLOOKUP($B543&amp;"-"&amp;$C543,エリア表のみ!$D$5:$M$906,9,FALSE),0),IFERROR(VLOOKUP($B543&amp;"-"&amp;$C543,エリア表のみ!$Q$5:$Z$906,1,FALSE) =$B543&amp;"-"&amp;$C543,FALSE),IFERROR(VLOOKUP($B543&amp;"-"&amp;$C543,エリア表のみ!$Q$5:$Z$906,9,FALSE),0),IFERROR(VLOOKUP($B543&amp;"-"&amp;$C543,エリア表のみ!$AD$5:$AM$906,1,FALSE) =$B543&amp;"-"&amp;$C543,FALSE),IFERROR(VLOOKUP($B543&amp;"-"&amp;$C543,エリア表のみ!$AD$5:$AM$906,9,FALSE),0)),0)</f>
        <v>0</v>
      </c>
    </row>
    <row r="544" spans="1:10">
      <c r="A544" s="17">
        <v>9</v>
      </c>
      <c r="B544" s="17">
        <v>18</v>
      </c>
      <c r="C544" s="71">
        <v>9</v>
      </c>
      <c r="D544" s="71">
        <f>IFERROR(IF(OR(IFERROR(VLOOKUP($B544&amp;"-"&amp;$C544,エリア表のみ!$D$5:$M$906,3,FALSE) ="●",FALSE),IFERROR(VLOOKUP($B544&amp;"-"&amp;$C544,エリア表のみ!$Q$5:$Z$906,3,FALSE) ="●",FALSE),IFERROR(VLOOKUP($B544&amp;"-"&amp;$C544,エリア表のみ!$AD$5:$AM$906,3,FALSE) ="●",FALSE)),1,0),0)</f>
        <v>0</v>
      </c>
      <c r="E544" s="71">
        <v>226</v>
      </c>
      <c r="F544" s="71">
        <f>IFERROR(IF(OR(IFERROR(VLOOKUP($B544&amp;"-"&amp;$C544,エリア表のみ!$D$5:$M$906,5,FALSE) ="●",FALSE),IFERROR(VLOOKUP($B544&amp;"-"&amp;$C544,エリア表のみ!$Q$5:$Z$906,5,FALSE) ="●",FALSE),IFERROR(VLOOKUP($B544&amp;"-"&amp;$C544,エリア表のみ!$AD$5:$AM$906,5,FALSE) ="●",FALSE)),1,0),0)</f>
        <v>0</v>
      </c>
      <c r="G544" s="71">
        <v>199</v>
      </c>
      <c r="H544" s="71">
        <f>IFERROR(IF(OR(IFERROR(VLOOKUP($B544&amp;"-"&amp;$C544,エリア表のみ!$D$5:$M$906,7,FALSE) ="●",FALSE),IFERROR(VLOOKUP($B544&amp;"-"&amp;$C544,エリア表のみ!$Q$5:$Z$906,7,FALSE) ="●",FALSE),IFERROR(VLOOKUP($B544&amp;"-"&amp;$C544,エリア表のみ!$AD$5:$AM$906,7,FALSE) ="●",FALSE)),1,0),0)</f>
        <v>0</v>
      </c>
      <c r="I544" s="71">
        <v>425</v>
      </c>
      <c r="J544" s="71">
        <f>IFERROR(_xlfn.IFS(IFERROR(VLOOKUP($B544&amp;"-"&amp;$C544,エリア表のみ!$D$5:$M$906,1,FALSE) =$B544&amp;"-"&amp;$C544,FALSE),IFERROR(VLOOKUP($B544&amp;"-"&amp;$C544,エリア表のみ!$D$5:$M$906,9,FALSE),0),IFERROR(VLOOKUP($B544&amp;"-"&amp;$C544,エリア表のみ!$Q$5:$Z$906,1,FALSE) =$B544&amp;"-"&amp;$C544,FALSE),IFERROR(VLOOKUP($B544&amp;"-"&amp;$C544,エリア表のみ!$Q$5:$Z$906,9,FALSE),0),IFERROR(VLOOKUP($B544&amp;"-"&amp;$C544,エリア表のみ!$AD$5:$AM$906,1,FALSE) =$B544&amp;"-"&amp;$C544,FALSE),IFERROR(VLOOKUP($B544&amp;"-"&amp;$C544,エリア表のみ!$AD$5:$AM$906,9,FALSE),0)),0)</f>
        <v>0</v>
      </c>
    </row>
    <row r="545" spans="1:12">
      <c r="A545" s="17">
        <v>10</v>
      </c>
      <c r="B545" s="17">
        <v>18</v>
      </c>
      <c r="C545" s="71">
        <v>10</v>
      </c>
      <c r="D545" s="71">
        <f>IFERROR(IF(OR(IFERROR(VLOOKUP($B545&amp;"-"&amp;$C545,エリア表のみ!$D$5:$M$906,3,FALSE) ="●",FALSE),IFERROR(VLOOKUP($B545&amp;"-"&amp;$C545,エリア表のみ!$Q$5:$Z$906,3,FALSE) ="●",FALSE),IFERROR(VLOOKUP($B545&amp;"-"&amp;$C545,エリア表のみ!$AD$5:$AM$906,3,FALSE) ="●",FALSE)),1,0),0)</f>
        <v>0</v>
      </c>
      <c r="E545" s="71">
        <v>260</v>
      </c>
      <c r="F545" s="71">
        <f>IFERROR(IF(OR(IFERROR(VLOOKUP($B545&amp;"-"&amp;$C545,エリア表のみ!$D$5:$M$906,5,FALSE) ="●",FALSE),IFERROR(VLOOKUP($B545&amp;"-"&amp;$C545,エリア表のみ!$Q$5:$Z$906,5,FALSE) ="●",FALSE),IFERROR(VLOOKUP($B545&amp;"-"&amp;$C545,エリア表のみ!$AD$5:$AM$906,5,FALSE) ="●",FALSE)),1,0),0)</f>
        <v>0</v>
      </c>
      <c r="G545" s="71">
        <v>119</v>
      </c>
      <c r="H545" s="71">
        <f>IFERROR(IF(OR(IFERROR(VLOOKUP($B545&amp;"-"&amp;$C545,エリア表のみ!$D$5:$M$906,7,FALSE) ="●",FALSE),IFERROR(VLOOKUP($B545&amp;"-"&amp;$C545,エリア表のみ!$Q$5:$Z$906,7,FALSE) ="●",FALSE),IFERROR(VLOOKUP($B545&amp;"-"&amp;$C545,エリア表のみ!$AD$5:$AM$906,7,FALSE) ="●",FALSE)),1,0),0)</f>
        <v>0</v>
      </c>
      <c r="I545" s="71">
        <v>379</v>
      </c>
      <c r="J545" s="71">
        <f>IFERROR(_xlfn.IFS(IFERROR(VLOOKUP($B545&amp;"-"&amp;$C545,エリア表のみ!$D$5:$M$906,1,FALSE) =$B545&amp;"-"&amp;$C545,FALSE),IFERROR(VLOOKUP($B545&amp;"-"&amp;$C545,エリア表のみ!$D$5:$M$906,9,FALSE),0),IFERROR(VLOOKUP($B545&amp;"-"&amp;$C545,エリア表のみ!$Q$5:$Z$906,1,FALSE) =$B545&amp;"-"&amp;$C545,FALSE),IFERROR(VLOOKUP($B545&amp;"-"&amp;$C545,エリア表のみ!$Q$5:$Z$906,9,FALSE),0),IFERROR(VLOOKUP($B545&amp;"-"&amp;$C545,エリア表のみ!$AD$5:$AM$906,1,FALSE) =$B545&amp;"-"&amp;$C545,FALSE),IFERROR(VLOOKUP($B545&amp;"-"&amp;$C545,エリア表のみ!$AD$5:$AM$906,9,FALSE),0)),0)</f>
        <v>0</v>
      </c>
    </row>
    <row r="546" spans="1:12">
      <c r="A546" s="17">
        <v>12</v>
      </c>
      <c r="B546" s="17">
        <v>18</v>
      </c>
      <c r="C546" s="71">
        <v>12</v>
      </c>
      <c r="D546" s="71">
        <f>IFERROR(IF(OR(IFERROR(VLOOKUP($B546&amp;"-"&amp;$C546,エリア表のみ!$D$5:$M$906,3,FALSE) ="●",FALSE),IFERROR(VLOOKUP($B546&amp;"-"&amp;$C546,エリア表のみ!$Q$5:$Z$906,3,FALSE) ="●",FALSE),IFERROR(VLOOKUP($B546&amp;"-"&amp;$C546,エリア表のみ!$AD$5:$AM$906,3,FALSE) ="●",FALSE)),1,0),0)</f>
        <v>0</v>
      </c>
      <c r="E546" s="71">
        <v>380</v>
      </c>
      <c r="F546" s="71">
        <f>IFERROR(IF(OR(IFERROR(VLOOKUP($B546&amp;"-"&amp;$C546,エリア表のみ!$D$5:$M$906,5,FALSE) ="●",FALSE),IFERROR(VLOOKUP($B546&amp;"-"&amp;$C546,エリア表のみ!$Q$5:$Z$906,5,FALSE) ="●",FALSE),IFERROR(VLOOKUP($B546&amp;"-"&amp;$C546,エリア表のみ!$AD$5:$AM$906,5,FALSE) ="●",FALSE)),1,0),0)</f>
        <v>0</v>
      </c>
      <c r="G546" s="71">
        <v>280</v>
      </c>
      <c r="H546" s="71">
        <f>IFERROR(IF(OR(IFERROR(VLOOKUP($B546&amp;"-"&amp;$C546,エリア表のみ!$D$5:$M$906,7,FALSE) ="●",FALSE),IFERROR(VLOOKUP($B546&amp;"-"&amp;$C546,エリア表のみ!$Q$5:$Z$906,7,FALSE) ="●",FALSE),IFERROR(VLOOKUP($B546&amp;"-"&amp;$C546,エリア表のみ!$AD$5:$AM$906,7,FALSE) ="●",FALSE)),1,0),0)</f>
        <v>0</v>
      </c>
      <c r="I546" s="71">
        <v>660</v>
      </c>
      <c r="J546" s="71">
        <f>IFERROR(_xlfn.IFS(IFERROR(VLOOKUP($B546&amp;"-"&amp;$C546,エリア表のみ!$D$5:$M$906,1,FALSE) =$B546&amp;"-"&amp;$C546,FALSE),IFERROR(VLOOKUP($B546&amp;"-"&amp;$C546,エリア表のみ!$D$5:$M$906,9,FALSE),0),IFERROR(VLOOKUP($B546&amp;"-"&amp;$C546,エリア表のみ!$Q$5:$Z$906,1,FALSE) =$B546&amp;"-"&amp;$C546,FALSE),IFERROR(VLOOKUP($B546&amp;"-"&amp;$C546,エリア表のみ!$Q$5:$Z$906,9,FALSE),0),IFERROR(VLOOKUP($B546&amp;"-"&amp;$C546,エリア表のみ!$AD$5:$AM$906,1,FALSE) =$B546&amp;"-"&amp;$C546,FALSE),IFERROR(VLOOKUP($B546&amp;"-"&amp;$C546,エリア表のみ!$AD$5:$AM$906,9,FALSE),0)),0)</f>
        <v>0</v>
      </c>
    </row>
    <row r="547" spans="1:12">
      <c r="A547" s="17">
        <v>13</v>
      </c>
      <c r="B547" s="17">
        <v>18</v>
      </c>
      <c r="C547" s="71">
        <v>13</v>
      </c>
      <c r="D547" s="71">
        <f>IFERROR(IF(OR(IFERROR(VLOOKUP($B547&amp;"-"&amp;$C547,エリア表のみ!$D$5:$M$906,3,FALSE) ="●",FALSE),IFERROR(VLOOKUP($B547&amp;"-"&amp;$C547,エリア表のみ!$Q$5:$Z$906,3,FALSE) ="●",FALSE),IFERROR(VLOOKUP($B547&amp;"-"&amp;$C547,エリア表のみ!$AD$5:$AM$906,3,FALSE) ="●",FALSE)),1,0),0)</f>
        <v>0</v>
      </c>
      <c r="E547" s="71">
        <v>178</v>
      </c>
      <c r="F547" s="71">
        <f>IFERROR(IF(OR(IFERROR(VLOOKUP($B547&amp;"-"&amp;$C547,エリア表のみ!$D$5:$M$906,5,FALSE) ="●",FALSE),IFERROR(VLOOKUP($B547&amp;"-"&amp;$C547,エリア表のみ!$Q$5:$Z$906,5,FALSE) ="●",FALSE),IFERROR(VLOOKUP($B547&amp;"-"&amp;$C547,エリア表のみ!$AD$5:$AM$906,5,FALSE) ="●",FALSE)),1,0),0)</f>
        <v>0</v>
      </c>
      <c r="G547" s="71">
        <v>4</v>
      </c>
      <c r="H547" s="71">
        <f>IFERROR(IF(OR(IFERROR(VLOOKUP($B547&amp;"-"&amp;$C547,エリア表のみ!$D$5:$M$906,7,FALSE) ="●",FALSE),IFERROR(VLOOKUP($B547&amp;"-"&amp;$C547,エリア表のみ!$Q$5:$Z$906,7,FALSE) ="●",FALSE),IFERROR(VLOOKUP($B547&amp;"-"&amp;$C547,エリア表のみ!$AD$5:$AM$906,7,FALSE) ="●",FALSE)),1,0),0)</f>
        <v>0</v>
      </c>
      <c r="I547" s="71">
        <v>182</v>
      </c>
      <c r="J547" s="71">
        <f>IFERROR(_xlfn.IFS(IFERROR(VLOOKUP($B547&amp;"-"&amp;$C547,エリア表のみ!$D$5:$M$906,1,FALSE) =$B547&amp;"-"&amp;$C547,FALSE),IFERROR(VLOOKUP($B547&amp;"-"&amp;$C547,エリア表のみ!$D$5:$M$906,9,FALSE),0),IFERROR(VLOOKUP($B547&amp;"-"&amp;$C547,エリア表のみ!$Q$5:$Z$906,1,FALSE) =$B547&amp;"-"&amp;$C547,FALSE),IFERROR(VLOOKUP($B547&amp;"-"&amp;$C547,エリア表のみ!$Q$5:$Z$906,9,FALSE),0),IFERROR(VLOOKUP($B547&amp;"-"&amp;$C547,エリア表のみ!$AD$5:$AM$906,1,FALSE) =$B547&amp;"-"&amp;$C547,FALSE),IFERROR(VLOOKUP($B547&amp;"-"&amp;$C547,エリア表のみ!$AD$5:$AM$906,9,FALSE),0)),0)</f>
        <v>0</v>
      </c>
    </row>
    <row r="548" spans="1:12">
      <c r="A548" s="17">
        <v>14</v>
      </c>
      <c r="B548" s="17">
        <v>18</v>
      </c>
      <c r="C548" s="71">
        <v>14</v>
      </c>
      <c r="D548" s="71">
        <f>IFERROR(IF(OR(IFERROR(VLOOKUP($B548&amp;"-"&amp;$C548,エリア表のみ!$D$5:$M$906,3,FALSE) ="●",FALSE),IFERROR(VLOOKUP($B548&amp;"-"&amp;$C548,エリア表のみ!$Q$5:$Z$906,3,FALSE) ="●",FALSE),IFERROR(VLOOKUP($B548&amp;"-"&amp;$C548,エリア表のみ!$AD$5:$AM$906,3,FALSE) ="●",FALSE)),1,0),0)</f>
        <v>0</v>
      </c>
      <c r="E548" s="71">
        <v>8</v>
      </c>
      <c r="F548" s="71">
        <f>IFERROR(IF(OR(IFERROR(VLOOKUP($B548&amp;"-"&amp;$C548,エリア表のみ!$D$5:$M$906,5,FALSE) ="●",FALSE),IFERROR(VLOOKUP($B548&amp;"-"&amp;$C548,エリア表のみ!$Q$5:$Z$906,5,FALSE) ="●",FALSE),IFERROR(VLOOKUP($B548&amp;"-"&amp;$C548,エリア表のみ!$AD$5:$AM$906,5,FALSE) ="●",FALSE)),1,0),0)</f>
        <v>0</v>
      </c>
      <c r="G548" s="71">
        <v>122</v>
      </c>
      <c r="H548" s="71">
        <f>IFERROR(IF(OR(IFERROR(VLOOKUP($B548&amp;"-"&amp;$C548,エリア表のみ!$D$5:$M$906,7,FALSE) ="●",FALSE),IFERROR(VLOOKUP($B548&amp;"-"&amp;$C548,エリア表のみ!$Q$5:$Z$906,7,FALSE) ="●",FALSE),IFERROR(VLOOKUP($B548&amp;"-"&amp;$C548,エリア表のみ!$AD$5:$AM$906,7,FALSE) ="●",FALSE)),1,0),0)</f>
        <v>0</v>
      </c>
      <c r="I548" s="71">
        <v>130</v>
      </c>
      <c r="J548" s="71">
        <f>IFERROR(_xlfn.IFS(IFERROR(VLOOKUP($B548&amp;"-"&amp;$C548,エリア表のみ!$D$5:$M$906,1,FALSE) =$B548&amp;"-"&amp;$C548,FALSE),IFERROR(VLOOKUP($B548&amp;"-"&amp;$C548,エリア表のみ!$D$5:$M$906,9,FALSE),0),IFERROR(VLOOKUP($B548&amp;"-"&amp;$C548,エリア表のみ!$Q$5:$Z$906,1,FALSE) =$B548&amp;"-"&amp;$C548,FALSE),IFERROR(VLOOKUP($B548&amp;"-"&amp;$C548,エリア表のみ!$Q$5:$Z$906,9,FALSE),0),IFERROR(VLOOKUP($B548&amp;"-"&amp;$C548,エリア表のみ!$AD$5:$AM$906,1,FALSE) =$B548&amp;"-"&amp;$C548,FALSE),IFERROR(VLOOKUP($B548&amp;"-"&amp;$C548,エリア表のみ!$AD$5:$AM$906,9,FALSE),0)),0)</f>
        <v>0</v>
      </c>
    </row>
    <row r="549" spans="1:12">
      <c r="A549" s="17">
        <v>15</v>
      </c>
      <c r="B549" s="17">
        <v>18</v>
      </c>
      <c r="C549" s="71">
        <v>15</v>
      </c>
      <c r="D549" s="71">
        <f>IFERROR(IF(OR(IFERROR(VLOOKUP($B549&amp;"-"&amp;$C549,エリア表のみ!$D$5:$M$906,3,FALSE) ="●",FALSE),IFERROR(VLOOKUP($B549&amp;"-"&amp;$C549,エリア表のみ!$Q$5:$Z$906,3,FALSE) ="●",FALSE),IFERROR(VLOOKUP($B549&amp;"-"&amp;$C549,エリア表のみ!$AD$5:$AM$906,3,FALSE) ="●",FALSE)),1,0),0)</f>
        <v>0</v>
      </c>
      <c r="E549" s="71">
        <v>460</v>
      </c>
      <c r="F549" s="71">
        <f>IFERROR(IF(OR(IFERROR(VLOOKUP($B549&amp;"-"&amp;$C549,エリア表のみ!$D$5:$M$906,5,FALSE) ="●",FALSE),IFERROR(VLOOKUP($B549&amp;"-"&amp;$C549,エリア表のみ!$Q$5:$Z$906,5,FALSE) ="●",FALSE),IFERROR(VLOOKUP($B549&amp;"-"&amp;$C549,エリア表のみ!$AD$5:$AM$906,5,FALSE) ="●",FALSE)),1,0),0)</f>
        <v>0</v>
      </c>
      <c r="G549" s="71">
        <v>390</v>
      </c>
      <c r="H549" s="71">
        <f>IFERROR(IF(OR(IFERROR(VLOOKUP($B549&amp;"-"&amp;$C549,エリア表のみ!$D$5:$M$906,7,FALSE) ="●",FALSE),IFERROR(VLOOKUP($B549&amp;"-"&amp;$C549,エリア表のみ!$Q$5:$Z$906,7,FALSE) ="●",FALSE),IFERROR(VLOOKUP($B549&amp;"-"&amp;$C549,エリア表のみ!$AD$5:$AM$906,7,FALSE) ="●",FALSE)),1,0),0)</f>
        <v>0</v>
      </c>
      <c r="I549" s="71">
        <v>850</v>
      </c>
      <c r="J549" s="71">
        <f>IFERROR(_xlfn.IFS(IFERROR(VLOOKUP($B549&amp;"-"&amp;$C549,エリア表のみ!$D$5:$M$906,1,FALSE) =$B549&amp;"-"&amp;$C549,FALSE),IFERROR(VLOOKUP($B549&amp;"-"&amp;$C549,エリア表のみ!$D$5:$M$906,9,FALSE),0),IFERROR(VLOOKUP($B549&amp;"-"&amp;$C549,エリア表のみ!$Q$5:$Z$906,1,FALSE) =$B549&amp;"-"&amp;$C549,FALSE),IFERROR(VLOOKUP($B549&amp;"-"&amp;$C549,エリア表のみ!$Q$5:$Z$906,9,FALSE),0),IFERROR(VLOOKUP($B549&amp;"-"&amp;$C549,エリア表のみ!$AD$5:$AM$906,1,FALSE) =$B549&amp;"-"&amp;$C549,FALSE),IFERROR(VLOOKUP($B549&amp;"-"&amp;$C549,エリア表のみ!$AD$5:$AM$906,9,FALSE),0)),0)</f>
        <v>0</v>
      </c>
    </row>
    <row r="550" spans="1:12">
      <c r="A550" s="17">
        <v>16</v>
      </c>
      <c r="B550" s="17">
        <v>18</v>
      </c>
      <c r="C550" s="71">
        <v>16</v>
      </c>
      <c r="D550" s="71">
        <f>IFERROR(IF(OR(IFERROR(VLOOKUP($B550&amp;"-"&amp;$C550,エリア表のみ!$D$5:$M$906,3,FALSE) ="●",FALSE),IFERROR(VLOOKUP($B550&amp;"-"&amp;$C550,エリア表のみ!$Q$5:$Z$906,3,FALSE) ="●",FALSE),IFERROR(VLOOKUP($B550&amp;"-"&amp;$C550,エリア表のみ!$AD$5:$AM$906,3,FALSE) ="●",FALSE)),1,0),0)</f>
        <v>0</v>
      </c>
      <c r="E550" s="71">
        <v>285</v>
      </c>
      <c r="F550" s="71">
        <f>IFERROR(IF(OR(IFERROR(VLOOKUP($B550&amp;"-"&amp;$C550,エリア表のみ!$D$5:$M$906,5,FALSE) ="●",FALSE),IFERROR(VLOOKUP($B550&amp;"-"&amp;$C550,エリア表のみ!$Q$5:$Z$906,5,FALSE) ="●",FALSE),IFERROR(VLOOKUP($B550&amp;"-"&amp;$C550,エリア表のみ!$AD$5:$AM$906,5,FALSE) ="●",FALSE)),1,0),0)</f>
        <v>0</v>
      </c>
      <c r="G550" s="71">
        <v>125</v>
      </c>
      <c r="H550" s="71">
        <f>IFERROR(IF(OR(IFERROR(VLOOKUP($B550&amp;"-"&amp;$C550,エリア表のみ!$D$5:$M$906,7,FALSE) ="●",FALSE),IFERROR(VLOOKUP($B550&amp;"-"&amp;$C550,エリア表のみ!$Q$5:$Z$906,7,FALSE) ="●",FALSE),IFERROR(VLOOKUP($B550&amp;"-"&amp;$C550,エリア表のみ!$AD$5:$AM$906,7,FALSE) ="●",FALSE)),1,0),0)</f>
        <v>0</v>
      </c>
      <c r="I550" s="71">
        <v>410</v>
      </c>
      <c r="J550" s="71">
        <f>IFERROR(_xlfn.IFS(IFERROR(VLOOKUP($B550&amp;"-"&amp;$C550,エリア表のみ!$D$5:$M$906,1,FALSE) =$B550&amp;"-"&amp;$C550,FALSE),IFERROR(VLOOKUP($B550&amp;"-"&amp;$C550,エリア表のみ!$D$5:$M$906,9,FALSE),0),IFERROR(VLOOKUP($B550&amp;"-"&amp;$C550,エリア表のみ!$Q$5:$Z$906,1,FALSE) =$B550&amp;"-"&amp;$C550,FALSE),IFERROR(VLOOKUP($B550&amp;"-"&amp;$C550,エリア表のみ!$Q$5:$Z$906,9,FALSE),0),IFERROR(VLOOKUP($B550&amp;"-"&amp;$C550,エリア表のみ!$AD$5:$AM$906,1,FALSE) =$B550&amp;"-"&amp;$C550,FALSE),IFERROR(VLOOKUP($B550&amp;"-"&amp;$C550,エリア表のみ!$AD$5:$AM$906,9,FALSE),0)),0)</f>
        <v>0</v>
      </c>
    </row>
    <row r="551" spans="1:12">
      <c r="A551" s="17">
        <v>17</v>
      </c>
      <c r="B551" s="17">
        <v>18</v>
      </c>
      <c r="C551" s="71">
        <v>17</v>
      </c>
      <c r="D551" s="71">
        <f>IFERROR(IF(OR(IFERROR(VLOOKUP($B551&amp;"-"&amp;$C551,エリア表のみ!$D$5:$M$906,3,FALSE) ="●",FALSE),IFERROR(VLOOKUP($B551&amp;"-"&amp;$C551,エリア表のみ!$Q$5:$Z$906,3,FALSE) ="●",FALSE),IFERROR(VLOOKUP($B551&amp;"-"&amp;$C551,エリア表のみ!$AD$5:$AM$906,3,FALSE) ="●",FALSE)),1,0),0)</f>
        <v>0</v>
      </c>
      <c r="E551" s="71">
        <v>200</v>
      </c>
      <c r="F551" s="71">
        <f>IFERROR(IF(OR(IFERROR(VLOOKUP($B551&amp;"-"&amp;$C551,エリア表のみ!$D$5:$M$906,5,FALSE) ="●",FALSE),IFERROR(VLOOKUP($B551&amp;"-"&amp;$C551,エリア表のみ!$Q$5:$Z$906,5,FALSE) ="●",FALSE),IFERROR(VLOOKUP($B551&amp;"-"&amp;$C551,エリア表のみ!$AD$5:$AM$906,5,FALSE) ="●",FALSE)),1,0),0)</f>
        <v>0</v>
      </c>
      <c r="G551" s="71">
        <v>79</v>
      </c>
      <c r="H551" s="71">
        <f>IFERROR(IF(OR(IFERROR(VLOOKUP($B551&amp;"-"&amp;$C551,エリア表のみ!$D$5:$M$906,7,FALSE) ="●",FALSE),IFERROR(VLOOKUP($B551&amp;"-"&amp;$C551,エリア表のみ!$Q$5:$Z$906,7,FALSE) ="●",FALSE),IFERROR(VLOOKUP($B551&amp;"-"&amp;$C551,エリア表のみ!$AD$5:$AM$906,7,FALSE) ="●",FALSE)),1,0),0)</f>
        <v>0</v>
      </c>
      <c r="I551" s="71">
        <v>279</v>
      </c>
      <c r="J551" s="71">
        <f>IFERROR(_xlfn.IFS(IFERROR(VLOOKUP($B551&amp;"-"&amp;$C551,エリア表のみ!$D$5:$M$906,1,FALSE) =$B551&amp;"-"&amp;$C551,FALSE),IFERROR(VLOOKUP($B551&amp;"-"&amp;$C551,エリア表のみ!$D$5:$M$906,9,FALSE),0),IFERROR(VLOOKUP($B551&amp;"-"&amp;$C551,エリア表のみ!$Q$5:$Z$906,1,FALSE) =$B551&amp;"-"&amp;$C551,FALSE),IFERROR(VLOOKUP($B551&amp;"-"&amp;$C551,エリア表のみ!$Q$5:$Z$906,9,FALSE),0),IFERROR(VLOOKUP($B551&amp;"-"&amp;$C551,エリア表のみ!$AD$5:$AM$906,1,FALSE) =$B551&amp;"-"&amp;$C551,FALSE),IFERROR(VLOOKUP($B551&amp;"-"&amp;$C551,エリア表のみ!$AD$5:$AM$906,9,FALSE),0)),0)</f>
        <v>0</v>
      </c>
    </row>
    <row r="552" spans="1:12">
      <c r="A552" s="17">
        <v>18</v>
      </c>
      <c r="B552" s="17">
        <v>18</v>
      </c>
      <c r="C552" s="71">
        <v>18</v>
      </c>
      <c r="D552" s="71">
        <f>IFERROR(IF(OR(IFERROR(VLOOKUP($B552&amp;"-"&amp;$C552,エリア表のみ!$D$5:$M$906,3,FALSE) ="●",FALSE),IFERROR(VLOOKUP($B552&amp;"-"&amp;$C552,エリア表のみ!$Q$5:$Z$906,3,FALSE) ="●",FALSE),IFERROR(VLOOKUP($B552&amp;"-"&amp;$C552,エリア表のみ!$AD$5:$AM$906,3,FALSE) ="●",FALSE)),1,0),0)</f>
        <v>0</v>
      </c>
      <c r="E552" s="71">
        <v>315</v>
      </c>
      <c r="F552" s="71">
        <f>IFERROR(IF(OR(IFERROR(VLOOKUP($B552&amp;"-"&amp;$C552,エリア表のみ!$D$5:$M$906,5,FALSE) ="●",FALSE),IFERROR(VLOOKUP($B552&amp;"-"&amp;$C552,エリア表のみ!$Q$5:$Z$906,5,FALSE) ="●",FALSE),IFERROR(VLOOKUP($B552&amp;"-"&amp;$C552,エリア表のみ!$AD$5:$AM$906,5,FALSE) ="●",FALSE)),1,0),0)</f>
        <v>0</v>
      </c>
      <c r="G552" s="71">
        <v>85</v>
      </c>
      <c r="H552" s="71">
        <f>IFERROR(IF(OR(IFERROR(VLOOKUP($B552&amp;"-"&amp;$C552,エリア表のみ!$D$5:$M$906,7,FALSE) ="●",FALSE),IFERROR(VLOOKUP($B552&amp;"-"&amp;$C552,エリア表のみ!$Q$5:$Z$906,7,FALSE) ="●",FALSE),IFERROR(VLOOKUP($B552&amp;"-"&amp;$C552,エリア表のみ!$AD$5:$AM$906,7,FALSE) ="●",FALSE)),1,0),0)</f>
        <v>0</v>
      </c>
      <c r="I552" s="71">
        <v>400</v>
      </c>
      <c r="J552" s="71">
        <f>IFERROR(_xlfn.IFS(IFERROR(VLOOKUP($B552&amp;"-"&amp;$C552,エリア表のみ!$D$5:$M$906,1,FALSE) =$B552&amp;"-"&amp;$C552,FALSE),IFERROR(VLOOKUP($B552&amp;"-"&amp;$C552,エリア表のみ!$D$5:$M$906,9,FALSE),0),IFERROR(VLOOKUP($B552&amp;"-"&amp;$C552,エリア表のみ!$Q$5:$Z$906,1,FALSE) =$B552&amp;"-"&amp;$C552,FALSE),IFERROR(VLOOKUP($B552&amp;"-"&amp;$C552,エリア表のみ!$Q$5:$Z$906,9,FALSE),0),IFERROR(VLOOKUP($B552&amp;"-"&amp;$C552,エリア表のみ!$AD$5:$AM$906,1,FALSE) =$B552&amp;"-"&amp;$C552,FALSE),IFERROR(VLOOKUP($B552&amp;"-"&amp;$C552,エリア表のみ!$AD$5:$AM$906,9,FALSE),0)),0)</f>
        <v>0</v>
      </c>
    </row>
    <row r="553" spans="1:12">
      <c r="A553" s="17">
        <v>19</v>
      </c>
      <c r="B553" s="17">
        <v>18</v>
      </c>
      <c r="C553" s="71">
        <v>19</v>
      </c>
      <c r="D553" s="71">
        <f>IFERROR(IF(OR(IFERROR(VLOOKUP($B553&amp;"-"&amp;$C553,エリア表のみ!$D$5:$M$906,3,FALSE) ="●",FALSE),IFERROR(VLOOKUP($B553&amp;"-"&amp;$C553,エリア表のみ!$Q$5:$Z$906,3,FALSE) ="●",FALSE),IFERROR(VLOOKUP($B553&amp;"-"&amp;$C553,エリア表のみ!$AD$5:$AM$906,3,FALSE) ="●",FALSE)),1,0),0)</f>
        <v>0</v>
      </c>
      <c r="E553" s="71">
        <v>207</v>
      </c>
      <c r="F553" s="71">
        <f>IFERROR(IF(OR(IFERROR(VLOOKUP($B553&amp;"-"&amp;$C553,エリア表のみ!$D$5:$M$906,5,FALSE) ="●",FALSE),IFERROR(VLOOKUP($B553&amp;"-"&amp;$C553,エリア表のみ!$Q$5:$Z$906,5,FALSE) ="●",FALSE),IFERROR(VLOOKUP($B553&amp;"-"&amp;$C553,エリア表のみ!$AD$5:$AM$906,5,FALSE) ="●",FALSE)),1,0),0)</f>
        <v>0</v>
      </c>
      <c r="G553" s="71">
        <v>55</v>
      </c>
      <c r="H553" s="71">
        <f>IFERROR(IF(OR(IFERROR(VLOOKUP($B553&amp;"-"&amp;$C553,エリア表のみ!$D$5:$M$906,7,FALSE) ="●",FALSE),IFERROR(VLOOKUP($B553&amp;"-"&amp;$C553,エリア表のみ!$Q$5:$Z$906,7,FALSE) ="●",FALSE),IFERROR(VLOOKUP($B553&amp;"-"&amp;$C553,エリア表のみ!$AD$5:$AM$906,7,FALSE) ="●",FALSE)),1,0),0)</f>
        <v>0</v>
      </c>
      <c r="I553" s="71">
        <v>262</v>
      </c>
      <c r="J553" s="71">
        <f>IFERROR(_xlfn.IFS(IFERROR(VLOOKUP($B553&amp;"-"&amp;$C553,エリア表のみ!$D$5:$M$906,1,FALSE) =$B553&amp;"-"&amp;$C553,FALSE),IFERROR(VLOOKUP($B553&amp;"-"&amp;$C553,エリア表のみ!$D$5:$M$906,9,FALSE),0),IFERROR(VLOOKUP($B553&amp;"-"&amp;$C553,エリア表のみ!$Q$5:$Z$906,1,FALSE) =$B553&amp;"-"&amp;$C553,FALSE),IFERROR(VLOOKUP($B553&amp;"-"&amp;$C553,エリア表のみ!$Q$5:$Z$906,9,FALSE),0),IFERROR(VLOOKUP($B553&amp;"-"&amp;$C553,エリア表のみ!$AD$5:$AM$906,1,FALSE) =$B553&amp;"-"&amp;$C553,FALSE),IFERROR(VLOOKUP($B553&amp;"-"&amp;$C553,エリア表のみ!$AD$5:$AM$906,9,FALSE),0)),0)</f>
        <v>0</v>
      </c>
    </row>
    <row r="554" spans="1:12">
      <c r="A554" s="17">
        <v>20</v>
      </c>
      <c r="B554" s="17">
        <v>18</v>
      </c>
      <c r="C554" s="71">
        <v>20</v>
      </c>
      <c r="D554" s="71">
        <f>IFERROR(IF(OR(IFERROR(VLOOKUP($B554&amp;"-"&amp;$C554,エリア表のみ!$D$5:$M$906,3,FALSE) ="●",FALSE),IFERROR(VLOOKUP($B554&amp;"-"&amp;$C554,エリア表のみ!$Q$5:$Z$906,3,FALSE) ="●",FALSE),IFERROR(VLOOKUP($B554&amp;"-"&amp;$C554,エリア表のみ!$AD$5:$AM$906,3,FALSE) ="●",FALSE)),1,0),0)</f>
        <v>0</v>
      </c>
      <c r="E554" s="71">
        <v>254</v>
      </c>
      <c r="F554" s="71">
        <f>IFERROR(IF(OR(IFERROR(VLOOKUP($B554&amp;"-"&amp;$C554,エリア表のみ!$D$5:$M$906,5,FALSE) ="●",FALSE),IFERROR(VLOOKUP($B554&amp;"-"&amp;$C554,エリア表のみ!$Q$5:$Z$906,5,FALSE) ="●",FALSE),IFERROR(VLOOKUP($B554&amp;"-"&amp;$C554,エリア表のみ!$AD$5:$AM$906,5,FALSE) ="●",FALSE)),1,0),0)</f>
        <v>0</v>
      </c>
      <c r="G554" s="71">
        <v>50</v>
      </c>
      <c r="H554" s="71">
        <f>IFERROR(IF(OR(IFERROR(VLOOKUP($B554&amp;"-"&amp;$C554,エリア表のみ!$D$5:$M$906,7,FALSE) ="●",FALSE),IFERROR(VLOOKUP($B554&amp;"-"&amp;$C554,エリア表のみ!$Q$5:$Z$906,7,FALSE) ="●",FALSE),IFERROR(VLOOKUP($B554&amp;"-"&amp;$C554,エリア表のみ!$AD$5:$AM$906,7,FALSE) ="●",FALSE)),1,0),0)</f>
        <v>0</v>
      </c>
      <c r="I554" s="71">
        <v>304</v>
      </c>
      <c r="J554" s="71">
        <f>IFERROR(_xlfn.IFS(IFERROR(VLOOKUP($B554&amp;"-"&amp;$C554,エリア表のみ!$D$5:$M$906,1,FALSE) =$B554&amp;"-"&amp;$C554,FALSE),IFERROR(VLOOKUP($B554&amp;"-"&amp;$C554,エリア表のみ!$D$5:$M$906,9,FALSE),0),IFERROR(VLOOKUP($B554&amp;"-"&amp;$C554,エリア表のみ!$Q$5:$Z$906,1,FALSE) =$B554&amp;"-"&amp;$C554,FALSE),IFERROR(VLOOKUP($B554&amp;"-"&amp;$C554,エリア表のみ!$Q$5:$Z$906,9,FALSE),0),IFERROR(VLOOKUP($B554&amp;"-"&amp;$C554,エリア表のみ!$AD$5:$AM$906,1,FALSE) =$B554&amp;"-"&amp;$C554,FALSE),IFERROR(VLOOKUP($B554&amp;"-"&amp;$C554,エリア表のみ!$AD$5:$AM$906,9,FALSE),0)),0)</f>
        <v>0</v>
      </c>
    </row>
    <row r="555" spans="1:12">
      <c r="A555" s="17">
        <v>21</v>
      </c>
      <c r="B555" s="17">
        <v>18</v>
      </c>
      <c r="C555" s="71">
        <v>21</v>
      </c>
      <c r="D555" s="71">
        <f>IFERROR(IF(OR(IFERROR(VLOOKUP($B555&amp;"-"&amp;$C555,エリア表のみ!$D$5:$M$906,3,FALSE) ="●",FALSE),IFERROR(VLOOKUP($B555&amp;"-"&amp;$C555,エリア表のみ!$Q$5:$Z$906,3,FALSE) ="●",FALSE),IFERROR(VLOOKUP($B555&amp;"-"&amp;$C555,エリア表のみ!$AD$5:$AM$906,3,FALSE) ="●",FALSE)),1,0),0)</f>
        <v>0</v>
      </c>
      <c r="E555" s="71">
        <v>175</v>
      </c>
      <c r="F555" s="71">
        <f>IFERROR(IF(OR(IFERROR(VLOOKUP($B555&amp;"-"&amp;$C555,エリア表のみ!$D$5:$M$906,5,FALSE) ="●",FALSE),IFERROR(VLOOKUP($B555&amp;"-"&amp;$C555,エリア表のみ!$Q$5:$Z$906,5,FALSE) ="●",FALSE),IFERROR(VLOOKUP($B555&amp;"-"&amp;$C555,エリア表のみ!$AD$5:$AM$906,5,FALSE) ="●",FALSE)),1,0),0)</f>
        <v>0</v>
      </c>
      <c r="G555" s="71">
        <v>119</v>
      </c>
      <c r="H555" s="71">
        <f>IFERROR(IF(OR(IFERROR(VLOOKUP($B555&amp;"-"&amp;$C555,エリア表のみ!$D$5:$M$906,7,FALSE) ="●",FALSE),IFERROR(VLOOKUP($B555&amp;"-"&amp;$C555,エリア表のみ!$Q$5:$Z$906,7,FALSE) ="●",FALSE),IFERROR(VLOOKUP($B555&amp;"-"&amp;$C555,エリア表のみ!$AD$5:$AM$906,7,FALSE) ="●",FALSE)),1,0),0)</f>
        <v>0</v>
      </c>
      <c r="I555" s="71">
        <v>294</v>
      </c>
      <c r="J555" s="71">
        <f>IFERROR(_xlfn.IFS(IFERROR(VLOOKUP($B555&amp;"-"&amp;$C555,エリア表のみ!$D$5:$M$906,1,FALSE) =$B555&amp;"-"&amp;$C555,FALSE),IFERROR(VLOOKUP($B555&amp;"-"&amp;$C555,エリア表のみ!$D$5:$M$906,9,FALSE),0),IFERROR(VLOOKUP($B555&amp;"-"&amp;$C555,エリア表のみ!$Q$5:$Z$906,1,FALSE) =$B555&amp;"-"&amp;$C555,FALSE),IFERROR(VLOOKUP($B555&amp;"-"&amp;$C555,エリア表のみ!$Q$5:$Z$906,9,FALSE),0),IFERROR(VLOOKUP($B555&amp;"-"&amp;$C555,エリア表のみ!$AD$5:$AM$906,1,FALSE) =$B555&amp;"-"&amp;$C555,FALSE),IFERROR(VLOOKUP($B555&amp;"-"&amp;$C555,エリア表のみ!$AD$5:$AM$906,9,FALSE),0)),0)</f>
        <v>0</v>
      </c>
      <c r="L555" s="18"/>
    </row>
    <row r="556" spans="1:12">
      <c r="A556" s="17">
        <v>22</v>
      </c>
      <c r="B556" s="17">
        <v>18</v>
      </c>
      <c r="C556" s="71">
        <v>22</v>
      </c>
      <c r="D556" s="71">
        <f>IFERROR(IF(OR(IFERROR(VLOOKUP($B556&amp;"-"&amp;$C556,エリア表のみ!$D$5:$M$906,3,FALSE) ="●",FALSE),IFERROR(VLOOKUP($B556&amp;"-"&amp;$C556,エリア表のみ!$Q$5:$Z$906,3,FALSE) ="●",FALSE),IFERROR(VLOOKUP($B556&amp;"-"&amp;$C556,エリア表のみ!$AD$5:$AM$906,3,FALSE) ="●",FALSE)),1,0),0)</f>
        <v>0</v>
      </c>
      <c r="E556" s="71">
        <v>281</v>
      </c>
      <c r="F556" s="71">
        <f>IFERROR(IF(OR(IFERROR(VLOOKUP($B556&amp;"-"&amp;$C556,エリア表のみ!$D$5:$M$906,5,FALSE) ="●",FALSE),IFERROR(VLOOKUP($B556&amp;"-"&amp;$C556,エリア表のみ!$Q$5:$Z$906,5,FALSE) ="●",FALSE),IFERROR(VLOOKUP($B556&amp;"-"&amp;$C556,エリア表のみ!$AD$5:$AM$906,5,FALSE) ="●",FALSE)),1,0),0)</f>
        <v>0</v>
      </c>
      <c r="G556" s="71">
        <v>64</v>
      </c>
      <c r="H556" s="71">
        <f>IFERROR(IF(OR(IFERROR(VLOOKUP($B556&amp;"-"&amp;$C556,エリア表のみ!$D$5:$M$906,7,FALSE) ="●",FALSE),IFERROR(VLOOKUP($B556&amp;"-"&amp;$C556,エリア表のみ!$Q$5:$Z$906,7,FALSE) ="●",FALSE),IFERROR(VLOOKUP($B556&amp;"-"&amp;$C556,エリア表のみ!$AD$5:$AM$906,7,FALSE) ="●",FALSE)),1,0),0)</f>
        <v>0</v>
      </c>
      <c r="I556" s="71">
        <v>345</v>
      </c>
      <c r="J556" s="71">
        <f>IFERROR(_xlfn.IFS(IFERROR(VLOOKUP($B556&amp;"-"&amp;$C556,エリア表のみ!$D$5:$M$906,1,FALSE) =$B556&amp;"-"&amp;$C556,FALSE),IFERROR(VLOOKUP($B556&amp;"-"&amp;$C556,エリア表のみ!$D$5:$M$906,9,FALSE),0),IFERROR(VLOOKUP($B556&amp;"-"&amp;$C556,エリア表のみ!$Q$5:$Z$906,1,FALSE) =$B556&amp;"-"&amp;$C556,FALSE),IFERROR(VLOOKUP($B556&amp;"-"&amp;$C556,エリア表のみ!$Q$5:$Z$906,9,FALSE),0),IFERROR(VLOOKUP($B556&amp;"-"&amp;$C556,エリア表のみ!$AD$5:$AM$906,1,FALSE) =$B556&amp;"-"&amp;$C556,FALSE),IFERROR(VLOOKUP($B556&amp;"-"&amp;$C556,エリア表のみ!$AD$5:$AM$906,9,FALSE),0)),0)</f>
        <v>0</v>
      </c>
    </row>
    <row r="557" spans="1:12">
      <c r="A557" s="17">
        <v>23</v>
      </c>
      <c r="B557" s="17">
        <v>18</v>
      </c>
      <c r="C557" s="71">
        <v>23</v>
      </c>
      <c r="D557" s="71">
        <f>IFERROR(IF(OR(IFERROR(VLOOKUP($B557&amp;"-"&amp;$C557,エリア表のみ!$D$5:$M$906,3,FALSE) ="●",FALSE),IFERROR(VLOOKUP($B557&amp;"-"&amp;$C557,エリア表のみ!$Q$5:$Z$906,3,FALSE) ="●",FALSE),IFERROR(VLOOKUP($B557&amp;"-"&amp;$C557,エリア表のみ!$AD$5:$AM$906,3,FALSE) ="●",FALSE)),1,0),0)</f>
        <v>0</v>
      </c>
      <c r="E557" s="71">
        <v>258</v>
      </c>
      <c r="F557" s="71">
        <f>IFERROR(IF(OR(IFERROR(VLOOKUP($B557&amp;"-"&amp;$C557,エリア表のみ!$D$5:$M$906,5,FALSE) ="●",FALSE),IFERROR(VLOOKUP($B557&amp;"-"&amp;$C557,エリア表のみ!$Q$5:$Z$906,5,FALSE) ="●",FALSE),IFERROR(VLOOKUP($B557&amp;"-"&amp;$C557,エリア表のみ!$AD$5:$AM$906,5,FALSE) ="●",FALSE)),1,0),0)</f>
        <v>0</v>
      </c>
      <c r="G557" s="71">
        <v>156</v>
      </c>
      <c r="H557" s="71">
        <f>IFERROR(IF(OR(IFERROR(VLOOKUP($B557&amp;"-"&amp;$C557,エリア表のみ!$D$5:$M$906,7,FALSE) ="●",FALSE),IFERROR(VLOOKUP($B557&amp;"-"&amp;$C557,エリア表のみ!$Q$5:$Z$906,7,FALSE) ="●",FALSE),IFERROR(VLOOKUP($B557&amp;"-"&amp;$C557,エリア表のみ!$AD$5:$AM$906,7,FALSE) ="●",FALSE)),1,0),0)</f>
        <v>0</v>
      </c>
      <c r="I557" s="71">
        <v>414</v>
      </c>
      <c r="J557" s="71">
        <f>IFERROR(_xlfn.IFS(IFERROR(VLOOKUP($B557&amp;"-"&amp;$C557,エリア表のみ!$D$5:$M$906,1,FALSE) =$B557&amp;"-"&amp;$C557,FALSE),IFERROR(VLOOKUP($B557&amp;"-"&amp;$C557,エリア表のみ!$D$5:$M$906,9,FALSE),0),IFERROR(VLOOKUP($B557&amp;"-"&amp;$C557,エリア表のみ!$Q$5:$Z$906,1,FALSE) =$B557&amp;"-"&amp;$C557,FALSE),IFERROR(VLOOKUP($B557&amp;"-"&amp;$C557,エリア表のみ!$Q$5:$Z$906,9,FALSE),0),IFERROR(VLOOKUP($B557&amp;"-"&amp;$C557,エリア表のみ!$AD$5:$AM$906,1,FALSE) =$B557&amp;"-"&amp;$C557,FALSE),IFERROR(VLOOKUP($B557&amp;"-"&amp;$C557,エリア表のみ!$AD$5:$AM$906,9,FALSE),0)),0)</f>
        <v>0</v>
      </c>
    </row>
    <row r="558" spans="1:12">
      <c r="A558" s="17">
        <v>24</v>
      </c>
      <c r="B558" s="17">
        <v>18</v>
      </c>
      <c r="C558" s="71">
        <v>24</v>
      </c>
      <c r="D558" s="71">
        <f>IFERROR(IF(OR(IFERROR(VLOOKUP($B558&amp;"-"&amp;$C558,エリア表のみ!$D$5:$M$906,3,FALSE) ="●",FALSE),IFERROR(VLOOKUP($B558&amp;"-"&amp;$C558,エリア表のみ!$Q$5:$Z$906,3,FALSE) ="●",FALSE),IFERROR(VLOOKUP($B558&amp;"-"&amp;$C558,エリア表のみ!$AD$5:$AM$906,3,FALSE) ="●",FALSE)),1,0),0)</f>
        <v>0</v>
      </c>
      <c r="E558" s="71">
        <v>411</v>
      </c>
      <c r="F558" s="71">
        <f>IFERROR(IF(OR(IFERROR(VLOOKUP($B558&amp;"-"&amp;$C558,エリア表のみ!$D$5:$M$906,5,FALSE) ="●",FALSE),IFERROR(VLOOKUP($B558&amp;"-"&amp;$C558,エリア表のみ!$Q$5:$Z$906,5,FALSE) ="●",FALSE),IFERROR(VLOOKUP($B558&amp;"-"&amp;$C558,エリア表のみ!$AD$5:$AM$906,5,FALSE) ="●",FALSE)),1,0),0)</f>
        <v>0</v>
      </c>
      <c r="G558" s="71">
        <v>122</v>
      </c>
      <c r="H558" s="71">
        <f>IFERROR(IF(OR(IFERROR(VLOOKUP($B558&amp;"-"&amp;$C558,エリア表のみ!$D$5:$M$906,7,FALSE) ="●",FALSE),IFERROR(VLOOKUP($B558&amp;"-"&amp;$C558,エリア表のみ!$Q$5:$Z$906,7,FALSE) ="●",FALSE),IFERROR(VLOOKUP($B558&amp;"-"&amp;$C558,エリア表のみ!$AD$5:$AM$906,7,FALSE) ="●",FALSE)),1,0),0)</f>
        <v>0</v>
      </c>
      <c r="I558" s="71">
        <v>533</v>
      </c>
      <c r="J558" s="71">
        <f>IFERROR(_xlfn.IFS(IFERROR(VLOOKUP($B558&amp;"-"&amp;$C558,エリア表のみ!$D$5:$M$906,1,FALSE) =$B558&amp;"-"&amp;$C558,FALSE),IFERROR(VLOOKUP($B558&amp;"-"&amp;$C558,エリア表のみ!$D$5:$M$906,9,FALSE),0),IFERROR(VLOOKUP($B558&amp;"-"&amp;$C558,エリア表のみ!$Q$5:$Z$906,1,FALSE) =$B558&amp;"-"&amp;$C558,FALSE),IFERROR(VLOOKUP($B558&amp;"-"&amp;$C558,エリア表のみ!$Q$5:$Z$906,9,FALSE),0),IFERROR(VLOOKUP($B558&amp;"-"&amp;$C558,エリア表のみ!$AD$5:$AM$906,1,FALSE) =$B558&amp;"-"&amp;$C558,FALSE),IFERROR(VLOOKUP($B558&amp;"-"&amp;$C558,エリア表のみ!$AD$5:$AM$906,9,FALSE),0)),0)</f>
        <v>0</v>
      </c>
    </row>
    <row r="559" spans="1:12">
      <c r="A559" s="17">
        <v>25</v>
      </c>
      <c r="B559" s="17">
        <v>18</v>
      </c>
      <c r="C559" s="71">
        <v>25</v>
      </c>
      <c r="D559" s="71">
        <f>IFERROR(IF(OR(IFERROR(VLOOKUP($B559&amp;"-"&amp;$C559,エリア表のみ!$D$5:$M$906,3,FALSE) ="●",FALSE),IFERROR(VLOOKUP($B559&amp;"-"&amp;$C559,エリア表のみ!$Q$5:$Z$906,3,FALSE) ="●",FALSE),IFERROR(VLOOKUP($B559&amp;"-"&amp;$C559,エリア表のみ!$AD$5:$AM$906,3,FALSE) ="●",FALSE)),1,0),0)</f>
        <v>0</v>
      </c>
      <c r="E559" s="71">
        <v>240</v>
      </c>
      <c r="F559" s="71">
        <f>IFERROR(IF(OR(IFERROR(VLOOKUP($B559&amp;"-"&amp;$C559,エリア表のみ!$D$5:$M$906,5,FALSE) ="●",FALSE),IFERROR(VLOOKUP($B559&amp;"-"&amp;$C559,エリア表のみ!$Q$5:$Z$906,5,FALSE) ="●",FALSE),IFERROR(VLOOKUP($B559&amp;"-"&amp;$C559,エリア表のみ!$AD$5:$AM$906,5,FALSE) ="●",FALSE)),1,0),0)</f>
        <v>0</v>
      </c>
      <c r="G559" s="71">
        <v>84</v>
      </c>
      <c r="H559" s="71">
        <f>IFERROR(IF(OR(IFERROR(VLOOKUP($B559&amp;"-"&amp;$C559,エリア表のみ!$D$5:$M$906,7,FALSE) ="●",FALSE),IFERROR(VLOOKUP($B559&amp;"-"&amp;$C559,エリア表のみ!$Q$5:$Z$906,7,FALSE) ="●",FALSE),IFERROR(VLOOKUP($B559&amp;"-"&amp;$C559,エリア表のみ!$AD$5:$AM$906,7,FALSE) ="●",FALSE)),1,0),0)</f>
        <v>0</v>
      </c>
      <c r="I559" s="71">
        <v>324</v>
      </c>
      <c r="J559" s="71">
        <f>IFERROR(_xlfn.IFS(IFERROR(VLOOKUP($B559&amp;"-"&amp;$C559,エリア表のみ!$D$5:$M$906,1,FALSE) =$B559&amp;"-"&amp;$C559,FALSE),IFERROR(VLOOKUP($B559&amp;"-"&amp;$C559,エリア表のみ!$D$5:$M$906,9,FALSE),0),IFERROR(VLOOKUP($B559&amp;"-"&amp;$C559,エリア表のみ!$Q$5:$Z$906,1,FALSE) =$B559&amp;"-"&amp;$C559,FALSE),IFERROR(VLOOKUP($B559&amp;"-"&amp;$C559,エリア表のみ!$Q$5:$Z$906,9,FALSE),0),IFERROR(VLOOKUP($B559&amp;"-"&amp;$C559,エリア表のみ!$AD$5:$AM$906,1,FALSE) =$B559&amp;"-"&amp;$C559,FALSE),IFERROR(VLOOKUP($B559&amp;"-"&amp;$C559,エリア表のみ!$AD$5:$AM$906,9,FALSE),0)),0)</f>
        <v>0</v>
      </c>
    </row>
    <row r="560" spans="1:12">
      <c r="A560" s="17">
        <v>26</v>
      </c>
      <c r="B560" s="17">
        <v>18</v>
      </c>
      <c r="C560" s="71">
        <v>26</v>
      </c>
      <c r="D560" s="71">
        <f>IFERROR(IF(OR(IFERROR(VLOOKUP($B560&amp;"-"&amp;$C560,エリア表のみ!$D$5:$M$906,3,FALSE) ="●",FALSE),IFERROR(VLOOKUP($B560&amp;"-"&amp;$C560,エリア表のみ!$Q$5:$Z$906,3,FALSE) ="●",FALSE),IFERROR(VLOOKUP($B560&amp;"-"&amp;$C560,エリア表のみ!$AD$5:$AM$906,3,FALSE) ="●",FALSE)),1,0),0)</f>
        <v>0</v>
      </c>
      <c r="E560" s="71">
        <v>250</v>
      </c>
      <c r="F560" s="71">
        <f>IFERROR(IF(OR(IFERROR(VLOOKUP($B560&amp;"-"&amp;$C560,エリア表のみ!$D$5:$M$906,5,FALSE) ="●",FALSE),IFERROR(VLOOKUP($B560&amp;"-"&amp;$C560,エリア表のみ!$Q$5:$Z$906,5,FALSE) ="●",FALSE),IFERROR(VLOOKUP($B560&amp;"-"&amp;$C560,エリア表のみ!$AD$5:$AM$906,5,FALSE) ="●",FALSE)),1,0),0)</f>
        <v>0</v>
      </c>
      <c r="G560" s="71">
        <v>80</v>
      </c>
      <c r="H560" s="71">
        <f>IFERROR(IF(OR(IFERROR(VLOOKUP($B560&amp;"-"&amp;$C560,エリア表のみ!$D$5:$M$906,7,FALSE) ="●",FALSE),IFERROR(VLOOKUP($B560&amp;"-"&amp;$C560,エリア表のみ!$Q$5:$Z$906,7,FALSE) ="●",FALSE),IFERROR(VLOOKUP($B560&amp;"-"&amp;$C560,エリア表のみ!$AD$5:$AM$906,7,FALSE) ="●",FALSE)),1,0),0)</f>
        <v>0</v>
      </c>
      <c r="I560" s="71">
        <v>330</v>
      </c>
      <c r="J560" s="71">
        <f>IFERROR(_xlfn.IFS(IFERROR(VLOOKUP($B560&amp;"-"&amp;$C560,エリア表のみ!$D$5:$M$906,1,FALSE) =$B560&amp;"-"&amp;$C560,FALSE),IFERROR(VLOOKUP($B560&amp;"-"&amp;$C560,エリア表のみ!$D$5:$M$906,9,FALSE),0),IFERROR(VLOOKUP($B560&amp;"-"&amp;$C560,エリア表のみ!$Q$5:$Z$906,1,FALSE) =$B560&amp;"-"&amp;$C560,FALSE),IFERROR(VLOOKUP($B560&amp;"-"&amp;$C560,エリア表のみ!$Q$5:$Z$906,9,FALSE),0),IFERROR(VLOOKUP($B560&amp;"-"&amp;$C560,エリア表のみ!$AD$5:$AM$906,1,FALSE) =$B560&amp;"-"&amp;$C560,FALSE),IFERROR(VLOOKUP($B560&amp;"-"&amp;$C560,エリア表のみ!$AD$5:$AM$906,9,FALSE),0)),0)</f>
        <v>0</v>
      </c>
    </row>
    <row r="561" spans="1:10">
      <c r="A561" s="17">
        <v>27</v>
      </c>
      <c r="B561" s="17">
        <v>18</v>
      </c>
      <c r="C561" s="71">
        <v>27</v>
      </c>
      <c r="D561" s="71">
        <f>IFERROR(IF(OR(IFERROR(VLOOKUP($B561&amp;"-"&amp;$C561,エリア表のみ!$D$5:$M$906,3,FALSE) ="●",FALSE),IFERROR(VLOOKUP($B561&amp;"-"&amp;$C561,エリア表のみ!$Q$5:$Z$906,3,FALSE) ="●",FALSE),IFERROR(VLOOKUP($B561&amp;"-"&amp;$C561,エリア表のみ!$AD$5:$AM$906,3,FALSE) ="●",FALSE)),1,0),0)</f>
        <v>0</v>
      </c>
      <c r="E561" s="71">
        <v>111</v>
      </c>
      <c r="F561" s="71">
        <f>IFERROR(IF(OR(IFERROR(VLOOKUP($B561&amp;"-"&amp;$C561,エリア表のみ!$D$5:$M$906,5,FALSE) ="●",FALSE),IFERROR(VLOOKUP($B561&amp;"-"&amp;$C561,エリア表のみ!$Q$5:$Z$906,5,FALSE) ="●",FALSE),IFERROR(VLOOKUP($B561&amp;"-"&amp;$C561,エリア表のみ!$AD$5:$AM$906,5,FALSE) ="●",FALSE)),1,0),0)</f>
        <v>0</v>
      </c>
      <c r="G561" s="71">
        <v>13</v>
      </c>
      <c r="H561" s="71">
        <f>IFERROR(IF(OR(IFERROR(VLOOKUP($B561&amp;"-"&amp;$C561,エリア表のみ!$D$5:$M$906,7,FALSE) ="●",FALSE),IFERROR(VLOOKUP($B561&amp;"-"&amp;$C561,エリア表のみ!$Q$5:$Z$906,7,FALSE) ="●",FALSE),IFERROR(VLOOKUP($B561&amp;"-"&amp;$C561,エリア表のみ!$AD$5:$AM$906,7,FALSE) ="●",FALSE)),1,0),0)</f>
        <v>0</v>
      </c>
      <c r="I561" s="71">
        <v>124</v>
      </c>
      <c r="J561" s="71">
        <f>IFERROR(_xlfn.IFS(IFERROR(VLOOKUP($B561&amp;"-"&amp;$C561,エリア表のみ!$D$5:$M$906,1,FALSE) =$B561&amp;"-"&amp;$C561,FALSE),IFERROR(VLOOKUP($B561&amp;"-"&amp;$C561,エリア表のみ!$D$5:$M$906,9,FALSE),0),IFERROR(VLOOKUP($B561&amp;"-"&amp;$C561,エリア表のみ!$Q$5:$Z$906,1,FALSE) =$B561&amp;"-"&amp;$C561,FALSE),IFERROR(VLOOKUP($B561&amp;"-"&amp;$C561,エリア表のみ!$Q$5:$Z$906,9,FALSE),0),IFERROR(VLOOKUP($B561&amp;"-"&amp;$C561,エリア表のみ!$AD$5:$AM$906,1,FALSE) =$B561&amp;"-"&amp;$C561,FALSE),IFERROR(VLOOKUP($B561&amp;"-"&amp;$C561,エリア表のみ!$AD$5:$AM$906,9,FALSE),0)),0)</f>
        <v>0</v>
      </c>
    </row>
    <row r="562" spans="1:10">
      <c r="A562" s="17">
        <v>28</v>
      </c>
      <c r="B562" s="17">
        <v>18</v>
      </c>
      <c r="C562" s="71">
        <v>28</v>
      </c>
      <c r="D562" s="71">
        <f>IFERROR(IF(OR(IFERROR(VLOOKUP($B562&amp;"-"&amp;$C562,エリア表のみ!$D$5:$M$906,3,FALSE) ="●",FALSE),IFERROR(VLOOKUP($B562&amp;"-"&amp;$C562,エリア表のみ!$Q$5:$Z$906,3,FALSE) ="●",FALSE),IFERROR(VLOOKUP($B562&amp;"-"&amp;$C562,エリア表のみ!$AD$5:$AM$906,3,FALSE) ="●",FALSE)),1,0),0)</f>
        <v>0</v>
      </c>
      <c r="E562" s="71">
        <v>335</v>
      </c>
      <c r="F562" s="71">
        <f>IFERROR(IF(OR(IFERROR(VLOOKUP($B562&amp;"-"&amp;$C562,エリア表のみ!$D$5:$M$906,5,FALSE) ="●",FALSE),IFERROR(VLOOKUP($B562&amp;"-"&amp;$C562,エリア表のみ!$Q$5:$Z$906,5,FALSE) ="●",FALSE),IFERROR(VLOOKUP($B562&amp;"-"&amp;$C562,エリア表のみ!$AD$5:$AM$906,5,FALSE) ="●",FALSE)),1,0),0)</f>
        <v>0</v>
      </c>
      <c r="G562" s="71">
        <v>75</v>
      </c>
      <c r="H562" s="71">
        <f>IFERROR(IF(OR(IFERROR(VLOOKUP($B562&amp;"-"&amp;$C562,エリア表のみ!$D$5:$M$906,7,FALSE) ="●",FALSE),IFERROR(VLOOKUP($B562&amp;"-"&amp;$C562,エリア表のみ!$Q$5:$Z$906,7,FALSE) ="●",FALSE),IFERROR(VLOOKUP($B562&amp;"-"&amp;$C562,エリア表のみ!$AD$5:$AM$906,7,FALSE) ="●",FALSE)),1,0),0)</f>
        <v>0</v>
      </c>
      <c r="I562" s="71">
        <v>410</v>
      </c>
      <c r="J562" s="71">
        <f>IFERROR(_xlfn.IFS(IFERROR(VLOOKUP($B562&amp;"-"&amp;$C562,エリア表のみ!$D$5:$M$906,1,FALSE) =$B562&amp;"-"&amp;$C562,FALSE),IFERROR(VLOOKUP($B562&amp;"-"&amp;$C562,エリア表のみ!$D$5:$M$906,9,FALSE),0),IFERROR(VLOOKUP($B562&amp;"-"&amp;$C562,エリア表のみ!$Q$5:$Z$906,1,FALSE) =$B562&amp;"-"&amp;$C562,FALSE),IFERROR(VLOOKUP($B562&amp;"-"&amp;$C562,エリア表のみ!$Q$5:$Z$906,9,FALSE),0),IFERROR(VLOOKUP($B562&amp;"-"&amp;$C562,エリア表のみ!$AD$5:$AM$906,1,FALSE) =$B562&amp;"-"&amp;$C562,FALSE),IFERROR(VLOOKUP($B562&amp;"-"&amp;$C562,エリア表のみ!$AD$5:$AM$906,9,FALSE),0)),0)</f>
        <v>0</v>
      </c>
    </row>
    <row r="563" spans="1:10">
      <c r="A563" s="17">
        <v>29</v>
      </c>
      <c r="B563" s="17">
        <v>18</v>
      </c>
      <c r="C563" s="71">
        <v>29</v>
      </c>
      <c r="D563" s="71">
        <f>IFERROR(IF(OR(IFERROR(VLOOKUP($B563&amp;"-"&amp;$C563,エリア表のみ!$D$5:$M$906,3,FALSE) ="●",FALSE),IFERROR(VLOOKUP($B563&amp;"-"&amp;$C563,エリア表のみ!$Q$5:$Z$906,3,FALSE) ="●",FALSE),IFERROR(VLOOKUP($B563&amp;"-"&amp;$C563,エリア表のみ!$AD$5:$AM$906,3,FALSE) ="●",FALSE)),1,0),0)</f>
        <v>0</v>
      </c>
      <c r="E563" s="71">
        <v>195</v>
      </c>
      <c r="F563" s="71">
        <f>IFERROR(IF(OR(IFERROR(VLOOKUP($B563&amp;"-"&amp;$C563,エリア表のみ!$D$5:$M$906,5,FALSE) ="●",FALSE),IFERROR(VLOOKUP($B563&amp;"-"&amp;$C563,エリア表のみ!$Q$5:$Z$906,5,FALSE) ="●",FALSE),IFERROR(VLOOKUP($B563&amp;"-"&amp;$C563,エリア表のみ!$AD$5:$AM$906,5,FALSE) ="●",FALSE)),1,0),0)</f>
        <v>0</v>
      </c>
      <c r="G563" s="71">
        <v>8</v>
      </c>
      <c r="H563" s="71">
        <f>IFERROR(IF(OR(IFERROR(VLOOKUP($B563&amp;"-"&amp;$C563,エリア表のみ!$D$5:$M$906,7,FALSE) ="●",FALSE),IFERROR(VLOOKUP($B563&amp;"-"&amp;$C563,エリア表のみ!$Q$5:$Z$906,7,FALSE) ="●",FALSE),IFERROR(VLOOKUP($B563&amp;"-"&amp;$C563,エリア表のみ!$AD$5:$AM$906,7,FALSE) ="●",FALSE)),1,0),0)</f>
        <v>0</v>
      </c>
      <c r="I563" s="71">
        <v>203</v>
      </c>
      <c r="J563" s="71">
        <f>IFERROR(_xlfn.IFS(IFERROR(VLOOKUP($B563&amp;"-"&amp;$C563,エリア表のみ!$D$5:$M$906,1,FALSE) =$B563&amp;"-"&amp;$C563,FALSE),IFERROR(VLOOKUP($B563&amp;"-"&amp;$C563,エリア表のみ!$D$5:$M$906,9,FALSE),0),IFERROR(VLOOKUP($B563&amp;"-"&amp;$C563,エリア表のみ!$Q$5:$Z$906,1,FALSE) =$B563&amp;"-"&amp;$C563,FALSE),IFERROR(VLOOKUP($B563&amp;"-"&amp;$C563,エリア表のみ!$Q$5:$Z$906,9,FALSE),0),IFERROR(VLOOKUP($B563&amp;"-"&amp;$C563,エリア表のみ!$AD$5:$AM$906,1,FALSE) =$B563&amp;"-"&amp;$C563,FALSE),IFERROR(VLOOKUP($B563&amp;"-"&amp;$C563,エリア表のみ!$AD$5:$AM$906,9,FALSE),0)),0)</f>
        <v>0</v>
      </c>
    </row>
    <row r="564" spans="1:10">
      <c r="A564" s="17">
        <v>30</v>
      </c>
      <c r="B564" s="17">
        <v>18</v>
      </c>
      <c r="C564" s="71">
        <v>30</v>
      </c>
      <c r="D564" s="71">
        <f>IFERROR(IF(OR(IFERROR(VLOOKUP($B564&amp;"-"&amp;$C564,エリア表のみ!$D$5:$M$906,3,FALSE) ="●",FALSE),IFERROR(VLOOKUP($B564&amp;"-"&amp;$C564,エリア表のみ!$Q$5:$Z$906,3,FALSE) ="●",FALSE),IFERROR(VLOOKUP($B564&amp;"-"&amp;$C564,エリア表のみ!$AD$5:$AM$906,3,FALSE) ="●",FALSE)),1,0),0)</f>
        <v>0</v>
      </c>
      <c r="E564" s="71">
        <v>245</v>
      </c>
      <c r="F564" s="71">
        <f>IFERROR(IF(OR(IFERROR(VLOOKUP($B564&amp;"-"&amp;$C564,エリア表のみ!$D$5:$M$906,5,FALSE) ="●",FALSE),IFERROR(VLOOKUP($B564&amp;"-"&amp;$C564,エリア表のみ!$Q$5:$Z$906,5,FALSE) ="●",FALSE),IFERROR(VLOOKUP($B564&amp;"-"&amp;$C564,エリア表のみ!$AD$5:$AM$906,5,FALSE) ="●",FALSE)),1,0),0)</f>
        <v>0</v>
      </c>
      <c r="G564" s="71">
        <v>0</v>
      </c>
      <c r="H564" s="71">
        <f>IFERROR(IF(OR(IFERROR(VLOOKUP($B564&amp;"-"&amp;$C564,エリア表のみ!$D$5:$M$906,7,FALSE) ="●",FALSE),IFERROR(VLOOKUP($B564&amp;"-"&amp;$C564,エリア表のみ!$Q$5:$Z$906,7,FALSE) ="●",FALSE),IFERROR(VLOOKUP($B564&amp;"-"&amp;$C564,エリア表のみ!$AD$5:$AM$906,7,FALSE) ="●",FALSE)),1,0),0)</f>
        <v>0</v>
      </c>
      <c r="I564" s="71">
        <v>245</v>
      </c>
      <c r="J564" s="71">
        <f>IFERROR(_xlfn.IFS(IFERROR(VLOOKUP($B564&amp;"-"&amp;$C564,エリア表のみ!$D$5:$M$906,1,FALSE) =$B564&amp;"-"&amp;$C564,FALSE),IFERROR(VLOOKUP($B564&amp;"-"&amp;$C564,エリア表のみ!$D$5:$M$906,9,FALSE),0),IFERROR(VLOOKUP($B564&amp;"-"&amp;$C564,エリア表のみ!$Q$5:$Z$906,1,FALSE) =$B564&amp;"-"&amp;$C564,FALSE),IFERROR(VLOOKUP($B564&amp;"-"&amp;$C564,エリア表のみ!$Q$5:$Z$906,9,FALSE),0),IFERROR(VLOOKUP($B564&amp;"-"&amp;$C564,エリア表のみ!$AD$5:$AM$906,1,FALSE) =$B564&amp;"-"&amp;$C564,FALSE),IFERROR(VLOOKUP($B564&amp;"-"&amp;$C564,エリア表のみ!$AD$5:$AM$906,9,FALSE),0)),0)</f>
        <v>0</v>
      </c>
    </row>
    <row r="565" spans="1:10">
      <c r="A565" s="17">
        <v>31</v>
      </c>
      <c r="B565" s="17">
        <v>18</v>
      </c>
      <c r="C565" s="71">
        <v>31</v>
      </c>
      <c r="D565" s="71">
        <f>IFERROR(IF(OR(IFERROR(VLOOKUP($B565&amp;"-"&amp;$C565,エリア表のみ!$D$5:$M$906,3,FALSE) ="●",FALSE),IFERROR(VLOOKUP($B565&amp;"-"&amp;$C565,エリア表のみ!$Q$5:$Z$906,3,FALSE) ="●",FALSE),IFERROR(VLOOKUP($B565&amp;"-"&amp;$C565,エリア表のみ!$AD$5:$AM$906,3,FALSE) ="●",FALSE)),1,0),0)</f>
        <v>0</v>
      </c>
      <c r="E565" s="71">
        <v>270</v>
      </c>
      <c r="F565" s="71">
        <f>IFERROR(IF(OR(IFERROR(VLOOKUP($B565&amp;"-"&amp;$C565,エリア表のみ!$D$5:$M$906,5,FALSE) ="●",FALSE),IFERROR(VLOOKUP($B565&amp;"-"&amp;$C565,エリア表のみ!$Q$5:$Z$906,5,FALSE) ="●",FALSE),IFERROR(VLOOKUP($B565&amp;"-"&amp;$C565,エリア表のみ!$AD$5:$AM$906,5,FALSE) ="●",FALSE)),1,0),0)</f>
        <v>0</v>
      </c>
      <c r="G565" s="71">
        <v>15</v>
      </c>
      <c r="H565" s="71">
        <f>IFERROR(IF(OR(IFERROR(VLOOKUP($B565&amp;"-"&amp;$C565,エリア表のみ!$D$5:$M$906,7,FALSE) ="●",FALSE),IFERROR(VLOOKUP($B565&amp;"-"&amp;$C565,エリア表のみ!$Q$5:$Z$906,7,FALSE) ="●",FALSE),IFERROR(VLOOKUP($B565&amp;"-"&amp;$C565,エリア表のみ!$AD$5:$AM$906,7,FALSE) ="●",FALSE)),1,0),0)</f>
        <v>0</v>
      </c>
      <c r="I565" s="71">
        <v>285</v>
      </c>
      <c r="J565" s="71">
        <f>IFERROR(_xlfn.IFS(IFERROR(VLOOKUP($B565&amp;"-"&amp;$C565,エリア表のみ!$D$5:$M$906,1,FALSE) =$B565&amp;"-"&amp;$C565,FALSE),IFERROR(VLOOKUP($B565&amp;"-"&amp;$C565,エリア表のみ!$D$5:$M$906,9,FALSE),0),IFERROR(VLOOKUP($B565&amp;"-"&amp;$C565,エリア表のみ!$Q$5:$Z$906,1,FALSE) =$B565&amp;"-"&amp;$C565,FALSE),IFERROR(VLOOKUP($B565&amp;"-"&amp;$C565,エリア表のみ!$Q$5:$Z$906,9,FALSE),0),IFERROR(VLOOKUP($B565&amp;"-"&amp;$C565,エリア表のみ!$AD$5:$AM$906,1,FALSE) =$B565&amp;"-"&amp;$C565,FALSE),IFERROR(VLOOKUP($B565&amp;"-"&amp;$C565,エリア表のみ!$AD$5:$AM$906,9,FALSE),0)),0)</f>
        <v>0</v>
      </c>
    </row>
    <row r="566" spans="1:10">
      <c r="A566" s="17">
        <v>32</v>
      </c>
      <c r="B566" s="17">
        <v>18</v>
      </c>
      <c r="C566" s="71">
        <v>32</v>
      </c>
      <c r="D566" s="71">
        <f>IFERROR(IF(OR(IFERROR(VLOOKUP($B566&amp;"-"&amp;$C566,エリア表のみ!$D$5:$M$906,3,FALSE) ="●",FALSE),IFERROR(VLOOKUP($B566&amp;"-"&amp;$C566,エリア表のみ!$Q$5:$Z$906,3,FALSE) ="●",FALSE),IFERROR(VLOOKUP($B566&amp;"-"&amp;$C566,エリア表のみ!$AD$5:$AM$906,3,FALSE) ="●",FALSE)),1,0),0)</f>
        <v>0</v>
      </c>
      <c r="E566" s="71">
        <v>213</v>
      </c>
      <c r="F566" s="71">
        <f>IFERROR(IF(OR(IFERROR(VLOOKUP($B566&amp;"-"&amp;$C566,エリア表のみ!$D$5:$M$906,5,FALSE) ="●",FALSE),IFERROR(VLOOKUP($B566&amp;"-"&amp;$C566,エリア表のみ!$Q$5:$Z$906,5,FALSE) ="●",FALSE),IFERROR(VLOOKUP($B566&amp;"-"&amp;$C566,エリア表のみ!$AD$5:$AM$906,5,FALSE) ="●",FALSE)),1,0),0)</f>
        <v>0</v>
      </c>
      <c r="G566" s="71">
        <v>188</v>
      </c>
      <c r="H566" s="71">
        <f>IFERROR(IF(OR(IFERROR(VLOOKUP($B566&amp;"-"&amp;$C566,エリア表のみ!$D$5:$M$906,7,FALSE) ="●",FALSE),IFERROR(VLOOKUP($B566&amp;"-"&amp;$C566,エリア表のみ!$Q$5:$Z$906,7,FALSE) ="●",FALSE),IFERROR(VLOOKUP($B566&amp;"-"&amp;$C566,エリア表のみ!$AD$5:$AM$906,7,FALSE) ="●",FALSE)),1,0),0)</f>
        <v>0</v>
      </c>
      <c r="I566" s="71">
        <v>401</v>
      </c>
      <c r="J566" s="71">
        <f>IFERROR(_xlfn.IFS(IFERROR(VLOOKUP($B566&amp;"-"&amp;$C566,エリア表のみ!$D$5:$M$906,1,FALSE) =$B566&amp;"-"&amp;$C566,FALSE),IFERROR(VLOOKUP($B566&amp;"-"&amp;$C566,エリア表のみ!$D$5:$M$906,9,FALSE),0),IFERROR(VLOOKUP($B566&amp;"-"&amp;$C566,エリア表のみ!$Q$5:$Z$906,1,FALSE) =$B566&amp;"-"&amp;$C566,FALSE),IFERROR(VLOOKUP($B566&amp;"-"&amp;$C566,エリア表のみ!$Q$5:$Z$906,9,FALSE),0),IFERROR(VLOOKUP($B566&amp;"-"&amp;$C566,エリア表のみ!$AD$5:$AM$906,1,FALSE) =$B566&amp;"-"&amp;$C566,FALSE),IFERROR(VLOOKUP($B566&amp;"-"&amp;$C566,エリア表のみ!$AD$5:$AM$906,9,FALSE),0)),0)</f>
        <v>0</v>
      </c>
    </row>
    <row r="567" spans="1:10">
      <c r="A567" s="17">
        <v>33</v>
      </c>
      <c r="B567" s="17">
        <v>18</v>
      </c>
      <c r="C567" s="71">
        <v>33</v>
      </c>
      <c r="D567" s="71">
        <f>IFERROR(IF(OR(IFERROR(VLOOKUP($B567&amp;"-"&amp;$C567,エリア表のみ!$D$5:$M$906,3,FALSE) ="●",FALSE),IFERROR(VLOOKUP($B567&amp;"-"&amp;$C567,エリア表のみ!$Q$5:$Z$906,3,FALSE) ="●",FALSE),IFERROR(VLOOKUP($B567&amp;"-"&amp;$C567,エリア表のみ!$AD$5:$AM$906,3,FALSE) ="●",FALSE)),1,0),0)</f>
        <v>0</v>
      </c>
      <c r="E567" s="71">
        <v>184</v>
      </c>
      <c r="F567" s="71">
        <f>IFERROR(IF(OR(IFERROR(VLOOKUP($B567&amp;"-"&amp;$C567,エリア表のみ!$D$5:$M$906,5,FALSE) ="●",FALSE),IFERROR(VLOOKUP($B567&amp;"-"&amp;$C567,エリア表のみ!$Q$5:$Z$906,5,FALSE) ="●",FALSE),IFERROR(VLOOKUP($B567&amp;"-"&amp;$C567,エリア表のみ!$AD$5:$AM$906,5,FALSE) ="●",FALSE)),1,0),0)</f>
        <v>0</v>
      </c>
      <c r="G567" s="71">
        <v>128</v>
      </c>
      <c r="H567" s="71">
        <f>IFERROR(IF(OR(IFERROR(VLOOKUP($B567&amp;"-"&amp;$C567,エリア表のみ!$D$5:$M$906,7,FALSE) ="●",FALSE),IFERROR(VLOOKUP($B567&amp;"-"&amp;$C567,エリア表のみ!$Q$5:$Z$906,7,FALSE) ="●",FALSE),IFERROR(VLOOKUP($B567&amp;"-"&amp;$C567,エリア表のみ!$AD$5:$AM$906,7,FALSE) ="●",FALSE)),1,0),0)</f>
        <v>0</v>
      </c>
      <c r="I567" s="71">
        <v>312</v>
      </c>
      <c r="J567" s="71">
        <f>IFERROR(_xlfn.IFS(IFERROR(VLOOKUP($B567&amp;"-"&amp;$C567,エリア表のみ!$D$5:$M$906,1,FALSE) =$B567&amp;"-"&amp;$C567,FALSE),IFERROR(VLOOKUP($B567&amp;"-"&amp;$C567,エリア表のみ!$D$5:$M$906,9,FALSE),0),IFERROR(VLOOKUP($B567&amp;"-"&amp;$C567,エリア表のみ!$Q$5:$Z$906,1,FALSE) =$B567&amp;"-"&amp;$C567,FALSE),IFERROR(VLOOKUP($B567&amp;"-"&amp;$C567,エリア表のみ!$Q$5:$Z$906,9,FALSE),0),IFERROR(VLOOKUP($B567&amp;"-"&amp;$C567,エリア表のみ!$AD$5:$AM$906,1,FALSE) =$B567&amp;"-"&amp;$C567,FALSE),IFERROR(VLOOKUP($B567&amp;"-"&amp;$C567,エリア表のみ!$AD$5:$AM$906,9,FALSE),0)),0)</f>
        <v>0</v>
      </c>
    </row>
    <row r="568" spans="1:10">
      <c r="A568" s="17">
        <v>34</v>
      </c>
      <c r="B568" s="17">
        <v>18</v>
      </c>
      <c r="C568" s="71">
        <v>34</v>
      </c>
      <c r="D568" s="71">
        <f>IFERROR(IF(OR(IFERROR(VLOOKUP($B568&amp;"-"&amp;$C568,エリア表のみ!$D$5:$M$906,3,FALSE) ="●",FALSE),IFERROR(VLOOKUP($B568&amp;"-"&amp;$C568,エリア表のみ!$Q$5:$Z$906,3,FALSE) ="●",FALSE),IFERROR(VLOOKUP($B568&amp;"-"&amp;$C568,エリア表のみ!$AD$5:$AM$906,3,FALSE) ="●",FALSE)),1,0),0)</f>
        <v>0</v>
      </c>
      <c r="E568" s="71">
        <v>226</v>
      </c>
      <c r="F568" s="71">
        <f>IFERROR(IF(OR(IFERROR(VLOOKUP($B568&amp;"-"&amp;$C568,エリア表のみ!$D$5:$M$906,5,FALSE) ="●",FALSE),IFERROR(VLOOKUP($B568&amp;"-"&amp;$C568,エリア表のみ!$Q$5:$Z$906,5,FALSE) ="●",FALSE),IFERROR(VLOOKUP($B568&amp;"-"&amp;$C568,エリア表のみ!$AD$5:$AM$906,5,FALSE) ="●",FALSE)),1,0),0)</f>
        <v>0</v>
      </c>
      <c r="G568" s="71">
        <v>90</v>
      </c>
      <c r="H568" s="71">
        <f>IFERROR(IF(OR(IFERROR(VLOOKUP($B568&amp;"-"&amp;$C568,エリア表のみ!$D$5:$M$906,7,FALSE) ="●",FALSE),IFERROR(VLOOKUP($B568&amp;"-"&amp;$C568,エリア表のみ!$Q$5:$Z$906,7,FALSE) ="●",FALSE),IFERROR(VLOOKUP($B568&amp;"-"&amp;$C568,エリア表のみ!$AD$5:$AM$906,7,FALSE) ="●",FALSE)),1,0),0)</f>
        <v>0</v>
      </c>
      <c r="I568" s="71">
        <v>316</v>
      </c>
      <c r="J568" s="71">
        <f>IFERROR(_xlfn.IFS(IFERROR(VLOOKUP($B568&amp;"-"&amp;$C568,エリア表のみ!$D$5:$M$906,1,FALSE) =$B568&amp;"-"&amp;$C568,FALSE),IFERROR(VLOOKUP($B568&amp;"-"&amp;$C568,エリア表のみ!$D$5:$M$906,9,FALSE),0),IFERROR(VLOOKUP($B568&amp;"-"&amp;$C568,エリア表のみ!$Q$5:$Z$906,1,FALSE) =$B568&amp;"-"&amp;$C568,FALSE),IFERROR(VLOOKUP($B568&amp;"-"&amp;$C568,エリア表のみ!$Q$5:$Z$906,9,FALSE),0),IFERROR(VLOOKUP($B568&amp;"-"&amp;$C568,エリア表のみ!$AD$5:$AM$906,1,FALSE) =$B568&amp;"-"&amp;$C568,FALSE),IFERROR(VLOOKUP($B568&amp;"-"&amp;$C568,エリア表のみ!$AD$5:$AM$906,9,FALSE),0)),0)</f>
        <v>0</v>
      </c>
    </row>
    <row r="569" spans="1:10">
      <c r="A569" s="17">
        <v>35</v>
      </c>
      <c r="B569" s="17">
        <v>18</v>
      </c>
      <c r="C569" s="71">
        <v>35</v>
      </c>
      <c r="D569" s="71">
        <f>IFERROR(IF(OR(IFERROR(VLOOKUP($B569&amp;"-"&amp;$C569,エリア表のみ!$D$5:$M$906,3,FALSE) ="●",FALSE),IFERROR(VLOOKUP($B569&amp;"-"&amp;$C569,エリア表のみ!$Q$5:$Z$906,3,FALSE) ="●",FALSE),IFERROR(VLOOKUP($B569&amp;"-"&amp;$C569,エリア表のみ!$AD$5:$AM$906,3,FALSE) ="●",FALSE)),1,0),0)</f>
        <v>0</v>
      </c>
      <c r="E569" s="71">
        <v>232</v>
      </c>
      <c r="F569" s="71">
        <f>IFERROR(IF(OR(IFERROR(VLOOKUP($B569&amp;"-"&amp;$C569,エリア表のみ!$D$5:$M$906,5,FALSE) ="●",FALSE),IFERROR(VLOOKUP($B569&amp;"-"&amp;$C569,エリア表のみ!$Q$5:$Z$906,5,FALSE) ="●",FALSE),IFERROR(VLOOKUP($B569&amp;"-"&amp;$C569,エリア表のみ!$AD$5:$AM$906,5,FALSE) ="●",FALSE)),1,0),0)</f>
        <v>0</v>
      </c>
      <c r="G569" s="71">
        <v>37</v>
      </c>
      <c r="H569" s="71">
        <f>IFERROR(IF(OR(IFERROR(VLOOKUP($B569&amp;"-"&amp;$C569,エリア表のみ!$D$5:$M$906,7,FALSE) ="●",FALSE),IFERROR(VLOOKUP($B569&amp;"-"&amp;$C569,エリア表のみ!$Q$5:$Z$906,7,FALSE) ="●",FALSE),IFERROR(VLOOKUP($B569&amp;"-"&amp;$C569,エリア表のみ!$AD$5:$AM$906,7,FALSE) ="●",FALSE)),1,0),0)</f>
        <v>0</v>
      </c>
      <c r="I569" s="71">
        <v>269</v>
      </c>
      <c r="J569" s="71">
        <f>IFERROR(_xlfn.IFS(IFERROR(VLOOKUP($B569&amp;"-"&amp;$C569,エリア表のみ!$D$5:$M$906,1,FALSE) =$B569&amp;"-"&amp;$C569,FALSE),IFERROR(VLOOKUP($B569&amp;"-"&amp;$C569,エリア表のみ!$D$5:$M$906,9,FALSE),0),IFERROR(VLOOKUP($B569&amp;"-"&amp;$C569,エリア表のみ!$Q$5:$Z$906,1,FALSE) =$B569&amp;"-"&amp;$C569,FALSE),IFERROR(VLOOKUP($B569&amp;"-"&amp;$C569,エリア表のみ!$Q$5:$Z$906,9,FALSE),0),IFERROR(VLOOKUP($B569&amp;"-"&amp;$C569,エリア表のみ!$AD$5:$AM$906,1,FALSE) =$B569&amp;"-"&amp;$C569,FALSE),IFERROR(VLOOKUP($B569&amp;"-"&amp;$C569,エリア表のみ!$AD$5:$AM$906,9,FALSE),0)),0)</f>
        <v>0</v>
      </c>
    </row>
    <row r="570" spans="1:10">
      <c r="A570" s="17">
        <v>1</v>
      </c>
      <c r="B570" s="17">
        <v>19</v>
      </c>
      <c r="C570" s="71">
        <v>1</v>
      </c>
      <c r="D570" s="71">
        <f>IFERROR(IF(OR(IFERROR(VLOOKUP($B570&amp;"-"&amp;$C570,エリア表のみ!$D$5:$M$906,3,FALSE) ="●",FALSE),IFERROR(VLOOKUP($B570&amp;"-"&amp;$C570,エリア表のみ!$Q$5:$Z$906,3,FALSE) ="●",FALSE),IFERROR(VLOOKUP($B570&amp;"-"&amp;$C570,エリア表のみ!$AD$5:$AM$906,3,FALSE) ="●",FALSE)),1,0),0)</f>
        <v>0</v>
      </c>
      <c r="E570" s="71">
        <v>70</v>
      </c>
      <c r="F570" s="71">
        <f>IFERROR(IF(OR(IFERROR(VLOOKUP($B570&amp;"-"&amp;$C570,エリア表のみ!$D$5:$M$906,5,FALSE) ="●",FALSE),IFERROR(VLOOKUP($B570&amp;"-"&amp;$C570,エリア表のみ!$Q$5:$Z$906,5,FALSE) ="●",FALSE),IFERROR(VLOOKUP($B570&amp;"-"&amp;$C570,エリア表のみ!$AD$5:$AM$906,5,FALSE) ="●",FALSE)),1,0),0)</f>
        <v>0</v>
      </c>
      <c r="G570" s="71">
        <v>248</v>
      </c>
      <c r="H570" s="71">
        <f>IFERROR(IF(OR(IFERROR(VLOOKUP($B570&amp;"-"&amp;$C570,エリア表のみ!$D$5:$M$906,7,FALSE) ="●",FALSE),IFERROR(VLOOKUP($B570&amp;"-"&amp;$C570,エリア表のみ!$Q$5:$Z$906,7,FALSE) ="●",FALSE),IFERROR(VLOOKUP($B570&amp;"-"&amp;$C570,エリア表のみ!$AD$5:$AM$906,7,FALSE) ="●",FALSE)),1,0),0)</f>
        <v>0</v>
      </c>
      <c r="I570" s="71">
        <v>318</v>
      </c>
      <c r="J570" s="71">
        <f>IFERROR(_xlfn.IFS(IFERROR(VLOOKUP($B570&amp;"-"&amp;$C570,エリア表のみ!$D$5:$M$906,1,FALSE) =$B570&amp;"-"&amp;$C570,FALSE),IFERROR(VLOOKUP($B570&amp;"-"&amp;$C570,エリア表のみ!$D$5:$M$906,9,FALSE),0),IFERROR(VLOOKUP($B570&amp;"-"&amp;$C570,エリア表のみ!$Q$5:$Z$906,1,FALSE) =$B570&amp;"-"&amp;$C570,FALSE),IFERROR(VLOOKUP($B570&amp;"-"&amp;$C570,エリア表のみ!$Q$5:$Z$906,9,FALSE),0),IFERROR(VLOOKUP($B570&amp;"-"&amp;$C570,エリア表のみ!$AD$5:$AM$906,1,FALSE) =$B570&amp;"-"&amp;$C570,FALSE),IFERROR(VLOOKUP($B570&amp;"-"&amp;$C570,エリア表のみ!$AD$5:$AM$906,9,FALSE),0)),0)</f>
        <v>0</v>
      </c>
    </row>
    <row r="571" spans="1:10">
      <c r="A571" s="17">
        <v>2</v>
      </c>
      <c r="B571" s="17">
        <v>19</v>
      </c>
      <c r="C571" s="71">
        <v>2</v>
      </c>
      <c r="D571" s="71">
        <f>IFERROR(IF(OR(IFERROR(VLOOKUP($B571&amp;"-"&amp;$C571,エリア表のみ!$D$5:$M$906,3,FALSE) ="●",FALSE),IFERROR(VLOOKUP($B571&amp;"-"&amp;$C571,エリア表のみ!$Q$5:$Z$906,3,FALSE) ="●",FALSE),IFERROR(VLOOKUP($B571&amp;"-"&amp;$C571,エリア表のみ!$AD$5:$AM$906,3,FALSE) ="●",FALSE)),1,0),0)</f>
        <v>0</v>
      </c>
      <c r="E571" s="71">
        <v>155</v>
      </c>
      <c r="F571" s="71">
        <f>IFERROR(IF(OR(IFERROR(VLOOKUP($B571&amp;"-"&amp;$C571,エリア表のみ!$D$5:$M$906,5,FALSE) ="●",FALSE),IFERROR(VLOOKUP($B571&amp;"-"&amp;$C571,エリア表のみ!$Q$5:$Z$906,5,FALSE) ="●",FALSE),IFERROR(VLOOKUP($B571&amp;"-"&amp;$C571,エリア表のみ!$AD$5:$AM$906,5,FALSE) ="●",FALSE)),1,0),0)</f>
        <v>0</v>
      </c>
      <c r="G571" s="71">
        <v>190</v>
      </c>
      <c r="H571" s="71">
        <f>IFERROR(IF(OR(IFERROR(VLOOKUP($B571&amp;"-"&amp;$C571,エリア表のみ!$D$5:$M$906,7,FALSE) ="●",FALSE),IFERROR(VLOOKUP($B571&amp;"-"&amp;$C571,エリア表のみ!$Q$5:$Z$906,7,FALSE) ="●",FALSE),IFERROR(VLOOKUP($B571&amp;"-"&amp;$C571,エリア表のみ!$AD$5:$AM$906,7,FALSE) ="●",FALSE)),1,0),0)</f>
        <v>0</v>
      </c>
      <c r="I571" s="71">
        <v>345</v>
      </c>
      <c r="J571" s="71">
        <f>IFERROR(_xlfn.IFS(IFERROR(VLOOKUP($B571&amp;"-"&amp;$C571,エリア表のみ!$D$5:$M$906,1,FALSE) =$B571&amp;"-"&amp;$C571,FALSE),IFERROR(VLOOKUP($B571&amp;"-"&amp;$C571,エリア表のみ!$D$5:$M$906,9,FALSE),0),IFERROR(VLOOKUP($B571&amp;"-"&amp;$C571,エリア表のみ!$Q$5:$Z$906,1,FALSE) =$B571&amp;"-"&amp;$C571,FALSE),IFERROR(VLOOKUP($B571&amp;"-"&amp;$C571,エリア表のみ!$Q$5:$Z$906,9,FALSE),0),IFERROR(VLOOKUP($B571&amp;"-"&amp;$C571,エリア表のみ!$AD$5:$AM$906,1,FALSE) =$B571&amp;"-"&amp;$C571,FALSE),IFERROR(VLOOKUP($B571&amp;"-"&amp;$C571,エリア表のみ!$AD$5:$AM$906,9,FALSE),0)),0)</f>
        <v>0</v>
      </c>
    </row>
    <row r="572" spans="1:10">
      <c r="A572" s="17">
        <v>3</v>
      </c>
      <c r="B572" s="17">
        <v>19</v>
      </c>
      <c r="C572" s="71">
        <v>3</v>
      </c>
      <c r="D572" s="71">
        <f>IFERROR(IF(OR(IFERROR(VLOOKUP($B572&amp;"-"&amp;$C572,エリア表のみ!$D$5:$M$906,3,FALSE) ="●",FALSE),IFERROR(VLOOKUP($B572&amp;"-"&amp;$C572,エリア表のみ!$Q$5:$Z$906,3,FALSE) ="●",FALSE),IFERROR(VLOOKUP($B572&amp;"-"&amp;$C572,エリア表のみ!$AD$5:$AM$906,3,FALSE) ="●",FALSE)),1,0),0)</f>
        <v>0</v>
      </c>
      <c r="E572" s="71">
        <v>251</v>
      </c>
      <c r="F572" s="71">
        <f>IFERROR(IF(OR(IFERROR(VLOOKUP($B572&amp;"-"&amp;$C572,エリア表のみ!$D$5:$M$906,5,FALSE) ="●",FALSE),IFERROR(VLOOKUP($B572&amp;"-"&amp;$C572,エリア表のみ!$Q$5:$Z$906,5,FALSE) ="●",FALSE),IFERROR(VLOOKUP($B572&amp;"-"&amp;$C572,エリア表のみ!$AD$5:$AM$906,5,FALSE) ="●",FALSE)),1,0),0)</f>
        <v>0</v>
      </c>
      <c r="G572" s="71">
        <v>178</v>
      </c>
      <c r="H572" s="71">
        <f>IFERROR(IF(OR(IFERROR(VLOOKUP($B572&amp;"-"&amp;$C572,エリア表のみ!$D$5:$M$906,7,FALSE) ="●",FALSE),IFERROR(VLOOKUP($B572&amp;"-"&amp;$C572,エリア表のみ!$Q$5:$Z$906,7,FALSE) ="●",FALSE),IFERROR(VLOOKUP($B572&amp;"-"&amp;$C572,エリア表のみ!$AD$5:$AM$906,7,FALSE) ="●",FALSE)),1,0),0)</f>
        <v>0</v>
      </c>
      <c r="I572" s="71">
        <v>429</v>
      </c>
      <c r="J572" s="71">
        <f>IFERROR(_xlfn.IFS(IFERROR(VLOOKUP($B572&amp;"-"&amp;$C572,エリア表のみ!$D$5:$M$906,1,FALSE) =$B572&amp;"-"&amp;$C572,FALSE),IFERROR(VLOOKUP($B572&amp;"-"&amp;$C572,エリア表のみ!$D$5:$M$906,9,FALSE),0),IFERROR(VLOOKUP($B572&amp;"-"&amp;$C572,エリア表のみ!$Q$5:$Z$906,1,FALSE) =$B572&amp;"-"&amp;$C572,FALSE),IFERROR(VLOOKUP($B572&amp;"-"&amp;$C572,エリア表のみ!$Q$5:$Z$906,9,FALSE),0),IFERROR(VLOOKUP($B572&amp;"-"&amp;$C572,エリア表のみ!$AD$5:$AM$906,1,FALSE) =$B572&amp;"-"&amp;$C572,FALSE),IFERROR(VLOOKUP($B572&amp;"-"&amp;$C572,エリア表のみ!$AD$5:$AM$906,9,FALSE),0)),0)</f>
        <v>0</v>
      </c>
    </row>
    <row r="573" spans="1:10">
      <c r="A573" s="17">
        <v>4</v>
      </c>
      <c r="B573" s="17">
        <v>19</v>
      </c>
      <c r="C573" s="71">
        <v>4</v>
      </c>
      <c r="D573" s="71">
        <f>IFERROR(IF(OR(IFERROR(VLOOKUP($B573&amp;"-"&amp;$C573,エリア表のみ!$D$5:$M$906,3,FALSE) ="●",FALSE),IFERROR(VLOOKUP($B573&amp;"-"&amp;$C573,エリア表のみ!$Q$5:$Z$906,3,FALSE) ="●",FALSE),IFERROR(VLOOKUP($B573&amp;"-"&amp;$C573,エリア表のみ!$AD$5:$AM$906,3,FALSE) ="●",FALSE)),1,0),0)</f>
        <v>0</v>
      </c>
      <c r="E573" s="71">
        <v>217</v>
      </c>
      <c r="F573" s="71">
        <f>IFERROR(IF(OR(IFERROR(VLOOKUP($B573&amp;"-"&amp;$C573,エリア表のみ!$D$5:$M$906,5,FALSE) ="●",FALSE),IFERROR(VLOOKUP($B573&amp;"-"&amp;$C573,エリア表のみ!$Q$5:$Z$906,5,FALSE) ="●",FALSE),IFERROR(VLOOKUP($B573&amp;"-"&amp;$C573,エリア表のみ!$AD$5:$AM$906,5,FALSE) ="●",FALSE)),1,0),0)</f>
        <v>0</v>
      </c>
      <c r="G573" s="71">
        <v>152</v>
      </c>
      <c r="H573" s="71">
        <f>IFERROR(IF(OR(IFERROR(VLOOKUP($B573&amp;"-"&amp;$C573,エリア表のみ!$D$5:$M$906,7,FALSE) ="●",FALSE),IFERROR(VLOOKUP($B573&amp;"-"&amp;$C573,エリア表のみ!$Q$5:$Z$906,7,FALSE) ="●",FALSE),IFERROR(VLOOKUP($B573&amp;"-"&amp;$C573,エリア表のみ!$AD$5:$AM$906,7,FALSE) ="●",FALSE)),1,0),0)</f>
        <v>0</v>
      </c>
      <c r="I573" s="71">
        <v>369</v>
      </c>
      <c r="J573" s="71">
        <f>IFERROR(_xlfn.IFS(IFERROR(VLOOKUP($B573&amp;"-"&amp;$C573,エリア表のみ!$D$5:$M$906,1,FALSE) =$B573&amp;"-"&amp;$C573,FALSE),IFERROR(VLOOKUP($B573&amp;"-"&amp;$C573,エリア表のみ!$D$5:$M$906,9,FALSE),0),IFERROR(VLOOKUP($B573&amp;"-"&amp;$C573,エリア表のみ!$Q$5:$Z$906,1,FALSE) =$B573&amp;"-"&amp;$C573,FALSE),IFERROR(VLOOKUP($B573&amp;"-"&amp;$C573,エリア表のみ!$Q$5:$Z$906,9,FALSE),0),IFERROR(VLOOKUP($B573&amp;"-"&amp;$C573,エリア表のみ!$AD$5:$AM$906,1,FALSE) =$B573&amp;"-"&amp;$C573,FALSE),IFERROR(VLOOKUP($B573&amp;"-"&amp;$C573,エリア表のみ!$AD$5:$AM$906,9,FALSE),0)),0)</f>
        <v>0</v>
      </c>
    </row>
    <row r="574" spans="1:10">
      <c r="A574" s="17">
        <v>5</v>
      </c>
      <c r="B574" s="17">
        <v>19</v>
      </c>
      <c r="C574" s="71">
        <v>5</v>
      </c>
      <c r="D574" s="71">
        <f>IFERROR(IF(OR(IFERROR(VLOOKUP($B574&amp;"-"&amp;$C574,エリア表のみ!$D$5:$M$906,3,FALSE) ="●",FALSE),IFERROR(VLOOKUP($B574&amp;"-"&amp;$C574,エリア表のみ!$Q$5:$Z$906,3,FALSE) ="●",FALSE),IFERROR(VLOOKUP($B574&amp;"-"&amp;$C574,エリア表のみ!$AD$5:$AM$906,3,FALSE) ="●",FALSE)),1,0),0)</f>
        <v>0</v>
      </c>
      <c r="E574" s="71">
        <v>105</v>
      </c>
      <c r="F574" s="71">
        <f>IFERROR(IF(OR(IFERROR(VLOOKUP($B574&amp;"-"&amp;$C574,エリア表のみ!$D$5:$M$906,5,FALSE) ="●",FALSE),IFERROR(VLOOKUP($B574&amp;"-"&amp;$C574,エリア表のみ!$Q$5:$Z$906,5,FALSE) ="●",FALSE),IFERROR(VLOOKUP($B574&amp;"-"&amp;$C574,エリア表のみ!$AD$5:$AM$906,5,FALSE) ="●",FALSE)),1,0),0)</f>
        <v>0</v>
      </c>
      <c r="G574" s="71">
        <v>530</v>
      </c>
      <c r="H574" s="71">
        <f>IFERROR(IF(OR(IFERROR(VLOOKUP($B574&amp;"-"&amp;$C574,エリア表のみ!$D$5:$M$906,7,FALSE) ="●",FALSE),IFERROR(VLOOKUP($B574&amp;"-"&amp;$C574,エリア表のみ!$Q$5:$Z$906,7,FALSE) ="●",FALSE),IFERROR(VLOOKUP($B574&amp;"-"&amp;$C574,エリア表のみ!$AD$5:$AM$906,7,FALSE) ="●",FALSE)),1,0),0)</f>
        <v>0</v>
      </c>
      <c r="I574" s="71">
        <v>635</v>
      </c>
      <c r="J574" s="71">
        <f>IFERROR(_xlfn.IFS(IFERROR(VLOOKUP($B574&amp;"-"&amp;$C574,エリア表のみ!$D$5:$M$906,1,FALSE) =$B574&amp;"-"&amp;$C574,FALSE),IFERROR(VLOOKUP($B574&amp;"-"&amp;$C574,エリア表のみ!$D$5:$M$906,9,FALSE),0),IFERROR(VLOOKUP($B574&amp;"-"&amp;$C574,エリア表のみ!$Q$5:$Z$906,1,FALSE) =$B574&amp;"-"&amp;$C574,FALSE),IFERROR(VLOOKUP($B574&amp;"-"&amp;$C574,エリア表のみ!$Q$5:$Z$906,9,FALSE),0),IFERROR(VLOOKUP($B574&amp;"-"&amp;$C574,エリア表のみ!$AD$5:$AM$906,1,FALSE) =$B574&amp;"-"&amp;$C574,FALSE),IFERROR(VLOOKUP($B574&amp;"-"&amp;$C574,エリア表のみ!$AD$5:$AM$906,9,FALSE),0)),0)</f>
        <v>0</v>
      </c>
    </row>
    <row r="575" spans="1:10">
      <c r="A575" s="17">
        <v>6</v>
      </c>
      <c r="B575" s="17">
        <v>19</v>
      </c>
      <c r="C575" s="71">
        <v>6</v>
      </c>
      <c r="D575" s="71">
        <f>IFERROR(IF(OR(IFERROR(VLOOKUP($B575&amp;"-"&amp;$C575,エリア表のみ!$D$5:$M$906,3,FALSE) ="●",FALSE),IFERROR(VLOOKUP($B575&amp;"-"&amp;$C575,エリア表のみ!$Q$5:$Z$906,3,FALSE) ="●",FALSE),IFERROR(VLOOKUP($B575&amp;"-"&amp;$C575,エリア表のみ!$AD$5:$AM$906,3,FALSE) ="●",FALSE)),1,0),0)</f>
        <v>0</v>
      </c>
      <c r="E575" s="71">
        <v>85</v>
      </c>
      <c r="F575" s="71">
        <f>IFERROR(IF(OR(IFERROR(VLOOKUP($B575&amp;"-"&amp;$C575,エリア表のみ!$D$5:$M$906,5,FALSE) ="●",FALSE),IFERROR(VLOOKUP($B575&amp;"-"&amp;$C575,エリア表のみ!$Q$5:$Z$906,5,FALSE) ="●",FALSE),IFERROR(VLOOKUP($B575&amp;"-"&amp;$C575,エリア表のみ!$AD$5:$AM$906,5,FALSE) ="●",FALSE)),1,0),0)</f>
        <v>0</v>
      </c>
      <c r="G575" s="71">
        <v>230</v>
      </c>
      <c r="H575" s="71">
        <f>IFERROR(IF(OR(IFERROR(VLOOKUP($B575&amp;"-"&amp;$C575,エリア表のみ!$D$5:$M$906,7,FALSE) ="●",FALSE),IFERROR(VLOOKUP($B575&amp;"-"&amp;$C575,エリア表のみ!$Q$5:$Z$906,7,FALSE) ="●",FALSE),IFERROR(VLOOKUP($B575&amp;"-"&amp;$C575,エリア表のみ!$AD$5:$AM$906,7,FALSE) ="●",FALSE)),1,0),0)</f>
        <v>0</v>
      </c>
      <c r="I575" s="71">
        <v>315</v>
      </c>
      <c r="J575" s="71">
        <f>IFERROR(_xlfn.IFS(IFERROR(VLOOKUP($B575&amp;"-"&amp;$C575,エリア表のみ!$D$5:$M$906,1,FALSE) =$B575&amp;"-"&amp;$C575,FALSE),IFERROR(VLOOKUP($B575&amp;"-"&amp;$C575,エリア表のみ!$D$5:$M$906,9,FALSE),0),IFERROR(VLOOKUP($B575&amp;"-"&amp;$C575,エリア表のみ!$Q$5:$Z$906,1,FALSE) =$B575&amp;"-"&amp;$C575,FALSE),IFERROR(VLOOKUP($B575&amp;"-"&amp;$C575,エリア表のみ!$Q$5:$Z$906,9,FALSE),0),IFERROR(VLOOKUP($B575&amp;"-"&amp;$C575,エリア表のみ!$AD$5:$AM$906,1,FALSE) =$B575&amp;"-"&amp;$C575,FALSE),IFERROR(VLOOKUP($B575&amp;"-"&amp;$C575,エリア表のみ!$AD$5:$AM$906,9,FALSE),0)),0)</f>
        <v>0</v>
      </c>
    </row>
    <row r="576" spans="1:10">
      <c r="A576" s="17">
        <v>7</v>
      </c>
      <c r="B576" s="17">
        <v>19</v>
      </c>
      <c r="C576" s="71">
        <v>7</v>
      </c>
      <c r="D576" s="71">
        <f>IFERROR(IF(OR(IFERROR(VLOOKUP($B576&amp;"-"&amp;$C576,エリア表のみ!$D$5:$M$906,3,FALSE) ="●",FALSE),IFERROR(VLOOKUP($B576&amp;"-"&amp;$C576,エリア表のみ!$Q$5:$Z$906,3,FALSE) ="●",FALSE),IFERROR(VLOOKUP($B576&amp;"-"&amp;$C576,エリア表のみ!$AD$5:$AM$906,3,FALSE) ="●",FALSE)),1,0),0)</f>
        <v>0</v>
      </c>
      <c r="E576" s="71">
        <v>170</v>
      </c>
      <c r="F576" s="71">
        <f>IFERROR(IF(OR(IFERROR(VLOOKUP($B576&amp;"-"&amp;$C576,エリア表のみ!$D$5:$M$906,5,FALSE) ="●",FALSE),IFERROR(VLOOKUP($B576&amp;"-"&amp;$C576,エリア表のみ!$Q$5:$Z$906,5,FALSE) ="●",FALSE),IFERROR(VLOOKUP($B576&amp;"-"&amp;$C576,エリア表のみ!$AD$5:$AM$906,5,FALSE) ="●",FALSE)),1,0),0)</f>
        <v>0</v>
      </c>
      <c r="G576" s="71">
        <v>270</v>
      </c>
      <c r="H576" s="71">
        <f>IFERROR(IF(OR(IFERROR(VLOOKUP($B576&amp;"-"&amp;$C576,エリア表のみ!$D$5:$M$906,7,FALSE) ="●",FALSE),IFERROR(VLOOKUP($B576&amp;"-"&amp;$C576,エリア表のみ!$Q$5:$Z$906,7,FALSE) ="●",FALSE),IFERROR(VLOOKUP($B576&amp;"-"&amp;$C576,エリア表のみ!$AD$5:$AM$906,7,FALSE) ="●",FALSE)),1,0),0)</f>
        <v>0</v>
      </c>
      <c r="I576" s="71">
        <v>440</v>
      </c>
      <c r="J576" s="71">
        <f>IFERROR(_xlfn.IFS(IFERROR(VLOOKUP($B576&amp;"-"&amp;$C576,エリア表のみ!$D$5:$M$906,1,FALSE) =$B576&amp;"-"&amp;$C576,FALSE),IFERROR(VLOOKUP($B576&amp;"-"&amp;$C576,エリア表のみ!$D$5:$M$906,9,FALSE),0),IFERROR(VLOOKUP($B576&amp;"-"&amp;$C576,エリア表のみ!$Q$5:$Z$906,1,FALSE) =$B576&amp;"-"&amp;$C576,FALSE),IFERROR(VLOOKUP($B576&amp;"-"&amp;$C576,エリア表のみ!$Q$5:$Z$906,9,FALSE),0),IFERROR(VLOOKUP($B576&amp;"-"&amp;$C576,エリア表のみ!$AD$5:$AM$906,1,FALSE) =$B576&amp;"-"&amp;$C576,FALSE),IFERROR(VLOOKUP($B576&amp;"-"&amp;$C576,エリア表のみ!$AD$5:$AM$906,9,FALSE),0)),0)</f>
        <v>0</v>
      </c>
    </row>
    <row r="577" spans="1:10">
      <c r="A577" s="17">
        <v>8</v>
      </c>
      <c r="B577" s="17">
        <v>19</v>
      </c>
      <c r="C577" s="71">
        <v>8</v>
      </c>
      <c r="D577" s="71">
        <f>IFERROR(IF(OR(IFERROR(VLOOKUP($B577&amp;"-"&amp;$C577,エリア表のみ!$D$5:$M$906,3,FALSE) ="●",FALSE),IFERROR(VLOOKUP($B577&amp;"-"&amp;$C577,エリア表のみ!$Q$5:$Z$906,3,FALSE) ="●",FALSE),IFERROR(VLOOKUP($B577&amp;"-"&amp;$C577,エリア表のみ!$AD$5:$AM$906,3,FALSE) ="●",FALSE)),1,0),0)</f>
        <v>0</v>
      </c>
      <c r="E577" s="71">
        <v>93</v>
      </c>
      <c r="F577" s="71">
        <f>IFERROR(IF(OR(IFERROR(VLOOKUP($B577&amp;"-"&amp;$C577,エリア表のみ!$D$5:$M$906,5,FALSE) ="●",FALSE),IFERROR(VLOOKUP($B577&amp;"-"&amp;$C577,エリア表のみ!$Q$5:$Z$906,5,FALSE) ="●",FALSE),IFERROR(VLOOKUP($B577&amp;"-"&amp;$C577,エリア表のみ!$AD$5:$AM$906,5,FALSE) ="●",FALSE)),1,0),0)</f>
        <v>0</v>
      </c>
      <c r="G577" s="71">
        <v>28</v>
      </c>
      <c r="H577" s="71">
        <f>IFERROR(IF(OR(IFERROR(VLOOKUP($B577&amp;"-"&amp;$C577,エリア表のみ!$D$5:$M$906,7,FALSE) ="●",FALSE),IFERROR(VLOOKUP($B577&amp;"-"&amp;$C577,エリア表のみ!$Q$5:$Z$906,7,FALSE) ="●",FALSE),IFERROR(VLOOKUP($B577&amp;"-"&amp;$C577,エリア表のみ!$AD$5:$AM$906,7,FALSE) ="●",FALSE)),1,0),0)</f>
        <v>0</v>
      </c>
      <c r="I577" s="71">
        <v>121</v>
      </c>
      <c r="J577" s="71">
        <f>IFERROR(_xlfn.IFS(IFERROR(VLOOKUP($B577&amp;"-"&amp;$C577,エリア表のみ!$D$5:$M$906,1,FALSE) =$B577&amp;"-"&amp;$C577,FALSE),IFERROR(VLOOKUP($B577&amp;"-"&amp;$C577,エリア表のみ!$D$5:$M$906,9,FALSE),0),IFERROR(VLOOKUP($B577&amp;"-"&amp;$C577,エリア表のみ!$Q$5:$Z$906,1,FALSE) =$B577&amp;"-"&amp;$C577,FALSE),IFERROR(VLOOKUP($B577&amp;"-"&amp;$C577,エリア表のみ!$Q$5:$Z$906,9,FALSE),0),IFERROR(VLOOKUP($B577&amp;"-"&amp;$C577,エリア表のみ!$AD$5:$AM$906,1,FALSE) =$B577&amp;"-"&amp;$C577,FALSE),IFERROR(VLOOKUP($B577&amp;"-"&amp;$C577,エリア表のみ!$AD$5:$AM$906,9,FALSE),0)),0)</f>
        <v>0</v>
      </c>
    </row>
    <row r="578" spans="1:10">
      <c r="A578" s="17">
        <v>9</v>
      </c>
      <c r="B578" s="17">
        <v>19</v>
      </c>
      <c r="C578" s="71">
        <v>9</v>
      </c>
      <c r="D578" s="71">
        <f>IFERROR(IF(OR(IFERROR(VLOOKUP($B578&amp;"-"&amp;$C578,エリア表のみ!$D$5:$M$906,3,FALSE) ="●",FALSE),IFERROR(VLOOKUP($B578&amp;"-"&amp;$C578,エリア表のみ!$Q$5:$Z$906,3,FALSE) ="●",FALSE),IFERROR(VLOOKUP($B578&amp;"-"&amp;$C578,エリア表のみ!$AD$5:$AM$906,3,FALSE) ="●",FALSE)),1,0),0)</f>
        <v>0</v>
      </c>
      <c r="E578" s="71">
        <v>140</v>
      </c>
      <c r="F578" s="71">
        <f>IFERROR(IF(OR(IFERROR(VLOOKUP($B578&amp;"-"&amp;$C578,エリア表のみ!$D$5:$M$906,5,FALSE) ="●",FALSE),IFERROR(VLOOKUP($B578&amp;"-"&amp;$C578,エリア表のみ!$Q$5:$Z$906,5,FALSE) ="●",FALSE),IFERROR(VLOOKUP($B578&amp;"-"&amp;$C578,エリア表のみ!$AD$5:$AM$906,5,FALSE) ="●",FALSE)),1,0),0)</f>
        <v>0</v>
      </c>
      <c r="G578" s="71">
        <v>120</v>
      </c>
      <c r="H578" s="71">
        <f>IFERROR(IF(OR(IFERROR(VLOOKUP($B578&amp;"-"&amp;$C578,エリア表のみ!$D$5:$M$906,7,FALSE) ="●",FALSE),IFERROR(VLOOKUP($B578&amp;"-"&amp;$C578,エリア表のみ!$Q$5:$Z$906,7,FALSE) ="●",FALSE),IFERROR(VLOOKUP($B578&amp;"-"&amp;$C578,エリア表のみ!$AD$5:$AM$906,7,FALSE) ="●",FALSE)),1,0),0)</f>
        <v>0</v>
      </c>
      <c r="I578" s="71">
        <v>260</v>
      </c>
      <c r="J578" s="71">
        <f>IFERROR(_xlfn.IFS(IFERROR(VLOOKUP($B578&amp;"-"&amp;$C578,エリア表のみ!$D$5:$M$906,1,FALSE) =$B578&amp;"-"&amp;$C578,FALSE),IFERROR(VLOOKUP($B578&amp;"-"&amp;$C578,エリア表のみ!$D$5:$M$906,9,FALSE),0),IFERROR(VLOOKUP($B578&amp;"-"&amp;$C578,エリア表のみ!$Q$5:$Z$906,1,FALSE) =$B578&amp;"-"&amp;$C578,FALSE),IFERROR(VLOOKUP($B578&amp;"-"&amp;$C578,エリア表のみ!$Q$5:$Z$906,9,FALSE),0),IFERROR(VLOOKUP($B578&amp;"-"&amp;$C578,エリア表のみ!$AD$5:$AM$906,1,FALSE) =$B578&amp;"-"&amp;$C578,FALSE),IFERROR(VLOOKUP($B578&amp;"-"&amp;$C578,エリア表のみ!$AD$5:$AM$906,9,FALSE),0)),0)</f>
        <v>0</v>
      </c>
    </row>
    <row r="579" spans="1:10">
      <c r="A579" s="17">
        <v>10</v>
      </c>
      <c r="B579" s="17">
        <v>19</v>
      </c>
      <c r="C579" s="71">
        <v>10</v>
      </c>
      <c r="D579" s="71">
        <f>IFERROR(IF(OR(IFERROR(VLOOKUP($B579&amp;"-"&amp;$C579,エリア表のみ!$D$5:$M$906,3,FALSE) ="●",FALSE),IFERROR(VLOOKUP($B579&amp;"-"&amp;$C579,エリア表のみ!$Q$5:$Z$906,3,FALSE) ="●",FALSE),IFERROR(VLOOKUP($B579&amp;"-"&amp;$C579,エリア表のみ!$AD$5:$AM$906,3,FALSE) ="●",FALSE)),1,0),0)</f>
        <v>0</v>
      </c>
      <c r="E579" s="71">
        <v>231</v>
      </c>
      <c r="F579" s="71">
        <f>IFERROR(IF(OR(IFERROR(VLOOKUP($B579&amp;"-"&amp;$C579,エリア表のみ!$D$5:$M$906,5,FALSE) ="●",FALSE),IFERROR(VLOOKUP($B579&amp;"-"&amp;$C579,エリア表のみ!$Q$5:$Z$906,5,FALSE) ="●",FALSE),IFERROR(VLOOKUP($B579&amp;"-"&amp;$C579,エリア表のみ!$AD$5:$AM$906,5,FALSE) ="●",FALSE)),1,0),0)</f>
        <v>0</v>
      </c>
      <c r="G579" s="71">
        <v>148</v>
      </c>
      <c r="H579" s="71">
        <f>IFERROR(IF(OR(IFERROR(VLOOKUP($B579&amp;"-"&amp;$C579,エリア表のみ!$D$5:$M$906,7,FALSE) ="●",FALSE),IFERROR(VLOOKUP($B579&amp;"-"&amp;$C579,エリア表のみ!$Q$5:$Z$906,7,FALSE) ="●",FALSE),IFERROR(VLOOKUP($B579&amp;"-"&amp;$C579,エリア表のみ!$AD$5:$AM$906,7,FALSE) ="●",FALSE)),1,0),0)</f>
        <v>0</v>
      </c>
      <c r="I579" s="71">
        <v>379</v>
      </c>
      <c r="J579" s="71">
        <f>IFERROR(_xlfn.IFS(IFERROR(VLOOKUP($B579&amp;"-"&amp;$C579,エリア表のみ!$D$5:$M$906,1,FALSE) =$B579&amp;"-"&amp;$C579,FALSE),IFERROR(VLOOKUP($B579&amp;"-"&amp;$C579,エリア表のみ!$D$5:$M$906,9,FALSE),0),IFERROR(VLOOKUP($B579&amp;"-"&amp;$C579,エリア表のみ!$Q$5:$Z$906,1,FALSE) =$B579&amp;"-"&amp;$C579,FALSE),IFERROR(VLOOKUP($B579&amp;"-"&amp;$C579,エリア表のみ!$Q$5:$Z$906,9,FALSE),0),IFERROR(VLOOKUP($B579&amp;"-"&amp;$C579,エリア表のみ!$AD$5:$AM$906,1,FALSE) =$B579&amp;"-"&amp;$C579,FALSE),IFERROR(VLOOKUP($B579&amp;"-"&amp;$C579,エリア表のみ!$AD$5:$AM$906,9,FALSE),0)),0)</f>
        <v>0</v>
      </c>
    </row>
    <row r="580" spans="1:10">
      <c r="A580" s="17">
        <v>11</v>
      </c>
      <c r="B580" s="17">
        <v>19</v>
      </c>
      <c r="C580" s="71">
        <v>11</v>
      </c>
      <c r="D580" s="71">
        <f>IFERROR(IF(OR(IFERROR(VLOOKUP($B580&amp;"-"&amp;$C580,エリア表のみ!$D$5:$M$906,3,FALSE) ="●",FALSE),IFERROR(VLOOKUP($B580&amp;"-"&amp;$C580,エリア表のみ!$Q$5:$Z$906,3,FALSE) ="●",FALSE),IFERROR(VLOOKUP($B580&amp;"-"&amp;$C580,エリア表のみ!$AD$5:$AM$906,3,FALSE) ="●",FALSE)),1,0),0)</f>
        <v>0</v>
      </c>
      <c r="E580" s="71">
        <v>110</v>
      </c>
      <c r="F580" s="71">
        <f>IFERROR(IF(OR(IFERROR(VLOOKUP($B580&amp;"-"&amp;$C580,エリア表のみ!$D$5:$M$906,5,FALSE) ="●",FALSE),IFERROR(VLOOKUP($B580&amp;"-"&amp;$C580,エリア表のみ!$Q$5:$Z$906,5,FALSE) ="●",FALSE),IFERROR(VLOOKUP($B580&amp;"-"&amp;$C580,エリア表のみ!$AD$5:$AM$906,5,FALSE) ="●",FALSE)),1,0),0)</f>
        <v>0</v>
      </c>
      <c r="G580" s="71">
        <v>140</v>
      </c>
      <c r="H580" s="71">
        <f>IFERROR(IF(OR(IFERROR(VLOOKUP($B580&amp;"-"&amp;$C580,エリア表のみ!$D$5:$M$906,7,FALSE) ="●",FALSE),IFERROR(VLOOKUP($B580&amp;"-"&amp;$C580,エリア表のみ!$Q$5:$Z$906,7,FALSE) ="●",FALSE),IFERROR(VLOOKUP($B580&amp;"-"&amp;$C580,エリア表のみ!$AD$5:$AM$906,7,FALSE) ="●",FALSE)),1,0),0)</f>
        <v>0</v>
      </c>
      <c r="I580" s="71">
        <v>250</v>
      </c>
      <c r="J580" s="71">
        <f>IFERROR(_xlfn.IFS(IFERROR(VLOOKUP($B580&amp;"-"&amp;$C580,エリア表のみ!$D$5:$M$906,1,FALSE) =$B580&amp;"-"&amp;$C580,FALSE),IFERROR(VLOOKUP($B580&amp;"-"&amp;$C580,エリア表のみ!$D$5:$M$906,9,FALSE),0),IFERROR(VLOOKUP($B580&amp;"-"&amp;$C580,エリア表のみ!$Q$5:$Z$906,1,FALSE) =$B580&amp;"-"&amp;$C580,FALSE),IFERROR(VLOOKUP($B580&amp;"-"&amp;$C580,エリア表のみ!$Q$5:$Z$906,9,FALSE),0),IFERROR(VLOOKUP($B580&amp;"-"&amp;$C580,エリア表のみ!$AD$5:$AM$906,1,FALSE) =$B580&amp;"-"&amp;$C580,FALSE),IFERROR(VLOOKUP($B580&amp;"-"&amp;$C580,エリア表のみ!$AD$5:$AM$906,9,FALSE),0)),0)</f>
        <v>0</v>
      </c>
    </row>
    <row r="581" spans="1:10">
      <c r="A581" s="17">
        <v>12</v>
      </c>
      <c r="B581" s="17">
        <v>19</v>
      </c>
      <c r="C581" s="71">
        <v>12</v>
      </c>
      <c r="D581" s="71">
        <f>IFERROR(IF(OR(IFERROR(VLOOKUP($B581&amp;"-"&amp;$C581,エリア表のみ!$D$5:$M$906,3,FALSE) ="●",FALSE),IFERROR(VLOOKUP($B581&amp;"-"&amp;$C581,エリア表のみ!$Q$5:$Z$906,3,FALSE) ="●",FALSE),IFERROR(VLOOKUP($B581&amp;"-"&amp;$C581,エリア表のみ!$AD$5:$AM$906,3,FALSE) ="●",FALSE)),1,0),0)</f>
        <v>0</v>
      </c>
      <c r="E581" s="71">
        <v>112</v>
      </c>
      <c r="F581" s="71">
        <f>IFERROR(IF(OR(IFERROR(VLOOKUP($B581&amp;"-"&amp;$C581,エリア表のみ!$D$5:$M$906,5,FALSE) ="●",FALSE),IFERROR(VLOOKUP($B581&amp;"-"&amp;$C581,エリア表のみ!$Q$5:$Z$906,5,FALSE) ="●",FALSE),IFERROR(VLOOKUP($B581&amp;"-"&amp;$C581,エリア表のみ!$AD$5:$AM$906,5,FALSE) ="●",FALSE)),1,0),0)</f>
        <v>0</v>
      </c>
      <c r="G581" s="71">
        <v>44</v>
      </c>
      <c r="H581" s="71">
        <f>IFERROR(IF(OR(IFERROR(VLOOKUP($B581&amp;"-"&amp;$C581,エリア表のみ!$D$5:$M$906,7,FALSE) ="●",FALSE),IFERROR(VLOOKUP($B581&amp;"-"&amp;$C581,エリア表のみ!$Q$5:$Z$906,7,FALSE) ="●",FALSE),IFERROR(VLOOKUP($B581&amp;"-"&amp;$C581,エリア表のみ!$AD$5:$AM$906,7,FALSE) ="●",FALSE)),1,0),0)</f>
        <v>0</v>
      </c>
      <c r="I581" s="71">
        <v>156</v>
      </c>
      <c r="J581" s="71">
        <f>IFERROR(_xlfn.IFS(IFERROR(VLOOKUP($B581&amp;"-"&amp;$C581,エリア表のみ!$D$5:$M$906,1,FALSE) =$B581&amp;"-"&amp;$C581,FALSE),IFERROR(VLOOKUP($B581&amp;"-"&amp;$C581,エリア表のみ!$D$5:$M$906,9,FALSE),0),IFERROR(VLOOKUP($B581&amp;"-"&amp;$C581,エリア表のみ!$Q$5:$Z$906,1,FALSE) =$B581&amp;"-"&amp;$C581,FALSE),IFERROR(VLOOKUP($B581&amp;"-"&amp;$C581,エリア表のみ!$Q$5:$Z$906,9,FALSE),0),IFERROR(VLOOKUP($B581&amp;"-"&amp;$C581,エリア表のみ!$AD$5:$AM$906,1,FALSE) =$B581&amp;"-"&amp;$C581,FALSE),IFERROR(VLOOKUP($B581&amp;"-"&amp;$C581,エリア表のみ!$AD$5:$AM$906,9,FALSE),0)),0)</f>
        <v>0</v>
      </c>
    </row>
    <row r="582" spans="1:10">
      <c r="A582" s="17">
        <v>13</v>
      </c>
      <c r="B582" s="17">
        <v>19</v>
      </c>
      <c r="C582" s="71">
        <v>13</v>
      </c>
      <c r="D582" s="71">
        <f>IFERROR(IF(OR(IFERROR(VLOOKUP($B582&amp;"-"&amp;$C582,エリア表のみ!$D$5:$M$906,3,FALSE) ="●",FALSE),IFERROR(VLOOKUP($B582&amp;"-"&amp;$C582,エリア表のみ!$Q$5:$Z$906,3,FALSE) ="●",FALSE),IFERROR(VLOOKUP($B582&amp;"-"&amp;$C582,エリア表のみ!$AD$5:$AM$906,3,FALSE) ="●",FALSE)),1,0),0)</f>
        <v>0</v>
      </c>
      <c r="E582" s="71">
        <v>164</v>
      </c>
      <c r="F582" s="71">
        <f>IFERROR(IF(OR(IFERROR(VLOOKUP($B582&amp;"-"&amp;$C582,エリア表のみ!$D$5:$M$906,5,FALSE) ="●",FALSE),IFERROR(VLOOKUP($B582&amp;"-"&amp;$C582,エリア表のみ!$Q$5:$Z$906,5,FALSE) ="●",FALSE),IFERROR(VLOOKUP($B582&amp;"-"&amp;$C582,エリア表のみ!$AD$5:$AM$906,5,FALSE) ="●",FALSE)),1,0),0)</f>
        <v>0</v>
      </c>
      <c r="G582" s="71">
        <v>240</v>
      </c>
      <c r="H582" s="71">
        <f>IFERROR(IF(OR(IFERROR(VLOOKUP($B582&amp;"-"&amp;$C582,エリア表のみ!$D$5:$M$906,7,FALSE) ="●",FALSE),IFERROR(VLOOKUP($B582&amp;"-"&amp;$C582,エリア表のみ!$Q$5:$Z$906,7,FALSE) ="●",FALSE),IFERROR(VLOOKUP($B582&amp;"-"&amp;$C582,エリア表のみ!$AD$5:$AM$906,7,FALSE) ="●",FALSE)),1,0),0)</f>
        <v>0</v>
      </c>
      <c r="I582" s="71">
        <v>404</v>
      </c>
      <c r="J582" s="71">
        <f>IFERROR(_xlfn.IFS(IFERROR(VLOOKUP($B582&amp;"-"&amp;$C582,エリア表のみ!$D$5:$M$906,1,FALSE) =$B582&amp;"-"&amp;$C582,FALSE),IFERROR(VLOOKUP($B582&amp;"-"&amp;$C582,エリア表のみ!$D$5:$M$906,9,FALSE),0),IFERROR(VLOOKUP($B582&amp;"-"&amp;$C582,エリア表のみ!$Q$5:$Z$906,1,FALSE) =$B582&amp;"-"&amp;$C582,FALSE),IFERROR(VLOOKUP($B582&amp;"-"&amp;$C582,エリア表のみ!$Q$5:$Z$906,9,FALSE),0),IFERROR(VLOOKUP($B582&amp;"-"&amp;$C582,エリア表のみ!$AD$5:$AM$906,1,FALSE) =$B582&amp;"-"&amp;$C582,FALSE),IFERROR(VLOOKUP($B582&amp;"-"&amp;$C582,エリア表のみ!$AD$5:$AM$906,9,FALSE),0)),0)</f>
        <v>0</v>
      </c>
    </row>
    <row r="583" spans="1:10">
      <c r="A583" s="17">
        <v>14</v>
      </c>
      <c r="B583" s="17">
        <v>19</v>
      </c>
      <c r="C583" s="71">
        <v>14</v>
      </c>
      <c r="D583" s="71">
        <f>IFERROR(IF(OR(IFERROR(VLOOKUP($B583&amp;"-"&amp;$C583,エリア表のみ!$D$5:$M$906,3,FALSE) ="●",FALSE),IFERROR(VLOOKUP($B583&amp;"-"&amp;$C583,エリア表のみ!$Q$5:$Z$906,3,FALSE) ="●",FALSE),IFERROR(VLOOKUP($B583&amp;"-"&amp;$C583,エリア表のみ!$AD$5:$AM$906,3,FALSE) ="●",FALSE)),1,0),0)</f>
        <v>0</v>
      </c>
      <c r="E583" s="71">
        <v>110</v>
      </c>
      <c r="F583" s="71">
        <f>IFERROR(IF(OR(IFERROR(VLOOKUP($B583&amp;"-"&amp;$C583,エリア表のみ!$D$5:$M$906,5,FALSE) ="●",FALSE),IFERROR(VLOOKUP($B583&amp;"-"&amp;$C583,エリア表のみ!$Q$5:$Z$906,5,FALSE) ="●",FALSE),IFERROR(VLOOKUP($B583&amp;"-"&amp;$C583,エリア表のみ!$AD$5:$AM$906,5,FALSE) ="●",FALSE)),1,0),0)</f>
        <v>0</v>
      </c>
      <c r="G583" s="71">
        <v>190</v>
      </c>
      <c r="H583" s="71">
        <f>IFERROR(IF(OR(IFERROR(VLOOKUP($B583&amp;"-"&amp;$C583,エリア表のみ!$D$5:$M$906,7,FALSE) ="●",FALSE),IFERROR(VLOOKUP($B583&amp;"-"&amp;$C583,エリア表のみ!$Q$5:$Z$906,7,FALSE) ="●",FALSE),IFERROR(VLOOKUP($B583&amp;"-"&amp;$C583,エリア表のみ!$AD$5:$AM$906,7,FALSE) ="●",FALSE)),1,0),0)</f>
        <v>0</v>
      </c>
      <c r="I583" s="71">
        <v>300</v>
      </c>
      <c r="J583" s="71">
        <f>IFERROR(_xlfn.IFS(IFERROR(VLOOKUP($B583&amp;"-"&amp;$C583,エリア表のみ!$D$5:$M$906,1,FALSE) =$B583&amp;"-"&amp;$C583,FALSE),IFERROR(VLOOKUP($B583&amp;"-"&amp;$C583,エリア表のみ!$D$5:$M$906,9,FALSE),0),IFERROR(VLOOKUP($B583&amp;"-"&amp;$C583,エリア表のみ!$Q$5:$Z$906,1,FALSE) =$B583&amp;"-"&amp;$C583,FALSE),IFERROR(VLOOKUP($B583&amp;"-"&amp;$C583,エリア表のみ!$Q$5:$Z$906,9,FALSE),0),IFERROR(VLOOKUP($B583&amp;"-"&amp;$C583,エリア表のみ!$AD$5:$AM$906,1,FALSE) =$B583&amp;"-"&amp;$C583,FALSE),IFERROR(VLOOKUP($B583&amp;"-"&amp;$C583,エリア表のみ!$AD$5:$AM$906,9,FALSE),0)),0)</f>
        <v>0</v>
      </c>
    </row>
    <row r="584" spans="1:10">
      <c r="A584" s="17">
        <v>15</v>
      </c>
      <c r="B584" s="17">
        <v>19</v>
      </c>
      <c r="C584" s="71">
        <v>15</v>
      </c>
      <c r="D584" s="71">
        <f>IFERROR(IF(OR(IFERROR(VLOOKUP($B584&amp;"-"&amp;$C584,エリア表のみ!$D$5:$M$906,3,FALSE) ="●",FALSE),IFERROR(VLOOKUP($B584&amp;"-"&amp;$C584,エリア表のみ!$Q$5:$Z$906,3,FALSE) ="●",FALSE),IFERROR(VLOOKUP($B584&amp;"-"&amp;$C584,エリア表のみ!$AD$5:$AM$906,3,FALSE) ="●",FALSE)),1,0),0)</f>
        <v>0</v>
      </c>
      <c r="E584" s="71">
        <v>210</v>
      </c>
      <c r="F584" s="71">
        <f>IFERROR(IF(OR(IFERROR(VLOOKUP($B584&amp;"-"&amp;$C584,エリア表のみ!$D$5:$M$906,5,FALSE) ="●",FALSE),IFERROR(VLOOKUP($B584&amp;"-"&amp;$C584,エリア表のみ!$Q$5:$Z$906,5,FALSE) ="●",FALSE),IFERROR(VLOOKUP($B584&amp;"-"&amp;$C584,エリア表のみ!$AD$5:$AM$906,5,FALSE) ="●",FALSE)),1,0),0)</f>
        <v>0</v>
      </c>
      <c r="G584" s="71">
        <v>80</v>
      </c>
      <c r="H584" s="71">
        <f>IFERROR(IF(OR(IFERROR(VLOOKUP($B584&amp;"-"&amp;$C584,エリア表のみ!$D$5:$M$906,7,FALSE) ="●",FALSE),IFERROR(VLOOKUP($B584&amp;"-"&amp;$C584,エリア表のみ!$Q$5:$Z$906,7,FALSE) ="●",FALSE),IFERROR(VLOOKUP($B584&amp;"-"&amp;$C584,エリア表のみ!$AD$5:$AM$906,7,FALSE) ="●",FALSE)),1,0),0)</f>
        <v>0</v>
      </c>
      <c r="I584" s="71">
        <v>290</v>
      </c>
      <c r="J584" s="71">
        <f>IFERROR(_xlfn.IFS(IFERROR(VLOOKUP($B584&amp;"-"&amp;$C584,エリア表のみ!$D$5:$M$906,1,FALSE) =$B584&amp;"-"&amp;$C584,FALSE),IFERROR(VLOOKUP($B584&amp;"-"&amp;$C584,エリア表のみ!$D$5:$M$906,9,FALSE),0),IFERROR(VLOOKUP($B584&amp;"-"&amp;$C584,エリア表のみ!$Q$5:$Z$906,1,FALSE) =$B584&amp;"-"&amp;$C584,FALSE),IFERROR(VLOOKUP($B584&amp;"-"&amp;$C584,エリア表のみ!$Q$5:$Z$906,9,FALSE),0),IFERROR(VLOOKUP($B584&amp;"-"&amp;$C584,エリア表のみ!$AD$5:$AM$906,1,FALSE) =$B584&amp;"-"&amp;$C584,FALSE),IFERROR(VLOOKUP($B584&amp;"-"&amp;$C584,エリア表のみ!$AD$5:$AM$906,9,FALSE),0)),0)</f>
        <v>0</v>
      </c>
    </row>
    <row r="585" spans="1:10">
      <c r="A585" s="17">
        <v>16</v>
      </c>
      <c r="B585" s="17">
        <v>19</v>
      </c>
      <c r="C585" s="71">
        <v>16</v>
      </c>
      <c r="D585" s="71">
        <f>IFERROR(IF(OR(IFERROR(VLOOKUP($B585&amp;"-"&amp;$C585,エリア表のみ!$D$5:$M$906,3,FALSE) ="●",FALSE),IFERROR(VLOOKUP($B585&amp;"-"&amp;$C585,エリア表のみ!$Q$5:$Z$906,3,FALSE) ="●",FALSE),IFERROR(VLOOKUP($B585&amp;"-"&amp;$C585,エリア表のみ!$AD$5:$AM$906,3,FALSE) ="●",FALSE)),1,0),0)</f>
        <v>0</v>
      </c>
      <c r="E585" s="71">
        <v>60</v>
      </c>
      <c r="F585" s="71">
        <f>IFERROR(IF(OR(IFERROR(VLOOKUP($B585&amp;"-"&amp;$C585,エリア表のみ!$D$5:$M$906,5,FALSE) ="●",FALSE),IFERROR(VLOOKUP($B585&amp;"-"&amp;$C585,エリア表のみ!$Q$5:$Z$906,5,FALSE) ="●",FALSE),IFERROR(VLOOKUP($B585&amp;"-"&amp;$C585,エリア表のみ!$AD$5:$AM$906,5,FALSE) ="●",FALSE)),1,0),0)</f>
        <v>0</v>
      </c>
      <c r="G585" s="71">
        <v>340</v>
      </c>
      <c r="H585" s="71">
        <f>IFERROR(IF(OR(IFERROR(VLOOKUP($B585&amp;"-"&amp;$C585,エリア表のみ!$D$5:$M$906,7,FALSE) ="●",FALSE),IFERROR(VLOOKUP($B585&amp;"-"&amp;$C585,エリア表のみ!$Q$5:$Z$906,7,FALSE) ="●",FALSE),IFERROR(VLOOKUP($B585&amp;"-"&amp;$C585,エリア表のみ!$AD$5:$AM$906,7,FALSE) ="●",FALSE)),1,0),0)</f>
        <v>0</v>
      </c>
      <c r="I585" s="71">
        <v>400</v>
      </c>
      <c r="J585" s="71">
        <f>IFERROR(_xlfn.IFS(IFERROR(VLOOKUP($B585&amp;"-"&amp;$C585,エリア表のみ!$D$5:$M$906,1,FALSE) =$B585&amp;"-"&amp;$C585,FALSE),IFERROR(VLOOKUP($B585&amp;"-"&amp;$C585,エリア表のみ!$D$5:$M$906,9,FALSE),0),IFERROR(VLOOKUP($B585&amp;"-"&amp;$C585,エリア表のみ!$Q$5:$Z$906,1,FALSE) =$B585&amp;"-"&amp;$C585,FALSE),IFERROR(VLOOKUP($B585&amp;"-"&amp;$C585,エリア表のみ!$Q$5:$Z$906,9,FALSE),0),IFERROR(VLOOKUP($B585&amp;"-"&amp;$C585,エリア表のみ!$AD$5:$AM$906,1,FALSE) =$B585&amp;"-"&amp;$C585,FALSE),IFERROR(VLOOKUP($B585&amp;"-"&amp;$C585,エリア表のみ!$AD$5:$AM$906,9,FALSE),0)),0)</f>
        <v>0</v>
      </c>
    </row>
    <row r="586" spans="1:10">
      <c r="A586" s="17">
        <v>17</v>
      </c>
      <c r="B586" s="17">
        <v>19</v>
      </c>
      <c r="C586" s="71">
        <v>17</v>
      </c>
      <c r="D586" s="71">
        <f>IFERROR(IF(OR(IFERROR(VLOOKUP($B586&amp;"-"&amp;$C586,エリア表のみ!$D$5:$M$906,3,FALSE) ="●",FALSE),IFERROR(VLOOKUP($B586&amp;"-"&amp;$C586,エリア表のみ!$Q$5:$Z$906,3,FALSE) ="●",FALSE),IFERROR(VLOOKUP($B586&amp;"-"&amp;$C586,エリア表のみ!$AD$5:$AM$906,3,FALSE) ="●",FALSE)),1,0),0)</f>
        <v>0</v>
      </c>
      <c r="E586" s="71">
        <v>107</v>
      </c>
      <c r="F586" s="71">
        <f>IFERROR(IF(OR(IFERROR(VLOOKUP($B586&amp;"-"&amp;$C586,エリア表のみ!$D$5:$M$906,5,FALSE) ="●",FALSE),IFERROR(VLOOKUP($B586&amp;"-"&amp;$C586,エリア表のみ!$Q$5:$Z$906,5,FALSE) ="●",FALSE),IFERROR(VLOOKUP($B586&amp;"-"&amp;$C586,エリア表のみ!$AD$5:$AM$906,5,FALSE) ="●",FALSE)),1,0),0)</f>
        <v>0</v>
      </c>
      <c r="G586" s="71">
        <v>614</v>
      </c>
      <c r="H586" s="71">
        <f>IFERROR(IF(OR(IFERROR(VLOOKUP($B586&amp;"-"&amp;$C586,エリア表のみ!$D$5:$M$906,7,FALSE) ="●",FALSE),IFERROR(VLOOKUP($B586&amp;"-"&amp;$C586,エリア表のみ!$Q$5:$Z$906,7,FALSE) ="●",FALSE),IFERROR(VLOOKUP($B586&amp;"-"&amp;$C586,エリア表のみ!$AD$5:$AM$906,7,FALSE) ="●",FALSE)),1,0),0)</f>
        <v>0</v>
      </c>
      <c r="I586" s="71">
        <v>721</v>
      </c>
      <c r="J586" s="71">
        <f>IFERROR(_xlfn.IFS(IFERROR(VLOOKUP($B586&amp;"-"&amp;$C586,エリア表のみ!$D$5:$M$906,1,FALSE) =$B586&amp;"-"&amp;$C586,FALSE),IFERROR(VLOOKUP($B586&amp;"-"&amp;$C586,エリア表のみ!$D$5:$M$906,9,FALSE),0),IFERROR(VLOOKUP($B586&amp;"-"&amp;$C586,エリア表のみ!$Q$5:$Z$906,1,FALSE) =$B586&amp;"-"&amp;$C586,FALSE),IFERROR(VLOOKUP($B586&amp;"-"&amp;$C586,エリア表のみ!$Q$5:$Z$906,9,FALSE),0),IFERROR(VLOOKUP($B586&amp;"-"&amp;$C586,エリア表のみ!$AD$5:$AM$906,1,FALSE) =$B586&amp;"-"&amp;$C586,FALSE),IFERROR(VLOOKUP($B586&amp;"-"&amp;$C586,エリア表のみ!$AD$5:$AM$906,9,FALSE),0)),0)</f>
        <v>0</v>
      </c>
    </row>
    <row r="587" spans="1:10">
      <c r="A587" s="17">
        <v>18</v>
      </c>
      <c r="B587" s="17">
        <v>19</v>
      </c>
      <c r="C587" s="71">
        <v>18</v>
      </c>
      <c r="D587" s="71">
        <f>IFERROR(IF(OR(IFERROR(VLOOKUP($B587&amp;"-"&amp;$C587,エリア表のみ!$D$5:$M$906,3,FALSE) ="●",FALSE),IFERROR(VLOOKUP($B587&amp;"-"&amp;$C587,エリア表のみ!$Q$5:$Z$906,3,FALSE) ="●",FALSE),IFERROR(VLOOKUP($B587&amp;"-"&amp;$C587,エリア表のみ!$AD$5:$AM$906,3,FALSE) ="●",FALSE)),1,0),0)</f>
        <v>0</v>
      </c>
      <c r="E587" s="71">
        <v>131</v>
      </c>
      <c r="F587" s="71">
        <f>IFERROR(IF(OR(IFERROR(VLOOKUP($B587&amp;"-"&amp;$C587,エリア表のみ!$D$5:$M$906,5,FALSE) ="●",FALSE),IFERROR(VLOOKUP($B587&amp;"-"&amp;$C587,エリア表のみ!$Q$5:$Z$906,5,FALSE) ="●",FALSE),IFERROR(VLOOKUP($B587&amp;"-"&amp;$C587,エリア表のみ!$AD$5:$AM$906,5,FALSE) ="●",FALSE)),1,0),0)</f>
        <v>0</v>
      </c>
      <c r="G587" s="71">
        <v>380</v>
      </c>
      <c r="H587" s="71">
        <f>IFERROR(IF(OR(IFERROR(VLOOKUP($B587&amp;"-"&amp;$C587,エリア表のみ!$D$5:$M$906,7,FALSE) ="●",FALSE),IFERROR(VLOOKUP($B587&amp;"-"&amp;$C587,エリア表のみ!$Q$5:$Z$906,7,FALSE) ="●",FALSE),IFERROR(VLOOKUP($B587&amp;"-"&amp;$C587,エリア表のみ!$AD$5:$AM$906,7,FALSE) ="●",FALSE)),1,0),0)</f>
        <v>0</v>
      </c>
      <c r="I587" s="71">
        <v>511</v>
      </c>
      <c r="J587" s="71">
        <f>IFERROR(_xlfn.IFS(IFERROR(VLOOKUP($B587&amp;"-"&amp;$C587,エリア表のみ!$D$5:$M$906,1,FALSE) =$B587&amp;"-"&amp;$C587,FALSE),IFERROR(VLOOKUP($B587&amp;"-"&amp;$C587,エリア表のみ!$D$5:$M$906,9,FALSE),0),IFERROR(VLOOKUP($B587&amp;"-"&amp;$C587,エリア表のみ!$Q$5:$Z$906,1,FALSE) =$B587&amp;"-"&amp;$C587,FALSE),IFERROR(VLOOKUP($B587&amp;"-"&amp;$C587,エリア表のみ!$Q$5:$Z$906,9,FALSE),0),IFERROR(VLOOKUP($B587&amp;"-"&amp;$C587,エリア表のみ!$AD$5:$AM$906,1,FALSE) =$B587&amp;"-"&amp;$C587,FALSE),IFERROR(VLOOKUP($B587&amp;"-"&amp;$C587,エリア表のみ!$AD$5:$AM$906,9,FALSE),0)),0)</f>
        <v>0</v>
      </c>
    </row>
    <row r="588" spans="1:10">
      <c r="A588" s="17">
        <v>19</v>
      </c>
      <c r="B588" s="17">
        <v>19</v>
      </c>
      <c r="C588" s="71">
        <v>19</v>
      </c>
      <c r="D588" s="71">
        <f>IFERROR(IF(OR(IFERROR(VLOOKUP($B588&amp;"-"&amp;$C588,エリア表のみ!$D$5:$M$906,3,FALSE) ="●",FALSE),IFERROR(VLOOKUP($B588&amp;"-"&amp;$C588,エリア表のみ!$Q$5:$Z$906,3,FALSE) ="●",FALSE),IFERROR(VLOOKUP($B588&amp;"-"&amp;$C588,エリア表のみ!$AD$5:$AM$906,3,FALSE) ="●",FALSE)),1,0),0)</f>
        <v>0</v>
      </c>
      <c r="E588" s="71">
        <v>84</v>
      </c>
      <c r="F588" s="71">
        <f>IFERROR(IF(OR(IFERROR(VLOOKUP($B588&amp;"-"&amp;$C588,エリア表のみ!$D$5:$M$906,5,FALSE) ="●",FALSE),IFERROR(VLOOKUP($B588&amp;"-"&amp;$C588,エリア表のみ!$Q$5:$Z$906,5,FALSE) ="●",FALSE),IFERROR(VLOOKUP($B588&amp;"-"&amp;$C588,エリア表のみ!$AD$5:$AM$906,5,FALSE) ="●",FALSE)),1,0),0)</f>
        <v>0</v>
      </c>
      <c r="G588" s="71">
        <v>306</v>
      </c>
      <c r="H588" s="71">
        <f>IFERROR(IF(OR(IFERROR(VLOOKUP($B588&amp;"-"&amp;$C588,エリア表のみ!$D$5:$M$906,7,FALSE) ="●",FALSE),IFERROR(VLOOKUP($B588&amp;"-"&amp;$C588,エリア表のみ!$Q$5:$Z$906,7,FALSE) ="●",FALSE),IFERROR(VLOOKUP($B588&amp;"-"&amp;$C588,エリア表のみ!$AD$5:$AM$906,7,FALSE) ="●",FALSE)),1,0),0)</f>
        <v>0</v>
      </c>
      <c r="I588" s="71">
        <v>390</v>
      </c>
      <c r="J588" s="71">
        <f>IFERROR(_xlfn.IFS(IFERROR(VLOOKUP($B588&amp;"-"&amp;$C588,エリア表のみ!$D$5:$M$906,1,FALSE) =$B588&amp;"-"&amp;$C588,FALSE),IFERROR(VLOOKUP($B588&amp;"-"&amp;$C588,エリア表のみ!$D$5:$M$906,9,FALSE),0),IFERROR(VLOOKUP($B588&amp;"-"&amp;$C588,エリア表のみ!$Q$5:$Z$906,1,FALSE) =$B588&amp;"-"&amp;$C588,FALSE),IFERROR(VLOOKUP($B588&amp;"-"&amp;$C588,エリア表のみ!$Q$5:$Z$906,9,FALSE),0),IFERROR(VLOOKUP($B588&amp;"-"&amp;$C588,エリア表のみ!$AD$5:$AM$906,1,FALSE) =$B588&amp;"-"&amp;$C588,FALSE),IFERROR(VLOOKUP($B588&amp;"-"&amp;$C588,エリア表のみ!$AD$5:$AM$906,9,FALSE),0)),0)</f>
        <v>0</v>
      </c>
    </row>
    <row r="589" spans="1:10">
      <c r="A589" s="17">
        <v>20</v>
      </c>
      <c r="B589" s="17">
        <v>19</v>
      </c>
      <c r="C589" s="71">
        <v>20</v>
      </c>
      <c r="D589" s="71">
        <f>IFERROR(IF(OR(IFERROR(VLOOKUP($B589&amp;"-"&amp;$C589,エリア表のみ!$D$5:$M$906,3,FALSE) ="●",FALSE),IFERROR(VLOOKUP($B589&amp;"-"&amp;$C589,エリア表のみ!$Q$5:$Z$906,3,FALSE) ="●",FALSE),IFERROR(VLOOKUP($B589&amp;"-"&amp;$C589,エリア表のみ!$AD$5:$AM$906,3,FALSE) ="●",FALSE)),1,0),0)</f>
        <v>0</v>
      </c>
      <c r="E589" s="71">
        <v>348</v>
      </c>
      <c r="F589" s="71">
        <f>IFERROR(IF(OR(IFERROR(VLOOKUP($B589&amp;"-"&amp;$C589,エリア表のみ!$D$5:$M$906,5,FALSE) ="●",FALSE),IFERROR(VLOOKUP($B589&amp;"-"&amp;$C589,エリア表のみ!$Q$5:$Z$906,5,FALSE) ="●",FALSE),IFERROR(VLOOKUP($B589&amp;"-"&amp;$C589,エリア表のみ!$AD$5:$AM$906,5,FALSE) ="●",FALSE)),1,0),0)</f>
        <v>0</v>
      </c>
      <c r="G589" s="71">
        <v>280</v>
      </c>
      <c r="H589" s="71">
        <f>IFERROR(IF(OR(IFERROR(VLOOKUP($B589&amp;"-"&amp;$C589,エリア表のみ!$D$5:$M$906,7,FALSE) ="●",FALSE),IFERROR(VLOOKUP($B589&amp;"-"&amp;$C589,エリア表のみ!$Q$5:$Z$906,7,FALSE) ="●",FALSE),IFERROR(VLOOKUP($B589&amp;"-"&amp;$C589,エリア表のみ!$AD$5:$AM$906,7,FALSE) ="●",FALSE)),1,0),0)</f>
        <v>0</v>
      </c>
      <c r="I589" s="71">
        <v>628</v>
      </c>
      <c r="J589" s="71">
        <f>IFERROR(_xlfn.IFS(IFERROR(VLOOKUP($B589&amp;"-"&amp;$C589,エリア表のみ!$D$5:$M$906,1,FALSE) =$B589&amp;"-"&amp;$C589,FALSE),IFERROR(VLOOKUP($B589&amp;"-"&amp;$C589,エリア表のみ!$D$5:$M$906,9,FALSE),0),IFERROR(VLOOKUP($B589&amp;"-"&amp;$C589,エリア表のみ!$Q$5:$Z$906,1,FALSE) =$B589&amp;"-"&amp;$C589,FALSE),IFERROR(VLOOKUP($B589&amp;"-"&amp;$C589,エリア表のみ!$Q$5:$Z$906,9,FALSE),0),IFERROR(VLOOKUP($B589&amp;"-"&amp;$C589,エリア表のみ!$AD$5:$AM$906,1,FALSE) =$B589&amp;"-"&amp;$C589,FALSE),IFERROR(VLOOKUP($B589&amp;"-"&amp;$C589,エリア表のみ!$AD$5:$AM$906,9,FALSE),0)),0)</f>
        <v>0</v>
      </c>
    </row>
    <row r="590" spans="1:10">
      <c r="A590" s="17">
        <v>21</v>
      </c>
      <c r="B590" s="17">
        <v>19</v>
      </c>
      <c r="C590" s="71">
        <v>21</v>
      </c>
      <c r="D590" s="71">
        <f>IFERROR(IF(OR(IFERROR(VLOOKUP($B590&amp;"-"&amp;$C590,エリア表のみ!$D$5:$M$906,3,FALSE) ="●",FALSE),IFERROR(VLOOKUP($B590&amp;"-"&amp;$C590,エリア表のみ!$Q$5:$Z$906,3,FALSE) ="●",FALSE),IFERROR(VLOOKUP($B590&amp;"-"&amp;$C590,エリア表のみ!$AD$5:$AM$906,3,FALSE) ="●",FALSE)),1,0),0)</f>
        <v>0</v>
      </c>
      <c r="E590" s="71">
        <v>285</v>
      </c>
      <c r="F590" s="71">
        <f>IFERROR(IF(OR(IFERROR(VLOOKUP($B590&amp;"-"&amp;$C590,エリア表のみ!$D$5:$M$906,5,FALSE) ="●",FALSE),IFERROR(VLOOKUP($B590&amp;"-"&amp;$C590,エリア表のみ!$Q$5:$Z$906,5,FALSE) ="●",FALSE),IFERROR(VLOOKUP($B590&amp;"-"&amp;$C590,エリア表のみ!$AD$5:$AM$906,5,FALSE) ="●",FALSE)),1,0),0)</f>
        <v>0</v>
      </c>
      <c r="G590" s="71">
        <v>63</v>
      </c>
      <c r="H590" s="71">
        <f>IFERROR(IF(OR(IFERROR(VLOOKUP($B590&amp;"-"&amp;$C590,エリア表のみ!$D$5:$M$906,7,FALSE) ="●",FALSE),IFERROR(VLOOKUP($B590&amp;"-"&amp;$C590,エリア表のみ!$Q$5:$Z$906,7,FALSE) ="●",FALSE),IFERROR(VLOOKUP($B590&amp;"-"&amp;$C590,エリア表のみ!$AD$5:$AM$906,7,FALSE) ="●",FALSE)),1,0),0)</f>
        <v>0</v>
      </c>
      <c r="I590" s="71">
        <v>348</v>
      </c>
      <c r="J590" s="71">
        <f>IFERROR(_xlfn.IFS(IFERROR(VLOOKUP($B590&amp;"-"&amp;$C590,エリア表のみ!$D$5:$M$906,1,FALSE) =$B590&amp;"-"&amp;$C590,FALSE),IFERROR(VLOOKUP($B590&amp;"-"&amp;$C590,エリア表のみ!$D$5:$M$906,9,FALSE),0),IFERROR(VLOOKUP($B590&amp;"-"&amp;$C590,エリア表のみ!$Q$5:$Z$906,1,FALSE) =$B590&amp;"-"&amp;$C590,FALSE),IFERROR(VLOOKUP($B590&amp;"-"&amp;$C590,エリア表のみ!$Q$5:$Z$906,9,FALSE),0),IFERROR(VLOOKUP($B590&amp;"-"&amp;$C590,エリア表のみ!$AD$5:$AM$906,1,FALSE) =$B590&amp;"-"&amp;$C590,FALSE),IFERROR(VLOOKUP($B590&amp;"-"&amp;$C590,エリア表のみ!$AD$5:$AM$906,9,FALSE),0)),0)</f>
        <v>0</v>
      </c>
    </row>
    <row r="591" spans="1:10">
      <c r="A591" s="17">
        <v>22</v>
      </c>
      <c r="B591" s="17">
        <v>19</v>
      </c>
      <c r="C591" s="71">
        <v>22</v>
      </c>
      <c r="D591" s="71">
        <f>IFERROR(IF(OR(IFERROR(VLOOKUP($B591&amp;"-"&amp;$C591,エリア表のみ!$D$5:$M$906,3,FALSE) ="●",FALSE),IFERROR(VLOOKUP($B591&amp;"-"&amp;$C591,エリア表のみ!$Q$5:$Z$906,3,FALSE) ="●",FALSE),IFERROR(VLOOKUP($B591&amp;"-"&amp;$C591,エリア表のみ!$AD$5:$AM$906,3,FALSE) ="●",FALSE)),1,0),0)</f>
        <v>0</v>
      </c>
      <c r="E591" s="71">
        <v>250</v>
      </c>
      <c r="F591" s="71">
        <f>IFERROR(IF(OR(IFERROR(VLOOKUP($B591&amp;"-"&amp;$C591,エリア表のみ!$D$5:$M$906,5,FALSE) ="●",FALSE),IFERROR(VLOOKUP($B591&amp;"-"&amp;$C591,エリア表のみ!$Q$5:$Z$906,5,FALSE) ="●",FALSE),IFERROR(VLOOKUP($B591&amp;"-"&amp;$C591,エリア表のみ!$AD$5:$AM$906,5,FALSE) ="●",FALSE)),1,0),0)</f>
        <v>0</v>
      </c>
      <c r="G591" s="71">
        <v>237</v>
      </c>
      <c r="H591" s="71">
        <f>IFERROR(IF(OR(IFERROR(VLOOKUP($B591&amp;"-"&amp;$C591,エリア表のみ!$D$5:$M$906,7,FALSE) ="●",FALSE),IFERROR(VLOOKUP($B591&amp;"-"&amp;$C591,エリア表のみ!$Q$5:$Z$906,7,FALSE) ="●",FALSE),IFERROR(VLOOKUP($B591&amp;"-"&amp;$C591,エリア表のみ!$AD$5:$AM$906,7,FALSE) ="●",FALSE)),1,0),0)</f>
        <v>0</v>
      </c>
      <c r="I591" s="71">
        <v>487</v>
      </c>
      <c r="J591" s="71">
        <f>IFERROR(_xlfn.IFS(IFERROR(VLOOKUP($B591&amp;"-"&amp;$C591,エリア表のみ!$D$5:$M$906,1,FALSE) =$B591&amp;"-"&amp;$C591,FALSE),IFERROR(VLOOKUP($B591&amp;"-"&amp;$C591,エリア表のみ!$D$5:$M$906,9,FALSE),0),IFERROR(VLOOKUP($B591&amp;"-"&amp;$C591,エリア表のみ!$Q$5:$Z$906,1,FALSE) =$B591&amp;"-"&amp;$C591,FALSE),IFERROR(VLOOKUP($B591&amp;"-"&amp;$C591,エリア表のみ!$Q$5:$Z$906,9,FALSE),0),IFERROR(VLOOKUP($B591&amp;"-"&amp;$C591,エリア表のみ!$AD$5:$AM$906,1,FALSE) =$B591&amp;"-"&amp;$C591,FALSE),IFERROR(VLOOKUP($B591&amp;"-"&amp;$C591,エリア表のみ!$AD$5:$AM$906,9,FALSE),0)),0)</f>
        <v>0</v>
      </c>
    </row>
    <row r="592" spans="1:10">
      <c r="A592" s="17">
        <v>23</v>
      </c>
      <c r="B592" s="17">
        <v>19</v>
      </c>
      <c r="C592" s="71">
        <v>23</v>
      </c>
      <c r="D592" s="71">
        <f>IFERROR(IF(OR(IFERROR(VLOOKUP($B592&amp;"-"&amp;$C592,エリア表のみ!$D$5:$M$906,3,FALSE) ="●",FALSE),IFERROR(VLOOKUP($B592&amp;"-"&amp;$C592,エリア表のみ!$Q$5:$Z$906,3,FALSE) ="●",FALSE),IFERROR(VLOOKUP($B592&amp;"-"&amp;$C592,エリア表のみ!$AD$5:$AM$906,3,FALSE) ="●",FALSE)),1,0),0)</f>
        <v>0</v>
      </c>
      <c r="E592" s="71">
        <v>225</v>
      </c>
      <c r="F592" s="71">
        <f>IFERROR(IF(OR(IFERROR(VLOOKUP($B592&amp;"-"&amp;$C592,エリア表のみ!$D$5:$M$906,5,FALSE) ="●",FALSE),IFERROR(VLOOKUP($B592&amp;"-"&amp;$C592,エリア表のみ!$Q$5:$Z$906,5,FALSE) ="●",FALSE),IFERROR(VLOOKUP($B592&amp;"-"&amp;$C592,エリア表のみ!$AD$5:$AM$906,5,FALSE) ="●",FALSE)),1,0),0)</f>
        <v>0</v>
      </c>
      <c r="G592" s="71">
        <v>190</v>
      </c>
      <c r="H592" s="71">
        <f>IFERROR(IF(OR(IFERROR(VLOOKUP($B592&amp;"-"&amp;$C592,エリア表のみ!$D$5:$M$906,7,FALSE) ="●",FALSE),IFERROR(VLOOKUP($B592&amp;"-"&amp;$C592,エリア表のみ!$Q$5:$Z$906,7,FALSE) ="●",FALSE),IFERROR(VLOOKUP($B592&amp;"-"&amp;$C592,エリア表のみ!$AD$5:$AM$906,7,FALSE) ="●",FALSE)),1,0),0)</f>
        <v>0</v>
      </c>
      <c r="I592" s="71">
        <v>415</v>
      </c>
      <c r="J592" s="71">
        <f>IFERROR(_xlfn.IFS(IFERROR(VLOOKUP($B592&amp;"-"&amp;$C592,エリア表のみ!$D$5:$M$906,1,FALSE) =$B592&amp;"-"&amp;$C592,FALSE),IFERROR(VLOOKUP($B592&amp;"-"&amp;$C592,エリア表のみ!$D$5:$M$906,9,FALSE),0),IFERROR(VLOOKUP($B592&amp;"-"&amp;$C592,エリア表のみ!$Q$5:$Z$906,1,FALSE) =$B592&amp;"-"&amp;$C592,FALSE),IFERROR(VLOOKUP($B592&amp;"-"&amp;$C592,エリア表のみ!$Q$5:$Z$906,9,FALSE),0),IFERROR(VLOOKUP($B592&amp;"-"&amp;$C592,エリア表のみ!$AD$5:$AM$906,1,FALSE) =$B592&amp;"-"&amp;$C592,FALSE),IFERROR(VLOOKUP($B592&amp;"-"&amp;$C592,エリア表のみ!$AD$5:$AM$906,9,FALSE),0)),0)</f>
        <v>0</v>
      </c>
    </row>
    <row r="593" spans="1:12" s="286" customFormat="1">
      <c r="A593" s="286">
        <v>24</v>
      </c>
      <c r="B593" s="286">
        <v>19</v>
      </c>
      <c r="C593" s="287">
        <v>24</v>
      </c>
      <c r="D593" s="287">
        <f>IFERROR(IF(OR(IFERROR(VLOOKUP($B593&amp;"-"&amp;$C593,エリア表のみ!$D$5:$M$906,3,FALSE) ="●",FALSE),IFERROR(VLOOKUP($B593&amp;"-"&amp;$C593,エリア表のみ!$Q$5:$Z$906,3,FALSE) ="●",FALSE),IFERROR(VLOOKUP($B593&amp;"-"&amp;$C593,エリア表のみ!$AD$5:$AM$906,3,FALSE) ="●",FALSE)),1,0),0)</f>
        <v>0</v>
      </c>
      <c r="E593" s="287">
        <v>163</v>
      </c>
      <c r="F593" s="287">
        <f>IFERROR(IF(OR(IFERROR(VLOOKUP($B593&amp;"-"&amp;$C593,エリア表のみ!$D$5:$M$906,5,FALSE) ="●",FALSE),IFERROR(VLOOKUP($B593&amp;"-"&amp;$C593,エリア表のみ!$Q$5:$Z$906,5,FALSE) ="●",FALSE),IFERROR(VLOOKUP($B593&amp;"-"&amp;$C593,エリア表のみ!$AD$5:$AM$906,5,FALSE) ="●",FALSE)),1,0),0)</f>
        <v>0</v>
      </c>
      <c r="G593" s="287">
        <v>356</v>
      </c>
      <c r="H593" s="287">
        <f>IFERROR(IF(OR(IFERROR(VLOOKUP($B593&amp;"-"&amp;$C593,エリア表のみ!$D$5:$M$906,7,FALSE) ="●",FALSE),IFERROR(VLOOKUP($B593&amp;"-"&amp;$C593,エリア表のみ!$Q$5:$Z$906,7,FALSE) ="●",FALSE),IFERROR(VLOOKUP($B593&amp;"-"&amp;$C593,エリア表のみ!$AD$5:$AM$906,7,FALSE) ="●",FALSE)),1,0),0)</f>
        <v>0</v>
      </c>
      <c r="I593" s="71">
        <v>519</v>
      </c>
      <c r="J593" s="287">
        <f>IFERROR(_xlfn.IFS(IFERROR(VLOOKUP($B593&amp;"-"&amp;$C593,エリア表のみ!$D$5:$M$906,1,FALSE) =$B593&amp;"-"&amp;$C593,FALSE),IFERROR(VLOOKUP($B593&amp;"-"&amp;$C593,エリア表のみ!$D$5:$M$906,9,FALSE),0),IFERROR(VLOOKUP($B593&amp;"-"&amp;$C593,エリア表のみ!$Q$5:$Z$906,1,FALSE) =$B593&amp;"-"&amp;$C593,FALSE),IFERROR(VLOOKUP($B593&amp;"-"&amp;$C593,エリア表のみ!$Q$5:$Z$906,9,FALSE),0),IFERROR(VLOOKUP($B593&amp;"-"&amp;$C593,エリア表のみ!$AD$5:$AM$906,1,FALSE) =$B593&amp;"-"&amp;$C593,FALSE),IFERROR(VLOOKUP($B593&amp;"-"&amp;$C593,エリア表のみ!$AD$5:$AM$906,9,FALSE),0)),0)</f>
        <v>0</v>
      </c>
    </row>
    <row r="594" spans="1:12">
      <c r="A594" s="17">
        <v>25</v>
      </c>
      <c r="B594" s="17">
        <v>19</v>
      </c>
      <c r="C594" s="71">
        <v>25</v>
      </c>
      <c r="D594" s="71">
        <f>IFERROR(IF(OR(IFERROR(VLOOKUP($B594&amp;"-"&amp;$C594,エリア表のみ!$D$5:$M$906,3,FALSE) ="●",FALSE),IFERROR(VLOOKUP($B594&amp;"-"&amp;$C594,エリア表のみ!$Q$5:$Z$906,3,FALSE) ="●",FALSE),IFERROR(VLOOKUP($B594&amp;"-"&amp;$C594,エリア表のみ!$AD$5:$AM$906,3,FALSE) ="●",FALSE)),1,0),0)</f>
        <v>0</v>
      </c>
      <c r="E594" s="71">
        <v>150</v>
      </c>
      <c r="F594" s="71">
        <f>IFERROR(IF(OR(IFERROR(VLOOKUP($B594&amp;"-"&amp;$C594,エリア表のみ!$D$5:$M$906,5,FALSE) ="●",FALSE),IFERROR(VLOOKUP($B594&amp;"-"&amp;$C594,エリア表のみ!$Q$5:$Z$906,5,FALSE) ="●",FALSE),IFERROR(VLOOKUP($B594&amp;"-"&amp;$C594,エリア表のみ!$AD$5:$AM$906,5,FALSE) ="●",FALSE)),1,0),0)</f>
        <v>0</v>
      </c>
      <c r="G594" s="71">
        <v>260</v>
      </c>
      <c r="H594" s="71">
        <f>IFERROR(IF(OR(IFERROR(VLOOKUP($B594&amp;"-"&amp;$C594,エリア表のみ!$D$5:$M$906,7,FALSE) ="●",FALSE),IFERROR(VLOOKUP($B594&amp;"-"&amp;$C594,エリア表のみ!$Q$5:$Z$906,7,FALSE) ="●",FALSE),IFERROR(VLOOKUP($B594&amp;"-"&amp;$C594,エリア表のみ!$AD$5:$AM$906,7,FALSE) ="●",FALSE)),1,0),0)</f>
        <v>0</v>
      </c>
      <c r="I594" s="71">
        <v>410</v>
      </c>
      <c r="J594" s="71">
        <f>IFERROR(_xlfn.IFS(IFERROR(VLOOKUP($B594&amp;"-"&amp;$C594,エリア表のみ!$D$5:$M$906,1,FALSE) =$B594&amp;"-"&amp;$C594,FALSE),IFERROR(VLOOKUP($B594&amp;"-"&amp;$C594,エリア表のみ!$D$5:$M$906,9,FALSE),0),IFERROR(VLOOKUP($B594&amp;"-"&amp;$C594,エリア表のみ!$Q$5:$Z$906,1,FALSE) =$B594&amp;"-"&amp;$C594,FALSE),IFERROR(VLOOKUP($B594&amp;"-"&amp;$C594,エリア表のみ!$Q$5:$Z$906,9,FALSE),0),IFERROR(VLOOKUP($B594&amp;"-"&amp;$C594,エリア表のみ!$AD$5:$AM$906,1,FALSE) =$B594&amp;"-"&amp;$C594,FALSE),IFERROR(VLOOKUP($B594&amp;"-"&amp;$C594,エリア表のみ!$AD$5:$AM$906,9,FALSE),0)),0)</f>
        <v>0</v>
      </c>
    </row>
    <row r="595" spans="1:12">
      <c r="A595" s="17">
        <v>26</v>
      </c>
      <c r="B595" s="17">
        <v>19</v>
      </c>
      <c r="C595" s="71">
        <v>26</v>
      </c>
      <c r="D595" s="71">
        <f>IFERROR(IF(OR(IFERROR(VLOOKUP($B595&amp;"-"&amp;$C595,エリア表のみ!$D$5:$M$906,3,FALSE) ="●",FALSE),IFERROR(VLOOKUP($B595&amp;"-"&amp;$C595,エリア表のみ!$Q$5:$Z$906,3,FALSE) ="●",FALSE),IFERROR(VLOOKUP($B595&amp;"-"&amp;$C595,エリア表のみ!$AD$5:$AM$906,3,FALSE) ="●",FALSE)),1,0),0)</f>
        <v>0</v>
      </c>
      <c r="E595" s="71">
        <v>213</v>
      </c>
      <c r="F595" s="71">
        <f>IFERROR(IF(OR(IFERROR(VLOOKUP($B595&amp;"-"&amp;$C595,エリア表のみ!$D$5:$M$906,5,FALSE) ="●",FALSE),IFERROR(VLOOKUP($B595&amp;"-"&amp;$C595,エリア表のみ!$Q$5:$Z$906,5,FALSE) ="●",FALSE),IFERROR(VLOOKUP($B595&amp;"-"&amp;$C595,エリア表のみ!$AD$5:$AM$906,5,FALSE) ="●",FALSE)),1,0),0)</f>
        <v>0</v>
      </c>
      <c r="G595" s="71">
        <v>234</v>
      </c>
      <c r="H595" s="71">
        <f>IFERROR(IF(OR(IFERROR(VLOOKUP($B595&amp;"-"&amp;$C595,エリア表のみ!$D$5:$M$906,7,FALSE) ="●",FALSE),IFERROR(VLOOKUP($B595&amp;"-"&amp;$C595,エリア表のみ!$Q$5:$Z$906,7,FALSE) ="●",FALSE),IFERROR(VLOOKUP($B595&amp;"-"&amp;$C595,エリア表のみ!$AD$5:$AM$906,7,FALSE) ="●",FALSE)),1,0),0)</f>
        <v>0</v>
      </c>
      <c r="I595" s="71">
        <v>447</v>
      </c>
      <c r="J595" s="71">
        <f>IFERROR(_xlfn.IFS(IFERROR(VLOOKUP($B595&amp;"-"&amp;$C595,エリア表のみ!$D$5:$M$906,1,FALSE) =$B595&amp;"-"&amp;$C595,FALSE),IFERROR(VLOOKUP($B595&amp;"-"&amp;$C595,エリア表のみ!$D$5:$M$906,9,FALSE),0),IFERROR(VLOOKUP($B595&amp;"-"&amp;$C595,エリア表のみ!$Q$5:$Z$906,1,FALSE) =$B595&amp;"-"&amp;$C595,FALSE),IFERROR(VLOOKUP($B595&amp;"-"&amp;$C595,エリア表のみ!$Q$5:$Z$906,9,FALSE),0),IFERROR(VLOOKUP($B595&amp;"-"&amp;$C595,エリア表のみ!$AD$5:$AM$906,1,FALSE) =$B595&amp;"-"&amp;$C595,FALSE),IFERROR(VLOOKUP($B595&amp;"-"&amp;$C595,エリア表のみ!$AD$5:$AM$906,9,FALSE),0)),0)</f>
        <v>0</v>
      </c>
      <c r="L595" s="18"/>
    </row>
    <row r="596" spans="1:12">
      <c r="A596" s="17">
        <v>27</v>
      </c>
      <c r="B596" s="17">
        <v>19</v>
      </c>
      <c r="C596" s="71">
        <v>27</v>
      </c>
      <c r="D596" s="71">
        <f>IFERROR(IF(OR(IFERROR(VLOOKUP($B596&amp;"-"&amp;$C596,エリア表のみ!$D$5:$M$906,3,FALSE) ="●",FALSE),IFERROR(VLOOKUP($B596&amp;"-"&amp;$C596,エリア表のみ!$Q$5:$Z$906,3,FALSE) ="●",FALSE),IFERROR(VLOOKUP($B596&amp;"-"&amp;$C596,エリア表のみ!$AD$5:$AM$906,3,FALSE) ="●",FALSE)),1,0),0)</f>
        <v>0</v>
      </c>
      <c r="E596" s="71">
        <v>115</v>
      </c>
      <c r="F596" s="71">
        <f>IFERROR(IF(OR(IFERROR(VLOOKUP($B596&amp;"-"&amp;$C596,エリア表のみ!$D$5:$M$906,5,FALSE) ="●",FALSE),IFERROR(VLOOKUP($B596&amp;"-"&amp;$C596,エリア表のみ!$Q$5:$Z$906,5,FALSE) ="●",FALSE),IFERROR(VLOOKUP($B596&amp;"-"&amp;$C596,エリア表のみ!$AD$5:$AM$906,5,FALSE) ="●",FALSE)),1,0),0)</f>
        <v>0</v>
      </c>
      <c r="G596" s="71">
        <v>110</v>
      </c>
      <c r="H596" s="71">
        <f>IFERROR(IF(OR(IFERROR(VLOOKUP($B596&amp;"-"&amp;$C596,エリア表のみ!$D$5:$M$906,7,FALSE) ="●",FALSE),IFERROR(VLOOKUP($B596&amp;"-"&amp;$C596,エリア表のみ!$Q$5:$Z$906,7,FALSE) ="●",FALSE),IFERROR(VLOOKUP($B596&amp;"-"&amp;$C596,エリア表のみ!$AD$5:$AM$906,7,FALSE) ="●",FALSE)),1,0),0)</f>
        <v>0</v>
      </c>
      <c r="I596" s="71">
        <v>225</v>
      </c>
      <c r="J596" s="71">
        <f>IFERROR(_xlfn.IFS(IFERROR(VLOOKUP($B596&amp;"-"&amp;$C596,エリア表のみ!$D$5:$M$906,1,FALSE) =$B596&amp;"-"&amp;$C596,FALSE),IFERROR(VLOOKUP($B596&amp;"-"&amp;$C596,エリア表のみ!$D$5:$M$906,9,FALSE),0),IFERROR(VLOOKUP($B596&amp;"-"&amp;$C596,エリア表のみ!$Q$5:$Z$906,1,FALSE) =$B596&amp;"-"&amp;$C596,FALSE),IFERROR(VLOOKUP($B596&amp;"-"&amp;$C596,エリア表のみ!$Q$5:$Z$906,9,FALSE),0),IFERROR(VLOOKUP($B596&amp;"-"&amp;$C596,エリア表のみ!$AD$5:$AM$906,1,FALSE) =$B596&amp;"-"&amp;$C596,FALSE),IFERROR(VLOOKUP($B596&amp;"-"&amp;$C596,エリア表のみ!$AD$5:$AM$906,9,FALSE),0)),0)</f>
        <v>0</v>
      </c>
    </row>
    <row r="597" spans="1:12">
      <c r="A597" s="17">
        <v>28</v>
      </c>
      <c r="B597" s="17">
        <v>19</v>
      </c>
      <c r="C597" s="71">
        <v>28</v>
      </c>
      <c r="D597" s="71">
        <f>IFERROR(IF(OR(IFERROR(VLOOKUP($B597&amp;"-"&amp;$C597,エリア表のみ!$D$5:$M$906,3,FALSE) ="●",FALSE),IFERROR(VLOOKUP($B597&amp;"-"&amp;$C597,エリア表のみ!$Q$5:$Z$906,3,FALSE) ="●",FALSE),IFERROR(VLOOKUP($B597&amp;"-"&amp;$C597,エリア表のみ!$AD$5:$AM$906,3,FALSE) ="●",FALSE)),1,0),0)</f>
        <v>0</v>
      </c>
      <c r="E597" s="71">
        <v>220</v>
      </c>
      <c r="F597" s="71">
        <f>IFERROR(IF(OR(IFERROR(VLOOKUP($B597&amp;"-"&amp;$C597,エリア表のみ!$D$5:$M$906,5,FALSE) ="●",FALSE),IFERROR(VLOOKUP($B597&amp;"-"&amp;$C597,エリア表のみ!$Q$5:$Z$906,5,FALSE) ="●",FALSE),IFERROR(VLOOKUP($B597&amp;"-"&amp;$C597,エリア表のみ!$AD$5:$AM$906,5,FALSE) ="●",FALSE)),1,0),0)</f>
        <v>0</v>
      </c>
      <c r="G597" s="71">
        <v>125</v>
      </c>
      <c r="H597" s="71">
        <f>IFERROR(IF(OR(IFERROR(VLOOKUP($B597&amp;"-"&amp;$C597,エリア表のみ!$D$5:$M$906,7,FALSE) ="●",FALSE),IFERROR(VLOOKUP($B597&amp;"-"&amp;$C597,エリア表のみ!$Q$5:$Z$906,7,FALSE) ="●",FALSE),IFERROR(VLOOKUP($B597&amp;"-"&amp;$C597,エリア表のみ!$AD$5:$AM$906,7,FALSE) ="●",FALSE)),1,0),0)</f>
        <v>0</v>
      </c>
      <c r="I597" s="71">
        <v>345</v>
      </c>
      <c r="J597" s="71">
        <f>IFERROR(_xlfn.IFS(IFERROR(VLOOKUP($B597&amp;"-"&amp;$C597,エリア表のみ!$D$5:$M$906,1,FALSE) =$B597&amp;"-"&amp;$C597,FALSE),IFERROR(VLOOKUP($B597&amp;"-"&amp;$C597,エリア表のみ!$D$5:$M$906,9,FALSE),0),IFERROR(VLOOKUP($B597&amp;"-"&amp;$C597,エリア表のみ!$Q$5:$Z$906,1,FALSE) =$B597&amp;"-"&amp;$C597,FALSE),IFERROR(VLOOKUP($B597&amp;"-"&amp;$C597,エリア表のみ!$Q$5:$Z$906,9,FALSE),0),IFERROR(VLOOKUP($B597&amp;"-"&amp;$C597,エリア表のみ!$AD$5:$AM$906,1,FALSE) =$B597&amp;"-"&amp;$C597,FALSE),IFERROR(VLOOKUP($B597&amp;"-"&amp;$C597,エリア表のみ!$AD$5:$AM$906,9,FALSE),0)),0)</f>
        <v>0</v>
      </c>
    </row>
    <row r="598" spans="1:12">
      <c r="A598" s="17">
        <v>29</v>
      </c>
      <c r="B598" s="17">
        <v>19</v>
      </c>
      <c r="C598" s="71">
        <v>29</v>
      </c>
      <c r="D598" s="71">
        <f>IFERROR(IF(OR(IFERROR(VLOOKUP($B598&amp;"-"&amp;$C598,エリア表のみ!$D$5:$M$906,3,FALSE) ="●",FALSE),IFERROR(VLOOKUP($B598&amp;"-"&amp;$C598,エリア表のみ!$Q$5:$Z$906,3,FALSE) ="●",FALSE),IFERROR(VLOOKUP($B598&amp;"-"&amp;$C598,エリア表のみ!$AD$5:$AM$906,3,FALSE) ="●",FALSE)),1,0),0)</f>
        <v>0</v>
      </c>
      <c r="E598" s="71">
        <v>0</v>
      </c>
      <c r="F598" s="71">
        <f>IFERROR(IF(OR(IFERROR(VLOOKUP($B598&amp;"-"&amp;$C598,エリア表のみ!$D$5:$M$906,5,FALSE) ="●",FALSE),IFERROR(VLOOKUP($B598&amp;"-"&amp;$C598,エリア表のみ!$Q$5:$Z$906,5,FALSE) ="●",FALSE),IFERROR(VLOOKUP($B598&amp;"-"&amp;$C598,エリア表のみ!$AD$5:$AM$906,5,FALSE) ="●",FALSE)),1,0),0)</f>
        <v>0</v>
      </c>
      <c r="G598" s="71">
        <v>336</v>
      </c>
      <c r="H598" s="71">
        <f>IFERROR(IF(OR(IFERROR(VLOOKUP($B598&amp;"-"&amp;$C598,エリア表のみ!$D$5:$M$906,7,FALSE) ="●",FALSE),IFERROR(VLOOKUP($B598&amp;"-"&amp;$C598,エリア表のみ!$Q$5:$Z$906,7,FALSE) ="●",FALSE),IFERROR(VLOOKUP($B598&amp;"-"&amp;$C598,エリア表のみ!$AD$5:$AM$906,7,FALSE) ="●",FALSE)),1,0),0)</f>
        <v>0</v>
      </c>
      <c r="I598" s="71">
        <v>336</v>
      </c>
      <c r="J598" s="71">
        <f>IFERROR(_xlfn.IFS(IFERROR(VLOOKUP($B598&amp;"-"&amp;$C598,エリア表のみ!$D$5:$M$906,1,FALSE) =$B598&amp;"-"&amp;$C598,FALSE),IFERROR(VLOOKUP($B598&amp;"-"&amp;$C598,エリア表のみ!$D$5:$M$906,9,FALSE),0),IFERROR(VLOOKUP($B598&amp;"-"&amp;$C598,エリア表のみ!$Q$5:$Z$906,1,FALSE) =$B598&amp;"-"&amp;$C598,FALSE),IFERROR(VLOOKUP($B598&amp;"-"&amp;$C598,エリア表のみ!$Q$5:$Z$906,9,FALSE),0),IFERROR(VLOOKUP($B598&amp;"-"&amp;$C598,エリア表のみ!$AD$5:$AM$906,1,FALSE) =$B598&amp;"-"&amp;$C598,FALSE),IFERROR(VLOOKUP($B598&amp;"-"&amp;$C598,エリア表のみ!$AD$5:$AM$906,9,FALSE),0)),0)</f>
        <v>0</v>
      </c>
    </row>
    <row r="599" spans="1:12">
      <c r="A599" s="17">
        <v>30</v>
      </c>
      <c r="B599" s="17">
        <v>19</v>
      </c>
      <c r="C599" s="71">
        <v>30</v>
      </c>
      <c r="D599" s="71">
        <f>IFERROR(IF(OR(IFERROR(VLOOKUP($B599&amp;"-"&amp;$C599,エリア表のみ!$D$5:$M$906,3,FALSE) ="●",FALSE),IFERROR(VLOOKUP($B599&amp;"-"&amp;$C599,エリア表のみ!$Q$5:$Z$906,3,FALSE) ="●",FALSE),IFERROR(VLOOKUP($B599&amp;"-"&amp;$C599,エリア表のみ!$AD$5:$AM$906,3,FALSE) ="●",FALSE)),1,0),0)</f>
        <v>0</v>
      </c>
      <c r="E599" s="71">
        <v>269</v>
      </c>
      <c r="F599" s="71">
        <f>IFERROR(IF(OR(IFERROR(VLOOKUP($B599&amp;"-"&amp;$C599,エリア表のみ!$D$5:$M$906,5,FALSE) ="●",FALSE),IFERROR(VLOOKUP($B599&amp;"-"&amp;$C599,エリア表のみ!$Q$5:$Z$906,5,FALSE) ="●",FALSE),IFERROR(VLOOKUP($B599&amp;"-"&amp;$C599,エリア表のみ!$AD$5:$AM$906,5,FALSE) ="●",FALSE)),1,0),0)</f>
        <v>0</v>
      </c>
      <c r="G599" s="71">
        <v>92</v>
      </c>
      <c r="H599" s="71">
        <f>IFERROR(IF(OR(IFERROR(VLOOKUP($B599&amp;"-"&amp;$C599,エリア表のみ!$D$5:$M$906,7,FALSE) ="●",FALSE),IFERROR(VLOOKUP($B599&amp;"-"&amp;$C599,エリア表のみ!$Q$5:$Z$906,7,FALSE) ="●",FALSE),IFERROR(VLOOKUP($B599&amp;"-"&amp;$C599,エリア表のみ!$AD$5:$AM$906,7,FALSE) ="●",FALSE)),1,0),0)</f>
        <v>0</v>
      </c>
      <c r="I599" s="71">
        <v>361</v>
      </c>
      <c r="J599" s="71">
        <f>IFERROR(_xlfn.IFS(IFERROR(VLOOKUP($B599&amp;"-"&amp;$C599,エリア表のみ!$D$5:$M$906,1,FALSE) =$B599&amp;"-"&amp;$C599,FALSE),IFERROR(VLOOKUP($B599&amp;"-"&amp;$C599,エリア表のみ!$D$5:$M$906,9,FALSE),0),IFERROR(VLOOKUP($B599&amp;"-"&amp;$C599,エリア表のみ!$Q$5:$Z$906,1,FALSE) =$B599&amp;"-"&amp;$C599,FALSE),IFERROR(VLOOKUP($B599&amp;"-"&amp;$C599,エリア表のみ!$Q$5:$Z$906,9,FALSE),0),IFERROR(VLOOKUP($B599&amp;"-"&amp;$C599,エリア表のみ!$AD$5:$AM$906,1,FALSE) =$B599&amp;"-"&amp;$C599,FALSE),IFERROR(VLOOKUP($B599&amp;"-"&amp;$C599,エリア表のみ!$AD$5:$AM$906,9,FALSE),0)),0)</f>
        <v>0</v>
      </c>
    </row>
    <row r="600" spans="1:12">
      <c r="A600" s="17">
        <v>31</v>
      </c>
      <c r="B600" s="17">
        <v>19</v>
      </c>
      <c r="C600" s="71">
        <v>31</v>
      </c>
      <c r="D600" s="71">
        <f>IFERROR(IF(OR(IFERROR(VLOOKUP($B600&amp;"-"&amp;$C600,エリア表のみ!$D$5:$M$906,3,FALSE) ="●",FALSE),IFERROR(VLOOKUP($B600&amp;"-"&amp;$C600,エリア表のみ!$Q$5:$Z$906,3,FALSE) ="●",FALSE),IFERROR(VLOOKUP($B600&amp;"-"&amp;$C600,エリア表のみ!$AD$5:$AM$906,3,FALSE) ="●",FALSE)),1,0),0)</f>
        <v>0</v>
      </c>
      <c r="E600" s="71">
        <v>148</v>
      </c>
      <c r="F600" s="71">
        <f>IFERROR(IF(OR(IFERROR(VLOOKUP($B600&amp;"-"&amp;$C600,エリア表のみ!$D$5:$M$906,5,FALSE) ="●",FALSE),IFERROR(VLOOKUP($B600&amp;"-"&amp;$C600,エリア表のみ!$Q$5:$Z$906,5,FALSE) ="●",FALSE),IFERROR(VLOOKUP($B600&amp;"-"&amp;$C600,エリア表のみ!$AD$5:$AM$906,5,FALSE) ="●",FALSE)),1,0),0)</f>
        <v>0</v>
      </c>
      <c r="G600" s="71">
        <v>68</v>
      </c>
      <c r="H600" s="71">
        <f>IFERROR(IF(OR(IFERROR(VLOOKUP($B600&amp;"-"&amp;$C600,エリア表のみ!$D$5:$M$906,7,FALSE) ="●",FALSE),IFERROR(VLOOKUP($B600&amp;"-"&amp;$C600,エリア表のみ!$Q$5:$Z$906,7,FALSE) ="●",FALSE),IFERROR(VLOOKUP($B600&amp;"-"&amp;$C600,エリア表のみ!$AD$5:$AM$906,7,FALSE) ="●",FALSE)),1,0),0)</f>
        <v>0</v>
      </c>
      <c r="I600" s="71">
        <v>216</v>
      </c>
      <c r="J600" s="71">
        <f>IFERROR(_xlfn.IFS(IFERROR(VLOOKUP($B600&amp;"-"&amp;$C600,エリア表のみ!$D$5:$M$906,1,FALSE) =$B600&amp;"-"&amp;$C600,FALSE),IFERROR(VLOOKUP($B600&amp;"-"&amp;$C600,エリア表のみ!$D$5:$M$906,9,FALSE),0),IFERROR(VLOOKUP($B600&amp;"-"&amp;$C600,エリア表のみ!$Q$5:$Z$906,1,FALSE) =$B600&amp;"-"&amp;$C600,FALSE),IFERROR(VLOOKUP($B600&amp;"-"&amp;$C600,エリア表のみ!$Q$5:$Z$906,9,FALSE),0),IFERROR(VLOOKUP($B600&amp;"-"&amp;$C600,エリア表のみ!$AD$5:$AM$906,1,FALSE) =$B600&amp;"-"&amp;$C600,FALSE),IFERROR(VLOOKUP($B600&amp;"-"&amp;$C600,エリア表のみ!$AD$5:$AM$906,9,FALSE),0)),0)</f>
        <v>0</v>
      </c>
    </row>
    <row r="601" spans="1:12">
      <c r="A601" s="17">
        <v>32</v>
      </c>
      <c r="B601" s="17">
        <v>19</v>
      </c>
      <c r="C601" s="71">
        <v>32</v>
      </c>
      <c r="D601" s="71">
        <f>IFERROR(IF(OR(IFERROR(VLOOKUP($B601&amp;"-"&amp;$C601,エリア表のみ!$D$5:$M$906,3,FALSE) ="●",FALSE),IFERROR(VLOOKUP($B601&amp;"-"&amp;$C601,エリア表のみ!$Q$5:$Z$906,3,FALSE) ="●",FALSE),IFERROR(VLOOKUP($B601&amp;"-"&amp;$C601,エリア表のみ!$AD$5:$AM$906,3,FALSE) ="●",FALSE)),1,0),0)</f>
        <v>0</v>
      </c>
      <c r="E601" s="71">
        <v>109</v>
      </c>
      <c r="F601" s="71">
        <f>IFERROR(IF(OR(IFERROR(VLOOKUP($B601&amp;"-"&amp;$C601,エリア表のみ!$D$5:$M$906,5,FALSE) ="●",FALSE),IFERROR(VLOOKUP($B601&amp;"-"&amp;$C601,エリア表のみ!$Q$5:$Z$906,5,FALSE) ="●",FALSE),IFERROR(VLOOKUP($B601&amp;"-"&amp;$C601,エリア表のみ!$AD$5:$AM$906,5,FALSE) ="●",FALSE)),1,0),0)</f>
        <v>0</v>
      </c>
      <c r="G601" s="71">
        <v>182</v>
      </c>
      <c r="H601" s="71">
        <f>IFERROR(IF(OR(IFERROR(VLOOKUP($B601&amp;"-"&amp;$C601,エリア表のみ!$D$5:$M$906,7,FALSE) ="●",FALSE),IFERROR(VLOOKUP($B601&amp;"-"&amp;$C601,エリア表のみ!$Q$5:$Z$906,7,FALSE) ="●",FALSE),IFERROR(VLOOKUP($B601&amp;"-"&amp;$C601,エリア表のみ!$AD$5:$AM$906,7,FALSE) ="●",FALSE)),1,0),0)</f>
        <v>0</v>
      </c>
      <c r="I601" s="71">
        <v>291</v>
      </c>
      <c r="J601" s="71">
        <f>IFERROR(_xlfn.IFS(IFERROR(VLOOKUP($B601&amp;"-"&amp;$C601,エリア表のみ!$D$5:$M$906,1,FALSE) =$B601&amp;"-"&amp;$C601,FALSE),IFERROR(VLOOKUP($B601&amp;"-"&amp;$C601,エリア表のみ!$D$5:$M$906,9,FALSE),0),IFERROR(VLOOKUP($B601&amp;"-"&amp;$C601,エリア表のみ!$Q$5:$Z$906,1,FALSE) =$B601&amp;"-"&amp;$C601,FALSE),IFERROR(VLOOKUP($B601&amp;"-"&amp;$C601,エリア表のみ!$Q$5:$Z$906,9,FALSE),0),IFERROR(VLOOKUP($B601&amp;"-"&amp;$C601,エリア表のみ!$AD$5:$AM$906,1,FALSE) =$B601&amp;"-"&amp;$C601,FALSE),IFERROR(VLOOKUP($B601&amp;"-"&amp;$C601,エリア表のみ!$AD$5:$AM$906,9,FALSE),0)),0)</f>
        <v>0</v>
      </c>
    </row>
    <row r="602" spans="1:12">
      <c r="A602" s="17">
        <v>1</v>
      </c>
      <c r="B602" s="17">
        <v>20</v>
      </c>
      <c r="C602" s="71">
        <v>1</v>
      </c>
      <c r="D602" s="71">
        <f>IFERROR(IF(OR(IFERROR(VLOOKUP($B602&amp;"-"&amp;$C602,エリア表のみ!$D$5:$M$906,3,FALSE) ="●",FALSE),IFERROR(VLOOKUP($B602&amp;"-"&amp;$C602,エリア表のみ!$Q$5:$Z$906,3,FALSE) ="●",FALSE),IFERROR(VLOOKUP($B602&amp;"-"&amp;$C602,エリア表のみ!$AD$5:$AM$906,3,FALSE) ="●",FALSE)),1,0),0)</f>
        <v>0</v>
      </c>
      <c r="E602" s="71">
        <v>244</v>
      </c>
      <c r="F602" s="71">
        <f>IFERROR(IF(OR(IFERROR(VLOOKUP($B602&amp;"-"&amp;$C602,エリア表のみ!$D$5:$M$906,5,FALSE) ="●",FALSE),IFERROR(VLOOKUP($B602&amp;"-"&amp;$C602,エリア表のみ!$Q$5:$Z$906,5,FALSE) ="●",FALSE),IFERROR(VLOOKUP($B602&amp;"-"&amp;$C602,エリア表のみ!$AD$5:$AM$906,5,FALSE) ="●",FALSE)),1,0),0)</f>
        <v>0</v>
      </c>
      <c r="G602" s="71">
        <v>218</v>
      </c>
      <c r="H602" s="71">
        <f>IFERROR(IF(OR(IFERROR(VLOOKUP($B602&amp;"-"&amp;$C602,エリア表のみ!$D$5:$M$906,7,FALSE) ="●",FALSE),IFERROR(VLOOKUP($B602&amp;"-"&amp;$C602,エリア表のみ!$Q$5:$Z$906,7,FALSE) ="●",FALSE),IFERROR(VLOOKUP($B602&amp;"-"&amp;$C602,エリア表のみ!$AD$5:$AM$906,7,FALSE) ="●",FALSE)),1,0),0)</f>
        <v>0</v>
      </c>
      <c r="I602" s="71">
        <v>462</v>
      </c>
      <c r="J602" s="71">
        <f>IFERROR(_xlfn.IFS(IFERROR(VLOOKUP($B602&amp;"-"&amp;$C602,エリア表のみ!$D$5:$M$906,1,FALSE) =$B602&amp;"-"&amp;$C602,FALSE),IFERROR(VLOOKUP($B602&amp;"-"&amp;$C602,エリア表のみ!$D$5:$M$906,9,FALSE),0),IFERROR(VLOOKUP($B602&amp;"-"&amp;$C602,エリア表のみ!$Q$5:$Z$906,1,FALSE) =$B602&amp;"-"&amp;$C602,FALSE),IFERROR(VLOOKUP($B602&amp;"-"&amp;$C602,エリア表のみ!$Q$5:$Z$906,9,FALSE),0),IFERROR(VLOOKUP($B602&amp;"-"&amp;$C602,エリア表のみ!$AD$5:$AM$906,1,FALSE) =$B602&amp;"-"&amp;$C602,FALSE),IFERROR(VLOOKUP($B602&amp;"-"&amp;$C602,エリア表のみ!$AD$5:$AM$906,9,FALSE),0)),0)</f>
        <v>0</v>
      </c>
    </row>
    <row r="603" spans="1:12">
      <c r="A603" s="17">
        <v>2</v>
      </c>
      <c r="B603" s="17">
        <v>20</v>
      </c>
      <c r="C603" s="71">
        <v>2</v>
      </c>
      <c r="D603" s="71">
        <f>IFERROR(IF(OR(IFERROR(VLOOKUP($B603&amp;"-"&amp;$C603,エリア表のみ!$D$5:$M$906,3,FALSE) ="●",FALSE),IFERROR(VLOOKUP($B603&amp;"-"&amp;$C603,エリア表のみ!$Q$5:$Z$906,3,FALSE) ="●",FALSE),IFERROR(VLOOKUP($B603&amp;"-"&amp;$C603,エリア表のみ!$AD$5:$AM$906,3,FALSE) ="●",FALSE)),1,0),0)</f>
        <v>0</v>
      </c>
      <c r="E603" s="71">
        <v>314</v>
      </c>
      <c r="F603" s="71">
        <f>IFERROR(IF(OR(IFERROR(VLOOKUP($B603&amp;"-"&amp;$C603,エリア表のみ!$D$5:$M$906,5,FALSE) ="●",FALSE),IFERROR(VLOOKUP($B603&amp;"-"&amp;$C603,エリア表のみ!$Q$5:$Z$906,5,FALSE) ="●",FALSE),IFERROR(VLOOKUP($B603&amp;"-"&amp;$C603,エリア表のみ!$AD$5:$AM$906,5,FALSE) ="●",FALSE)),1,0),0)</f>
        <v>0</v>
      </c>
      <c r="G603" s="71">
        <v>133</v>
      </c>
      <c r="H603" s="71">
        <f>IFERROR(IF(OR(IFERROR(VLOOKUP($B603&amp;"-"&amp;$C603,エリア表のみ!$D$5:$M$906,7,FALSE) ="●",FALSE),IFERROR(VLOOKUP($B603&amp;"-"&amp;$C603,エリア表のみ!$Q$5:$Z$906,7,FALSE) ="●",FALSE),IFERROR(VLOOKUP($B603&amp;"-"&amp;$C603,エリア表のみ!$AD$5:$AM$906,7,FALSE) ="●",FALSE)),1,0),0)</f>
        <v>0</v>
      </c>
      <c r="I603" s="71">
        <v>447</v>
      </c>
      <c r="J603" s="71">
        <f>IFERROR(_xlfn.IFS(IFERROR(VLOOKUP($B603&amp;"-"&amp;$C603,エリア表のみ!$D$5:$M$906,1,FALSE) =$B603&amp;"-"&amp;$C603,FALSE),IFERROR(VLOOKUP($B603&amp;"-"&amp;$C603,エリア表のみ!$D$5:$M$906,9,FALSE),0),IFERROR(VLOOKUP($B603&amp;"-"&amp;$C603,エリア表のみ!$Q$5:$Z$906,1,FALSE) =$B603&amp;"-"&amp;$C603,FALSE),IFERROR(VLOOKUP($B603&amp;"-"&amp;$C603,エリア表のみ!$Q$5:$Z$906,9,FALSE),0),IFERROR(VLOOKUP($B603&amp;"-"&amp;$C603,エリア表のみ!$AD$5:$AM$906,1,FALSE) =$B603&amp;"-"&amp;$C603,FALSE),IFERROR(VLOOKUP($B603&amp;"-"&amp;$C603,エリア表のみ!$AD$5:$AM$906,9,FALSE),0)),0)</f>
        <v>0</v>
      </c>
    </row>
    <row r="604" spans="1:12" s="286" customFormat="1">
      <c r="A604" s="286">
        <v>3</v>
      </c>
      <c r="B604" s="286">
        <v>20</v>
      </c>
      <c r="C604" s="287">
        <v>3</v>
      </c>
      <c r="D604" s="287">
        <f>IFERROR(IF(OR(IFERROR(VLOOKUP($B604&amp;"-"&amp;$C604,エリア表のみ!$D$5:$M$906,3,FALSE) ="●",FALSE),IFERROR(VLOOKUP($B604&amp;"-"&amp;$C604,エリア表のみ!$Q$5:$Z$906,3,FALSE) ="●",FALSE),IFERROR(VLOOKUP($B604&amp;"-"&amp;$C604,エリア表のみ!$AD$5:$AM$906,3,FALSE) ="●",FALSE)),1,0),0)</f>
        <v>0</v>
      </c>
      <c r="E604" s="287">
        <v>360</v>
      </c>
      <c r="F604" s="287">
        <f>IFERROR(IF(OR(IFERROR(VLOOKUP($B604&amp;"-"&amp;$C604,エリア表のみ!$D$5:$M$906,5,FALSE) ="●",FALSE),IFERROR(VLOOKUP($B604&amp;"-"&amp;$C604,エリア表のみ!$Q$5:$Z$906,5,FALSE) ="●",FALSE),IFERROR(VLOOKUP($B604&amp;"-"&amp;$C604,エリア表のみ!$AD$5:$AM$906,5,FALSE) ="●",FALSE)),1,0),0)</f>
        <v>0</v>
      </c>
      <c r="G604" s="287">
        <v>45</v>
      </c>
      <c r="H604" s="287">
        <f>IFERROR(IF(OR(IFERROR(VLOOKUP($B604&amp;"-"&amp;$C604,エリア表のみ!$D$5:$M$906,7,FALSE) ="●",FALSE),IFERROR(VLOOKUP($B604&amp;"-"&amp;$C604,エリア表のみ!$Q$5:$Z$906,7,FALSE) ="●",FALSE),IFERROR(VLOOKUP($B604&amp;"-"&amp;$C604,エリア表のみ!$AD$5:$AM$906,7,FALSE) ="●",FALSE)),1,0),0)</f>
        <v>0</v>
      </c>
      <c r="I604" s="71">
        <v>405</v>
      </c>
      <c r="J604" s="287">
        <f>IFERROR(_xlfn.IFS(IFERROR(VLOOKUP($B604&amp;"-"&amp;$C604,エリア表のみ!$D$5:$M$906,1,FALSE) =$B604&amp;"-"&amp;$C604,FALSE),IFERROR(VLOOKUP($B604&amp;"-"&amp;$C604,エリア表のみ!$D$5:$M$906,9,FALSE),0),IFERROR(VLOOKUP($B604&amp;"-"&amp;$C604,エリア表のみ!$Q$5:$Z$906,1,FALSE) =$B604&amp;"-"&amp;$C604,FALSE),IFERROR(VLOOKUP($B604&amp;"-"&amp;$C604,エリア表のみ!$Q$5:$Z$906,9,FALSE),0),IFERROR(VLOOKUP($B604&amp;"-"&amp;$C604,エリア表のみ!$AD$5:$AM$906,1,FALSE) =$B604&amp;"-"&amp;$C604,FALSE),IFERROR(VLOOKUP($B604&amp;"-"&amp;$C604,エリア表のみ!$AD$5:$AM$906,9,FALSE),0)),0)</f>
        <v>0</v>
      </c>
    </row>
    <row r="605" spans="1:12">
      <c r="A605" s="17">
        <v>4</v>
      </c>
      <c r="B605" s="17">
        <v>20</v>
      </c>
      <c r="C605" s="71">
        <v>4</v>
      </c>
      <c r="D605" s="71">
        <f>IFERROR(IF(OR(IFERROR(VLOOKUP($B605&amp;"-"&amp;$C605,エリア表のみ!$D$5:$M$906,3,FALSE) ="●",FALSE),IFERROR(VLOOKUP($B605&amp;"-"&amp;$C605,エリア表のみ!$Q$5:$Z$906,3,FALSE) ="●",FALSE),IFERROR(VLOOKUP($B605&amp;"-"&amp;$C605,エリア表のみ!$AD$5:$AM$906,3,FALSE) ="●",FALSE)),1,0),0)</f>
        <v>0</v>
      </c>
      <c r="E605" s="71">
        <v>352</v>
      </c>
      <c r="F605" s="71">
        <f>IFERROR(IF(OR(IFERROR(VLOOKUP($B605&amp;"-"&amp;$C605,エリア表のみ!$D$5:$M$906,5,FALSE) ="●",FALSE),IFERROR(VLOOKUP($B605&amp;"-"&amp;$C605,エリア表のみ!$Q$5:$Z$906,5,FALSE) ="●",FALSE),IFERROR(VLOOKUP($B605&amp;"-"&amp;$C605,エリア表のみ!$AD$5:$AM$906,5,FALSE) ="●",FALSE)),1,0),0)</f>
        <v>0</v>
      </c>
      <c r="G605" s="71">
        <v>121</v>
      </c>
      <c r="H605" s="71">
        <f>IFERROR(IF(OR(IFERROR(VLOOKUP($B605&amp;"-"&amp;$C605,エリア表のみ!$D$5:$M$906,7,FALSE) ="●",FALSE),IFERROR(VLOOKUP($B605&amp;"-"&amp;$C605,エリア表のみ!$Q$5:$Z$906,7,FALSE) ="●",FALSE),IFERROR(VLOOKUP($B605&amp;"-"&amp;$C605,エリア表のみ!$AD$5:$AM$906,7,FALSE) ="●",FALSE)),1,0),0)</f>
        <v>0</v>
      </c>
      <c r="I605" s="71">
        <v>473</v>
      </c>
      <c r="J605" s="71">
        <f>IFERROR(_xlfn.IFS(IFERROR(VLOOKUP($B605&amp;"-"&amp;$C605,エリア表のみ!$D$5:$M$906,1,FALSE) =$B605&amp;"-"&amp;$C605,FALSE),IFERROR(VLOOKUP($B605&amp;"-"&amp;$C605,エリア表のみ!$D$5:$M$906,9,FALSE),0),IFERROR(VLOOKUP($B605&amp;"-"&amp;$C605,エリア表のみ!$Q$5:$Z$906,1,FALSE) =$B605&amp;"-"&amp;$C605,FALSE),IFERROR(VLOOKUP($B605&amp;"-"&amp;$C605,エリア表のみ!$Q$5:$Z$906,9,FALSE),0),IFERROR(VLOOKUP($B605&amp;"-"&amp;$C605,エリア表のみ!$AD$5:$AM$906,1,FALSE) =$B605&amp;"-"&amp;$C605,FALSE),IFERROR(VLOOKUP($B605&amp;"-"&amp;$C605,エリア表のみ!$AD$5:$AM$906,9,FALSE),0)),0)</f>
        <v>0</v>
      </c>
    </row>
    <row r="606" spans="1:12">
      <c r="A606" s="17">
        <v>5</v>
      </c>
      <c r="B606" s="17">
        <v>20</v>
      </c>
      <c r="C606" s="71">
        <v>5</v>
      </c>
      <c r="D606" s="71">
        <f>IFERROR(IF(OR(IFERROR(VLOOKUP($B606&amp;"-"&amp;$C606,エリア表のみ!$D$5:$M$906,3,FALSE) ="●",FALSE),IFERROR(VLOOKUP($B606&amp;"-"&amp;$C606,エリア表のみ!$Q$5:$Z$906,3,FALSE) ="●",FALSE),IFERROR(VLOOKUP($B606&amp;"-"&amp;$C606,エリア表のみ!$AD$5:$AM$906,3,FALSE) ="●",FALSE)),1,0),0)</f>
        <v>0</v>
      </c>
      <c r="E606" s="71">
        <v>259</v>
      </c>
      <c r="F606" s="71">
        <f>IFERROR(IF(OR(IFERROR(VLOOKUP($B606&amp;"-"&amp;$C606,エリア表のみ!$D$5:$M$906,5,FALSE) ="●",FALSE),IFERROR(VLOOKUP($B606&amp;"-"&amp;$C606,エリア表のみ!$Q$5:$Z$906,5,FALSE) ="●",FALSE),IFERROR(VLOOKUP($B606&amp;"-"&amp;$C606,エリア表のみ!$AD$5:$AM$906,5,FALSE) ="●",FALSE)),1,0),0)</f>
        <v>0</v>
      </c>
      <c r="G606" s="71">
        <v>124</v>
      </c>
      <c r="H606" s="71">
        <f>IFERROR(IF(OR(IFERROR(VLOOKUP($B606&amp;"-"&amp;$C606,エリア表のみ!$D$5:$M$906,7,FALSE) ="●",FALSE),IFERROR(VLOOKUP($B606&amp;"-"&amp;$C606,エリア表のみ!$Q$5:$Z$906,7,FALSE) ="●",FALSE),IFERROR(VLOOKUP($B606&amp;"-"&amp;$C606,エリア表のみ!$AD$5:$AM$906,7,FALSE) ="●",FALSE)),1,0),0)</f>
        <v>0</v>
      </c>
      <c r="I606" s="71">
        <v>383</v>
      </c>
      <c r="J606" s="71">
        <f>IFERROR(_xlfn.IFS(IFERROR(VLOOKUP($B606&amp;"-"&amp;$C606,エリア表のみ!$D$5:$M$906,1,FALSE) =$B606&amp;"-"&amp;$C606,FALSE),IFERROR(VLOOKUP($B606&amp;"-"&amp;$C606,エリア表のみ!$D$5:$M$906,9,FALSE),0),IFERROR(VLOOKUP($B606&amp;"-"&amp;$C606,エリア表のみ!$Q$5:$Z$906,1,FALSE) =$B606&amp;"-"&amp;$C606,FALSE),IFERROR(VLOOKUP($B606&amp;"-"&amp;$C606,エリア表のみ!$Q$5:$Z$906,9,FALSE),0),IFERROR(VLOOKUP($B606&amp;"-"&amp;$C606,エリア表のみ!$AD$5:$AM$906,1,FALSE) =$B606&amp;"-"&amp;$C606,FALSE),IFERROR(VLOOKUP($B606&amp;"-"&amp;$C606,エリア表のみ!$AD$5:$AM$906,9,FALSE),0)),0)</f>
        <v>0</v>
      </c>
    </row>
    <row r="607" spans="1:12">
      <c r="A607" s="17">
        <v>6</v>
      </c>
      <c r="B607" s="17">
        <v>20</v>
      </c>
      <c r="C607" s="71">
        <v>6</v>
      </c>
      <c r="D607" s="71">
        <f>IFERROR(IF(OR(IFERROR(VLOOKUP($B607&amp;"-"&amp;$C607,エリア表のみ!$D$5:$M$906,3,FALSE) ="●",FALSE),IFERROR(VLOOKUP($B607&amp;"-"&amp;$C607,エリア表のみ!$Q$5:$Z$906,3,FALSE) ="●",FALSE),IFERROR(VLOOKUP($B607&amp;"-"&amp;$C607,エリア表のみ!$AD$5:$AM$906,3,FALSE) ="●",FALSE)),1,0),0)</f>
        <v>0</v>
      </c>
      <c r="E607" s="71">
        <v>392</v>
      </c>
      <c r="F607" s="71">
        <f>IFERROR(IF(OR(IFERROR(VLOOKUP($B607&amp;"-"&amp;$C607,エリア表のみ!$D$5:$M$906,5,FALSE) ="●",FALSE),IFERROR(VLOOKUP($B607&amp;"-"&amp;$C607,エリア表のみ!$Q$5:$Z$906,5,FALSE) ="●",FALSE),IFERROR(VLOOKUP($B607&amp;"-"&amp;$C607,エリア表のみ!$AD$5:$AM$906,5,FALSE) ="●",FALSE)),1,0),0)</f>
        <v>0</v>
      </c>
      <c r="G607" s="71">
        <v>125</v>
      </c>
      <c r="H607" s="71">
        <f>IFERROR(IF(OR(IFERROR(VLOOKUP($B607&amp;"-"&amp;$C607,エリア表のみ!$D$5:$M$906,7,FALSE) ="●",FALSE),IFERROR(VLOOKUP($B607&amp;"-"&amp;$C607,エリア表のみ!$Q$5:$Z$906,7,FALSE) ="●",FALSE),IFERROR(VLOOKUP($B607&amp;"-"&amp;$C607,エリア表のみ!$AD$5:$AM$906,7,FALSE) ="●",FALSE)),1,0),0)</f>
        <v>0</v>
      </c>
      <c r="I607" s="71">
        <v>517</v>
      </c>
      <c r="J607" s="71">
        <f>IFERROR(_xlfn.IFS(IFERROR(VLOOKUP($B607&amp;"-"&amp;$C607,エリア表のみ!$D$5:$M$906,1,FALSE) =$B607&amp;"-"&amp;$C607,FALSE),IFERROR(VLOOKUP($B607&amp;"-"&amp;$C607,エリア表のみ!$D$5:$M$906,9,FALSE),0),IFERROR(VLOOKUP($B607&amp;"-"&amp;$C607,エリア表のみ!$Q$5:$Z$906,1,FALSE) =$B607&amp;"-"&amp;$C607,FALSE),IFERROR(VLOOKUP($B607&amp;"-"&amp;$C607,エリア表のみ!$Q$5:$Z$906,9,FALSE),0),IFERROR(VLOOKUP($B607&amp;"-"&amp;$C607,エリア表のみ!$AD$5:$AM$906,1,FALSE) =$B607&amp;"-"&amp;$C607,FALSE),IFERROR(VLOOKUP($B607&amp;"-"&amp;$C607,エリア表のみ!$AD$5:$AM$906,9,FALSE),0)),0)</f>
        <v>0</v>
      </c>
    </row>
    <row r="608" spans="1:12">
      <c r="A608" s="17">
        <v>7</v>
      </c>
      <c r="B608" s="17">
        <v>20</v>
      </c>
      <c r="C608" s="71">
        <v>7</v>
      </c>
      <c r="D608" s="71">
        <f>IFERROR(IF(OR(IFERROR(VLOOKUP($B608&amp;"-"&amp;$C608,エリア表のみ!$D$5:$M$906,3,FALSE) ="●",FALSE),IFERROR(VLOOKUP($B608&amp;"-"&amp;$C608,エリア表のみ!$Q$5:$Z$906,3,FALSE) ="●",FALSE),IFERROR(VLOOKUP($B608&amp;"-"&amp;$C608,エリア表のみ!$AD$5:$AM$906,3,FALSE) ="●",FALSE)),1,0),0)</f>
        <v>0</v>
      </c>
      <c r="E608" s="71">
        <v>395</v>
      </c>
      <c r="F608" s="71">
        <f>IFERROR(IF(OR(IFERROR(VLOOKUP($B608&amp;"-"&amp;$C608,エリア表のみ!$D$5:$M$906,5,FALSE) ="●",FALSE),IFERROR(VLOOKUP($B608&amp;"-"&amp;$C608,エリア表のみ!$Q$5:$Z$906,5,FALSE) ="●",FALSE),IFERROR(VLOOKUP($B608&amp;"-"&amp;$C608,エリア表のみ!$AD$5:$AM$906,5,FALSE) ="●",FALSE)),1,0),0)</f>
        <v>0</v>
      </c>
      <c r="G608" s="71">
        <v>127</v>
      </c>
      <c r="H608" s="71">
        <f>IFERROR(IF(OR(IFERROR(VLOOKUP($B608&amp;"-"&amp;$C608,エリア表のみ!$D$5:$M$906,7,FALSE) ="●",FALSE),IFERROR(VLOOKUP($B608&amp;"-"&amp;$C608,エリア表のみ!$Q$5:$Z$906,7,FALSE) ="●",FALSE),IFERROR(VLOOKUP($B608&amp;"-"&amp;$C608,エリア表のみ!$AD$5:$AM$906,7,FALSE) ="●",FALSE)),1,0),0)</f>
        <v>0</v>
      </c>
      <c r="I608" s="71">
        <v>522</v>
      </c>
      <c r="J608" s="71">
        <f>IFERROR(_xlfn.IFS(IFERROR(VLOOKUP($B608&amp;"-"&amp;$C608,エリア表のみ!$D$5:$M$906,1,FALSE) =$B608&amp;"-"&amp;$C608,FALSE),IFERROR(VLOOKUP($B608&amp;"-"&amp;$C608,エリア表のみ!$D$5:$M$906,9,FALSE),0),IFERROR(VLOOKUP($B608&amp;"-"&amp;$C608,エリア表のみ!$Q$5:$Z$906,1,FALSE) =$B608&amp;"-"&amp;$C608,FALSE),IFERROR(VLOOKUP($B608&amp;"-"&amp;$C608,エリア表のみ!$Q$5:$Z$906,9,FALSE),0),IFERROR(VLOOKUP($B608&amp;"-"&amp;$C608,エリア表のみ!$AD$5:$AM$906,1,FALSE) =$B608&amp;"-"&amp;$C608,FALSE),IFERROR(VLOOKUP($B608&amp;"-"&amp;$C608,エリア表のみ!$AD$5:$AM$906,9,FALSE),0)),0)</f>
        <v>0</v>
      </c>
    </row>
    <row r="609" spans="1:10">
      <c r="A609" s="17">
        <v>8</v>
      </c>
      <c r="B609" s="17">
        <v>20</v>
      </c>
      <c r="C609" s="71">
        <v>8</v>
      </c>
      <c r="D609" s="71">
        <f>IFERROR(IF(OR(IFERROR(VLOOKUP($B609&amp;"-"&amp;$C609,エリア表のみ!$D$5:$M$906,3,FALSE) ="●",FALSE),IFERROR(VLOOKUP($B609&amp;"-"&amp;$C609,エリア表のみ!$Q$5:$Z$906,3,FALSE) ="●",FALSE),IFERROR(VLOOKUP($B609&amp;"-"&amp;$C609,エリア表のみ!$AD$5:$AM$906,3,FALSE) ="●",FALSE)),1,0),0)</f>
        <v>0</v>
      </c>
      <c r="E609" s="71">
        <v>370</v>
      </c>
      <c r="F609" s="71">
        <f>IFERROR(IF(OR(IFERROR(VLOOKUP($B609&amp;"-"&amp;$C609,エリア表のみ!$D$5:$M$906,5,FALSE) ="●",FALSE),IFERROR(VLOOKUP($B609&amp;"-"&amp;$C609,エリア表のみ!$Q$5:$Z$906,5,FALSE) ="●",FALSE),IFERROR(VLOOKUP($B609&amp;"-"&amp;$C609,エリア表のみ!$AD$5:$AM$906,5,FALSE) ="●",FALSE)),1,0),0)</f>
        <v>0</v>
      </c>
      <c r="G609" s="71">
        <v>51</v>
      </c>
      <c r="H609" s="71">
        <f>IFERROR(IF(OR(IFERROR(VLOOKUP($B609&amp;"-"&amp;$C609,エリア表のみ!$D$5:$M$906,7,FALSE) ="●",FALSE),IFERROR(VLOOKUP($B609&amp;"-"&amp;$C609,エリア表のみ!$Q$5:$Z$906,7,FALSE) ="●",FALSE),IFERROR(VLOOKUP($B609&amp;"-"&amp;$C609,エリア表のみ!$AD$5:$AM$906,7,FALSE) ="●",FALSE)),1,0),0)</f>
        <v>0</v>
      </c>
      <c r="I609" s="71">
        <v>421</v>
      </c>
      <c r="J609" s="71">
        <f>IFERROR(_xlfn.IFS(IFERROR(VLOOKUP($B609&amp;"-"&amp;$C609,エリア表のみ!$D$5:$M$906,1,FALSE) =$B609&amp;"-"&amp;$C609,FALSE),IFERROR(VLOOKUP($B609&amp;"-"&amp;$C609,エリア表のみ!$D$5:$M$906,9,FALSE),0),IFERROR(VLOOKUP($B609&amp;"-"&amp;$C609,エリア表のみ!$Q$5:$Z$906,1,FALSE) =$B609&amp;"-"&amp;$C609,FALSE),IFERROR(VLOOKUP($B609&amp;"-"&amp;$C609,エリア表のみ!$Q$5:$Z$906,9,FALSE),0),IFERROR(VLOOKUP($B609&amp;"-"&amp;$C609,エリア表のみ!$AD$5:$AM$906,1,FALSE) =$B609&amp;"-"&amp;$C609,FALSE),IFERROR(VLOOKUP($B609&amp;"-"&amp;$C609,エリア表のみ!$AD$5:$AM$906,9,FALSE),0)),0)</f>
        <v>0</v>
      </c>
    </row>
    <row r="610" spans="1:10">
      <c r="A610" s="17">
        <v>9</v>
      </c>
      <c r="B610" s="17">
        <v>20</v>
      </c>
      <c r="C610" s="71">
        <v>9</v>
      </c>
      <c r="D610" s="71">
        <f>IFERROR(IF(OR(IFERROR(VLOOKUP($B610&amp;"-"&amp;$C610,エリア表のみ!$D$5:$M$906,3,FALSE) ="●",FALSE),IFERROR(VLOOKUP($B610&amp;"-"&amp;$C610,エリア表のみ!$Q$5:$Z$906,3,FALSE) ="●",FALSE),IFERROR(VLOOKUP($B610&amp;"-"&amp;$C610,エリア表のみ!$AD$5:$AM$906,3,FALSE) ="●",FALSE)),1,0),0)</f>
        <v>0</v>
      </c>
      <c r="E610" s="71">
        <v>320</v>
      </c>
      <c r="F610" s="71">
        <f>IFERROR(IF(OR(IFERROR(VLOOKUP($B610&amp;"-"&amp;$C610,エリア表のみ!$D$5:$M$906,5,FALSE) ="●",FALSE),IFERROR(VLOOKUP($B610&amp;"-"&amp;$C610,エリア表のみ!$Q$5:$Z$906,5,FALSE) ="●",FALSE),IFERROR(VLOOKUP($B610&amp;"-"&amp;$C610,エリア表のみ!$AD$5:$AM$906,5,FALSE) ="●",FALSE)),1,0),0)</f>
        <v>0</v>
      </c>
      <c r="G610" s="71">
        <v>32</v>
      </c>
      <c r="H610" s="71">
        <f>IFERROR(IF(OR(IFERROR(VLOOKUP($B610&amp;"-"&amp;$C610,エリア表のみ!$D$5:$M$906,7,FALSE) ="●",FALSE),IFERROR(VLOOKUP($B610&amp;"-"&amp;$C610,エリア表のみ!$Q$5:$Z$906,7,FALSE) ="●",FALSE),IFERROR(VLOOKUP($B610&amp;"-"&amp;$C610,エリア表のみ!$AD$5:$AM$906,7,FALSE) ="●",FALSE)),1,0),0)</f>
        <v>0</v>
      </c>
      <c r="I610" s="71">
        <v>352</v>
      </c>
      <c r="J610" s="71">
        <f>IFERROR(_xlfn.IFS(IFERROR(VLOOKUP($B610&amp;"-"&amp;$C610,エリア表のみ!$D$5:$M$906,1,FALSE) =$B610&amp;"-"&amp;$C610,FALSE),IFERROR(VLOOKUP($B610&amp;"-"&amp;$C610,エリア表のみ!$D$5:$M$906,9,FALSE),0),IFERROR(VLOOKUP($B610&amp;"-"&amp;$C610,エリア表のみ!$Q$5:$Z$906,1,FALSE) =$B610&amp;"-"&amp;$C610,FALSE),IFERROR(VLOOKUP($B610&amp;"-"&amp;$C610,エリア表のみ!$Q$5:$Z$906,9,FALSE),0),IFERROR(VLOOKUP($B610&amp;"-"&amp;$C610,エリア表のみ!$AD$5:$AM$906,1,FALSE) =$B610&amp;"-"&amp;$C610,FALSE),IFERROR(VLOOKUP($B610&amp;"-"&amp;$C610,エリア表のみ!$AD$5:$AM$906,9,FALSE),0)),0)</f>
        <v>0</v>
      </c>
    </row>
    <row r="611" spans="1:10">
      <c r="A611" s="17">
        <v>10</v>
      </c>
      <c r="B611" s="17">
        <v>20</v>
      </c>
      <c r="C611" s="71">
        <v>10</v>
      </c>
      <c r="D611" s="71">
        <f>IFERROR(IF(OR(IFERROR(VLOOKUP($B611&amp;"-"&amp;$C611,エリア表のみ!$D$5:$M$906,3,FALSE) ="●",FALSE),IFERROR(VLOOKUP($B611&amp;"-"&amp;$C611,エリア表のみ!$Q$5:$Z$906,3,FALSE) ="●",FALSE),IFERROR(VLOOKUP($B611&amp;"-"&amp;$C611,エリア表のみ!$AD$5:$AM$906,3,FALSE) ="●",FALSE)),1,0),0)</f>
        <v>0</v>
      </c>
      <c r="E611" s="71">
        <v>430</v>
      </c>
      <c r="F611" s="71">
        <f>IFERROR(IF(OR(IFERROR(VLOOKUP($B611&amp;"-"&amp;$C611,エリア表のみ!$D$5:$M$906,5,FALSE) ="●",FALSE),IFERROR(VLOOKUP($B611&amp;"-"&amp;$C611,エリア表のみ!$Q$5:$Z$906,5,FALSE) ="●",FALSE),IFERROR(VLOOKUP($B611&amp;"-"&amp;$C611,エリア表のみ!$AD$5:$AM$906,5,FALSE) ="●",FALSE)),1,0),0)</f>
        <v>0</v>
      </c>
      <c r="G611" s="71">
        <v>42</v>
      </c>
      <c r="H611" s="71">
        <f>IFERROR(IF(OR(IFERROR(VLOOKUP($B611&amp;"-"&amp;$C611,エリア表のみ!$D$5:$M$906,7,FALSE) ="●",FALSE),IFERROR(VLOOKUP($B611&amp;"-"&amp;$C611,エリア表のみ!$Q$5:$Z$906,7,FALSE) ="●",FALSE),IFERROR(VLOOKUP($B611&amp;"-"&amp;$C611,エリア表のみ!$AD$5:$AM$906,7,FALSE) ="●",FALSE)),1,0),0)</f>
        <v>0</v>
      </c>
      <c r="I611" s="71">
        <v>472</v>
      </c>
      <c r="J611" s="71">
        <f>IFERROR(_xlfn.IFS(IFERROR(VLOOKUP($B611&amp;"-"&amp;$C611,エリア表のみ!$D$5:$M$906,1,FALSE) =$B611&amp;"-"&amp;$C611,FALSE),IFERROR(VLOOKUP($B611&amp;"-"&amp;$C611,エリア表のみ!$D$5:$M$906,9,FALSE),0),IFERROR(VLOOKUP($B611&amp;"-"&amp;$C611,エリア表のみ!$Q$5:$Z$906,1,FALSE) =$B611&amp;"-"&amp;$C611,FALSE),IFERROR(VLOOKUP($B611&amp;"-"&amp;$C611,エリア表のみ!$Q$5:$Z$906,9,FALSE),0),IFERROR(VLOOKUP($B611&amp;"-"&amp;$C611,エリア表のみ!$AD$5:$AM$906,1,FALSE) =$B611&amp;"-"&amp;$C611,FALSE),IFERROR(VLOOKUP($B611&amp;"-"&amp;$C611,エリア表のみ!$AD$5:$AM$906,9,FALSE),0)),0)</f>
        <v>0</v>
      </c>
    </row>
    <row r="612" spans="1:10">
      <c r="A612" s="17">
        <v>11</v>
      </c>
      <c r="B612" s="17">
        <v>20</v>
      </c>
      <c r="C612" s="71">
        <v>11</v>
      </c>
      <c r="D612" s="71">
        <f>IFERROR(IF(OR(IFERROR(VLOOKUP($B612&amp;"-"&amp;$C612,エリア表のみ!$D$5:$M$906,3,FALSE) ="●",FALSE),IFERROR(VLOOKUP($B612&amp;"-"&amp;$C612,エリア表のみ!$Q$5:$Z$906,3,FALSE) ="●",FALSE),IFERROR(VLOOKUP($B612&amp;"-"&amp;$C612,エリア表のみ!$AD$5:$AM$906,3,FALSE) ="●",FALSE)),1,0),0)</f>
        <v>0</v>
      </c>
      <c r="E612" s="71">
        <v>402</v>
      </c>
      <c r="F612" s="71">
        <f>IFERROR(IF(OR(IFERROR(VLOOKUP($B612&amp;"-"&amp;$C612,エリア表のみ!$D$5:$M$906,5,FALSE) ="●",FALSE),IFERROR(VLOOKUP($B612&amp;"-"&amp;$C612,エリア表のみ!$Q$5:$Z$906,5,FALSE) ="●",FALSE),IFERROR(VLOOKUP($B612&amp;"-"&amp;$C612,エリア表のみ!$AD$5:$AM$906,5,FALSE) ="●",FALSE)),1,0),0)</f>
        <v>0</v>
      </c>
      <c r="G612" s="71">
        <v>0</v>
      </c>
      <c r="H612" s="71">
        <f>IFERROR(IF(OR(IFERROR(VLOOKUP($B612&amp;"-"&amp;$C612,エリア表のみ!$D$5:$M$906,7,FALSE) ="●",FALSE),IFERROR(VLOOKUP($B612&amp;"-"&amp;$C612,エリア表のみ!$Q$5:$Z$906,7,FALSE) ="●",FALSE),IFERROR(VLOOKUP($B612&amp;"-"&amp;$C612,エリア表のみ!$AD$5:$AM$906,7,FALSE) ="●",FALSE)),1,0),0)</f>
        <v>0</v>
      </c>
      <c r="I612" s="71">
        <v>402</v>
      </c>
      <c r="J612" s="71">
        <f>IFERROR(_xlfn.IFS(IFERROR(VLOOKUP($B612&amp;"-"&amp;$C612,エリア表のみ!$D$5:$M$906,1,FALSE) =$B612&amp;"-"&amp;$C612,FALSE),IFERROR(VLOOKUP($B612&amp;"-"&amp;$C612,エリア表のみ!$D$5:$M$906,9,FALSE),0),IFERROR(VLOOKUP($B612&amp;"-"&amp;$C612,エリア表のみ!$Q$5:$Z$906,1,FALSE) =$B612&amp;"-"&amp;$C612,FALSE),IFERROR(VLOOKUP($B612&amp;"-"&amp;$C612,エリア表のみ!$Q$5:$Z$906,9,FALSE),0),IFERROR(VLOOKUP($B612&amp;"-"&amp;$C612,エリア表のみ!$AD$5:$AM$906,1,FALSE) =$B612&amp;"-"&amp;$C612,FALSE),IFERROR(VLOOKUP($B612&amp;"-"&amp;$C612,エリア表のみ!$AD$5:$AM$906,9,FALSE),0)),0)</f>
        <v>0</v>
      </c>
    </row>
    <row r="613" spans="1:10">
      <c r="A613" s="17">
        <v>12</v>
      </c>
      <c r="B613" s="17">
        <v>20</v>
      </c>
      <c r="C613" s="71">
        <v>12</v>
      </c>
      <c r="D613" s="71">
        <f>IFERROR(IF(OR(IFERROR(VLOOKUP($B613&amp;"-"&amp;$C613,エリア表のみ!$D$5:$M$906,3,FALSE) ="●",FALSE),IFERROR(VLOOKUP($B613&amp;"-"&amp;$C613,エリア表のみ!$Q$5:$Z$906,3,FALSE) ="●",FALSE),IFERROR(VLOOKUP($B613&amp;"-"&amp;$C613,エリア表のみ!$AD$5:$AM$906,3,FALSE) ="●",FALSE)),1,0),0)</f>
        <v>0</v>
      </c>
      <c r="E613" s="71">
        <v>162</v>
      </c>
      <c r="F613" s="71">
        <f>IFERROR(IF(OR(IFERROR(VLOOKUP($B613&amp;"-"&amp;$C613,エリア表のみ!$D$5:$M$906,5,FALSE) ="●",FALSE),IFERROR(VLOOKUP($B613&amp;"-"&amp;$C613,エリア表のみ!$Q$5:$Z$906,5,FALSE) ="●",FALSE),IFERROR(VLOOKUP($B613&amp;"-"&amp;$C613,エリア表のみ!$AD$5:$AM$906,5,FALSE) ="●",FALSE)),1,0),0)</f>
        <v>0</v>
      </c>
      <c r="G613" s="71">
        <v>300</v>
      </c>
      <c r="H613" s="71">
        <f>IFERROR(IF(OR(IFERROR(VLOOKUP($B613&amp;"-"&amp;$C613,エリア表のみ!$D$5:$M$906,7,FALSE) ="●",FALSE),IFERROR(VLOOKUP($B613&amp;"-"&amp;$C613,エリア表のみ!$Q$5:$Z$906,7,FALSE) ="●",FALSE),IFERROR(VLOOKUP($B613&amp;"-"&amp;$C613,エリア表のみ!$AD$5:$AM$906,7,FALSE) ="●",FALSE)),1,0),0)</f>
        <v>0</v>
      </c>
      <c r="I613" s="71">
        <v>462</v>
      </c>
      <c r="J613" s="71">
        <f>IFERROR(_xlfn.IFS(IFERROR(VLOOKUP($B613&amp;"-"&amp;$C613,エリア表のみ!$D$5:$M$906,1,FALSE) =$B613&amp;"-"&amp;$C613,FALSE),IFERROR(VLOOKUP($B613&amp;"-"&amp;$C613,エリア表のみ!$D$5:$M$906,9,FALSE),0),IFERROR(VLOOKUP($B613&amp;"-"&amp;$C613,エリア表のみ!$Q$5:$Z$906,1,FALSE) =$B613&amp;"-"&amp;$C613,FALSE),IFERROR(VLOOKUP($B613&amp;"-"&amp;$C613,エリア表のみ!$Q$5:$Z$906,9,FALSE),0),IFERROR(VLOOKUP($B613&amp;"-"&amp;$C613,エリア表のみ!$AD$5:$AM$906,1,FALSE) =$B613&amp;"-"&amp;$C613,FALSE),IFERROR(VLOOKUP($B613&amp;"-"&amp;$C613,エリア表のみ!$AD$5:$AM$906,9,FALSE),0)),0)</f>
        <v>0</v>
      </c>
    </row>
    <row r="614" spans="1:10">
      <c r="A614" s="17">
        <v>13</v>
      </c>
      <c r="B614" s="17">
        <v>20</v>
      </c>
      <c r="C614" s="71">
        <v>13</v>
      </c>
      <c r="D614" s="71">
        <f>IFERROR(IF(OR(IFERROR(VLOOKUP($B614&amp;"-"&amp;$C614,エリア表のみ!$D$5:$M$906,3,FALSE) ="●",FALSE),IFERROR(VLOOKUP($B614&amp;"-"&amp;$C614,エリア表のみ!$Q$5:$Z$906,3,FALSE) ="●",FALSE),IFERROR(VLOOKUP($B614&amp;"-"&amp;$C614,エリア表のみ!$AD$5:$AM$906,3,FALSE) ="●",FALSE)),1,0),0)</f>
        <v>0</v>
      </c>
      <c r="E614" s="71">
        <v>295</v>
      </c>
      <c r="F614" s="71">
        <f>IFERROR(IF(OR(IFERROR(VLOOKUP($B614&amp;"-"&amp;$C614,エリア表のみ!$D$5:$M$906,5,FALSE) ="●",FALSE),IFERROR(VLOOKUP($B614&amp;"-"&amp;$C614,エリア表のみ!$Q$5:$Z$906,5,FALSE) ="●",FALSE),IFERROR(VLOOKUP($B614&amp;"-"&amp;$C614,エリア表のみ!$AD$5:$AM$906,5,FALSE) ="●",FALSE)),1,0),0)</f>
        <v>0</v>
      </c>
      <c r="G614" s="71">
        <v>332</v>
      </c>
      <c r="H614" s="71">
        <f>IFERROR(IF(OR(IFERROR(VLOOKUP($B614&amp;"-"&amp;$C614,エリア表のみ!$D$5:$M$906,7,FALSE) ="●",FALSE),IFERROR(VLOOKUP($B614&amp;"-"&amp;$C614,エリア表のみ!$Q$5:$Z$906,7,FALSE) ="●",FALSE),IFERROR(VLOOKUP($B614&amp;"-"&amp;$C614,エリア表のみ!$AD$5:$AM$906,7,FALSE) ="●",FALSE)),1,0),0)</f>
        <v>0</v>
      </c>
      <c r="I614" s="71">
        <v>627</v>
      </c>
      <c r="J614" s="71">
        <f>IFERROR(_xlfn.IFS(IFERROR(VLOOKUP($B614&amp;"-"&amp;$C614,エリア表のみ!$D$5:$M$906,1,FALSE) =$B614&amp;"-"&amp;$C614,FALSE),IFERROR(VLOOKUP($B614&amp;"-"&amp;$C614,エリア表のみ!$D$5:$M$906,9,FALSE),0),IFERROR(VLOOKUP($B614&amp;"-"&amp;$C614,エリア表のみ!$Q$5:$Z$906,1,FALSE) =$B614&amp;"-"&amp;$C614,FALSE),IFERROR(VLOOKUP($B614&amp;"-"&amp;$C614,エリア表のみ!$Q$5:$Z$906,9,FALSE),0),IFERROR(VLOOKUP($B614&amp;"-"&amp;$C614,エリア表のみ!$AD$5:$AM$906,1,FALSE) =$B614&amp;"-"&amp;$C614,FALSE),IFERROR(VLOOKUP($B614&amp;"-"&amp;$C614,エリア表のみ!$AD$5:$AM$906,9,FALSE),0)),0)</f>
        <v>0</v>
      </c>
    </row>
    <row r="615" spans="1:10">
      <c r="A615" s="17">
        <v>14</v>
      </c>
      <c r="B615" s="17">
        <v>20</v>
      </c>
      <c r="C615" s="71">
        <v>14</v>
      </c>
      <c r="D615" s="71">
        <f>IFERROR(IF(OR(IFERROR(VLOOKUP($B615&amp;"-"&amp;$C615,エリア表のみ!$D$5:$M$906,3,FALSE) ="●",FALSE),IFERROR(VLOOKUP($B615&amp;"-"&amp;$C615,エリア表のみ!$Q$5:$Z$906,3,FALSE) ="●",FALSE),IFERROR(VLOOKUP($B615&amp;"-"&amp;$C615,エリア表のみ!$AD$5:$AM$906,3,FALSE) ="●",FALSE)),1,0),0)</f>
        <v>0</v>
      </c>
      <c r="E615" s="71">
        <v>0</v>
      </c>
      <c r="F615" s="71">
        <f>IFERROR(IF(OR(IFERROR(VLOOKUP($B615&amp;"-"&amp;$C615,エリア表のみ!$D$5:$M$906,5,FALSE) ="●",FALSE),IFERROR(VLOOKUP($B615&amp;"-"&amp;$C615,エリア表のみ!$Q$5:$Z$906,5,FALSE) ="●",FALSE),IFERROR(VLOOKUP($B615&amp;"-"&amp;$C615,エリア表のみ!$AD$5:$AM$906,5,FALSE) ="●",FALSE)),1,0),0)</f>
        <v>0</v>
      </c>
      <c r="G615" s="71">
        <v>312</v>
      </c>
      <c r="H615" s="71">
        <f>IFERROR(IF(OR(IFERROR(VLOOKUP($B615&amp;"-"&amp;$C615,エリア表のみ!$D$5:$M$906,7,FALSE) ="●",FALSE),IFERROR(VLOOKUP($B615&amp;"-"&amp;$C615,エリア表のみ!$Q$5:$Z$906,7,FALSE) ="●",FALSE),IFERROR(VLOOKUP($B615&amp;"-"&amp;$C615,エリア表のみ!$AD$5:$AM$906,7,FALSE) ="●",FALSE)),1,0),0)</f>
        <v>0</v>
      </c>
      <c r="I615" s="71">
        <v>312</v>
      </c>
      <c r="J615" s="71">
        <f>IFERROR(_xlfn.IFS(IFERROR(VLOOKUP($B615&amp;"-"&amp;$C615,エリア表のみ!$D$5:$M$906,1,FALSE) =$B615&amp;"-"&amp;$C615,FALSE),IFERROR(VLOOKUP($B615&amp;"-"&amp;$C615,エリア表のみ!$D$5:$M$906,9,FALSE),0),IFERROR(VLOOKUP($B615&amp;"-"&amp;$C615,エリア表のみ!$Q$5:$Z$906,1,FALSE) =$B615&amp;"-"&amp;$C615,FALSE),IFERROR(VLOOKUP($B615&amp;"-"&amp;$C615,エリア表のみ!$Q$5:$Z$906,9,FALSE),0),IFERROR(VLOOKUP($B615&amp;"-"&amp;$C615,エリア表のみ!$AD$5:$AM$906,1,FALSE) =$B615&amp;"-"&amp;$C615,FALSE),IFERROR(VLOOKUP($B615&amp;"-"&amp;$C615,エリア表のみ!$AD$5:$AM$906,9,FALSE),0)),0)</f>
        <v>0</v>
      </c>
    </row>
    <row r="616" spans="1:10">
      <c r="A616" s="17">
        <v>15</v>
      </c>
      <c r="B616" s="17">
        <v>20</v>
      </c>
      <c r="C616" s="71">
        <v>15</v>
      </c>
      <c r="D616" s="71">
        <f>IFERROR(IF(OR(IFERROR(VLOOKUP($B616&amp;"-"&amp;$C616,エリア表のみ!$D$5:$M$906,3,FALSE) ="●",FALSE),IFERROR(VLOOKUP($B616&amp;"-"&amp;$C616,エリア表のみ!$Q$5:$Z$906,3,FALSE) ="●",FALSE),IFERROR(VLOOKUP($B616&amp;"-"&amp;$C616,エリア表のみ!$AD$5:$AM$906,3,FALSE) ="●",FALSE)),1,0),0)</f>
        <v>0</v>
      </c>
      <c r="E616" s="71">
        <v>0</v>
      </c>
      <c r="F616" s="71">
        <f>IFERROR(IF(OR(IFERROR(VLOOKUP($B616&amp;"-"&amp;$C616,エリア表のみ!$D$5:$M$906,5,FALSE) ="●",FALSE),IFERROR(VLOOKUP($B616&amp;"-"&amp;$C616,エリア表のみ!$Q$5:$Z$906,5,FALSE) ="●",FALSE),IFERROR(VLOOKUP($B616&amp;"-"&amp;$C616,エリア表のみ!$AD$5:$AM$906,5,FALSE) ="●",FALSE)),1,0),0)</f>
        <v>0</v>
      </c>
      <c r="G616" s="71">
        <v>290</v>
      </c>
      <c r="H616" s="71">
        <f>IFERROR(IF(OR(IFERROR(VLOOKUP($B616&amp;"-"&amp;$C616,エリア表のみ!$D$5:$M$906,7,FALSE) ="●",FALSE),IFERROR(VLOOKUP($B616&amp;"-"&amp;$C616,エリア表のみ!$Q$5:$Z$906,7,FALSE) ="●",FALSE),IFERROR(VLOOKUP($B616&amp;"-"&amp;$C616,エリア表のみ!$AD$5:$AM$906,7,FALSE) ="●",FALSE)),1,0),0)</f>
        <v>0</v>
      </c>
      <c r="I616" s="71">
        <v>290</v>
      </c>
      <c r="J616" s="71">
        <f>IFERROR(_xlfn.IFS(IFERROR(VLOOKUP($B616&amp;"-"&amp;$C616,エリア表のみ!$D$5:$M$906,1,FALSE) =$B616&amp;"-"&amp;$C616,FALSE),IFERROR(VLOOKUP($B616&amp;"-"&amp;$C616,エリア表のみ!$D$5:$M$906,9,FALSE),0),IFERROR(VLOOKUP($B616&amp;"-"&amp;$C616,エリア表のみ!$Q$5:$Z$906,1,FALSE) =$B616&amp;"-"&amp;$C616,FALSE),IFERROR(VLOOKUP($B616&amp;"-"&amp;$C616,エリア表のみ!$Q$5:$Z$906,9,FALSE),0),IFERROR(VLOOKUP($B616&amp;"-"&amp;$C616,エリア表のみ!$AD$5:$AM$906,1,FALSE) =$B616&amp;"-"&amp;$C616,FALSE),IFERROR(VLOOKUP($B616&amp;"-"&amp;$C616,エリア表のみ!$AD$5:$AM$906,9,FALSE),0)),0)</f>
        <v>0</v>
      </c>
    </row>
    <row r="617" spans="1:10">
      <c r="A617" s="17">
        <v>16</v>
      </c>
      <c r="B617" s="17">
        <v>20</v>
      </c>
      <c r="C617" s="71">
        <v>16</v>
      </c>
      <c r="D617" s="71">
        <f>IFERROR(IF(OR(IFERROR(VLOOKUP($B617&amp;"-"&amp;$C617,エリア表のみ!$D$5:$M$906,3,FALSE) ="●",FALSE),IFERROR(VLOOKUP($B617&amp;"-"&amp;$C617,エリア表のみ!$Q$5:$Z$906,3,FALSE) ="●",FALSE),IFERROR(VLOOKUP($B617&amp;"-"&amp;$C617,エリア表のみ!$AD$5:$AM$906,3,FALSE) ="●",FALSE)),1,0),0)</f>
        <v>0</v>
      </c>
      <c r="E617" s="71">
        <v>212</v>
      </c>
      <c r="F617" s="71">
        <f>IFERROR(IF(OR(IFERROR(VLOOKUP($B617&amp;"-"&amp;$C617,エリア表のみ!$D$5:$M$906,5,FALSE) ="●",FALSE),IFERROR(VLOOKUP($B617&amp;"-"&amp;$C617,エリア表のみ!$Q$5:$Z$906,5,FALSE) ="●",FALSE),IFERROR(VLOOKUP($B617&amp;"-"&amp;$C617,エリア表のみ!$AD$5:$AM$906,5,FALSE) ="●",FALSE)),1,0),0)</f>
        <v>0</v>
      </c>
      <c r="G617" s="71">
        <v>130</v>
      </c>
      <c r="H617" s="71">
        <f>IFERROR(IF(OR(IFERROR(VLOOKUP($B617&amp;"-"&amp;$C617,エリア表のみ!$D$5:$M$906,7,FALSE) ="●",FALSE),IFERROR(VLOOKUP($B617&amp;"-"&amp;$C617,エリア表のみ!$Q$5:$Z$906,7,FALSE) ="●",FALSE),IFERROR(VLOOKUP($B617&amp;"-"&amp;$C617,エリア表のみ!$AD$5:$AM$906,7,FALSE) ="●",FALSE)),1,0),0)</f>
        <v>0</v>
      </c>
      <c r="I617" s="71">
        <v>342</v>
      </c>
      <c r="J617" s="71">
        <f>IFERROR(_xlfn.IFS(IFERROR(VLOOKUP($B617&amp;"-"&amp;$C617,エリア表のみ!$D$5:$M$906,1,FALSE) =$B617&amp;"-"&amp;$C617,FALSE),IFERROR(VLOOKUP($B617&amp;"-"&amp;$C617,エリア表のみ!$D$5:$M$906,9,FALSE),0),IFERROR(VLOOKUP($B617&amp;"-"&amp;$C617,エリア表のみ!$Q$5:$Z$906,1,FALSE) =$B617&amp;"-"&amp;$C617,FALSE),IFERROR(VLOOKUP($B617&amp;"-"&amp;$C617,エリア表のみ!$Q$5:$Z$906,9,FALSE),0),IFERROR(VLOOKUP($B617&amp;"-"&amp;$C617,エリア表のみ!$AD$5:$AM$906,1,FALSE) =$B617&amp;"-"&amp;$C617,FALSE),IFERROR(VLOOKUP($B617&amp;"-"&amp;$C617,エリア表のみ!$AD$5:$AM$906,9,FALSE),0)),0)</f>
        <v>0</v>
      </c>
    </row>
    <row r="618" spans="1:10">
      <c r="A618" s="17">
        <v>17</v>
      </c>
      <c r="B618" s="17">
        <v>20</v>
      </c>
      <c r="C618" s="71">
        <v>17</v>
      </c>
      <c r="D618" s="71">
        <f>IFERROR(IF(OR(IFERROR(VLOOKUP($B618&amp;"-"&amp;$C618,エリア表のみ!$D$5:$M$906,3,FALSE) ="●",FALSE),IFERROR(VLOOKUP($B618&amp;"-"&amp;$C618,エリア表のみ!$Q$5:$Z$906,3,FALSE) ="●",FALSE),IFERROR(VLOOKUP($B618&amp;"-"&amp;$C618,エリア表のみ!$AD$5:$AM$906,3,FALSE) ="●",FALSE)),1,0),0)</f>
        <v>0</v>
      </c>
      <c r="E618" s="71">
        <v>73</v>
      </c>
      <c r="F618" s="71">
        <f>IFERROR(IF(OR(IFERROR(VLOOKUP($B618&amp;"-"&amp;$C618,エリア表のみ!$D$5:$M$906,5,FALSE) ="●",FALSE),IFERROR(VLOOKUP($B618&amp;"-"&amp;$C618,エリア表のみ!$Q$5:$Z$906,5,FALSE) ="●",FALSE),IFERROR(VLOOKUP($B618&amp;"-"&amp;$C618,エリア表のみ!$AD$5:$AM$906,5,FALSE) ="●",FALSE)),1,0),0)</f>
        <v>0</v>
      </c>
      <c r="G618" s="71">
        <v>246</v>
      </c>
      <c r="H618" s="71">
        <f>IFERROR(IF(OR(IFERROR(VLOOKUP($B618&amp;"-"&amp;$C618,エリア表のみ!$D$5:$M$906,7,FALSE) ="●",FALSE),IFERROR(VLOOKUP($B618&amp;"-"&amp;$C618,エリア表のみ!$Q$5:$Z$906,7,FALSE) ="●",FALSE),IFERROR(VLOOKUP($B618&amp;"-"&amp;$C618,エリア表のみ!$AD$5:$AM$906,7,FALSE) ="●",FALSE)),1,0),0)</f>
        <v>0</v>
      </c>
      <c r="I618" s="71">
        <v>319</v>
      </c>
      <c r="J618" s="71">
        <f>IFERROR(_xlfn.IFS(IFERROR(VLOOKUP($B618&amp;"-"&amp;$C618,エリア表のみ!$D$5:$M$906,1,FALSE) =$B618&amp;"-"&amp;$C618,FALSE),IFERROR(VLOOKUP($B618&amp;"-"&amp;$C618,エリア表のみ!$D$5:$M$906,9,FALSE),0),IFERROR(VLOOKUP($B618&amp;"-"&amp;$C618,エリア表のみ!$Q$5:$Z$906,1,FALSE) =$B618&amp;"-"&amp;$C618,FALSE),IFERROR(VLOOKUP($B618&amp;"-"&amp;$C618,エリア表のみ!$Q$5:$Z$906,9,FALSE),0),IFERROR(VLOOKUP($B618&amp;"-"&amp;$C618,エリア表のみ!$AD$5:$AM$906,1,FALSE) =$B618&amp;"-"&amp;$C618,FALSE),IFERROR(VLOOKUP($B618&amp;"-"&amp;$C618,エリア表のみ!$AD$5:$AM$906,9,FALSE),0)),0)</f>
        <v>0</v>
      </c>
    </row>
    <row r="619" spans="1:10">
      <c r="A619" s="17">
        <v>18</v>
      </c>
      <c r="B619" s="17">
        <v>20</v>
      </c>
      <c r="C619" s="71">
        <v>18</v>
      </c>
      <c r="D619" s="71">
        <f>IFERROR(IF(OR(IFERROR(VLOOKUP($B619&amp;"-"&amp;$C619,エリア表のみ!$D$5:$M$906,3,FALSE) ="●",FALSE),IFERROR(VLOOKUP($B619&amp;"-"&amp;$C619,エリア表のみ!$Q$5:$Z$906,3,FALSE) ="●",FALSE),IFERROR(VLOOKUP($B619&amp;"-"&amp;$C619,エリア表のみ!$AD$5:$AM$906,3,FALSE) ="●",FALSE)),1,0),0)</f>
        <v>0</v>
      </c>
      <c r="E619" s="71">
        <v>279</v>
      </c>
      <c r="F619" s="71">
        <f>IFERROR(IF(OR(IFERROR(VLOOKUP($B619&amp;"-"&amp;$C619,エリア表のみ!$D$5:$M$906,5,FALSE) ="●",FALSE),IFERROR(VLOOKUP($B619&amp;"-"&amp;$C619,エリア表のみ!$Q$5:$Z$906,5,FALSE) ="●",FALSE),IFERROR(VLOOKUP($B619&amp;"-"&amp;$C619,エリア表のみ!$AD$5:$AM$906,5,FALSE) ="●",FALSE)),1,0),0)</f>
        <v>0</v>
      </c>
      <c r="G619" s="71">
        <v>65</v>
      </c>
      <c r="H619" s="71">
        <f>IFERROR(IF(OR(IFERROR(VLOOKUP($B619&amp;"-"&amp;$C619,エリア表のみ!$D$5:$M$906,7,FALSE) ="●",FALSE),IFERROR(VLOOKUP($B619&amp;"-"&amp;$C619,エリア表のみ!$Q$5:$Z$906,7,FALSE) ="●",FALSE),IFERROR(VLOOKUP($B619&amp;"-"&amp;$C619,エリア表のみ!$AD$5:$AM$906,7,FALSE) ="●",FALSE)),1,0),0)</f>
        <v>0</v>
      </c>
      <c r="I619" s="71">
        <v>344</v>
      </c>
      <c r="J619" s="71">
        <f>IFERROR(_xlfn.IFS(IFERROR(VLOOKUP($B619&amp;"-"&amp;$C619,エリア表のみ!$D$5:$M$906,1,FALSE) =$B619&amp;"-"&amp;$C619,FALSE),IFERROR(VLOOKUP($B619&amp;"-"&amp;$C619,エリア表のみ!$D$5:$M$906,9,FALSE),0),IFERROR(VLOOKUP($B619&amp;"-"&amp;$C619,エリア表のみ!$Q$5:$Z$906,1,FALSE) =$B619&amp;"-"&amp;$C619,FALSE),IFERROR(VLOOKUP($B619&amp;"-"&amp;$C619,エリア表のみ!$Q$5:$Z$906,9,FALSE),0),IFERROR(VLOOKUP($B619&amp;"-"&amp;$C619,エリア表のみ!$AD$5:$AM$906,1,FALSE) =$B619&amp;"-"&amp;$C619,FALSE),IFERROR(VLOOKUP($B619&amp;"-"&amp;$C619,エリア表のみ!$AD$5:$AM$906,9,FALSE),0)),0)</f>
        <v>0</v>
      </c>
    </row>
    <row r="620" spans="1:10">
      <c r="A620" s="17">
        <v>19</v>
      </c>
      <c r="B620" s="17">
        <v>20</v>
      </c>
      <c r="C620" s="71">
        <v>19</v>
      </c>
      <c r="D620" s="71">
        <f>IFERROR(IF(OR(IFERROR(VLOOKUP($B620&amp;"-"&amp;$C620,エリア表のみ!$D$5:$M$906,3,FALSE) ="●",FALSE),IFERROR(VLOOKUP($B620&amp;"-"&amp;$C620,エリア表のみ!$Q$5:$Z$906,3,FALSE) ="●",FALSE),IFERROR(VLOOKUP($B620&amp;"-"&amp;$C620,エリア表のみ!$AD$5:$AM$906,3,FALSE) ="●",FALSE)),1,0),0)</f>
        <v>0</v>
      </c>
      <c r="E620" s="71">
        <v>286</v>
      </c>
      <c r="F620" s="71">
        <f>IFERROR(IF(OR(IFERROR(VLOOKUP($B620&amp;"-"&amp;$C620,エリア表のみ!$D$5:$M$906,5,FALSE) ="●",FALSE),IFERROR(VLOOKUP($B620&amp;"-"&amp;$C620,エリア表のみ!$Q$5:$Z$906,5,FALSE) ="●",FALSE),IFERROR(VLOOKUP($B620&amp;"-"&amp;$C620,エリア表のみ!$AD$5:$AM$906,5,FALSE) ="●",FALSE)),1,0),0)</f>
        <v>0</v>
      </c>
      <c r="G620" s="71">
        <v>200</v>
      </c>
      <c r="H620" s="71">
        <f>IFERROR(IF(OR(IFERROR(VLOOKUP($B620&amp;"-"&amp;$C620,エリア表のみ!$D$5:$M$906,7,FALSE) ="●",FALSE),IFERROR(VLOOKUP($B620&amp;"-"&amp;$C620,エリア表のみ!$Q$5:$Z$906,7,FALSE) ="●",FALSE),IFERROR(VLOOKUP($B620&amp;"-"&amp;$C620,エリア表のみ!$AD$5:$AM$906,7,FALSE) ="●",FALSE)),1,0),0)</f>
        <v>0</v>
      </c>
      <c r="I620" s="71">
        <v>486</v>
      </c>
      <c r="J620" s="71">
        <f>IFERROR(_xlfn.IFS(IFERROR(VLOOKUP($B620&amp;"-"&amp;$C620,エリア表のみ!$D$5:$M$906,1,FALSE) =$B620&amp;"-"&amp;$C620,FALSE),IFERROR(VLOOKUP($B620&amp;"-"&amp;$C620,エリア表のみ!$D$5:$M$906,9,FALSE),0),IFERROR(VLOOKUP($B620&amp;"-"&amp;$C620,エリア表のみ!$Q$5:$Z$906,1,FALSE) =$B620&amp;"-"&amp;$C620,FALSE),IFERROR(VLOOKUP($B620&amp;"-"&amp;$C620,エリア表のみ!$Q$5:$Z$906,9,FALSE),0),IFERROR(VLOOKUP($B620&amp;"-"&amp;$C620,エリア表のみ!$AD$5:$AM$906,1,FALSE) =$B620&amp;"-"&amp;$C620,FALSE),IFERROR(VLOOKUP($B620&amp;"-"&amp;$C620,エリア表のみ!$AD$5:$AM$906,9,FALSE),0)),0)</f>
        <v>0</v>
      </c>
    </row>
    <row r="621" spans="1:10">
      <c r="A621" s="17">
        <v>20</v>
      </c>
      <c r="B621" s="17">
        <v>20</v>
      </c>
      <c r="C621" s="71">
        <v>20</v>
      </c>
      <c r="D621" s="71">
        <f>IFERROR(IF(OR(IFERROR(VLOOKUP($B621&amp;"-"&amp;$C621,エリア表のみ!$D$5:$M$906,3,FALSE) ="●",FALSE),IFERROR(VLOOKUP($B621&amp;"-"&amp;$C621,エリア表のみ!$Q$5:$Z$906,3,FALSE) ="●",FALSE),IFERROR(VLOOKUP($B621&amp;"-"&amp;$C621,エリア表のみ!$AD$5:$AM$906,3,FALSE) ="●",FALSE)),1,0),0)</f>
        <v>0</v>
      </c>
      <c r="E621" s="71">
        <v>190</v>
      </c>
      <c r="F621" s="71">
        <f>IFERROR(IF(OR(IFERROR(VLOOKUP($B621&amp;"-"&amp;$C621,エリア表のみ!$D$5:$M$906,5,FALSE) ="●",FALSE),IFERROR(VLOOKUP($B621&amp;"-"&amp;$C621,エリア表のみ!$Q$5:$Z$906,5,FALSE) ="●",FALSE),IFERROR(VLOOKUP($B621&amp;"-"&amp;$C621,エリア表のみ!$AD$5:$AM$906,5,FALSE) ="●",FALSE)),1,0),0)</f>
        <v>0</v>
      </c>
      <c r="G621" s="71">
        <v>365</v>
      </c>
      <c r="H621" s="71">
        <f>IFERROR(IF(OR(IFERROR(VLOOKUP($B621&amp;"-"&amp;$C621,エリア表のみ!$D$5:$M$906,7,FALSE) ="●",FALSE),IFERROR(VLOOKUP($B621&amp;"-"&amp;$C621,エリア表のみ!$Q$5:$Z$906,7,FALSE) ="●",FALSE),IFERROR(VLOOKUP($B621&amp;"-"&amp;$C621,エリア表のみ!$AD$5:$AM$906,7,FALSE) ="●",FALSE)),1,0),0)</f>
        <v>0</v>
      </c>
      <c r="I621" s="71">
        <v>555</v>
      </c>
      <c r="J621" s="71">
        <f>IFERROR(_xlfn.IFS(IFERROR(VLOOKUP($B621&amp;"-"&amp;$C621,エリア表のみ!$D$5:$M$906,1,FALSE) =$B621&amp;"-"&amp;$C621,FALSE),IFERROR(VLOOKUP($B621&amp;"-"&amp;$C621,エリア表のみ!$D$5:$M$906,9,FALSE),0),IFERROR(VLOOKUP($B621&amp;"-"&amp;$C621,エリア表のみ!$Q$5:$Z$906,1,FALSE) =$B621&amp;"-"&amp;$C621,FALSE),IFERROR(VLOOKUP($B621&amp;"-"&amp;$C621,エリア表のみ!$Q$5:$Z$906,9,FALSE),0),IFERROR(VLOOKUP($B621&amp;"-"&amp;$C621,エリア表のみ!$AD$5:$AM$906,1,FALSE) =$B621&amp;"-"&amp;$C621,FALSE),IFERROR(VLOOKUP($B621&amp;"-"&amp;$C621,エリア表のみ!$AD$5:$AM$906,9,FALSE),0)),0)</f>
        <v>0</v>
      </c>
    </row>
    <row r="622" spans="1:10">
      <c r="A622" s="17">
        <v>21</v>
      </c>
      <c r="B622" s="17">
        <v>20</v>
      </c>
      <c r="C622" s="71">
        <v>21</v>
      </c>
      <c r="D622" s="71">
        <f>IFERROR(IF(OR(IFERROR(VLOOKUP($B622&amp;"-"&amp;$C622,エリア表のみ!$D$5:$M$906,3,FALSE) ="●",FALSE),IFERROR(VLOOKUP($B622&amp;"-"&amp;$C622,エリア表のみ!$Q$5:$Z$906,3,FALSE) ="●",FALSE),IFERROR(VLOOKUP($B622&amp;"-"&amp;$C622,エリア表のみ!$AD$5:$AM$906,3,FALSE) ="●",FALSE)),1,0),0)</f>
        <v>0</v>
      </c>
      <c r="E622" s="71">
        <v>207</v>
      </c>
      <c r="F622" s="71">
        <f>IFERROR(IF(OR(IFERROR(VLOOKUP($B622&amp;"-"&amp;$C622,エリア表のみ!$D$5:$M$906,5,FALSE) ="●",FALSE),IFERROR(VLOOKUP($B622&amp;"-"&amp;$C622,エリア表のみ!$Q$5:$Z$906,5,FALSE) ="●",FALSE),IFERROR(VLOOKUP($B622&amp;"-"&amp;$C622,エリア表のみ!$AD$5:$AM$906,5,FALSE) ="●",FALSE)),1,0),0)</f>
        <v>0</v>
      </c>
      <c r="G622" s="71">
        <v>229</v>
      </c>
      <c r="H622" s="71">
        <f>IFERROR(IF(OR(IFERROR(VLOOKUP($B622&amp;"-"&amp;$C622,エリア表のみ!$D$5:$M$906,7,FALSE) ="●",FALSE),IFERROR(VLOOKUP($B622&amp;"-"&amp;$C622,エリア表のみ!$Q$5:$Z$906,7,FALSE) ="●",FALSE),IFERROR(VLOOKUP($B622&amp;"-"&amp;$C622,エリア表のみ!$AD$5:$AM$906,7,FALSE) ="●",FALSE)),1,0),0)</f>
        <v>0</v>
      </c>
      <c r="I622" s="71">
        <v>436</v>
      </c>
      <c r="J622" s="71">
        <f>IFERROR(_xlfn.IFS(IFERROR(VLOOKUP($B622&amp;"-"&amp;$C622,エリア表のみ!$D$5:$M$906,1,FALSE) =$B622&amp;"-"&amp;$C622,FALSE),IFERROR(VLOOKUP($B622&amp;"-"&amp;$C622,エリア表のみ!$D$5:$M$906,9,FALSE),0),IFERROR(VLOOKUP($B622&amp;"-"&amp;$C622,エリア表のみ!$Q$5:$Z$906,1,FALSE) =$B622&amp;"-"&amp;$C622,FALSE),IFERROR(VLOOKUP($B622&amp;"-"&amp;$C622,エリア表のみ!$Q$5:$Z$906,9,FALSE),0),IFERROR(VLOOKUP($B622&amp;"-"&amp;$C622,エリア表のみ!$AD$5:$AM$906,1,FALSE) =$B622&amp;"-"&amp;$C622,FALSE),IFERROR(VLOOKUP($B622&amp;"-"&amp;$C622,エリア表のみ!$AD$5:$AM$906,9,FALSE),0)),0)</f>
        <v>0</v>
      </c>
    </row>
    <row r="623" spans="1:10">
      <c r="A623" s="17">
        <v>22</v>
      </c>
      <c r="B623" s="17">
        <v>20</v>
      </c>
      <c r="C623" s="71">
        <v>22</v>
      </c>
      <c r="D623" s="71">
        <f>IFERROR(IF(OR(IFERROR(VLOOKUP($B623&amp;"-"&amp;$C623,エリア表のみ!$D$5:$M$906,3,FALSE) ="●",FALSE),IFERROR(VLOOKUP($B623&amp;"-"&amp;$C623,エリア表のみ!$Q$5:$Z$906,3,FALSE) ="●",FALSE),IFERROR(VLOOKUP($B623&amp;"-"&amp;$C623,エリア表のみ!$AD$5:$AM$906,3,FALSE) ="●",FALSE)),1,0),0)</f>
        <v>0</v>
      </c>
      <c r="E623" s="71">
        <v>303</v>
      </c>
      <c r="F623" s="71">
        <f>IFERROR(IF(OR(IFERROR(VLOOKUP($B623&amp;"-"&amp;$C623,エリア表のみ!$D$5:$M$906,5,FALSE) ="●",FALSE),IFERROR(VLOOKUP($B623&amp;"-"&amp;$C623,エリア表のみ!$Q$5:$Z$906,5,FALSE) ="●",FALSE),IFERROR(VLOOKUP($B623&amp;"-"&amp;$C623,エリア表のみ!$AD$5:$AM$906,5,FALSE) ="●",FALSE)),1,0),0)</f>
        <v>0</v>
      </c>
      <c r="G623" s="71">
        <v>66</v>
      </c>
      <c r="H623" s="71">
        <f>IFERROR(IF(OR(IFERROR(VLOOKUP($B623&amp;"-"&amp;$C623,エリア表のみ!$D$5:$M$906,7,FALSE) ="●",FALSE),IFERROR(VLOOKUP($B623&amp;"-"&amp;$C623,エリア表のみ!$Q$5:$Z$906,7,FALSE) ="●",FALSE),IFERROR(VLOOKUP($B623&amp;"-"&amp;$C623,エリア表のみ!$AD$5:$AM$906,7,FALSE) ="●",FALSE)),1,0),0)</f>
        <v>0</v>
      </c>
      <c r="I623" s="71">
        <v>369</v>
      </c>
      <c r="J623" s="71">
        <f>IFERROR(_xlfn.IFS(IFERROR(VLOOKUP($B623&amp;"-"&amp;$C623,エリア表のみ!$D$5:$M$906,1,FALSE) =$B623&amp;"-"&amp;$C623,FALSE),IFERROR(VLOOKUP($B623&amp;"-"&amp;$C623,エリア表のみ!$D$5:$M$906,9,FALSE),0),IFERROR(VLOOKUP($B623&amp;"-"&amp;$C623,エリア表のみ!$Q$5:$Z$906,1,FALSE) =$B623&amp;"-"&amp;$C623,FALSE),IFERROR(VLOOKUP($B623&amp;"-"&amp;$C623,エリア表のみ!$Q$5:$Z$906,9,FALSE),0),IFERROR(VLOOKUP($B623&amp;"-"&amp;$C623,エリア表のみ!$AD$5:$AM$906,1,FALSE) =$B623&amp;"-"&amp;$C623,FALSE),IFERROR(VLOOKUP($B623&amp;"-"&amp;$C623,エリア表のみ!$AD$5:$AM$906,9,FALSE),0)),0)</f>
        <v>0</v>
      </c>
    </row>
    <row r="624" spans="1:10">
      <c r="A624" s="17">
        <v>23</v>
      </c>
      <c r="B624" s="17">
        <v>20</v>
      </c>
      <c r="C624" s="71">
        <v>23</v>
      </c>
      <c r="D624" s="71">
        <f>IFERROR(IF(OR(IFERROR(VLOOKUP($B624&amp;"-"&amp;$C624,エリア表のみ!$D$5:$M$906,3,FALSE) ="●",FALSE),IFERROR(VLOOKUP($B624&amp;"-"&amp;$C624,エリア表のみ!$Q$5:$Z$906,3,FALSE) ="●",FALSE),IFERROR(VLOOKUP($B624&amp;"-"&amp;$C624,エリア表のみ!$AD$5:$AM$906,3,FALSE) ="●",FALSE)),1,0),0)</f>
        <v>0</v>
      </c>
      <c r="E624" s="71">
        <v>294</v>
      </c>
      <c r="F624" s="71">
        <f>IFERROR(IF(OR(IFERROR(VLOOKUP($B624&amp;"-"&amp;$C624,エリア表のみ!$D$5:$M$906,5,FALSE) ="●",FALSE),IFERROR(VLOOKUP($B624&amp;"-"&amp;$C624,エリア表のみ!$Q$5:$Z$906,5,FALSE) ="●",FALSE),IFERROR(VLOOKUP($B624&amp;"-"&amp;$C624,エリア表のみ!$AD$5:$AM$906,5,FALSE) ="●",FALSE)),1,0),0)</f>
        <v>0</v>
      </c>
      <c r="G624" s="71">
        <v>40</v>
      </c>
      <c r="H624" s="71">
        <f>IFERROR(IF(OR(IFERROR(VLOOKUP($B624&amp;"-"&amp;$C624,エリア表のみ!$D$5:$M$906,7,FALSE) ="●",FALSE),IFERROR(VLOOKUP($B624&amp;"-"&amp;$C624,エリア表のみ!$Q$5:$Z$906,7,FALSE) ="●",FALSE),IFERROR(VLOOKUP($B624&amp;"-"&amp;$C624,エリア表のみ!$AD$5:$AM$906,7,FALSE) ="●",FALSE)),1,0),0)</f>
        <v>0</v>
      </c>
      <c r="I624" s="71">
        <v>334</v>
      </c>
      <c r="J624" s="71">
        <f>IFERROR(_xlfn.IFS(IFERROR(VLOOKUP($B624&amp;"-"&amp;$C624,エリア表のみ!$D$5:$M$906,1,FALSE) =$B624&amp;"-"&amp;$C624,FALSE),IFERROR(VLOOKUP($B624&amp;"-"&amp;$C624,エリア表のみ!$D$5:$M$906,9,FALSE),0),IFERROR(VLOOKUP($B624&amp;"-"&amp;$C624,エリア表のみ!$Q$5:$Z$906,1,FALSE) =$B624&amp;"-"&amp;$C624,FALSE),IFERROR(VLOOKUP($B624&amp;"-"&amp;$C624,エリア表のみ!$Q$5:$Z$906,9,FALSE),0),IFERROR(VLOOKUP($B624&amp;"-"&amp;$C624,エリア表のみ!$AD$5:$AM$906,1,FALSE) =$B624&amp;"-"&amp;$C624,FALSE),IFERROR(VLOOKUP($B624&amp;"-"&amp;$C624,エリア表のみ!$AD$5:$AM$906,9,FALSE),0)),0)</f>
        <v>0</v>
      </c>
    </row>
    <row r="625" spans="1:12">
      <c r="A625" s="17">
        <v>24</v>
      </c>
      <c r="B625" s="17">
        <v>20</v>
      </c>
      <c r="C625" s="71">
        <v>24</v>
      </c>
      <c r="D625" s="71">
        <f>IFERROR(IF(OR(IFERROR(VLOOKUP($B625&amp;"-"&amp;$C625,エリア表のみ!$D$5:$M$906,3,FALSE) ="●",FALSE),IFERROR(VLOOKUP($B625&amp;"-"&amp;$C625,エリア表のみ!$Q$5:$Z$906,3,FALSE) ="●",FALSE),IFERROR(VLOOKUP($B625&amp;"-"&amp;$C625,エリア表のみ!$AD$5:$AM$906,3,FALSE) ="●",FALSE)),1,0),0)</f>
        <v>0</v>
      </c>
      <c r="E625" s="71">
        <v>407</v>
      </c>
      <c r="F625" s="71">
        <f>IFERROR(IF(OR(IFERROR(VLOOKUP($B625&amp;"-"&amp;$C625,エリア表のみ!$D$5:$M$906,5,FALSE) ="●",FALSE),IFERROR(VLOOKUP($B625&amp;"-"&amp;$C625,エリア表のみ!$Q$5:$Z$906,5,FALSE) ="●",FALSE),IFERROR(VLOOKUP($B625&amp;"-"&amp;$C625,エリア表のみ!$AD$5:$AM$906,5,FALSE) ="●",FALSE)),1,0),0)</f>
        <v>0</v>
      </c>
      <c r="G625" s="71">
        <v>0</v>
      </c>
      <c r="H625" s="71">
        <f>IFERROR(IF(OR(IFERROR(VLOOKUP($B625&amp;"-"&amp;$C625,エリア表のみ!$D$5:$M$906,7,FALSE) ="●",FALSE),IFERROR(VLOOKUP($B625&amp;"-"&amp;$C625,エリア表のみ!$Q$5:$Z$906,7,FALSE) ="●",FALSE),IFERROR(VLOOKUP($B625&amp;"-"&amp;$C625,エリア表のみ!$AD$5:$AM$906,7,FALSE) ="●",FALSE)),1,0),0)</f>
        <v>0</v>
      </c>
      <c r="I625" s="71">
        <v>407</v>
      </c>
      <c r="J625" s="71">
        <f>IFERROR(_xlfn.IFS(IFERROR(VLOOKUP($B625&amp;"-"&amp;$C625,エリア表のみ!$D$5:$M$906,1,FALSE) =$B625&amp;"-"&amp;$C625,FALSE),IFERROR(VLOOKUP($B625&amp;"-"&amp;$C625,エリア表のみ!$D$5:$M$906,9,FALSE),0),IFERROR(VLOOKUP($B625&amp;"-"&amp;$C625,エリア表のみ!$Q$5:$Z$906,1,FALSE) =$B625&amp;"-"&amp;$C625,FALSE),IFERROR(VLOOKUP($B625&amp;"-"&amp;$C625,エリア表のみ!$Q$5:$Z$906,9,FALSE),0),IFERROR(VLOOKUP($B625&amp;"-"&amp;$C625,エリア表のみ!$AD$5:$AM$906,1,FALSE) =$B625&amp;"-"&amp;$C625,FALSE),IFERROR(VLOOKUP($B625&amp;"-"&amp;$C625,エリア表のみ!$AD$5:$AM$906,9,FALSE),0)),0)</f>
        <v>0</v>
      </c>
    </row>
    <row r="626" spans="1:12">
      <c r="A626" s="17">
        <v>25</v>
      </c>
      <c r="B626" s="17">
        <v>20</v>
      </c>
      <c r="C626" s="71">
        <v>25</v>
      </c>
      <c r="D626" s="71">
        <f>IFERROR(IF(OR(IFERROR(VLOOKUP($B626&amp;"-"&amp;$C626,エリア表のみ!$D$5:$M$906,3,FALSE) ="●",FALSE),IFERROR(VLOOKUP($B626&amp;"-"&amp;$C626,エリア表のみ!$Q$5:$Z$906,3,FALSE) ="●",FALSE),IFERROR(VLOOKUP($B626&amp;"-"&amp;$C626,エリア表のみ!$AD$5:$AM$906,3,FALSE) ="●",FALSE)),1,0),0)</f>
        <v>0</v>
      </c>
      <c r="E626" s="71">
        <v>306</v>
      </c>
      <c r="F626" s="71">
        <f>IFERROR(IF(OR(IFERROR(VLOOKUP($B626&amp;"-"&amp;$C626,エリア表のみ!$D$5:$M$906,5,FALSE) ="●",FALSE),IFERROR(VLOOKUP($B626&amp;"-"&amp;$C626,エリア表のみ!$Q$5:$Z$906,5,FALSE) ="●",FALSE),IFERROR(VLOOKUP($B626&amp;"-"&amp;$C626,エリア表のみ!$AD$5:$AM$906,5,FALSE) ="●",FALSE)),1,0),0)</f>
        <v>0</v>
      </c>
      <c r="G626" s="71">
        <v>36</v>
      </c>
      <c r="H626" s="71">
        <f>IFERROR(IF(OR(IFERROR(VLOOKUP($B626&amp;"-"&amp;$C626,エリア表のみ!$D$5:$M$906,7,FALSE) ="●",FALSE),IFERROR(VLOOKUP($B626&amp;"-"&amp;$C626,エリア表のみ!$Q$5:$Z$906,7,FALSE) ="●",FALSE),IFERROR(VLOOKUP($B626&amp;"-"&amp;$C626,エリア表のみ!$AD$5:$AM$906,7,FALSE) ="●",FALSE)),1,0),0)</f>
        <v>0</v>
      </c>
      <c r="I626" s="71">
        <v>342</v>
      </c>
      <c r="J626" s="71">
        <f>IFERROR(_xlfn.IFS(IFERROR(VLOOKUP($B626&amp;"-"&amp;$C626,エリア表のみ!$D$5:$M$906,1,FALSE) =$B626&amp;"-"&amp;$C626,FALSE),IFERROR(VLOOKUP($B626&amp;"-"&amp;$C626,エリア表のみ!$D$5:$M$906,9,FALSE),0),IFERROR(VLOOKUP($B626&amp;"-"&amp;$C626,エリア表のみ!$Q$5:$Z$906,1,FALSE) =$B626&amp;"-"&amp;$C626,FALSE),IFERROR(VLOOKUP($B626&amp;"-"&amp;$C626,エリア表のみ!$Q$5:$Z$906,9,FALSE),0),IFERROR(VLOOKUP($B626&amp;"-"&amp;$C626,エリア表のみ!$AD$5:$AM$906,1,FALSE) =$B626&amp;"-"&amp;$C626,FALSE),IFERROR(VLOOKUP($B626&amp;"-"&amp;$C626,エリア表のみ!$AD$5:$AM$906,9,FALSE),0)),0)</f>
        <v>0</v>
      </c>
    </row>
    <row r="627" spans="1:12">
      <c r="A627" s="17">
        <v>26</v>
      </c>
      <c r="B627" s="17">
        <v>20</v>
      </c>
      <c r="C627" s="71">
        <v>26</v>
      </c>
      <c r="D627" s="71">
        <f>IFERROR(IF(OR(IFERROR(VLOOKUP($B627&amp;"-"&amp;$C627,エリア表のみ!$D$5:$M$906,3,FALSE) ="●",FALSE),IFERROR(VLOOKUP($B627&amp;"-"&amp;$C627,エリア表のみ!$Q$5:$Z$906,3,FALSE) ="●",FALSE),IFERROR(VLOOKUP($B627&amp;"-"&amp;$C627,エリア表のみ!$AD$5:$AM$906,3,FALSE) ="●",FALSE)),1,0),0)</f>
        <v>0</v>
      </c>
      <c r="E627" s="71">
        <v>189</v>
      </c>
      <c r="F627" s="71">
        <f>IFERROR(IF(OR(IFERROR(VLOOKUP($B627&amp;"-"&amp;$C627,エリア表のみ!$D$5:$M$906,5,FALSE) ="●",FALSE),IFERROR(VLOOKUP($B627&amp;"-"&amp;$C627,エリア表のみ!$Q$5:$Z$906,5,FALSE) ="●",FALSE),IFERROR(VLOOKUP($B627&amp;"-"&amp;$C627,エリア表のみ!$AD$5:$AM$906,5,FALSE) ="●",FALSE)),1,0),0)</f>
        <v>0</v>
      </c>
      <c r="G627" s="71">
        <v>103</v>
      </c>
      <c r="H627" s="71">
        <f>IFERROR(IF(OR(IFERROR(VLOOKUP($B627&amp;"-"&amp;$C627,エリア表のみ!$D$5:$M$906,7,FALSE) ="●",FALSE),IFERROR(VLOOKUP($B627&amp;"-"&amp;$C627,エリア表のみ!$Q$5:$Z$906,7,FALSE) ="●",FALSE),IFERROR(VLOOKUP($B627&amp;"-"&amp;$C627,エリア表のみ!$AD$5:$AM$906,7,FALSE) ="●",FALSE)),1,0),0)</f>
        <v>0</v>
      </c>
      <c r="I627" s="71">
        <v>292</v>
      </c>
      <c r="J627" s="71">
        <f>IFERROR(_xlfn.IFS(IFERROR(VLOOKUP($B627&amp;"-"&amp;$C627,エリア表のみ!$D$5:$M$906,1,FALSE) =$B627&amp;"-"&amp;$C627,FALSE),IFERROR(VLOOKUP($B627&amp;"-"&amp;$C627,エリア表のみ!$D$5:$M$906,9,FALSE),0),IFERROR(VLOOKUP($B627&amp;"-"&amp;$C627,エリア表のみ!$Q$5:$Z$906,1,FALSE) =$B627&amp;"-"&amp;$C627,FALSE),IFERROR(VLOOKUP($B627&amp;"-"&amp;$C627,エリア表のみ!$Q$5:$Z$906,9,FALSE),0),IFERROR(VLOOKUP($B627&amp;"-"&amp;$C627,エリア表のみ!$AD$5:$AM$906,1,FALSE) =$B627&amp;"-"&amp;$C627,FALSE),IFERROR(VLOOKUP($B627&amp;"-"&amp;$C627,エリア表のみ!$AD$5:$AM$906,9,FALSE),0)),0)</f>
        <v>0</v>
      </c>
    </row>
    <row r="628" spans="1:12">
      <c r="A628" s="17">
        <v>27</v>
      </c>
      <c r="B628" s="17">
        <v>20</v>
      </c>
      <c r="C628" s="71">
        <v>27</v>
      </c>
      <c r="D628" s="71">
        <f>IFERROR(IF(OR(IFERROR(VLOOKUP($B628&amp;"-"&amp;$C628,エリア表のみ!$D$5:$M$906,3,FALSE) ="●",FALSE),IFERROR(VLOOKUP($B628&amp;"-"&amp;$C628,エリア表のみ!$Q$5:$Z$906,3,FALSE) ="●",FALSE),IFERROR(VLOOKUP($B628&amp;"-"&amp;$C628,エリア表のみ!$AD$5:$AM$906,3,FALSE) ="●",FALSE)),1,0),0)</f>
        <v>0</v>
      </c>
      <c r="E628" s="71">
        <v>242</v>
      </c>
      <c r="F628" s="71">
        <f>IFERROR(IF(OR(IFERROR(VLOOKUP($B628&amp;"-"&amp;$C628,エリア表のみ!$D$5:$M$906,5,FALSE) ="●",FALSE),IFERROR(VLOOKUP($B628&amp;"-"&amp;$C628,エリア表のみ!$Q$5:$Z$906,5,FALSE) ="●",FALSE),IFERROR(VLOOKUP($B628&amp;"-"&amp;$C628,エリア表のみ!$AD$5:$AM$906,5,FALSE) ="●",FALSE)),1,0),0)</f>
        <v>0</v>
      </c>
      <c r="G628" s="71">
        <v>108</v>
      </c>
      <c r="H628" s="71">
        <f>IFERROR(IF(OR(IFERROR(VLOOKUP($B628&amp;"-"&amp;$C628,エリア表のみ!$D$5:$M$906,7,FALSE) ="●",FALSE),IFERROR(VLOOKUP($B628&amp;"-"&amp;$C628,エリア表のみ!$Q$5:$Z$906,7,FALSE) ="●",FALSE),IFERROR(VLOOKUP($B628&amp;"-"&amp;$C628,エリア表のみ!$AD$5:$AM$906,7,FALSE) ="●",FALSE)),1,0),0)</f>
        <v>0</v>
      </c>
      <c r="I628" s="71">
        <v>350</v>
      </c>
      <c r="J628" s="71">
        <f>IFERROR(_xlfn.IFS(IFERROR(VLOOKUP($B628&amp;"-"&amp;$C628,エリア表のみ!$D$5:$M$906,1,FALSE) =$B628&amp;"-"&amp;$C628,FALSE),IFERROR(VLOOKUP($B628&amp;"-"&amp;$C628,エリア表のみ!$D$5:$M$906,9,FALSE),0),IFERROR(VLOOKUP($B628&amp;"-"&amp;$C628,エリア表のみ!$Q$5:$Z$906,1,FALSE) =$B628&amp;"-"&amp;$C628,FALSE),IFERROR(VLOOKUP($B628&amp;"-"&amp;$C628,エリア表のみ!$Q$5:$Z$906,9,FALSE),0),IFERROR(VLOOKUP($B628&amp;"-"&amp;$C628,エリア表のみ!$AD$5:$AM$906,1,FALSE) =$B628&amp;"-"&amp;$C628,FALSE),IFERROR(VLOOKUP($B628&amp;"-"&amp;$C628,エリア表のみ!$AD$5:$AM$906,9,FALSE),0)),0)</f>
        <v>0</v>
      </c>
    </row>
    <row r="629" spans="1:12">
      <c r="A629" s="17">
        <v>28</v>
      </c>
      <c r="B629" s="17">
        <v>20</v>
      </c>
      <c r="C629" s="71">
        <v>28</v>
      </c>
      <c r="D629" s="71">
        <f>IFERROR(IF(OR(IFERROR(VLOOKUP($B629&amp;"-"&amp;$C629,エリア表のみ!$D$5:$M$906,3,FALSE) ="●",FALSE),IFERROR(VLOOKUP($B629&amp;"-"&amp;$C629,エリア表のみ!$Q$5:$Z$906,3,FALSE) ="●",FALSE),IFERROR(VLOOKUP($B629&amp;"-"&amp;$C629,エリア表のみ!$AD$5:$AM$906,3,FALSE) ="●",FALSE)),1,0),0)</f>
        <v>0</v>
      </c>
      <c r="E629" s="71">
        <v>252</v>
      </c>
      <c r="F629" s="71">
        <f>IFERROR(IF(OR(IFERROR(VLOOKUP($B629&amp;"-"&amp;$C629,エリア表のみ!$D$5:$M$906,5,FALSE) ="●",FALSE),IFERROR(VLOOKUP($B629&amp;"-"&amp;$C629,エリア表のみ!$Q$5:$Z$906,5,FALSE) ="●",FALSE),IFERROR(VLOOKUP($B629&amp;"-"&amp;$C629,エリア表のみ!$AD$5:$AM$906,5,FALSE) ="●",FALSE)),1,0),0)</f>
        <v>0</v>
      </c>
      <c r="G629" s="71">
        <v>76</v>
      </c>
      <c r="H629" s="71">
        <f>IFERROR(IF(OR(IFERROR(VLOOKUP($B629&amp;"-"&amp;$C629,エリア表のみ!$D$5:$M$906,7,FALSE) ="●",FALSE),IFERROR(VLOOKUP($B629&amp;"-"&amp;$C629,エリア表のみ!$Q$5:$Z$906,7,FALSE) ="●",FALSE),IFERROR(VLOOKUP($B629&amp;"-"&amp;$C629,エリア表のみ!$AD$5:$AM$906,7,FALSE) ="●",FALSE)),1,0),0)</f>
        <v>0</v>
      </c>
      <c r="I629" s="71">
        <v>328</v>
      </c>
      <c r="J629" s="71">
        <f>IFERROR(_xlfn.IFS(IFERROR(VLOOKUP($B629&amp;"-"&amp;$C629,エリア表のみ!$D$5:$M$906,1,FALSE) =$B629&amp;"-"&amp;$C629,FALSE),IFERROR(VLOOKUP($B629&amp;"-"&amp;$C629,エリア表のみ!$D$5:$M$906,9,FALSE),0),IFERROR(VLOOKUP($B629&amp;"-"&amp;$C629,エリア表のみ!$Q$5:$Z$906,1,FALSE) =$B629&amp;"-"&amp;$C629,FALSE),IFERROR(VLOOKUP($B629&amp;"-"&amp;$C629,エリア表のみ!$Q$5:$Z$906,9,FALSE),0),IFERROR(VLOOKUP($B629&amp;"-"&amp;$C629,エリア表のみ!$AD$5:$AM$906,1,FALSE) =$B629&amp;"-"&amp;$C629,FALSE),IFERROR(VLOOKUP($B629&amp;"-"&amp;$C629,エリア表のみ!$AD$5:$AM$906,9,FALSE),0)),0)</f>
        <v>0</v>
      </c>
    </row>
    <row r="630" spans="1:12">
      <c r="A630" s="17">
        <v>1</v>
      </c>
      <c r="B630" s="17">
        <v>21</v>
      </c>
      <c r="C630" s="71">
        <v>1</v>
      </c>
      <c r="D630" s="71">
        <f>IFERROR(IF(OR(IFERROR(VLOOKUP($B630&amp;"-"&amp;$C630,エリア表のみ!$D$5:$M$906,3,FALSE) ="●",FALSE),IFERROR(VLOOKUP($B630&amp;"-"&amp;$C630,エリア表のみ!$Q$5:$Z$906,3,FALSE) ="●",FALSE),IFERROR(VLOOKUP($B630&amp;"-"&amp;$C630,エリア表のみ!$AD$5:$AM$906,3,FALSE) ="●",FALSE)),1,0),0)</f>
        <v>0</v>
      </c>
      <c r="E630" s="71">
        <v>113</v>
      </c>
      <c r="F630" s="71">
        <f>IFERROR(IF(OR(IFERROR(VLOOKUP($B630&amp;"-"&amp;$C630,エリア表のみ!$D$5:$M$906,5,FALSE) ="●",FALSE),IFERROR(VLOOKUP($B630&amp;"-"&amp;$C630,エリア表のみ!$Q$5:$Z$906,5,FALSE) ="●",FALSE),IFERROR(VLOOKUP($B630&amp;"-"&amp;$C630,エリア表のみ!$AD$5:$AM$906,5,FALSE) ="●",FALSE)),1,0),0)</f>
        <v>0</v>
      </c>
      <c r="G630" s="71">
        <v>44</v>
      </c>
      <c r="H630" s="71">
        <f>IFERROR(IF(OR(IFERROR(VLOOKUP($B630&amp;"-"&amp;$C630,エリア表のみ!$D$5:$M$906,7,FALSE) ="●",FALSE),IFERROR(VLOOKUP($B630&amp;"-"&amp;$C630,エリア表のみ!$Q$5:$Z$906,7,FALSE) ="●",FALSE),IFERROR(VLOOKUP($B630&amp;"-"&amp;$C630,エリア表のみ!$AD$5:$AM$906,7,FALSE) ="●",FALSE)),1,0),0)</f>
        <v>0</v>
      </c>
      <c r="I630" s="71">
        <v>157</v>
      </c>
      <c r="J630" s="71">
        <f>IFERROR(_xlfn.IFS(IFERROR(VLOOKUP($B630&amp;"-"&amp;$C630,エリア表のみ!$D$5:$M$906,1,FALSE) =$B630&amp;"-"&amp;$C630,FALSE),IFERROR(VLOOKUP($B630&amp;"-"&amp;$C630,エリア表のみ!$D$5:$M$906,9,FALSE),0),IFERROR(VLOOKUP($B630&amp;"-"&amp;$C630,エリア表のみ!$Q$5:$Z$906,1,FALSE) =$B630&amp;"-"&amp;$C630,FALSE),IFERROR(VLOOKUP($B630&amp;"-"&amp;$C630,エリア表のみ!$Q$5:$Z$906,9,FALSE),0),IFERROR(VLOOKUP($B630&amp;"-"&amp;$C630,エリア表のみ!$AD$5:$AM$906,1,FALSE) =$B630&amp;"-"&amp;$C630,FALSE),IFERROR(VLOOKUP($B630&amp;"-"&amp;$C630,エリア表のみ!$AD$5:$AM$906,9,FALSE),0)),0)</f>
        <v>0</v>
      </c>
    </row>
    <row r="631" spans="1:12">
      <c r="A631" s="17">
        <v>2</v>
      </c>
      <c r="B631" s="17">
        <v>21</v>
      </c>
      <c r="C631" s="71">
        <v>2</v>
      </c>
      <c r="D631" s="71">
        <f>IFERROR(IF(OR(IFERROR(VLOOKUP($B631&amp;"-"&amp;$C631,エリア表のみ!$D$5:$M$906,3,FALSE) ="●",FALSE),IFERROR(VLOOKUP($B631&amp;"-"&amp;$C631,エリア表のみ!$Q$5:$Z$906,3,FALSE) ="●",FALSE),IFERROR(VLOOKUP($B631&amp;"-"&amp;$C631,エリア表のみ!$AD$5:$AM$906,3,FALSE) ="●",FALSE)),1,0),0)</f>
        <v>0</v>
      </c>
      <c r="E631" s="71">
        <v>201</v>
      </c>
      <c r="F631" s="71">
        <f>IFERROR(IF(OR(IFERROR(VLOOKUP($B631&amp;"-"&amp;$C631,エリア表のみ!$D$5:$M$906,5,FALSE) ="●",FALSE),IFERROR(VLOOKUP($B631&amp;"-"&amp;$C631,エリア表のみ!$Q$5:$Z$906,5,FALSE) ="●",FALSE),IFERROR(VLOOKUP($B631&amp;"-"&amp;$C631,エリア表のみ!$AD$5:$AM$906,5,FALSE) ="●",FALSE)),1,0),0)</f>
        <v>0</v>
      </c>
      <c r="G631" s="71">
        <v>270</v>
      </c>
      <c r="H631" s="71">
        <f>IFERROR(IF(OR(IFERROR(VLOOKUP($B631&amp;"-"&amp;$C631,エリア表のみ!$D$5:$M$906,7,FALSE) ="●",FALSE),IFERROR(VLOOKUP($B631&amp;"-"&amp;$C631,エリア表のみ!$Q$5:$Z$906,7,FALSE) ="●",FALSE),IFERROR(VLOOKUP($B631&amp;"-"&amp;$C631,エリア表のみ!$AD$5:$AM$906,7,FALSE) ="●",FALSE)),1,0),0)</f>
        <v>0</v>
      </c>
      <c r="I631" s="71">
        <v>471</v>
      </c>
      <c r="J631" s="71">
        <f>IFERROR(_xlfn.IFS(IFERROR(VLOOKUP($B631&amp;"-"&amp;$C631,エリア表のみ!$D$5:$M$906,1,FALSE) =$B631&amp;"-"&amp;$C631,FALSE),IFERROR(VLOOKUP($B631&amp;"-"&amp;$C631,エリア表のみ!$D$5:$M$906,9,FALSE),0),IFERROR(VLOOKUP($B631&amp;"-"&amp;$C631,エリア表のみ!$Q$5:$Z$906,1,FALSE) =$B631&amp;"-"&amp;$C631,FALSE),IFERROR(VLOOKUP($B631&amp;"-"&amp;$C631,エリア表のみ!$Q$5:$Z$906,9,FALSE),0),IFERROR(VLOOKUP($B631&amp;"-"&amp;$C631,エリア表のみ!$AD$5:$AM$906,1,FALSE) =$B631&amp;"-"&amp;$C631,FALSE),IFERROR(VLOOKUP($B631&amp;"-"&amp;$C631,エリア表のみ!$AD$5:$AM$906,9,FALSE),0)),0)</f>
        <v>0</v>
      </c>
    </row>
    <row r="632" spans="1:12">
      <c r="A632" s="17">
        <v>3</v>
      </c>
      <c r="B632" s="17">
        <v>21</v>
      </c>
      <c r="C632" s="71">
        <v>3</v>
      </c>
      <c r="D632" s="71">
        <f>IFERROR(IF(OR(IFERROR(VLOOKUP($B632&amp;"-"&amp;$C632,エリア表のみ!$D$5:$M$906,3,FALSE) ="●",FALSE),IFERROR(VLOOKUP($B632&amp;"-"&amp;$C632,エリア表のみ!$Q$5:$Z$906,3,FALSE) ="●",FALSE),IFERROR(VLOOKUP($B632&amp;"-"&amp;$C632,エリア表のみ!$AD$5:$AM$906,3,FALSE) ="●",FALSE)),1,0),0)</f>
        <v>0</v>
      </c>
      <c r="E632" s="71">
        <v>168</v>
      </c>
      <c r="F632" s="71">
        <f>IFERROR(IF(OR(IFERROR(VLOOKUP($B632&amp;"-"&amp;$C632,エリア表のみ!$D$5:$M$906,5,FALSE) ="●",FALSE),IFERROR(VLOOKUP($B632&amp;"-"&amp;$C632,エリア表のみ!$Q$5:$Z$906,5,FALSE) ="●",FALSE),IFERROR(VLOOKUP($B632&amp;"-"&amp;$C632,エリア表のみ!$AD$5:$AM$906,5,FALSE) ="●",FALSE)),1,0),0)</f>
        <v>0</v>
      </c>
      <c r="G632" s="71">
        <v>170</v>
      </c>
      <c r="H632" s="71">
        <f>IFERROR(IF(OR(IFERROR(VLOOKUP($B632&amp;"-"&amp;$C632,エリア表のみ!$D$5:$M$906,7,FALSE) ="●",FALSE),IFERROR(VLOOKUP($B632&amp;"-"&amp;$C632,エリア表のみ!$Q$5:$Z$906,7,FALSE) ="●",FALSE),IFERROR(VLOOKUP($B632&amp;"-"&amp;$C632,エリア表のみ!$AD$5:$AM$906,7,FALSE) ="●",FALSE)),1,0),0)</f>
        <v>0</v>
      </c>
      <c r="I632" s="71">
        <v>338</v>
      </c>
      <c r="J632" s="71">
        <f>IFERROR(_xlfn.IFS(IFERROR(VLOOKUP($B632&amp;"-"&amp;$C632,エリア表のみ!$D$5:$M$906,1,FALSE) =$B632&amp;"-"&amp;$C632,FALSE),IFERROR(VLOOKUP($B632&amp;"-"&amp;$C632,エリア表のみ!$D$5:$M$906,9,FALSE),0),IFERROR(VLOOKUP($B632&amp;"-"&amp;$C632,エリア表のみ!$Q$5:$Z$906,1,FALSE) =$B632&amp;"-"&amp;$C632,FALSE),IFERROR(VLOOKUP($B632&amp;"-"&amp;$C632,エリア表のみ!$Q$5:$Z$906,9,FALSE),0),IFERROR(VLOOKUP($B632&amp;"-"&amp;$C632,エリア表のみ!$AD$5:$AM$906,1,FALSE) =$B632&amp;"-"&amp;$C632,FALSE),IFERROR(VLOOKUP($B632&amp;"-"&amp;$C632,エリア表のみ!$AD$5:$AM$906,9,FALSE),0)),0)</f>
        <v>0</v>
      </c>
    </row>
    <row r="633" spans="1:12">
      <c r="A633" s="17">
        <v>4</v>
      </c>
      <c r="B633" s="17">
        <v>21</v>
      </c>
      <c r="C633" s="71">
        <v>4</v>
      </c>
      <c r="D633" s="71">
        <f>IFERROR(IF(OR(IFERROR(VLOOKUP($B633&amp;"-"&amp;$C633,エリア表のみ!$D$5:$M$906,3,FALSE) ="●",FALSE),IFERROR(VLOOKUP($B633&amp;"-"&amp;$C633,エリア表のみ!$Q$5:$Z$906,3,FALSE) ="●",FALSE),IFERROR(VLOOKUP($B633&amp;"-"&amp;$C633,エリア表のみ!$AD$5:$AM$906,3,FALSE) ="●",FALSE)),1,0),0)</f>
        <v>0</v>
      </c>
      <c r="E633" s="71">
        <v>248</v>
      </c>
      <c r="F633" s="71">
        <f>IFERROR(IF(OR(IFERROR(VLOOKUP($B633&amp;"-"&amp;$C633,エリア表のみ!$D$5:$M$906,5,FALSE) ="●",FALSE),IFERROR(VLOOKUP($B633&amp;"-"&amp;$C633,エリア表のみ!$Q$5:$Z$906,5,FALSE) ="●",FALSE),IFERROR(VLOOKUP($B633&amp;"-"&amp;$C633,エリア表のみ!$AD$5:$AM$906,5,FALSE) ="●",FALSE)),1,0),0)</f>
        <v>0</v>
      </c>
      <c r="G633" s="71">
        <v>105</v>
      </c>
      <c r="H633" s="71">
        <f>IFERROR(IF(OR(IFERROR(VLOOKUP($B633&amp;"-"&amp;$C633,エリア表のみ!$D$5:$M$906,7,FALSE) ="●",FALSE),IFERROR(VLOOKUP($B633&amp;"-"&amp;$C633,エリア表のみ!$Q$5:$Z$906,7,FALSE) ="●",FALSE),IFERROR(VLOOKUP($B633&amp;"-"&amp;$C633,エリア表のみ!$AD$5:$AM$906,7,FALSE) ="●",FALSE)),1,0),0)</f>
        <v>0</v>
      </c>
      <c r="I633" s="71">
        <v>353</v>
      </c>
      <c r="J633" s="71">
        <f>IFERROR(_xlfn.IFS(IFERROR(VLOOKUP($B633&amp;"-"&amp;$C633,エリア表のみ!$D$5:$M$906,1,FALSE) =$B633&amp;"-"&amp;$C633,FALSE),IFERROR(VLOOKUP($B633&amp;"-"&amp;$C633,エリア表のみ!$D$5:$M$906,9,FALSE),0),IFERROR(VLOOKUP($B633&amp;"-"&amp;$C633,エリア表のみ!$Q$5:$Z$906,1,FALSE) =$B633&amp;"-"&amp;$C633,FALSE),IFERROR(VLOOKUP($B633&amp;"-"&amp;$C633,エリア表のみ!$Q$5:$Z$906,9,FALSE),0),IFERROR(VLOOKUP($B633&amp;"-"&amp;$C633,エリア表のみ!$AD$5:$AM$906,1,FALSE) =$B633&amp;"-"&amp;$C633,FALSE),IFERROR(VLOOKUP($B633&amp;"-"&amp;$C633,エリア表のみ!$AD$5:$AM$906,9,FALSE),0)),0)</f>
        <v>0</v>
      </c>
      <c r="L633" s="18"/>
    </row>
    <row r="634" spans="1:12">
      <c r="A634" s="17">
        <v>5</v>
      </c>
      <c r="B634" s="17">
        <v>21</v>
      </c>
      <c r="C634" s="71">
        <v>5</v>
      </c>
      <c r="D634" s="71">
        <f>IFERROR(IF(OR(IFERROR(VLOOKUP($B634&amp;"-"&amp;$C634,エリア表のみ!$D$5:$M$906,3,FALSE) ="●",FALSE),IFERROR(VLOOKUP($B634&amp;"-"&amp;$C634,エリア表のみ!$Q$5:$Z$906,3,FALSE) ="●",FALSE),IFERROR(VLOOKUP($B634&amp;"-"&amp;$C634,エリア表のみ!$AD$5:$AM$906,3,FALSE) ="●",FALSE)),1,0),0)</f>
        <v>0</v>
      </c>
      <c r="E634" s="71">
        <v>170</v>
      </c>
      <c r="F634" s="71">
        <f>IFERROR(IF(OR(IFERROR(VLOOKUP($B634&amp;"-"&amp;$C634,エリア表のみ!$D$5:$M$906,5,FALSE) ="●",FALSE),IFERROR(VLOOKUP($B634&amp;"-"&amp;$C634,エリア表のみ!$Q$5:$Z$906,5,FALSE) ="●",FALSE),IFERROR(VLOOKUP($B634&amp;"-"&amp;$C634,エリア表のみ!$AD$5:$AM$906,5,FALSE) ="●",FALSE)),1,0),0)</f>
        <v>0</v>
      </c>
      <c r="G634" s="71">
        <v>241</v>
      </c>
      <c r="H634" s="71">
        <f>IFERROR(IF(OR(IFERROR(VLOOKUP($B634&amp;"-"&amp;$C634,エリア表のみ!$D$5:$M$906,7,FALSE) ="●",FALSE),IFERROR(VLOOKUP($B634&amp;"-"&amp;$C634,エリア表のみ!$Q$5:$Z$906,7,FALSE) ="●",FALSE),IFERROR(VLOOKUP($B634&amp;"-"&amp;$C634,エリア表のみ!$AD$5:$AM$906,7,FALSE) ="●",FALSE)),1,0),0)</f>
        <v>0</v>
      </c>
      <c r="I634" s="71">
        <v>411</v>
      </c>
      <c r="J634" s="71">
        <f>IFERROR(_xlfn.IFS(IFERROR(VLOOKUP($B634&amp;"-"&amp;$C634,エリア表のみ!$D$5:$M$906,1,FALSE) =$B634&amp;"-"&amp;$C634,FALSE),IFERROR(VLOOKUP($B634&amp;"-"&amp;$C634,エリア表のみ!$D$5:$M$906,9,FALSE),0),IFERROR(VLOOKUP($B634&amp;"-"&amp;$C634,エリア表のみ!$Q$5:$Z$906,1,FALSE) =$B634&amp;"-"&amp;$C634,FALSE),IFERROR(VLOOKUP($B634&amp;"-"&amp;$C634,エリア表のみ!$Q$5:$Z$906,9,FALSE),0),IFERROR(VLOOKUP($B634&amp;"-"&amp;$C634,エリア表のみ!$AD$5:$AM$906,1,FALSE) =$B634&amp;"-"&amp;$C634,FALSE),IFERROR(VLOOKUP($B634&amp;"-"&amp;$C634,エリア表のみ!$AD$5:$AM$906,9,FALSE),0)),0)</f>
        <v>0</v>
      </c>
    </row>
    <row r="635" spans="1:12">
      <c r="A635" s="17">
        <v>6</v>
      </c>
      <c r="B635" s="17">
        <v>21</v>
      </c>
      <c r="C635" s="71">
        <v>6</v>
      </c>
      <c r="D635" s="71">
        <f>IFERROR(IF(OR(IFERROR(VLOOKUP($B635&amp;"-"&amp;$C635,エリア表のみ!$D$5:$M$906,3,FALSE) ="●",FALSE),IFERROR(VLOOKUP($B635&amp;"-"&amp;$C635,エリア表のみ!$Q$5:$Z$906,3,FALSE) ="●",FALSE),IFERROR(VLOOKUP($B635&amp;"-"&amp;$C635,エリア表のみ!$AD$5:$AM$906,3,FALSE) ="●",FALSE)),1,0),0)</f>
        <v>0</v>
      </c>
      <c r="E635" s="71">
        <v>243</v>
      </c>
      <c r="F635" s="71">
        <f>IFERROR(IF(OR(IFERROR(VLOOKUP($B635&amp;"-"&amp;$C635,エリア表のみ!$D$5:$M$906,5,FALSE) ="●",FALSE),IFERROR(VLOOKUP($B635&amp;"-"&amp;$C635,エリア表のみ!$Q$5:$Z$906,5,FALSE) ="●",FALSE),IFERROR(VLOOKUP($B635&amp;"-"&amp;$C635,エリア表のみ!$AD$5:$AM$906,5,FALSE) ="●",FALSE)),1,0),0)</f>
        <v>0</v>
      </c>
      <c r="G635" s="71">
        <v>235</v>
      </c>
      <c r="H635" s="71">
        <f>IFERROR(IF(OR(IFERROR(VLOOKUP($B635&amp;"-"&amp;$C635,エリア表のみ!$D$5:$M$906,7,FALSE) ="●",FALSE),IFERROR(VLOOKUP($B635&amp;"-"&amp;$C635,エリア表のみ!$Q$5:$Z$906,7,FALSE) ="●",FALSE),IFERROR(VLOOKUP($B635&amp;"-"&amp;$C635,エリア表のみ!$AD$5:$AM$906,7,FALSE) ="●",FALSE)),1,0),0)</f>
        <v>0</v>
      </c>
      <c r="I635" s="71">
        <v>478</v>
      </c>
      <c r="J635" s="71">
        <f>IFERROR(_xlfn.IFS(IFERROR(VLOOKUP($B635&amp;"-"&amp;$C635,エリア表のみ!$D$5:$M$906,1,FALSE) =$B635&amp;"-"&amp;$C635,FALSE),IFERROR(VLOOKUP($B635&amp;"-"&amp;$C635,エリア表のみ!$D$5:$M$906,9,FALSE),0),IFERROR(VLOOKUP($B635&amp;"-"&amp;$C635,エリア表のみ!$Q$5:$Z$906,1,FALSE) =$B635&amp;"-"&amp;$C635,FALSE),IFERROR(VLOOKUP($B635&amp;"-"&amp;$C635,エリア表のみ!$Q$5:$Z$906,9,FALSE),0),IFERROR(VLOOKUP($B635&amp;"-"&amp;$C635,エリア表のみ!$AD$5:$AM$906,1,FALSE) =$B635&amp;"-"&amp;$C635,FALSE),IFERROR(VLOOKUP($B635&amp;"-"&amp;$C635,エリア表のみ!$AD$5:$AM$906,9,FALSE),0)),0)</f>
        <v>0</v>
      </c>
    </row>
    <row r="636" spans="1:12">
      <c r="A636" s="17">
        <v>7</v>
      </c>
      <c r="B636" s="17">
        <v>21</v>
      </c>
      <c r="C636" s="71">
        <v>7</v>
      </c>
      <c r="D636" s="71">
        <f>IFERROR(IF(OR(IFERROR(VLOOKUP($B636&amp;"-"&amp;$C636,エリア表のみ!$D$5:$M$906,3,FALSE) ="●",FALSE),IFERROR(VLOOKUP($B636&amp;"-"&amp;$C636,エリア表のみ!$Q$5:$Z$906,3,FALSE) ="●",FALSE),IFERROR(VLOOKUP($B636&amp;"-"&amp;$C636,エリア表のみ!$AD$5:$AM$906,3,FALSE) ="●",FALSE)),1,0),0)</f>
        <v>0</v>
      </c>
      <c r="E636" s="71">
        <v>325</v>
      </c>
      <c r="F636" s="71">
        <f>IFERROR(IF(OR(IFERROR(VLOOKUP($B636&amp;"-"&amp;$C636,エリア表のみ!$D$5:$M$906,5,FALSE) ="●",FALSE),IFERROR(VLOOKUP($B636&amp;"-"&amp;$C636,エリア表のみ!$Q$5:$Z$906,5,FALSE) ="●",FALSE),IFERROR(VLOOKUP($B636&amp;"-"&amp;$C636,エリア表のみ!$AD$5:$AM$906,5,FALSE) ="●",FALSE)),1,0),0)</f>
        <v>0</v>
      </c>
      <c r="G636" s="71">
        <v>178</v>
      </c>
      <c r="H636" s="71">
        <f>IFERROR(IF(OR(IFERROR(VLOOKUP($B636&amp;"-"&amp;$C636,エリア表のみ!$D$5:$M$906,7,FALSE) ="●",FALSE),IFERROR(VLOOKUP($B636&amp;"-"&amp;$C636,エリア表のみ!$Q$5:$Z$906,7,FALSE) ="●",FALSE),IFERROR(VLOOKUP($B636&amp;"-"&amp;$C636,エリア表のみ!$AD$5:$AM$906,7,FALSE) ="●",FALSE)),1,0),0)</f>
        <v>0</v>
      </c>
      <c r="I636" s="71">
        <v>503</v>
      </c>
      <c r="J636" s="71">
        <f>IFERROR(_xlfn.IFS(IFERROR(VLOOKUP($B636&amp;"-"&amp;$C636,エリア表のみ!$D$5:$M$906,1,FALSE) =$B636&amp;"-"&amp;$C636,FALSE),IFERROR(VLOOKUP($B636&amp;"-"&amp;$C636,エリア表のみ!$D$5:$M$906,9,FALSE),0),IFERROR(VLOOKUP($B636&amp;"-"&amp;$C636,エリア表のみ!$Q$5:$Z$906,1,FALSE) =$B636&amp;"-"&amp;$C636,FALSE),IFERROR(VLOOKUP($B636&amp;"-"&amp;$C636,エリア表のみ!$Q$5:$Z$906,9,FALSE),0),IFERROR(VLOOKUP($B636&amp;"-"&amp;$C636,エリア表のみ!$AD$5:$AM$906,1,FALSE) =$B636&amp;"-"&amp;$C636,FALSE),IFERROR(VLOOKUP($B636&amp;"-"&amp;$C636,エリア表のみ!$AD$5:$AM$906,9,FALSE),0)),0)</f>
        <v>0</v>
      </c>
    </row>
    <row r="637" spans="1:12">
      <c r="A637" s="17">
        <v>8</v>
      </c>
      <c r="B637" s="17">
        <v>21</v>
      </c>
      <c r="C637" s="71">
        <v>8</v>
      </c>
      <c r="D637" s="71">
        <f>IFERROR(IF(OR(IFERROR(VLOOKUP($B637&amp;"-"&amp;$C637,エリア表のみ!$D$5:$M$906,3,FALSE) ="●",FALSE),IFERROR(VLOOKUP($B637&amp;"-"&amp;$C637,エリア表のみ!$Q$5:$Z$906,3,FALSE) ="●",FALSE),IFERROR(VLOOKUP($B637&amp;"-"&amp;$C637,エリア表のみ!$AD$5:$AM$906,3,FALSE) ="●",FALSE)),1,0),0)</f>
        <v>0</v>
      </c>
      <c r="E637" s="71">
        <v>45</v>
      </c>
      <c r="F637" s="71">
        <f>IFERROR(IF(OR(IFERROR(VLOOKUP($B637&amp;"-"&amp;$C637,エリア表のみ!$D$5:$M$906,5,FALSE) ="●",FALSE),IFERROR(VLOOKUP($B637&amp;"-"&amp;$C637,エリア表のみ!$Q$5:$Z$906,5,FALSE) ="●",FALSE),IFERROR(VLOOKUP($B637&amp;"-"&amp;$C637,エリア表のみ!$AD$5:$AM$906,5,FALSE) ="●",FALSE)),1,0),0)</f>
        <v>0</v>
      </c>
      <c r="G637" s="71">
        <v>87</v>
      </c>
      <c r="H637" s="71">
        <f>IFERROR(IF(OR(IFERROR(VLOOKUP($B637&amp;"-"&amp;$C637,エリア表のみ!$D$5:$M$906,7,FALSE) ="●",FALSE),IFERROR(VLOOKUP($B637&amp;"-"&amp;$C637,エリア表のみ!$Q$5:$Z$906,7,FALSE) ="●",FALSE),IFERROR(VLOOKUP($B637&amp;"-"&amp;$C637,エリア表のみ!$AD$5:$AM$906,7,FALSE) ="●",FALSE)),1,0),0)</f>
        <v>0</v>
      </c>
      <c r="I637" s="71">
        <v>132</v>
      </c>
      <c r="J637" s="71">
        <f>IFERROR(_xlfn.IFS(IFERROR(VLOOKUP($B637&amp;"-"&amp;$C637,エリア表のみ!$D$5:$M$906,1,FALSE) =$B637&amp;"-"&amp;$C637,FALSE),IFERROR(VLOOKUP($B637&amp;"-"&amp;$C637,エリア表のみ!$D$5:$M$906,9,FALSE),0),IFERROR(VLOOKUP($B637&amp;"-"&amp;$C637,エリア表のみ!$Q$5:$Z$906,1,FALSE) =$B637&amp;"-"&amp;$C637,FALSE),IFERROR(VLOOKUP($B637&amp;"-"&amp;$C637,エリア表のみ!$Q$5:$Z$906,9,FALSE),0),IFERROR(VLOOKUP($B637&amp;"-"&amp;$C637,エリア表のみ!$AD$5:$AM$906,1,FALSE) =$B637&amp;"-"&amp;$C637,FALSE),IFERROR(VLOOKUP($B637&amp;"-"&amp;$C637,エリア表のみ!$AD$5:$AM$906,9,FALSE),0)),0)</f>
        <v>0</v>
      </c>
    </row>
    <row r="638" spans="1:12">
      <c r="A638" s="17">
        <v>9</v>
      </c>
      <c r="B638" s="17">
        <v>21</v>
      </c>
      <c r="C638" s="71">
        <v>9</v>
      </c>
      <c r="D638" s="71">
        <f>IFERROR(IF(OR(IFERROR(VLOOKUP($B638&amp;"-"&amp;$C638,エリア表のみ!$D$5:$M$906,3,FALSE) ="●",FALSE),IFERROR(VLOOKUP($B638&amp;"-"&amp;$C638,エリア表のみ!$Q$5:$Z$906,3,FALSE) ="●",FALSE),IFERROR(VLOOKUP($B638&amp;"-"&amp;$C638,エリア表のみ!$AD$5:$AM$906,3,FALSE) ="●",FALSE)),1,0),0)</f>
        <v>0</v>
      </c>
      <c r="E638" s="71">
        <v>222</v>
      </c>
      <c r="F638" s="71">
        <f>IFERROR(IF(OR(IFERROR(VLOOKUP($B638&amp;"-"&amp;$C638,エリア表のみ!$D$5:$M$906,5,FALSE) ="●",FALSE),IFERROR(VLOOKUP($B638&amp;"-"&amp;$C638,エリア表のみ!$Q$5:$Z$906,5,FALSE) ="●",FALSE),IFERROR(VLOOKUP($B638&amp;"-"&amp;$C638,エリア表のみ!$AD$5:$AM$906,5,FALSE) ="●",FALSE)),1,0),0)</f>
        <v>0</v>
      </c>
      <c r="G638" s="71">
        <v>139</v>
      </c>
      <c r="H638" s="71">
        <f>IFERROR(IF(OR(IFERROR(VLOOKUP($B638&amp;"-"&amp;$C638,エリア表のみ!$D$5:$M$906,7,FALSE) ="●",FALSE),IFERROR(VLOOKUP($B638&amp;"-"&amp;$C638,エリア表のみ!$Q$5:$Z$906,7,FALSE) ="●",FALSE),IFERROR(VLOOKUP($B638&amp;"-"&amp;$C638,エリア表のみ!$AD$5:$AM$906,7,FALSE) ="●",FALSE)),1,0),0)</f>
        <v>0</v>
      </c>
      <c r="I638" s="71">
        <v>361</v>
      </c>
      <c r="J638" s="71">
        <f>IFERROR(_xlfn.IFS(IFERROR(VLOOKUP($B638&amp;"-"&amp;$C638,エリア表のみ!$D$5:$M$906,1,FALSE) =$B638&amp;"-"&amp;$C638,FALSE),IFERROR(VLOOKUP($B638&amp;"-"&amp;$C638,エリア表のみ!$D$5:$M$906,9,FALSE),0),IFERROR(VLOOKUP($B638&amp;"-"&amp;$C638,エリア表のみ!$Q$5:$Z$906,1,FALSE) =$B638&amp;"-"&amp;$C638,FALSE),IFERROR(VLOOKUP($B638&amp;"-"&amp;$C638,エリア表のみ!$Q$5:$Z$906,9,FALSE),0),IFERROR(VLOOKUP($B638&amp;"-"&amp;$C638,エリア表のみ!$AD$5:$AM$906,1,FALSE) =$B638&amp;"-"&amp;$C638,FALSE),IFERROR(VLOOKUP($B638&amp;"-"&amp;$C638,エリア表のみ!$AD$5:$AM$906,9,FALSE),0)),0)</f>
        <v>0</v>
      </c>
    </row>
    <row r="639" spans="1:12">
      <c r="A639" s="17">
        <v>10</v>
      </c>
      <c r="B639" s="17">
        <v>21</v>
      </c>
      <c r="C639" s="71">
        <v>10</v>
      </c>
      <c r="D639" s="71">
        <f>IFERROR(IF(OR(IFERROR(VLOOKUP($B639&amp;"-"&amp;$C639,エリア表のみ!$D$5:$M$906,3,FALSE) ="●",FALSE),IFERROR(VLOOKUP($B639&amp;"-"&amp;$C639,エリア表のみ!$Q$5:$Z$906,3,FALSE) ="●",FALSE),IFERROR(VLOOKUP($B639&amp;"-"&amp;$C639,エリア表のみ!$AD$5:$AM$906,3,FALSE) ="●",FALSE)),1,0),0)</f>
        <v>0</v>
      </c>
      <c r="E639" s="71">
        <v>331</v>
      </c>
      <c r="F639" s="71">
        <f>IFERROR(IF(OR(IFERROR(VLOOKUP($B639&amp;"-"&amp;$C639,エリア表のみ!$D$5:$M$906,5,FALSE) ="●",FALSE),IFERROR(VLOOKUP($B639&amp;"-"&amp;$C639,エリア表のみ!$Q$5:$Z$906,5,FALSE) ="●",FALSE),IFERROR(VLOOKUP($B639&amp;"-"&amp;$C639,エリア表のみ!$AD$5:$AM$906,5,FALSE) ="●",FALSE)),1,0),0)</f>
        <v>0</v>
      </c>
      <c r="G639" s="71">
        <v>280</v>
      </c>
      <c r="H639" s="71">
        <f>IFERROR(IF(OR(IFERROR(VLOOKUP($B639&amp;"-"&amp;$C639,エリア表のみ!$D$5:$M$906,7,FALSE) ="●",FALSE),IFERROR(VLOOKUP($B639&amp;"-"&amp;$C639,エリア表のみ!$Q$5:$Z$906,7,FALSE) ="●",FALSE),IFERROR(VLOOKUP($B639&amp;"-"&amp;$C639,エリア表のみ!$AD$5:$AM$906,7,FALSE) ="●",FALSE)),1,0),0)</f>
        <v>0</v>
      </c>
      <c r="I639" s="71">
        <v>611</v>
      </c>
      <c r="J639" s="71">
        <f>IFERROR(_xlfn.IFS(IFERROR(VLOOKUP($B639&amp;"-"&amp;$C639,エリア表のみ!$D$5:$M$906,1,FALSE) =$B639&amp;"-"&amp;$C639,FALSE),IFERROR(VLOOKUP($B639&amp;"-"&amp;$C639,エリア表のみ!$D$5:$M$906,9,FALSE),0),IFERROR(VLOOKUP($B639&amp;"-"&amp;$C639,エリア表のみ!$Q$5:$Z$906,1,FALSE) =$B639&amp;"-"&amp;$C639,FALSE),IFERROR(VLOOKUP($B639&amp;"-"&amp;$C639,エリア表のみ!$Q$5:$Z$906,9,FALSE),0),IFERROR(VLOOKUP($B639&amp;"-"&amp;$C639,エリア表のみ!$AD$5:$AM$906,1,FALSE) =$B639&amp;"-"&amp;$C639,FALSE),IFERROR(VLOOKUP($B639&amp;"-"&amp;$C639,エリア表のみ!$AD$5:$AM$906,9,FALSE),0)),0)</f>
        <v>0</v>
      </c>
    </row>
    <row r="640" spans="1:12">
      <c r="A640" s="17">
        <v>11</v>
      </c>
      <c r="B640" s="17">
        <v>21</v>
      </c>
      <c r="C640" s="71">
        <v>11</v>
      </c>
      <c r="D640" s="71">
        <f>IFERROR(IF(OR(IFERROR(VLOOKUP($B640&amp;"-"&amp;$C640,エリア表のみ!$D$5:$M$906,3,FALSE) ="●",FALSE),IFERROR(VLOOKUP($B640&amp;"-"&amp;$C640,エリア表のみ!$Q$5:$Z$906,3,FALSE) ="●",FALSE),IFERROR(VLOOKUP($B640&amp;"-"&amp;$C640,エリア表のみ!$AD$5:$AM$906,3,FALSE) ="●",FALSE)),1,0),0)</f>
        <v>0</v>
      </c>
      <c r="E640" s="71">
        <v>44</v>
      </c>
      <c r="F640" s="71">
        <f>IFERROR(IF(OR(IFERROR(VLOOKUP($B640&amp;"-"&amp;$C640,エリア表のみ!$D$5:$M$906,5,FALSE) ="●",FALSE),IFERROR(VLOOKUP($B640&amp;"-"&amp;$C640,エリア表のみ!$Q$5:$Z$906,5,FALSE) ="●",FALSE),IFERROR(VLOOKUP($B640&amp;"-"&amp;$C640,エリア表のみ!$AD$5:$AM$906,5,FALSE) ="●",FALSE)),1,0),0)</f>
        <v>0</v>
      </c>
      <c r="G640" s="71">
        <v>43</v>
      </c>
      <c r="H640" s="71">
        <f>IFERROR(IF(OR(IFERROR(VLOOKUP($B640&amp;"-"&amp;$C640,エリア表のみ!$D$5:$M$906,7,FALSE) ="●",FALSE),IFERROR(VLOOKUP($B640&amp;"-"&amp;$C640,エリア表のみ!$Q$5:$Z$906,7,FALSE) ="●",FALSE),IFERROR(VLOOKUP($B640&amp;"-"&amp;$C640,エリア表のみ!$AD$5:$AM$906,7,FALSE) ="●",FALSE)),1,0),0)</f>
        <v>0</v>
      </c>
      <c r="I640" s="71">
        <v>87</v>
      </c>
      <c r="J640" s="71">
        <f>IFERROR(_xlfn.IFS(IFERROR(VLOOKUP($B640&amp;"-"&amp;$C640,エリア表のみ!$D$5:$M$906,1,FALSE) =$B640&amp;"-"&amp;$C640,FALSE),IFERROR(VLOOKUP($B640&amp;"-"&amp;$C640,エリア表のみ!$D$5:$M$906,9,FALSE),0),IFERROR(VLOOKUP($B640&amp;"-"&amp;$C640,エリア表のみ!$Q$5:$Z$906,1,FALSE) =$B640&amp;"-"&amp;$C640,FALSE),IFERROR(VLOOKUP($B640&amp;"-"&amp;$C640,エリア表のみ!$Q$5:$Z$906,9,FALSE),0),IFERROR(VLOOKUP($B640&amp;"-"&amp;$C640,エリア表のみ!$AD$5:$AM$906,1,FALSE) =$B640&amp;"-"&amp;$C640,FALSE),IFERROR(VLOOKUP($B640&amp;"-"&amp;$C640,エリア表のみ!$AD$5:$AM$906,9,FALSE),0)),0)</f>
        <v>0</v>
      </c>
    </row>
    <row r="641" spans="1:10">
      <c r="A641" s="17">
        <v>12</v>
      </c>
      <c r="B641" s="17">
        <v>21</v>
      </c>
      <c r="C641" s="71">
        <v>12</v>
      </c>
      <c r="D641" s="71">
        <f>IFERROR(IF(OR(IFERROR(VLOOKUP($B641&amp;"-"&amp;$C641,エリア表のみ!$D$5:$M$906,3,FALSE) ="●",FALSE),IFERROR(VLOOKUP($B641&amp;"-"&amp;$C641,エリア表のみ!$Q$5:$Z$906,3,FALSE) ="●",FALSE),IFERROR(VLOOKUP($B641&amp;"-"&amp;$C641,エリア表のみ!$AD$5:$AM$906,3,FALSE) ="●",FALSE)),1,0),0)</f>
        <v>0</v>
      </c>
      <c r="E641" s="71">
        <v>158</v>
      </c>
      <c r="F641" s="71">
        <f>IFERROR(IF(OR(IFERROR(VLOOKUP($B641&amp;"-"&amp;$C641,エリア表のみ!$D$5:$M$906,5,FALSE) ="●",FALSE),IFERROR(VLOOKUP($B641&amp;"-"&amp;$C641,エリア表のみ!$Q$5:$Z$906,5,FALSE) ="●",FALSE),IFERROR(VLOOKUP($B641&amp;"-"&amp;$C641,エリア表のみ!$AD$5:$AM$906,5,FALSE) ="●",FALSE)),1,0),0)</f>
        <v>0</v>
      </c>
      <c r="G641" s="71">
        <v>75</v>
      </c>
      <c r="H641" s="71">
        <f>IFERROR(IF(OR(IFERROR(VLOOKUP($B641&amp;"-"&amp;$C641,エリア表のみ!$D$5:$M$906,7,FALSE) ="●",FALSE),IFERROR(VLOOKUP($B641&amp;"-"&amp;$C641,エリア表のみ!$Q$5:$Z$906,7,FALSE) ="●",FALSE),IFERROR(VLOOKUP($B641&amp;"-"&amp;$C641,エリア表のみ!$AD$5:$AM$906,7,FALSE) ="●",FALSE)),1,0),0)</f>
        <v>0</v>
      </c>
      <c r="I641" s="71">
        <v>233</v>
      </c>
      <c r="J641" s="71">
        <f>IFERROR(_xlfn.IFS(IFERROR(VLOOKUP($B641&amp;"-"&amp;$C641,エリア表のみ!$D$5:$M$906,1,FALSE) =$B641&amp;"-"&amp;$C641,FALSE),IFERROR(VLOOKUP($B641&amp;"-"&amp;$C641,エリア表のみ!$D$5:$M$906,9,FALSE),0),IFERROR(VLOOKUP($B641&amp;"-"&amp;$C641,エリア表のみ!$Q$5:$Z$906,1,FALSE) =$B641&amp;"-"&amp;$C641,FALSE),IFERROR(VLOOKUP($B641&amp;"-"&amp;$C641,エリア表のみ!$Q$5:$Z$906,9,FALSE),0),IFERROR(VLOOKUP($B641&amp;"-"&amp;$C641,エリア表のみ!$AD$5:$AM$906,1,FALSE) =$B641&amp;"-"&amp;$C641,FALSE),IFERROR(VLOOKUP($B641&amp;"-"&amp;$C641,エリア表のみ!$AD$5:$AM$906,9,FALSE),0)),0)</f>
        <v>0</v>
      </c>
    </row>
    <row r="642" spans="1:10">
      <c r="A642" s="17">
        <v>13</v>
      </c>
      <c r="B642" s="17">
        <v>21</v>
      </c>
      <c r="C642" s="71">
        <v>13</v>
      </c>
      <c r="D642" s="71">
        <f>IFERROR(IF(OR(IFERROR(VLOOKUP($B642&amp;"-"&amp;$C642,エリア表のみ!$D$5:$M$906,3,FALSE) ="●",FALSE),IFERROR(VLOOKUP($B642&amp;"-"&amp;$C642,エリア表のみ!$Q$5:$Z$906,3,FALSE) ="●",FALSE),IFERROR(VLOOKUP($B642&amp;"-"&amp;$C642,エリア表のみ!$AD$5:$AM$906,3,FALSE) ="●",FALSE)),1,0),0)</f>
        <v>0</v>
      </c>
      <c r="E642" s="71">
        <v>209</v>
      </c>
      <c r="F642" s="71">
        <f>IFERROR(IF(OR(IFERROR(VLOOKUP($B642&amp;"-"&amp;$C642,エリア表のみ!$D$5:$M$906,5,FALSE) ="●",FALSE),IFERROR(VLOOKUP($B642&amp;"-"&amp;$C642,エリア表のみ!$Q$5:$Z$906,5,FALSE) ="●",FALSE),IFERROR(VLOOKUP($B642&amp;"-"&amp;$C642,エリア表のみ!$AD$5:$AM$906,5,FALSE) ="●",FALSE)),1,0),0)</f>
        <v>0</v>
      </c>
      <c r="G642" s="71">
        <v>40</v>
      </c>
      <c r="H642" s="71">
        <f>IFERROR(IF(OR(IFERROR(VLOOKUP($B642&amp;"-"&amp;$C642,エリア表のみ!$D$5:$M$906,7,FALSE) ="●",FALSE),IFERROR(VLOOKUP($B642&amp;"-"&amp;$C642,エリア表のみ!$Q$5:$Z$906,7,FALSE) ="●",FALSE),IFERROR(VLOOKUP($B642&amp;"-"&amp;$C642,エリア表のみ!$AD$5:$AM$906,7,FALSE) ="●",FALSE)),1,0),0)</f>
        <v>0</v>
      </c>
      <c r="I642" s="71">
        <v>249</v>
      </c>
      <c r="J642" s="71">
        <f>IFERROR(_xlfn.IFS(IFERROR(VLOOKUP($B642&amp;"-"&amp;$C642,エリア表のみ!$D$5:$M$906,1,FALSE) =$B642&amp;"-"&amp;$C642,FALSE),IFERROR(VLOOKUP($B642&amp;"-"&amp;$C642,エリア表のみ!$D$5:$M$906,9,FALSE),0),IFERROR(VLOOKUP($B642&amp;"-"&amp;$C642,エリア表のみ!$Q$5:$Z$906,1,FALSE) =$B642&amp;"-"&amp;$C642,FALSE),IFERROR(VLOOKUP($B642&amp;"-"&amp;$C642,エリア表のみ!$Q$5:$Z$906,9,FALSE),0),IFERROR(VLOOKUP($B642&amp;"-"&amp;$C642,エリア表のみ!$AD$5:$AM$906,1,FALSE) =$B642&amp;"-"&amp;$C642,FALSE),IFERROR(VLOOKUP($B642&amp;"-"&amp;$C642,エリア表のみ!$AD$5:$AM$906,9,FALSE),0)),0)</f>
        <v>0</v>
      </c>
    </row>
    <row r="643" spans="1:10">
      <c r="A643" s="17">
        <v>14</v>
      </c>
      <c r="B643" s="17">
        <v>21</v>
      </c>
      <c r="C643" s="71">
        <v>14</v>
      </c>
      <c r="D643" s="71">
        <f>IFERROR(IF(OR(IFERROR(VLOOKUP($B643&amp;"-"&amp;$C643,エリア表のみ!$D$5:$M$906,3,FALSE) ="●",FALSE),IFERROR(VLOOKUP($B643&amp;"-"&amp;$C643,エリア表のみ!$Q$5:$Z$906,3,FALSE) ="●",FALSE),IFERROR(VLOOKUP($B643&amp;"-"&amp;$C643,エリア表のみ!$AD$5:$AM$906,3,FALSE) ="●",FALSE)),1,0),0)</f>
        <v>0</v>
      </c>
      <c r="E643" s="71">
        <v>163</v>
      </c>
      <c r="F643" s="71">
        <f>IFERROR(IF(OR(IFERROR(VLOOKUP($B643&amp;"-"&amp;$C643,エリア表のみ!$D$5:$M$906,5,FALSE) ="●",FALSE),IFERROR(VLOOKUP($B643&amp;"-"&amp;$C643,エリア表のみ!$Q$5:$Z$906,5,FALSE) ="●",FALSE),IFERROR(VLOOKUP($B643&amp;"-"&amp;$C643,エリア表のみ!$AD$5:$AM$906,5,FALSE) ="●",FALSE)),1,0),0)</f>
        <v>0</v>
      </c>
      <c r="G643" s="71">
        <v>122</v>
      </c>
      <c r="H643" s="71">
        <f>IFERROR(IF(OR(IFERROR(VLOOKUP($B643&amp;"-"&amp;$C643,エリア表のみ!$D$5:$M$906,7,FALSE) ="●",FALSE),IFERROR(VLOOKUP($B643&amp;"-"&amp;$C643,エリア表のみ!$Q$5:$Z$906,7,FALSE) ="●",FALSE),IFERROR(VLOOKUP($B643&amp;"-"&amp;$C643,エリア表のみ!$AD$5:$AM$906,7,FALSE) ="●",FALSE)),1,0),0)</f>
        <v>0</v>
      </c>
      <c r="I643" s="71">
        <v>285</v>
      </c>
      <c r="J643" s="71">
        <f>IFERROR(_xlfn.IFS(IFERROR(VLOOKUP($B643&amp;"-"&amp;$C643,エリア表のみ!$D$5:$M$906,1,FALSE) =$B643&amp;"-"&amp;$C643,FALSE),IFERROR(VLOOKUP($B643&amp;"-"&amp;$C643,エリア表のみ!$D$5:$M$906,9,FALSE),0),IFERROR(VLOOKUP($B643&amp;"-"&amp;$C643,エリア表のみ!$Q$5:$Z$906,1,FALSE) =$B643&amp;"-"&amp;$C643,FALSE),IFERROR(VLOOKUP($B643&amp;"-"&amp;$C643,エリア表のみ!$Q$5:$Z$906,9,FALSE),0),IFERROR(VLOOKUP($B643&amp;"-"&amp;$C643,エリア表のみ!$AD$5:$AM$906,1,FALSE) =$B643&amp;"-"&amp;$C643,FALSE),IFERROR(VLOOKUP($B643&amp;"-"&amp;$C643,エリア表のみ!$AD$5:$AM$906,9,FALSE),0)),0)</f>
        <v>0</v>
      </c>
    </row>
    <row r="644" spans="1:10">
      <c r="A644" s="17">
        <v>15</v>
      </c>
      <c r="B644" s="17">
        <v>21</v>
      </c>
      <c r="C644" s="71">
        <v>15</v>
      </c>
      <c r="D644" s="71">
        <f>IFERROR(IF(OR(IFERROR(VLOOKUP($B644&amp;"-"&amp;$C644,エリア表のみ!$D$5:$M$906,3,FALSE) ="●",FALSE),IFERROR(VLOOKUP($B644&amp;"-"&amp;$C644,エリア表のみ!$Q$5:$Z$906,3,FALSE) ="●",FALSE),IFERROR(VLOOKUP($B644&amp;"-"&amp;$C644,エリア表のみ!$AD$5:$AM$906,3,FALSE) ="●",FALSE)),1,0),0)</f>
        <v>0</v>
      </c>
      <c r="E644" s="71">
        <v>128</v>
      </c>
      <c r="F644" s="71">
        <f>IFERROR(IF(OR(IFERROR(VLOOKUP($B644&amp;"-"&amp;$C644,エリア表のみ!$D$5:$M$906,5,FALSE) ="●",FALSE),IFERROR(VLOOKUP($B644&amp;"-"&amp;$C644,エリア表のみ!$Q$5:$Z$906,5,FALSE) ="●",FALSE),IFERROR(VLOOKUP($B644&amp;"-"&amp;$C644,エリア表のみ!$AD$5:$AM$906,5,FALSE) ="●",FALSE)),1,0),0)</f>
        <v>0</v>
      </c>
      <c r="G644" s="71">
        <v>80</v>
      </c>
      <c r="H644" s="71">
        <f>IFERROR(IF(OR(IFERROR(VLOOKUP($B644&amp;"-"&amp;$C644,エリア表のみ!$D$5:$M$906,7,FALSE) ="●",FALSE),IFERROR(VLOOKUP($B644&amp;"-"&amp;$C644,エリア表のみ!$Q$5:$Z$906,7,FALSE) ="●",FALSE),IFERROR(VLOOKUP($B644&amp;"-"&amp;$C644,エリア表のみ!$AD$5:$AM$906,7,FALSE) ="●",FALSE)),1,0),0)</f>
        <v>0</v>
      </c>
      <c r="I644" s="71">
        <v>208</v>
      </c>
      <c r="J644" s="71">
        <f>IFERROR(_xlfn.IFS(IFERROR(VLOOKUP($B644&amp;"-"&amp;$C644,エリア表のみ!$D$5:$M$906,1,FALSE) =$B644&amp;"-"&amp;$C644,FALSE),IFERROR(VLOOKUP($B644&amp;"-"&amp;$C644,エリア表のみ!$D$5:$M$906,9,FALSE),0),IFERROR(VLOOKUP($B644&amp;"-"&amp;$C644,エリア表のみ!$Q$5:$Z$906,1,FALSE) =$B644&amp;"-"&amp;$C644,FALSE),IFERROR(VLOOKUP($B644&amp;"-"&amp;$C644,エリア表のみ!$Q$5:$Z$906,9,FALSE),0),IFERROR(VLOOKUP($B644&amp;"-"&amp;$C644,エリア表のみ!$AD$5:$AM$906,1,FALSE) =$B644&amp;"-"&amp;$C644,FALSE),IFERROR(VLOOKUP($B644&amp;"-"&amp;$C644,エリア表のみ!$AD$5:$AM$906,9,FALSE),0)),0)</f>
        <v>0</v>
      </c>
    </row>
    <row r="645" spans="1:10">
      <c r="A645" s="17">
        <v>16</v>
      </c>
      <c r="B645" s="17">
        <v>21</v>
      </c>
      <c r="C645" s="71">
        <v>16</v>
      </c>
      <c r="D645" s="71">
        <f>IFERROR(IF(OR(IFERROR(VLOOKUP($B645&amp;"-"&amp;$C645,エリア表のみ!$D$5:$M$906,3,FALSE) ="●",FALSE),IFERROR(VLOOKUP($B645&amp;"-"&amp;$C645,エリア表のみ!$Q$5:$Z$906,3,FALSE) ="●",FALSE),IFERROR(VLOOKUP($B645&amp;"-"&amp;$C645,エリア表のみ!$AD$5:$AM$906,3,FALSE) ="●",FALSE)),1,0),0)</f>
        <v>0</v>
      </c>
      <c r="E645" s="71">
        <v>151</v>
      </c>
      <c r="F645" s="71">
        <f>IFERROR(IF(OR(IFERROR(VLOOKUP($B645&amp;"-"&amp;$C645,エリア表のみ!$D$5:$M$906,5,FALSE) ="●",FALSE),IFERROR(VLOOKUP($B645&amp;"-"&amp;$C645,エリア表のみ!$Q$5:$Z$906,5,FALSE) ="●",FALSE),IFERROR(VLOOKUP($B645&amp;"-"&amp;$C645,エリア表のみ!$AD$5:$AM$906,5,FALSE) ="●",FALSE)),1,0),0)</f>
        <v>0</v>
      </c>
      <c r="G645" s="71">
        <v>35</v>
      </c>
      <c r="H645" s="71">
        <f>IFERROR(IF(OR(IFERROR(VLOOKUP($B645&amp;"-"&amp;$C645,エリア表のみ!$D$5:$M$906,7,FALSE) ="●",FALSE),IFERROR(VLOOKUP($B645&amp;"-"&amp;$C645,エリア表のみ!$Q$5:$Z$906,7,FALSE) ="●",FALSE),IFERROR(VLOOKUP($B645&amp;"-"&amp;$C645,エリア表のみ!$AD$5:$AM$906,7,FALSE) ="●",FALSE)),1,0),0)</f>
        <v>0</v>
      </c>
      <c r="I645" s="71">
        <v>186</v>
      </c>
      <c r="J645" s="71">
        <f>IFERROR(_xlfn.IFS(IFERROR(VLOOKUP($B645&amp;"-"&amp;$C645,エリア表のみ!$D$5:$M$906,1,FALSE) =$B645&amp;"-"&amp;$C645,FALSE),IFERROR(VLOOKUP($B645&amp;"-"&amp;$C645,エリア表のみ!$D$5:$M$906,9,FALSE),0),IFERROR(VLOOKUP($B645&amp;"-"&amp;$C645,エリア表のみ!$Q$5:$Z$906,1,FALSE) =$B645&amp;"-"&amp;$C645,FALSE),IFERROR(VLOOKUP($B645&amp;"-"&amp;$C645,エリア表のみ!$Q$5:$Z$906,9,FALSE),0),IFERROR(VLOOKUP($B645&amp;"-"&amp;$C645,エリア表のみ!$AD$5:$AM$906,1,FALSE) =$B645&amp;"-"&amp;$C645,FALSE),IFERROR(VLOOKUP($B645&amp;"-"&amp;$C645,エリア表のみ!$AD$5:$AM$906,9,FALSE),0)),0)</f>
        <v>0</v>
      </c>
    </row>
    <row r="646" spans="1:10">
      <c r="A646" s="17">
        <v>17</v>
      </c>
      <c r="B646" s="17">
        <v>21</v>
      </c>
      <c r="C646" s="71">
        <v>17</v>
      </c>
      <c r="D646" s="71">
        <f>IFERROR(IF(OR(IFERROR(VLOOKUP($B646&amp;"-"&amp;$C646,エリア表のみ!$D$5:$M$906,3,FALSE) ="●",FALSE),IFERROR(VLOOKUP($B646&amp;"-"&amp;$C646,エリア表のみ!$Q$5:$Z$906,3,FALSE) ="●",FALSE),IFERROR(VLOOKUP($B646&amp;"-"&amp;$C646,エリア表のみ!$AD$5:$AM$906,3,FALSE) ="●",FALSE)),1,0),0)</f>
        <v>0</v>
      </c>
      <c r="E646" s="71">
        <v>100</v>
      </c>
      <c r="F646" s="71">
        <f>IFERROR(IF(OR(IFERROR(VLOOKUP($B646&amp;"-"&amp;$C646,エリア表のみ!$D$5:$M$906,5,FALSE) ="●",FALSE),IFERROR(VLOOKUP($B646&amp;"-"&amp;$C646,エリア表のみ!$Q$5:$Z$906,5,FALSE) ="●",FALSE),IFERROR(VLOOKUP($B646&amp;"-"&amp;$C646,エリア表のみ!$AD$5:$AM$906,5,FALSE) ="●",FALSE)),1,0),0)</f>
        <v>0</v>
      </c>
      <c r="G646" s="71">
        <v>176</v>
      </c>
      <c r="H646" s="71">
        <f>IFERROR(IF(OR(IFERROR(VLOOKUP($B646&amp;"-"&amp;$C646,エリア表のみ!$D$5:$M$906,7,FALSE) ="●",FALSE),IFERROR(VLOOKUP($B646&amp;"-"&amp;$C646,エリア表のみ!$Q$5:$Z$906,7,FALSE) ="●",FALSE),IFERROR(VLOOKUP($B646&amp;"-"&amp;$C646,エリア表のみ!$AD$5:$AM$906,7,FALSE) ="●",FALSE)),1,0),0)</f>
        <v>0</v>
      </c>
      <c r="I646" s="71">
        <v>276</v>
      </c>
      <c r="J646" s="71">
        <f>IFERROR(_xlfn.IFS(IFERROR(VLOOKUP($B646&amp;"-"&amp;$C646,エリア表のみ!$D$5:$M$906,1,FALSE) =$B646&amp;"-"&amp;$C646,FALSE),IFERROR(VLOOKUP($B646&amp;"-"&amp;$C646,エリア表のみ!$D$5:$M$906,9,FALSE),0),IFERROR(VLOOKUP($B646&amp;"-"&amp;$C646,エリア表のみ!$Q$5:$Z$906,1,FALSE) =$B646&amp;"-"&amp;$C646,FALSE),IFERROR(VLOOKUP($B646&amp;"-"&amp;$C646,エリア表のみ!$Q$5:$Z$906,9,FALSE),0),IFERROR(VLOOKUP($B646&amp;"-"&amp;$C646,エリア表のみ!$AD$5:$AM$906,1,FALSE) =$B646&amp;"-"&amp;$C646,FALSE),IFERROR(VLOOKUP($B646&amp;"-"&amp;$C646,エリア表のみ!$AD$5:$AM$906,9,FALSE),0)),0)</f>
        <v>0</v>
      </c>
    </row>
    <row r="647" spans="1:10">
      <c r="A647" s="17">
        <v>18</v>
      </c>
      <c r="B647" s="17">
        <v>21</v>
      </c>
      <c r="C647" s="71">
        <v>18</v>
      </c>
      <c r="D647" s="71">
        <f>IFERROR(IF(OR(IFERROR(VLOOKUP($B647&amp;"-"&amp;$C647,エリア表のみ!$D$5:$M$906,3,FALSE) ="●",FALSE),IFERROR(VLOOKUP($B647&amp;"-"&amp;$C647,エリア表のみ!$Q$5:$Z$906,3,FALSE) ="●",FALSE),IFERROR(VLOOKUP($B647&amp;"-"&amp;$C647,エリア表のみ!$AD$5:$AM$906,3,FALSE) ="●",FALSE)),1,0),0)</f>
        <v>0</v>
      </c>
      <c r="E647" s="71">
        <v>177</v>
      </c>
      <c r="F647" s="71">
        <f>IFERROR(IF(OR(IFERROR(VLOOKUP($B647&amp;"-"&amp;$C647,エリア表のみ!$D$5:$M$906,5,FALSE) ="●",FALSE),IFERROR(VLOOKUP($B647&amp;"-"&amp;$C647,エリア表のみ!$Q$5:$Z$906,5,FALSE) ="●",FALSE),IFERROR(VLOOKUP($B647&amp;"-"&amp;$C647,エリア表のみ!$AD$5:$AM$906,5,FALSE) ="●",FALSE)),1,0),0)</f>
        <v>0</v>
      </c>
      <c r="G647" s="71">
        <v>346</v>
      </c>
      <c r="H647" s="71">
        <f>IFERROR(IF(OR(IFERROR(VLOOKUP($B647&amp;"-"&amp;$C647,エリア表のみ!$D$5:$M$906,7,FALSE) ="●",FALSE),IFERROR(VLOOKUP($B647&amp;"-"&amp;$C647,エリア表のみ!$Q$5:$Z$906,7,FALSE) ="●",FALSE),IFERROR(VLOOKUP($B647&amp;"-"&amp;$C647,エリア表のみ!$AD$5:$AM$906,7,FALSE) ="●",FALSE)),1,0),0)</f>
        <v>0</v>
      </c>
      <c r="I647" s="71">
        <v>523</v>
      </c>
      <c r="J647" s="71">
        <f>IFERROR(_xlfn.IFS(IFERROR(VLOOKUP($B647&amp;"-"&amp;$C647,エリア表のみ!$D$5:$M$906,1,FALSE) =$B647&amp;"-"&amp;$C647,FALSE),IFERROR(VLOOKUP($B647&amp;"-"&amp;$C647,エリア表のみ!$D$5:$M$906,9,FALSE),0),IFERROR(VLOOKUP($B647&amp;"-"&amp;$C647,エリア表のみ!$Q$5:$Z$906,1,FALSE) =$B647&amp;"-"&amp;$C647,FALSE),IFERROR(VLOOKUP($B647&amp;"-"&amp;$C647,エリア表のみ!$Q$5:$Z$906,9,FALSE),0),IFERROR(VLOOKUP($B647&amp;"-"&amp;$C647,エリア表のみ!$AD$5:$AM$906,1,FALSE) =$B647&amp;"-"&amp;$C647,FALSE),IFERROR(VLOOKUP($B647&amp;"-"&amp;$C647,エリア表のみ!$AD$5:$AM$906,9,FALSE),0)),0)</f>
        <v>0</v>
      </c>
    </row>
    <row r="648" spans="1:10">
      <c r="A648" s="17">
        <v>19</v>
      </c>
      <c r="B648" s="17">
        <v>21</v>
      </c>
      <c r="C648" s="71">
        <v>19</v>
      </c>
      <c r="D648" s="71">
        <f>IFERROR(IF(OR(IFERROR(VLOOKUP($B648&amp;"-"&amp;$C648,エリア表のみ!$D$5:$M$906,3,FALSE) ="●",FALSE),IFERROR(VLOOKUP($B648&amp;"-"&amp;$C648,エリア表のみ!$Q$5:$Z$906,3,FALSE) ="●",FALSE),IFERROR(VLOOKUP($B648&amp;"-"&amp;$C648,エリア表のみ!$AD$5:$AM$906,3,FALSE) ="●",FALSE)),1,0),0)</f>
        <v>0</v>
      </c>
      <c r="E648" s="71">
        <v>176</v>
      </c>
      <c r="F648" s="71">
        <f>IFERROR(IF(OR(IFERROR(VLOOKUP($B648&amp;"-"&amp;$C648,エリア表のみ!$D$5:$M$906,5,FALSE) ="●",FALSE),IFERROR(VLOOKUP($B648&amp;"-"&amp;$C648,エリア表のみ!$Q$5:$Z$906,5,FALSE) ="●",FALSE),IFERROR(VLOOKUP($B648&amp;"-"&amp;$C648,エリア表のみ!$AD$5:$AM$906,5,FALSE) ="●",FALSE)),1,0),0)</f>
        <v>0</v>
      </c>
      <c r="G648" s="71">
        <v>246</v>
      </c>
      <c r="H648" s="71">
        <f>IFERROR(IF(OR(IFERROR(VLOOKUP($B648&amp;"-"&amp;$C648,エリア表のみ!$D$5:$M$906,7,FALSE) ="●",FALSE),IFERROR(VLOOKUP($B648&amp;"-"&amp;$C648,エリア表のみ!$Q$5:$Z$906,7,FALSE) ="●",FALSE),IFERROR(VLOOKUP($B648&amp;"-"&amp;$C648,エリア表のみ!$AD$5:$AM$906,7,FALSE) ="●",FALSE)),1,0),0)</f>
        <v>0</v>
      </c>
      <c r="I648" s="71">
        <v>422</v>
      </c>
      <c r="J648" s="71">
        <f>IFERROR(_xlfn.IFS(IFERROR(VLOOKUP($B648&amp;"-"&amp;$C648,エリア表のみ!$D$5:$M$906,1,FALSE) =$B648&amp;"-"&amp;$C648,FALSE),IFERROR(VLOOKUP($B648&amp;"-"&amp;$C648,エリア表のみ!$D$5:$M$906,9,FALSE),0),IFERROR(VLOOKUP($B648&amp;"-"&amp;$C648,エリア表のみ!$Q$5:$Z$906,1,FALSE) =$B648&amp;"-"&amp;$C648,FALSE),IFERROR(VLOOKUP($B648&amp;"-"&amp;$C648,エリア表のみ!$Q$5:$Z$906,9,FALSE),0),IFERROR(VLOOKUP($B648&amp;"-"&amp;$C648,エリア表のみ!$AD$5:$AM$906,1,FALSE) =$B648&amp;"-"&amp;$C648,FALSE),IFERROR(VLOOKUP($B648&amp;"-"&amp;$C648,エリア表のみ!$AD$5:$AM$906,9,FALSE),0)),0)</f>
        <v>0</v>
      </c>
    </row>
    <row r="649" spans="1:10">
      <c r="A649" s="17">
        <v>20</v>
      </c>
      <c r="B649" s="17">
        <v>21</v>
      </c>
      <c r="C649" s="71">
        <v>20</v>
      </c>
      <c r="D649" s="71">
        <f>IFERROR(IF(OR(IFERROR(VLOOKUP($B649&amp;"-"&amp;$C649,エリア表のみ!$D$5:$M$906,3,FALSE) ="●",FALSE),IFERROR(VLOOKUP($B649&amp;"-"&amp;$C649,エリア表のみ!$Q$5:$Z$906,3,FALSE) ="●",FALSE),IFERROR(VLOOKUP($B649&amp;"-"&amp;$C649,エリア表のみ!$AD$5:$AM$906,3,FALSE) ="●",FALSE)),1,0),0)</f>
        <v>0</v>
      </c>
      <c r="E649" s="71">
        <v>70</v>
      </c>
      <c r="F649" s="71">
        <f>IFERROR(IF(OR(IFERROR(VLOOKUP($B649&amp;"-"&amp;$C649,エリア表のみ!$D$5:$M$906,5,FALSE) ="●",FALSE),IFERROR(VLOOKUP($B649&amp;"-"&amp;$C649,エリア表のみ!$Q$5:$Z$906,5,FALSE) ="●",FALSE),IFERROR(VLOOKUP($B649&amp;"-"&amp;$C649,エリア表のみ!$AD$5:$AM$906,5,FALSE) ="●",FALSE)),1,0),0)</f>
        <v>0</v>
      </c>
      <c r="G649" s="71">
        <v>100</v>
      </c>
      <c r="H649" s="71">
        <f>IFERROR(IF(OR(IFERROR(VLOOKUP($B649&amp;"-"&amp;$C649,エリア表のみ!$D$5:$M$906,7,FALSE) ="●",FALSE),IFERROR(VLOOKUP($B649&amp;"-"&amp;$C649,エリア表のみ!$Q$5:$Z$906,7,FALSE) ="●",FALSE),IFERROR(VLOOKUP($B649&amp;"-"&amp;$C649,エリア表のみ!$AD$5:$AM$906,7,FALSE) ="●",FALSE)),1,0),0)</f>
        <v>0</v>
      </c>
      <c r="I649" s="71">
        <v>170</v>
      </c>
      <c r="J649" s="71">
        <f>IFERROR(_xlfn.IFS(IFERROR(VLOOKUP($B649&amp;"-"&amp;$C649,エリア表のみ!$D$5:$M$906,1,FALSE) =$B649&amp;"-"&amp;$C649,FALSE),IFERROR(VLOOKUP($B649&amp;"-"&amp;$C649,エリア表のみ!$D$5:$M$906,9,FALSE),0),IFERROR(VLOOKUP($B649&amp;"-"&amp;$C649,エリア表のみ!$Q$5:$Z$906,1,FALSE) =$B649&amp;"-"&amp;$C649,FALSE),IFERROR(VLOOKUP($B649&amp;"-"&amp;$C649,エリア表のみ!$Q$5:$Z$906,9,FALSE),0),IFERROR(VLOOKUP($B649&amp;"-"&amp;$C649,エリア表のみ!$AD$5:$AM$906,1,FALSE) =$B649&amp;"-"&amp;$C649,FALSE),IFERROR(VLOOKUP($B649&amp;"-"&amp;$C649,エリア表のみ!$AD$5:$AM$906,9,FALSE),0)),0)</f>
        <v>0</v>
      </c>
    </row>
    <row r="650" spans="1:10">
      <c r="A650" s="17">
        <v>21</v>
      </c>
      <c r="B650" s="17">
        <v>21</v>
      </c>
      <c r="C650" s="71">
        <v>21</v>
      </c>
      <c r="D650" s="71">
        <f>IFERROR(IF(OR(IFERROR(VLOOKUP($B650&amp;"-"&amp;$C650,エリア表のみ!$D$5:$M$906,3,FALSE) ="●",FALSE),IFERROR(VLOOKUP($B650&amp;"-"&amp;$C650,エリア表のみ!$Q$5:$Z$906,3,FALSE) ="●",FALSE),IFERROR(VLOOKUP($B650&amp;"-"&amp;$C650,エリア表のみ!$AD$5:$AM$906,3,FALSE) ="●",FALSE)),1,0),0)</f>
        <v>0</v>
      </c>
      <c r="E650" s="71">
        <v>184</v>
      </c>
      <c r="F650" s="71">
        <f>IFERROR(IF(OR(IFERROR(VLOOKUP($B650&amp;"-"&amp;$C650,エリア表のみ!$D$5:$M$906,5,FALSE) ="●",FALSE),IFERROR(VLOOKUP($B650&amp;"-"&amp;$C650,エリア表のみ!$Q$5:$Z$906,5,FALSE) ="●",FALSE),IFERROR(VLOOKUP($B650&amp;"-"&amp;$C650,エリア表のみ!$AD$5:$AM$906,5,FALSE) ="●",FALSE)),1,0),0)</f>
        <v>0</v>
      </c>
      <c r="G650" s="71">
        <v>92</v>
      </c>
      <c r="H650" s="71">
        <f>IFERROR(IF(OR(IFERROR(VLOOKUP($B650&amp;"-"&amp;$C650,エリア表のみ!$D$5:$M$906,7,FALSE) ="●",FALSE),IFERROR(VLOOKUP($B650&amp;"-"&amp;$C650,エリア表のみ!$Q$5:$Z$906,7,FALSE) ="●",FALSE),IFERROR(VLOOKUP($B650&amp;"-"&amp;$C650,エリア表のみ!$AD$5:$AM$906,7,FALSE) ="●",FALSE)),1,0),0)</f>
        <v>0</v>
      </c>
      <c r="I650" s="71">
        <v>276</v>
      </c>
      <c r="J650" s="71">
        <f>IFERROR(_xlfn.IFS(IFERROR(VLOOKUP($B650&amp;"-"&amp;$C650,エリア表のみ!$D$5:$M$906,1,FALSE) =$B650&amp;"-"&amp;$C650,FALSE),IFERROR(VLOOKUP($B650&amp;"-"&amp;$C650,エリア表のみ!$D$5:$M$906,9,FALSE),0),IFERROR(VLOOKUP($B650&amp;"-"&amp;$C650,エリア表のみ!$Q$5:$Z$906,1,FALSE) =$B650&amp;"-"&amp;$C650,FALSE),IFERROR(VLOOKUP($B650&amp;"-"&amp;$C650,エリア表のみ!$Q$5:$Z$906,9,FALSE),0),IFERROR(VLOOKUP($B650&amp;"-"&amp;$C650,エリア表のみ!$AD$5:$AM$906,1,FALSE) =$B650&amp;"-"&amp;$C650,FALSE),IFERROR(VLOOKUP($B650&amp;"-"&amp;$C650,エリア表のみ!$AD$5:$AM$906,9,FALSE),0)),0)</f>
        <v>0</v>
      </c>
    </row>
    <row r="651" spans="1:10">
      <c r="A651" s="17">
        <v>22</v>
      </c>
      <c r="B651" s="17">
        <v>21</v>
      </c>
      <c r="C651" s="71">
        <v>22</v>
      </c>
      <c r="D651" s="71">
        <f>IFERROR(IF(OR(IFERROR(VLOOKUP($B651&amp;"-"&amp;$C651,エリア表のみ!$D$5:$M$906,3,FALSE) ="●",FALSE),IFERROR(VLOOKUP($B651&amp;"-"&amp;$C651,エリア表のみ!$Q$5:$Z$906,3,FALSE) ="●",FALSE),IFERROR(VLOOKUP($B651&amp;"-"&amp;$C651,エリア表のみ!$AD$5:$AM$906,3,FALSE) ="●",FALSE)),1,0),0)</f>
        <v>0</v>
      </c>
      <c r="E651" s="71">
        <v>126</v>
      </c>
      <c r="F651" s="71">
        <f>IFERROR(IF(OR(IFERROR(VLOOKUP($B651&amp;"-"&amp;$C651,エリア表のみ!$D$5:$M$906,5,FALSE) ="●",FALSE),IFERROR(VLOOKUP($B651&amp;"-"&amp;$C651,エリア表のみ!$Q$5:$Z$906,5,FALSE) ="●",FALSE),IFERROR(VLOOKUP($B651&amp;"-"&amp;$C651,エリア表のみ!$AD$5:$AM$906,5,FALSE) ="●",FALSE)),1,0),0)</f>
        <v>0</v>
      </c>
      <c r="G651" s="71">
        <v>100</v>
      </c>
      <c r="H651" s="71">
        <f>IFERROR(IF(OR(IFERROR(VLOOKUP($B651&amp;"-"&amp;$C651,エリア表のみ!$D$5:$M$906,7,FALSE) ="●",FALSE),IFERROR(VLOOKUP($B651&amp;"-"&amp;$C651,エリア表のみ!$Q$5:$Z$906,7,FALSE) ="●",FALSE),IFERROR(VLOOKUP($B651&amp;"-"&amp;$C651,エリア表のみ!$AD$5:$AM$906,7,FALSE) ="●",FALSE)),1,0),0)</f>
        <v>0</v>
      </c>
      <c r="I651" s="71">
        <v>226</v>
      </c>
      <c r="J651" s="71">
        <f>IFERROR(_xlfn.IFS(IFERROR(VLOOKUP($B651&amp;"-"&amp;$C651,エリア表のみ!$D$5:$M$906,1,FALSE) =$B651&amp;"-"&amp;$C651,FALSE),IFERROR(VLOOKUP($B651&amp;"-"&amp;$C651,エリア表のみ!$D$5:$M$906,9,FALSE),0),IFERROR(VLOOKUP($B651&amp;"-"&amp;$C651,エリア表のみ!$Q$5:$Z$906,1,FALSE) =$B651&amp;"-"&amp;$C651,FALSE),IFERROR(VLOOKUP($B651&amp;"-"&amp;$C651,エリア表のみ!$Q$5:$Z$906,9,FALSE),0),IFERROR(VLOOKUP($B651&amp;"-"&amp;$C651,エリア表のみ!$AD$5:$AM$906,1,FALSE) =$B651&amp;"-"&amp;$C651,FALSE),IFERROR(VLOOKUP($B651&amp;"-"&amp;$C651,エリア表のみ!$AD$5:$AM$906,9,FALSE),0)),0)</f>
        <v>0</v>
      </c>
    </row>
    <row r="652" spans="1:10">
      <c r="A652" s="17">
        <v>23</v>
      </c>
      <c r="B652" s="17">
        <v>21</v>
      </c>
      <c r="C652" s="71">
        <v>23</v>
      </c>
      <c r="D652" s="71">
        <f>IFERROR(IF(OR(IFERROR(VLOOKUP($B652&amp;"-"&amp;$C652,エリア表のみ!$D$5:$M$906,3,FALSE) ="●",FALSE),IFERROR(VLOOKUP($B652&amp;"-"&amp;$C652,エリア表のみ!$Q$5:$Z$906,3,FALSE) ="●",FALSE),IFERROR(VLOOKUP($B652&amp;"-"&amp;$C652,エリア表のみ!$AD$5:$AM$906,3,FALSE) ="●",FALSE)),1,0),0)</f>
        <v>0</v>
      </c>
      <c r="E652" s="71">
        <v>189</v>
      </c>
      <c r="F652" s="71">
        <f>IFERROR(IF(OR(IFERROR(VLOOKUP($B652&amp;"-"&amp;$C652,エリア表のみ!$D$5:$M$906,5,FALSE) ="●",FALSE),IFERROR(VLOOKUP($B652&amp;"-"&amp;$C652,エリア表のみ!$Q$5:$Z$906,5,FALSE) ="●",FALSE),IFERROR(VLOOKUP($B652&amp;"-"&amp;$C652,エリア表のみ!$AD$5:$AM$906,5,FALSE) ="●",FALSE)),1,0),0)</f>
        <v>0</v>
      </c>
      <c r="G652" s="71">
        <v>330</v>
      </c>
      <c r="H652" s="71">
        <f>IFERROR(IF(OR(IFERROR(VLOOKUP($B652&amp;"-"&amp;$C652,エリア表のみ!$D$5:$M$906,7,FALSE) ="●",FALSE),IFERROR(VLOOKUP($B652&amp;"-"&amp;$C652,エリア表のみ!$Q$5:$Z$906,7,FALSE) ="●",FALSE),IFERROR(VLOOKUP($B652&amp;"-"&amp;$C652,エリア表のみ!$AD$5:$AM$906,7,FALSE) ="●",FALSE)),1,0),0)</f>
        <v>0</v>
      </c>
      <c r="I652" s="71">
        <v>519</v>
      </c>
      <c r="J652" s="71">
        <f>IFERROR(_xlfn.IFS(IFERROR(VLOOKUP($B652&amp;"-"&amp;$C652,エリア表のみ!$D$5:$M$906,1,FALSE) =$B652&amp;"-"&amp;$C652,FALSE),IFERROR(VLOOKUP($B652&amp;"-"&amp;$C652,エリア表のみ!$D$5:$M$906,9,FALSE),0),IFERROR(VLOOKUP($B652&amp;"-"&amp;$C652,エリア表のみ!$Q$5:$Z$906,1,FALSE) =$B652&amp;"-"&amp;$C652,FALSE),IFERROR(VLOOKUP($B652&amp;"-"&amp;$C652,エリア表のみ!$Q$5:$Z$906,9,FALSE),0),IFERROR(VLOOKUP($B652&amp;"-"&amp;$C652,エリア表のみ!$AD$5:$AM$906,1,FALSE) =$B652&amp;"-"&amp;$C652,FALSE),IFERROR(VLOOKUP($B652&amp;"-"&amp;$C652,エリア表のみ!$AD$5:$AM$906,9,FALSE),0)),0)</f>
        <v>0</v>
      </c>
    </row>
    <row r="653" spans="1:10">
      <c r="A653" s="17">
        <v>24</v>
      </c>
      <c r="B653" s="17">
        <v>21</v>
      </c>
      <c r="C653" s="71">
        <v>24</v>
      </c>
      <c r="D653" s="71">
        <f>IFERROR(IF(OR(IFERROR(VLOOKUP($B653&amp;"-"&amp;$C653,エリア表のみ!$D$5:$M$906,3,FALSE) ="●",FALSE),IFERROR(VLOOKUP($B653&amp;"-"&amp;$C653,エリア表のみ!$Q$5:$Z$906,3,FALSE) ="●",FALSE),IFERROR(VLOOKUP($B653&amp;"-"&amp;$C653,エリア表のみ!$AD$5:$AM$906,3,FALSE) ="●",FALSE)),1,0),0)</f>
        <v>0</v>
      </c>
      <c r="E653" s="71">
        <v>158</v>
      </c>
      <c r="F653" s="71">
        <f>IFERROR(IF(OR(IFERROR(VLOOKUP($B653&amp;"-"&amp;$C653,エリア表のみ!$D$5:$M$906,5,FALSE) ="●",FALSE),IFERROR(VLOOKUP($B653&amp;"-"&amp;$C653,エリア表のみ!$Q$5:$Z$906,5,FALSE) ="●",FALSE),IFERROR(VLOOKUP($B653&amp;"-"&amp;$C653,エリア表のみ!$AD$5:$AM$906,5,FALSE) ="●",FALSE)),1,0),0)</f>
        <v>0</v>
      </c>
      <c r="G653" s="71">
        <v>85</v>
      </c>
      <c r="H653" s="71">
        <f>IFERROR(IF(OR(IFERROR(VLOOKUP($B653&amp;"-"&amp;$C653,エリア表のみ!$D$5:$M$906,7,FALSE) ="●",FALSE),IFERROR(VLOOKUP($B653&amp;"-"&amp;$C653,エリア表のみ!$Q$5:$Z$906,7,FALSE) ="●",FALSE),IFERROR(VLOOKUP($B653&amp;"-"&amp;$C653,エリア表のみ!$AD$5:$AM$906,7,FALSE) ="●",FALSE)),1,0),0)</f>
        <v>0</v>
      </c>
      <c r="I653" s="71">
        <v>243</v>
      </c>
      <c r="J653" s="71">
        <f>IFERROR(_xlfn.IFS(IFERROR(VLOOKUP($B653&amp;"-"&amp;$C653,エリア表のみ!$D$5:$M$906,1,FALSE) =$B653&amp;"-"&amp;$C653,FALSE),IFERROR(VLOOKUP($B653&amp;"-"&amp;$C653,エリア表のみ!$D$5:$M$906,9,FALSE),0),IFERROR(VLOOKUP($B653&amp;"-"&amp;$C653,エリア表のみ!$Q$5:$Z$906,1,FALSE) =$B653&amp;"-"&amp;$C653,FALSE),IFERROR(VLOOKUP($B653&amp;"-"&amp;$C653,エリア表のみ!$Q$5:$Z$906,9,FALSE),0),IFERROR(VLOOKUP($B653&amp;"-"&amp;$C653,エリア表のみ!$AD$5:$AM$906,1,FALSE) =$B653&amp;"-"&amp;$C653,FALSE),IFERROR(VLOOKUP($B653&amp;"-"&amp;$C653,エリア表のみ!$AD$5:$AM$906,9,FALSE),0)),0)</f>
        <v>0</v>
      </c>
    </row>
    <row r="654" spans="1:10">
      <c r="A654" s="17">
        <v>25</v>
      </c>
      <c r="B654" s="17">
        <v>21</v>
      </c>
      <c r="C654" s="71">
        <v>25</v>
      </c>
      <c r="D654" s="71">
        <f>IFERROR(IF(OR(IFERROR(VLOOKUP($B654&amp;"-"&amp;$C654,エリア表のみ!$D$5:$M$906,3,FALSE) ="●",FALSE),IFERROR(VLOOKUP($B654&amp;"-"&amp;$C654,エリア表のみ!$Q$5:$Z$906,3,FALSE) ="●",FALSE),IFERROR(VLOOKUP($B654&amp;"-"&amp;$C654,エリア表のみ!$AD$5:$AM$906,3,FALSE) ="●",FALSE)),1,0),0)</f>
        <v>0</v>
      </c>
      <c r="E654" s="71">
        <v>116</v>
      </c>
      <c r="F654" s="71">
        <f>IFERROR(IF(OR(IFERROR(VLOOKUP($B654&amp;"-"&amp;$C654,エリア表のみ!$D$5:$M$906,5,FALSE) ="●",FALSE),IFERROR(VLOOKUP($B654&amp;"-"&amp;$C654,エリア表のみ!$Q$5:$Z$906,5,FALSE) ="●",FALSE),IFERROR(VLOOKUP($B654&amp;"-"&amp;$C654,エリア表のみ!$AD$5:$AM$906,5,FALSE) ="●",FALSE)),1,0),0)</f>
        <v>0</v>
      </c>
      <c r="G654" s="71">
        <v>186</v>
      </c>
      <c r="H654" s="71">
        <f>IFERROR(IF(OR(IFERROR(VLOOKUP($B654&amp;"-"&amp;$C654,エリア表のみ!$D$5:$M$906,7,FALSE) ="●",FALSE),IFERROR(VLOOKUP($B654&amp;"-"&amp;$C654,エリア表のみ!$Q$5:$Z$906,7,FALSE) ="●",FALSE),IFERROR(VLOOKUP($B654&amp;"-"&amp;$C654,エリア表のみ!$AD$5:$AM$906,7,FALSE) ="●",FALSE)),1,0),0)</f>
        <v>0</v>
      </c>
      <c r="I654" s="71">
        <v>302</v>
      </c>
      <c r="J654" s="71">
        <f>IFERROR(_xlfn.IFS(IFERROR(VLOOKUP($B654&amp;"-"&amp;$C654,エリア表のみ!$D$5:$M$906,1,FALSE) =$B654&amp;"-"&amp;$C654,FALSE),IFERROR(VLOOKUP($B654&amp;"-"&amp;$C654,エリア表のみ!$D$5:$M$906,9,FALSE),0),IFERROR(VLOOKUP($B654&amp;"-"&amp;$C654,エリア表のみ!$Q$5:$Z$906,1,FALSE) =$B654&amp;"-"&amp;$C654,FALSE),IFERROR(VLOOKUP($B654&amp;"-"&amp;$C654,エリア表のみ!$Q$5:$Z$906,9,FALSE),0),IFERROR(VLOOKUP($B654&amp;"-"&amp;$C654,エリア表のみ!$AD$5:$AM$906,1,FALSE) =$B654&amp;"-"&amp;$C654,FALSE),IFERROR(VLOOKUP($B654&amp;"-"&amp;$C654,エリア表のみ!$AD$5:$AM$906,9,FALSE),0)),0)</f>
        <v>0</v>
      </c>
    </row>
    <row r="655" spans="1:10">
      <c r="A655" s="17">
        <v>26</v>
      </c>
      <c r="B655" s="17">
        <v>21</v>
      </c>
      <c r="C655" s="71">
        <v>26</v>
      </c>
      <c r="D655" s="71">
        <f>IFERROR(IF(OR(IFERROR(VLOOKUP($B655&amp;"-"&amp;$C655,エリア表のみ!$D$5:$M$906,3,FALSE) ="●",FALSE),IFERROR(VLOOKUP($B655&amp;"-"&amp;$C655,エリア表のみ!$Q$5:$Z$906,3,FALSE) ="●",FALSE),IFERROR(VLOOKUP($B655&amp;"-"&amp;$C655,エリア表のみ!$AD$5:$AM$906,3,FALSE) ="●",FALSE)),1,0),0)</f>
        <v>0</v>
      </c>
      <c r="E655" s="71">
        <v>191</v>
      </c>
      <c r="F655" s="71">
        <f>IFERROR(IF(OR(IFERROR(VLOOKUP($B655&amp;"-"&amp;$C655,エリア表のみ!$D$5:$M$906,5,FALSE) ="●",FALSE),IFERROR(VLOOKUP($B655&amp;"-"&amp;$C655,エリア表のみ!$Q$5:$Z$906,5,FALSE) ="●",FALSE),IFERROR(VLOOKUP($B655&amp;"-"&amp;$C655,エリア表のみ!$AD$5:$AM$906,5,FALSE) ="●",FALSE)),1,0),0)</f>
        <v>0</v>
      </c>
      <c r="G655" s="71">
        <v>33</v>
      </c>
      <c r="H655" s="71">
        <f>IFERROR(IF(OR(IFERROR(VLOOKUP($B655&amp;"-"&amp;$C655,エリア表のみ!$D$5:$M$906,7,FALSE) ="●",FALSE),IFERROR(VLOOKUP($B655&amp;"-"&amp;$C655,エリア表のみ!$Q$5:$Z$906,7,FALSE) ="●",FALSE),IFERROR(VLOOKUP($B655&amp;"-"&amp;$C655,エリア表のみ!$AD$5:$AM$906,7,FALSE) ="●",FALSE)),1,0),0)</f>
        <v>0</v>
      </c>
      <c r="I655" s="71">
        <v>224</v>
      </c>
      <c r="J655" s="71">
        <f>IFERROR(_xlfn.IFS(IFERROR(VLOOKUP($B655&amp;"-"&amp;$C655,エリア表のみ!$D$5:$M$906,1,FALSE) =$B655&amp;"-"&amp;$C655,FALSE),IFERROR(VLOOKUP($B655&amp;"-"&amp;$C655,エリア表のみ!$D$5:$M$906,9,FALSE),0),IFERROR(VLOOKUP($B655&amp;"-"&amp;$C655,エリア表のみ!$Q$5:$Z$906,1,FALSE) =$B655&amp;"-"&amp;$C655,FALSE),IFERROR(VLOOKUP($B655&amp;"-"&amp;$C655,エリア表のみ!$Q$5:$Z$906,9,FALSE),0),IFERROR(VLOOKUP($B655&amp;"-"&amp;$C655,エリア表のみ!$AD$5:$AM$906,1,FALSE) =$B655&amp;"-"&amp;$C655,FALSE),IFERROR(VLOOKUP($B655&amp;"-"&amp;$C655,エリア表のみ!$AD$5:$AM$906,9,FALSE),0)),0)</f>
        <v>0</v>
      </c>
    </row>
    <row r="656" spans="1:10">
      <c r="A656" s="17">
        <v>27</v>
      </c>
      <c r="B656" s="17">
        <v>21</v>
      </c>
      <c r="C656" s="71">
        <v>27</v>
      </c>
      <c r="D656" s="71">
        <f>IFERROR(IF(OR(IFERROR(VLOOKUP($B656&amp;"-"&amp;$C656,エリア表のみ!$D$5:$M$906,3,FALSE) ="●",FALSE),IFERROR(VLOOKUP($B656&amp;"-"&amp;$C656,エリア表のみ!$Q$5:$Z$906,3,FALSE) ="●",FALSE),IFERROR(VLOOKUP($B656&amp;"-"&amp;$C656,エリア表のみ!$AD$5:$AM$906,3,FALSE) ="●",FALSE)),1,0),0)</f>
        <v>0</v>
      </c>
      <c r="E656" s="71">
        <v>311</v>
      </c>
      <c r="F656" s="71">
        <f>IFERROR(IF(OR(IFERROR(VLOOKUP($B656&amp;"-"&amp;$C656,エリア表のみ!$D$5:$M$906,5,FALSE) ="●",FALSE),IFERROR(VLOOKUP($B656&amp;"-"&amp;$C656,エリア表のみ!$Q$5:$Z$906,5,FALSE) ="●",FALSE),IFERROR(VLOOKUP($B656&amp;"-"&amp;$C656,エリア表のみ!$AD$5:$AM$906,5,FALSE) ="●",FALSE)),1,0),0)</f>
        <v>0</v>
      </c>
      <c r="G656" s="71">
        <v>61</v>
      </c>
      <c r="H656" s="71">
        <f>IFERROR(IF(OR(IFERROR(VLOOKUP($B656&amp;"-"&amp;$C656,エリア表のみ!$D$5:$M$906,7,FALSE) ="●",FALSE),IFERROR(VLOOKUP($B656&amp;"-"&amp;$C656,エリア表のみ!$Q$5:$Z$906,7,FALSE) ="●",FALSE),IFERROR(VLOOKUP($B656&amp;"-"&amp;$C656,エリア表のみ!$AD$5:$AM$906,7,FALSE) ="●",FALSE)),1,0),0)</f>
        <v>0</v>
      </c>
      <c r="I656" s="71">
        <v>372</v>
      </c>
      <c r="J656" s="71">
        <f>IFERROR(_xlfn.IFS(IFERROR(VLOOKUP($B656&amp;"-"&amp;$C656,エリア表のみ!$D$5:$M$906,1,FALSE) =$B656&amp;"-"&amp;$C656,FALSE),IFERROR(VLOOKUP($B656&amp;"-"&amp;$C656,エリア表のみ!$D$5:$M$906,9,FALSE),0),IFERROR(VLOOKUP($B656&amp;"-"&amp;$C656,エリア表のみ!$Q$5:$Z$906,1,FALSE) =$B656&amp;"-"&amp;$C656,FALSE),IFERROR(VLOOKUP($B656&amp;"-"&amp;$C656,エリア表のみ!$Q$5:$Z$906,9,FALSE),0),IFERROR(VLOOKUP($B656&amp;"-"&amp;$C656,エリア表のみ!$AD$5:$AM$906,1,FALSE) =$B656&amp;"-"&amp;$C656,FALSE),IFERROR(VLOOKUP($B656&amp;"-"&amp;$C656,エリア表のみ!$AD$5:$AM$906,9,FALSE),0)),0)</f>
        <v>0</v>
      </c>
    </row>
    <row r="657" spans="1:12" s="286" customFormat="1">
      <c r="A657" s="286">
        <v>28</v>
      </c>
      <c r="B657" s="286">
        <v>21</v>
      </c>
      <c r="C657" s="287">
        <v>28</v>
      </c>
      <c r="D657" s="287">
        <f>IFERROR(IF(OR(IFERROR(VLOOKUP($B657&amp;"-"&amp;$C657,エリア表のみ!$D$5:$M$906,3,FALSE) ="●",FALSE),IFERROR(VLOOKUP($B657&amp;"-"&amp;$C657,エリア表のみ!$Q$5:$Z$906,3,FALSE) ="●",FALSE),IFERROR(VLOOKUP($B657&amp;"-"&amp;$C657,エリア表のみ!$AD$5:$AM$906,3,FALSE) ="●",FALSE)),1,0),0)</f>
        <v>0</v>
      </c>
      <c r="E657" s="287">
        <v>303</v>
      </c>
      <c r="F657" s="287">
        <f>IFERROR(IF(OR(IFERROR(VLOOKUP($B657&amp;"-"&amp;$C657,エリア表のみ!$D$5:$M$906,5,FALSE) ="●",FALSE),IFERROR(VLOOKUP($B657&amp;"-"&amp;$C657,エリア表のみ!$Q$5:$Z$906,5,FALSE) ="●",FALSE),IFERROR(VLOOKUP($B657&amp;"-"&amp;$C657,エリア表のみ!$AD$5:$AM$906,5,FALSE) ="●",FALSE)),1,0),0)</f>
        <v>0</v>
      </c>
      <c r="G657" s="287">
        <v>106</v>
      </c>
      <c r="H657" s="287">
        <f>IFERROR(IF(OR(IFERROR(VLOOKUP($B657&amp;"-"&amp;$C657,エリア表のみ!$D$5:$M$906,7,FALSE) ="●",FALSE),IFERROR(VLOOKUP($B657&amp;"-"&amp;$C657,エリア表のみ!$Q$5:$Z$906,7,FALSE) ="●",FALSE),IFERROR(VLOOKUP($B657&amp;"-"&amp;$C657,エリア表のみ!$AD$5:$AM$906,7,FALSE) ="●",FALSE)),1,0),0)</f>
        <v>0</v>
      </c>
      <c r="I657" s="71">
        <v>409</v>
      </c>
      <c r="J657" s="287">
        <f>IFERROR(_xlfn.IFS(IFERROR(VLOOKUP($B657&amp;"-"&amp;$C657,エリア表のみ!$D$5:$M$906,1,FALSE) =$B657&amp;"-"&amp;$C657,FALSE),IFERROR(VLOOKUP($B657&amp;"-"&amp;$C657,エリア表のみ!$D$5:$M$906,9,FALSE),0),IFERROR(VLOOKUP($B657&amp;"-"&amp;$C657,エリア表のみ!$Q$5:$Z$906,1,FALSE) =$B657&amp;"-"&amp;$C657,FALSE),IFERROR(VLOOKUP($B657&amp;"-"&amp;$C657,エリア表のみ!$Q$5:$Z$906,9,FALSE),0),IFERROR(VLOOKUP($B657&amp;"-"&amp;$C657,エリア表のみ!$AD$5:$AM$906,1,FALSE) =$B657&amp;"-"&amp;$C657,FALSE),IFERROR(VLOOKUP($B657&amp;"-"&amp;$C657,エリア表のみ!$AD$5:$AM$906,9,FALSE),0)),0)</f>
        <v>0</v>
      </c>
    </row>
    <row r="658" spans="1:12">
      <c r="A658" s="17">
        <v>29</v>
      </c>
      <c r="B658" s="17">
        <v>21</v>
      </c>
      <c r="C658" s="71">
        <v>29</v>
      </c>
      <c r="D658" s="71">
        <f>IFERROR(IF(OR(IFERROR(VLOOKUP($B658&amp;"-"&amp;$C658,エリア表のみ!$D$5:$M$906,3,FALSE) ="●",FALSE),IFERROR(VLOOKUP($B658&amp;"-"&amp;$C658,エリア表のみ!$Q$5:$Z$906,3,FALSE) ="●",FALSE),IFERROR(VLOOKUP($B658&amp;"-"&amp;$C658,エリア表のみ!$AD$5:$AM$906,3,FALSE) ="●",FALSE)),1,0),0)</f>
        <v>0</v>
      </c>
      <c r="E658" s="71">
        <v>224</v>
      </c>
      <c r="F658" s="71">
        <f>IFERROR(IF(OR(IFERROR(VLOOKUP($B658&amp;"-"&amp;$C658,エリア表のみ!$D$5:$M$906,5,FALSE) ="●",FALSE),IFERROR(VLOOKUP($B658&amp;"-"&amp;$C658,エリア表のみ!$Q$5:$Z$906,5,FALSE) ="●",FALSE),IFERROR(VLOOKUP($B658&amp;"-"&amp;$C658,エリア表のみ!$AD$5:$AM$906,5,FALSE) ="●",FALSE)),1,0),0)</f>
        <v>0</v>
      </c>
      <c r="G658" s="71">
        <v>46</v>
      </c>
      <c r="H658" s="71">
        <f>IFERROR(IF(OR(IFERROR(VLOOKUP($B658&amp;"-"&amp;$C658,エリア表のみ!$D$5:$M$906,7,FALSE) ="●",FALSE),IFERROR(VLOOKUP($B658&amp;"-"&amp;$C658,エリア表のみ!$Q$5:$Z$906,7,FALSE) ="●",FALSE),IFERROR(VLOOKUP($B658&amp;"-"&amp;$C658,エリア表のみ!$AD$5:$AM$906,7,FALSE) ="●",FALSE)),1,0),0)</f>
        <v>0</v>
      </c>
      <c r="I658" s="71">
        <v>270</v>
      </c>
      <c r="J658" s="71">
        <f>IFERROR(_xlfn.IFS(IFERROR(VLOOKUP($B658&amp;"-"&amp;$C658,エリア表のみ!$D$5:$M$906,1,FALSE) =$B658&amp;"-"&amp;$C658,FALSE),IFERROR(VLOOKUP($B658&amp;"-"&amp;$C658,エリア表のみ!$D$5:$M$906,9,FALSE),0),IFERROR(VLOOKUP($B658&amp;"-"&amp;$C658,エリア表のみ!$Q$5:$Z$906,1,FALSE) =$B658&amp;"-"&amp;$C658,FALSE),IFERROR(VLOOKUP($B658&amp;"-"&amp;$C658,エリア表のみ!$Q$5:$Z$906,9,FALSE),0),IFERROR(VLOOKUP($B658&amp;"-"&amp;$C658,エリア表のみ!$AD$5:$AM$906,1,FALSE) =$B658&amp;"-"&amp;$C658,FALSE),IFERROR(VLOOKUP($B658&amp;"-"&amp;$C658,エリア表のみ!$AD$5:$AM$906,9,FALSE),0)),0)</f>
        <v>0</v>
      </c>
    </row>
    <row r="659" spans="1:12" s="286" customFormat="1">
      <c r="A659" s="286">
        <v>31</v>
      </c>
      <c r="B659" s="286">
        <v>21</v>
      </c>
      <c r="C659" s="287">
        <v>31</v>
      </c>
      <c r="D659" s="287">
        <f>IFERROR(IF(OR(IFERROR(VLOOKUP($B659&amp;"-"&amp;$C659,エリア表のみ!$D$5:$M$906,3,FALSE) ="●",FALSE),IFERROR(VLOOKUP($B659&amp;"-"&amp;$C659,エリア表のみ!$Q$5:$Z$906,3,FALSE) ="●",FALSE),IFERROR(VLOOKUP($B659&amp;"-"&amp;$C659,エリア表のみ!$AD$5:$AM$906,3,FALSE) ="●",FALSE)),1,0),0)</f>
        <v>0</v>
      </c>
      <c r="E659" s="287">
        <v>250</v>
      </c>
      <c r="F659" s="287">
        <f>IFERROR(IF(OR(IFERROR(VLOOKUP($B659&amp;"-"&amp;$C659,エリア表のみ!$D$5:$M$906,5,FALSE) ="●",FALSE),IFERROR(VLOOKUP($B659&amp;"-"&amp;$C659,エリア表のみ!$Q$5:$Z$906,5,FALSE) ="●",FALSE),IFERROR(VLOOKUP($B659&amp;"-"&amp;$C659,エリア表のみ!$AD$5:$AM$906,5,FALSE) ="●",FALSE)),1,0),0)</f>
        <v>0</v>
      </c>
      <c r="G659" s="287">
        <v>25</v>
      </c>
      <c r="H659" s="287">
        <f>IFERROR(IF(OR(IFERROR(VLOOKUP($B659&amp;"-"&amp;$C659,エリア表のみ!$D$5:$M$906,7,FALSE) ="●",FALSE),IFERROR(VLOOKUP($B659&amp;"-"&amp;$C659,エリア表のみ!$Q$5:$Z$906,7,FALSE) ="●",FALSE),IFERROR(VLOOKUP($B659&amp;"-"&amp;$C659,エリア表のみ!$AD$5:$AM$906,7,FALSE) ="●",FALSE)),1,0),0)</f>
        <v>0</v>
      </c>
      <c r="I659" s="71">
        <v>275</v>
      </c>
      <c r="J659" s="287">
        <f>IFERROR(_xlfn.IFS(IFERROR(VLOOKUP($B659&amp;"-"&amp;$C659,エリア表のみ!$D$5:$M$906,1,FALSE) =$B659&amp;"-"&amp;$C659,FALSE),IFERROR(VLOOKUP($B659&amp;"-"&amp;$C659,エリア表のみ!$D$5:$M$906,9,FALSE),0),IFERROR(VLOOKUP($B659&amp;"-"&amp;$C659,エリア表のみ!$Q$5:$Z$906,1,FALSE) =$B659&amp;"-"&amp;$C659,FALSE),IFERROR(VLOOKUP($B659&amp;"-"&amp;$C659,エリア表のみ!$Q$5:$Z$906,9,FALSE),0),IFERROR(VLOOKUP($B659&amp;"-"&amp;$C659,エリア表のみ!$AD$5:$AM$906,1,FALSE) =$B659&amp;"-"&amp;$C659,FALSE),IFERROR(VLOOKUP($B659&amp;"-"&amp;$C659,エリア表のみ!$AD$5:$AM$906,9,FALSE),0)),0)</f>
        <v>0</v>
      </c>
    </row>
    <row r="660" spans="1:12">
      <c r="A660" s="17">
        <v>1</v>
      </c>
      <c r="B660" s="17">
        <v>22</v>
      </c>
      <c r="C660" s="71">
        <v>1</v>
      </c>
      <c r="D660" s="71">
        <f>IFERROR(IF(OR(IFERROR(VLOOKUP($B660&amp;"-"&amp;$C660,エリア表のみ!$D$5:$M$906,3,FALSE) ="●",FALSE),IFERROR(VLOOKUP($B660&amp;"-"&amp;$C660,エリア表のみ!$Q$5:$Z$906,3,FALSE) ="●",FALSE),IFERROR(VLOOKUP($B660&amp;"-"&amp;$C660,エリア表のみ!$AD$5:$AM$906,3,FALSE) ="●",FALSE)),1,0),0)</f>
        <v>0</v>
      </c>
      <c r="E660" s="71">
        <v>264</v>
      </c>
      <c r="F660" s="71">
        <f>IFERROR(IF(OR(IFERROR(VLOOKUP($B660&amp;"-"&amp;$C660,エリア表のみ!$D$5:$M$906,5,FALSE) ="●",FALSE),IFERROR(VLOOKUP($B660&amp;"-"&amp;$C660,エリア表のみ!$Q$5:$Z$906,5,FALSE) ="●",FALSE),IFERROR(VLOOKUP($B660&amp;"-"&amp;$C660,エリア表のみ!$AD$5:$AM$906,5,FALSE) ="●",FALSE)),1,0),0)</f>
        <v>0</v>
      </c>
      <c r="G660" s="71">
        <v>119</v>
      </c>
      <c r="H660" s="71">
        <f>IFERROR(IF(OR(IFERROR(VLOOKUP($B660&amp;"-"&amp;$C660,エリア表のみ!$D$5:$M$906,7,FALSE) ="●",FALSE),IFERROR(VLOOKUP($B660&amp;"-"&amp;$C660,エリア表のみ!$Q$5:$Z$906,7,FALSE) ="●",FALSE),IFERROR(VLOOKUP($B660&amp;"-"&amp;$C660,エリア表のみ!$AD$5:$AM$906,7,FALSE) ="●",FALSE)),1,0),0)</f>
        <v>0</v>
      </c>
      <c r="I660" s="71">
        <v>383</v>
      </c>
      <c r="J660" s="71">
        <f>IFERROR(_xlfn.IFS(IFERROR(VLOOKUP($B660&amp;"-"&amp;$C660,エリア表のみ!$D$5:$M$906,1,FALSE) =$B660&amp;"-"&amp;$C660,FALSE),IFERROR(VLOOKUP($B660&amp;"-"&amp;$C660,エリア表のみ!$D$5:$M$906,9,FALSE),0),IFERROR(VLOOKUP($B660&amp;"-"&amp;$C660,エリア表のみ!$Q$5:$Z$906,1,FALSE) =$B660&amp;"-"&amp;$C660,FALSE),IFERROR(VLOOKUP($B660&amp;"-"&amp;$C660,エリア表のみ!$Q$5:$Z$906,9,FALSE),0),IFERROR(VLOOKUP($B660&amp;"-"&amp;$C660,エリア表のみ!$AD$5:$AM$906,1,FALSE) =$B660&amp;"-"&amp;$C660,FALSE),IFERROR(VLOOKUP($B660&amp;"-"&amp;$C660,エリア表のみ!$AD$5:$AM$906,9,FALSE),0)),0)</f>
        <v>0</v>
      </c>
    </row>
    <row r="661" spans="1:12">
      <c r="A661" s="17">
        <v>2</v>
      </c>
      <c r="B661" s="17">
        <v>22</v>
      </c>
      <c r="C661" s="71">
        <v>2</v>
      </c>
      <c r="D661" s="71">
        <f>IFERROR(IF(OR(IFERROR(VLOOKUP($B661&amp;"-"&amp;$C661,エリア表のみ!$D$5:$M$906,3,FALSE) ="●",FALSE),IFERROR(VLOOKUP($B661&amp;"-"&amp;$C661,エリア表のみ!$Q$5:$Z$906,3,FALSE) ="●",FALSE),IFERROR(VLOOKUP($B661&amp;"-"&amp;$C661,エリア表のみ!$AD$5:$AM$906,3,FALSE) ="●",FALSE)),1,0),0)</f>
        <v>0</v>
      </c>
      <c r="E661" s="71">
        <v>175</v>
      </c>
      <c r="F661" s="71">
        <f>IFERROR(IF(OR(IFERROR(VLOOKUP($B661&amp;"-"&amp;$C661,エリア表のみ!$D$5:$M$906,5,FALSE) ="●",FALSE),IFERROR(VLOOKUP($B661&amp;"-"&amp;$C661,エリア表のみ!$Q$5:$Z$906,5,FALSE) ="●",FALSE),IFERROR(VLOOKUP($B661&amp;"-"&amp;$C661,エリア表のみ!$AD$5:$AM$906,5,FALSE) ="●",FALSE)),1,0),0)</f>
        <v>0</v>
      </c>
      <c r="G661" s="71">
        <v>185</v>
      </c>
      <c r="H661" s="71">
        <f>IFERROR(IF(OR(IFERROR(VLOOKUP($B661&amp;"-"&amp;$C661,エリア表のみ!$D$5:$M$906,7,FALSE) ="●",FALSE),IFERROR(VLOOKUP($B661&amp;"-"&amp;$C661,エリア表のみ!$Q$5:$Z$906,7,FALSE) ="●",FALSE),IFERROR(VLOOKUP($B661&amp;"-"&amp;$C661,エリア表のみ!$AD$5:$AM$906,7,FALSE) ="●",FALSE)),1,0),0)</f>
        <v>0</v>
      </c>
      <c r="I661" s="71">
        <v>360</v>
      </c>
      <c r="J661" s="71">
        <f>IFERROR(_xlfn.IFS(IFERROR(VLOOKUP($B661&amp;"-"&amp;$C661,エリア表のみ!$D$5:$M$906,1,FALSE) =$B661&amp;"-"&amp;$C661,FALSE),IFERROR(VLOOKUP($B661&amp;"-"&amp;$C661,エリア表のみ!$D$5:$M$906,9,FALSE),0),IFERROR(VLOOKUP($B661&amp;"-"&amp;$C661,エリア表のみ!$Q$5:$Z$906,1,FALSE) =$B661&amp;"-"&amp;$C661,FALSE),IFERROR(VLOOKUP($B661&amp;"-"&amp;$C661,エリア表のみ!$Q$5:$Z$906,9,FALSE),0),IFERROR(VLOOKUP($B661&amp;"-"&amp;$C661,エリア表のみ!$AD$5:$AM$906,1,FALSE) =$B661&amp;"-"&amp;$C661,FALSE),IFERROR(VLOOKUP($B661&amp;"-"&amp;$C661,エリア表のみ!$AD$5:$AM$906,9,FALSE),0)),0)</f>
        <v>0</v>
      </c>
    </row>
    <row r="662" spans="1:12">
      <c r="A662" s="17">
        <v>3</v>
      </c>
      <c r="B662" s="17">
        <v>22</v>
      </c>
      <c r="C662" s="71">
        <v>3</v>
      </c>
      <c r="D662" s="71">
        <f>IFERROR(IF(OR(IFERROR(VLOOKUP($B662&amp;"-"&amp;$C662,エリア表のみ!$D$5:$M$906,3,FALSE) ="●",FALSE),IFERROR(VLOOKUP($B662&amp;"-"&amp;$C662,エリア表のみ!$Q$5:$Z$906,3,FALSE) ="●",FALSE),IFERROR(VLOOKUP($B662&amp;"-"&amp;$C662,エリア表のみ!$AD$5:$AM$906,3,FALSE) ="●",FALSE)),1,0),0)</f>
        <v>0</v>
      </c>
      <c r="E662" s="71">
        <v>377</v>
      </c>
      <c r="F662" s="71">
        <f>IFERROR(IF(OR(IFERROR(VLOOKUP($B662&amp;"-"&amp;$C662,エリア表のみ!$D$5:$M$906,5,FALSE) ="●",FALSE),IFERROR(VLOOKUP($B662&amp;"-"&amp;$C662,エリア表のみ!$Q$5:$Z$906,5,FALSE) ="●",FALSE),IFERROR(VLOOKUP($B662&amp;"-"&amp;$C662,エリア表のみ!$AD$5:$AM$906,5,FALSE) ="●",FALSE)),1,0),0)</f>
        <v>0</v>
      </c>
      <c r="G662" s="71">
        <v>120</v>
      </c>
      <c r="H662" s="71">
        <f>IFERROR(IF(OR(IFERROR(VLOOKUP($B662&amp;"-"&amp;$C662,エリア表のみ!$D$5:$M$906,7,FALSE) ="●",FALSE),IFERROR(VLOOKUP($B662&amp;"-"&amp;$C662,エリア表のみ!$Q$5:$Z$906,7,FALSE) ="●",FALSE),IFERROR(VLOOKUP($B662&amp;"-"&amp;$C662,エリア表のみ!$AD$5:$AM$906,7,FALSE) ="●",FALSE)),1,0),0)</f>
        <v>0</v>
      </c>
      <c r="I662" s="71">
        <v>497</v>
      </c>
      <c r="J662" s="71">
        <f>IFERROR(_xlfn.IFS(IFERROR(VLOOKUP($B662&amp;"-"&amp;$C662,エリア表のみ!$D$5:$M$906,1,FALSE) =$B662&amp;"-"&amp;$C662,FALSE),IFERROR(VLOOKUP($B662&amp;"-"&amp;$C662,エリア表のみ!$D$5:$M$906,9,FALSE),0),IFERROR(VLOOKUP($B662&amp;"-"&amp;$C662,エリア表のみ!$Q$5:$Z$906,1,FALSE) =$B662&amp;"-"&amp;$C662,FALSE),IFERROR(VLOOKUP($B662&amp;"-"&amp;$C662,エリア表のみ!$Q$5:$Z$906,9,FALSE),0),IFERROR(VLOOKUP($B662&amp;"-"&amp;$C662,エリア表のみ!$AD$5:$AM$906,1,FALSE) =$B662&amp;"-"&amp;$C662,FALSE),IFERROR(VLOOKUP($B662&amp;"-"&amp;$C662,エリア表のみ!$AD$5:$AM$906,9,FALSE),0)),0)</f>
        <v>0</v>
      </c>
    </row>
    <row r="663" spans="1:12">
      <c r="A663" s="17">
        <v>4</v>
      </c>
      <c r="B663" s="17">
        <v>22</v>
      </c>
      <c r="C663" s="71">
        <v>4</v>
      </c>
      <c r="D663" s="71">
        <f>IFERROR(IF(OR(IFERROR(VLOOKUP($B663&amp;"-"&amp;$C663,エリア表のみ!$D$5:$M$906,3,FALSE) ="●",FALSE),IFERROR(VLOOKUP($B663&amp;"-"&amp;$C663,エリア表のみ!$Q$5:$Z$906,3,FALSE) ="●",FALSE),IFERROR(VLOOKUP($B663&amp;"-"&amp;$C663,エリア表のみ!$AD$5:$AM$906,3,FALSE) ="●",FALSE)),1,0),0)</f>
        <v>0</v>
      </c>
      <c r="E663" s="71">
        <v>363</v>
      </c>
      <c r="F663" s="71">
        <f>IFERROR(IF(OR(IFERROR(VLOOKUP($B663&amp;"-"&amp;$C663,エリア表のみ!$D$5:$M$906,5,FALSE) ="●",FALSE),IFERROR(VLOOKUP($B663&amp;"-"&amp;$C663,エリア表のみ!$Q$5:$Z$906,5,FALSE) ="●",FALSE),IFERROR(VLOOKUP($B663&amp;"-"&amp;$C663,エリア表のみ!$AD$5:$AM$906,5,FALSE) ="●",FALSE)),1,0),0)</f>
        <v>0</v>
      </c>
      <c r="G663" s="71">
        <v>146</v>
      </c>
      <c r="H663" s="71">
        <f>IFERROR(IF(OR(IFERROR(VLOOKUP($B663&amp;"-"&amp;$C663,エリア表のみ!$D$5:$M$906,7,FALSE) ="●",FALSE),IFERROR(VLOOKUP($B663&amp;"-"&amp;$C663,エリア表のみ!$Q$5:$Z$906,7,FALSE) ="●",FALSE),IFERROR(VLOOKUP($B663&amp;"-"&amp;$C663,エリア表のみ!$AD$5:$AM$906,7,FALSE) ="●",FALSE)),1,0),0)</f>
        <v>0</v>
      </c>
      <c r="I663" s="71">
        <v>509</v>
      </c>
      <c r="J663" s="71">
        <f>IFERROR(_xlfn.IFS(IFERROR(VLOOKUP($B663&amp;"-"&amp;$C663,エリア表のみ!$D$5:$M$906,1,FALSE) =$B663&amp;"-"&amp;$C663,FALSE),IFERROR(VLOOKUP($B663&amp;"-"&amp;$C663,エリア表のみ!$D$5:$M$906,9,FALSE),0),IFERROR(VLOOKUP($B663&amp;"-"&amp;$C663,エリア表のみ!$Q$5:$Z$906,1,FALSE) =$B663&amp;"-"&amp;$C663,FALSE),IFERROR(VLOOKUP($B663&amp;"-"&amp;$C663,エリア表のみ!$Q$5:$Z$906,9,FALSE),0),IFERROR(VLOOKUP($B663&amp;"-"&amp;$C663,エリア表のみ!$AD$5:$AM$906,1,FALSE) =$B663&amp;"-"&amp;$C663,FALSE),IFERROR(VLOOKUP($B663&amp;"-"&amp;$C663,エリア表のみ!$AD$5:$AM$906,9,FALSE),0)),0)</f>
        <v>0</v>
      </c>
    </row>
    <row r="664" spans="1:12">
      <c r="A664" s="17">
        <v>5</v>
      </c>
      <c r="B664" s="17">
        <v>22</v>
      </c>
      <c r="C664" s="71">
        <v>5</v>
      </c>
      <c r="D664" s="71">
        <f>IFERROR(IF(OR(IFERROR(VLOOKUP($B664&amp;"-"&amp;$C664,エリア表のみ!$D$5:$M$906,3,FALSE) ="●",FALSE),IFERROR(VLOOKUP($B664&amp;"-"&amp;$C664,エリア表のみ!$Q$5:$Z$906,3,FALSE) ="●",FALSE),IFERROR(VLOOKUP($B664&amp;"-"&amp;$C664,エリア表のみ!$AD$5:$AM$906,3,FALSE) ="●",FALSE)),1,0),0)</f>
        <v>0</v>
      </c>
      <c r="E664" s="71">
        <v>194</v>
      </c>
      <c r="F664" s="71">
        <f>IFERROR(IF(OR(IFERROR(VLOOKUP($B664&amp;"-"&amp;$C664,エリア表のみ!$D$5:$M$906,5,FALSE) ="●",FALSE),IFERROR(VLOOKUP($B664&amp;"-"&amp;$C664,エリア表のみ!$Q$5:$Z$906,5,FALSE) ="●",FALSE),IFERROR(VLOOKUP($B664&amp;"-"&amp;$C664,エリア表のみ!$AD$5:$AM$906,5,FALSE) ="●",FALSE)),1,0),0)</f>
        <v>0</v>
      </c>
      <c r="G664" s="71">
        <v>100</v>
      </c>
      <c r="H664" s="71">
        <f>IFERROR(IF(OR(IFERROR(VLOOKUP($B664&amp;"-"&amp;$C664,エリア表のみ!$D$5:$M$906,7,FALSE) ="●",FALSE),IFERROR(VLOOKUP($B664&amp;"-"&amp;$C664,エリア表のみ!$Q$5:$Z$906,7,FALSE) ="●",FALSE),IFERROR(VLOOKUP($B664&amp;"-"&amp;$C664,エリア表のみ!$AD$5:$AM$906,7,FALSE) ="●",FALSE)),1,0),0)</f>
        <v>0</v>
      </c>
      <c r="I664" s="71">
        <v>294</v>
      </c>
      <c r="J664" s="71">
        <f>IFERROR(_xlfn.IFS(IFERROR(VLOOKUP($B664&amp;"-"&amp;$C664,エリア表のみ!$D$5:$M$906,1,FALSE) =$B664&amp;"-"&amp;$C664,FALSE),IFERROR(VLOOKUP($B664&amp;"-"&amp;$C664,エリア表のみ!$D$5:$M$906,9,FALSE),0),IFERROR(VLOOKUP($B664&amp;"-"&amp;$C664,エリア表のみ!$Q$5:$Z$906,1,FALSE) =$B664&amp;"-"&amp;$C664,FALSE),IFERROR(VLOOKUP($B664&amp;"-"&amp;$C664,エリア表のみ!$Q$5:$Z$906,9,FALSE),0),IFERROR(VLOOKUP($B664&amp;"-"&amp;$C664,エリア表のみ!$AD$5:$AM$906,1,FALSE) =$B664&amp;"-"&amp;$C664,FALSE),IFERROR(VLOOKUP($B664&amp;"-"&amp;$C664,エリア表のみ!$AD$5:$AM$906,9,FALSE),0)),0)</f>
        <v>0</v>
      </c>
    </row>
    <row r="665" spans="1:12">
      <c r="A665" s="17">
        <v>6</v>
      </c>
      <c r="B665" s="17">
        <v>22</v>
      </c>
      <c r="C665" s="71">
        <v>6</v>
      </c>
      <c r="D665" s="71">
        <f>IFERROR(IF(OR(IFERROR(VLOOKUP($B665&amp;"-"&amp;$C665,エリア表のみ!$D$5:$M$906,3,FALSE) ="●",FALSE),IFERROR(VLOOKUP($B665&amp;"-"&amp;$C665,エリア表のみ!$Q$5:$Z$906,3,FALSE) ="●",FALSE),IFERROR(VLOOKUP($B665&amp;"-"&amp;$C665,エリア表のみ!$AD$5:$AM$906,3,FALSE) ="●",FALSE)),1,0),0)</f>
        <v>0</v>
      </c>
      <c r="E665" s="71">
        <v>225</v>
      </c>
      <c r="F665" s="71">
        <f>IFERROR(IF(OR(IFERROR(VLOOKUP($B665&amp;"-"&amp;$C665,エリア表のみ!$D$5:$M$906,5,FALSE) ="●",FALSE),IFERROR(VLOOKUP($B665&amp;"-"&amp;$C665,エリア表のみ!$Q$5:$Z$906,5,FALSE) ="●",FALSE),IFERROR(VLOOKUP($B665&amp;"-"&amp;$C665,エリア表のみ!$AD$5:$AM$906,5,FALSE) ="●",FALSE)),1,0),0)</f>
        <v>0</v>
      </c>
      <c r="G665" s="71">
        <v>123</v>
      </c>
      <c r="H665" s="71">
        <f>IFERROR(IF(OR(IFERROR(VLOOKUP($B665&amp;"-"&amp;$C665,エリア表のみ!$D$5:$M$906,7,FALSE) ="●",FALSE),IFERROR(VLOOKUP($B665&amp;"-"&amp;$C665,エリア表のみ!$Q$5:$Z$906,7,FALSE) ="●",FALSE),IFERROR(VLOOKUP($B665&amp;"-"&amp;$C665,エリア表のみ!$AD$5:$AM$906,7,FALSE) ="●",FALSE)),1,0),0)</f>
        <v>0</v>
      </c>
      <c r="I665" s="71">
        <v>348</v>
      </c>
      <c r="J665" s="71">
        <f>IFERROR(_xlfn.IFS(IFERROR(VLOOKUP($B665&amp;"-"&amp;$C665,エリア表のみ!$D$5:$M$906,1,FALSE) =$B665&amp;"-"&amp;$C665,FALSE),IFERROR(VLOOKUP($B665&amp;"-"&amp;$C665,エリア表のみ!$D$5:$M$906,9,FALSE),0),IFERROR(VLOOKUP($B665&amp;"-"&amp;$C665,エリア表のみ!$Q$5:$Z$906,1,FALSE) =$B665&amp;"-"&amp;$C665,FALSE),IFERROR(VLOOKUP($B665&amp;"-"&amp;$C665,エリア表のみ!$Q$5:$Z$906,9,FALSE),0),IFERROR(VLOOKUP($B665&amp;"-"&amp;$C665,エリア表のみ!$AD$5:$AM$906,1,FALSE) =$B665&amp;"-"&amp;$C665,FALSE),IFERROR(VLOOKUP($B665&amp;"-"&amp;$C665,エリア表のみ!$AD$5:$AM$906,9,FALSE),0)),0)</f>
        <v>0</v>
      </c>
    </row>
    <row r="666" spans="1:12">
      <c r="A666" s="17">
        <v>7</v>
      </c>
      <c r="B666" s="17">
        <v>22</v>
      </c>
      <c r="C666" s="71">
        <v>7</v>
      </c>
      <c r="D666" s="71">
        <f>IFERROR(IF(OR(IFERROR(VLOOKUP($B666&amp;"-"&amp;$C666,エリア表のみ!$D$5:$M$906,3,FALSE) ="●",FALSE),IFERROR(VLOOKUP($B666&amp;"-"&amp;$C666,エリア表のみ!$Q$5:$Z$906,3,FALSE) ="●",FALSE),IFERROR(VLOOKUP($B666&amp;"-"&amp;$C666,エリア表のみ!$AD$5:$AM$906,3,FALSE) ="●",FALSE)),1,0),0)</f>
        <v>0</v>
      </c>
      <c r="E666" s="71">
        <v>165</v>
      </c>
      <c r="F666" s="71">
        <f>IFERROR(IF(OR(IFERROR(VLOOKUP($B666&amp;"-"&amp;$C666,エリア表のみ!$D$5:$M$906,5,FALSE) ="●",FALSE),IFERROR(VLOOKUP($B666&amp;"-"&amp;$C666,エリア表のみ!$Q$5:$Z$906,5,FALSE) ="●",FALSE),IFERROR(VLOOKUP($B666&amp;"-"&amp;$C666,エリア表のみ!$AD$5:$AM$906,5,FALSE) ="●",FALSE)),1,0),0)</f>
        <v>0</v>
      </c>
      <c r="G666" s="71">
        <v>310</v>
      </c>
      <c r="H666" s="71">
        <f>IFERROR(IF(OR(IFERROR(VLOOKUP($B666&amp;"-"&amp;$C666,エリア表のみ!$D$5:$M$906,7,FALSE) ="●",FALSE),IFERROR(VLOOKUP($B666&amp;"-"&amp;$C666,エリア表のみ!$Q$5:$Z$906,7,FALSE) ="●",FALSE),IFERROR(VLOOKUP($B666&amp;"-"&amp;$C666,エリア表のみ!$AD$5:$AM$906,7,FALSE) ="●",FALSE)),1,0),0)</f>
        <v>0</v>
      </c>
      <c r="I666" s="71">
        <v>475</v>
      </c>
      <c r="J666" s="71">
        <f>IFERROR(_xlfn.IFS(IFERROR(VLOOKUP($B666&amp;"-"&amp;$C666,エリア表のみ!$D$5:$M$906,1,FALSE) =$B666&amp;"-"&amp;$C666,FALSE),IFERROR(VLOOKUP($B666&amp;"-"&amp;$C666,エリア表のみ!$D$5:$M$906,9,FALSE),0),IFERROR(VLOOKUP($B666&amp;"-"&amp;$C666,エリア表のみ!$Q$5:$Z$906,1,FALSE) =$B666&amp;"-"&amp;$C666,FALSE),IFERROR(VLOOKUP($B666&amp;"-"&amp;$C666,エリア表のみ!$Q$5:$Z$906,9,FALSE),0),IFERROR(VLOOKUP($B666&amp;"-"&amp;$C666,エリア表のみ!$AD$5:$AM$906,1,FALSE) =$B666&amp;"-"&amp;$C666,FALSE),IFERROR(VLOOKUP($B666&amp;"-"&amp;$C666,エリア表のみ!$AD$5:$AM$906,9,FALSE),0)),0)</f>
        <v>0</v>
      </c>
    </row>
    <row r="667" spans="1:12">
      <c r="A667" s="17">
        <v>8</v>
      </c>
      <c r="B667" s="17">
        <v>22</v>
      </c>
      <c r="C667" s="71">
        <v>8</v>
      </c>
      <c r="D667" s="71">
        <f>IFERROR(IF(OR(IFERROR(VLOOKUP($B667&amp;"-"&amp;$C667,エリア表のみ!$D$5:$M$906,3,FALSE) ="●",FALSE),IFERROR(VLOOKUP($B667&amp;"-"&amp;$C667,エリア表のみ!$Q$5:$Z$906,3,FALSE) ="●",FALSE),IFERROR(VLOOKUP($B667&amp;"-"&amp;$C667,エリア表のみ!$AD$5:$AM$906,3,FALSE) ="●",FALSE)),1,0),0)</f>
        <v>0</v>
      </c>
      <c r="E667" s="71">
        <v>315</v>
      </c>
      <c r="F667" s="71">
        <f>IFERROR(IF(OR(IFERROR(VLOOKUP($B667&amp;"-"&amp;$C667,エリア表のみ!$D$5:$M$906,5,FALSE) ="●",FALSE),IFERROR(VLOOKUP($B667&amp;"-"&amp;$C667,エリア表のみ!$Q$5:$Z$906,5,FALSE) ="●",FALSE),IFERROR(VLOOKUP($B667&amp;"-"&amp;$C667,エリア表のみ!$AD$5:$AM$906,5,FALSE) ="●",FALSE)),1,0),0)</f>
        <v>0</v>
      </c>
      <c r="G667" s="71">
        <v>101</v>
      </c>
      <c r="H667" s="71">
        <f>IFERROR(IF(OR(IFERROR(VLOOKUP($B667&amp;"-"&amp;$C667,エリア表のみ!$D$5:$M$906,7,FALSE) ="●",FALSE),IFERROR(VLOOKUP($B667&amp;"-"&amp;$C667,エリア表のみ!$Q$5:$Z$906,7,FALSE) ="●",FALSE),IFERROR(VLOOKUP($B667&amp;"-"&amp;$C667,エリア表のみ!$AD$5:$AM$906,7,FALSE) ="●",FALSE)),1,0),0)</f>
        <v>0</v>
      </c>
      <c r="I667" s="71">
        <v>416</v>
      </c>
      <c r="J667" s="71">
        <f>IFERROR(_xlfn.IFS(IFERROR(VLOOKUP($B667&amp;"-"&amp;$C667,エリア表のみ!$D$5:$M$906,1,FALSE) =$B667&amp;"-"&amp;$C667,FALSE),IFERROR(VLOOKUP($B667&amp;"-"&amp;$C667,エリア表のみ!$D$5:$M$906,9,FALSE),0),IFERROR(VLOOKUP($B667&amp;"-"&amp;$C667,エリア表のみ!$Q$5:$Z$906,1,FALSE) =$B667&amp;"-"&amp;$C667,FALSE),IFERROR(VLOOKUP($B667&amp;"-"&amp;$C667,エリア表のみ!$Q$5:$Z$906,9,FALSE),0),IFERROR(VLOOKUP($B667&amp;"-"&amp;$C667,エリア表のみ!$AD$5:$AM$906,1,FALSE) =$B667&amp;"-"&amp;$C667,FALSE),IFERROR(VLOOKUP($B667&amp;"-"&amp;$C667,エリア表のみ!$AD$5:$AM$906,9,FALSE),0)),0)</f>
        <v>0</v>
      </c>
    </row>
    <row r="668" spans="1:12">
      <c r="A668" s="17">
        <v>9</v>
      </c>
      <c r="B668" s="17">
        <v>22</v>
      </c>
      <c r="C668" s="71">
        <v>9</v>
      </c>
      <c r="D668" s="71">
        <f>IFERROR(IF(OR(IFERROR(VLOOKUP($B668&amp;"-"&amp;$C668,エリア表のみ!$D$5:$M$906,3,FALSE) ="●",FALSE),IFERROR(VLOOKUP($B668&amp;"-"&amp;$C668,エリア表のみ!$Q$5:$Z$906,3,FALSE) ="●",FALSE),IFERROR(VLOOKUP($B668&amp;"-"&amp;$C668,エリア表のみ!$AD$5:$AM$906,3,FALSE) ="●",FALSE)),1,0),0)</f>
        <v>0</v>
      </c>
      <c r="E668" s="71">
        <v>209</v>
      </c>
      <c r="F668" s="71">
        <f>IFERROR(IF(OR(IFERROR(VLOOKUP($B668&amp;"-"&amp;$C668,エリア表のみ!$D$5:$M$906,5,FALSE) ="●",FALSE),IFERROR(VLOOKUP($B668&amp;"-"&amp;$C668,エリア表のみ!$Q$5:$Z$906,5,FALSE) ="●",FALSE),IFERROR(VLOOKUP($B668&amp;"-"&amp;$C668,エリア表のみ!$AD$5:$AM$906,5,FALSE) ="●",FALSE)),1,0),0)</f>
        <v>0</v>
      </c>
      <c r="G668" s="71">
        <v>32</v>
      </c>
      <c r="H668" s="71">
        <f>IFERROR(IF(OR(IFERROR(VLOOKUP($B668&amp;"-"&amp;$C668,エリア表のみ!$D$5:$M$906,7,FALSE) ="●",FALSE),IFERROR(VLOOKUP($B668&amp;"-"&amp;$C668,エリア表のみ!$Q$5:$Z$906,7,FALSE) ="●",FALSE),IFERROR(VLOOKUP($B668&amp;"-"&amp;$C668,エリア表のみ!$AD$5:$AM$906,7,FALSE) ="●",FALSE)),1,0),0)</f>
        <v>0</v>
      </c>
      <c r="I668" s="71">
        <v>241</v>
      </c>
      <c r="J668" s="71">
        <f>IFERROR(_xlfn.IFS(IFERROR(VLOOKUP($B668&amp;"-"&amp;$C668,エリア表のみ!$D$5:$M$906,1,FALSE) =$B668&amp;"-"&amp;$C668,FALSE),IFERROR(VLOOKUP($B668&amp;"-"&amp;$C668,エリア表のみ!$D$5:$M$906,9,FALSE),0),IFERROR(VLOOKUP($B668&amp;"-"&amp;$C668,エリア表のみ!$Q$5:$Z$906,1,FALSE) =$B668&amp;"-"&amp;$C668,FALSE),IFERROR(VLOOKUP($B668&amp;"-"&amp;$C668,エリア表のみ!$Q$5:$Z$906,9,FALSE),0),IFERROR(VLOOKUP($B668&amp;"-"&amp;$C668,エリア表のみ!$AD$5:$AM$906,1,FALSE) =$B668&amp;"-"&amp;$C668,FALSE),IFERROR(VLOOKUP($B668&amp;"-"&amp;$C668,エリア表のみ!$AD$5:$AM$906,9,FALSE),0)),0)</f>
        <v>0</v>
      </c>
    </row>
    <row r="669" spans="1:12">
      <c r="A669" s="17">
        <v>10</v>
      </c>
      <c r="B669" s="17">
        <v>22</v>
      </c>
      <c r="C669" s="71">
        <v>10</v>
      </c>
      <c r="D669" s="71">
        <f>IFERROR(IF(OR(IFERROR(VLOOKUP($B669&amp;"-"&amp;$C669,エリア表のみ!$D$5:$M$906,3,FALSE) ="●",FALSE),IFERROR(VLOOKUP($B669&amp;"-"&amp;$C669,エリア表のみ!$Q$5:$Z$906,3,FALSE) ="●",FALSE),IFERROR(VLOOKUP($B669&amp;"-"&amp;$C669,エリア表のみ!$AD$5:$AM$906,3,FALSE) ="●",FALSE)),1,0),0)</f>
        <v>0</v>
      </c>
      <c r="E669" s="71">
        <v>103</v>
      </c>
      <c r="F669" s="71">
        <f>IFERROR(IF(OR(IFERROR(VLOOKUP($B669&amp;"-"&amp;$C669,エリア表のみ!$D$5:$M$906,5,FALSE) ="●",FALSE),IFERROR(VLOOKUP($B669&amp;"-"&amp;$C669,エリア表のみ!$Q$5:$Z$906,5,FALSE) ="●",FALSE),IFERROR(VLOOKUP($B669&amp;"-"&amp;$C669,エリア表のみ!$AD$5:$AM$906,5,FALSE) ="●",FALSE)),1,0),0)</f>
        <v>0</v>
      </c>
      <c r="G669" s="71">
        <v>91</v>
      </c>
      <c r="H669" s="71">
        <f>IFERROR(IF(OR(IFERROR(VLOOKUP($B669&amp;"-"&amp;$C669,エリア表のみ!$D$5:$M$906,7,FALSE) ="●",FALSE),IFERROR(VLOOKUP($B669&amp;"-"&amp;$C669,エリア表のみ!$Q$5:$Z$906,7,FALSE) ="●",FALSE),IFERROR(VLOOKUP($B669&amp;"-"&amp;$C669,エリア表のみ!$AD$5:$AM$906,7,FALSE) ="●",FALSE)),1,0),0)</f>
        <v>0</v>
      </c>
      <c r="I669" s="71">
        <v>194</v>
      </c>
      <c r="J669" s="71">
        <f>IFERROR(_xlfn.IFS(IFERROR(VLOOKUP($B669&amp;"-"&amp;$C669,エリア表のみ!$D$5:$M$906,1,FALSE) =$B669&amp;"-"&amp;$C669,FALSE),IFERROR(VLOOKUP($B669&amp;"-"&amp;$C669,エリア表のみ!$D$5:$M$906,9,FALSE),0),IFERROR(VLOOKUP($B669&amp;"-"&amp;$C669,エリア表のみ!$Q$5:$Z$906,1,FALSE) =$B669&amp;"-"&amp;$C669,FALSE),IFERROR(VLOOKUP($B669&amp;"-"&amp;$C669,エリア表のみ!$Q$5:$Z$906,9,FALSE),0),IFERROR(VLOOKUP($B669&amp;"-"&amp;$C669,エリア表のみ!$AD$5:$AM$906,1,FALSE) =$B669&amp;"-"&amp;$C669,FALSE),IFERROR(VLOOKUP($B669&amp;"-"&amp;$C669,エリア表のみ!$AD$5:$AM$906,9,FALSE),0)),0)</f>
        <v>0</v>
      </c>
    </row>
    <row r="670" spans="1:12">
      <c r="A670" s="17">
        <v>11</v>
      </c>
      <c r="B670" s="17">
        <v>22</v>
      </c>
      <c r="C670" s="71">
        <v>11</v>
      </c>
      <c r="D670" s="71">
        <f>IFERROR(IF(OR(IFERROR(VLOOKUP($B670&amp;"-"&amp;$C670,エリア表のみ!$D$5:$M$906,3,FALSE) ="●",FALSE),IFERROR(VLOOKUP($B670&amp;"-"&amp;$C670,エリア表のみ!$Q$5:$Z$906,3,FALSE) ="●",FALSE),IFERROR(VLOOKUP($B670&amp;"-"&amp;$C670,エリア表のみ!$AD$5:$AM$906,3,FALSE) ="●",FALSE)),1,0),0)</f>
        <v>0</v>
      </c>
      <c r="E670" s="71">
        <v>208</v>
      </c>
      <c r="F670" s="71">
        <f>IFERROR(IF(OR(IFERROR(VLOOKUP($B670&amp;"-"&amp;$C670,エリア表のみ!$D$5:$M$906,5,FALSE) ="●",FALSE),IFERROR(VLOOKUP($B670&amp;"-"&amp;$C670,エリア表のみ!$Q$5:$Z$906,5,FALSE) ="●",FALSE),IFERROR(VLOOKUP($B670&amp;"-"&amp;$C670,エリア表のみ!$AD$5:$AM$906,5,FALSE) ="●",FALSE)),1,0),0)</f>
        <v>0</v>
      </c>
      <c r="G670" s="71">
        <v>120</v>
      </c>
      <c r="H670" s="71">
        <f>IFERROR(IF(OR(IFERROR(VLOOKUP($B670&amp;"-"&amp;$C670,エリア表のみ!$D$5:$M$906,7,FALSE) ="●",FALSE),IFERROR(VLOOKUP($B670&amp;"-"&amp;$C670,エリア表のみ!$Q$5:$Z$906,7,FALSE) ="●",FALSE),IFERROR(VLOOKUP($B670&amp;"-"&amp;$C670,エリア表のみ!$AD$5:$AM$906,7,FALSE) ="●",FALSE)),1,0),0)</f>
        <v>0</v>
      </c>
      <c r="I670" s="71">
        <v>328</v>
      </c>
      <c r="J670" s="71">
        <f>IFERROR(_xlfn.IFS(IFERROR(VLOOKUP($B670&amp;"-"&amp;$C670,エリア表のみ!$D$5:$M$906,1,FALSE) =$B670&amp;"-"&amp;$C670,FALSE),IFERROR(VLOOKUP($B670&amp;"-"&amp;$C670,エリア表のみ!$D$5:$M$906,9,FALSE),0),IFERROR(VLOOKUP($B670&amp;"-"&amp;$C670,エリア表のみ!$Q$5:$Z$906,1,FALSE) =$B670&amp;"-"&amp;$C670,FALSE),IFERROR(VLOOKUP($B670&amp;"-"&amp;$C670,エリア表のみ!$Q$5:$Z$906,9,FALSE),0),IFERROR(VLOOKUP($B670&amp;"-"&amp;$C670,エリア表のみ!$AD$5:$AM$906,1,FALSE) =$B670&amp;"-"&amp;$C670,FALSE),IFERROR(VLOOKUP($B670&amp;"-"&amp;$C670,エリア表のみ!$AD$5:$AM$906,9,FALSE),0)),0)</f>
        <v>0</v>
      </c>
    </row>
    <row r="671" spans="1:12">
      <c r="A671" s="17">
        <v>12</v>
      </c>
      <c r="B671" s="17">
        <v>22</v>
      </c>
      <c r="C671" s="71">
        <v>12</v>
      </c>
      <c r="D671" s="71">
        <f>IFERROR(IF(OR(IFERROR(VLOOKUP($B671&amp;"-"&amp;$C671,エリア表のみ!$D$5:$M$906,3,FALSE) ="●",FALSE),IFERROR(VLOOKUP($B671&amp;"-"&amp;$C671,エリア表のみ!$Q$5:$Z$906,3,FALSE) ="●",FALSE),IFERROR(VLOOKUP($B671&amp;"-"&amp;$C671,エリア表のみ!$AD$5:$AM$906,3,FALSE) ="●",FALSE)),1,0),0)</f>
        <v>0</v>
      </c>
      <c r="E671" s="71">
        <v>170</v>
      </c>
      <c r="F671" s="71">
        <f>IFERROR(IF(OR(IFERROR(VLOOKUP($B671&amp;"-"&amp;$C671,エリア表のみ!$D$5:$M$906,5,FALSE) ="●",FALSE),IFERROR(VLOOKUP($B671&amp;"-"&amp;$C671,エリア表のみ!$Q$5:$Z$906,5,FALSE) ="●",FALSE),IFERROR(VLOOKUP($B671&amp;"-"&amp;$C671,エリア表のみ!$AD$5:$AM$906,5,FALSE) ="●",FALSE)),1,0),0)</f>
        <v>0</v>
      </c>
      <c r="G671" s="71">
        <v>94</v>
      </c>
      <c r="H671" s="71">
        <f>IFERROR(IF(OR(IFERROR(VLOOKUP($B671&amp;"-"&amp;$C671,エリア表のみ!$D$5:$M$906,7,FALSE) ="●",FALSE),IFERROR(VLOOKUP($B671&amp;"-"&amp;$C671,エリア表のみ!$Q$5:$Z$906,7,FALSE) ="●",FALSE),IFERROR(VLOOKUP($B671&amp;"-"&amp;$C671,エリア表のみ!$AD$5:$AM$906,7,FALSE) ="●",FALSE)),1,0),0)</f>
        <v>0</v>
      </c>
      <c r="I671" s="71">
        <v>264</v>
      </c>
      <c r="J671" s="71">
        <f>IFERROR(_xlfn.IFS(IFERROR(VLOOKUP($B671&amp;"-"&amp;$C671,エリア表のみ!$D$5:$M$906,1,FALSE) =$B671&amp;"-"&amp;$C671,FALSE),IFERROR(VLOOKUP($B671&amp;"-"&amp;$C671,エリア表のみ!$D$5:$M$906,9,FALSE),0),IFERROR(VLOOKUP($B671&amp;"-"&amp;$C671,エリア表のみ!$Q$5:$Z$906,1,FALSE) =$B671&amp;"-"&amp;$C671,FALSE),IFERROR(VLOOKUP($B671&amp;"-"&amp;$C671,エリア表のみ!$Q$5:$Z$906,9,FALSE),0),IFERROR(VLOOKUP($B671&amp;"-"&amp;$C671,エリア表のみ!$AD$5:$AM$906,1,FALSE) =$B671&amp;"-"&amp;$C671,FALSE),IFERROR(VLOOKUP($B671&amp;"-"&amp;$C671,エリア表のみ!$AD$5:$AM$906,9,FALSE),0)),0)</f>
        <v>0</v>
      </c>
      <c r="L671" s="18"/>
    </row>
    <row r="672" spans="1:12">
      <c r="A672" s="17">
        <v>13</v>
      </c>
      <c r="B672" s="17">
        <v>22</v>
      </c>
      <c r="C672" s="71">
        <v>13</v>
      </c>
      <c r="D672" s="71">
        <f>IFERROR(IF(OR(IFERROR(VLOOKUP($B672&amp;"-"&amp;$C672,エリア表のみ!$D$5:$M$906,3,FALSE) ="●",FALSE),IFERROR(VLOOKUP($B672&amp;"-"&amp;$C672,エリア表のみ!$Q$5:$Z$906,3,FALSE) ="●",FALSE),IFERROR(VLOOKUP($B672&amp;"-"&amp;$C672,エリア表のみ!$AD$5:$AM$906,3,FALSE) ="●",FALSE)),1,0),0)</f>
        <v>0</v>
      </c>
      <c r="E672" s="71">
        <v>284</v>
      </c>
      <c r="F672" s="71">
        <f>IFERROR(IF(OR(IFERROR(VLOOKUP($B672&amp;"-"&amp;$C672,エリア表のみ!$D$5:$M$906,5,FALSE) ="●",FALSE),IFERROR(VLOOKUP($B672&amp;"-"&amp;$C672,エリア表のみ!$Q$5:$Z$906,5,FALSE) ="●",FALSE),IFERROR(VLOOKUP($B672&amp;"-"&amp;$C672,エリア表のみ!$AD$5:$AM$906,5,FALSE) ="●",FALSE)),1,0),0)</f>
        <v>0</v>
      </c>
      <c r="G672" s="71">
        <v>194</v>
      </c>
      <c r="H672" s="71">
        <f>IFERROR(IF(OR(IFERROR(VLOOKUP($B672&amp;"-"&amp;$C672,エリア表のみ!$D$5:$M$906,7,FALSE) ="●",FALSE),IFERROR(VLOOKUP($B672&amp;"-"&amp;$C672,エリア表のみ!$Q$5:$Z$906,7,FALSE) ="●",FALSE),IFERROR(VLOOKUP($B672&amp;"-"&amp;$C672,エリア表のみ!$AD$5:$AM$906,7,FALSE) ="●",FALSE)),1,0),0)</f>
        <v>0</v>
      </c>
      <c r="I672" s="71">
        <v>478</v>
      </c>
      <c r="J672" s="71">
        <f>IFERROR(_xlfn.IFS(IFERROR(VLOOKUP($B672&amp;"-"&amp;$C672,エリア表のみ!$D$5:$M$906,1,FALSE) =$B672&amp;"-"&amp;$C672,FALSE),IFERROR(VLOOKUP($B672&amp;"-"&amp;$C672,エリア表のみ!$D$5:$M$906,9,FALSE),0),IFERROR(VLOOKUP($B672&amp;"-"&amp;$C672,エリア表のみ!$Q$5:$Z$906,1,FALSE) =$B672&amp;"-"&amp;$C672,FALSE),IFERROR(VLOOKUP($B672&amp;"-"&amp;$C672,エリア表のみ!$Q$5:$Z$906,9,FALSE),0),IFERROR(VLOOKUP($B672&amp;"-"&amp;$C672,エリア表のみ!$AD$5:$AM$906,1,FALSE) =$B672&amp;"-"&amp;$C672,FALSE),IFERROR(VLOOKUP($B672&amp;"-"&amp;$C672,エリア表のみ!$AD$5:$AM$906,9,FALSE),0)),0)</f>
        <v>0</v>
      </c>
    </row>
    <row r="673" spans="1:12">
      <c r="A673" s="17">
        <v>14</v>
      </c>
      <c r="B673" s="17">
        <v>22</v>
      </c>
      <c r="C673" s="71">
        <v>14</v>
      </c>
      <c r="D673" s="71">
        <f>IFERROR(IF(OR(IFERROR(VLOOKUP($B673&amp;"-"&amp;$C673,エリア表のみ!$D$5:$M$906,3,FALSE) ="●",FALSE),IFERROR(VLOOKUP($B673&amp;"-"&amp;$C673,エリア表のみ!$Q$5:$Z$906,3,FALSE) ="●",FALSE),IFERROR(VLOOKUP($B673&amp;"-"&amp;$C673,エリア表のみ!$AD$5:$AM$906,3,FALSE) ="●",FALSE)),1,0),0)</f>
        <v>0</v>
      </c>
      <c r="E673" s="71">
        <v>254</v>
      </c>
      <c r="F673" s="71">
        <f>IFERROR(IF(OR(IFERROR(VLOOKUP($B673&amp;"-"&amp;$C673,エリア表のみ!$D$5:$M$906,5,FALSE) ="●",FALSE),IFERROR(VLOOKUP($B673&amp;"-"&amp;$C673,エリア表のみ!$Q$5:$Z$906,5,FALSE) ="●",FALSE),IFERROR(VLOOKUP($B673&amp;"-"&amp;$C673,エリア表のみ!$AD$5:$AM$906,5,FALSE) ="●",FALSE)),1,0),0)</f>
        <v>0</v>
      </c>
      <c r="G673" s="71">
        <v>223</v>
      </c>
      <c r="H673" s="71">
        <f>IFERROR(IF(OR(IFERROR(VLOOKUP($B673&amp;"-"&amp;$C673,エリア表のみ!$D$5:$M$906,7,FALSE) ="●",FALSE),IFERROR(VLOOKUP($B673&amp;"-"&amp;$C673,エリア表のみ!$Q$5:$Z$906,7,FALSE) ="●",FALSE),IFERROR(VLOOKUP($B673&amp;"-"&amp;$C673,エリア表のみ!$AD$5:$AM$906,7,FALSE) ="●",FALSE)),1,0),0)</f>
        <v>0</v>
      </c>
      <c r="I673" s="71">
        <v>477</v>
      </c>
      <c r="J673" s="71">
        <f>IFERROR(_xlfn.IFS(IFERROR(VLOOKUP($B673&amp;"-"&amp;$C673,エリア表のみ!$D$5:$M$906,1,FALSE) =$B673&amp;"-"&amp;$C673,FALSE),IFERROR(VLOOKUP($B673&amp;"-"&amp;$C673,エリア表のみ!$D$5:$M$906,9,FALSE),0),IFERROR(VLOOKUP($B673&amp;"-"&amp;$C673,エリア表のみ!$Q$5:$Z$906,1,FALSE) =$B673&amp;"-"&amp;$C673,FALSE),IFERROR(VLOOKUP($B673&amp;"-"&amp;$C673,エリア表のみ!$Q$5:$Z$906,9,FALSE),0),IFERROR(VLOOKUP($B673&amp;"-"&amp;$C673,エリア表のみ!$AD$5:$AM$906,1,FALSE) =$B673&amp;"-"&amp;$C673,FALSE),IFERROR(VLOOKUP($B673&amp;"-"&amp;$C673,エリア表のみ!$AD$5:$AM$906,9,FALSE),0)),0)</f>
        <v>0</v>
      </c>
    </row>
    <row r="674" spans="1:12">
      <c r="A674" s="17">
        <v>15</v>
      </c>
      <c r="B674" s="17">
        <v>22</v>
      </c>
      <c r="C674" s="71">
        <v>15</v>
      </c>
      <c r="D674" s="71">
        <f>IFERROR(IF(OR(IFERROR(VLOOKUP($B674&amp;"-"&amp;$C674,エリア表のみ!$D$5:$M$906,3,FALSE) ="●",FALSE),IFERROR(VLOOKUP($B674&amp;"-"&amp;$C674,エリア表のみ!$Q$5:$Z$906,3,FALSE) ="●",FALSE),IFERROR(VLOOKUP($B674&amp;"-"&amp;$C674,エリア表のみ!$AD$5:$AM$906,3,FALSE) ="●",FALSE)),1,0),0)</f>
        <v>0</v>
      </c>
      <c r="E674" s="71">
        <v>150</v>
      </c>
      <c r="F674" s="71">
        <f>IFERROR(IF(OR(IFERROR(VLOOKUP($B674&amp;"-"&amp;$C674,エリア表のみ!$D$5:$M$906,5,FALSE) ="●",FALSE),IFERROR(VLOOKUP($B674&amp;"-"&amp;$C674,エリア表のみ!$Q$5:$Z$906,5,FALSE) ="●",FALSE),IFERROR(VLOOKUP($B674&amp;"-"&amp;$C674,エリア表のみ!$AD$5:$AM$906,5,FALSE) ="●",FALSE)),1,0),0)</f>
        <v>0</v>
      </c>
      <c r="G674" s="71">
        <v>46</v>
      </c>
      <c r="H674" s="71">
        <f>IFERROR(IF(OR(IFERROR(VLOOKUP($B674&amp;"-"&amp;$C674,エリア表のみ!$D$5:$M$906,7,FALSE) ="●",FALSE),IFERROR(VLOOKUP($B674&amp;"-"&amp;$C674,エリア表のみ!$Q$5:$Z$906,7,FALSE) ="●",FALSE),IFERROR(VLOOKUP($B674&amp;"-"&amp;$C674,エリア表のみ!$AD$5:$AM$906,7,FALSE) ="●",FALSE)),1,0),0)</f>
        <v>0</v>
      </c>
      <c r="I674" s="71">
        <v>196</v>
      </c>
      <c r="J674" s="71">
        <f>IFERROR(_xlfn.IFS(IFERROR(VLOOKUP($B674&amp;"-"&amp;$C674,エリア表のみ!$D$5:$M$906,1,FALSE) =$B674&amp;"-"&amp;$C674,FALSE),IFERROR(VLOOKUP($B674&amp;"-"&amp;$C674,エリア表のみ!$D$5:$M$906,9,FALSE),0),IFERROR(VLOOKUP($B674&amp;"-"&amp;$C674,エリア表のみ!$Q$5:$Z$906,1,FALSE) =$B674&amp;"-"&amp;$C674,FALSE),IFERROR(VLOOKUP($B674&amp;"-"&amp;$C674,エリア表のみ!$Q$5:$Z$906,9,FALSE),0),IFERROR(VLOOKUP($B674&amp;"-"&amp;$C674,エリア表のみ!$AD$5:$AM$906,1,FALSE) =$B674&amp;"-"&amp;$C674,FALSE),IFERROR(VLOOKUP($B674&amp;"-"&amp;$C674,エリア表のみ!$AD$5:$AM$906,9,FALSE),0)),0)</f>
        <v>0</v>
      </c>
    </row>
    <row r="675" spans="1:12">
      <c r="A675" s="17">
        <v>16</v>
      </c>
      <c r="B675" s="17">
        <v>22</v>
      </c>
      <c r="C675" s="71">
        <v>16</v>
      </c>
      <c r="D675" s="71">
        <f>IFERROR(IF(OR(IFERROR(VLOOKUP($B675&amp;"-"&amp;$C675,エリア表のみ!$D$5:$M$906,3,FALSE) ="●",FALSE),IFERROR(VLOOKUP($B675&amp;"-"&amp;$C675,エリア表のみ!$Q$5:$Z$906,3,FALSE) ="●",FALSE),IFERROR(VLOOKUP($B675&amp;"-"&amp;$C675,エリア表のみ!$AD$5:$AM$906,3,FALSE) ="●",FALSE)),1,0),0)</f>
        <v>0</v>
      </c>
      <c r="E675" s="71">
        <v>296</v>
      </c>
      <c r="F675" s="71">
        <f>IFERROR(IF(OR(IFERROR(VLOOKUP($B675&amp;"-"&amp;$C675,エリア表のみ!$D$5:$M$906,5,FALSE) ="●",FALSE),IFERROR(VLOOKUP($B675&amp;"-"&amp;$C675,エリア表のみ!$Q$5:$Z$906,5,FALSE) ="●",FALSE),IFERROR(VLOOKUP($B675&amp;"-"&amp;$C675,エリア表のみ!$AD$5:$AM$906,5,FALSE) ="●",FALSE)),1,0),0)</f>
        <v>0</v>
      </c>
      <c r="G675" s="71">
        <v>270</v>
      </c>
      <c r="H675" s="71">
        <f>IFERROR(IF(OR(IFERROR(VLOOKUP($B675&amp;"-"&amp;$C675,エリア表のみ!$D$5:$M$906,7,FALSE) ="●",FALSE),IFERROR(VLOOKUP($B675&amp;"-"&amp;$C675,エリア表のみ!$Q$5:$Z$906,7,FALSE) ="●",FALSE),IFERROR(VLOOKUP($B675&amp;"-"&amp;$C675,エリア表のみ!$AD$5:$AM$906,7,FALSE) ="●",FALSE)),1,0),0)</f>
        <v>0</v>
      </c>
      <c r="I675" s="71">
        <v>566</v>
      </c>
      <c r="J675" s="71">
        <f>IFERROR(_xlfn.IFS(IFERROR(VLOOKUP($B675&amp;"-"&amp;$C675,エリア表のみ!$D$5:$M$906,1,FALSE) =$B675&amp;"-"&amp;$C675,FALSE),IFERROR(VLOOKUP($B675&amp;"-"&amp;$C675,エリア表のみ!$D$5:$M$906,9,FALSE),0),IFERROR(VLOOKUP($B675&amp;"-"&amp;$C675,エリア表のみ!$Q$5:$Z$906,1,FALSE) =$B675&amp;"-"&amp;$C675,FALSE),IFERROR(VLOOKUP($B675&amp;"-"&amp;$C675,エリア表のみ!$Q$5:$Z$906,9,FALSE),0),IFERROR(VLOOKUP($B675&amp;"-"&amp;$C675,エリア表のみ!$AD$5:$AM$906,1,FALSE) =$B675&amp;"-"&amp;$C675,FALSE),IFERROR(VLOOKUP($B675&amp;"-"&amp;$C675,エリア表のみ!$AD$5:$AM$906,9,FALSE),0)),0)</f>
        <v>0</v>
      </c>
    </row>
    <row r="676" spans="1:12">
      <c r="A676" s="17">
        <v>17</v>
      </c>
      <c r="B676" s="17">
        <v>22</v>
      </c>
      <c r="C676" s="71">
        <v>17</v>
      </c>
      <c r="D676" s="71">
        <f>IFERROR(IF(OR(IFERROR(VLOOKUP($B676&amp;"-"&amp;$C676,エリア表のみ!$D$5:$M$906,3,FALSE) ="●",FALSE),IFERROR(VLOOKUP($B676&amp;"-"&amp;$C676,エリア表のみ!$Q$5:$Z$906,3,FALSE) ="●",FALSE),IFERROR(VLOOKUP($B676&amp;"-"&amp;$C676,エリア表のみ!$AD$5:$AM$906,3,FALSE) ="●",FALSE)),1,0),0)</f>
        <v>0</v>
      </c>
      <c r="E676" s="71">
        <v>215</v>
      </c>
      <c r="F676" s="71">
        <f>IFERROR(IF(OR(IFERROR(VLOOKUP($B676&amp;"-"&amp;$C676,エリア表のみ!$D$5:$M$906,5,FALSE) ="●",FALSE),IFERROR(VLOOKUP($B676&amp;"-"&amp;$C676,エリア表のみ!$Q$5:$Z$906,5,FALSE) ="●",FALSE),IFERROR(VLOOKUP($B676&amp;"-"&amp;$C676,エリア表のみ!$AD$5:$AM$906,5,FALSE) ="●",FALSE)),1,0),0)</f>
        <v>0</v>
      </c>
      <c r="G676" s="71">
        <v>70</v>
      </c>
      <c r="H676" s="71">
        <f>IFERROR(IF(OR(IFERROR(VLOOKUP($B676&amp;"-"&amp;$C676,エリア表のみ!$D$5:$M$906,7,FALSE) ="●",FALSE),IFERROR(VLOOKUP($B676&amp;"-"&amp;$C676,エリア表のみ!$Q$5:$Z$906,7,FALSE) ="●",FALSE),IFERROR(VLOOKUP($B676&amp;"-"&amp;$C676,エリア表のみ!$AD$5:$AM$906,7,FALSE) ="●",FALSE)),1,0),0)</f>
        <v>0</v>
      </c>
      <c r="I676" s="71">
        <v>285</v>
      </c>
      <c r="J676" s="71">
        <f>IFERROR(_xlfn.IFS(IFERROR(VLOOKUP($B676&amp;"-"&amp;$C676,エリア表のみ!$D$5:$M$906,1,FALSE) =$B676&amp;"-"&amp;$C676,FALSE),IFERROR(VLOOKUP($B676&amp;"-"&amp;$C676,エリア表のみ!$D$5:$M$906,9,FALSE),0),IFERROR(VLOOKUP($B676&amp;"-"&amp;$C676,エリア表のみ!$Q$5:$Z$906,1,FALSE) =$B676&amp;"-"&amp;$C676,FALSE),IFERROR(VLOOKUP($B676&amp;"-"&amp;$C676,エリア表のみ!$Q$5:$Z$906,9,FALSE),0),IFERROR(VLOOKUP($B676&amp;"-"&amp;$C676,エリア表のみ!$AD$5:$AM$906,1,FALSE) =$B676&amp;"-"&amp;$C676,FALSE),IFERROR(VLOOKUP($B676&amp;"-"&amp;$C676,エリア表のみ!$AD$5:$AM$906,9,FALSE),0)),0)</f>
        <v>0</v>
      </c>
    </row>
    <row r="677" spans="1:12">
      <c r="A677" s="17">
        <v>18</v>
      </c>
      <c r="B677" s="17">
        <v>22</v>
      </c>
      <c r="C677" s="71">
        <v>18</v>
      </c>
      <c r="D677" s="71">
        <f>IFERROR(IF(OR(IFERROR(VLOOKUP($B677&amp;"-"&amp;$C677,エリア表のみ!$D$5:$M$906,3,FALSE) ="●",FALSE),IFERROR(VLOOKUP($B677&amp;"-"&amp;$C677,エリア表のみ!$Q$5:$Z$906,3,FALSE) ="●",FALSE),IFERROR(VLOOKUP($B677&amp;"-"&amp;$C677,エリア表のみ!$AD$5:$AM$906,3,FALSE) ="●",FALSE)),1,0),0)</f>
        <v>0</v>
      </c>
      <c r="E677" s="71">
        <v>145</v>
      </c>
      <c r="F677" s="71">
        <f>IFERROR(IF(OR(IFERROR(VLOOKUP($B677&amp;"-"&amp;$C677,エリア表のみ!$D$5:$M$906,5,FALSE) ="●",FALSE),IFERROR(VLOOKUP($B677&amp;"-"&amp;$C677,エリア表のみ!$Q$5:$Z$906,5,FALSE) ="●",FALSE),IFERROR(VLOOKUP($B677&amp;"-"&amp;$C677,エリア表のみ!$AD$5:$AM$906,5,FALSE) ="●",FALSE)),1,0),0)</f>
        <v>0</v>
      </c>
      <c r="G677" s="71">
        <v>75</v>
      </c>
      <c r="H677" s="71">
        <f>IFERROR(IF(OR(IFERROR(VLOOKUP($B677&amp;"-"&amp;$C677,エリア表のみ!$D$5:$M$906,7,FALSE) ="●",FALSE),IFERROR(VLOOKUP($B677&amp;"-"&amp;$C677,エリア表のみ!$Q$5:$Z$906,7,FALSE) ="●",FALSE),IFERROR(VLOOKUP($B677&amp;"-"&amp;$C677,エリア表のみ!$AD$5:$AM$906,7,FALSE) ="●",FALSE)),1,0),0)</f>
        <v>0</v>
      </c>
      <c r="I677" s="71">
        <v>220</v>
      </c>
      <c r="J677" s="71">
        <f>IFERROR(_xlfn.IFS(IFERROR(VLOOKUP($B677&amp;"-"&amp;$C677,エリア表のみ!$D$5:$M$906,1,FALSE) =$B677&amp;"-"&amp;$C677,FALSE),IFERROR(VLOOKUP($B677&amp;"-"&amp;$C677,エリア表のみ!$D$5:$M$906,9,FALSE),0),IFERROR(VLOOKUP($B677&amp;"-"&amp;$C677,エリア表のみ!$Q$5:$Z$906,1,FALSE) =$B677&amp;"-"&amp;$C677,FALSE),IFERROR(VLOOKUP($B677&amp;"-"&amp;$C677,エリア表のみ!$Q$5:$Z$906,9,FALSE),0),IFERROR(VLOOKUP($B677&amp;"-"&amp;$C677,エリア表のみ!$AD$5:$AM$906,1,FALSE) =$B677&amp;"-"&amp;$C677,FALSE),IFERROR(VLOOKUP($B677&amp;"-"&amp;$C677,エリア表のみ!$AD$5:$AM$906,9,FALSE),0)),0)</f>
        <v>0</v>
      </c>
    </row>
    <row r="678" spans="1:12">
      <c r="A678" s="17">
        <v>19</v>
      </c>
      <c r="B678" s="17">
        <v>22</v>
      </c>
      <c r="C678" s="71">
        <v>19</v>
      </c>
      <c r="D678" s="71">
        <f>IFERROR(IF(OR(IFERROR(VLOOKUP($B678&amp;"-"&amp;$C678,エリア表のみ!$D$5:$M$906,3,FALSE) ="●",FALSE),IFERROR(VLOOKUP($B678&amp;"-"&amp;$C678,エリア表のみ!$Q$5:$Z$906,3,FALSE) ="●",FALSE),IFERROR(VLOOKUP($B678&amp;"-"&amp;$C678,エリア表のみ!$AD$5:$AM$906,3,FALSE) ="●",FALSE)),1,0),0)</f>
        <v>0</v>
      </c>
      <c r="E678" s="71">
        <v>130</v>
      </c>
      <c r="F678" s="71">
        <f>IFERROR(IF(OR(IFERROR(VLOOKUP($B678&amp;"-"&amp;$C678,エリア表のみ!$D$5:$M$906,5,FALSE) ="●",FALSE),IFERROR(VLOOKUP($B678&amp;"-"&amp;$C678,エリア表のみ!$Q$5:$Z$906,5,FALSE) ="●",FALSE),IFERROR(VLOOKUP($B678&amp;"-"&amp;$C678,エリア表のみ!$AD$5:$AM$906,5,FALSE) ="●",FALSE)),1,0),0)</f>
        <v>0</v>
      </c>
      <c r="G678" s="71">
        <v>60</v>
      </c>
      <c r="H678" s="71">
        <f>IFERROR(IF(OR(IFERROR(VLOOKUP($B678&amp;"-"&amp;$C678,エリア表のみ!$D$5:$M$906,7,FALSE) ="●",FALSE),IFERROR(VLOOKUP($B678&amp;"-"&amp;$C678,エリア表のみ!$Q$5:$Z$906,7,FALSE) ="●",FALSE),IFERROR(VLOOKUP($B678&amp;"-"&amp;$C678,エリア表のみ!$AD$5:$AM$906,7,FALSE) ="●",FALSE)),1,0),0)</f>
        <v>0</v>
      </c>
      <c r="I678" s="71">
        <v>190</v>
      </c>
      <c r="J678" s="71">
        <f>IFERROR(_xlfn.IFS(IFERROR(VLOOKUP($B678&amp;"-"&amp;$C678,エリア表のみ!$D$5:$M$906,1,FALSE) =$B678&amp;"-"&amp;$C678,FALSE),IFERROR(VLOOKUP($B678&amp;"-"&amp;$C678,エリア表のみ!$D$5:$M$906,9,FALSE),0),IFERROR(VLOOKUP($B678&amp;"-"&amp;$C678,エリア表のみ!$Q$5:$Z$906,1,FALSE) =$B678&amp;"-"&amp;$C678,FALSE),IFERROR(VLOOKUP($B678&amp;"-"&amp;$C678,エリア表のみ!$Q$5:$Z$906,9,FALSE),0),IFERROR(VLOOKUP($B678&amp;"-"&amp;$C678,エリア表のみ!$AD$5:$AM$906,1,FALSE) =$B678&amp;"-"&amp;$C678,FALSE),IFERROR(VLOOKUP($B678&amp;"-"&amp;$C678,エリア表のみ!$AD$5:$AM$906,9,FALSE),0)),0)</f>
        <v>0</v>
      </c>
    </row>
    <row r="679" spans="1:12">
      <c r="A679" s="17">
        <v>20</v>
      </c>
      <c r="B679" s="17">
        <v>22</v>
      </c>
      <c r="C679" s="71">
        <v>20</v>
      </c>
      <c r="D679" s="71">
        <f>IFERROR(IF(OR(IFERROR(VLOOKUP($B679&amp;"-"&amp;$C679,エリア表のみ!$D$5:$M$906,3,FALSE) ="●",FALSE),IFERROR(VLOOKUP($B679&amp;"-"&amp;$C679,エリア表のみ!$Q$5:$Z$906,3,FALSE) ="●",FALSE),IFERROR(VLOOKUP($B679&amp;"-"&amp;$C679,エリア表のみ!$AD$5:$AM$906,3,FALSE) ="●",FALSE)),1,0),0)</f>
        <v>0</v>
      </c>
      <c r="E679" s="71">
        <v>185</v>
      </c>
      <c r="F679" s="71">
        <f>IFERROR(IF(OR(IFERROR(VLOOKUP($B679&amp;"-"&amp;$C679,エリア表のみ!$D$5:$M$906,5,FALSE) ="●",FALSE),IFERROR(VLOOKUP($B679&amp;"-"&amp;$C679,エリア表のみ!$Q$5:$Z$906,5,FALSE) ="●",FALSE),IFERROR(VLOOKUP($B679&amp;"-"&amp;$C679,エリア表のみ!$AD$5:$AM$906,5,FALSE) ="●",FALSE)),1,0),0)</f>
        <v>0</v>
      </c>
      <c r="G679" s="71">
        <v>0</v>
      </c>
      <c r="H679" s="71">
        <f>IFERROR(IF(OR(IFERROR(VLOOKUP($B679&amp;"-"&amp;$C679,エリア表のみ!$D$5:$M$906,7,FALSE) ="●",FALSE),IFERROR(VLOOKUP($B679&amp;"-"&amp;$C679,エリア表のみ!$Q$5:$Z$906,7,FALSE) ="●",FALSE),IFERROR(VLOOKUP($B679&amp;"-"&amp;$C679,エリア表のみ!$AD$5:$AM$906,7,FALSE) ="●",FALSE)),1,0),0)</f>
        <v>0</v>
      </c>
      <c r="I679" s="71">
        <v>185</v>
      </c>
      <c r="J679" s="71">
        <f>IFERROR(_xlfn.IFS(IFERROR(VLOOKUP($B679&amp;"-"&amp;$C679,エリア表のみ!$D$5:$M$906,1,FALSE) =$B679&amp;"-"&amp;$C679,FALSE),IFERROR(VLOOKUP($B679&amp;"-"&amp;$C679,エリア表のみ!$D$5:$M$906,9,FALSE),0),IFERROR(VLOOKUP($B679&amp;"-"&amp;$C679,エリア表のみ!$Q$5:$Z$906,1,FALSE) =$B679&amp;"-"&amp;$C679,FALSE),IFERROR(VLOOKUP($B679&amp;"-"&amp;$C679,エリア表のみ!$Q$5:$Z$906,9,FALSE),0),IFERROR(VLOOKUP($B679&amp;"-"&amp;$C679,エリア表のみ!$AD$5:$AM$906,1,FALSE) =$B679&amp;"-"&amp;$C679,FALSE),IFERROR(VLOOKUP($B679&amp;"-"&amp;$C679,エリア表のみ!$AD$5:$AM$906,9,FALSE),0)),0)</f>
        <v>0</v>
      </c>
    </row>
    <row r="680" spans="1:12">
      <c r="A680" s="17">
        <v>21</v>
      </c>
      <c r="B680" s="17">
        <v>22</v>
      </c>
      <c r="C680" s="71">
        <v>21</v>
      </c>
      <c r="D680" s="71">
        <f>IFERROR(IF(OR(IFERROR(VLOOKUP($B680&amp;"-"&amp;$C680,エリア表のみ!$D$5:$M$906,3,FALSE) ="●",FALSE),IFERROR(VLOOKUP($B680&amp;"-"&amp;$C680,エリア表のみ!$Q$5:$Z$906,3,FALSE) ="●",FALSE),IFERROR(VLOOKUP($B680&amp;"-"&amp;$C680,エリア表のみ!$AD$5:$AM$906,3,FALSE) ="●",FALSE)),1,0),0)</f>
        <v>0</v>
      </c>
      <c r="E680" s="71">
        <v>174</v>
      </c>
      <c r="F680" s="71">
        <f>IFERROR(IF(OR(IFERROR(VLOOKUP($B680&amp;"-"&amp;$C680,エリア表のみ!$D$5:$M$906,5,FALSE) ="●",FALSE),IFERROR(VLOOKUP($B680&amp;"-"&amp;$C680,エリア表のみ!$Q$5:$Z$906,5,FALSE) ="●",FALSE),IFERROR(VLOOKUP($B680&amp;"-"&amp;$C680,エリア表のみ!$AD$5:$AM$906,5,FALSE) ="●",FALSE)),1,0),0)</f>
        <v>0</v>
      </c>
      <c r="G680" s="71">
        <v>26</v>
      </c>
      <c r="H680" s="71">
        <f>IFERROR(IF(OR(IFERROR(VLOOKUP($B680&amp;"-"&amp;$C680,エリア表のみ!$D$5:$M$906,7,FALSE) ="●",FALSE),IFERROR(VLOOKUP($B680&amp;"-"&amp;$C680,エリア表のみ!$Q$5:$Z$906,7,FALSE) ="●",FALSE),IFERROR(VLOOKUP($B680&amp;"-"&amp;$C680,エリア表のみ!$AD$5:$AM$906,7,FALSE) ="●",FALSE)),1,0),0)</f>
        <v>0</v>
      </c>
      <c r="I680" s="71">
        <v>200</v>
      </c>
      <c r="J680" s="71">
        <f>IFERROR(_xlfn.IFS(IFERROR(VLOOKUP($B680&amp;"-"&amp;$C680,エリア表のみ!$D$5:$M$906,1,FALSE) =$B680&amp;"-"&amp;$C680,FALSE),IFERROR(VLOOKUP($B680&amp;"-"&amp;$C680,エリア表のみ!$D$5:$M$906,9,FALSE),0),IFERROR(VLOOKUP($B680&amp;"-"&amp;$C680,エリア表のみ!$Q$5:$Z$906,1,FALSE) =$B680&amp;"-"&amp;$C680,FALSE),IFERROR(VLOOKUP($B680&amp;"-"&amp;$C680,エリア表のみ!$Q$5:$Z$906,9,FALSE),0),IFERROR(VLOOKUP($B680&amp;"-"&amp;$C680,エリア表のみ!$AD$5:$AM$906,1,FALSE) =$B680&amp;"-"&amp;$C680,FALSE),IFERROR(VLOOKUP($B680&amp;"-"&amp;$C680,エリア表のみ!$AD$5:$AM$906,9,FALSE),0)),0)</f>
        <v>0</v>
      </c>
    </row>
    <row r="681" spans="1:12">
      <c r="A681" s="17">
        <v>22</v>
      </c>
      <c r="B681" s="17">
        <v>22</v>
      </c>
      <c r="C681" s="71">
        <v>22</v>
      </c>
      <c r="D681" s="71">
        <f>IFERROR(IF(OR(IFERROR(VLOOKUP($B681&amp;"-"&amp;$C681,エリア表のみ!$D$5:$M$906,3,FALSE) ="●",FALSE),IFERROR(VLOOKUP($B681&amp;"-"&amp;$C681,エリア表のみ!$Q$5:$Z$906,3,FALSE) ="●",FALSE),IFERROR(VLOOKUP($B681&amp;"-"&amp;$C681,エリア表のみ!$AD$5:$AM$906,3,FALSE) ="●",FALSE)),1,0),0)</f>
        <v>0</v>
      </c>
      <c r="E681" s="71">
        <v>146</v>
      </c>
      <c r="F681" s="71">
        <f>IFERROR(IF(OR(IFERROR(VLOOKUP($B681&amp;"-"&amp;$C681,エリア表のみ!$D$5:$M$906,5,FALSE) ="●",FALSE),IFERROR(VLOOKUP($B681&amp;"-"&amp;$C681,エリア表のみ!$Q$5:$Z$906,5,FALSE) ="●",FALSE),IFERROR(VLOOKUP($B681&amp;"-"&amp;$C681,エリア表のみ!$AD$5:$AM$906,5,FALSE) ="●",FALSE)),1,0),0)</f>
        <v>0</v>
      </c>
      <c r="G681" s="71">
        <v>14</v>
      </c>
      <c r="H681" s="71">
        <f>IFERROR(IF(OR(IFERROR(VLOOKUP($B681&amp;"-"&amp;$C681,エリア表のみ!$D$5:$M$906,7,FALSE) ="●",FALSE),IFERROR(VLOOKUP($B681&amp;"-"&amp;$C681,エリア表のみ!$Q$5:$Z$906,7,FALSE) ="●",FALSE),IFERROR(VLOOKUP($B681&amp;"-"&amp;$C681,エリア表のみ!$AD$5:$AM$906,7,FALSE) ="●",FALSE)),1,0),0)</f>
        <v>0</v>
      </c>
      <c r="I681" s="71">
        <v>160</v>
      </c>
      <c r="J681" s="71">
        <f>IFERROR(_xlfn.IFS(IFERROR(VLOOKUP($B681&amp;"-"&amp;$C681,エリア表のみ!$D$5:$M$906,1,FALSE) =$B681&amp;"-"&amp;$C681,FALSE),IFERROR(VLOOKUP($B681&amp;"-"&amp;$C681,エリア表のみ!$D$5:$M$906,9,FALSE),0),IFERROR(VLOOKUP($B681&amp;"-"&amp;$C681,エリア表のみ!$Q$5:$Z$906,1,FALSE) =$B681&amp;"-"&amp;$C681,FALSE),IFERROR(VLOOKUP($B681&amp;"-"&amp;$C681,エリア表のみ!$Q$5:$Z$906,9,FALSE),0),IFERROR(VLOOKUP($B681&amp;"-"&amp;$C681,エリア表のみ!$AD$5:$AM$906,1,FALSE) =$B681&amp;"-"&amp;$C681,FALSE),IFERROR(VLOOKUP($B681&amp;"-"&amp;$C681,エリア表のみ!$AD$5:$AM$906,9,FALSE),0)),0)</f>
        <v>0</v>
      </c>
      <c r="L681" s="18"/>
    </row>
    <row r="682" spans="1:12">
      <c r="A682" s="17">
        <v>23</v>
      </c>
      <c r="B682" s="17">
        <v>22</v>
      </c>
      <c r="C682" s="71">
        <v>23</v>
      </c>
      <c r="D682" s="71">
        <f>IFERROR(IF(OR(IFERROR(VLOOKUP($B682&amp;"-"&amp;$C682,エリア表のみ!$D$5:$M$906,3,FALSE) ="●",FALSE),IFERROR(VLOOKUP($B682&amp;"-"&amp;$C682,エリア表のみ!$Q$5:$Z$906,3,FALSE) ="●",FALSE),IFERROR(VLOOKUP($B682&amp;"-"&amp;$C682,エリア表のみ!$AD$5:$AM$906,3,FALSE) ="●",FALSE)),1,0),0)</f>
        <v>0</v>
      </c>
      <c r="E682" s="71">
        <v>187</v>
      </c>
      <c r="F682" s="71">
        <f>IFERROR(IF(OR(IFERROR(VLOOKUP($B682&amp;"-"&amp;$C682,エリア表のみ!$D$5:$M$906,5,FALSE) ="●",FALSE),IFERROR(VLOOKUP($B682&amp;"-"&amp;$C682,エリア表のみ!$Q$5:$Z$906,5,FALSE) ="●",FALSE),IFERROR(VLOOKUP($B682&amp;"-"&amp;$C682,エリア表のみ!$AD$5:$AM$906,5,FALSE) ="●",FALSE)),1,0),0)</f>
        <v>0</v>
      </c>
      <c r="G682" s="71">
        <v>132</v>
      </c>
      <c r="H682" s="71">
        <f>IFERROR(IF(OR(IFERROR(VLOOKUP($B682&amp;"-"&amp;$C682,エリア表のみ!$D$5:$M$906,7,FALSE) ="●",FALSE),IFERROR(VLOOKUP($B682&amp;"-"&amp;$C682,エリア表のみ!$Q$5:$Z$906,7,FALSE) ="●",FALSE),IFERROR(VLOOKUP($B682&amp;"-"&amp;$C682,エリア表のみ!$AD$5:$AM$906,7,FALSE) ="●",FALSE)),1,0),0)</f>
        <v>0</v>
      </c>
      <c r="I682" s="71">
        <v>319</v>
      </c>
      <c r="J682" s="71">
        <f>IFERROR(_xlfn.IFS(IFERROR(VLOOKUP($B682&amp;"-"&amp;$C682,エリア表のみ!$D$5:$M$906,1,FALSE) =$B682&amp;"-"&amp;$C682,FALSE),IFERROR(VLOOKUP($B682&amp;"-"&amp;$C682,エリア表のみ!$D$5:$M$906,9,FALSE),0),IFERROR(VLOOKUP($B682&amp;"-"&amp;$C682,エリア表のみ!$Q$5:$Z$906,1,FALSE) =$B682&amp;"-"&amp;$C682,FALSE),IFERROR(VLOOKUP($B682&amp;"-"&amp;$C682,エリア表のみ!$Q$5:$Z$906,9,FALSE),0),IFERROR(VLOOKUP($B682&amp;"-"&amp;$C682,エリア表のみ!$AD$5:$AM$906,1,FALSE) =$B682&amp;"-"&amp;$C682,FALSE),IFERROR(VLOOKUP($B682&amp;"-"&amp;$C682,エリア表のみ!$AD$5:$AM$906,9,FALSE),0)),0)</f>
        <v>0</v>
      </c>
    </row>
    <row r="683" spans="1:12">
      <c r="A683" s="17">
        <v>24</v>
      </c>
      <c r="B683" s="17">
        <v>22</v>
      </c>
      <c r="C683" s="71">
        <v>24</v>
      </c>
      <c r="D683" s="71">
        <f>IFERROR(IF(OR(IFERROR(VLOOKUP($B683&amp;"-"&amp;$C683,エリア表のみ!$D$5:$M$906,3,FALSE) ="●",FALSE),IFERROR(VLOOKUP($B683&amp;"-"&amp;$C683,エリア表のみ!$Q$5:$Z$906,3,FALSE) ="●",FALSE),IFERROR(VLOOKUP($B683&amp;"-"&amp;$C683,エリア表のみ!$AD$5:$AM$906,3,FALSE) ="●",FALSE)),1,0),0)</f>
        <v>0</v>
      </c>
      <c r="E683" s="71">
        <v>294</v>
      </c>
      <c r="F683" s="71">
        <f>IFERROR(IF(OR(IFERROR(VLOOKUP($B683&amp;"-"&amp;$C683,エリア表のみ!$D$5:$M$906,5,FALSE) ="●",FALSE),IFERROR(VLOOKUP($B683&amp;"-"&amp;$C683,エリア表のみ!$Q$5:$Z$906,5,FALSE) ="●",FALSE),IFERROR(VLOOKUP($B683&amp;"-"&amp;$C683,エリア表のみ!$AD$5:$AM$906,5,FALSE) ="●",FALSE)),1,0),0)</f>
        <v>0</v>
      </c>
      <c r="G683" s="71">
        <v>137</v>
      </c>
      <c r="H683" s="71">
        <f>IFERROR(IF(OR(IFERROR(VLOOKUP($B683&amp;"-"&amp;$C683,エリア表のみ!$D$5:$M$906,7,FALSE) ="●",FALSE),IFERROR(VLOOKUP($B683&amp;"-"&amp;$C683,エリア表のみ!$Q$5:$Z$906,7,FALSE) ="●",FALSE),IFERROR(VLOOKUP($B683&amp;"-"&amp;$C683,エリア表のみ!$AD$5:$AM$906,7,FALSE) ="●",FALSE)),1,0),0)</f>
        <v>0</v>
      </c>
      <c r="I683" s="71">
        <v>431</v>
      </c>
      <c r="J683" s="71">
        <f>IFERROR(_xlfn.IFS(IFERROR(VLOOKUP($B683&amp;"-"&amp;$C683,エリア表のみ!$D$5:$M$906,1,FALSE) =$B683&amp;"-"&amp;$C683,FALSE),IFERROR(VLOOKUP($B683&amp;"-"&amp;$C683,エリア表のみ!$D$5:$M$906,9,FALSE),0),IFERROR(VLOOKUP($B683&amp;"-"&amp;$C683,エリア表のみ!$Q$5:$Z$906,1,FALSE) =$B683&amp;"-"&amp;$C683,FALSE),IFERROR(VLOOKUP($B683&amp;"-"&amp;$C683,エリア表のみ!$Q$5:$Z$906,9,FALSE),0),IFERROR(VLOOKUP($B683&amp;"-"&amp;$C683,エリア表のみ!$AD$5:$AM$906,1,FALSE) =$B683&amp;"-"&amp;$C683,FALSE),IFERROR(VLOOKUP($B683&amp;"-"&amp;$C683,エリア表のみ!$AD$5:$AM$906,9,FALSE),0)),0)</f>
        <v>0</v>
      </c>
    </row>
    <row r="684" spans="1:12">
      <c r="A684" s="17">
        <v>25</v>
      </c>
      <c r="B684" s="17">
        <v>22</v>
      </c>
      <c r="C684" s="71">
        <v>25</v>
      </c>
      <c r="D684" s="71">
        <f>IFERROR(IF(OR(IFERROR(VLOOKUP($B684&amp;"-"&amp;$C684,エリア表のみ!$D$5:$M$906,3,FALSE) ="●",FALSE),IFERROR(VLOOKUP($B684&amp;"-"&amp;$C684,エリア表のみ!$Q$5:$Z$906,3,FALSE) ="●",FALSE),IFERROR(VLOOKUP($B684&amp;"-"&amp;$C684,エリア表のみ!$AD$5:$AM$906,3,FALSE) ="●",FALSE)),1,0),0)</f>
        <v>0</v>
      </c>
      <c r="E684" s="71">
        <v>60</v>
      </c>
      <c r="F684" s="71">
        <f>IFERROR(IF(OR(IFERROR(VLOOKUP($B684&amp;"-"&amp;$C684,エリア表のみ!$D$5:$M$906,5,FALSE) ="●",FALSE),IFERROR(VLOOKUP($B684&amp;"-"&amp;$C684,エリア表のみ!$Q$5:$Z$906,5,FALSE) ="●",FALSE),IFERROR(VLOOKUP($B684&amp;"-"&amp;$C684,エリア表のみ!$AD$5:$AM$906,5,FALSE) ="●",FALSE)),1,0),0)</f>
        <v>0</v>
      </c>
      <c r="G684" s="71">
        <v>130</v>
      </c>
      <c r="H684" s="71">
        <f>IFERROR(IF(OR(IFERROR(VLOOKUP($B684&amp;"-"&amp;$C684,エリア表のみ!$D$5:$M$906,7,FALSE) ="●",FALSE),IFERROR(VLOOKUP($B684&amp;"-"&amp;$C684,エリア表のみ!$Q$5:$Z$906,7,FALSE) ="●",FALSE),IFERROR(VLOOKUP($B684&amp;"-"&amp;$C684,エリア表のみ!$AD$5:$AM$906,7,FALSE) ="●",FALSE)),1,0),0)</f>
        <v>0</v>
      </c>
      <c r="I684" s="71">
        <v>190</v>
      </c>
      <c r="J684" s="71">
        <f>IFERROR(_xlfn.IFS(IFERROR(VLOOKUP($B684&amp;"-"&amp;$C684,エリア表のみ!$D$5:$M$906,1,FALSE) =$B684&amp;"-"&amp;$C684,FALSE),IFERROR(VLOOKUP($B684&amp;"-"&amp;$C684,エリア表のみ!$D$5:$M$906,9,FALSE),0),IFERROR(VLOOKUP($B684&amp;"-"&amp;$C684,エリア表のみ!$Q$5:$Z$906,1,FALSE) =$B684&amp;"-"&amp;$C684,FALSE),IFERROR(VLOOKUP($B684&amp;"-"&amp;$C684,エリア表のみ!$Q$5:$Z$906,9,FALSE),0),IFERROR(VLOOKUP($B684&amp;"-"&amp;$C684,エリア表のみ!$AD$5:$AM$906,1,FALSE) =$B684&amp;"-"&amp;$C684,FALSE),IFERROR(VLOOKUP($B684&amp;"-"&amp;$C684,エリア表のみ!$AD$5:$AM$906,9,FALSE),0)),0)</f>
        <v>0</v>
      </c>
    </row>
    <row r="685" spans="1:12">
      <c r="A685" s="17">
        <v>26</v>
      </c>
      <c r="B685" s="17">
        <v>22</v>
      </c>
      <c r="C685" s="71">
        <v>26</v>
      </c>
      <c r="D685" s="71">
        <f>IFERROR(IF(OR(IFERROR(VLOOKUP($B685&amp;"-"&amp;$C685,エリア表のみ!$D$5:$M$906,3,FALSE) ="●",FALSE),IFERROR(VLOOKUP($B685&amp;"-"&amp;$C685,エリア表のみ!$Q$5:$Z$906,3,FALSE) ="●",FALSE),IFERROR(VLOOKUP($B685&amp;"-"&amp;$C685,エリア表のみ!$AD$5:$AM$906,3,FALSE) ="●",FALSE)),1,0),0)</f>
        <v>0</v>
      </c>
      <c r="E685" s="71">
        <v>311</v>
      </c>
      <c r="F685" s="71">
        <f>IFERROR(IF(OR(IFERROR(VLOOKUP($B685&amp;"-"&amp;$C685,エリア表のみ!$D$5:$M$906,5,FALSE) ="●",FALSE),IFERROR(VLOOKUP($B685&amp;"-"&amp;$C685,エリア表のみ!$Q$5:$Z$906,5,FALSE) ="●",FALSE),IFERROR(VLOOKUP($B685&amp;"-"&amp;$C685,エリア表のみ!$AD$5:$AM$906,5,FALSE) ="●",FALSE)),1,0),0)</f>
        <v>0</v>
      </c>
      <c r="G685" s="71">
        <v>94</v>
      </c>
      <c r="H685" s="71">
        <f>IFERROR(IF(OR(IFERROR(VLOOKUP($B685&amp;"-"&amp;$C685,エリア表のみ!$D$5:$M$906,7,FALSE) ="●",FALSE),IFERROR(VLOOKUP($B685&amp;"-"&amp;$C685,エリア表のみ!$Q$5:$Z$906,7,FALSE) ="●",FALSE),IFERROR(VLOOKUP($B685&amp;"-"&amp;$C685,エリア表のみ!$AD$5:$AM$906,7,FALSE) ="●",FALSE)),1,0),0)</f>
        <v>0</v>
      </c>
      <c r="I685" s="71">
        <v>405</v>
      </c>
      <c r="J685" s="71">
        <f>IFERROR(_xlfn.IFS(IFERROR(VLOOKUP($B685&amp;"-"&amp;$C685,エリア表のみ!$D$5:$M$906,1,FALSE) =$B685&amp;"-"&amp;$C685,FALSE),IFERROR(VLOOKUP($B685&amp;"-"&amp;$C685,エリア表のみ!$D$5:$M$906,9,FALSE),0),IFERROR(VLOOKUP($B685&amp;"-"&amp;$C685,エリア表のみ!$Q$5:$Z$906,1,FALSE) =$B685&amp;"-"&amp;$C685,FALSE),IFERROR(VLOOKUP($B685&amp;"-"&amp;$C685,エリア表のみ!$Q$5:$Z$906,9,FALSE),0),IFERROR(VLOOKUP($B685&amp;"-"&amp;$C685,エリア表のみ!$AD$5:$AM$906,1,FALSE) =$B685&amp;"-"&amp;$C685,FALSE),IFERROR(VLOOKUP($B685&amp;"-"&amp;$C685,エリア表のみ!$AD$5:$AM$906,9,FALSE),0)),0)</f>
        <v>0</v>
      </c>
    </row>
    <row r="686" spans="1:12">
      <c r="A686" s="17">
        <v>27</v>
      </c>
      <c r="B686" s="17">
        <v>22</v>
      </c>
      <c r="C686" s="71">
        <v>27</v>
      </c>
      <c r="D686" s="71">
        <f>IFERROR(IF(OR(IFERROR(VLOOKUP($B686&amp;"-"&amp;$C686,エリア表のみ!$D$5:$M$906,3,FALSE) ="●",FALSE),IFERROR(VLOOKUP($B686&amp;"-"&amp;$C686,エリア表のみ!$Q$5:$Z$906,3,FALSE) ="●",FALSE),IFERROR(VLOOKUP($B686&amp;"-"&amp;$C686,エリア表のみ!$AD$5:$AM$906,3,FALSE) ="●",FALSE)),1,0),0)</f>
        <v>0</v>
      </c>
      <c r="E686" s="71">
        <v>120</v>
      </c>
      <c r="F686" s="71">
        <f>IFERROR(IF(OR(IFERROR(VLOOKUP($B686&amp;"-"&amp;$C686,エリア表のみ!$D$5:$M$906,5,FALSE) ="●",FALSE),IFERROR(VLOOKUP($B686&amp;"-"&amp;$C686,エリア表のみ!$Q$5:$Z$906,5,FALSE) ="●",FALSE),IFERROR(VLOOKUP($B686&amp;"-"&amp;$C686,エリア表のみ!$AD$5:$AM$906,5,FALSE) ="●",FALSE)),1,0),0)</f>
        <v>0</v>
      </c>
      <c r="G686" s="71">
        <v>170</v>
      </c>
      <c r="H686" s="71">
        <f>IFERROR(IF(OR(IFERROR(VLOOKUP($B686&amp;"-"&amp;$C686,エリア表のみ!$D$5:$M$906,7,FALSE) ="●",FALSE),IFERROR(VLOOKUP($B686&amp;"-"&amp;$C686,エリア表のみ!$Q$5:$Z$906,7,FALSE) ="●",FALSE),IFERROR(VLOOKUP($B686&amp;"-"&amp;$C686,エリア表のみ!$AD$5:$AM$906,7,FALSE) ="●",FALSE)),1,0),0)</f>
        <v>0</v>
      </c>
      <c r="I686" s="71">
        <v>290</v>
      </c>
      <c r="J686" s="71">
        <f>IFERROR(_xlfn.IFS(IFERROR(VLOOKUP($B686&amp;"-"&amp;$C686,エリア表のみ!$D$5:$M$906,1,FALSE) =$B686&amp;"-"&amp;$C686,FALSE),IFERROR(VLOOKUP($B686&amp;"-"&amp;$C686,エリア表のみ!$D$5:$M$906,9,FALSE),0),IFERROR(VLOOKUP($B686&amp;"-"&amp;$C686,エリア表のみ!$Q$5:$Z$906,1,FALSE) =$B686&amp;"-"&amp;$C686,FALSE),IFERROR(VLOOKUP($B686&amp;"-"&amp;$C686,エリア表のみ!$Q$5:$Z$906,9,FALSE),0),IFERROR(VLOOKUP($B686&amp;"-"&amp;$C686,エリア表のみ!$AD$5:$AM$906,1,FALSE) =$B686&amp;"-"&amp;$C686,FALSE),IFERROR(VLOOKUP($B686&amp;"-"&amp;$C686,エリア表のみ!$AD$5:$AM$906,9,FALSE),0)),0)</f>
        <v>0</v>
      </c>
    </row>
    <row r="687" spans="1:12">
      <c r="A687" s="17">
        <v>28</v>
      </c>
      <c r="B687" s="17">
        <v>22</v>
      </c>
      <c r="C687" s="71">
        <v>28</v>
      </c>
      <c r="D687" s="71">
        <f>IFERROR(IF(OR(IFERROR(VLOOKUP($B687&amp;"-"&amp;$C687,エリア表のみ!$D$5:$M$906,3,FALSE) ="●",FALSE),IFERROR(VLOOKUP($B687&amp;"-"&amp;$C687,エリア表のみ!$Q$5:$Z$906,3,FALSE) ="●",FALSE),IFERROR(VLOOKUP($B687&amp;"-"&amp;$C687,エリア表のみ!$AD$5:$AM$906,3,FALSE) ="●",FALSE)),1,0),0)</f>
        <v>0</v>
      </c>
      <c r="E687" s="71">
        <v>189</v>
      </c>
      <c r="F687" s="71">
        <f>IFERROR(IF(OR(IFERROR(VLOOKUP($B687&amp;"-"&amp;$C687,エリア表のみ!$D$5:$M$906,5,FALSE) ="●",FALSE),IFERROR(VLOOKUP($B687&amp;"-"&amp;$C687,エリア表のみ!$Q$5:$Z$906,5,FALSE) ="●",FALSE),IFERROR(VLOOKUP($B687&amp;"-"&amp;$C687,エリア表のみ!$AD$5:$AM$906,5,FALSE) ="●",FALSE)),1,0),0)</f>
        <v>0</v>
      </c>
      <c r="G687" s="71">
        <v>60</v>
      </c>
      <c r="H687" s="71">
        <f>IFERROR(IF(OR(IFERROR(VLOOKUP($B687&amp;"-"&amp;$C687,エリア表のみ!$D$5:$M$906,7,FALSE) ="●",FALSE),IFERROR(VLOOKUP($B687&amp;"-"&amp;$C687,エリア表のみ!$Q$5:$Z$906,7,FALSE) ="●",FALSE),IFERROR(VLOOKUP($B687&amp;"-"&amp;$C687,エリア表のみ!$AD$5:$AM$906,7,FALSE) ="●",FALSE)),1,0),0)</f>
        <v>0</v>
      </c>
      <c r="I687" s="71">
        <v>249</v>
      </c>
      <c r="J687" s="71">
        <f>IFERROR(_xlfn.IFS(IFERROR(VLOOKUP($B687&amp;"-"&amp;$C687,エリア表のみ!$D$5:$M$906,1,FALSE) =$B687&amp;"-"&amp;$C687,FALSE),IFERROR(VLOOKUP($B687&amp;"-"&amp;$C687,エリア表のみ!$D$5:$M$906,9,FALSE),0),IFERROR(VLOOKUP($B687&amp;"-"&amp;$C687,エリア表のみ!$Q$5:$Z$906,1,FALSE) =$B687&amp;"-"&amp;$C687,FALSE),IFERROR(VLOOKUP($B687&amp;"-"&amp;$C687,エリア表のみ!$Q$5:$Z$906,9,FALSE),0),IFERROR(VLOOKUP($B687&amp;"-"&amp;$C687,エリア表のみ!$AD$5:$AM$906,1,FALSE) =$B687&amp;"-"&amp;$C687,FALSE),IFERROR(VLOOKUP($B687&amp;"-"&amp;$C687,エリア表のみ!$AD$5:$AM$906,9,FALSE),0)),0)</f>
        <v>0</v>
      </c>
    </row>
    <row r="688" spans="1:12">
      <c r="A688" s="17">
        <v>29</v>
      </c>
      <c r="B688" s="17">
        <v>22</v>
      </c>
      <c r="C688" s="71">
        <v>29</v>
      </c>
      <c r="D688" s="71">
        <f>IFERROR(IF(OR(IFERROR(VLOOKUP($B688&amp;"-"&amp;$C688,エリア表のみ!$D$5:$M$906,3,FALSE) ="●",FALSE),IFERROR(VLOOKUP($B688&amp;"-"&amp;$C688,エリア表のみ!$Q$5:$Z$906,3,FALSE) ="●",FALSE),IFERROR(VLOOKUP($B688&amp;"-"&amp;$C688,エリア表のみ!$AD$5:$AM$906,3,FALSE) ="●",FALSE)),1,0),0)</f>
        <v>0</v>
      </c>
      <c r="E688" s="71">
        <v>240</v>
      </c>
      <c r="F688" s="71">
        <f>IFERROR(IF(OR(IFERROR(VLOOKUP($B688&amp;"-"&amp;$C688,エリア表のみ!$D$5:$M$906,5,FALSE) ="●",FALSE),IFERROR(VLOOKUP($B688&amp;"-"&amp;$C688,エリア表のみ!$Q$5:$Z$906,5,FALSE) ="●",FALSE),IFERROR(VLOOKUP($B688&amp;"-"&amp;$C688,エリア表のみ!$AD$5:$AM$906,5,FALSE) ="●",FALSE)),1,0),0)</f>
        <v>0</v>
      </c>
      <c r="G688" s="71">
        <v>105</v>
      </c>
      <c r="H688" s="71">
        <f>IFERROR(IF(OR(IFERROR(VLOOKUP($B688&amp;"-"&amp;$C688,エリア表のみ!$D$5:$M$906,7,FALSE) ="●",FALSE),IFERROR(VLOOKUP($B688&amp;"-"&amp;$C688,エリア表のみ!$Q$5:$Z$906,7,FALSE) ="●",FALSE),IFERROR(VLOOKUP($B688&amp;"-"&amp;$C688,エリア表のみ!$AD$5:$AM$906,7,FALSE) ="●",FALSE)),1,0),0)</f>
        <v>0</v>
      </c>
      <c r="I688" s="71">
        <v>345</v>
      </c>
      <c r="J688" s="71">
        <f>IFERROR(_xlfn.IFS(IFERROR(VLOOKUP($B688&amp;"-"&amp;$C688,エリア表のみ!$D$5:$M$906,1,FALSE) =$B688&amp;"-"&amp;$C688,FALSE),IFERROR(VLOOKUP($B688&amp;"-"&amp;$C688,エリア表のみ!$D$5:$M$906,9,FALSE),0),IFERROR(VLOOKUP($B688&amp;"-"&amp;$C688,エリア表のみ!$Q$5:$Z$906,1,FALSE) =$B688&amp;"-"&amp;$C688,FALSE),IFERROR(VLOOKUP($B688&amp;"-"&amp;$C688,エリア表のみ!$Q$5:$Z$906,9,FALSE),0),IFERROR(VLOOKUP($B688&amp;"-"&amp;$C688,エリア表のみ!$AD$5:$AM$906,1,FALSE) =$B688&amp;"-"&amp;$C688,FALSE),IFERROR(VLOOKUP($B688&amp;"-"&amp;$C688,エリア表のみ!$AD$5:$AM$906,9,FALSE),0)),0)</f>
        <v>0</v>
      </c>
    </row>
    <row r="689" spans="1:10">
      <c r="A689" s="17">
        <v>30</v>
      </c>
      <c r="B689" s="17">
        <v>22</v>
      </c>
      <c r="C689" s="71">
        <v>30</v>
      </c>
      <c r="D689" s="71">
        <f>IFERROR(IF(OR(IFERROR(VLOOKUP($B689&amp;"-"&amp;$C689,エリア表のみ!$D$5:$M$906,3,FALSE) ="●",FALSE),IFERROR(VLOOKUP($B689&amp;"-"&amp;$C689,エリア表のみ!$Q$5:$Z$906,3,FALSE) ="●",FALSE),IFERROR(VLOOKUP($B689&amp;"-"&amp;$C689,エリア表のみ!$AD$5:$AM$906,3,FALSE) ="●",FALSE)),1,0),0)</f>
        <v>0</v>
      </c>
      <c r="E689" s="71">
        <v>103</v>
      </c>
      <c r="F689" s="71">
        <f>IFERROR(IF(OR(IFERROR(VLOOKUP($B689&amp;"-"&amp;$C689,エリア表のみ!$D$5:$M$906,5,FALSE) ="●",FALSE),IFERROR(VLOOKUP($B689&amp;"-"&amp;$C689,エリア表のみ!$Q$5:$Z$906,5,FALSE) ="●",FALSE),IFERROR(VLOOKUP($B689&amp;"-"&amp;$C689,エリア表のみ!$AD$5:$AM$906,5,FALSE) ="●",FALSE)),1,0),0)</f>
        <v>0</v>
      </c>
      <c r="G689" s="71">
        <v>68</v>
      </c>
      <c r="H689" s="71">
        <f>IFERROR(IF(OR(IFERROR(VLOOKUP($B689&amp;"-"&amp;$C689,エリア表のみ!$D$5:$M$906,7,FALSE) ="●",FALSE),IFERROR(VLOOKUP($B689&amp;"-"&amp;$C689,エリア表のみ!$Q$5:$Z$906,7,FALSE) ="●",FALSE),IFERROR(VLOOKUP($B689&amp;"-"&amp;$C689,エリア表のみ!$AD$5:$AM$906,7,FALSE) ="●",FALSE)),1,0),0)</f>
        <v>0</v>
      </c>
      <c r="I689" s="71">
        <v>171</v>
      </c>
      <c r="J689" s="71">
        <f>IFERROR(_xlfn.IFS(IFERROR(VLOOKUP($B689&amp;"-"&amp;$C689,エリア表のみ!$D$5:$M$906,1,FALSE) =$B689&amp;"-"&amp;$C689,FALSE),IFERROR(VLOOKUP($B689&amp;"-"&amp;$C689,エリア表のみ!$D$5:$M$906,9,FALSE),0),IFERROR(VLOOKUP($B689&amp;"-"&amp;$C689,エリア表のみ!$Q$5:$Z$906,1,FALSE) =$B689&amp;"-"&amp;$C689,FALSE),IFERROR(VLOOKUP($B689&amp;"-"&amp;$C689,エリア表のみ!$Q$5:$Z$906,9,FALSE),0),IFERROR(VLOOKUP($B689&amp;"-"&amp;$C689,エリア表のみ!$AD$5:$AM$906,1,FALSE) =$B689&amp;"-"&amp;$C689,FALSE),IFERROR(VLOOKUP($B689&amp;"-"&amp;$C689,エリア表のみ!$AD$5:$AM$906,9,FALSE),0)),0)</f>
        <v>0</v>
      </c>
    </row>
    <row r="690" spans="1:10">
      <c r="A690" s="17">
        <v>1</v>
      </c>
      <c r="B690" s="17">
        <v>23</v>
      </c>
      <c r="C690" s="71">
        <v>1</v>
      </c>
      <c r="D690" s="71">
        <f>IFERROR(IF(OR(IFERROR(VLOOKUP($B690&amp;"-"&amp;$C690,エリア表のみ!$D$5:$M$906,3,FALSE) ="●",FALSE),IFERROR(VLOOKUP($B690&amp;"-"&amp;$C690,エリア表のみ!$Q$5:$Z$906,3,FALSE) ="●",FALSE),IFERROR(VLOOKUP($B690&amp;"-"&amp;$C690,エリア表のみ!$AD$5:$AM$906,3,FALSE) ="●",FALSE)),1,0),0)</f>
        <v>0</v>
      </c>
      <c r="E690" s="71">
        <v>214</v>
      </c>
      <c r="F690" s="71">
        <f>IFERROR(IF(OR(IFERROR(VLOOKUP($B690&amp;"-"&amp;$C690,エリア表のみ!$D$5:$M$906,5,FALSE) ="●",FALSE),IFERROR(VLOOKUP($B690&amp;"-"&amp;$C690,エリア表のみ!$Q$5:$Z$906,5,FALSE) ="●",FALSE),IFERROR(VLOOKUP($B690&amp;"-"&amp;$C690,エリア表のみ!$AD$5:$AM$906,5,FALSE) ="●",FALSE)),1,0),0)</f>
        <v>0</v>
      </c>
      <c r="G690" s="71">
        <v>62</v>
      </c>
      <c r="H690" s="71">
        <f>IFERROR(IF(OR(IFERROR(VLOOKUP($B690&amp;"-"&amp;$C690,エリア表のみ!$D$5:$M$906,7,FALSE) ="●",FALSE),IFERROR(VLOOKUP($B690&amp;"-"&amp;$C690,エリア表のみ!$Q$5:$Z$906,7,FALSE) ="●",FALSE),IFERROR(VLOOKUP($B690&amp;"-"&amp;$C690,エリア表のみ!$AD$5:$AM$906,7,FALSE) ="●",FALSE)),1,0),0)</f>
        <v>0</v>
      </c>
      <c r="I690" s="71">
        <v>276</v>
      </c>
      <c r="J690" s="71">
        <f>IFERROR(_xlfn.IFS(IFERROR(VLOOKUP($B690&amp;"-"&amp;$C690,エリア表のみ!$D$5:$M$906,1,FALSE) =$B690&amp;"-"&amp;$C690,FALSE),IFERROR(VLOOKUP($B690&amp;"-"&amp;$C690,エリア表のみ!$D$5:$M$906,9,FALSE),0),IFERROR(VLOOKUP($B690&amp;"-"&amp;$C690,エリア表のみ!$Q$5:$Z$906,1,FALSE) =$B690&amp;"-"&amp;$C690,FALSE),IFERROR(VLOOKUP($B690&amp;"-"&amp;$C690,エリア表のみ!$Q$5:$Z$906,9,FALSE),0),IFERROR(VLOOKUP($B690&amp;"-"&amp;$C690,エリア表のみ!$AD$5:$AM$906,1,FALSE) =$B690&amp;"-"&amp;$C690,FALSE),IFERROR(VLOOKUP($B690&amp;"-"&amp;$C690,エリア表のみ!$AD$5:$AM$906,9,FALSE),0)),0)</f>
        <v>0</v>
      </c>
    </row>
    <row r="691" spans="1:10">
      <c r="A691" s="17">
        <v>2</v>
      </c>
      <c r="B691" s="17">
        <v>23</v>
      </c>
      <c r="C691" s="71">
        <v>2</v>
      </c>
      <c r="D691" s="71">
        <f>IFERROR(IF(OR(IFERROR(VLOOKUP($B691&amp;"-"&amp;$C691,エリア表のみ!$D$5:$M$906,3,FALSE) ="●",FALSE),IFERROR(VLOOKUP($B691&amp;"-"&amp;$C691,エリア表のみ!$Q$5:$Z$906,3,FALSE) ="●",FALSE),IFERROR(VLOOKUP($B691&amp;"-"&amp;$C691,エリア表のみ!$AD$5:$AM$906,3,FALSE) ="●",FALSE)),1,0),0)</f>
        <v>0</v>
      </c>
      <c r="E691" s="71">
        <v>221</v>
      </c>
      <c r="F691" s="71">
        <f>IFERROR(IF(OR(IFERROR(VLOOKUP($B691&amp;"-"&amp;$C691,エリア表のみ!$D$5:$M$906,5,FALSE) ="●",FALSE),IFERROR(VLOOKUP($B691&amp;"-"&amp;$C691,エリア表のみ!$Q$5:$Z$906,5,FALSE) ="●",FALSE),IFERROR(VLOOKUP($B691&amp;"-"&amp;$C691,エリア表のみ!$AD$5:$AM$906,5,FALSE) ="●",FALSE)),1,0),0)</f>
        <v>0</v>
      </c>
      <c r="G691" s="71">
        <v>60</v>
      </c>
      <c r="H691" s="71">
        <f>IFERROR(IF(OR(IFERROR(VLOOKUP($B691&amp;"-"&amp;$C691,エリア表のみ!$D$5:$M$906,7,FALSE) ="●",FALSE),IFERROR(VLOOKUP($B691&amp;"-"&amp;$C691,エリア表のみ!$Q$5:$Z$906,7,FALSE) ="●",FALSE),IFERROR(VLOOKUP($B691&amp;"-"&amp;$C691,エリア表のみ!$AD$5:$AM$906,7,FALSE) ="●",FALSE)),1,0),0)</f>
        <v>0</v>
      </c>
      <c r="I691" s="71">
        <v>281</v>
      </c>
      <c r="J691" s="71">
        <f>IFERROR(_xlfn.IFS(IFERROR(VLOOKUP($B691&amp;"-"&amp;$C691,エリア表のみ!$D$5:$M$906,1,FALSE) =$B691&amp;"-"&amp;$C691,FALSE),IFERROR(VLOOKUP($B691&amp;"-"&amp;$C691,エリア表のみ!$D$5:$M$906,9,FALSE),0),IFERROR(VLOOKUP($B691&amp;"-"&amp;$C691,エリア表のみ!$Q$5:$Z$906,1,FALSE) =$B691&amp;"-"&amp;$C691,FALSE),IFERROR(VLOOKUP($B691&amp;"-"&amp;$C691,エリア表のみ!$Q$5:$Z$906,9,FALSE),0),IFERROR(VLOOKUP($B691&amp;"-"&amp;$C691,エリア表のみ!$AD$5:$AM$906,1,FALSE) =$B691&amp;"-"&amp;$C691,FALSE),IFERROR(VLOOKUP($B691&amp;"-"&amp;$C691,エリア表のみ!$AD$5:$AM$906,9,FALSE),0)),0)</f>
        <v>0</v>
      </c>
    </row>
    <row r="692" spans="1:10">
      <c r="A692" s="17">
        <v>3</v>
      </c>
      <c r="B692" s="17">
        <v>23</v>
      </c>
      <c r="C692" s="71">
        <v>3</v>
      </c>
      <c r="D692" s="71">
        <f>IFERROR(IF(OR(IFERROR(VLOOKUP($B692&amp;"-"&amp;$C692,エリア表のみ!$D$5:$M$906,3,FALSE) ="●",FALSE),IFERROR(VLOOKUP($B692&amp;"-"&amp;$C692,エリア表のみ!$Q$5:$Z$906,3,FALSE) ="●",FALSE),IFERROR(VLOOKUP($B692&amp;"-"&amp;$C692,エリア表のみ!$AD$5:$AM$906,3,FALSE) ="●",FALSE)),1,0),0)</f>
        <v>0</v>
      </c>
      <c r="E692" s="71">
        <v>210</v>
      </c>
      <c r="F692" s="71">
        <f>IFERROR(IF(OR(IFERROR(VLOOKUP($B692&amp;"-"&amp;$C692,エリア表のみ!$D$5:$M$906,5,FALSE) ="●",FALSE),IFERROR(VLOOKUP($B692&amp;"-"&amp;$C692,エリア表のみ!$Q$5:$Z$906,5,FALSE) ="●",FALSE),IFERROR(VLOOKUP($B692&amp;"-"&amp;$C692,エリア表のみ!$AD$5:$AM$906,5,FALSE) ="●",FALSE)),1,0),0)</f>
        <v>0</v>
      </c>
      <c r="G692" s="71">
        <v>14</v>
      </c>
      <c r="H692" s="71">
        <f>IFERROR(IF(OR(IFERROR(VLOOKUP($B692&amp;"-"&amp;$C692,エリア表のみ!$D$5:$M$906,7,FALSE) ="●",FALSE),IFERROR(VLOOKUP($B692&amp;"-"&amp;$C692,エリア表のみ!$Q$5:$Z$906,7,FALSE) ="●",FALSE),IFERROR(VLOOKUP($B692&amp;"-"&amp;$C692,エリア表のみ!$AD$5:$AM$906,7,FALSE) ="●",FALSE)),1,0),0)</f>
        <v>0</v>
      </c>
      <c r="I692" s="71">
        <v>224</v>
      </c>
      <c r="J692" s="71">
        <f>IFERROR(_xlfn.IFS(IFERROR(VLOOKUP($B692&amp;"-"&amp;$C692,エリア表のみ!$D$5:$M$906,1,FALSE) =$B692&amp;"-"&amp;$C692,FALSE),IFERROR(VLOOKUP($B692&amp;"-"&amp;$C692,エリア表のみ!$D$5:$M$906,9,FALSE),0),IFERROR(VLOOKUP($B692&amp;"-"&amp;$C692,エリア表のみ!$Q$5:$Z$906,1,FALSE) =$B692&amp;"-"&amp;$C692,FALSE),IFERROR(VLOOKUP($B692&amp;"-"&amp;$C692,エリア表のみ!$Q$5:$Z$906,9,FALSE),0),IFERROR(VLOOKUP($B692&amp;"-"&amp;$C692,エリア表のみ!$AD$5:$AM$906,1,FALSE) =$B692&amp;"-"&amp;$C692,FALSE),IFERROR(VLOOKUP($B692&amp;"-"&amp;$C692,エリア表のみ!$AD$5:$AM$906,9,FALSE),0)),0)</f>
        <v>0</v>
      </c>
    </row>
    <row r="693" spans="1:10">
      <c r="A693" s="17">
        <v>6</v>
      </c>
      <c r="B693" s="17">
        <v>23</v>
      </c>
      <c r="C693" s="71">
        <v>6</v>
      </c>
      <c r="D693" s="71">
        <f>IFERROR(IF(OR(IFERROR(VLOOKUP($B693&amp;"-"&amp;$C693,エリア表のみ!$D$5:$M$906,3,FALSE) ="●",FALSE),IFERROR(VLOOKUP($B693&amp;"-"&amp;$C693,エリア表のみ!$Q$5:$Z$906,3,FALSE) ="●",FALSE),IFERROR(VLOOKUP($B693&amp;"-"&amp;$C693,エリア表のみ!$AD$5:$AM$906,3,FALSE) ="●",FALSE)),1,0),0)</f>
        <v>0</v>
      </c>
      <c r="E693" s="71">
        <v>131</v>
      </c>
      <c r="F693" s="71">
        <f>IFERROR(IF(OR(IFERROR(VLOOKUP($B693&amp;"-"&amp;$C693,エリア表のみ!$D$5:$M$906,5,FALSE) ="●",FALSE),IFERROR(VLOOKUP($B693&amp;"-"&amp;$C693,エリア表のみ!$Q$5:$Z$906,5,FALSE) ="●",FALSE),IFERROR(VLOOKUP($B693&amp;"-"&amp;$C693,エリア表のみ!$AD$5:$AM$906,5,FALSE) ="●",FALSE)),1,0),0)</f>
        <v>0</v>
      </c>
      <c r="G693" s="71">
        <v>41</v>
      </c>
      <c r="H693" s="71">
        <f>IFERROR(IF(OR(IFERROR(VLOOKUP($B693&amp;"-"&amp;$C693,エリア表のみ!$D$5:$M$906,7,FALSE) ="●",FALSE),IFERROR(VLOOKUP($B693&amp;"-"&amp;$C693,エリア表のみ!$Q$5:$Z$906,7,FALSE) ="●",FALSE),IFERROR(VLOOKUP($B693&amp;"-"&amp;$C693,エリア表のみ!$AD$5:$AM$906,7,FALSE) ="●",FALSE)),1,0),0)</f>
        <v>0</v>
      </c>
      <c r="I693" s="71">
        <v>172</v>
      </c>
      <c r="J693" s="71">
        <f>IFERROR(_xlfn.IFS(IFERROR(VLOOKUP($B693&amp;"-"&amp;$C693,エリア表のみ!$D$5:$M$906,1,FALSE) =$B693&amp;"-"&amp;$C693,FALSE),IFERROR(VLOOKUP($B693&amp;"-"&amp;$C693,エリア表のみ!$D$5:$M$906,9,FALSE),0),IFERROR(VLOOKUP($B693&amp;"-"&amp;$C693,エリア表のみ!$Q$5:$Z$906,1,FALSE) =$B693&amp;"-"&amp;$C693,FALSE),IFERROR(VLOOKUP($B693&amp;"-"&amp;$C693,エリア表のみ!$Q$5:$Z$906,9,FALSE),0),IFERROR(VLOOKUP($B693&amp;"-"&amp;$C693,エリア表のみ!$AD$5:$AM$906,1,FALSE) =$B693&amp;"-"&amp;$C693,FALSE),IFERROR(VLOOKUP($B693&amp;"-"&amp;$C693,エリア表のみ!$AD$5:$AM$906,9,FALSE),0)),0)</f>
        <v>0</v>
      </c>
    </row>
    <row r="694" spans="1:10">
      <c r="A694" s="17">
        <v>8</v>
      </c>
      <c r="B694" s="17">
        <v>23</v>
      </c>
      <c r="C694" s="71">
        <v>8</v>
      </c>
      <c r="D694" s="71">
        <f>IFERROR(IF(OR(IFERROR(VLOOKUP($B694&amp;"-"&amp;$C694,エリア表のみ!$D$5:$M$906,3,FALSE) ="●",FALSE),IFERROR(VLOOKUP($B694&amp;"-"&amp;$C694,エリア表のみ!$Q$5:$Z$906,3,FALSE) ="●",FALSE),IFERROR(VLOOKUP($B694&amp;"-"&amp;$C694,エリア表のみ!$AD$5:$AM$906,3,FALSE) ="●",FALSE)),1,0),0)</f>
        <v>0</v>
      </c>
      <c r="E694" s="71">
        <v>140</v>
      </c>
      <c r="F694" s="71">
        <f>IFERROR(IF(OR(IFERROR(VLOOKUP($B694&amp;"-"&amp;$C694,エリア表のみ!$D$5:$M$906,5,FALSE) ="●",FALSE),IFERROR(VLOOKUP($B694&amp;"-"&amp;$C694,エリア表のみ!$Q$5:$Z$906,5,FALSE) ="●",FALSE),IFERROR(VLOOKUP($B694&amp;"-"&amp;$C694,エリア表のみ!$AD$5:$AM$906,5,FALSE) ="●",FALSE)),1,0),0)</f>
        <v>0</v>
      </c>
      <c r="G694" s="71">
        <v>125</v>
      </c>
      <c r="H694" s="71">
        <f>IFERROR(IF(OR(IFERROR(VLOOKUP($B694&amp;"-"&amp;$C694,エリア表のみ!$D$5:$M$906,7,FALSE) ="●",FALSE),IFERROR(VLOOKUP($B694&amp;"-"&amp;$C694,エリア表のみ!$Q$5:$Z$906,7,FALSE) ="●",FALSE),IFERROR(VLOOKUP($B694&amp;"-"&amp;$C694,エリア表のみ!$AD$5:$AM$906,7,FALSE) ="●",FALSE)),1,0),0)</f>
        <v>0</v>
      </c>
      <c r="I694" s="71">
        <v>265</v>
      </c>
      <c r="J694" s="71">
        <f>IFERROR(_xlfn.IFS(IFERROR(VLOOKUP($B694&amp;"-"&amp;$C694,エリア表のみ!$D$5:$M$906,1,FALSE) =$B694&amp;"-"&amp;$C694,FALSE),IFERROR(VLOOKUP($B694&amp;"-"&amp;$C694,エリア表のみ!$D$5:$M$906,9,FALSE),0),IFERROR(VLOOKUP($B694&amp;"-"&amp;$C694,エリア表のみ!$Q$5:$Z$906,1,FALSE) =$B694&amp;"-"&amp;$C694,FALSE),IFERROR(VLOOKUP($B694&amp;"-"&amp;$C694,エリア表のみ!$Q$5:$Z$906,9,FALSE),0),IFERROR(VLOOKUP($B694&amp;"-"&amp;$C694,エリア表のみ!$AD$5:$AM$906,1,FALSE) =$B694&amp;"-"&amp;$C694,FALSE),IFERROR(VLOOKUP($B694&amp;"-"&amp;$C694,エリア表のみ!$AD$5:$AM$906,9,FALSE),0)),0)</f>
        <v>0</v>
      </c>
    </row>
    <row r="695" spans="1:10">
      <c r="A695" s="17">
        <v>11</v>
      </c>
      <c r="B695" s="17">
        <v>23</v>
      </c>
      <c r="C695" s="71">
        <v>11</v>
      </c>
      <c r="D695" s="71">
        <f>IFERROR(IF(OR(IFERROR(VLOOKUP($B695&amp;"-"&amp;$C695,エリア表のみ!$D$5:$M$906,3,FALSE) ="●",FALSE),IFERROR(VLOOKUP($B695&amp;"-"&amp;$C695,エリア表のみ!$Q$5:$Z$906,3,FALSE) ="●",FALSE),IFERROR(VLOOKUP($B695&amp;"-"&amp;$C695,エリア表のみ!$AD$5:$AM$906,3,FALSE) ="●",FALSE)),1,0),0)</f>
        <v>0</v>
      </c>
      <c r="E695" s="71">
        <v>192</v>
      </c>
      <c r="F695" s="71">
        <f>IFERROR(IF(OR(IFERROR(VLOOKUP($B695&amp;"-"&amp;$C695,エリア表のみ!$D$5:$M$906,5,FALSE) ="●",FALSE),IFERROR(VLOOKUP($B695&amp;"-"&amp;$C695,エリア表のみ!$Q$5:$Z$906,5,FALSE) ="●",FALSE),IFERROR(VLOOKUP($B695&amp;"-"&amp;$C695,エリア表のみ!$AD$5:$AM$906,5,FALSE) ="●",FALSE)),1,0),0)</f>
        <v>0</v>
      </c>
      <c r="G695" s="71">
        <v>156</v>
      </c>
      <c r="H695" s="71">
        <f>IFERROR(IF(OR(IFERROR(VLOOKUP($B695&amp;"-"&amp;$C695,エリア表のみ!$D$5:$M$906,7,FALSE) ="●",FALSE),IFERROR(VLOOKUP($B695&amp;"-"&amp;$C695,エリア表のみ!$Q$5:$Z$906,7,FALSE) ="●",FALSE),IFERROR(VLOOKUP($B695&amp;"-"&amp;$C695,エリア表のみ!$AD$5:$AM$906,7,FALSE) ="●",FALSE)),1,0),0)</f>
        <v>0</v>
      </c>
      <c r="I695" s="71">
        <v>348</v>
      </c>
      <c r="J695" s="71">
        <f>IFERROR(_xlfn.IFS(IFERROR(VLOOKUP($B695&amp;"-"&amp;$C695,エリア表のみ!$D$5:$M$906,1,FALSE) =$B695&amp;"-"&amp;$C695,FALSE),IFERROR(VLOOKUP($B695&amp;"-"&amp;$C695,エリア表のみ!$D$5:$M$906,9,FALSE),0),IFERROR(VLOOKUP($B695&amp;"-"&amp;$C695,エリア表のみ!$Q$5:$Z$906,1,FALSE) =$B695&amp;"-"&amp;$C695,FALSE),IFERROR(VLOOKUP($B695&amp;"-"&amp;$C695,エリア表のみ!$Q$5:$Z$906,9,FALSE),0),IFERROR(VLOOKUP($B695&amp;"-"&amp;$C695,エリア表のみ!$AD$5:$AM$906,1,FALSE) =$B695&amp;"-"&amp;$C695,FALSE),IFERROR(VLOOKUP($B695&amp;"-"&amp;$C695,エリア表のみ!$AD$5:$AM$906,9,FALSE),0)),0)</f>
        <v>0</v>
      </c>
    </row>
    <row r="696" spans="1:10">
      <c r="A696" s="17">
        <v>17</v>
      </c>
      <c r="B696" s="17">
        <v>23</v>
      </c>
      <c r="C696" s="71">
        <v>17</v>
      </c>
      <c r="D696" s="71">
        <f>IFERROR(IF(OR(IFERROR(VLOOKUP($B696&amp;"-"&amp;$C696,エリア表のみ!$D$5:$M$906,3,FALSE) ="●",FALSE),IFERROR(VLOOKUP($B696&amp;"-"&amp;$C696,エリア表のみ!$Q$5:$Z$906,3,FALSE) ="●",FALSE),IFERROR(VLOOKUP($B696&amp;"-"&amp;$C696,エリア表のみ!$AD$5:$AM$906,3,FALSE) ="●",FALSE)),1,0),0)</f>
        <v>0</v>
      </c>
      <c r="E696" s="71">
        <v>93</v>
      </c>
      <c r="F696" s="71">
        <f>IFERROR(IF(OR(IFERROR(VLOOKUP($B696&amp;"-"&amp;$C696,エリア表のみ!$D$5:$M$906,5,FALSE) ="●",FALSE),IFERROR(VLOOKUP($B696&amp;"-"&amp;$C696,エリア表のみ!$Q$5:$Z$906,5,FALSE) ="●",FALSE),IFERROR(VLOOKUP($B696&amp;"-"&amp;$C696,エリア表のみ!$AD$5:$AM$906,5,FALSE) ="●",FALSE)),1,0),0)</f>
        <v>0</v>
      </c>
      <c r="G696" s="71">
        <v>87</v>
      </c>
      <c r="H696" s="71">
        <f>IFERROR(IF(OR(IFERROR(VLOOKUP($B696&amp;"-"&amp;$C696,エリア表のみ!$D$5:$M$906,7,FALSE) ="●",FALSE),IFERROR(VLOOKUP($B696&amp;"-"&amp;$C696,エリア表のみ!$Q$5:$Z$906,7,FALSE) ="●",FALSE),IFERROR(VLOOKUP($B696&amp;"-"&amp;$C696,エリア表のみ!$AD$5:$AM$906,7,FALSE) ="●",FALSE)),1,0),0)</f>
        <v>0</v>
      </c>
      <c r="I696" s="71">
        <v>180</v>
      </c>
      <c r="J696" s="71">
        <f>IFERROR(_xlfn.IFS(IFERROR(VLOOKUP($B696&amp;"-"&amp;$C696,エリア表のみ!$D$5:$M$906,1,FALSE) =$B696&amp;"-"&amp;$C696,FALSE),IFERROR(VLOOKUP($B696&amp;"-"&amp;$C696,エリア表のみ!$D$5:$M$906,9,FALSE),0),IFERROR(VLOOKUP($B696&amp;"-"&amp;$C696,エリア表のみ!$Q$5:$Z$906,1,FALSE) =$B696&amp;"-"&amp;$C696,FALSE),IFERROR(VLOOKUP($B696&amp;"-"&amp;$C696,エリア表のみ!$Q$5:$Z$906,9,FALSE),0),IFERROR(VLOOKUP($B696&amp;"-"&amp;$C696,エリア表のみ!$AD$5:$AM$906,1,FALSE) =$B696&amp;"-"&amp;$C696,FALSE),IFERROR(VLOOKUP($B696&amp;"-"&amp;$C696,エリア表のみ!$AD$5:$AM$906,9,FALSE),0)),0)</f>
        <v>0</v>
      </c>
    </row>
    <row r="697" spans="1:10">
      <c r="A697" s="17">
        <v>21</v>
      </c>
      <c r="B697" s="17">
        <v>23</v>
      </c>
      <c r="C697" s="71">
        <v>21</v>
      </c>
      <c r="D697" s="71">
        <f>IFERROR(IF(OR(IFERROR(VLOOKUP($B697&amp;"-"&amp;$C697,エリア表のみ!$D$5:$M$906,3,FALSE) ="●",FALSE),IFERROR(VLOOKUP($B697&amp;"-"&amp;$C697,エリア表のみ!$Q$5:$Z$906,3,FALSE) ="●",FALSE),IFERROR(VLOOKUP($B697&amp;"-"&amp;$C697,エリア表のみ!$AD$5:$AM$906,3,FALSE) ="●",FALSE)),1,0),0)</f>
        <v>0</v>
      </c>
      <c r="E697" s="71">
        <v>233</v>
      </c>
      <c r="F697" s="71">
        <f>IFERROR(IF(OR(IFERROR(VLOOKUP($B697&amp;"-"&amp;$C697,エリア表のみ!$D$5:$M$906,5,FALSE) ="●",FALSE),IFERROR(VLOOKUP($B697&amp;"-"&amp;$C697,エリア表のみ!$Q$5:$Z$906,5,FALSE) ="●",FALSE),IFERROR(VLOOKUP($B697&amp;"-"&amp;$C697,エリア表のみ!$AD$5:$AM$906,5,FALSE) ="●",FALSE)),1,0),0)</f>
        <v>0</v>
      </c>
      <c r="G697" s="71">
        <v>134</v>
      </c>
      <c r="H697" s="71">
        <f>IFERROR(IF(OR(IFERROR(VLOOKUP($B697&amp;"-"&amp;$C697,エリア表のみ!$D$5:$M$906,7,FALSE) ="●",FALSE),IFERROR(VLOOKUP($B697&amp;"-"&amp;$C697,エリア表のみ!$Q$5:$Z$906,7,FALSE) ="●",FALSE),IFERROR(VLOOKUP($B697&amp;"-"&amp;$C697,エリア表のみ!$AD$5:$AM$906,7,FALSE) ="●",FALSE)),1,0),0)</f>
        <v>0</v>
      </c>
      <c r="I697" s="71">
        <v>367</v>
      </c>
      <c r="J697" s="71">
        <f>IFERROR(_xlfn.IFS(IFERROR(VLOOKUP($B697&amp;"-"&amp;$C697,エリア表のみ!$D$5:$M$906,1,FALSE) =$B697&amp;"-"&amp;$C697,FALSE),IFERROR(VLOOKUP($B697&amp;"-"&amp;$C697,エリア表のみ!$D$5:$M$906,9,FALSE),0),IFERROR(VLOOKUP($B697&amp;"-"&amp;$C697,エリア表のみ!$Q$5:$Z$906,1,FALSE) =$B697&amp;"-"&amp;$C697,FALSE),IFERROR(VLOOKUP($B697&amp;"-"&amp;$C697,エリア表のみ!$Q$5:$Z$906,9,FALSE),0),IFERROR(VLOOKUP($B697&amp;"-"&amp;$C697,エリア表のみ!$AD$5:$AM$906,1,FALSE) =$B697&amp;"-"&amp;$C697,FALSE),IFERROR(VLOOKUP($B697&amp;"-"&amp;$C697,エリア表のみ!$AD$5:$AM$906,9,FALSE),0)),0)</f>
        <v>0</v>
      </c>
    </row>
    <row r="698" spans="1:10">
      <c r="A698" s="17">
        <v>22</v>
      </c>
      <c r="B698" s="17">
        <v>23</v>
      </c>
      <c r="C698" s="71">
        <v>22</v>
      </c>
      <c r="D698" s="71">
        <f>IFERROR(IF(OR(IFERROR(VLOOKUP($B698&amp;"-"&amp;$C698,エリア表のみ!$D$5:$M$906,3,FALSE) ="●",FALSE),IFERROR(VLOOKUP($B698&amp;"-"&amp;$C698,エリア表のみ!$Q$5:$Z$906,3,FALSE) ="●",FALSE),IFERROR(VLOOKUP($B698&amp;"-"&amp;$C698,エリア表のみ!$AD$5:$AM$906,3,FALSE) ="●",FALSE)),1,0),0)</f>
        <v>0</v>
      </c>
      <c r="E698" s="71">
        <v>302</v>
      </c>
      <c r="F698" s="71">
        <f>IFERROR(IF(OR(IFERROR(VLOOKUP($B698&amp;"-"&amp;$C698,エリア表のみ!$D$5:$M$906,5,FALSE) ="●",FALSE),IFERROR(VLOOKUP($B698&amp;"-"&amp;$C698,エリア表のみ!$Q$5:$Z$906,5,FALSE) ="●",FALSE),IFERROR(VLOOKUP($B698&amp;"-"&amp;$C698,エリア表のみ!$AD$5:$AM$906,5,FALSE) ="●",FALSE)),1,0),0)</f>
        <v>0</v>
      </c>
      <c r="G698" s="71">
        <v>234</v>
      </c>
      <c r="H698" s="71">
        <f>IFERROR(IF(OR(IFERROR(VLOOKUP($B698&amp;"-"&amp;$C698,エリア表のみ!$D$5:$M$906,7,FALSE) ="●",FALSE),IFERROR(VLOOKUP($B698&amp;"-"&amp;$C698,エリア表のみ!$Q$5:$Z$906,7,FALSE) ="●",FALSE),IFERROR(VLOOKUP($B698&amp;"-"&amp;$C698,エリア表のみ!$AD$5:$AM$906,7,FALSE) ="●",FALSE)),1,0),0)</f>
        <v>0</v>
      </c>
      <c r="I698" s="71">
        <v>536</v>
      </c>
      <c r="J698" s="71">
        <f>IFERROR(_xlfn.IFS(IFERROR(VLOOKUP($B698&amp;"-"&amp;$C698,エリア表のみ!$D$5:$M$906,1,FALSE) =$B698&amp;"-"&amp;$C698,FALSE),IFERROR(VLOOKUP($B698&amp;"-"&amp;$C698,エリア表のみ!$D$5:$M$906,9,FALSE),0),IFERROR(VLOOKUP($B698&amp;"-"&amp;$C698,エリア表のみ!$Q$5:$Z$906,1,FALSE) =$B698&amp;"-"&amp;$C698,FALSE),IFERROR(VLOOKUP($B698&amp;"-"&amp;$C698,エリア表のみ!$Q$5:$Z$906,9,FALSE),0),IFERROR(VLOOKUP($B698&amp;"-"&amp;$C698,エリア表のみ!$AD$5:$AM$906,1,FALSE) =$B698&amp;"-"&amp;$C698,FALSE),IFERROR(VLOOKUP($B698&amp;"-"&amp;$C698,エリア表のみ!$AD$5:$AM$906,9,FALSE),0)),0)</f>
        <v>0</v>
      </c>
    </row>
    <row r="699" spans="1:10">
      <c r="A699" s="17">
        <v>24</v>
      </c>
      <c r="B699" s="17">
        <v>23</v>
      </c>
      <c r="C699" s="71">
        <v>24</v>
      </c>
      <c r="D699" s="71">
        <f>IFERROR(IF(OR(IFERROR(VLOOKUP($B699&amp;"-"&amp;$C699,エリア表のみ!$D$5:$M$906,3,FALSE) ="●",FALSE),IFERROR(VLOOKUP($B699&amp;"-"&amp;$C699,エリア表のみ!$Q$5:$Z$906,3,FALSE) ="●",FALSE),IFERROR(VLOOKUP($B699&amp;"-"&amp;$C699,エリア表のみ!$AD$5:$AM$906,3,FALSE) ="●",FALSE)),1,0),0)</f>
        <v>0</v>
      </c>
      <c r="E699" s="71">
        <v>223</v>
      </c>
      <c r="F699" s="71">
        <f>IFERROR(IF(OR(IFERROR(VLOOKUP($B699&amp;"-"&amp;$C699,エリア表のみ!$D$5:$M$906,5,FALSE) ="●",FALSE),IFERROR(VLOOKUP($B699&amp;"-"&amp;$C699,エリア表のみ!$Q$5:$Z$906,5,FALSE) ="●",FALSE),IFERROR(VLOOKUP($B699&amp;"-"&amp;$C699,エリア表のみ!$AD$5:$AM$906,5,FALSE) ="●",FALSE)),1,0),0)</f>
        <v>0</v>
      </c>
      <c r="G699" s="71">
        <v>63</v>
      </c>
      <c r="H699" s="71">
        <f>IFERROR(IF(OR(IFERROR(VLOOKUP($B699&amp;"-"&amp;$C699,エリア表のみ!$D$5:$M$906,7,FALSE) ="●",FALSE),IFERROR(VLOOKUP($B699&amp;"-"&amp;$C699,エリア表のみ!$Q$5:$Z$906,7,FALSE) ="●",FALSE),IFERROR(VLOOKUP($B699&amp;"-"&amp;$C699,エリア表のみ!$AD$5:$AM$906,7,FALSE) ="●",FALSE)),1,0),0)</f>
        <v>0</v>
      </c>
      <c r="I699" s="71">
        <v>286</v>
      </c>
      <c r="J699" s="71">
        <f>IFERROR(_xlfn.IFS(IFERROR(VLOOKUP($B699&amp;"-"&amp;$C699,エリア表のみ!$D$5:$M$906,1,FALSE) =$B699&amp;"-"&amp;$C699,FALSE),IFERROR(VLOOKUP($B699&amp;"-"&amp;$C699,エリア表のみ!$D$5:$M$906,9,FALSE),0),IFERROR(VLOOKUP($B699&amp;"-"&amp;$C699,エリア表のみ!$Q$5:$Z$906,1,FALSE) =$B699&amp;"-"&amp;$C699,FALSE),IFERROR(VLOOKUP($B699&amp;"-"&amp;$C699,エリア表のみ!$Q$5:$Z$906,9,FALSE),0),IFERROR(VLOOKUP($B699&amp;"-"&amp;$C699,エリア表のみ!$AD$5:$AM$906,1,FALSE) =$B699&amp;"-"&amp;$C699,FALSE),IFERROR(VLOOKUP($B699&amp;"-"&amp;$C699,エリア表のみ!$AD$5:$AM$906,9,FALSE),0)),0)</f>
        <v>0</v>
      </c>
    </row>
    <row r="700" spans="1:10">
      <c r="A700" s="17">
        <v>26</v>
      </c>
      <c r="B700" s="17">
        <v>23</v>
      </c>
      <c r="C700" s="71">
        <v>26</v>
      </c>
      <c r="D700" s="71">
        <f>IFERROR(IF(OR(IFERROR(VLOOKUP($B700&amp;"-"&amp;$C700,エリア表のみ!$D$5:$M$906,3,FALSE) ="●",FALSE),IFERROR(VLOOKUP($B700&amp;"-"&amp;$C700,エリア表のみ!$Q$5:$Z$906,3,FALSE) ="●",FALSE),IFERROR(VLOOKUP($B700&amp;"-"&amp;$C700,エリア表のみ!$AD$5:$AM$906,3,FALSE) ="●",FALSE)),1,0),0)</f>
        <v>0</v>
      </c>
      <c r="E700" s="71">
        <v>179</v>
      </c>
      <c r="F700" s="71">
        <f>IFERROR(IF(OR(IFERROR(VLOOKUP($B700&amp;"-"&amp;$C700,エリア表のみ!$D$5:$M$906,5,FALSE) ="●",FALSE),IFERROR(VLOOKUP($B700&amp;"-"&amp;$C700,エリア表のみ!$Q$5:$Z$906,5,FALSE) ="●",FALSE),IFERROR(VLOOKUP($B700&amp;"-"&amp;$C700,エリア表のみ!$AD$5:$AM$906,5,FALSE) ="●",FALSE)),1,0),0)</f>
        <v>0</v>
      </c>
      <c r="G700" s="71">
        <v>48</v>
      </c>
      <c r="H700" s="71">
        <f>IFERROR(IF(OR(IFERROR(VLOOKUP($B700&amp;"-"&amp;$C700,エリア表のみ!$D$5:$M$906,7,FALSE) ="●",FALSE),IFERROR(VLOOKUP($B700&amp;"-"&amp;$C700,エリア表のみ!$Q$5:$Z$906,7,FALSE) ="●",FALSE),IFERROR(VLOOKUP($B700&amp;"-"&amp;$C700,エリア表のみ!$AD$5:$AM$906,7,FALSE) ="●",FALSE)),1,0),0)</f>
        <v>0</v>
      </c>
      <c r="I700" s="71">
        <v>227</v>
      </c>
      <c r="J700" s="71">
        <f>IFERROR(_xlfn.IFS(IFERROR(VLOOKUP($B700&amp;"-"&amp;$C700,エリア表のみ!$D$5:$M$906,1,FALSE) =$B700&amp;"-"&amp;$C700,FALSE),IFERROR(VLOOKUP($B700&amp;"-"&amp;$C700,エリア表のみ!$D$5:$M$906,9,FALSE),0),IFERROR(VLOOKUP($B700&amp;"-"&amp;$C700,エリア表のみ!$Q$5:$Z$906,1,FALSE) =$B700&amp;"-"&amp;$C700,FALSE),IFERROR(VLOOKUP($B700&amp;"-"&amp;$C700,エリア表のみ!$Q$5:$Z$906,9,FALSE),0),IFERROR(VLOOKUP($B700&amp;"-"&amp;$C700,エリア表のみ!$AD$5:$AM$906,1,FALSE) =$B700&amp;"-"&amp;$C700,FALSE),IFERROR(VLOOKUP($B700&amp;"-"&amp;$C700,エリア表のみ!$AD$5:$AM$906,9,FALSE),0)),0)</f>
        <v>0</v>
      </c>
    </row>
    <row r="701" spans="1:10">
      <c r="A701" s="17">
        <v>29</v>
      </c>
      <c r="B701" s="17">
        <v>23</v>
      </c>
      <c r="C701" s="71">
        <v>29</v>
      </c>
      <c r="D701" s="71">
        <f>IFERROR(IF(OR(IFERROR(VLOOKUP($B701&amp;"-"&amp;$C701,エリア表のみ!$D$5:$M$906,3,FALSE) ="●",FALSE),IFERROR(VLOOKUP($B701&amp;"-"&amp;$C701,エリア表のみ!$Q$5:$Z$906,3,FALSE) ="●",FALSE),IFERROR(VLOOKUP($B701&amp;"-"&amp;$C701,エリア表のみ!$AD$5:$AM$906,3,FALSE) ="●",FALSE)),1,0),0)</f>
        <v>0</v>
      </c>
      <c r="E701" s="71">
        <v>384</v>
      </c>
      <c r="F701" s="71">
        <f>IFERROR(IF(OR(IFERROR(VLOOKUP($B701&amp;"-"&amp;$C701,エリア表のみ!$D$5:$M$906,5,FALSE) ="●",FALSE),IFERROR(VLOOKUP($B701&amp;"-"&amp;$C701,エリア表のみ!$Q$5:$Z$906,5,FALSE) ="●",FALSE),IFERROR(VLOOKUP($B701&amp;"-"&amp;$C701,エリア表のみ!$AD$5:$AM$906,5,FALSE) ="●",FALSE)),1,0),0)</f>
        <v>0</v>
      </c>
      <c r="G701" s="71">
        <v>154</v>
      </c>
      <c r="H701" s="71">
        <f>IFERROR(IF(OR(IFERROR(VLOOKUP($B701&amp;"-"&amp;$C701,エリア表のみ!$D$5:$M$906,7,FALSE) ="●",FALSE),IFERROR(VLOOKUP($B701&amp;"-"&amp;$C701,エリア表のみ!$Q$5:$Z$906,7,FALSE) ="●",FALSE),IFERROR(VLOOKUP($B701&amp;"-"&amp;$C701,エリア表のみ!$AD$5:$AM$906,7,FALSE) ="●",FALSE)),1,0),0)</f>
        <v>0</v>
      </c>
      <c r="I701" s="71">
        <v>538</v>
      </c>
      <c r="J701" s="71">
        <f>IFERROR(_xlfn.IFS(IFERROR(VLOOKUP($B701&amp;"-"&amp;$C701,エリア表のみ!$D$5:$M$906,1,FALSE) =$B701&amp;"-"&amp;$C701,FALSE),IFERROR(VLOOKUP($B701&amp;"-"&amp;$C701,エリア表のみ!$D$5:$M$906,9,FALSE),0),IFERROR(VLOOKUP($B701&amp;"-"&amp;$C701,エリア表のみ!$Q$5:$Z$906,1,FALSE) =$B701&amp;"-"&amp;$C701,FALSE),IFERROR(VLOOKUP($B701&amp;"-"&amp;$C701,エリア表のみ!$Q$5:$Z$906,9,FALSE),0),IFERROR(VLOOKUP($B701&amp;"-"&amp;$C701,エリア表のみ!$AD$5:$AM$906,1,FALSE) =$B701&amp;"-"&amp;$C701,FALSE),IFERROR(VLOOKUP($B701&amp;"-"&amp;$C701,エリア表のみ!$AD$5:$AM$906,9,FALSE),0)),0)</f>
        <v>0</v>
      </c>
    </row>
    <row r="702" spans="1:10">
      <c r="A702" s="17">
        <v>1</v>
      </c>
      <c r="B702" s="17">
        <v>51</v>
      </c>
      <c r="C702" s="71">
        <v>1</v>
      </c>
      <c r="D702" s="71">
        <f>IFERROR(IF(OR(IFERROR(VLOOKUP($B702&amp;"-"&amp;$C702,エリア表のみ!$D$5:$M$906,3,FALSE) ="●",FALSE),IFERROR(VLOOKUP($B702&amp;"-"&amp;$C702,エリア表のみ!$Q$5:$Z$906,3,FALSE) ="●",FALSE),IFERROR(VLOOKUP($B702&amp;"-"&amp;$C702,エリア表のみ!$AD$5:$AM$906,3,FALSE) ="●",FALSE)),1,0),0)</f>
        <v>0</v>
      </c>
      <c r="E702" s="71">
        <v>243</v>
      </c>
      <c r="F702" s="71">
        <f>IFERROR(IF(OR(IFERROR(VLOOKUP($B702&amp;"-"&amp;$C702,エリア表のみ!$D$5:$M$906,5,FALSE) ="●",FALSE),IFERROR(VLOOKUP($B702&amp;"-"&amp;$C702,エリア表のみ!$Q$5:$Z$906,5,FALSE) ="●",FALSE),IFERROR(VLOOKUP($B702&amp;"-"&amp;$C702,エリア表のみ!$AD$5:$AM$906,5,FALSE) ="●",FALSE)),1,0),0)</f>
        <v>0</v>
      </c>
      <c r="G702" s="71">
        <v>166</v>
      </c>
      <c r="H702" s="71">
        <f>IFERROR(IF(OR(IFERROR(VLOOKUP($B702&amp;"-"&amp;$C702,エリア表のみ!$D$5:$M$906,7,FALSE) ="●",FALSE),IFERROR(VLOOKUP($B702&amp;"-"&amp;$C702,エリア表のみ!$Q$5:$Z$906,7,FALSE) ="●",FALSE),IFERROR(VLOOKUP($B702&amp;"-"&amp;$C702,エリア表のみ!$AD$5:$AM$906,7,FALSE) ="●",FALSE)),1,0),0)</f>
        <v>0</v>
      </c>
      <c r="I702" s="71">
        <v>409</v>
      </c>
      <c r="J702" s="71">
        <f>IFERROR(_xlfn.IFS(IFERROR(VLOOKUP($B702&amp;"-"&amp;$C702,エリア表のみ!$D$5:$M$906,1,FALSE) =$B702&amp;"-"&amp;$C702,FALSE),IFERROR(VLOOKUP($B702&amp;"-"&amp;$C702,エリア表のみ!$D$5:$M$906,9,FALSE),0),IFERROR(VLOOKUP($B702&amp;"-"&amp;$C702,エリア表のみ!$Q$5:$Z$906,1,FALSE) =$B702&amp;"-"&amp;$C702,FALSE),IFERROR(VLOOKUP($B702&amp;"-"&amp;$C702,エリア表のみ!$Q$5:$Z$906,9,FALSE),0),IFERROR(VLOOKUP($B702&amp;"-"&amp;$C702,エリア表のみ!$AD$5:$AM$906,1,FALSE) =$B702&amp;"-"&amp;$C702,FALSE),IFERROR(VLOOKUP($B702&amp;"-"&amp;$C702,エリア表のみ!$AD$5:$AM$906,9,FALSE),0)),0)</f>
        <v>0</v>
      </c>
    </row>
    <row r="703" spans="1:10">
      <c r="A703" s="17">
        <v>2</v>
      </c>
      <c r="B703" s="17">
        <v>51</v>
      </c>
      <c r="C703" s="71">
        <v>2</v>
      </c>
      <c r="D703" s="71">
        <f>IFERROR(IF(OR(IFERROR(VLOOKUP($B703&amp;"-"&amp;$C703,エリア表のみ!$D$5:$M$906,3,FALSE) ="●",FALSE),IFERROR(VLOOKUP($B703&amp;"-"&amp;$C703,エリア表のみ!$Q$5:$Z$906,3,FALSE) ="●",FALSE),IFERROR(VLOOKUP($B703&amp;"-"&amp;$C703,エリア表のみ!$AD$5:$AM$906,3,FALSE) ="●",FALSE)),1,0),0)</f>
        <v>0</v>
      </c>
      <c r="E703" s="71">
        <v>351</v>
      </c>
      <c r="F703" s="71">
        <f>IFERROR(IF(OR(IFERROR(VLOOKUP($B703&amp;"-"&amp;$C703,エリア表のみ!$D$5:$M$906,5,FALSE) ="●",FALSE),IFERROR(VLOOKUP($B703&amp;"-"&amp;$C703,エリア表のみ!$Q$5:$Z$906,5,FALSE) ="●",FALSE),IFERROR(VLOOKUP($B703&amp;"-"&amp;$C703,エリア表のみ!$AD$5:$AM$906,5,FALSE) ="●",FALSE)),1,0),0)</f>
        <v>0</v>
      </c>
      <c r="G703" s="71">
        <v>112</v>
      </c>
      <c r="H703" s="71">
        <f>IFERROR(IF(OR(IFERROR(VLOOKUP($B703&amp;"-"&amp;$C703,エリア表のみ!$D$5:$M$906,7,FALSE) ="●",FALSE),IFERROR(VLOOKUP($B703&amp;"-"&amp;$C703,エリア表のみ!$Q$5:$Z$906,7,FALSE) ="●",FALSE),IFERROR(VLOOKUP($B703&amp;"-"&amp;$C703,エリア表のみ!$AD$5:$AM$906,7,FALSE) ="●",FALSE)),1,0),0)</f>
        <v>0</v>
      </c>
      <c r="I703" s="71">
        <v>463</v>
      </c>
      <c r="J703" s="71">
        <f>IFERROR(_xlfn.IFS(IFERROR(VLOOKUP($B703&amp;"-"&amp;$C703,エリア表のみ!$D$5:$M$906,1,FALSE) =$B703&amp;"-"&amp;$C703,FALSE),IFERROR(VLOOKUP($B703&amp;"-"&amp;$C703,エリア表のみ!$D$5:$M$906,9,FALSE),0),IFERROR(VLOOKUP($B703&amp;"-"&amp;$C703,エリア表のみ!$Q$5:$Z$906,1,FALSE) =$B703&amp;"-"&amp;$C703,FALSE),IFERROR(VLOOKUP($B703&amp;"-"&amp;$C703,エリア表のみ!$Q$5:$Z$906,9,FALSE),0),IFERROR(VLOOKUP($B703&amp;"-"&amp;$C703,エリア表のみ!$AD$5:$AM$906,1,FALSE) =$B703&amp;"-"&amp;$C703,FALSE),IFERROR(VLOOKUP($B703&amp;"-"&amp;$C703,エリア表のみ!$AD$5:$AM$906,9,FALSE),0)),0)</f>
        <v>0</v>
      </c>
    </row>
    <row r="704" spans="1:10">
      <c r="A704" s="17">
        <v>3</v>
      </c>
      <c r="B704" s="17">
        <v>51</v>
      </c>
      <c r="C704" s="71">
        <v>3</v>
      </c>
      <c r="D704" s="71">
        <f>IFERROR(IF(OR(IFERROR(VLOOKUP($B704&amp;"-"&amp;$C704,エリア表のみ!$D$5:$M$906,3,FALSE) ="●",FALSE),IFERROR(VLOOKUP($B704&amp;"-"&amp;$C704,エリア表のみ!$Q$5:$Z$906,3,FALSE) ="●",FALSE),IFERROR(VLOOKUP($B704&amp;"-"&amp;$C704,エリア表のみ!$AD$5:$AM$906,3,FALSE) ="●",FALSE)),1,0),0)</f>
        <v>0</v>
      </c>
      <c r="E704" s="71">
        <v>290</v>
      </c>
      <c r="F704" s="71">
        <f>IFERROR(IF(OR(IFERROR(VLOOKUP($B704&amp;"-"&amp;$C704,エリア表のみ!$D$5:$M$906,5,FALSE) ="●",FALSE),IFERROR(VLOOKUP($B704&amp;"-"&amp;$C704,エリア表のみ!$Q$5:$Z$906,5,FALSE) ="●",FALSE),IFERROR(VLOOKUP($B704&amp;"-"&amp;$C704,エリア表のみ!$AD$5:$AM$906,5,FALSE) ="●",FALSE)),1,0),0)</f>
        <v>0</v>
      </c>
      <c r="G704" s="71">
        <v>265</v>
      </c>
      <c r="H704" s="71">
        <f>IFERROR(IF(OR(IFERROR(VLOOKUP($B704&amp;"-"&amp;$C704,エリア表のみ!$D$5:$M$906,7,FALSE) ="●",FALSE),IFERROR(VLOOKUP($B704&amp;"-"&amp;$C704,エリア表のみ!$Q$5:$Z$906,7,FALSE) ="●",FALSE),IFERROR(VLOOKUP($B704&amp;"-"&amp;$C704,エリア表のみ!$AD$5:$AM$906,7,FALSE) ="●",FALSE)),1,0),0)</f>
        <v>0</v>
      </c>
      <c r="I704" s="71">
        <v>555</v>
      </c>
      <c r="J704" s="71">
        <f>IFERROR(_xlfn.IFS(IFERROR(VLOOKUP($B704&amp;"-"&amp;$C704,エリア表のみ!$D$5:$M$906,1,FALSE) =$B704&amp;"-"&amp;$C704,FALSE),IFERROR(VLOOKUP($B704&amp;"-"&amp;$C704,エリア表のみ!$D$5:$M$906,9,FALSE),0),IFERROR(VLOOKUP($B704&amp;"-"&amp;$C704,エリア表のみ!$Q$5:$Z$906,1,FALSE) =$B704&amp;"-"&amp;$C704,FALSE),IFERROR(VLOOKUP($B704&amp;"-"&amp;$C704,エリア表のみ!$Q$5:$Z$906,9,FALSE),0),IFERROR(VLOOKUP($B704&amp;"-"&amp;$C704,エリア表のみ!$AD$5:$AM$906,1,FALSE) =$B704&amp;"-"&amp;$C704,FALSE),IFERROR(VLOOKUP($B704&amp;"-"&amp;$C704,エリア表のみ!$AD$5:$AM$906,9,FALSE),0)),0)</f>
        <v>0</v>
      </c>
    </row>
    <row r="705" spans="1:12">
      <c r="A705" s="17">
        <v>4</v>
      </c>
      <c r="B705" s="17">
        <v>51</v>
      </c>
      <c r="C705" s="71">
        <v>4</v>
      </c>
      <c r="D705" s="71">
        <f>IFERROR(IF(OR(IFERROR(VLOOKUP($B705&amp;"-"&amp;$C705,エリア表のみ!$D$5:$M$906,3,FALSE) ="●",FALSE),IFERROR(VLOOKUP($B705&amp;"-"&amp;$C705,エリア表のみ!$Q$5:$Z$906,3,FALSE) ="●",FALSE),IFERROR(VLOOKUP($B705&amp;"-"&amp;$C705,エリア表のみ!$AD$5:$AM$906,3,FALSE) ="●",FALSE)),1,0),0)</f>
        <v>0</v>
      </c>
      <c r="E705" s="71">
        <v>481</v>
      </c>
      <c r="F705" s="71">
        <f>IFERROR(IF(OR(IFERROR(VLOOKUP($B705&amp;"-"&amp;$C705,エリア表のみ!$D$5:$M$906,5,FALSE) ="●",FALSE),IFERROR(VLOOKUP($B705&amp;"-"&amp;$C705,エリア表のみ!$Q$5:$Z$906,5,FALSE) ="●",FALSE),IFERROR(VLOOKUP($B705&amp;"-"&amp;$C705,エリア表のみ!$AD$5:$AM$906,5,FALSE) ="●",FALSE)),1,0),0)</f>
        <v>0</v>
      </c>
      <c r="G705" s="71">
        <v>281</v>
      </c>
      <c r="H705" s="71">
        <f>IFERROR(IF(OR(IFERROR(VLOOKUP($B705&amp;"-"&amp;$C705,エリア表のみ!$D$5:$M$906,7,FALSE) ="●",FALSE),IFERROR(VLOOKUP($B705&amp;"-"&amp;$C705,エリア表のみ!$Q$5:$Z$906,7,FALSE) ="●",FALSE),IFERROR(VLOOKUP($B705&amp;"-"&amp;$C705,エリア表のみ!$AD$5:$AM$906,7,FALSE) ="●",FALSE)),1,0),0)</f>
        <v>0</v>
      </c>
      <c r="I705" s="71">
        <v>762</v>
      </c>
      <c r="J705" s="71">
        <f>IFERROR(_xlfn.IFS(IFERROR(VLOOKUP($B705&amp;"-"&amp;$C705,エリア表のみ!$D$5:$M$906,1,FALSE) =$B705&amp;"-"&amp;$C705,FALSE),IFERROR(VLOOKUP($B705&amp;"-"&amp;$C705,エリア表のみ!$D$5:$M$906,9,FALSE),0),IFERROR(VLOOKUP($B705&amp;"-"&amp;$C705,エリア表のみ!$Q$5:$Z$906,1,FALSE) =$B705&amp;"-"&amp;$C705,FALSE),IFERROR(VLOOKUP($B705&amp;"-"&amp;$C705,エリア表のみ!$Q$5:$Z$906,9,FALSE),0),IFERROR(VLOOKUP($B705&amp;"-"&amp;$C705,エリア表のみ!$AD$5:$AM$906,1,FALSE) =$B705&amp;"-"&amp;$C705,FALSE),IFERROR(VLOOKUP($B705&amp;"-"&amp;$C705,エリア表のみ!$AD$5:$AM$906,9,FALSE),0)),0)</f>
        <v>0</v>
      </c>
    </row>
    <row r="706" spans="1:12">
      <c r="A706" s="17">
        <v>5</v>
      </c>
      <c r="B706" s="17">
        <v>51</v>
      </c>
      <c r="C706" s="71">
        <v>5</v>
      </c>
      <c r="D706" s="71">
        <f>IFERROR(IF(OR(IFERROR(VLOOKUP($B706&amp;"-"&amp;$C706,エリア表のみ!$D$5:$M$906,3,FALSE) ="●",FALSE),IFERROR(VLOOKUP($B706&amp;"-"&amp;$C706,エリア表のみ!$Q$5:$Z$906,3,FALSE) ="●",FALSE),IFERROR(VLOOKUP($B706&amp;"-"&amp;$C706,エリア表のみ!$AD$5:$AM$906,3,FALSE) ="●",FALSE)),1,0),0)</f>
        <v>0</v>
      </c>
      <c r="E706" s="71">
        <v>237</v>
      </c>
      <c r="F706" s="71">
        <f>IFERROR(IF(OR(IFERROR(VLOOKUP($B706&amp;"-"&amp;$C706,エリア表のみ!$D$5:$M$906,5,FALSE) ="●",FALSE),IFERROR(VLOOKUP($B706&amp;"-"&amp;$C706,エリア表のみ!$Q$5:$Z$906,5,FALSE) ="●",FALSE),IFERROR(VLOOKUP($B706&amp;"-"&amp;$C706,エリア表のみ!$AD$5:$AM$906,5,FALSE) ="●",FALSE)),1,0),0)</f>
        <v>0</v>
      </c>
      <c r="G706" s="71">
        <v>409</v>
      </c>
      <c r="H706" s="71">
        <f>IFERROR(IF(OR(IFERROR(VLOOKUP($B706&amp;"-"&amp;$C706,エリア表のみ!$D$5:$M$906,7,FALSE) ="●",FALSE),IFERROR(VLOOKUP($B706&amp;"-"&amp;$C706,エリア表のみ!$Q$5:$Z$906,7,FALSE) ="●",FALSE),IFERROR(VLOOKUP($B706&amp;"-"&amp;$C706,エリア表のみ!$AD$5:$AM$906,7,FALSE) ="●",FALSE)),1,0),0)</f>
        <v>0</v>
      </c>
      <c r="I706" s="71">
        <v>646</v>
      </c>
      <c r="J706" s="71">
        <f>IFERROR(_xlfn.IFS(IFERROR(VLOOKUP($B706&amp;"-"&amp;$C706,エリア表のみ!$D$5:$M$906,1,FALSE) =$B706&amp;"-"&amp;$C706,FALSE),IFERROR(VLOOKUP($B706&amp;"-"&amp;$C706,エリア表のみ!$D$5:$M$906,9,FALSE),0),IFERROR(VLOOKUP($B706&amp;"-"&amp;$C706,エリア表のみ!$Q$5:$Z$906,1,FALSE) =$B706&amp;"-"&amp;$C706,FALSE),IFERROR(VLOOKUP($B706&amp;"-"&amp;$C706,エリア表のみ!$Q$5:$Z$906,9,FALSE),0),IFERROR(VLOOKUP($B706&amp;"-"&amp;$C706,エリア表のみ!$AD$5:$AM$906,1,FALSE) =$B706&amp;"-"&amp;$C706,FALSE),IFERROR(VLOOKUP($B706&amp;"-"&amp;$C706,エリア表のみ!$AD$5:$AM$906,9,FALSE),0)),0)</f>
        <v>0</v>
      </c>
    </row>
    <row r="707" spans="1:12">
      <c r="A707" s="17">
        <v>6</v>
      </c>
      <c r="B707" s="17">
        <v>51</v>
      </c>
      <c r="C707" s="71">
        <v>6</v>
      </c>
      <c r="D707" s="71">
        <f>IFERROR(IF(OR(IFERROR(VLOOKUP($B707&amp;"-"&amp;$C707,エリア表のみ!$D$5:$M$906,3,FALSE) ="●",FALSE),IFERROR(VLOOKUP($B707&amp;"-"&amp;$C707,エリア表のみ!$Q$5:$Z$906,3,FALSE) ="●",FALSE),IFERROR(VLOOKUP($B707&amp;"-"&amp;$C707,エリア表のみ!$AD$5:$AM$906,3,FALSE) ="●",FALSE)),1,0),0)</f>
        <v>0</v>
      </c>
      <c r="E707" s="71">
        <v>157</v>
      </c>
      <c r="F707" s="71">
        <f>IFERROR(IF(OR(IFERROR(VLOOKUP($B707&amp;"-"&amp;$C707,エリア表のみ!$D$5:$M$906,5,FALSE) ="●",FALSE),IFERROR(VLOOKUP($B707&amp;"-"&amp;$C707,エリア表のみ!$Q$5:$Z$906,5,FALSE) ="●",FALSE),IFERROR(VLOOKUP($B707&amp;"-"&amp;$C707,エリア表のみ!$AD$5:$AM$906,5,FALSE) ="●",FALSE)),1,0),0)</f>
        <v>0</v>
      </c>
      <c r="G707" s="71">
        <v>89</v>
      </c>
      <c r="H707" s="71">
        <f>IFERROR(IF(OR(IFERROR(VLOOKUP($B707&amp;"-"&amp;$C707,エリア表のみ!$D$5:$M$906,7,FALSE) ="●",FALSE),IFERROR(VLOOKUP($B707&amp;"-"&amp;$C707,エリア表のみ!$Q$5:$Z$906,7,FALSE) ="●",FALSE),IFERROR(VLOOKUP($B707&amp;"-"&amp;$C707,エリア表のみ!$AD$5:$AM$906,7,FALSE) ="●",FALSE)),1,0),0)</f>
        <v>0</v>
      </c>
      <c r="I707" s="71">
        <v>246</v>
      </c>
      <c r="J707" s="71">
        <f>IFERROR(_xlfn.IFS(IFERROR(VLOOKUP($B707&amp;"-"&amp;$C707,エリア表のみ!$D$5:$M$906,1,FALSE) =$B707&amp;"-"&amp;$C707,FALSE),IFERROR(VLOOKUP($B707&amp;"-"&amp;$C707,エリア表のみ!$D$5:$M$906,9,FALSE),0),IFERROR(VLOOKUP($B707&amp;"-"&amp;$C707,エリア表のみ!$Q$5:$Z$906,1,FALSE) =$B707&amp;"-"&amp;$C707,FALSE),IFERROR(VLOOKUP($B707&amp;"-"&amp;$C707,エリア表のみ!$Q$5:$Z$906,9,FALSE),0),IFERROR(VLOOKUP($B707&amp;"-"&amp;$C707,エリア表のみ!$AD$5:$AM$906,1,FALSE) =$B707&amp;"-"&amp;$C707,FALSE),IFERROR(VLOOKUP($B707&amp;"-"&amp;$C707,エリア表のみ!$AD$5:$AM$906,9,FALSE),0)),0)</f>
        <v>0</v>
      </c>
    </row>
    <row r="708" spans="1:12">
      <c r="A708" s="17">
        <v>7</v>
      </c>
      <c r="B708" s="17">
        <v>51</v>
      </c>
      <c r="C708" s="71">
        <v>7</v>
      </c>
      <c r="D708" s="71">
        <f>IFERROR(IF(OR(IFERROR(VLOOKUP($B708&amp;"-"&amp;$C708,エリア表のみ!$D$5:$M$906,3,FALSE) ="●",FALSE),IFERROR(VLOOKUP($B708&amp;"-"&amp;$C708,エリア表のみ!$Q$5:$Z$906,3,FALSE) ="●",FALSE),IFERROR(VLOOKUP($B708&amp;"-"&amp;$C708,エリア表のみ!$AD$5:$AM$906,3,FALSE) ="●",FALSE)),1,0),0)</f>
        <v>0</v>
      </c>
      <c r="E708" s="71">
        <v>256</v>
      </c>
      <c r="F708" s="71">
        <f>IFERROR(IF(OR(IFERROR(VLOOKUP($B708&amp;"-"&amp;$C708,エリア表のみ!$D$5:$M$906,5,FALSE) ="●",FALSE),IFERROR(VLOOKUP($B708&amp;"-"&amp;$C708,エリア表のみ!$Q$5:$Z$906,5,FALSE) ="●",FALSE),IFERROR(VLOOKUP($B708&amp;"-"&amp;$C708,エリア表のみ!$AD$5:$AM$906,5,FALSE) ="●",FALSE)),1,0),0)</f>
        <v>0</v>
      </c>
      <c r="G708" s="71">
        <v>153</v>
      </c>
      <c r="H708" s="71">
        <f>IFERROR(IF(OR(IFERROR(VLOOKUP($B708&amp;"-"&amp;$C708,エリア表のみ!$D$5:$M$906,7,FALSE) ="●",FALSE),IFERROR(VLOOKUP($B708&amp;"-"&amp;$C708,エリア表のみ!$Q$5:$Z$906,7,FALSE) ="●",FALSE),IFERROR(VLOOKUP($B708&amp;"-"&amp;$C708,エリア表のみ!$AD$5:$AM$906,7,FALSE) ="●",FALSE)),1,0),0)</f>
        <v>0</v>
      </c>
      <c r="I708" s="71">
        <v>409</v>
      </c>
      <c r="J708" s="71">
        <f>IFERROR(_xlfn.IFS(IFERROR(VLOOKUP($B708&amp;"-"&amp;$C708,エリア表のみ!$D$5:$M$906,1,FALSE) =$B708&amp;"-"&amp;$C708,FALSE),IFERROR(VLOOKUP($B708&amp;"-"&amp;$C708,エリア表のみ!$D$5:$M$906,9,FALSE),0),IFERROR(VLOOKUP($B708&amp;"-"&amp;$C708,エリア表のみ!$Q$5:$Z$906,1,FALSE) =$B708&amp;"-"&amp;$C708,FALSE),IFERROR(VLOOKUP($B708&amp;"-"&amp;$C708,エリア表のみ!$Q$5:$Z$906,9,FALSE),0),IFERROR(VLOOKUP($B708&amp;"-"&amp;$C708,エリア表のみ!$AD$5:$AM$906,1,FALSE) =$B708&amp;"-"&amp;$C708,FALSE),IFERROR(VLOOKUP($B708&amp;"-"&amp;$C708,エリア表のみ!$AD$5:$AM$906,9,FALSE),0)),0)</f>
        <v>0</v>
      </c>
    </row>
    <row r="709" spans="1:12" s="286" customFormat="1">
      <c r="A709" s="286">
        <v>8</v>
      </c>
      <c r="B709" s="286">
        <v>51</v>
      </c>
      <c r="C709" s="287">
        <v>8</v>
      </c>
      <c r="D709" s="287">
        <f>IFERROR(IF(OR(IFERROR(VLOOKUP($B709&amp;"-"&amp;$C709,エリア表のみ!$D$5:$M$906,3,FALSE) ="●",FALSE),IFERROR(VLOOKUP($B709&amp;"-"&amp;$C709,エリア表のみ!$Q$5:$Z$906,3,FALSE) ="●",FALSE),IFERROR(VLOOKUP($B709&amp;"-"&amp;$C709,エリア表のみ!$AD$5:$AM$906,3,FALSE) ="●",FALSE)),1,0),0)</f>
        <v>0</v>
      </c>
      <c r="E709" s="287">
        <v>58</v>
      </c>
      <c r="F709" s="287">
        <f>IFERROR(IF(OR(IFERROR(VLOOKUP($B709&amp;"-"&amp;$C709,エリア表のみ!$D$5:$M$906,5,FALSE) ="●",FALSE),IFERROR(VLOOKUP($B709&amp;"-"&amp;$C709,エリア表のみ!$Q$5:$Z$906,5,FALSE) ="●",FALSE),IFERROR(VLOOKUP($B709&amp;"-"&amp;$C709,エリア表のみ!$AD$5:$AM$906,5,FALSE) ="●",FALSE)),1,0),0)</f>
        <v>0</v>
      </c>
      <c r="G709" s="287">
        <v>145</v>
      </c>
      <c r="H709" s="287">
        <f>IFERROR(IF(OR(IFERROR(VLOOKUP($B709&amp;"-"&amp;$C709,エリア表のみ!$D$5:$M$906,7,FALSE) ="●",FALSE),IFERROR(VLOOKUP($B709&amp;"-"&amp;$C709,エリア表のみ!$Q$5:$Z$906,7,FALSE) ="●",FALSE),IFERROR(VLOOKUP($B709&amp;"-"&amp;$C709,エリア表のみ!$AD$5:$AM$906,7,FALSE) ="●",FALSE)),1,0),0)</f>
        <v>0</v>
      </c>
      <c r="I709" s="71">
        <v>203</v>
      </c>
      <c r="J709" s="287">
        <f>IFERROR(_xlfn.IFS(IFERROR(VLOOKUP($B709&amp;"-"&amp;$C709,エリア表のみ!$D$5:$M$906,1,FALSE) =$B709&amp;"-"&amp;$C709,FALSE),IFERROR(VLOOKUP($B709&amp;"-"&amp;$C709,エリア表のみ!$D$5:$M$906,9,FALSE),0),IFERROR(VLOOKUP($B709&amp;"-"&amp;$C709,エリア表のみ!$Q$5:$Z$906,1,FALSE) =$B709&amp;"-"&amp;$C709,FALSE),IFERROR(VLOOKUP($B709&amp;"-"&amp;$C709,エリア表のみ!$Q$5:$Z$906,9,FALSE),0),IFERROR(VLOOKUP($B709&amp;"-"&amp;$C709,エリア表のみ!$AD$5:$AM$906,1,FALSE) =$B709&amp;"-"&amp;$C709,FALSE),IFERROR(VLOOKUP($B709&amp;"-"&amp;$C709,エリア表のみ!$AD$5:$AM$906,9,FALSE),0)),0)</f>
        <v>0</v>
      </c>
    </row>
    <row r="710" spans="1:12">
      <c r="A710" s="17">
        <v>9</v>
      </c>
      <c r="B710" s="17">
        <v>51</v>
      </c>
      <c r="C710" s="71">
        <v>9</v>
      </c>
      <c r="D710" s="71">
        <f>IFERROR(IF(OR(IFERROR(VLOOKUP($B710&amp;"-"&amp;$C710,エリア表のみ!$D$5:$M$906,3,FALSE) ="●",FALSE),IFERROR(VLOOKUP($B710&amp;"-"&amp;$C710,エリア表のみ!$Q$5:$Z$906,3,FALSE) ="●",FALSE),IFERROR(VLOOKUP($B710&amp;"-"&amp;$C710,エリア表のみ!$AD$5:$AM$906,3,FALSE) ="●",FALSE)),1,0),0)</f>
        <v>0</v>
      </c>
      <c r="E710" s="71">
        <v>116</v>
      </c>
      <c r="F710" s="71">
        <f>IFERROR(IF(OR(IFERROR(VLOOKUP($B710&amp;"-"&amp;$C710,エリア表のみ!$D$5:$M$906,5,FALSE) ="●",FALSE),IFERROR(VLOOKUP($B710&amp;"-"&amp;$C710,エリア表のみ!$Q$5:$Z$906,5,FALSE) ="●",FALSE),IFERROR(VLOOKUP($B710&amp;"-"&amp;$C710,エリア表のみ!$AD$5:$AM$906,5,FALSE) ="●",FALSE)),1,0),0)</f>
        <v>0</v>
      </c>
      <c r="G710" s="71">
        <v>705</v>
      </c>
      <c r="H710" s="71">
        <f>IFERROR(IF(OR(IFERROR(VLOOKUP($B710&amp;"-"&amp;$C710,エリア表のみ!$D$5:$M$906,7,FALSE) ="●",FALSE),IFERROR(VLOOKUP($B710&amp;"-"&amp;$C710,エリア表のみ!$Q$5:$Z$906,7,FALSE) ="●",FALSE),IFERROR(VLOOKUP($B710&amp;"-"&amp;$C710,エリア表のみ!$AD$5:$AM$906,7,FALSE) ="●",FALSE)),1,0),0)</f>
        <v>0</v>
      </c>
      <c r="I710" s="71">
        <v>821</v>
      </c>
      <c r="J710" s="71">
        <f>IFERROR(_xlfn.IFS(IFERROR(VLOOKUP($B710&amp;"-"&amp;$C710,エリア表のみ!$D$5:$M$906,1,FALSE) =$B710&amp;"-"&amp;$C710,FALSE),IFERROR(VLOOKUP($B710&amp;"-"&amp;$C710,エリア表のみ!$D$5:$M$906,9,FALSE),0),IFERROR(VLOOKUP($B710&amp;"-"&amp;$C710,エリア表のみ!$Q$5:$Z$906,1,FALSE) =$B710&amp;"-"&amp;$C710,FALSE),IFERROR(VLOOKUP($B710&amp;"-"&amp;$C710,エリア表のみ!$Q$5:$Z$906,9,FALSE),0),IFERROR(VLOOKUP($B710&amp;"-"&amp;$C710,エリア表のみ!$AD$5:$AM$906,1,FALSE) =$B710&amp;"-"&amp;$C710,FALSE),IFERROR(VLOOKUP($B710&amp;"-"&amp;$C710,エリア表のみ!$AD$5:$AM$906,9,FALSE),0)),0)</f>
        <v>0</v>
      </c>
    </row>
    <row r="711" spans="1:12">
      <c r="A711" s="17">
        <v>10</v>
      </c>
      <c r="B711" s="17">
        <v>51</v>
      </c>
      <c r="C711" s="71">
        <v>10</v>
      </c>
      <c r="D711" s="71">
        <f>IFERROR(IF(OR(IFERROR(VLOOKUP($B711&amp;"-"&amp;$C711,エリア表のみ!$D$5:$M$906,3,FALSE) ="●",FALSE),IFERROR(VLOOKUP($B711&amp;"-"&amp;$C711,エリア表のみ!$Q$5:$Z$906,3,FALSE) ="●",FALSE),IFERROR(VLOOKUP($B711&amp;"-"&amp;$C711,エリア表のみ!$AD$5:$AM$906,3,FALSE) ="●",FALSE)),1,0),0)</f>
        <v>0</v>
      </c>
      <c r="E711" s="71">
        <v>382</v>
      </c>
      <c r="F711" s="71">
        <f>IFERROR(IF(OR(IFERROR(VLOOKUP($B711&amp;"-"&amp;$C711,エリア表のみ!$D$5:$M$906,5,FALSE) ="●",FALSE),IFERROR(VLOOKUP($B711&amp;"-"&amp;$C711,エリア表のみ!$Q$5:$Z$906,5,FALSE) ="●",FALSE),IFERROR(VLOOKUP($B711&amp;"-"&amp;$C711,エリア表のみ!$AD$5:$AM$906,5,FALSE) ="●",FALSE)),1,0),0)</f>
        <v>0</v>
      </c>
      <c r="G711" s="71">
        <v>324</v>
      </c>
      <c r="H711" s="71">
        <f>IFERROR(IF(OR(IFERROR(VLOOKUP($B711&amp;"-"&amp;$C711,エリア表のみ!$D$5:$M$906,7,FALSE) ="●",FALSE),IFERROR(VLOOKUP($B711&amp;"-"&amp;$C711,エリア表のみ!$Q$5:$Z$906,7,FALSE) ="●",FALSE),IFERROR(VLOOKUP($B711&amp;"-"&amp;$C711,エリア表のみ!$AD$5:$AM$906,7,FALSE) ="●",FALSE)),1,0),0)</f>
        <v>0</v>
      </c>
      <c r="I711" s="71">
        <v>706</v>
      </c>
      <c r="J711" s="71">
        <f>IFERROR(_xlfn.IFS(IFERROR(VLOOKUP($B711&amp;"-"&amp;$C711,エリア表のみ!$D$5:$M$906,1,FALSE) =$B711&amp;"-"&amp;$C711,FALSE),IFERROR(VLOOKUP($B711&amp;"-"&amp;$C711,エリア表のみ!$D$5:$M$906,9,FALSE),0),IFERROR(VLOOKUP($B711&amp;"-"&amp;$C711,エリア表のみ!$Q$5:$Z$906,1,FALSE) =$B711&amp;"-"&amp;$C711,FALSE),IFERROR(VLOOKUP($B711&amp;"-"&amp;$C711,エリア表のみ!$Q$5:$Z$906,9,FALSE),0),IFERROR(VLOOKUP($B711&amp;"-"&amp;$C711,エリア表のみ!$AD$5:$AM$906,1,FALSE) =$B711&amp;"-"&amp;$C711,FALSE),IFERROR(VLOOKUP($B711&amp;"-"&amp;$C711,エリア表のみ!$AD$5:$AM$906,9,FALSE),0)),0)</f>
        <v>0</v>
      </c>
    </row>
    <row r="712" spans="1:12">
      <c r="A712" s="17">
        <v>11</v>
      </c>
      <c r="B712" s="17">
        <v>51</v>
      </c>
      <c r="C712" s="71">
        <v>11</v>
      </c>
      <c r="D712" s="71">
        <f>IFERROR(IF(OR(IFERROR(VLOOKUP($B712&amp;"-"&amp;$C712,エリア表のみ!$D$5:$M$906,3,FALSE) ="●",FALSE),IFERROR(VLOOKUP($B712&amp;"-"&amp;$C712,エリア表のみ!$Q$5:$Z$906,3,FALSE) ="●",FALSE),IFERROR(VLOOKUP($B712&amp;"-"&amp;$C712,エリア表のみ!$AD$5:$AM$906,3,FALSE) ="●",FALSE)),1,0),0)</f>
        <v>0</v>
      </c>
      <c r="E712" s="71">
        <v>80</v>
      </c>
      <c r="F712" s="71">
        <f>IFERROR(IF(OR(IFERROR(VLOOKUP($B712&amp;"-"&amp;$C712,エリア表のみ!$D$5:$M$906,5,FALSE) ="●",FALSE),IFERROR(VLOOKUP($B712&amp;"-"&amp;$C712,エリア表のみ!$Q$5:$Z$906,5,FALSE) ="●",FALSE),IFERROR(VLOOKUP($B712&amp;"-"&amp;$C712,エリア表のみ!$AD$5:$AM$906,5,FALSE) ="●",FALSE)),1,0),0)</f>
        <v>0</v>
      </c>
      <c r="G712" s="71">
        <v>483</v>
      </c>
      <c r="H712" s="71">
        <f>IFERROR(IF(OR(IFERROR(VLOOKUP($B712&amp;"-"&amp;$C712,エリア表のみ!$D$5:$M$906,7,FALSE) ="●",FALSE),IFERROR(VLOOKUP($B712&amp;"-"&amp;$C712,エリア表のみ!$Q$5:$Z$906,7,FALSE) ="●",FALSE),IFERROR(VLOOKUP($B712&amp;"-"&amp;$C712,エリア表のみ!$AD$5:$AM$906,7,FALSE) ="●",FALSE)),1,0),0)</f>
        <v>0</v>
      </c>
      <c r="I712" s="71">
        <v>563</v>
      </c>
      <c r="J712" s="71">
        <f>IFERROR(_xlfn.IFS(IFERROR(VLOOKUP($B712&amp;"-"&amp;$C712,エリア表のみ!$D$5:$M$906,1,FALSE) =$B712&amp;"-"&amp;$C712,FALSE),IFERROR(VLOOKUP($B712&amp;"-"&amp;$C712,エリア表のみ!$D$5:$M$906,9,FALSE),0),IFERROR(VLOOKUP($B712&amp;"-"&amp;$C712,エリア表のみ!$Q$5:$Z$906,1,FALSE) =$B712&amp;"-"&amp;$C712,FALSE),IFERROR(VLOOKUP($B712&amp;"-"&amp;$C712,エリア表のみ!$Q$5:$Z$906,9,FALSE),0),IFERROR(VLOOKUP($B712&amp;"-"&amp;$C712,エリア表のみ!$AD$5:$AM$906,1,FALSE) =$B712&amp;"-"&amp;$C712,FALSE),IFERROR(VLOOKUP($B712&amp;"-"&amp;$C712,エリア表のみ!$AD$5:$AM$906,9,FALSE),0)),0)</f>
        <v>0</v>
      </c>
    </row>
    <row r="713" spans="1:12">
      <c r="A713" s="17">
        <v>12</v>
      </c>
      <c r="B713" s="17">
        <v>51</v>
      </c>
      <c r="C713" s="71">
        <v>12</v>
      </c>
      <c r="D713" s="71">
        <f>IFERROR(IF(OR(IFERROR(VLOOKUP($B713&amp;"-"&amp;$C713,エリア表のみ!$D$5:$M$906,3,FALSE) ="●",FALSE),IFERROR(VLOOKUP($B713&amp;"-"&amp;$C713,エリア表のみ!$Q$5:$Z$906,3,FALSE) ="●",FALSE),IFERROR(VLOOKUP($B713&amp;"-"&amp;$C713,エリア表のみ!$AD$5:$AM$906,3,FALSE) ="●",FALSE)),1,0),0)</f>
        <v>0</v>
      </c>
      <c r="E713" s="71">
        <v>285</v>
      </c>
      <c r="F713" s="71">
        <f>IFERROR(IF(OR(IFERROR(VLOOKUP($B713&amp;"-"&amp;$C713,エリア表のみ!$D$5:$M$906,5,FALSE) ="●",FALSE),IFERROR(VLOOKUP($B713&amp;"-"&amp;$C713,エリア表のみ!$Q$5:$Z$906,5,FALSE) ="●",FALSE),IFERROR(VLOOKUP($B713&amp;"-"&amp;$C713,エリア表のみ!$AD$5:$AM$906,5,FALSE) ="●",FALSE)),1,0),0)</f>
        <v>0</v>
      </c>
      <c r="G713" s="71">
        <v>509</v>
      </c>
      <c r="H713" s="71">
        <f>IFERROR(IF(OR(IFERROR(VLOOKUP($B713&amp;"-"&amp;$C713,エリア表のみ!$D$5:$M$906,7,FALSE) ="●",FALSE),IFERROR(VLOOKUP($B713&amp;"-"&amp;$C713,エリア表のみ!$Q$5:$Z$906,7,FALSE) ="●",FALSE),IFERROR(VLOOKUP($B713&amp;"-"&amp;$C713,エリア表のみ!$AD$5:$AM$906,7,FALSE) ="●",FALSE)),1,0),0)</f>
        <v>0</v>
      </c>
      <c r="I713" s="71">
        <v>794</v>
      </c>
      <c r="J713" s="71">
        <f>IFERROR(_xlfn.IFS(IFERROR(VLOOKUP($B713&amp;"-"&amp;$C713,エリア表のみ!$D$5:$M$906,1,FALSE) =$B713&amp;"-"&amp;$C713,FALSE),IFERROR(VLOOKUP($B713&amp;"-"&amp;$C713,エリア表のみ!$D$5:$M$906,9,FALSE),0),IFERROR(VLOOKUP($B713&amp;"-"&amp;$C713,エリア表のみ!$Q$5:$Z$906,1,FALSE) =$B713&amp;"-"&amp;$C713,FALSE),IFERROR(VLOOKUP($B713&amp;"-"&amp;$C713,エリア表のみ!$Q$5:$Z$906,9,FALSE),0),IFERROR(VLOOKUP($B713&amp;"-"&amp;$C713,エリア表のみ!$AD$5:$AM$906,1,FALSE) =$B713&amp;"-"&amp;$C713,FALSE),IFERROR(VLOOKUP($B713&amp;"-"&amp;$C713,エリア表のみ!$AD$5:$AM$906,9,FALSE),0)),0)</f>
        <v>0</v>
      </c>
    </row>
    <row r="714" spans="1:12">
      <c r="A714" s="17">
        <v>13</v>
      </c>
      <c r="B714" s="17">
        <v>51</v>
      </c>
      <c r="C714" s="71">
        <v>13</v>
      </c>
      <c r="D714" s="71">
        <f>IFERROR(IF(OR(IFERROR(VLOOKUP($B714&amp;"-"&amp;$C714,エリア表のみ!$D$5:$M$906,3,FALSE) ="●",FALSE),IFERROR(VLOOKUP($B714&amp;"-"&amp;$C714,エリア表のみ!$Q$5:$Z$906,3,FALSE) ="●",FALSE),IFERROR(VLOOKUP($B714&amp;"-"&amp;$C714,エリア表のみ!$AD$5:$AM$906,3,FALSE) ="●",FALSE)),1,0),0)</f>
        <v>0</v>
      </c>
      <c r="E714" s="71">
        <v>308</v>
      </c>
      <c r="F714" s="71">
        <f>IFERROR(IF(OR(IFERROR(VLOOKUP($B714&amp;"-"&amp;$C714,エリア表のみ!$D$5:$M$906,5,FALSE) ="●",FALSE),IFERROR(VLOOKUP($B714&amp;"-"&amp;$C714,エリア表のみ!$Q$5:$Z$906,5,FALSE) ="●",FALSE),IFERROR(VLOOKUP($B714&amp;"-"&amp;$C714,エリア表のみ!$AD$5:$AM$906,5,FALSE) ="●",FALSE)),1,0),0)</f>
        <v>0</v>
      </c>
      <c r="G714" s="71">
        <v>343</v>
      </c>
      <c r="H714" s="71">
        <f>IFERROR(IF(OR(IFERROR(VLOOKUP($B714&amp;"-"&amp;$C714,エリア表のみ!$D$5:$M$906,7,FALSE) ="●",FALSE),IFERROR(VLOOKUP($B714&amp;"-"&amp;$C714,エリア表のみ!$Q$5:$Z$906,7,FALSE) ="●",FALSE),IFERROR(VLOOKUP($B714&amp;"-"&amp;$C714,エリア表のみ!$AD$5:$AM$906,7,FALSE) ="●",FALSE)),1,0),0)</f>
        <v>0</v>
      </c>
      <c r="I714" s="71">
        <v>651</v>
      </c>
      <c r="J714" s="71">
        <f>IFERROR(_xlfn.IFS(IFERROR(VLOOKUP($B714&amp;"-"&amp;$C714,エリア表のみ!$D$5:$M$906,1,FALSE) =$B714&amp;"-"&amp;$C714,FALSE),IFERROR(VLOOKUP($B714&amp;"-"&amp;$C714,エリア表のみ!$D$5:$M$906,9,FALSE),0),IFERROR(VLOOKUP($B714&amp;"-"&amp;$C714,エリア表のみ!$Q$5:$Z$906,1,FALSE) =$B714&amp;"-"&amp;$C714,FALSE),IFERROR(VLOOKUP($B714&amp;"-"&amp;$C714,エリア表のみ!$Q$5:$Z$906,9,FALSE),0),IFERROR(VLOOKUP($B714&amp;"-"&amp;$C714,エリア表のみ!$AD$5:$AM$906,1,FALSE) =$B714&amp;"-"&amp;$C714,FALSE),IFERROR(VLOOKUP($B714&amp;"-"&amp;$C714,エリア表のみ!$AD$5:$AM$906,9,FALSE),0)),0)</f>
        <v>0</v>
      </c>
    </row>
    <row r="715" spans="1:12">
      <c r="A715" s="17">
        <v>14</v>
      </c>
      <c r="B715" s="17">
        <v>51</v>
      </c>
      <c r="C715" s="71">
        <v>14</v>
      </c>
      <c r="D715" s="71">
        <f>IFERROR(IF(OR(IFERROR(VLOOKUP($B715&amp;"-"&amp;$C715,エリア表のみ!$D$5:$M$906,3,FALSE) ="●",FALSE),IFERROR(VLOOKUP($B715&amp;"-"&amp;$C715,エリア表のみ!$Q$5:$Z$906,3,FALSE) ="●",FALSE),IFERROR(VLOOKUP($B715&amp;"-"&amp;$C715,エリア表のみ!$AD$5:$AM$906,3,FALSE) ="●",FALSE)),1,0),0)</f>
        <v>0</v>
      </c>
      <c r="E715" s="71">
        <v>283</v>
      </c>
      <c r="F715" s="71">
        <f>IFERROR(IF(OR(IFERROR(VLOOKUP($B715&amp;"-"&amp;$C715,エリア表のみ!$D$5:$M$906,5,FALSE) ="●",FALSE),IFERROR(VLOOKUP($B715&amp;"-"&amp;$C715,エリア表のみ!$Q$5:$Z$906,5,FALSE) ="●",FALSE),IFERROR(VLOOKUP($B715&amp;"-"&amp;$C715,エリア表のみ!$AD$5:$AM$906,5,FALSE) ="●",FALSE)),1,0),0)</f>
        <v>0</v>
      </c>
      <c r="G715" s="71">
        <v>185</v>
      </c>
      <c r="H715" s="71">
        <f>IFERROR(IF(OR(IFERROR(VLOOKUP($B715&amp;"-"&amp;$C715,エリア表のみ!$D$5:$M$906,7,FALSE) ="●",FALSE),IFERROR(VLOOKUP($B715&amp;"-"&amp;$C715,エリア表のみ!$Q$5:$Z$906,7,FALSE) ="●",FALSE),IFERROR(VLOOKUP($B715&amp;"-"&amp;$C715,エリア表のみ!$AD$5:$AM$906,7,FALSE) ="●",FALSE)),1,0),0)</f>
        <v>0</v>
      </c>
      <c r="I715" s="71">
        <v>468</v>
      </c>
      <c r="J715" s="71">
        <f>IFERROR(_xlfn.IFS(IFERROR(VLOOKUP($B715&amp;"-"&amp;$C715,エリア表のみ!$D$5:$M$906,1,FALSE) =$B715&amp;"-"&amp;$C715,FALSE),IFERROR(VLOOKUP($B715&amp;"-"&amp;$C715,エリア表のみ!$D$5:$M$906,9,FALSE),0),IFERROR(VLOOKUP($B715&amp;"-"&amp;$C715,エリア表のみ!$Q$5:$Z$906,1,FALSE) =$B715&amp;"-"&amp;$C715,FALSE),IFERROR(VLOOKUP($B715&amp;"-"&amp;$C715,エリア表のみ!$Q$5:$Z$906,9,FALSE),0),IFERROR(VLOOKUP($B715&amp;"-"&amp;$C715,エリア表のみ!$AD$5:$AM$906,1,FALSE) =$B715&amp;"-"&amp;$C715,FALSE),IFERROR(VLOOKUP($B715&amp;"-"&amp;$C715,エリア表のみ!$AD$5:$AM$906,9,FALSE),0)),0)</f>
        <v>0</v>
      </c>
    </row>
    <row r="716" spans="1:12">
      <c r="A716" s="17">
        <v>16</v>
      </c>
      <c r="B716" s="17">
        <v>51</v>
      </c>
      <c r="C716" s="71">
        <v>16</v>
      </c>
      <c r="D716" s="71">
        <f>IFERROR(IF(OR(IFERROR(VLOOKUP($B716&amp;"-"&amp;$C716,エリア表のみ!$D$5:$M$906,3,FALSE) ="●",FALSE),IFERROR(VLOOKUP($B716&amp;"-"&amp;$C716,エリア表のみ!$Q$5:$Z$906,3,FALSE) ="●",FALSE),IFERROR(VLOOKUP($B716&amp;"-"&amp;$C716,エリア表のみ!$AD$5:$AM$906,3,FALSE) ="●",FALSE)),1,0),0)</f>
        <v>0</v>
      </c>
      <c r="E716" s="71">
        <v>287</v>
      </c>
      <c r="F716" s="71">
        <f>IFERROR(IF(OR(IFERROR(VLOOKUP($B716&amp;"-"&amp;$C716,エリア表のみ!$D$5:$M$906,5,FALSE) ="●",FALSE),IFERROR(VLOOKUP($B716&amp;"-"&amp;$C716,エリア表のみ!$Q$5:$Z$906,5,FALSE) ="●",FALSE),IFERROR(VLOOKUP($B716&amp;"-"&amp;$C716,エリア表のみ!$AD$5:$AM$906,5,FALSE) ="●",FALSE)),1,0),0)</f>
        <v>0</v>
      </c>
      <c r="G716" s="71">
        <v>0</v>
      </c>
      <c r="H716" s="71">
        <f>IFERROR(IF(OR(IFERROR(VLOOKUP($B716&amp;"-"&amp;$C716,エリア表のみ!$D$5:$M$906,7,FALSE) ="●",FALSE),IFERROR(VLOOKUP($B716&amp;"-"&amp;$C716,エリア表のみ!$Q$5:$Z$906,7,FALSE) ="●",FALSE),IFERROR(VLOOKUP($B716&amp;"-"&amp;$C716,エリア表のみ!$AD$5:$AM$906,7,FALSE) ="●",FALSE)),1,0),0)</f>
        <v>0</v>
      </c>
      <c r="I716" s="71">
        <v>287</v>
      </c>
      <c r="J716" s="71">
        <f>IFERROR(_xlfn.IFS(IFERROR(VLOOKUP($B716&amp;"-"&amp;$C716,エリア表のみ!$D$5:$M$906,1,FALSE) =$B716&amp;"-"&amp;$C716,FALSE),IFERROR(VLOOKUP($B716&amp;"-"&amp;$C716,エリア表のみ!$D$5:$M$906,9,FALSE),0),IFERROR(VLOOKUP($B716&amp;"-"&amp;$C716,エリア表のみ!$Q$5:$Z$906,1,FALSE) =$B716&amp;"-"&amp;$C716,FALSE),IFERROR(VLOOKUP($B716&amp;"-"&amp;$C716,エリア表のみ!$Q$5:$Z$906,9,FALSE),0),IFERROR(VLOOKUP($B716&amp;"-"&amp;$C716,エリア表のみ!$AD$5:$AM$906,1,FALSE) =$B716&amp;"-"&amp;$C716,FALSE),IFERROR(VLOOKUP($B716&amp;"-"&amp;$C716,エリア表のみ!$AD$5:$AM$906,9,FALSE),0)),0)</f>
        <v>0</v>
      </c>
    </row>
    <row r="717" spans="1:12">
      <c r="A717" s="17">
        <v>17</v>
      </c>
      <c r="B717" s="17">
        <v>51</v>
      </c>
      <c r="C717" s="71">
        <v>17</v>
      </c>
      <c r="D717" s="71">
        <f>IFERROR(IF(OR(IFERROR(VLOOKUP($B717&amp;"-"&amp;$C717,エリア表のみ!$D$5:$M$906,3,FALSE) ="●",FALSE),IFERROR(VLOOKUP($B717&amp;"-"&amp;$C717,エリア表のみ!$Q$5:$Z$906,3,FALSE) ="●",FALSE),IFERROR(VLOOKUP($B717&amp;"-"&amp;$C717,エリア表のみ!$AD$5:$AM$906,3,FALSE) ="●",FALSE)),1,0),0)</f>
        <v>0</v>
      </c>
      <c r="E717" s="71">
        <v>118</v>
      </c>
      <c r="F717" s="71">
        <f>IFERROR(IF(OR(IFERROR(VLOOKUP($B717&amp;"-"&amp;$C717,エリア表のみ!$D$5:$M$906,5,FALSE) ="●",FALSE),IFERROR(VLOOKUP($B717&amp;"-"&amp;$C717,エリア表のみ!$Q$5:$Z$906,5,FALSE) ="●",FALSE),IFERROR(VLOOKUP($B717&amp;"-"&amp;$C717,エリア表のみ!$AD$5:$AM$906,5,FALSE) ="●",FALSE)),1,0),0)</f>
        <v>0</v>
      </c>
      <c r="G717" s="71">
        <v>169</v>
      </c>
      <c r="H717" s="71">
        <f>IFERROR(IF(OR(IFERROR(VLOOKUP($B717&amp;"-"&amp;$C717,エリア表のみ!$D$5:$M$906,7,FALSE) ="●",FALSE),IFERROR(VLOOKUP($B717&amp;"-"&amp;$C717,エリア表のみ!$Q$5:$Z$906,7,FALSE) ="●",FALSE),IFERROR(VLOOKUP($B717&amp;"-"&amp;$C717,エリア表のみ!$AD$5:$AM$906,7,FALSE) ="●",FALSE)),1,0),0)</f>
        <v>0</v>
      </c>
      <c r="I717" s="71">
        <v>287</v>
      </c>
      <c r="J717" s="71">
        <f>IFERROR(_xlfn.IFS(IFERROR(VLOOKUP($B717&amp;"-"&amp;$C717,エリア表のみ!$D$5:$M$906,1,FALSE) =$B717&amp;"-"&amp;$C717,FALSE),IFERROR(VLOOKUP($B717&amp;"-"&amp;$C717,エリア表のみ!$D$5:$M$906,9,FALSE),0),IFERROR(VLOOKUP($B717&amp;"-"&amp;$C717,エリア表のみ!$Q$5:$Z$906,1,FALSE) =$B717&amp;"-"&amp;$C717,FALSE),IFERROR(VLOOKUP($B717&amp;"-"&amp;$C717,エリア表のみ!$Q$5:$Z$906,9,FALSE),0),IFERROR(VLOOKUP($B717&amp;"-"&amp;$C717,エリア表のみ!$AD$5:$AM$906,1,FALSE) =$B717&amp;"-"&amp;$C717,FALSE),IFERROR(VLOOKUP($B717&amp;"-"&amp;$C717,エリア表のみ!$AD$5:$AM$906,9,FALSE),0)),0)</f>
        <v>0</v>
      </c>
    </row>
    <row r="718" spans="1:12">
      <c r="A718" s="17">
        <v>18</v>
      </c>
      <c r="B718" s="17">
        <v>51</v>
      </c>
      <c r="C718" s="71">
        <v>18</v>
      </c>
      <c r="D718" s="71">
        <f>IFERROR(IF(OR(IFERROR(VLOOKUP($B718&amp;"-"&amp;$C718,エリア表のみ!$D$5:$M$906,3,FALSE) ="●",FALSE),IFERROR(VLOOKUP($B718&amp;"-"&amp;$C718,エリア表のみ!$Q$5:$Z$906,3,FALSE) ="●",FALSE),IFERROR(VLOOKUP($B718&amp;"-"&amp;$C718,エリア表のみ!$AD$5:$AM$906,3,FALSE) ="●",FALSE)),1,0),0)</f>
        <v>0</v>
      </c>
      <c r="E718" s="71">
        <v>388</v>
      </c>
      <c r="F718" s="71">
        <f>IFERROR(IF(OR(IFERROR(VLOOKUP($B718&amp;"-"&amp;$C718,エリア表のみ!$D$5:$M$906,5,FALSE) ="●",FALSE),IFERROR(VLOOKUP($B718&amp;"-"&amp;$C718,エリア表のみ!$Q$5:$Z$906,5,FALSE) ="●",FALSE),IFERROR(VLOOKUP($B718&amp;"-"&amp;$C718,エリア表のみ!$AD$5:$AM$906,5,FALSE) ="●",FALSE)),1,0),0)</f>
        <v>0</v>
      </c>
      <c r="G718" s="71">
        <v>127</v>
      </c>
      <c r="H718" s="71">
        <f>IFERROR(IF(OR(IFERROR(VLOOKUP($B718&amp;"-"&amp;$C718,エリア表のみ!$D$5:$M$906,7,FALSE) ="●",FALSE),IFERROR(VLOOKUP($B718&amp;"-"&amp;$C718,エリア表のみ!$Q$5:$Z$906,7,FALSE) ="●",FALSE),IFERROR(VLOOKUP($B718&amp;"-"&amp;$C718,エリア表のみ!$AD$5:$AM$906,7,FALSE) ="●",FALSE)),1,0),0)</f>
        <v>0</v>
      </c>
      <c r="I718" s="71">
        <v>515</v>
      </c>
      <c r="J718" s="71">
        <f>IFERROR(_xlfn.IFS(IFERROR(VLOOKUP($B718&amp;"-"&amp;$C718,エリア表のみ!$D$5:$M$906,1,FALSE) =$B718&amp;"-"&amp;$C718,FALSE),IFERROR(VLOOKUP($B718&amp;"-"&amp;$C718,エリア表のみ!$D$5:$M$906,9,FALSE),0),IFERROR(VLOOKUP($B718&amp;"-"&amp;$C718,エリア表のみ!$Q$5:$Z$906,1,FALSE) =$B718&amp;"-"&amp;$C718,FALSE),IFERROR(VLOOKUP($B718&amp;"-"&amp;$C718,エリア表のみ!$Q$5:$Z$906,9,FALSE),0),IFERROR(VLOOKUP($B718&amp;"-"&amp;$C718,エリア表のみ!$AD$5:$AM$906,1,FALSE) =$B718&amp;"-"&amp;$C718,FALSE),IFERROR(VLOOKUP($B718&amp;"-"&amp;$C718,エリア表のみ!$AD$5:$AM$906,9,FALSE),0)),0)</f>
        <v>0</v>
      </c>
      <c r="L718" s="18"/>
    </row>
    <row r="719" spans="1:12">
      <c r="A719" s="17">
        <v>19</v>
      </c>
      <c r="B719" s="17">
        <v>51</v>
      </c>
      <c r="C719" s="71">
        <v>19</v>
      </c>
      <c r="D719" s="71">
        <f>IFERROR(IF(OR(IFERROR(VLOOKUP($B719&amp;"-"&amp;$C719,エリア表のみ!$D$5:$M$906,3,FALSE) ="●",FALSE),IFERROR(VLOOKUP($B719&amp;"-"&amp;$C719,エリア表のみ!$Q$5:$Z$906,3,FALSE) ="●",FALSE),IFERROR(VLOOKUP($B719&amp;"-"&amp;$C719,エリア表のみ!$AD$5:$AM$906,3,FALSE) ="●",FALSE)),1,0),0)</f>
        <v>0</v>
      </c>
      <c r="E719" s="71">
        <v>424</v>
      </c>
      <c r="F719" s="71">
        <f>IFERROR(IF(OR(IFERROR(VLOOKUP($B719&amp;"-"&amp;$C719,エリア表のみ!$D$5:$M$906,5,FALSE) ="●",FALSE),IFERROR(VLOOKUP($B719&amp;"-"&amp;$C719,エリア表のみ!$Q$5:$Z$906,5,FALSE) ="●",FALSE),IFERROR(VLOOKUP($B719&amp;"-"&amp;$C719,エリア表のみ!$AD$5:$AM$906,5,FALSE) ="●",FALSE)),1,0),0)</f>
        <v>0</v>
      </c>
      <c r="G719" s="71">
        <v>60</v>
      </c>
      <c r="H719" s="71">
        <f>IFERROR(IF(OR(IFERROR(VLOOKUP($B719&amp;"-"&amp;$C719,エリア表のみ!$D$5:$M$906,7,FALSE) ="●",FALSE),IFERROR(VLOOKUP($B719&amp;"-"&amp;$C719,エリア表のみ!$Q$5:$Z$906,7,FALSE) ="●",FALSE),IFERROR(VLOOKUP($B719&amp;"-"&amp;$C719,エリア表のみ!$AD$5:$AM$906,7,FALSE) ="●",FALSE)),1,0),0)</f>
        <v>0</v>
      </c>
      <c r="I719" s="71">
        <v>484</v>
      </c>
      <c r="J719" s="71">
        <f>IFERROR(_xlfn.IFS(IFERROR(VLOOKUP($B719&amp;"-"&amp;$C719,エリア表のみ!$D$5:$M$906,1,FALSE) =$B719&amp;"-"&amp;$C719,FALSE),IFERROR(VLOOKUP($B719&amp;"-"&amp;$C719,エリア表のみ!$D$5:$M$906,9,FALSE),0),IFERROR(VLOOKUP($B719&amp;"-"&amp;$C719,エリア表のみ!$Q$5:$Z$906,1,FALSE) =$B719&amp;"-"&amp;$C719,FALSE),IFERROR(VLOOKUP($B719&amp;"-"&amp;$C719,エリア表のみ!$Q$5:$Z$906,9,FALSE),0),IFERROR(VLOOKUP($B719&amp;"-"&amp;$C719,エリア表のみ!$AD$5:$AM$906,1,FALSE) =$B719&amp;"-"&amp;$C719,FALSE),IFERROR(VLOOKUP($B719&amp;"-"&amp;$C719,エリア表のみ!$AD$5:$AM$906,9,FALSE),0)),0)</f>
        <v>0</v>
      </c>
    </row>
    <row r="720" spans="1:12">
      <c r="A720" s="17">
        <v>1</v>
      </c>
      <c r="B720" s="17">
        <v>52</v>
      </c>
      <c r="C720" s="71">
        <v>1</v>
      </c>
      <c r="D720" s="71">
        <f>IFERROR(IF(OR(IFERROR(VLOOKUP($B720&amp;"-"&amp;$C720,エリア表のみ!$D$5:$M$906,3,FALSE) ="●",FALSE),IFERROR(VLOOKUP($B720&amp;"-"&amp;$C720,エリア表のみ!$Q$5:$Z$906,3,FALSE) ="●",FALSE),IFERROR(VLOOKUP($B720&amp;"-"&amp;$C720,エリア表のみ!$AD$5:$AM$906,3,FALSE) ="●",FALSE)),1,0),0)</f>
        <v>0</v>
      </c>
      <c r="E720" s="71">
        <v>253</v>
      </c>
      <c r="F720" s="71">
        <f>IFERROR(IF(OR(IFERROR(VLOOKUP($B720&amp;"-"&amp;$C720,エリア表のみ!$D$5:$M$906,5,FALSE) ="●",FALSE),IFERROR(VLOOKUP($B720&amp;"-"&amp;$C720,エリア表のみ!$Q$5:$Z$906,5,FALSE) ="●",FALSE),IFERROR(VLOOKUP($B720&amp;"-"&amp;$C720,エリア表のみ!$AD$5:$AM$906,5,FALSE) ="●",FALSE)),1,0),0)</f>
        <v>0</v>
      </c>
      <c r="G720" s="71">
        <v>140</v>
      </c>
      <c r="H720" s="71">
        <f>IFERROR(IF(OR(IFERROR(VLOOKUP($B720&amp;"-"&amp;$C720,エリア表のみ!$D$5:$M$906,7,FALSE) ="●",FALSE),IFERROR(VLOOKUP($B720&amp;"-"&amp;$C720,エリア表のみ!$Q$5:$Z$906,7,FALSE) ="●",FALSE),IFERROR(VLOOKUP($B720&amp;"-"&amp;$C720,エリア表のみ!$AD$5:$AM$906,7,FALSE) ="●",FALSE)),1,0),0)</f>
        <v>0</v>
      </c>
      <c r="I720" s="71">
        <v>393</v>
      </c>
      <c r="J720" s="71">
        <f>IFERROR(_xlfn.IFS(IFERROR(VLOOKUP($B720&amp;"-"&amp;$C720,エリア表のみ!$D$5:$M$906,1,FALSE) =$B720&amp;"-"&amp;$C720,FALSE),IFERROR(VLOOKUP($B720&amp;"-"&amp;$C720,エリア表のみ!$D$5:$M$906,9,FALSE),0),IFERROR(VLOOKUP($B720&amp;"-"&amp;$C720,エリア表のみ!$Q$5:$Z$906,1,FALSE) =$B720&amp;"-"&amp;$C720,FALSE),IFERROR(VLOOKUP($B720&amp;"-"&amp;$C720,エリア表のみ!$Q$5:$Z$906,9,FALSE),0),IFERROR(VLOOKUP($B720&amp;"-"&amp;$C720,エリア表のみ!$AD$5:$AM$906,1,FALSE) =$B720&amp;"-"&amp;$C720,FALSE),IFERROR(VLOOKUP($B720&amp;"-"&amp;$C720,エリア表のみ!$AD$5:$AM$906,9,FALSE),0)),0)</f>
        <v>0</v>
      </c>
    </row>
    <row r="721" spans="1:10">
      <c r="A721" s="17">
        <v>2</v>
      </c>
      <c r="B721" s="17">
        <v>52</v>
      </c>
      <c r="C721" s="71">
        <v>2</v>
      </c>
      <c r="D721" s="71">
        <f>IFERROR(IF(OR(IFERROR(VLOOKUP($B721&amp;"-"&amp;$C721,エリア表のみ!$D$5:$M$906,3,FALSE) ="●",FALSE),IFERROR(VLOOKUP($B721&amp;"-"&amp;$C721,エリア表のみ!$Q$5:$Z$906,3,FALSE) ="●",FALSE),IFERROR(VLOOKUP($B721&amp;"-"&amp;$C721,エリア表のみ!$AD$5:$AM$906,3,FALSE) ="●",FALSE)),1,0),0)</f>
        <v>0</v>
      </c>
      <c r="E721" s="71">
        <v>157</v>
      </c>
      <c r="F721" s="71">
        <f>IFERROR(IF(OR(IFERROR(VLOOKUP($B721&amp;"-"&amp;$C721,エリア表のみ!$D$5:$M$906,5,FALSE) ="●",FALSE),IFERROR(VLOOKUP($B721&amp;"-"&amp;$C721,エリア表のみ!$Q$5:$Z$906,5,FALSE) ="●",FALSE),IFERROR(VLOOKUP($B721&amp;"-"&amp;$C721,エリア表のみ!$AD$5:$AM$906,5,FALSE) ="●",FALSE)),1,0),0)</f>
        <v>0</v>
      </c>
      <c r="G721" s="71">
        <v>132</v>
      </c>
      <c r="H721" s="71">
        <f>IFERROR(IF(OR(IFERROR(VLOOKUP($B721&amp;"-"&amp;$C721,エリア表のみ!$D$5:$M$906,7,FALSE) ="●",FALSE),IFERROR(VLOOKUP($B721&amp;"-"&amp;$C721,エリア表のみ!$Q$5:$Z$906,7,FALSE) ="●",FALSE),IFERROR(VLOOKUP($B721&amp;"-"&amp;$C721,エリア表のみ!$AD$5:$AM$906,7,FALSE) ="●",FALSE)),1,0),0)</f>
        <v>0</v>
      </c>
      <c r="I721" s="71">
        <v>289</v>
      </c>
      <c r="J721" s="71">
        <f>IFERROR(_xlfn.IFS(IFERROR(VLOOKUP($B721&amp;"-"&amp;$C721,エリア表のみ!$D$5:$M$906,1,FALSE) =$B721&amp;"-"&amp;$C721,FALSE),IFERROR(VLOOKUP($B721&amp;"-"&amp;$C721,エリア表のみ!$D$5:$M$906,9,FALSE),0),IFERROR(VLOOKUP($B721&amp;"-"&amp;$C721,エリア表のみ!$Q$5:$Z$906,1,FALSE) =$B721&amp;"-"&amp;$C721,FALSE),IFERROR(VLOOKUP($B721&amp;"-"&amp;$C721,エリア表のみ!$Q$5:$Z$906,9,FALSE),0),IFERROR(VLOOKUP($B721&amp;"-"&amp;$C721,エリア表のみ!$AD$5:$AM$906,1,FALSE) =$B721&amp;"-"&amp;$C721,FALSE),IFERROR(VLOOKUP($B721&amp;"-"&amp;$C721,エリア表のみ!$AD$5:$AM$906,9,FALSE),0)),0)</f>
        <v>0</v>
      </c>
    </row>
    <row r="722" spans="1:10">
      <c r="A722" s="17">
        <v>3</v>
      </c>
      <c r="B722" s="17">
        <v>52</v>
      </c>
      <c r="C722" s="71">
        <v>3</v>
      </c>
      <c r="D722" s="71">
        <f>IFERROR(IF(OR(IFERROR(VLOOKUP($B722&amp;"-"&amp;$C722,エリア表のみ!$D$5:$M$906,3,FALSE) ="●",FALSE),IFERROR(VLOOKUP($B722&amp;"-"&amp;$C722,エリア表のみ!$Q$5:$Z$906,3,FALSE) ="●",FALSE),IFERROR(VLOOKUP($B722&amp;"-"&amp;$C722,エリア表のみ!$AD$5:$AM$906,3,FALSE) ="●",FALSE)),1,0),0)</f>
        <v>0</v>
      </c>
      <c r="E722" s="71">
        <v>140</v>
      </c>
      <c r="F722" s="71">
        <f>IFERROR(IF(OR(IFERROR(VLOOKUP($B722&amp;"-"&amp;$C722,エリア表のみ!$D$5:$M$906,5,FALSE) ="●",FALSE),IFERROR(VLOOKUP($B722&amp;"-"&amp;$C722,エリア表のみ!$Q$5:$Z$906,5,FALSE) ="●",FALSE),IFERROR(VLOOKUP($B722&amp;"-"&amp;$C722,エリア表のみ!$AD$5:$AM$906,5,FALSE) ="●",FALSE)),1,0),0)</f>
        <v>0</v>
      </c>
      <c r="G722" s="71">
        <v>158</v>
      </c>
      <c r="H722" s="71">
        <f>IFERROR(IF(OR(IFERROR(VLOOKUP($B722&amp;"-"&amp;$C722,エリア表のみ!$D$5:$M$906,7,FALSE) ="●",FALSE),IFERROR(VLOOKUP($B722&amp;"-"&amp;$C722,エリア表のみ!$Q$5:$Z$906,7,FALSE) ="●",FALSE),IFERROR(VLOOKUP($B722&amp;"-"&amp;$C722,エリア表のみ!$AD$5:$AM$906,7,FALSE) ="●",FALSE)),1,0),0)</f>
        <v>0</v>
      </c>
      <c r="I722" s="71">
        <v>298</v>
      </c>
      <c r="J722" s="71">
        <f>IFERROR(_xlfn.IFS(IFERROR(VLOOKUP($B722&amp;"-"&amp;$C722,エリア表のみ!$D$5:$M$906,1,FALSE) =$B722&amp;"-"&amp;$C722,FALSE),IFERROR(VLOOKUP($B722&amp;"-"&amp;$C722,エリア表のみ!$D$5:$M$906,9,FALSE),0),IFERROR(VLOOKUP($B722&amp;"-"&amp;$C722,エリア表のみ!$Q$5:$Z$906,1,FALSE) =$B722&amp;"-"&amp;$C722,FALSE),IFERROR(VLOOKUP($B722&amp;"-"&amp;$C722,エリア表のみ!$Q$5:$Z$906,9,FALSE),0),IFERROR(VLOOKUP($B722&amp;"-"&amp;$C722,エリア表のみ!$AD$5:$AM$906,1,FALSE) =$B722&amp;"-"&amp;$C722,FALSE),IFERROR(VLOOKUP($B722&amp;"-"&amp;$C722,エリア表のみ!$AD$5:$AM$906,9,FALSE),0)),0)</f>
        <v>0</v>
      </c>
    </row>
    <row r="723" spans="1:10">
      <c r="A723" s="17">
        <v>4</v>
      </c>
      <c r="B723" s="17">
        <v>52</v>
      </c>
      <c r="C723" s="71">
        <v>4</v>
      </c>
      <c r="D723" s="71">
        <f>IFERROR(IF(OR(IFERROR(VLOOKUP($B723&amp;"-"&amp;$C723,エリア表のみ!$D$5:$M$906,3,FALSE) ="●",FALSE),IFERROR(VLOOKUP($B723&amp;"-"&amp;$C723,エリア表のみ!$Q$5:$Z$906,3,FALSE) ="●",FALSE),IFERROR(VLOOKUP($B723&amp;"-"&amp;$C723,エリア表のみ!$AD$5:$AM$906,3,FALSE) ="●",FALSE)),1,0),0)</f>
        <v>0</v>
      </c>
      <c r="E723" s="71">
        <v>327</v>
      </c>
      <c r="F723" s="71">
        <f>IFERROR(IF(OR(IFERROR(VLOOKUP($B723&amp;"-"&amp;$C723,エリア表のみ!$D$5:$M$906,5,FALSE) ="●",FALSE),IFERROR(VLOOKUP($B723&amp;"-"&amp;$C723,エリア表のみ!$Q$5:$Z$906,5,FALSE) ="●",FALSE),IFERROR(VLOOKUP($B723&amp;"-"&amp;$C723,エリア表のみ!$AD$5:$AM$906,5,FALSE) ="●",FALSE)),1,0),0)</f>
        <v>0</v>
      </c>
      <c r="G723" s="71">
        <v>155</v>
      </c>
      <c r="H723" s="71">
        <f>IFERROR(IF(OR(IFERROR(VLOOKUP($B723&amp;"-"&amp;$C723,エリア表のみ!$D$5:$M$906,7,FALSE) ="●",FALSE),IFERROR(VLOOKUP($B723&amp;"-"&amp;$C723,エリア表のみ!$Q$5:$Z$906,7,FALSE) ="●",FALSE),IFERROR(VLOOKUP($B723&amp;"-"&amp;$C723,エリア表のみ!$AD$5:$AM$906,7,FALSE) ="●",FALSE)),1,0),0)</f>
        <v>0</v>
      </c>
      <c r="I723" s="71">
        <v>482</v>
      </c>
      <c r="J723" s="71">
        <f>IFERROR(_xlfn.IFS(IFERROR(VLOOKUP($B723&amp;"-"&amp;$C723,エリア表のみ!$D$5:$M$906,1,FALSE) =$B723&amp;"-"&amp;$C723,FALSE),IFERROR(VLOOKUP($B723&amp;"-"&amp;$C723,エリア表のみ!$D$5:$M$906,9,FALSE),0),IFERROR(VLOOKUP($B723&amp;"-"&amp;$C723,エリア表のみ!$Q$5:$Z$906,1,FALSE) =$B723&amp;"-"&amp;$C723,FALSE),IFERROR(VLOOKUP($B723&amp;"-"&amp;$C723,エリア表のみ!$Q$5:$Z$906,9,FALSE),0),IFERROR(VLOOKUP($B723&amp;"-"&amp;$C723,エリア表のみ!$AD$5:$AM$906,1,FALSE) =$B723&amp;"-"&amp;$C723,FALSE),IFERROR(VLOOKUP($B723&amp;"-"&amp;$C723,エリア表のみ!$AD$5:$AM$906,9,FALSE),0)),0)</f>
        <v>0</v>
      </c>
    </row>
    <row r="724" spans="1:10">
      <c r="A724" s="17">
        <v>5</v>
      </c>
      <c r="B724" s="17">
        <v>52</v>
      </c>
      <c r="C724" s="71">
        <v>5</v>
      </c>
      <c r="D724" s="71">
        <f>IFERROR(IF(OR(IFERROR(VLOOKUP($B724&amp;"-"&amp;$C724,エリア表のみ!$D$5:$M$906,3,FALSE) ="●",FALSE),IFERROR(VLOOKUP($B724&amp;"-"&amp;$C724,エリア表のみ!$Q$5:$Z$906,3,FALSE) ="●",FALSE),IFERROR(VLOOKUP($B724&amp;"-"&amp;$C724,エリア表のみ!$AD$5:$AM$906,3,FALSE) ="●",FALSE)),1,0),0)</f>
        <v>0</v>
      </c>
      <c r="E724" s="71">
        <v>127</v>
      </c>
      <c r="F724" s="71">
        <f>IFERROR(IF(OR(IFERROR(VLOOKUP($B724&amp;"-"&amp;$C724,エリア表のみ!$D$5:$M$906,5,FALSE) ="●",FALSE),IFERROR(VLOOKUP($B724&amp;"-"&amp;$C724,エリア表のみ!$Q$5:$Z$906,5,FALSE) ="●",FALSE),IFERROR(VLOOKUP($B724&amp;"-"&amp;$C724,エリア表のみ!$AD$5:$AM$906,5,FALSE) ="●",FALSE)),1,0),0)</f>
        <v>0</v>
      </c>
      <c r="G724" s="71">
        <v>226</v>
      </c>
      <c r="H724" s="71">
        <f>IFERROR(IF(OR(IFERROR(VLOOKUP($B724&amp;"-"&amp;$C724,エリア表のみ!$D$5:$M$906,7,FALSE) ="●",FALSE),IFERROR(VLOOKUP($B724&amp;"-"&amp;$C724,エリア表のみ!$Q$5:$Z$906,7,FALSE) ="●",FALSE),IFERROR(VLOOKUP($B724&amp;"-"&amp;$C724,エリア表のみ!$AD$5:$AM$906,7,FALSE) ="●",FALSE)),1,0),0)</f>
        <v>0</v>
      </c>
      <c r="I724" s="71">
        <v>353</v>
      </c>
      <c r="J724" s="71">
        <f>IFERROR(_xlfn.IFS(IFERROR(VLOOKUP($B724&amp;"-"&amp;$C724,エリア表のみ!$D$5:$M$906,1,FALSE) =$B724&amp;"-"&amp;$C724,FALSE),IFERROR(VLOOKUP($B724&amp;"-"&amp;$C724,エリア表のみ!$D$5:$M$906,9,FALSE),0),IFERROR(VLOOKUP($B724&amp;"-"&amp;$C724,エリア表のみ!$Q$5:$Z$906,1,FALSE) =$B724&amp;"-"&amp;$C724,FALSE),IFERROR(VLOOKUP($B724&amp;"-"&amp;$C724,エリア表のみ!$Q$5:$Z$906,9,FALSE),0),IFERROR(VLOOKUP($B724&amp;"-"&amp;$C724,エリア表のみ!$AD$5:$AM$906,1,FALSE) =$B724&amp;"-"&amp;$C724,FALSE),IFERROR(VLOOKUP($B724&amp;"-"&amp;$C724,エリア表のみ!$AD$5:$AM$906,9,FALSE),0)),0)</f>
        <v>0</v>
      </c>
    </row>
    <row r="725" spans="1:10">
      <c r="A725" s="17">
        <v>6</v>
      </c>
      <c r="B725" s="17">
        <v>52</v>
      </c>
      <c r="C725" s="71">
        <v>6</v>
      </c>
      <c r="D725" s="71">
        <f>IFERROR(IF(OR(IFERROR(VLOOKUP($B725&amp;"-"&amp;$C725,エリア表のみ!$D$5:$M$906,3,FALSE) ="●",FALSE),IFERROR(VLOOKUP($B725&amp;"-"&amp;$C725,エリア表のみ!$Q$5:$Z$906,3,FALSE) ="●",FALSE),IFERROR(VLOOKUP($B725&amp;"-"&amp;$C725,エリア表のみ!$AD$5:$AM$906,3,FALSE) ="●",FALSE)),1,0),0)</f>
        <v>0</v>
      </c>
      <c r="E725" s="71">
        <v>294</v>
      </c>
      <c r="F725" s="71">
        <f>IFERROR(IF(OR(IFERROR(VLOOKUP($B725&amp;"-"&amp;$C725,エリア表のみ!$D$5:$M$906,5,FALSE) ="●",FALSE),IFERROR(VLOOKUP($B725&amp;"-"&amp;$C725,エリア表のみ!$Q$5:$Z$906,5,FALSE) ="●",FALSE),IFERROR(VLOOKUP($B725&amp;"-"&amp;$C725,エリア表のみ!$AD$5:$AM$906,5,FALSE) ="●",FALSE)),1,0),0)</f>
        <v>0</v>
      </c>
      <c r="G725" s="71">
        <v>116</v>
      </c>
      <c r="H725" s="71">
        <f>IFERROR(IF(OR(IFERROR(VLOOKUP($B725&amp;"-"&amp;$C725,エリア表のみ!$D$5:$M$906,7,FALSE) ="●",FALSE),IFERROR(VLOOKUP($B725&amp;"-"&amp;$C725,エリア表のみ!$Q$5:$Z$906,7,FALSE) ="●",FALSE),IFERROR(VLOOKUP($B725&amp;"-"&amp;$C725,エリア表のみ!$AD$5:$AM$906,7,FALSE) ="●",FALSE)),1,0),0)</f>
        <v>0</v>
      </c>
      <c r="I725" s="71">
        <v>410</v>
      </c>
      <c r="J725" s="71">
        <f>IFERROR(_xlfn.IFS(IFERROR(VLOOKUP($B725&amp;"-"&amp;$C725,エリア表のみ!$D$5:$M$906,1,FALSE) =$B725&amp;"-"&amp;$C725,FALSE),IFERROR(VLOOKUP($B725&amp;"-"&amp;$C725,エリア表のみ!$D$5:$M$906,9,FALSE),0),IFERROR(VLOOKUP($B725&amp;"-"&amp;$C725,エリア表のみ!$Q$5:$Z$906,1,FALSE) =$B725&amp;"-"&amp;$C725,FALSE),IFERROR(VLOOKUP($B725&amp;"-"&amp;$C725,エリア表のみ!$Q$5:$Z$906,9,FALSE),0),IFERROR(VLOOKUP($B725&amp;"-"&amp;$C725,エリア表のみ!$AD$5:$AM$906,1,FALSE) =$B725&amp;"-"&amp;$C725,FALSE),IFERROR(VLOOKUP($B725&amp;"-"&amp;$C725,エリア表のみ!$AD$5:$AM$906,9,FALSE),0)),0)</f>
        <v>0</v>
      </c>
    </row>
    <row r="726" spans="1:10">
      <c r="A726" s="17">
        <v>7</v>
      </c>
      <c r="B726" s="17">
        <v>52</v>
      </c>
      <c r="C726" s="71">
        <v>7</v>
      </c>
      <c r="D726" s="71">
        <f>IFERROR(IF(OR(IFERROR(VLOOKUP($B726&amp;"-"&amp;$C726,エリア表のみ!$D$5:$M$906,3,FALSE) ="●",FALSE),IFERROR(VLOOKUP($B726&amp;"-"&amp;$C726,エリア表のみ!$Q$5:$Z$906,3,FALSE) ="●",FALSE),IFERROR(VLOOKUP($B726&amp;"-"&amp;$C726,エリア表のみ!$AD$5:$AM$906,3,FALSE) ="●",FALSE)),1,0),0)</f>
        <v>0</v>
      </c>
      <c r="E726" s="71">
        <v>172</v>
      </c>
      <c r="F726" s="71">
        <f>IFERROR(IF(OR(IFERROR(VLOOKUP($B726&amp;"-"&amp;$C726,エリア表のみ!$D$5:$M$906,5,FALSE) ="●",FALSE),IFERROR(VLOOKUP($B726&amp;"-"&amp;$C726,エリア表のみ!$Q$5:$Z$906,5,FALSE) ="●",FALSE),IFERROR(VLOOKUP($B726&amp;"-"&amp;$C726,エリア表のみ!$AD$5:$AM$906,5,FALSE) ="●",FALSE)),1,0),0)</f>
        <v>0</v>
      </c>
      <c r="G726" s="71">
        <v>76</v>
      </c>
      <c r="H726" s="71">
        <f>IFERROR(IF(OR(IFERROR(VLOOKUP($B726&amp;"-"&amp;$C726,エリア表のみ!$D$5:$M$906,7,FALSE) ="●",FALSE),IFERROR(VLOOKUP($B726&amp;"-"&amp;$C726,エリア表のみ!$Q$5:$Z$906,7,FALSE) ="●",FALSE),IFERROR(VLOOKUP($B726&amp;"-"&amp;$C726,エリア表のみ!$AD$5:$AM$906,7,FALSE) ="●",FALSE)),1,0),0)</f>
        <v>0</v>
      </c>
      <c r="I726" s="71">
        <v>248</v>
      </c>
      <c r="J726" s="71">
        <f>IFERROR(_xlfn.IFS(IFERROR(VLOOKUP($B726&amp;"-"&amp;$C726,エリア表のみ!$D$5:$M$906,1,FALSE) =$B726&amp;"-"&amp;$C726,FALSE),IFERROR(VLOOKUP($B726&amp;"-"&amp;$C726,エリア表のみ!$D$5:$M$906,9,FALSE),0),IFERROR(VLOOKUP($B726&amp;"-"&amp;$C726,エリア表のみ!$Q$5:$Z$906,1,FALSE) =$B726&amp;"-"&amp;$C726,FALSE),IFERROR(VLOOKUP($B726&amp;"-"&amp;$C726,エリア表のみ!$Q$5:$Z$906,9,FALSE),0),IFERROR(VLOOKUP($B726&amp;"-"&amp;$C726,エリア表のみ!$AD$5:$AM$906,1,FALSE) =$B726&amp;"-"&amp;$C726,FALSE),IFERROR(VLOOKUP($B726&amp;"-"&amp;$C726,エリア表のみ!$AD$5:$AM$906,9,FALSE),0)),0)</f>
        <v>0</v>
      </c>
    </row>
    <row r="727" spans="1:10">
      <c r="A727" s="17">
        <v>8</v>
      </c>
      <c r="B727" s="17">
        <v>52</v>
      </c>
      <c r="C727" s="71">
        <v>8</v>
      </c>
      <c r="D727" s="71">
        <f>IFERROR(IF(OR(IFERROR(VLOOKUP($B727&amp;"-"&amp;$C727,エリア表のみ!$D$5:$M$906,3,FALSE) ="●",FALSE),IFERROR(VLOOKUP($B727&amp;"-"&amp;$C727,エリア表のみ!$Q$5:$Z$906,3,FALSE) ="●",FALSE),IFERROR(VLOOKUP($B727&amp;"-"&amp;$C727,エリア表のみ!$AD$5:$AM$906,3,FALSE) ="●",FALSE)),1,0),0)</f>
        <v>0</v>
      </c>
      <c r="E727" s="71">
        <v>215</v>
      </c>
      <c r="F727" s="71">
        <f>IFERROR(IF(OR(IFERROR(VLOOKUP($B727&amp;"-"&amp;$C727,エリア表のみ!$D$5:$M$906,5,FALSE) ="●",FALSE),IFERROR(VLOOKUP($B727&amp;"-"&amp;$C727,エリア表のみ!$Q$5:$Z$906,5,FALSE) ="●",FALSE),IFERROR(VLOOKUP($B727&amp;"-"&amp;$C727,エリア表のみ!$AD$5:$AM$906,5,FALSE) ="●",FALSE)),1,0),0)</f>
        <v>0</v>
      </c>
      <c r="G727" s="71">
        <v>41</v>
      </c>
      <c r="H727" s="71">
        <f>IFERROR(IF(OR(IFERROR(VLOOKUP($B727&amp;"-"&amp;$C727,エリア表のみ!$D$5:$M$906,7,FALSE) ="●",FALSE),IFERROR(VLOOKUP($B727&amp;"-"&amp;$C727,エリア表のみ!$Q$5:$Z$906,7,FALSE) ="●",FALSE),IFERROR(VLOOKUP($B727&amp;"-"&amp;$C727,エリア表のみ!$AD$5:$AM$906,7,FALSE) ="●",FALSE)),1,0),0)</f>
        <v>0</v>
      </c>
      <c r="I727" s="71">
        <v>256</v>
      </c>
      <c r="J727" s="71">
        <f>IFERROR(_xlfn.IFS(IFERROR(VLOOKUP($B727&amp;"-"&amp;$C727,エリア表のみ!$D$5:$M$906,1,FALSE) =$B727&amp;"-"&amp;$C727,FALSE),IFERROR(VLOOKUP($B727&amp;"-"&amp;$C727,エリア表のみ!$D$5:$M$906,9,FALSE),0),IFERROR(VLOOKUP($B727&amp;"-"&amp;$C727,エリア表のみ!$Q$5:$Z$906,1,FALSE) =$B727&amp;"-"&amp;$C727,FALSE),IFERROR(VLOOKUP($B727&amp;"-"&amp;$C727,エリア表のみ!$Q$5:$Z$906,9,FALSE),0),IFERROR(VLOOKUP($B727&amp;"-"&amp;$C727,エリア表のみ!$AD$5:$AM$906,1,FALSE) =$B727&amp;"-"&amp;$C727,FALSE),IFERROR(VLOOKUP($B727&amp;"-"&amp;$C727,エリア表のみ!$AD$5:$AM$906,9,FALSE),0)),0)</f>
        <v>0</v>
      </c>
    </row>
    <row r="728" spans="1:10">
      <c r="A728" s="17">
        <v>9</v>
      </c>
      <c r="B728" s="17">
        <v>52</v>
      </c>
      <c r="C728" s="71">
        <v>9</v>
      </c>
      <c r="D728" s="71">
        <f>IFERROR(IF(OR(IFERROR(VLOOKUP($B728&amp;"-"&amp;$C728,エリア表のみ!$D$5:$M$906,3,FALSE) ="●",FALSE),IFERROR(VLOOKUP($B728&amp;"-"&amp;$C728,エリア表のみ!$Q$5:$Z$906,3,FALSE) ="●",FALSE),IFERROR(VLOOKUP($B728&amp;"-"&amp;$C728,エリア表のみ!$AD$5:$AM$906,3,FALSE) ="●",FALSE)),1,0),0)</f>
        <v>0</v>
      </c>
      <c r="E728" s="71">
        <v>273</v>
      </c>
      <c r="F728" s="71">
        <f>IFERROR(IF(OR(IFERROR(VLOOKUP($B728&amp;"-"&amp;$C728,エリア表のみ!$D$5:$M$906,5,FALSE) ="●",FALSE),IFERROR(VLOOKUP($B728&amp;"-"&amp;$C728,エリア表のみ!$Q$5:$Z$906,5,FALSE) ="●",FALSE),IFERROR(VLOOKUP($B728&amp;"-"&amp;$C728,エリア表のみ!$AD$5:$AM$906,5,FALSE) ="●",FALSE)),1,0),0)</f>
        <v>0</v>
      </c>
      <c r="G728" s="71">
        <v>20</v>
      </c>
      <c r="H728" s="71">
        <f>IFERROR(IF(OR(IFERROR(VLOOKUP($B728&amp;"-"&amp;$C728,エリア表のみ!$D$5:$M$906,7,FALSE) ="●",FALSE),IFERROR(VLOOKUP($B728&amp;"-"&amp;$C728,エリア表のみ!$Q$5:$Z$906,7,FALSE) ="●",FALSE),IFERROR(VLOOKUP($B728&amp;"-"&amp;$C728,エリア表のみ!$AD$5:$AM$906,7,FALSE) ="●",FALSE)),1,0),0)</f>
        <v>0</v>
      </c>
      <c r="I728" s="71">
        <v>293</v>
      </c>
      <c r="J728" s="71">
        <f>IFERROR(_xlfn.IFS(IFERROR(VLOOKUP($B728&amp;"-"&amp;$C728,エリア表のみ!$D$5:$M$906,1,FALSE) =$B728&amp;"-"&amp;$C728,FALSE),IFERROR(VLOOKUP($B728&amp;"-"&amp;$C728,エリア表のみ!$D$5:$M$906,9,FALSE),0),IFERROR(VLOOKUP($B728&amp;"-"&amp;$C728,エリア表のみ!$Q$5:$Z$906,1,FALSE) =$B728&amp;"-"&amp;$C728,FALSE),IFERROR(VLOOKUP($B728&amp;"-"&amp;$C728,エリア表のみ!$Q$5:$Z$906,9,FALSE),0),IFERROR(VLOOKUP($B728&amp;"-"&amp;$C728,エリア表のみ!$AD$5:$AM$906,1,FALSE) =$B728&amp;"-"&amp;$C728,FALSE),IFERROR(VLOOKUP($B728&amp;"-"&amp;$C728,エリア表のみ!$AD$5:$AM$906,9,FALSE),0)),0)</f>
        <v>0</v>
      </c>
    </row>
    <row r="729" spans="1:10">
      <c r="A729" s="17">
        <v>10</v>
      </c>
      <c r="B729" s="17">
        <v>52</v>
      </c>
      <c r="C729" s="71">
        <v>10</v>
      </c>
      <c r="D729" s="71">
        <f>IFERROR(IF(OR(IFERROR(VLOOKUP($B729&amp;"-"&amp;$C729,エリア表のみ!$D$5:$M$906,3,FALSE) ="●",FALSE),IFERROR(VLOOKUP($B729&amp;"-"&amp;$C729,エリア表のみ!$Q$5:$Z$906,3,FALSE) ="●",FALSE),IFERROR(VLOOKUP($B729&amp;"-"&amp;$C729,エリア表のみ!$AD$5:$AM$906,3,FALSE) ="●",FALSE)),1,0),0)</f>
        <v>0</v>
      </c>
      <c r="E729" s="71">
        <v>227</v>
      </c>
      <c r="F729" s="71">
        <f>IFERROR(IF(OR(IFERROR(VLOOKUP($B729&amp;"-"&amp;$C729,エリア表のみ!$D$5:$M$906,5,FALSE) ="●",FALSE),IFERROR(VLOOKUP($B729&amp;"-"&amp;$C729,エリア表のみ!$Q$5:$Z$906,5,FALSE) ="●",FALSE),IFERROR(VLOOKUP($B729&amp;"-"&amp;$C729,エリア表のみ!$AD$5:$AM$906,5,FALSE) ="●",FALSE)),1,0),0)</f>
        <v>0</v>
      </c>
      <c r="G729" s="71">
        <v>126</v>
      </c>
      <c r="H729" s="71">
        <f>IFERROR(IF(OR(IFERROR(VLOOKUP($B729&amp;"-"&amp;$C729,エリア表のみ!$D$5:$M$906,7,FALSE) ="●",FALSE),IFERROR(VLOOKUP($B729&amp;"-"&amp;$C729,エリア表のみ!$Q$5:$Z$906,7,FALSE) ="●",FALSE),IFERROR(VLOOKUP($B729&amp;"-"&amp;$C729,エリア表のみ!$AD$5:$AM$906,7,FALSE) ="●",FALSE)),1,0),0)</f>
        <v>0</v>
      </c>
      <c r="I729" s="71">
        <v>353</v>
      </c>
      <c r="J729" s="71">
        <f>IFERROR(_xlfn.IFS(IFERROR(VLOOKUP($B729&amp;"-"&amp;$C729,エリア表のみ!$D$5:$M$906,1,FALSE) =$B729&amp;"-"&amp;$C729,FALSE),IFERROR(VLOOKUP($B729&amp;"-"&amp;$C729,エリア表のみ!$D$5:$M$906,9,FALSE),0),IFERROR(VLOOKUP($B729&amp;"-"&amp;$C729,エリア表のみ!$Q$5:$Z$906,1,FALSE) =$B729&amp;"-"&amp;$C729,FALSE),IFERROR(VLOOKUP($B729&amp;"-"&amp;$C729,エリア表のみ!$Q$5:$Z$906,9,FALSE),0),IFERROR(VLOOKUP($B729&amp;"-"&amp;$C729,エリア表のみ!$AD$5:$AM$906,1,FALSE) =$B729&amp;"-"&amp;$C729,FALSE),IFERROR(VLOOKUP($B729&amp;"-"&amp;$C729,エリア表のみ!$AD$5:$AM$906,9,FALSE),0)),0)</f>
        <v>0</v>
      </c>
    </row>
    <row r="730" spans="1:10">
      <c r="A730" s="17">
        <v>11</v>
      </c>
      <c r="B730" s="17">
        <v>52</v>
      </c>
      <c r="C730" s="71">
        <v>11</v>
      </c>
      <c r="D730" s="71">
        <f>IFERROR(IF(OR(IFERROR(VLOOKUP($B730&amp;"-"&amp;$C730,エリア表のみ!$D$5:$M$906,3,FALSE) ="●",FALSE),IFERROR(VLOOKUP($B730&amp;"-"&amp;$C730,エリア表のみ!$Q$5:$Z$906,3,FALSE) ="●",FALSE),IFERROR(VLOOKUP($B730&amp;"-"&amp;$C730,エリア表のみ!$AD$5:$AM$906,3,FALSE) ="●",FALSE)),1,0),0)</f>
        <v>0</v>
      </c>
      <c r="E730" s="71">
        <v>123</v>
      </c>
      <c r="F730" s="71">
        <f>IFERROR(IF(OR(IFERROR(VLOOKUP($B730&amp;"-"&amp;$C730,エリア表のみ!$D$5:$M$906,5,FALSE) ="●",FALSE),IFERROR(VLOOKUP($B730&amp;"-"&amp;$C730,エリア表のみ!$Q$5:$Z$906,5,FALSE) ="●",FALSE),IFERROR(VLOOKUP($B730&amp;"-"&amp;$C730,エリア表のみ!$AD$5:$AM$906,5,FALSE) ="●",FALSE)),1,0),0)</f>
        <v>0</v>
      </c>
      <c r="G730" s="71">
        <v>111</v>
      </c>
      <c r="H730" s="71">
        <f>IFERROR(IF(OR(IFERROR(VLOOKUP($B730&amp;"-"&amp;$C730,エリア表のみ!$D$5:$M$906,7,FALSE) ="●",FALSE),IFERROR(VLOOKUP($B730&amp;"-"&amp;$C730,エリア表のみ!$Q$5:$Z$906,7,FALSE) ="●",FALSE),IFERROR(VLOOKUP($B730&amp;"-"&amp;$C730,エリア表のみ!$AD$5:$AM$906,7,FALSE) ="●",FALSE)),1,0),0)</f>
        <v>0</v>
      </c>
      <c r="I730" s="71">
        <v>234</v>
      </c>
      <c r="J730" s="71">
        <f>IFERROR(_xlfn.IFS(IFERROR(VLOOKUP($B730&amp;"-"&amp;$C730,エリア表のみ!$D$5:$M$906,1,FALSE) =$B730&amp;"-"&amp;$C730,FALSE),IFERROR(VLOOKUP($B730&amp;"-"&amp;$C730,エリア表のみ!$D$5:$M$906,9,FALSE),0),IFERROR(VLOOKUP($B730&amp;"-"&amp;$C730,エリア表のみ!$Q$5:$Z$906,1,FALSE) =$B730&amp;"-"&amp;$C730,FALSE),IFERROR(VLOOKUP($B730&amp;"-"&amp;$C730,エリア表のみ!$Q$5:$Z$906,9,FALSE),0),IFERROR(VLOOKUP($B730&amp;"-"&amp;$C730,エリア表のみ!$AD$5:$AM$906,1,FALSE) =$B730&amp;"-"&amp;$C730,FALSE),IFERROR(VLOOKUP($B730&amp;"-"&amp;$C730,エリア表のみ!$AD$5:$AM$906,9,FALSE),0)),0)</f>
        <v>0</v>
      </c>
    </row>
    <row r="731" spans="1:10">
      <c r="A731" s="17">
        <v>12</v>
      </c>
      <c r="B731" s="17">
        <v>52</v>
      </c>
      <c r="C731" s="71">
        <v>12</v>
      </c>
      <c r="D731" s="71">
        <f>IFERROR(IF(OR(IFERROR(VLOOKUP($B731&amp;"-"&amp;$C731,エリア表のみ!$D$5:$M$906,3,FALSE) ="●",FALSE),IFERROR(VLOOKUP($B731&amp;"-"&amp;$C731,エリア表のみ!$Q$5:$Z$906,3,FALSE) ="●",FALSE),IFERROR(VLOOKUP($B731&amp;"-"&amp;$C731,エリア表のみ!$AD$5:$AM$906,3,FALSE) ="●",FALSE)),1,0),0)</f>
        <v>0</v>
      </c>
      <c r="E731" s="71">
        <v>211</v>
      </c>
      <c r="F731" s="71">
        <f>IFERROR(IF(OR(IFERROR(VLOOKUP($B731&amp;"-"&amp;$C731,エリア表のみ!$D$5:$M$906,5,FALSE) ="●",FALSE),IFERROR(VLOOKUP($B731&amp;"-"&amp;$C731,エリア表のみ!$Q$5:$Z$906,5,FALSE) ="●",FALSE),IFERROR(VLOOKUP($B731&amp;"-"&amp;$C731,エリア表のみ!$AD$5:$AM$906,5,FALSE) ="●",FALSE)),1,0),0)</f>
        <v>0</v>
      </c>
      <c r="G731" s="71">
        <v>212</v>
      </c>
      <c r="H731" s="71">
        <f>IFERROR(IF(OR(IFERROR(VLOOKUP($B731&amp;"-"&amp;$C731,エリア表のみ!$D$5:$M$906,7,FALSE) ="●",FALSE),IFERROR(VLOOKUP($B731&amp;"-"&amp;$C731,エリア表のみ!$Q$5:$Z$906,7,FALSE) ="●",FALSE),IFERROR(VLOOKUP($B731&amp;"-"&amp;$C731,エリア表のみ!$AD$5:$AM$906,7,FALSE) ="●",FALSE)),1,0),0)</f>
        <v>0</v>
      </c>
      <c r="I731" s="71">
        <v>423</v>
      </c>
      <c r="J731" s="71">
        <f>IFERROR(_xlfn.IFS(IFERROR(VLOOKUP($B731&amp;"-"&amp;$C731,エリア表のみ!$D$5:$M$906,1,FALSE) =$B731&amp;"-"&amp;$C731,FALSE),IFERROR(VLOOKUP($B731&amp;"-"&amp;$C731,エリア表のみ!$D$5:$M$906,9,FALSE),0),IFERROR(VLOOKUP($B731&amp;"-"&amp;$C731,エリア表のみ!$Q$5:$Z$906,1,FALSE) =$B731&amp;"-"&amp;$C731,FALSE),IFERROR(VLOOKUP($B731&amp;"-"&amp;$C731,エリア表のみ!$Q$5:$Z$906,9,FALSE),0),IFERROR(VLOOKUP($B731&amp;"-"&amp;$C731,エリア表のみ!$AD$5:$AM$906,1,FALSE) =$B731&amp;"-"&amp;$C731,FALSE),IFERROR(VLOOKUP($B731&amp;"-"&amp;$C731,エリア表のみ!$AD$5:$AM$906,9,FALSE),0)),0)</f>
        <v>0</v>
      </c>
    </row>
    <row r="732" spans="1:10">
      <c r="A732" s="17">
        <v>13</v>
      </c>
      <c r="B732" s="17">
        <v>52</v>
      </c>
      <c r="C732" s="71">
        <v>13</v>
      </c>
      <c r="D732" s="71">
        <f>IFERROR(IF(OR(IFERROR(VLOOKUP($B732&amp;"-"&amp;$C732,エリア表のみ!$D$5:$M$906,3,FALSE) ="●",FALSE),IFERROR(VLOOKUP($B732&amp;"-"&amp;$C732,エリア表のみ!$Q$5:$Z$906,3,FALSE) ="●",FALSE),IFERROR(VLOOKUP($B732&amp;"-"&amp;$C732,エリア表のみ!$AD$5:$AM$906,3,FALSE) ="●",FALSE)),1,0),0)</f>
        <v>0</v>
      </c>
      <c r="E732" s="71">
        <v>281</v>
      </c>
      <c r="F732" s="71">
        <f>IFERROR(IF(OR(IFERROR(VLOOKUP($B732&amp;"-"&amp;$C732,エリア表のみ!$D$5:$M$906,5,FALSE) ="●",FALSE),IFERROR(VLOOKUP($B732&amp;"-"&amp;$C732,エリア表のみ!$Q$5:$Z$906,5,FALSE) ="●",FALSE),IFERROR(VLOOKUP($B732&amp;"-"&amp;$C732,エリア表のみ!$AD$5:$AM$906,5,FALSE) ="●",FALSE)),1,0),0)</f>
        <v>0</v>
      </c>
      <c r="G732" s="71">
        <v>208</v>
      </c>
      <c r="H732" s="71">
        <f>IFERROR(IF(OR(IFERROR(VLOOKUP($B732&amp;"-"&amp;$C732,エリア表のみ!$D$5:$M$906,7,FALSE) ="●",FALSE),IFERROR(VLOOKUP($B732&amp;"-"&amp;$C732,エリア表のみ!$Q$5:$Z$906,7,FALSE) ="●",FALSE),IFERROR(VLOOKUP($B732&amp;"-"&amp;$C732,エリア表のみ!$AD$5:$AM$906,7,FALSE) ="●",FALSE)),1,0),0)</f>
        <v>0</v>
      </c>
      <c r="I732" s="71">
        <v>489</v>
      </c>
      <c r="J732" s="71">
        <f>IFERROR(_xlfn.IFS(IFERROR(VLOOKUP($B732&amp;"-"&amp;$C732,エリア表のみ!$D$5:$M$906,1,FALSE) =$B732&amp;"-"&amp;$C732,FALSE),IFERROR(VLOOKUP($B732&amp;"-"&amp;$C732,エリア表のみ!$D$5:$M$906,9,FALSE),0),IFERROR(VLOOKUP($B732&amp;"-"&amp;$C732,エリア表のみ!$Q$5:$Z$906,1,FALSE) =$B732&amp;"-"&amp;$C732,FALSE),IFERROR(VLOOKUP($B732&amp;"-"&amp;$C732,エリア表のみ!$Q$5:$Z$906,9,FALSE),0),IFERROR(VLOOKUP($B732&amp;"-"&amp;$C732,エリア表のみ!$AD$5:$AM$906,1,FALSE) =$B732&amp;"-"&amp;$C732,FALSE),IFERROR(VLOOKUP($B732&amp;"-"&amp;$C732,エリア表のみ!$AD$5:$AM$906,9,FALSE),0)),0)</f>
        <v>0</v>
      </c>
    </row>
    <row r="733" spans="1:10">
      <c r="A733" s="17">
        <v>14</v>
      </c>
      <c r="B733" s="17">
        <v>52</v>
      </c>
      <c r="C733" s="71">
        <v>14</v>
      </c>
      <c r="D733" s="71">
        <f>IFERROR(IF(OR(IFERROR(VLOOKUP($B733&amp;"-"&amp;$C733,エリア表のみ!$D$5:$M$906,3,FALSE) ="●",FALSE),IFERROR(VLOOKUP($B733&amp;"-"&amp;$C733,エリア表のみ!$Q$5:$Z$906,3,FALSE) ="●",FALSE),IFERROR(VLOOKUP($B733&amp;"-"&amp;$C733,エリア表のみ!$AD$5:$AM$906,3,FALSE) ="●",FALSE)),1,0),0)</f>
        <v>0</v>
      </c>
      <c r="E733" s="71">
        <v>342</v>
      </c>
      <c r="F733" s="71">
        <f>IFERROR(IF(OR(IFERROR(VLOOKUP($B733&amp;"-"&amp;$C733,エリア表のみ!$D$5:$M$906,5,FALSE) ="●",FALSE),IFERROR(VLOOKUP($B733&amp;"-"&amp;$C733,エリア表のみ!$Q$5:$Z$906,5,FALSE) ="●",FALSE),IFERROR(VLOOKUP($B733&amp;"-"&amp;$C733,エリア表のみ!$AD$5:$AM$906,5,FALSE) ="●",FALSE)),1,0),0)</f>
        <v>0</v>
      </c>
      <c r="G733" s="71">
        <v>18</v>
      </c>
      <c r="H733" s="71">
        <f>IFERROR(IF(OR(IFERROR(VLOOKUP($B733&amp;"-"&amp;$C733,エリア表のみ!$D$5:$M$906,7,FALSE) ="●",FALSE),IFERROR(VLOOKUP($B733&amp;"-"&amp;$C733,エリア表のみ!$Q$5:$Z$906,7,FALSE) ="●",FALSE),IFERROR(VLOOKUP($B733&amp;"-"&amp;$C733,エリア表のみ!$AD$5:$AM$906,7,FALSE) ="●",FALSE)),1,0),0)</f>
        <v>0</v>
      </c>
      <c r="I733" s="71">
        <v>360</v>
      </c>
      <c r="J733" s="71">
        <f>IFERROR(_xlfn.IFS(IFERROR(VLOOKUP($B733&amp;"-"&amp;$C733,エリア表のみ!$D$5:$M$906,1,FALSE) =$B733&amp;"-"&amp;$C733,FALSE),IFERROR(VLOOKUP($B733&amp;"-"&amp;$C733,エリア表のみ!$D$5:$M$906,9,FALSE),0),IFERROR(VLOOKUP($B733&amp;"-"&amp;$C733,エリア表のみ!$Q$5:$Z$906,1,FALSE) =$B733&amp;"-"&amp;$C733,FALSE),IFERROR(VLOOKUP($B733&amp;"-"&amp;$C733,エリア表のみ!$Q$5:$Z$906,9,FALSE),0),IFERROR(VLOOKUP($B733&amp;"-"&amp;$C733,エリア表のみ!$AD$5:$AM$906,1,FALSE) =$B733&amp;"-"&amp;$C733,FALSE),IFERROR(VLOOKUP($B733&amp;"-"&amp;$C733,エリア表のみ!$AD$5:$AM$906,9,FALSE),0)),0)</f>
        <v>0</v>
      </c>
    </row>
    <row r="734" spans="1:10">
      <c r="A734" s="17">
        <v>15</v>
      </c>
      <c r="B734" s="17">
        <v>52</v>
      </c>
      <c r="C734" s="71">
        <v>15</v>
      </c>
      <c r="D734" s="71">
        <f>IFERROR(IF(OR(IFERROR(VLOOKUP($B734&amp;"-"&amp;$C734,エリア表のみ!$D$5:$M$906,3,FALSE) ="●",FALSE),IFERROR(VLOOKUP($B734&amp;"-"&amp;$C734,エリア表のみ!$Q$5:$Z$906,3,FALSE) ="●",FALSE),IFERROR(VLOOKUP($B734&amp;"-"&amp;$C734,エリア表のみ!$AD$5:$AM$906,3,FALSE) ="●",FALSE)),1,0),0)</f>
        <v>0</v>
      </c>
      <c r="E734" s="71">
        <v>282</v>
      </c>
      <c r="F734" s="71">
        <f>IFERROR(IF(OR(IFERROR(VLOOKUP($B734&amp;"-"&amp;$C734,エリア表のみ!$D$5:$M$906,5,FALSE) ="●",FALSE),IFERROR(VLOOKUP($B734&amp;"-"&amp;$C734,エリア表のみ!$Q$5:$Z$906,5,FALSE) ="●",FALSE),IFERROR(VLOOKUP($B734&amp;"-"&amp;$C734,エリア表のみ!$AD$5:$AM$906,5,FALSE) ="●",FALSE)),1,0),0)</f>
        <v>0</v>
      </c>
      <c r="G734" s="71">
        <v>86</v>
      </c>
      <c r="H734" s="71">
        <f>IFERROR(IF(OR(IFERROR(VLOOKUP($B734&amp;"-"&amp;$C734,エリア表のみ!$D$5:$M$906,7,FALSE) ="●",FALSE),IFERROR(VLOOKUP($B734&amp;"-"&amp;$C734,エリア表のみ!$Q$5:$Z$906,7,FALSE) ="●",FALSE),IFERROR(VLOOKUP($B734&amp;"-"&amp;$C734,エリア表のみ!$AD$5:$AM$906,7,FALSE) ="●",FALSE)),1,0),0)</f>
        <v>0</v>
      </c>
      <c r="I734" s="71">
        <v>368</v>
      </c>
      <c r="J734" s="71">
        <f>IFERROR(_xlfn.IFS(IFERROR(VLOOKUP($B734&amp;"-"&amp;$C734,エリア表のみ!$D$5:$M$906,1,FALSE) =$B734&amp;"-"&amp;$C734,FALSE),IFERROR(VLOOKUP($B734&amp;"-"&amp;$C734,エリア表のみ!$D$5:$M$906,9,FALSE),0),IFERROR(VLOOKUP($B734&amp;"-"&amp;$C734,エリア表のみ!$Q$5:$Z$906,1,FALSE) =$B734&amp;"-"&amp;$C734,FALSE),IFERROR(VLOOKUP($B734&amp;"-"&amp;$C734,エリア表のみ!$Q$5:$Z$906,9,FALSE),0),IFERROR(VLOOKUP($B734&amp;"-"&amp;$C734,エリア表のみ!$AD$5:$AM$906,1,FALSE) =$B734&amp;"-"&amp;$C734,FALSE),IFERROR(VLOOKUP($B734&amp;"-"&amp;$C734,エリア表のみ!$AD$5:$AM$906,9,FALSE),0)),0)</f>
        <v>0</v>
      </c>
    </row>
    <row r="735" spans="1:10">
      <c r="A735" s="17">
        <v>16</v>
      </c>
      <c r="B735" s="17">
        <v>52</v>
      </c>
      <c r="C735" s="71">
        <v>16</v>
      </c>
      <c r="D735" s="71">
        <f>IFERROR(IF(OR(IFERROR(VLOOKUP($B735&amp;"-"&amp;$C735,エリア表のみ!$D$5:$M$906,3,FALSE) ="●",FALSE),IFERROR(VLOOKUP($B735&amp;"-"&amp;$C735,エリア表のみ!$Q$5:$Z$906,3,FALSE) ="●",FALSE),IFERROR(VLOOKUP($B735&amp;"-"&amp;$C735,エリア表のみ!$AD$5:$AM$906,3,FALSE) ="●",FALSE)),1,0),0)</f>
        <v>0</v>
      </c>
      <c r="E735" s="71">
        <v>335</v>
      </c>
      <c r="F735" s="71">
        <f>IFERROR(IF(OR(IFERROR(VLOOKUP($B735&amp;"-"&amp;$C735,エリア表のみ!$D$5:$M$906,5,FALSE) ="●",FALSE),IFERROR(VLOOKUP($B735&amp;"-"&amp;$C735,エリア表のみ!$Q$5:$Z$906,5,FALSE) ="●",FALSE),IFERROR(VLOOKUP($B735&amp;"-"&amp;$C735,エリア表のみ!$AD$5:$AM$906,5,FALSE) ="●",FALSE)),1,0),0)</f>
        <v>0</v>
      </c>
      <c r="G735" s="71">
        <v>127</v>
      </c>
      <c r="H735" s="71">
        <f>IFERROR(IF(OR(IFERROR(VLOOKUP($B735&amp;"-"&amp;$C735,エリア表のみ!$D$5:$M$906,7,FALSE) ="●",FALSE),IFERROR(VLOOKUP($B735&amp;"-"&amp;$C735,エリア表のみ!$Q$5:$Z$906,7,FALSE) ="●",FALSE),IFERROR(VLOOKUP($B735&amp;"-"&amp;$C735,エリア表のみ!$AD$5:$AM$906,7,FALSE) ="●",FALSE)),1,0),0)</f>
        <v>0</v>
      </c>
      <c r="I735" s="71">
        <v>462</v>
      </c>
      <c r="J735" s="71">
        <f>IFERROR(_xlfn.IFS(IFERROR(VLOOKUP($B735&amp;"-"&amp;$C735,エリア表のみ!$D$5:$M$906,1,FALSE) =$B735&amp;"-"&amp;$C735,FALSE),IFERROR(VLOOKUP($B735&amp;"-"&amp;$C735,エリア表のみ!$D$5:$M$906,9,FALSE),0),IFERROR(VLOOKUP($B735&amp;"-"&amp;$C735,エリア表のみ!$Q$5:$Z$906,1,FALSE) =$B735&amp;"-"&amp;$C735,FALSE),IFERROR(VLOOKUP($B735&amp;"-"&amp;$C735,エリア表のみ!$Q$5:$Z$906,9,FALSE),0),IFERROR(VLOOKUP($B735&amp;"-"&amp;$C735,エリア表のみ!$AD$5:$AM$906,1,FALSE) =$B735&amp;"-"&amp;$C735,FALSE),IFERROR(VLOOKUP($B735&amp;"-"&amp;$C735,エリア表のみ!$AD$5:$AM$906,9,FALSE),0)),0)</f>
        <v>0</v>
      </c>
    </row>
    <row r="736" spans="1:10">
      <c r="A736" s="17">
        <v>17</v>
      </c>
      <c r="B736" s="17">
        <v>52</v>
      </c>
      <c r="C736" s="71">
        <v>17</v>
      </c>
      <c r="D736" s="71">
        <f>IFERROR(IF(OR(IFERROR(VLOOKUP($B736&amp;"-"&amp;$C736,エリア表のみ!$D$5:$M$906,3,FALSE) ="●",FALSE),IFERROR(VLOOKUP($B736&amp;"-"&amp;$C736,エリア表のみ!$Q$5:$Z$906,3,FALSE) ="●",FALSE),IFERROR(VLOOKUP($B736&amp;"-"&amp;$C736,エリア表のみ!$AD$5:$AM$906,3,FALSE) ="●",FALSE)),1,0),0)</f>
        <v>0</v>
      </c>
      <c r="E736" s="71">
        <v>579</v>
      </c>
      <c r="F736" s="71">
        <f>IFERROR(IF(OR(IFERROR(VLOOKUP($B736&amp;"-"&amp;$C736,エリア表のみ!$D$5:$M$906,5,FALSE) ="●",FALSE),IFERROR(VLOOKUP($B736&amp;"-"&amp;$C736,エリア表のみ!$Q$5:$Z$906,5,FALSE) ="●",FALSE),IFERROR(VLOOKUP($B736&amp;"-"&amp;$C736,エリア表のみ!$AD$5:$AM$906,5,FALSE) ="●",FALSE)),1,0),0)</f>
        <v>0</v>
      </c>
      <c r="G736" s="71">
        <v>149</v>
      </c>
      <c r="H736" s="71">
        <f>IFERROR(IF(OR(IFERROR(VLOOKUP($B736&amp;"-"&amp;$C736,エリア表のみ!$D$5:$M$906,7,FALSE) ="●",FALSE),IFERROR(VLOOKUP($B736&amp;"-"&amp;$C736,エリア表のみ!$Q$5:$Z$906,7,FALSE) ="●",FALSE),IFERROR(VLOOKUP($B736&amp;"-"&amp;$C736,エリア表のみ!$AD$5:$AM$906,7,FALSE) ="●",FALSE)),1,0),0)</f>
        <v>0</v>
      </c>
      <c r="I736" s="71">
        <v>728</v>
      </c>
      <c r="J736" s="71">
        <f>IFERROR(_xlfn.IFS(IFERROR(VLOOKUP($B736&amp;"-"&amp;$C736,エリア表のみ!$D$5:$M$906,1,FALSE) =$B736&amp;"-"&amp;$C736,FALSE),IFERROR(VLOOKUP($B736&amp;"-"&amp;$C736,エリア表のみ!$D$5:$M$906,9,FALSE),0),IFERROR(VLOOKUP($B736&amp;"-"&amp;$C736,エリア表のみ!$Q$5:$Z$906,1,FALSE) =$B736&amp;"-"&amp;$C736,FALSE),IFERROR(VLOOKUP($B736&amp;"-"&amp;$C736,エリア表のみ!$Q$5:$Z$906,9,FALSE),0),IFERROR(VLOOKUP($B736&amp;"-"&amp;$C736,エリア表のみ!$AD$5:$AM$906,1,FALSE) =$B736&amp;"-"&amp;$C736,FALSE),IFERROR(VLOOKUP($B736&amp;"-"&amp;$C736,エリア表のみ!$AD$5:$AM$906,9,FALSE),0)),0)</f>
        <v>0</v>
      </c>
    </row>
    <row r="737" spans="1:10">
      <c r="A737" s="17">
        <v>18</v>
      </c>
      <c r="B737" s="17">
        <v>52</v>
      </c>
      <c r="C737" s="71">
        <v>18</v>
      </c>
      <c r="D737" s="71">
        <f>IFERROR(IF(OR(IFERROR(VLOOKUP($B737&amp;"-"&amp;$C737,エリア表のみ!$D$5:$M$906,3,FALSE) ="●",FALSE),IFERROR(VLOOKUP($B737&amp;"-"&amp;$C737,エリア表のみ!$Q$5:$Z$906,3,FALSE) ="●",FALSE),IFERROR(VLOOKUP($B737&amp;"-"&amp;$C737,エリア表のみ!$AD$5:$AM$906,3,FALSE) ="●",FALSE)),1,0),0)</f>
        <v>0</v>
      </c>
      <c r="E737" s="71">
        <v>508</v>
      </c>
      <c r="F737" s="71">
        <f>IFERROR(IF(OR(IFERROR(VLOOKUP($B737&amp;"-"&amp;$C737,エリア表のみ!$D$5:$M$906,5,FALSE) ="●",FALSE),IFERROR(VLOOKUP($B737&amp;"-"&amp;$C737,エリア表のみ!$Q$5:$Z$906,5,FALSE) ="●",FALSE),IFERROR(VLOOKUP($B737&amp;"-"&amp;$C737,エリア表のみ!$AD$5:$AM$906,5,FALSE) ="●",FALSE)),1,0),0)</f>
        <v>0</v>
      </c>
      <c r="G737" s="71">
        <v>36</v>
      </c>
      <c r="H737" s="71">
        <f>IFERROR(IF(OR(IFERROR(VLOOKUP($B737&amp;"-"&amp;$C737,エリア表のみ!$D$5:$M$906,7,FALSE) ="●",FALSE),IFERROR(VLOOKUP($B737&amp;"-"&amp;$C737,エリア表のみ!$Q$5:$Z$906,7,FALSE) ="●",FALSE),IFERROR(VLOOKUP($B737&amp;"-"&amp;$C737,エリア表のみ!$AD$5:$AM$906,7,FALSE) ="●",FALSE)),1,0),0)</f>
        <v>0</v>
      </c>
      <c r="I737" s="71">
        <v>544</v>
      </c>
      <c r="J737" s="71">
        <f>IFERROR(_xlfn.IFS(IFERROR(VLOOKUP($B737&amp;"-"&amp;$C737,エリア表のみ!$D$5:$M$906,1,FALSE) =$B737&amp;"-"&amp;$C737,FALSE),IFERROR(VLOOKUP($B737&amp;"-"&amp;$C737,エリア表のみ!$D$5:$M$906,9,FALSE),0),IFERROR(VLOOKUP($B737&amp;"-"&amp;$C737,エリア表のみ!$Q$5:$Z$906,1,FALSE) =$B737&amp;"-"&amp;$C737,FALSE),IFERROR(VLOOKUP($B737&amp;"-"&amp;$C737,エリア表のみ!$Q$5:$Z$906,9,FALSE),0),IFERROR(VLOOKUP($B737&amp;"-"&amp;$C737,エリア表のみ!$AD$5:$AM$906,1,FALSE) =$B737&amp;"-"&amp;$C737,FALSE),IFERROR(VLOOKUP($B737&amp;"-"&amp;$C737,エリア表のみ!$AD$5:$AM$906,9,FALSE),0)),0)</f>
        <v>0</v>
      </c>
    </row>
    <row r="738" spans="1:10">
      <c r="A738" s="17">
        <v>19</v>
      </c>
      <c r="B738" s="17">
        <v>52</v>
      </c>
      <c r="C738" s="71">
        <v>19</v>
      </c>
      <c r="D738" s="71">
        <f>IFERROR(IF(OR(IFERROR(VLOOKUP($B738&amp;"-"&amp;$C738,エリア表のみ!$D$5:$M$906,3,FALSE) ="●",FALSE),IFERROR(VLOOKUP($B738&amp;"-"&amp;$C738,エリア表のみ!$Q$5:$Z$906,3,FALSE) ="●",FALSE),IFERROR(VLOOKUP($B738&amp;"-"&amp;$C738,エリア表のみ!$AD$5:$AM$906,3,FALSE) ="●",FALSE)),1,0),0)</f>
        <v>0</v>
      </c>
      <c r="E738" s="71">
        <v>316</v>
      </c>
      <c r="F738" s="71">
        <f>IFERROR(IF(OR(IFERROR(VLOOKUP($B738&amp;"-"&amp;$C738,エリア表のみ!$D$5:$M$906,5,FALSE) ="●",FALSE),IFERROR(VLOOKUP($B738&amp;"-"&amp;$C738,エリア表のみ!$Q$5:$Z$906,5,FALSE) ="●",FALSE),IFERROR(VLOOKUP($B738&amp;"-"&amp;$C738,エリア表のみ!$AD$5:$AM$906,5,FALSE) ="●",FALSE)),1,0),0)</f>
        <v>0</v>
      </c>
      <c r="G738" s="71">
        <v>45</v>
      </c>
      <c r="H738" s="71">
        <f>IFERROR(IF(OR(IFERROR(VLOOKUP($B738&amp;"-"&amp;$C738,エリア表のみ!$D$5:$M$906,7,FALSE) ="●",FALSE),IFERROR(VLOOKUP($B738&amp;"-"&amp;$C738,エリア表のみ!$Q$5:$Z$906,7,FALSE) ="●",FALSE),IFERROR(VLOOKUP($B738&amp;"-"&amp;$C738,エリア表のみ!$AD$5:$AM$906,7,FALSE) ="●",FALSE)),1,0),0)</f>
        <v>0</v>
      </c>
      <c r="I738" s="71">
        <v>361</v>
      </c>
      <c r="J738" s="71">
        <f>IFERROR(_xlfn.IFS(IFERROR(VLOOKUP($B738&amp;"-"&amp;$C738,エリア表のみ!$D$5:$M$906,1,FALSE) =$B738&amp;"-"&amp;$C738,FALSE),IFERROR(VLOOKUP($B738&amp;"-"&amp;$C738,エリア表のみ!$D$5:$M$906,9,FALSE),0),IFERROR(VLOOKUP($B738&amp;"-"&amp;$C738,エリア表のみ!$Q$5:$Z$906,1,FALSE) =$B738&amp;"-"&amp;$C738,FALSE),IFERROR(VLOOKUP($B738&amp;"-"&amp;$C738,エリア表のみ!$Q$5:$Z$906,9,FALSE),0),IFERROR(VLOOKUP($B738&amp;"-"&amp;$C738,エリア表のみ!$AD$5:$AM$906,1,FALSE) =$B738&amp;"-"&amp;$C738,FALSE),IFERROR(VLOOKUP($B738&amp;"-"&amp;$C738,エリア表のみ!$AD$5:$AM$906,9,FALSE),0)),0)</f>
        <v>0</v>
      </c>
    </row>
    <row r="739" spans="1:10">
      <c r="A739" s="17">
        <v>20</v>
      </c>
      <c r="B739" s="17">
        <v>52</v>
      </c>
      <c r="C739" s="71">
        <v>20</v>
      </c>
      <c r="D739" s="71">
        <f>IFERROR(IF(OR(IFERROR(VLOOKUP($B739&amp;"-"&amp;$C739,エリア表のみ!$D$5:$M$906,3,FALSE) ="●",FALSE),IFERROR(VLOOKUP($B739&amp;"-"&amp;$C739,エリア表のみ!$Q$5:$Z$906,3,FALSE) ="●",FALSE),IFERROR(VLOOKUP($B739&amp;"-"&amp;$C739,エリア表のみ!$AD$5:$AM$906,3,FALSE) ="●",FALSE)),1,0),0)</f>
        <v>0</v>
      </c>
      <c r="E739" s="71">
        <v>451</v>
      </c>
      <c r="F739" s="71">
        <f>IFERROR(IF(OR(IFERROR(VLOOKUP($B739&amp;"-"&amp;$C739,エリア表のみ!$D$5:$M$906,5,FALSE) ="●",FALSE),IFERROR(VLOOKUP($B739&amp;"-"&amp;$C739,エリア表のみ!$Q$5:$Z$906,5,FALSE) ="●",FALSE),IFERROR(VLOOKUP($B739&amp;"-"&amp;$C739,エリア表のみ!$AD$5:$AM$906,5,FALSE) ="●",FALSE)),1,0),0)</f>
        <v>0</v>
      </c>
      <c r="G739" s="71">
        <v>82</v>
      </c>
      <c r="H739" s="71">
        <f>IFERROR(IF(OR(IFERROR(VLOOKUP($B739&amp;"-"&amp;$C739,エリア表のみ!$D$5:$M$906,7,FALSE) ="●",FALSE),IFERROR(VLOOKUP($B739&amp;"-"&amp;$C739,エリア表のみ!$Q$5:$Z$906,7,FALSE) ="●",FALSE),IFERROR(VLOOKUP($B739&amp;"-"&amp;$C739,エリア表のみ!$AD$5:$AM$906,7,FALSE) ="●",FALSE)),1,0),0)</f>
        <v>0</v>
      </c>
      <c r="I739" s="71">
        <v>533</v>
      </c>
      <c r="J739" s="71">
        <f>IFERROR(_xlfn.IFS(IFERROR(VLOOKUP($B739&amp;"-"&amp;$C739,エリア表のみ!$D$5:$M$906,1,FALSE) =$B739&amp;"-"&amp;$C739,FALSE),IFERROR(VLOOKUP($B739&amp;"-"&amp;$C739,エリア表のみ!$D$5:$M$906,9,FALSE),0),IFERROR(VLOOKUP($B739&amp;"-"&amp;$C739,エリア表のみ!$Q$5:$Z$906,1,FALSE) =$B739&amp;"-"&amp;$C739,FALSE),IFERROR(VLOOKUP($B739&amp;"-"&amp;$C739,エリア表のみ!$Q$5:$Z$906,9,FALSE),0),IFERROR(VLOOKUP($B739&amp;"-"&amp;$C739,エリア表のみ!$AD$5:$AM$906,1,FALSE) =$B739&amp;"-"&amp;$C739,FALSE),IFERROR(VLOOKUP($B739&amp;"-"&amp;$C739,エリア表のみ!$AD$5:$AM$906,9,FALSE),0)),0)</f>
        <v>0</v>
      </c>
    </row>
    <row r="740" spans="1:10">
      <c r="A740" s="17">
        <v>21</v>
      </c>
      <c r="B740" s="17">
        <v>52</v>
      </c>
      <c r="C740" s="71">
        <v>21</v>
      </c>
      <c r="D740" s="71">
        <f>IFERROR(IF(OR(IFERROR(VLOOKUP($B740&amp;"-"&amp;$C740,エリア表のみ!$D$5:$M$906,3,FALSE) ="●",FALSE),IFERROR(VLOOKUP($B740&amp;"-"&amp;$C740,エリア表のみ!$Q$5:$Z$906,3,FALSE) ="●",FALSE),IFERROR(VLOOKUP($B740&amp;"-"&amp;$C740,エリア表のみ!$AD$5:$AM$906,3,FALSE) ="●",FALSE)),1,0),0)</f>
        <v>0</v>
      </c>
      <c r="E740" s="71">
        <v>300</v>
      </c>
      <c r="F740" s="71">
        <f>IFERROR(IF(OR(IFERROR(VLOOKUP($B740&amp;"-"&amp;$C740,エリア表のみ!$D$5:$M$906,5,FALSE) ="●",FALSE),IFERROR(VLOOKUP($B740&amp;"-"&amp;$C740,エリア表のみ!$Q$5:$Z$906,5,FALSE) ="●",FALSE),IFERROR(VLOOKUP($B740&amp;"-"&amp;$C740,エリア表のみ!$AD$5:$AM$906,5,FALSE) ="●",FALSE)),1,0),0)</f>
        <v>0</v>
      </c>
      <c r="G740" s="71">
        <v>12</v>
      </c>
      <c r="H740" s="71">
        <f>IFERROR(IF(OR(IFERROR(VLOOKUP($B740&amp;"-"&amp;$C740,エリア表のみ!$D$5:$M$906,7,FALSE) ="●",FALSE),IFERROR(VLOOKUP($B740&amp;"-"&amp;$C740,エリア表のみ!$Q$5:$Z$906,7,FALSE) ="●",FALSE),IFERROR(VLOOKUP($B740&amp;"-"&amp;$C740,エリア表のみ!$AD$5:$AM$906,7,FALSE) ="●",FALSE)),1,0),0)</f>
        <v>0</v>
      </c>
      <c r="I740" s="71">
        <v>312</v>
      </c>
      <c r="J740" s="71">
        <f>IFERROR(_xlfn.IFS(IFERROR(VLOOKUP($B740&amp;"-"&amp;$C740,エリア表のみ!$D$5:$M$906,1,FALSE) =$B740&amp;"-"&amp;$C740,FALSE),IFERROR(VLOOKUP($B740&amp;"-"&amp;$C740,エリア表のみ!$D$5:$M$906,9,FALSE),0),IFERROR(VLOOKUP($B740&amp;"-"&amp;$C740,エリア表のみ!$Q$5:$Z$906,1,FALSE) =$B740&amp;"-"&amp;$C740,FALSE),IFERROR(VLOOKUP($B740&amp;"-"&amp;$C740,エリア表のみ!$Q$5:$Z$906,9,FALSE),0),IFERROR(VLOOKUP($B740&amp;"-"&amp;$C740,エリア表のみ!$AD$5:$AM$906,1,FALSE) =$B740&amp;"-"&amp;$C740,FALSE),IFERROR(VLOOKUP($B740&amp;"-"&amp;$C740,エリア表のみ!$AD$5:$AM$906,9,FALSE),0)),0)</f>
        <v>0</v>
      </c>
    </row>
    <row r="741" spans="1:10">
      <c r="A741" s="17">
        <v>22</v>
      </c>
      <c r="B741" s="17">
        <v>52</v>
      </c>
      <c r="C741" s="71">
        <v>22</v>
      </c>
      <c r="D741" s="71">
        <f>IFERROR(IF(OR(IFERROR(VLOOKUP($B741&amp;"-"&amp;$C741,エリア表のみ!$D$5:$M$906,3,FALSE) ="●",FALSE),IFERROR(VLOOKUP($B741&amp;"-"&amp;$C741,エリア表のみ!$Q$5:$Z$906,3,FALSE) ="●",FALSE),IFERROR(VLOOKUP($B741&amp;"-"&amp;$C741,エリア表のみ!$AD$5:$AM$906,3,FALSE) ="●",FALSE)),1,0),0)</f>
        <v>0</v>
      </c>
      <c r="E741" s="71">
        <v>309</v>
      </c>
      <c r="F741" s="71">
        <f>IFERROR(IF(OR(IFERROR(VLOOKUP($B741&amp;"-"&amp;$C741,エリア表のみ!$D$5:$M$906,5,FALSE) ="●",FALSE),IFERROR(VLOOKUP($B741&amp;"-"&amp;$C741,エリア表のみ!$Q$5:$Z$906,5,FALSE) ="●",FALSE),IFERROR(VLOOKUP($B741&amp;"-"&amp;$C741,エリア表のみ!$AD$5:$AM$906,5,FALSE) ="●",FALSE)),1,0),0)</f>
        <v>0</v>
      </c>
      <c r="G741" s="71">
        <v>52</v>
      </c>
      <c r="H741" s="71">
        <f>IFERROR(IF(OR(IFERROR(VLOOKUP($B741&amp;"-"&amp;$C741,エリア表のみ!$D$5:$M$906,7,FALSE) ="●",FALSE),IFERROR(VLOOKUP($B741&amp;"-"&amp;$C741,エリア表のみ!$Q$5:$Z$906,7,FALSE) ="●",FALSE),IFERROR(VLOOKUP($B741&amp;"-"&amp;$C741,エリア表のみ!$AD$5:$AM$906,7,FALSE) ="●",FALSE)),1,0),0)</f>
        <v>0</v>
      </c>
      <c r="I741" s="71">
        <v>361</v>
      </c>
      <c r="J741" s="71">
        <f>IFERROR(_xlfn.IFS(IFERROR(VLOOKUP($B741&amp;"-"&amp;$C741,エリア表のみ!$D$5:$M$906,1,FALSE) =$B741&amp;"-"&amp;$C741,FALSE),IFERROR(VLOOKUP($B741&amp;"-"&amp;$C741,エリア表のみ!$D$5:$M$906,9,FALSE),0),IFERROR(VLOOKUP($B741&amp;"-"&amp;$C741,エリア表のみ!$Q$5:$Z$906,1,FALSE) =$B741&amp;"-"&amp;$C741,FALSE),IFERROR(VLOOKUP($B741&amp;"-"&amp;$C741,エリア表のみ!$Q$5:$Z$906,9,FALSE),0),IFERROR(VLOOKUP($B741&amp;"-"&amp;$C741,エリア表のみ!$AD$5:$AM$906,1,FALSE) =$B741&amp;"-"&amp;$C741,FALSE),IFERROR(VLOOKUP($B741&amp;"-"&amp;$C741,エリア表のみ!$AD$5:$AM$906,9,FALSE),0)),0)</f>
        <v>0</v>
      </c>
    </row>
    <row r="742" spans="1:10">
      <c r="A742" s="17">
        <v>23</v>
      </c>
      <c r="B742" s="17">
        <v>52</v>
      </c>
      <c r="C742" s="71">
        <v>23</v>
      </c>
      <c r="D742" s="71">
        <f>IFERROR(IF(OR(IFERROR(VLOOKUP($B742&amp;"-"&amp;$C742,エリア表のみ!$D$5:$M$906,3,FALSE) ="●",FALSE),IFERROR(VLOOKUP($B742&amp;"-"&amp;$C742,エリア表のみ!$Q$5:$Z$906,3,FALSE) ="●",FALSE),IFERROR(VLOOKUP($B742&amp;"-"&amp;$C742,エリア表のみ!$AD$5:$AM$906,3,FALSE) ="●",FALSE)),1,0),0)</f>
        <v>0</v>
      </c>
      <c r="E742" s="71">
        <v>151</v>
      </c>
      <c r="F742" s="71">
        <f>IFERROR(IF(OR(IFERROR(VLOOKUP($B742&amp;"-"&amp;$C742,エリア表のみ!$D$5:$M$906,5,FALSE) ="●",FALSE),IFERROR(VLOOKUP($B742&amp;"-"&amp;$C742,エリア表のみ!$Q$5:$Z$906,5,FALSE) ="●",FALSE),IFERROR(VLOOKUP($B742&amp;"-"&amp;$C742,エリア表のみ!$AD$5:$AM$906,5,FALSE) ="●",FALSE)),1,0),0)</f>
        <v>0</v>
      </c>
      <c r="G742" s="71">
        <v>10</v>
      </c>
      <c r="H742" s="71">
        <f>IFERROR(IF(OR(IFERROR(VLOOKUP($B742&amp;"-"&amp;$C742,エリア表のみ!$D$5:$M$906,7,FALSE) ="●",FALSE),IFERROR(VLOOKUP($B742&amp;"-"&amp;$C742,エリア表のみ!$Q$5:$Z$906,7,FALSE) ="●",FALSE),IFERROR(VLOOKUP($B742&amp;"-"&amp;$C742,エリア表のみ!$AD$5:$AM$906,7,FALSE) ="●",FALSE)),1,0),0)</f>
        <v>0</v>
      </c>
      <c r="I742" s="71">
        <v>161</v>
      </c>
      <c r="J742" s="71">
        <f>IFERROR(_xlfn.IFS(IFERROR(VLOOKUP($B742&amp;"-"&amp;$C742,エリア表のみ!$D$5:$M$906,1,FALSE) =$B742&amp;"-"&amp;$C742,FALSE),IFERROR(VLOOKUP($B742&amp;"-"&amp;$C742,エリア表のみ!$D$5:$M$906,9,FALSE),0),IFERROR(VLOOKUP($B742&amp;"-"&amp;$C742,エリア表のみ!$Q$5:$Z$906,1,FALSE) =$B742&amp;"-"&amp;$C742,FALSE),IFERROR(VLOOKUP($B742&amp;"-"&amp;$C742,エリア表のみ!$Q$5:$Z$906,9,FALSE),0),IFERROR(VLOOKUP($B742&amp;"-"&amp;$C742,エリア表のみ!$AD$5:$AM$906,1,FALSE) =$B742&amp;"-"&amp;$C742,FALSE),IFERROR(VLOOKUP($B742&amp;"-"&amp;$C742,エリア表のみ!$AD$5:$AM$906,9,FALSE),0)),0)</f>
        <v>0</v>
      </c>
    </row>
    <row r="743" spans="1:10">
      <c r="A743" s="17">
        <v>24</v>
      </c>
      <c r="B743" s="17">
        <v>52</v>
      </c>
      <c r="C743" s="71">
        <v>24</v>
      </c>
      <c r="D743" s="71">
        <f>IFERROR(IF(OR(IFERROR(VLOOKUP($B743&amp;"-"&amp;$C743,エリア表のみ!$D$5:$M$906,3,FALSE) ="●",FALSE),IFERROR(VLOOKUP($B743&amp;"-"&amp;$C743,エリア表のみ!$Q$5:$Z$906,3,FALSE) ="●",FALSE),IFERROR(VLOOKUP($B743&amp;"-"&amp;$C743,エリア表のみ!$AD$5:$AM$906,3,FALSE) ="●",FALSE)),1,0),0)</f>
        <v>0</v>
      </c>
      <c r="E743" s="71">
        <v>276</v>
      </c>
      <c r="F743" s="71">
        <f>IFERROR(IF(OR(IFERROR(VLOOKUP($B743&amp;"-"&amp;$C743,エリア表のみ!$D$5:$M$906,5,FALSE) ="●",FALSE),IFERROR(VLOOKUP($B743&amp;"-"&amp;$C743,エリア表のみ!$Q$5:$Z$906,5,FALSE) ="●",FALSE),IFERROR(VLOOKUP($B743&amp;"-"&amp;$C743,エリア表のみ!$AD$5:$AM$906,5,FALSE) ="●",FALSE)),1,0),0)</f>
        <v>0</v>
      </c>
      <c r="G743" s="71">
        <v>25</v>
      </c>
      <c r="H743" s="71">
        <f>IFERROR(IF(OR(IFERROR(VLOOKUP($B743&amp;"-"&amp;$C743,エリア表のみ!$D$5:$M$906,7,FALSE) ="●",FALSE),IFERROR(VLOOKUP($B743&amp;"-"&amp;$C743,エリア表のみ!$Q$5:$Z$906,7,FALSE) ="●",FALSE),IFERROR(VLOOKUP($B743&amp;"-"&amp;$C743,エリア表のみ!$AD$5:$AM$906,7,FALSE) ="●",FALSE)),1,0),0)</f>
        <v>0</v>
      </c>
      <c r="I743" s="71">
        <v>301</v>
      </c>
      <c r="J743" s="71">
        <f>IFERROR(_xlfn.IFS(IFERROR(VLOOKUP($B743&amp;"-"&amp;$C743,エリア表のみ!$D$5:$M$906,1,FALSE) =$B743&amp;"-"&amp;$C743,FALSE),IFERROR(VLOOKUP($B743&amp;"-"&amp;$C743,エリア表のみ!$D$5:$M$906,9,FALSE),0),IFERROR(VLOOKUP($B743&amp;"-"&amp;$C743,エリア表のみ!$Q$5:$Z$906,1,FALSE) =$B743&amp;"-"&amp;$C743,FALSE),IFERROR(VLOOKUP($B743&amp;"-"&amp;$C743,エリア表のみ!$Q$5:$Z$906,9,FALSE),0),IFERROR(VLOOKUP($B743&amp;"-"&amp;$C743,エリア表のみ!$AD$5:$AM$906,1,FALSE) =$B743&amp;"-"&amp;$C743,FALSE),IFERROR(VLOOKUP($B743&amp;"-"&amp;$C743,エリア表のみ!$AD$5:$AM$906,9,FALSE),0)),0)</f>
        <v>0</v>
      </c>
    </row>
    <row r="744" spans="1:10">
      <c r="A744" s="17">
        <v>25</v>
      </c>
      <c r="B744" s="17">
        <v>52</v>
      </c>
      <c r="C744" s="71">
        <v>25</v>
      </c>
      <c r="D744" s="71">
        <f>IFERROR(IF(OR(IFERROR(VLOOKUP($B744&amp;"-"&amp;$C744,エリア表のみ!$D$5:$M$906,3,FALSE) ="●",FALSE),IFERROR(VLOOKUP($B744&amp;"-"&amp;$C744,エリア表のみ!$Q$5:$Z$906,3,FALSE) ="●",FALSE),IFERROR(VLOOKUP($B744&amp;"-"&amp;$C744,エリア表のみ!$AD$5:$AM$906,3,FALSE) ="●",FALSE)),1,0),0)</f>
        <v>0</v>
      </c>
      <c r="E744" s="71">
        <v>360</v>
      </c>
      <c r="F744" s="71">
        <f>IFERROR(IF(OR(IFERROR(VLOOKUP($B744&amp;"-"&amp;$C744,エリア表のみ!$D$5:$M$906,5,FALSE) ="●",FALSE),IFERROR(VLOOKUP($B744&amp;"-"&amp;$C744,エリア表のみ!$Q$5:$Z$906,5,FALSE) ="●",FALSE),IFERROR(VLOOKUP($B744&amp;"-"&amp;$C744,エリア表のみ!$AD$5:$AM$906,5,FALSE) ="●",FALSE)),1,0),0)</f>
        <v>0</v>
      </c>
      <c r="G744" s="71">
        <v>0</v>
      </c>
      <c r="H744" s="71">
        <f>IFERROR(IF(OR(IFERROR(VLOOKUP($B744&amp;"-"&amp;$C744,エリア表のみ!$D$5:$M$906,7,FALSE) ="●",FALSE),IFERROR(VLOOKUP($B744&amp;"-"&amp;$C744,エリア表のみ!$Q$5:$Z$906,7,FALSE) ="●",FALSE),IFERROR(VLOOKUP($B744&amp;"-"&amp;$C744,エリア表のみ!$AD$5:$AM$906,7,FALSE) ="●",FALSE)),1,0),0)</f>
        <v>0</v>
      </c>
      <c r="I744" s="71">
        <v>360</v>
      </c>
      <c r="J744" s="71">
        <f>IFERROR(_xlfn.IFS(IFERROR(VLOOKUP($B744&amp;"-"&amp;$C744,エリア表のみ!$D$5:$M$906,1,FALSE) =$B744&amp;"-"&amp;$C744,FALSE),IFERROR(VLOOKUP($B744&amp;"-"&amp;$C744,エリア表のみ!$D$5:$M$906,9,FALSE),0),IFERROR(VLOOKUP($B744&amp;"-"&amp;$C744,エリア表のみ!$Q$5:$Z$906,1,FALSE) =$B744&amp;"-"&amp;$C744,FALSE),IFERROR(VLOOKUP($B744&amp;"-"&amp;$C744,エリア表のみ!$Q$5:$Z$906,9,FALSE),0),IFERROR(VLOOKUP($B744&amp;"-"&amp;$C744,エリア表のみ!$AD$5:$AM$906,1,FALSE) =$B744&amp;"-"&amp;$C744,FALSE),IFERROR(VLOOKUP($B744&amp;"-"&amp;$C744,エリア表のみ!$AD$5:$AM$906,9,FALSE),0)),0)</f>
        <v>0</v>
      </c>
    </row>
    <row r="745" spans="1:10">
      <c r="A745" s="17">
        <v>26</v>
      </c>
      <c r="B745" s="17">
        <v>52</v>
      </c>
      <c r="C745" s="71">
        <v>26</v>
      </c>
      <c r="D745" s="71">
        <f>IFERROR(IF(OR(IFERROR(VLOOKUP($B745&amp;"-"&amp;$C745,エリア表のみ!$D$5:$M$906,3,FALSE) ="●",FALSE),IFERROR(VLOOKUP($B745&amp;"-"&amp;$C745,エリア表のみ!$Q$5:$Z$906,3,FALSE) ="●",FALSE),IFERROR(VLOOKUP($B745&amp;"-"&amp;$C745,エリア表のみ!$AD$5:$AM$906,3,FALSE) ="●",FALSE)),1,0),0)</f>
        <v>0</v>
      </c>
      <c r="E745" s="71">
        <v>186</v>
      </c>
      <c r="F745" s="71">
        <f>IFERROR(IF(OR(IFERROR(VLOOKUP($B745&amp;"-"&amp;$C745,エリア表のみ!$D$5:$M$906,5,FALSE) ="●",FALSE),IFERROR(VLOOKUP($B745&amp;"-"&amp;$C745,エリア表のみ!$Q$5:$Z$906,5,FALSE) ="●",FALSE),IFERROR(VLOOKUP($B745&amp;"-"&amp;$C745,エリア表のみ!$AD$5:$AM$906,5,FALSE) ="●",FALSE)),1,0),0)</f>
        <v>0</v>
      </c>
      <c r="G745" s="71">
        <v>161</v>
      </c>
      <c r="H745" s="71">
        <f>IFERROR(IF(OR(IFERROR(VLOOKUP($B745&amp;"-"&amp;$C745,エリア表のみ!$D$5:$M$906,7,FALSE) ="●",FALSE),IFERROR(VLOOKUP($B745&amp;"-"&amp;$C745,エリア表のみ!$Q$5:$Z$906,7,FALSE) ="●",FALSE),IFERROR(VLOOKUP($B745&amp;"-"&amp;$C745,エリア表のみ!$AD$5:$AM$906,7,FALSE) ="●",FALSE)),1,0),0)</f>
        <v>0</v>
      </c>
      <c r="I745" s="71">
        <v>347</v>
      </c>
      <c r="J745" s="71">
        <f>IFERROR(_xlfn.IFS(IFERROR(VLOOKUP($B745&amp;"-"&amp;$C745,エリア表のみ!$D$5:$M$906,1,FALSE) =$B745&amp;"-"&amp;$C745,FALSE),IFERROR(VLOOKUP($B745&amp;"-"&amp;$C745,エリア表のみ!$D$5:$M$906,9,FALSE),0),IFERROR(VLOOKUP($B745&amp;"-"&amp;$C745,エリア表のみ!$Q$5:$Z$906,1,FALSE) =$B745&amp;"-"&amp;$C745,FALSE),IFERROR(VLOOKUP($B745&amp;"-"&amp;$C745,エリア表のみ!$Q$5:$Z$906,9,FALSE),0),IFERROR(VLOOKUP($B745&amp;"-"&amp;$C745,エリア表のみ!$AD$5:$AM$906,1,FALSE) =$B745&amp;"-"&amp;$C745,FALSE),IFERROR(VLOOKUP($B745&amp;"-"&amp;$C745,エリア表のみ!$AD$5:$AM$906,9,FALSE),0)),0)</f>
        <v>0</v>
      </c>
    </row>
    <row r="746" spans="1:10">
      <c r="A746" s="17">
        <v>27</v>
      </c>
      <c r="B746" s="17">
        <v>52</v>
      </c>
      <c r="C746" s="71">
        <v>27</v>
      </c>
      <c r="D746" s="71">
        <f>IFERROR(IF(OR(IFERROR(VLOOKUP($B746&amp;"-"&amp;$C746,エリア表のみ!$D$5:$M$906,3,FALSE) ="●",FALSE),IFERROR(VLOOKUP($B746&amp;"-"&amp;$C746,エリア表のみ!$Q$5:$Z$906,3,FALSE) ="●",FALSE),IFERROR(VLOOKUP($B746&amp;"-"&amp;$C746,エリア表のみ!$AD$5:$AM$906,3,FALSE) ="●",FALSE)),1,0),0)</f>
        <v>0</v>
      </c>
      <c r="E746" s="71">
        <v>267</v>
      </c>
      <c r="F746" s="71">
        <f>IFERROR(IF(OR(IFERROR(VLOOKUP($B746&amp;"-"&amp;$C746,エリア表のみ!$D$5:$M$906,5,FALSE) ="●",FALSE),IFERROR(VLOOKUP($B746&amp;"-"&amp;$C746,エリア表のみ!$Q$5:$Z$906,5,FALSE) ="●",FALSE),IFERROR(VLOOKUP($B746&amp;"-"&amp;$C746,エリア表のみ!$AD$5:$AM$906,5,FALSE) ="●",FALSE)),1,0),0)</f>
        <v>0</v>
      </c>
      <c r="G746" s="71">
        <v>38</v>
      </c>
      <c r="H746" s="71">
        <f>IFERROR(IF(OR(IFERROR(VLOOKUP($B746&amp;"-"&amp;$C746,エリア表のみ!$D$5:$M$906,7,FALSE) ="●",FALSE),IFERROR(VLOOKUP($B746&amp;"-"&amp;$C746,エリア表のみ!$Q$5:$Z$906,7,FALSE) ="●",FALSE),IFERROR(VLOOKUP($B746&amp;"-"&amp;$C746,エリア表のみ!$AD$5:$AM$906,7,FALSE) ="●",FALSE)),1,0),0)</f>
        <v>0</v>
      </c>
      <c r="I746" s="71">
        <v>305</v>
      </c>
      <c r="J746" s="71">
        <f>IFERROR(_xlfn.IFS(IFERROR(VLOOKUP($B746&amp;"-"&amp;$C746,エリア表のみ!$D$5:$M$906,1,FALSE) =$B746&amp;"-"&amp;$C746,FALSE),IFERROR(VLOOKUP($B746&amp;"-"&amp;$C746,エリア表のみ!$D$5:$M$906,9,FALSE),0),IFERROR(VLOOKUP($B746&amp;"-"&amp;$C746,エリア表のみ!$Q$5:$Z$906,1,FALSE) =$B746&amp;"-"&amp;$C746,FALSE),IFERROR(VLOOKUP($B746&amp;"-"&amp;$C746,エリア表のみ!$Q$5:$Z$906,9,FALSE),0),IFERROR(VLOOKUP($B746&amp;"-"&amp;$C746,エリア表のみ!$AD$5:$AM$906,1,FALSE) =$B746&amp;"-"&amp;$C746,FALSE),IFERROR(VLOOKUP($B746&amp;"-"&amp;$C746,エリア表のみ!$AD$5:$AM$906,9,FALSE),0)),0)</f>
        <v>0</v>
      </c>
    </row>
    <row r="747" spans="1:10">
      <c r="A747" s="17">
        <v>28</v>
      </c>
      <c r="B747" s="17">
        <v>52</v>
      </c>
      <c r="C747" s="71">
        <v>28</v>
      </c>
      <c r="D747" s="71">
        <f>IFERROR(IF(OR(IFERROR(VLOOKUP($B747&amp;"-"&amp;$C747,エリア表のみ!$D$5:$M$906,3,FALSE) ="●",FALSE),IFERROR(VLOOKUP($B747&amp;"-"&amp;$C747,エリア表のみ!$Q$5:$Z$906,3,FALSE) ="●",FALSE),IFERROR(VLOOKUP($B747&amp;"-"&amp;$C747,エリア表のみ!$AD$5:$AM$906,3,FALSE) ="●",FALSE)),1,0),0)</f>
        <v>0</v>
      </c>
      <c r="E747" s="71">
        <v>270</v>
      </c>
      <c r="F747" s="71">
        <f>IFERROR(IF(OR(IFERROR(VLOOKUP($B747&amp;"-"&amp;$C747,エリア表のみ!$D$5:$M$906,5,FALSE) ="●",FALSE),IFERROR(VLOOKUP($B747&amp;"-"&amp;$C747,エリア表のみ!$Q$5:$Z$906,5,FALSE) ="●",FALSE),IFERROR(VLOOKUP($B747&amp;"-"&amp;$C747,エリア表のみ!$AD$5:$AM$906,5,FALSE) ="●",FALSE)),1,0),0)</f>
        <v>0</v>
      </c>
      <c r="G747" s="71">
        <v>35</v>
      </c>
      <c r="H747" s="71">
        <f>IFERROR(IF(OR(IFERROR(VLOOKUP($B747&amp;"-"&amp;$C747,エリア表のみ!$D$5:$M$906,7,FALSE) ="●",FALSE),IFERROR(VLOOKUP($B747&amp;"-"&amp;$C747,エリア表のみ!$Q$5:$Z$906,7,FALSE) ="●",FALSE),IFERROR(VLOOKUP($B747&amp;"-"&amp;$C747,エリア表のみ!$AD$5:$AM$906,7,FALSE) ="●",FALSE)),1,0),0)</f>
        <v>0</v>
      </c>
      <c r="I747" s="71">
        <v>305</v>
      </c>
      <c r="J747" s="71">
        <f>IFERROR(_xlfn.IFS(IFERROR(VLOOKUP($B747&amp;"-"&amp;$C747,エリア表のみ!$D$5:$M$906,1,FALSE) =$B747&amp;"-"&amp;$C747,FALSE),IFERROR(VLOOKUP($B747&amp;"-"&amp;$C747,エリア表のみ!$D$5:$M$906,9,FALSE),0),IFERROR(VLOOKUP($B747&amp;"-"&amp;$C747,エリア表のみ!$Q$5:$Z$906,1,FALSE) =$B747&amp;"-"&amp;$C747,FALSE),IFERROR(VLOOKUP($B747&amp;"-"&amp;$C747,エリア表のみ!$Q$5:$Z$906,9,FALSE),0),IFERROR(VLOOKUP($B747&amp;"-"&amp;$C747,エリア表のみ!$AD$5:$AM$906,1,FALSE) =$B747&amp;"-"&amp;$C747,FALSE),IFERROR(VLOOKUP($B747&amp;"-"&amp;$C747,エリア表のみ!$AD$5:$AM$906,9,FALSE),0)),0)</f>
        <v>0</v>
      </c>
    </row>
    <row r="748" spans="1:10">
      <c r="A748" s="17">
        <v>29</v>
      </c>
      <c r="B748" s="17">
        <v>52</v>
      </c>
      <c r="C748" s="71">
        <v>29</v>
      </c>
      <c r="D748" s="71">
        <f>IFERROR(IF(OR(IFERROR(VLOOKUP($B748&amp;"-"&amp;$C748,エリア表のみ!$D$5:$M$906,3,FALSE) ="●",FALSE),IFERROR(VLOOKUP($B748&amp;"-"&amp;$C748,エリア表のみ!$Q$5:$Z$906,3,FALSE) ="●",FALSE),IFERROR(VLOOKUP($B748&amp;"-"&amp;$C748,エリア表のみ!$AD$5:$AM$906,3,FALSE) ="●",FALSE)),1,0),0)</f>
        <v>0</v>
      </c>
      <c r="E748" s="71">
        <v>182</v>
      </c>
      <c r="F748" s="71">
        <f>IFERROR(IF(OR(IFERROR(VLOOKUP($B748&amp;"-"&amp;$C748,エリア表のみ!$D$5:$M$906,5,FALSE) ="●",FALSE),IFERROR(VLOOKUP($B748&amp;"-"&amp;$C748,エリア表のみ!$Q$5:$Z$906,5,FALSE) ="●",FALSE),IFERROR(VLOOKUP($B748&amp;"-"&amp;$C748,エリア表のみ!$AD$5:$AM$906,5,FALSE) ="●",FALSE)),1,0),0)</f>
        <v>0</v>
      </c>
      <c r="G748" s="71">
        <v>63</v>
      </c>
      <c r="H748" s="71">
        <f>IFERROR(IF(OR(IFERROR(VLOOKUP($B748&amp;"-"&amp;$C748,エリア表のみ!$D$5:$M$906,7,FALSE) ="●",FALSE),IFERROR(VLOOKUP($B748&amp;"-"&amp;$C748,エリア表のみ!$Q$5:$Z$906,7,FALSE) ="●",FALSE),IFERROR(VLOOKUP($B748&amp;"-"&amp;$C748,エリア表のみ!$AD$5:$AM$906,7,FALSE) ="●",FALSE)),1,0),0)</f>
        <v>0</v>
      </c>
      <c r="I748" s="71">
        <v>245</v>
      </c>
      <c r="J748" s="71">
        <f>IFERROR(_xlfn.IFS(IFERROR(VLOOKUP($B748&amp;"-"&amp;$C748,エリア表のみ!$D$5:$M$906,1,FALSE) =$B748&amp;"-"&amp;$C748,FALSE),IFERROR(VLOOKUP($B748&amp;"-"&amp;$C748,エリア表のみ!$D$5:$M$906,9,FALSE),0),IFERROR(VLOOKUP($B748&amp;"-"&amp;$C748,エリア表のみ!$Q$5:$Z$906,1,FALSE) =$B748&amp;"-"&amp;$C748,FALSE),IFERROR(VLOOKUP($B748&amp;"-"&amp;$C748,エリア表のみ!$Q$5:$Z$906,9,FALSE),0),IFERROR(VLOOKUP($B748&amp;"-"&amp;$C748,エリア表のみ!$AD$5:$AM$906,1,FALSE) =$B748&amp;"-"&amp;$C748,FALSE),IFERROR(VLOOKUP($B748&amp;"-"&amp;$C748,エリア表のみ!$AD$5:$AM$906,9,FALSE),0)),0)</f>
        <v>0</v>
      </c>
    </row>
    <row r="749" spans="1:10">
      <c r="A749" s="17">
        <v>30</v>
      </c>
      <c r="B749" s="17">
        <v>52</v>
      </c>
      <c r="C749" s="71">
        <v>30</v>
      </c>
      <c r="D749" s="71">
        <f>IFERROR(IF(OR(IFERROR(VLOOKUP($B749&amp;"-"&amp;$C749,エリア表のみ!$D$5:$M$906,3,FALSE) ="●",FALSE),IFERROR(VLOOKUP($B749&amp;"-"&amp;$C749,エリア表のみ!$Q$5:$Z$906,3,FALSE) ="●",FALSE),IFERROR(VLOOKUP($B749&amp;"-"&amp;$C749,エリア表のみ!$AD$5:$AM$906,3,FALSE) ="●",FALSE)),1,0),0)</f>
        <v>0</v>
      </c>
      <c r="E749" s="71">
        <v>186</v>
      </c>
      <c r="F749" s="71">
        <f>IFERROR(IF(OR(IFERROR(VLOOKUP($B749&amp;"-"&amp;$C749,エリア表のみ!$D$5:$M$906,5,FALSE) ="●",FALSE),IFERROR(VLOOKUP($B749&amp;"-"&amp;$C749,エリア表のみ!$Q$5:$Z$906,5,FALSE) ="●",FALSE),IFERROR(VLOOKUP($B749&amp;"-"&amp;$C749,エリア表のみ!$AD$5:$AM$906,5,FALSE) ="●",FALSE)),1,0),0)</f>
        <v>0</v>
      </c>
      <c r="G749" s="71">
        <v>10</v>
      </c>
      <c r="H749" s="71">
        <f>IFERROR(IF(OR(IFERROR(VLOOKUP($B749&amp;"-"&amp;$C749,エリア表のみ!$D$5:$M$906,7,FALSE) ="●",FALSE),IFERROR(VLOOKUP($B749&amp;"-"&amp;$C749,エリア表のみ!$Q$5:$Z$906,7,FALSE) ="●",FALSE),IFERROR(VLOOKUP($B749&amp;"-"&amp;$C749,エリア表のみ!$AD$5:$AM$906,7,FALSE) ="●",FALSE)),1,0),0)</f>
        <v>0</v>
      </c>
      <c r="I749" s="71">
        <v>196</v>
      </c>
      <c r="J749" s="71">
        <f>IFERROR(_xlfn.IFS(IFERROR(VLOOKUP($B749&amp;"-"&amp;$C749,エリア表のみ!$D$5:$M$906,1,FALSE) =$B749&amp;"-"&amp;$C749,FALSE),IFERROR(VLOOKUP($B749&amp;"-"&amp;$C749,エリア表のみ!$D$5:$M$906,9,FALSE),0),IFERROR(VLOOKUP($B749&amp;"-"&amp;$C749,エリア表のみ!$Q$5:$Z$906,1,FALSE) =$B749&amp;"-"&amp;$C749,FALSE),IFERROR(VLOOKUP($B749&amp;"-"&amp;$C749,エリア表のみ!$Q$5:$Z$906,9,FALSE),0),IFERROR(VLOOKUP($B749&amp;"-"&amp;$C749,エリア表のみ!$AD$5:$AM$906,1,FALSE) =$B749&amp;"-"&amp;$C749,FALSE),IFERROR(VLOOKUP($B749&amp;"-"&amp;$C749,エリア表のみ!$AD$5:$AM$906,9,FALSE),0)),0)</f>
        <v>0</v>
      </c>
    </row>
    <row r="750" spans="1:10">
      <c r="A750" s="17">
        <v>1</v>
      </c>
      <c r="B750" s="17">
        <v>54</v>
      </c>
      <c r="C750" s="71">
        <v>1</v>
      </c>
      <c r="D750" s="71">
        <f>IFERROR(IF(OR(IFERROR(VLOOKUP($B750&amp;"-"&amp;$C750,エリア表のみ!$D$5:$M$906,3,FALSE) ="●",FALSE),IFERROR(VLOOKUP($B750&amp;"-"&amp;$C750,エリア表のみ!$Q$5:$Z$906,3,FALSE) ="●",FALSE),IFERROR(VLOOKUP($B750&amp;"-"&amp;$C750,エリア表のみ!$AD$5:$AM$906,3,FALSE) ="●",FALSE)),1,0),0)</f>
        <v>0</v>
      </c>
      <c r="E750" s="71">
        <v>120</v>
      </c>
      <c r="F750" s="71">
        <f>IFERROR(IF(OR(IFERROR(VLOOKUP($B750&amp;"-"&amp;$C750,エリア表のみ!$D$5:$M$906,5,FALSE) ="●",FALSE),IFERROR(VLOOKUP($B750&amp;"-"&amp;$C750,エリア表のみ!$Q$5:$Z$906,5,FALSE) ="●",FALSE),IFERROR(VLOOKUP($B750&amp;"-"&amp;$C750,エリア表のみ!$AD$5:$AM$906,5,FALSE) ="●",FALSE)),1,0),0)</f>
        <v>0</v>
      </c>
      <c r="G750" s="71">
        <v>120</v>
      </c>
      <c r="H750" s="71">
        <f>IFERROR(IF(OR(IFERROR(VLOOKUP($B750&amp;"-"&amp;$C750,エリア表のみ!$D$5:$M$906,7,FALSE) ="●",FALSE),IFERROR(VLOOKUP($B750&amp;"-"&amp;$C750,エリア表のみ!$Q$5:$Z$906,7,FALSE) ="●",FALSE),IFERROR(VLOOKUP($B750&amp;"-"&amp;$C750,エリア表のみ!$AD$5:$AM$906,7,FALSE) ="●",FALSE)),1,0),0)</f>
        <v>0</v>
      </c>
      <c r="I750" s="71">
        <v>240</v>
      </c>
      <c r="J750" s="71">
        <f>IFERROR(_xlfn.IFS(IFERROR(VLOOKUP($B750&amp;"-"&amp;$C750,エリア表のみ!$D$5:$M$906,1,FALSE) =$B750&amp;"-"&amp;$C750,FALSE),IFERROR(VLOOKUP($B750&amp;"-"&amp;$C750,エリア表のみ!$D$5:$M$906,9,FALSE),0),IFERROR(VLOOKUP($B750&amp;"-"&amp;$C750,エリア表のみ!$Q$5:$Z$906,1,FALSE) =$B750&amp;"-"&amp;$C750,FALSE),IFERROR(VLOOKUP($B750&amp;"-"&amp;$C750,エリア表のみ!$Q$5:$Z$906,9,FALSE),0),IFERROR(VLOOKUP($B750&amp;"-"&amp;$C750,エリア表のみ!$AD$5:$AM$906,1,FALSE) =$B750&amp;"-"&amp;$C750,FALSE),IFERROR(VLOOKUP($B750&amp;"-"&amp;$C750,エリア表のみ!$AD$5:$AM$906,9,FALSE),0)),0)</f>
        <v>0</v>
      </c>
    </row>
    <row r="751" spans="1:10">
      <c r="A751" s="17">
        <v>2</v>
      </c>
      <c r="B751" s="17">
        <v>54</v>
      </c>
      <c r="C751" s="71">
        <v>2</v>
      </c>
      <c r="D751" s="71">
        <f>IFERROR(IF(OR(IFERROR(VLOOKUP($B751&amp;"-"&amp;$C751,エリア表のみ!$D$5:$M$906,3,FALSE) ="●",FALSE),IFERROR(VLOOKUP($B751&amp;"-"&amp;$C751,エリア表のみ!$Q$5:$Z$906,3,FALSE) ="●",FALSE),IFERROR(VLOOKUP($B751&amp;"-"&amp;$C751,エリア表のみ!$AD$5:$AM$906,3,FALSE) ="●",FALSE)),1,0),0)</f>
        <v>0</v>
      </c>
      <c r="E751" s="71">
        <v>271</v>
      </c>
      <c r="F751" s="71">
        <f>IFERROR(IF(OR(IFERROR(VLOOKUP($B751&amp;"-"&amp;$C751,エリア表のみ!$D$5:$M$906,5,FALSE) ="●",FALSE),IFERROR(VLOOKUP($B751&amp;"-"&amp;$C751,エリア表のみ!$Q$5:$Z$906,5,FALSE) ="●",FALSE),IFERROR(VLOOKUP($B751&amp;"-"&amp;$C751,エリア表のみ!$AD$5:$AM$906,5,FALSE) ="●",FALSE)),1,0),0)</f>
        <v>0</v>
      </c>
      <c r="G751" s="71">
        <v>284</v>
      </c>
      <c r="H751" s="71">
        <f>IFERROR(IF(OR(IFERROR(VLOOKUP($B751&amp;"-"&amp;$C751,エリア表のみ!$D$5:$M$906,7,FALSE) ="●",FALSE),IFERROR(VLOOKUP($B751&amp;"-"&amp;$C751,エリア表のみ!$Q$5:$Z$906,7,FALSE) ="●",FALSE),IFERROR(VLOOKUP($B751&amp;"-"&amp;$C751,エリア表のみ!$AD$5:$AM$906,7,FALSE) ="●",FALSE)),1,0),0)</f>
        <v>0</v>
      </c>
      <c r="I751" s="71">
        <v>555</v>
      </c>
      <c r="J751" s="71">
        <f>IFERROR(_xlfn.IFS(IFERROR(VLOOKUP($B751&amp;"-"&amp;$C751,エリア表のみ!$D$5:$M$906,1,FALSE) =$B751&amp;"-"&amp;$C751,FALSE),IFERROR(VLOOKUP($B751&amp;"-"&amp;$C751,エリア表のみ!$D$5:$M$906,9,FALSE),0),IFERROR(VLOOKUP($B751&amp;"-"&amp;$C751,エリア表のみ!$Q$5:$Z$906,1,FALSE) =$B751&amp;"-"&amp;$C751,FALSE),IFERROR(VLOOKUP($B751&amp;"-"&amp;$C751,エリア表のみ!$Q$5:$Z$906,9,FALSE),0),IFERROR(VLOOKUP($B751&amp;"-"&amp;$C751,エリア表のみ!$AD$5:$AM$906,1,FALSE) =$B751&amp;"-"&amp;$C751,FALSE),IFERROR(VLOOKUP($B751&amp;"-"&amp;$C751,エリア表のみ!$AD$5:$AM$906,9,FALSE),0)),0)</f>
        <v>0</v>
      </c>
    </row>
    <row r="752" spans="1:10">
      <c r="A752" s="17">
        <v>3</v>
      </c>
      <c r="B752" s="17">
        <v>54</v>
      </c>
      <c r="C752" s="71">
        <v>3</v>
      </c>
      <c r="D752" s="71">
        <f>IFERROR(IF(OR(IFERROR(VLOOKUP($B752&amp;"-"&amp;$C752,エリア表のみ!$D$5:$M$906,3,FALSE) ="●",FALSE),IFERROR(VLOOKUP($B752&amp;"-"&amp;$C752,エリア表のみ!$Q$5:$Z$906,3,FALSE) ="●",FALSE),IFERROR(VLOOKUP($B752&amp;"-"&amp;$C752,エリア表のみ!$AD$5:$AM$906,3,FALSE) ="●",FALSE)),1,0),0)</f>
        <v>0</v>
      </c>
      <c r="E752" s="71">
        <v>125</v>
      </c>
      <c r="F752" s="71">
        <f>IFERROR(IF(OR(IFERROR(VLOOKUP($B752&amp;"-"&amp;$C752,エリア表のみ!$D$5:$M$906,5,FALSE) ="●",FALSE),IFERROR(VLOOKUP($B752&amp;"-"&amp;$C752,エリア表のみ!$Q$5:$Z$906,5,FALSE) ="●",FALSE),IFERROR(VLOOKUP($B752&amp;"-"&amp;$C752,エリア表のみ!$AD$5:$AM$906,5,FALSE) ="●",FALSE)),1,0),0)</f>
        <v>0</v>
      </c>
      <c r="G752" s="71">
        <v>175</v>
      </c>
      <c r="H752" s="71">
        <f>IFERROR(IF(OR(IFERROR(VLOOKUP($B752&amp;"-"&amp;$C752,エリア表のみ!$D$5:$M$906,7,FALSE) ="●",FALSE),IFERROR(VLOOKUP($B752&amp;"-"&amp;$C752,エリア表のみ!$Q$5:$Z$906,7,FALSE) ="●",FALSE),IFERROR(VLOOKUP($B752&amp;"-"&amp;$C752,エリア表のみ!$AD$5:$AM$906,7,FALSE) ="●",FALSE)),1,0),0)</f>
        <v>0</v>
      </c>
      <c r="I752" s="71">
        <v>300</v>
      </c>
      <c r="J752" s="71">
        <f>IFERROR(_xlfn.IFS(IFERROR(VLOOKUP($B752&amp;"-"&amp;$C752,エリア表のみ!$D$5:$M$906,1,FALSE) =$B752&amp;"-"&amp;$C752,FALSE),IFERROR(VLOOKUP($B752&amp;"-"&amp;$C752,エリア表のみ!$D$5:$M$906,9,FALSE),0),IFERROR(VLOOKUP($B752&amp;"-"&amp;$C752,エリア表のみ!$Q$5:$Z$906,1,FALSE) =$B752&amp;"-"&amp;$C752,FALSE),IFERROR(VLOOKUP($B752&amp;"-"&amp;$C752,エリア表のみ!$Q$5:$Z$906,9,FALSE),0),IFERROR(VLOOKUP($B752&amp;"-"&amp;$C752,エリア表のみ!$AD$5:$AM$906,1,FALSE) =$B752&amp;"-"&amp;$C752,FALSE),IFERROR(VLOOKUP($B752&amp;"-"&amp;$C752,エリア表のみ!$AD$5:$AM$906,9,FALSE),0)),0)</f>
        <v>0</v>
      </c>
    </row>
    <row r="753" spans="1:12">
      <c r="A753" s="17">
        <v>4</v>
      </c>
      <c r="B753" s="17">
        <v>54</v>
      </c>
      <c r="C753" s="71">
        <v>4</v>
      </c>
      <c r="D753" s="71">
        <f>IFERROR(IF(OR(IFERROR(VLOOKUP($B753&amp;"-"&amp;$C753,エリア表のみ!$D$5:$M$906,3,FALSE) ="●",FALSE),IFERROR(VLOOKUP($B753&amp;"-"&amp;$C753,エリア表のみ!$Q$5:$Z$906,3,FALSE) ="●",FALSE),IFERROR(VLOOKUP($B753&amp;"-"&amp;$C753,エリア表のみ!$AD$5:$AM$906,3,FALSE) ="●",FALSE)),1,0),0)</f>
        <v>0</v>
      </c>
      <c r="E753" s="71">
        <v>135</v>
      </c>
      <c r="F753" s="71">
        <f>IFERROR(IF(OR(IFERROR(VLOOKUP($B753&amp;"-"&amp;$C753,エリア表のみ!$D$5:$M$906,5,FALSE) ="●",FALSE),IFERROR(VLOOKUP($B753&amp;"-"&amp;$C753,エリア表のみ!$Q$5:$Z$906,5,FALSE) ="●",FALSE),IFERROR(VLOOKUP($B753&amp;"-"&amp;$C753,エリア表のみ!$AD$5:$AM$906,5,FALSE) ="●",FALSE)),1,0),0)</f>
        <v>0</v>
      </c>
      <c r="G753" s="71">
        <v>203</v>
      </c>
      <c r="H753" s="71">
        <f>IFERROR(IF(OR(IFERROR(VLOOKUP($B753&amp;"-"&amp;$C753,エリア表のみ!$D$5:$M$906,7,FALSE) ="●",FALSE),IFERROR(VLOOKUP($B753&amp;"-"&amp;$C753,エリア表のみ!$Q$5:$Z$906,7,FALSE) ="●",FALSE),IFERROR(VLOOKUP($B753&amp;"-"&amp;$C753,エリア表のみ!$AD$5:$AM$906,7,FALSE) ="●",FALSE)),1,0),0)</f>
        <v>0</v>
      </c>
      <c r="I753" s="71">
        <v>338</v>
      </c>
      <c r="J753" s="71">
        <f>IFERROR(_xlfn.IFS(IFERROR(VLOOKUP($B753&amp;"-"&amp;$C753,エリア表のみ!$D$5:$M$906,1,FALSE) =$B753&amp;"-"&amp;$C753,FALSE),IFERROR(VLOOKUP($B753&amp;"-"&amp;$C753,エリア表のみ!$D$5:$M$906,9,FALSE),0),IFERROR(VLOOKUP($B753&amp;"-"&amp;$C753,エリア表のみ!$Q$5:$Z$906,1,FALSE) =$B753&amp;"-"&amp;$C753,FALSE),IFERROR(VLOOKUP($B753&amp;"-"&amp;$C753,エリア表のみ!$Q$5:$Z$906,9,FALSE),0),IFERROR(VLOOKUP($B753&amp;"-"&amp;$C753,エリア表のみ!$AD$5:$AM$906,1,FALSE) =$B753&amp;"-"&amp;$C753,FALSE),IFERROR(VLOOKUP($B753&amp;"-"&amp;$C753,エリア表のみ!$AD$5:$AM$906,9,FALSE),0)),0)</f>
        <v>0</v>
      </c>
    </row>
    <row r="754" spans="1:12">
      <c r="A754" s="17">
        <v>5</v>
      </c>
      <c r="B754" s="17">
        <v>54</v>
      </c>
      <c r="C754" s="71">
        <v>5</v>
      </c>
      <c r="D754" s="71">
        <f>IFERROR(IF(OR(IFERROR(VLOOKUP($B754&amp;"-"&amp;$C754,エリア表のみ!$D$5:$M$906,3,FALSE) ="●",FALSE),IFERROR(VLOOKUP($B754&amp;"-"&amp;$C754,エリア表のみ!$Q$5:$Z$906,3,FALSE) ="●",FALSE),IFERROR(VLOOKUP($B754&amp;"-"&amp;$C754,エリア表のみ!$AD$5:$AM$906,3,FALSE) ="●",FALSE)),1,0),0)</f>
        <v>0</v>
      </c>
      <c r="E754" s="71">
        <v>136</v>
      </c>
      <c r="F754" s="71">
        <f>IFERROR(IF(OR(IFERROR(VLOOKUP($B754&amp;"-"&amp;$C754,エリア表のみ!$D$5:$M$906,5,FALSE) ="●",FALSE),IFERROR(VLOOKUP($B754&amp;"-"&amp;$C754,エリア表のみ!$Q$5:$Z$906,5,FALSE) ="●",FALSE),IFERROR(VLOOKUP($B754&amp;"-"&amp;$C754,エリア表のみ!$AD$5:$AM$906,5,FALSE) ="●",FALSE)),1,0),0)</f>
        <v>0</v>
      </c>
      <c r="G754" s="71">
        <v>127</v>
      </c>
      <c r="H754" s="71">
        <f>IFERROR(IF(OR(IFERROR(VLOOKUP($B754&amp;"-"&amp;$C754,エリア表のみ!$D$5:$M$906,7,FALSE) ="●",FALSE),IFERROR(VLOOKUP($B754&amp;"-"&amp;$C754,エリア表のみ!$Q$5:$Z$906,7,FALSE) ="●",FALSE),IFERROR(VLOOKUP($B754&amp;"-"&amp;$C754,エリア表のみ!$AD$5:$AM$906,7,FALSE) ="●",FALSE)),1,0),0)</f>
        <v>0</v>
      </c>
      <c r="I754" s="71">
        <v>263</v>
      </c>
      <c r="J754" s="71">
        <f>IFERROR(_xlfn.IFS(IFERROR(VLOOKUP($B754&amp;"-"&amp;$C754,エリア表のみ!$D$5:$M$906,1,FALSE) =$B754&amp;"-"&amp;$C754,FALSE),IFERROR(VLOOKUP($B754&amp;"-"&amp;$C754,エリア表のみ!$D$5:$M$906,9,FALSE),0),IFERROR(VLOOKUP($B754&amp;"-"&amp;$C754,エリア表のみ!$Q$5:$Z$906,1,FALSE) =$B754&amp;"-"&amp;$C754,FALSE),IFERROR(VLOOKUP($B754&amp;"-"&amp;$C754,エリア表のみ!$Q$5:$Z$906,9,FALSE),0),IFERROR(VLOOKUP($B754&amp;"-"&amp;$C754,エリア表のみ!$AD$5:$AM$906,1,FALSE) =$B754&amp;"-"&amp;$C754,FALSE),IFERROR(VLOOKUP($B754&amp;"-"&amp;$C754,エリア表のみ!$AD$5:$AM$906,9,FALSE),0)),0)</f>
        <v>0</v>
      </c>
    </row>
    <row r="755" spans="1:12">
      <c r="A755" s="17">
        <v>6</v>
      </c>
      <c r="B755" s="17">
        <v>54</v>
      </c>
      <c r="C755" s="71">
        <v>6</v>
      </c>
      <c r="D755" s="71">
        <f>IFERROR(IF(OR(IFERROR(VLOOKUP($B755&amp;"-"&amp;$C755,エリア表のみ!$D$5:$M$906,3,FALSE) ="●",FALSE),IFERROR(VLOOKUP($B755&amp;"-"&amp;$C755,エリア表のみ!$Q$5:$Z$906,3,FALSE) ="●",FALSE),IFERROR(VLOOKUP($B755&amp;"-"&amp;$C755,エリア表のみ!$AD$5:$AM$906,3,FALSE) ="●",FALSE)),1,0),0)</f>
        <v>0</v>
      </c>
      <c r="E755" s="71">
        <v>369</v>
      </c>
      <c r="F755" s="71">
        <f>IFERROR(IF(OR(IFERROR(VLOOKUP($B755&amp;"-"&amp;$C755,エリア表のみ!$D$5:$M$906,5,FALSE) ="●",FALSE),IFERROR(VLOOKUP($B755&amp;"-"&amp;$C755,エリア表のみ!$Q$5:$Z$906,5,FALSE) ="●",FALSE),IFERROR(VLOOKUP($B755&amp;"-"&amp;$C755,エリア表のみ!$AD$5:$AM$906,5,FALSE) ="●",FALSE)),1,0),0)</f>
        <v>0</v>
      </c>
      <c r="G755" s="71">
        <v>115</v>
      </c>
      <c r="H755" s="71">
        <f>IFERROR(IF(OR(IFERROR(VLOOKUP($B755&amp;"-"&amp;$C755,エリア表のみ!$D$5:$M$906,7,FALSE) ="●",FALSE),IFERROR(VLOOKUP($B755&amp;"-"&amp;$C755,エリア表のみ!$Q$5:$Z$906,7,FALSE) ="●",FALSE),IFERROR(VLOOKUP($B755&amp;"-"&amp;$C755,エリア表のみ!$AD$5:$AM$906,7,FALSE) ="●",FALSE)),1,0),0)</f>
        <v>0</v>
      </c>
      <c r="I755" s="71">
        <v>484</v>
      </c>
      <c r="J755" s="71">
        <f>IFERROR(_xlfn.IFS(IFERROR(VLOOKUP($B755&amp;"-"&amp;$C755,エリア表のみ!$D$5:$M$906,1,FALSE) =$B755&amp;"-"&amp;$C755,FALSE),IFERROR(VLOOKUP($B755&amp;"-"&amp;$C755,エリア表のみ!$D$5:$M$906,9,FALSE),0),IFERROR(VLOOKUP($B755&amp;"-"&amp;$C755,エリア表のみ!$Q$5:$Z$906,1,FALSE) =$B755&amp;"-"&amp;$C755,FALSE),IFERROR(VLOOKUP($B755&amp;"-"&amp;$C755,エリア表のみ!$Q$5:$Z$906,9,FALSE),0),IFERROR(VLOOKUP($B755&amp;"-"&amp;$C755,エリア表のみ!$AD$5:$AM$906,1,FALSE) =$B755&amp;"-"&amp;$C755,FALSE),IFERROR(VLOOKUP($B755&amp;"-"&amp;$C755,エリア表のみ!$AD$5:$AM$906,9,FALSE),0)),0)</f>
        <v>0</v>
      </c>
    </row>
    <row r="756" spans="1:12">
      <c r="A756" s="17">
        <v>7</v>
      </c>
      <c r="B756" s="17">
        <v>54</v>
      </c>
      <c r="C756" s="71">
        <v>7</v>
      </c>
      <c r="D756" s="71">
        <f>IFERROR(IF(OR(IFERROR(VLOOKUP($B756&amp;"-"&amp;$C756,エリア表のみ!$D$5:$M$906,3,FALSE) ="●",FALSE),IFERROR(VLOOKUP($B756&amp;"-"&amp;$C756,エリア表のみ!$Q$5:$Z$906,3,FALSE) ="●",FALSE),IFERROR(VLOOKUP($B756&amp;"-"&amp;$C756,エリア表のみ!$AD$5:$AM$906,3,FALSE) ="●",FALSE)),1,0),0)</f>
        <v>0</v>
      </c>
      <c r="E756" s="71">
        <v>531</v>
      </c>
      <c r="F756" s="71">
        <f>IFERROR(IF(OR(IFERROR(VLOOKUP($B756&amp;"-"&amp;$C756,エリア表のみ!$D$5:$M$906,5,FALSE) ="●",FALSE),IFERROR(VLOOKUP($B756&amp;"-"&amp;$C756,エリア表のみ!$Q$5:$Z$906,5,FALSE) ="●",FALSE),IFERROR(VLOOKUP($B756&amp;"-"&amp;$C756,エリア表のみ!$AD$5:$AM$906,5,FALSE) ="●",FALSE)),1,0),0)</f>
        <v>0</v>
      </c>
      <c r="G756" s="71">
        <v>331</v>
      </c>
      <c r="H756" s="71">
        <f>IFERROR(IF(OR(IFERROR(VLOOKUP($B756&amp;"-"&amp;$C756,エリア表のみ!$D$5:$M$906,7,FALSE) ="●",FALSE),IFERROR(VLOOKUP($B756&amp;"-"&amp;$C756,エリア表のみ!$Q$5:$Z$906,7,FALSE) ="●",FALSE),IFERROR(VLOOKUP($B756&amp;"-"&amp;$C756,エリア表のみ!$AD$5:$AM$906,7,FALSE) ="●",FALSE)),1,0),0)</f>
        <v>0</v>
      </c>
      <c r="I756" s="71">
        <v>862</v>
      </c>
      <c r="J756" s="71">
        <f>IFERROR(_xlfn.IFS(IFERROR(VLOOKUP($B756&amp;"-"&amp;$C756,エリア表のみ!$D$5:$M$906,1,FALSE) =$B756&amp;"-"&amp;$C756,FALSE),IFERROR(VLOOKUP($B756&amp;"-"&amp;$C756,エリア表のみ!$D$5:$M$906,9,FALSE),0),IFERROR(VLOOKUP($B756&amp;"-"&amp;$C756,エリア表のみ!$Q$5:$Z$906,1,FALSE) =$B756&amp;"-"&amp;$C756,FALSE),IFERROR(VLOOKUP($B756&amp;"-"&amp;$C756,エリア表のみ!$Q$5:$Z$906,9,FALSE),0),IFERROR(VLOOKUP($B756&amp;"-"&amp;$C756,エリア表のみ!$AD$5:$AM$906,1,FALSE) =$B756&amp;"-"&amp;$C756,FALSE),IFERROR(VLOOKUP($B756&amp;"-"&amp;$C756,エリア表のみ!$AD$5:$AM$906,9,FALSE),0)),0)</f>
        <v>0</v>
      </c>
      <c r="L756" s="18"/>
    </row>
  </sheetData>
  <phoneticPr fontId="6"/>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B5E8-450E-4842-BF84-CC3A55DCC490}">
  <sheetPr codeName="Sheet10">
    <tabColor theme="0" tint="-0.499984740745262"/>
  </sheetPr>
  <dimension ref="A1:L60"/>
  <sheetViews>
    <sheetView showGridLines="0" zoomScaleNormal="100" workbookViewId="0">
      <pane ySplit="10" topLeftCell="A11"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9.25" style="17" customWidth="1"/>
    <col min="4" max="4" width="18.875" style="17" customWidth="1"/>
    <col min="5" max="5" width="7.375" style="19" bestFit="1" customWidth="1"/>
    <col min="6" max="6" width="8.75" style="17" customWidth="1"/>
    <col min="7" max="7" width="10.125" style="19" bestFit="1" customWidth="1"/>
    <col min="8" max="8" width="10.5" style="17" bestFit="1" customWidth="1"/>
    <col min="9" max="9" width="7.875" style="19" bestFit="1" customWidth="1"/>
    <col min="10" max="10" width="7.125" style="19" bestFit="1" customWidth="1"/>
    <col min="11" max="11" width="10.25" style="17" customWidth="1"/>
    <col min="12" max="12" width="9.125" style="17" bestFit="1" customWidth="1"/>
    <col min="13" max="16384" width="9.125" style="17"/>
  </cols>
  <sheetData>
    <row r="1" spans="1:12" ht="16.5">
      <c r="A1" s="47" t="str">
        <f>入力!E17</f>
        <v>2.熊本市内（通常エリア外／城南町・富合町・西区、南区の一部、旧北部町、植木町）</v>
      </c>
      <c r="E1" s="17"/>
      <c r="G1" s="17"/>
      <c r="I1" s="17"/>
      <c r="J1" s="17"/>
    </row>
    <row r="2" spans="1:12">
      <c r="A2" s="2" t="s">
        <v>246</v>
      </c>
      <c r="B2" s="17" t="s">
        <v>1417</v>
      </c>
      <c r="E2" s="17" t="s">
        <v>214</v>
      </c>
      <c r="G2" s="17" t="s">
        <v>215</v>
      </c>
      <c r="I2" s="17" t="s">
        <v>213</v>
      </c>
      <c r="J2" s="17"/>
      <c r="L2" s="17" t="s">
        <v>262</v>
      </c>
    </row>
    <row r="3" spans="1:12">
      <c r="A3" s="17" t="s">
        <v>1533</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IF(_xlfn.NUMBERVALUE(入力!F20) &gt;0,入力!F20,入力!F19)</f>
        <v>#NAME?</v>
      </c>
      <c r="G4" s="70" t="e">
        <f ca="1">IF(_xlfn.NUMBERVALUE(入力!G20) &gt;0,入力!G20,入力!G19)</f>
        <v>#NAME?</v>
      </c>
      <c r="I4" s="70" t="e">
        <f ca="1">IF(_xlfn.NUMBERVALUE(入力!H20) &gt;0,入力!H20,入力!H19)</f>
        <v>#NAME?</v>
      </c>
      <c r="J4" s="17"/>
      <c r="K4" s="17">
        <v>2</v>
      </c>
      <c r="L4" s="68">
        <f>IFERROR(VLOOKUP(入力!C34,caution!$A$2:$B$11,2,FALSE),0)</f>
        <v>0</v>
      </c>
    </row>
    <row r="5" spans="1:12">
      <c r="A5" s="2" t="s">
        <v>247</v>
      </c>
      <c r="B5" s="68" t="e">
        <f>VLOOKUP(入力!C22,sector!A:B,2,FALSE)</f>
        <v>#N/A</v>
      </c>
      <c r="D5" s="2" t="s">
        <v>1546</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C6" s="72"/>
      <c r="D6" s="73"/>
      <c r="E6" s="75"/>
      <c r="F6" s="72"/>
      <c r="G6" s="75"/>
      <c r="H6" s="72"/>
      <c r="I6" s="75"/>
      <c r="J6" s="17"/>
    </row>
    <row r="7" spans="1:12">
      <c r="A7" s="2" t="s">
        <v>275</v>
      </c>
      <c r="B7" s="68" t="e">
        <f>VLOOKUP(入力!C20,channel!A:B,2,FALSE)</f>
        <v>#N/A</v>
      </c>
      <c r="D7" s="2" t="s">
        <v>1547</v>
      </c>
      <c r="E7" s="68" t="str">
        <f>入力!F22</f>
        <v/>
      </c>
      <c r="G7" s="68" t="str">
        <f>入力!G22</f>
        <v/>
      </c>
      <c r="I7" s="68" t="str">
        <f>入力!H22</f>
        <v/>
      </c>
      <c r="J7" s="17"/>
      <c r="L7" s="17" t="s">
        <v>266</v>
      </c>
    </row>
    <row r="8" spans="1:12">
      <c r="A8" s="2" t="s">
        <v>175</v>
      </c>
      <c r="B8" s="89">
        <f>COUNTA(A:A)</f>
        <v>60</v>
      </c>
      <c r="D8" s="73"/>
      <c r="E8" s="75"/>
      <c r="F8" s="72"/>
      <c r="G8" s="75"/>
      <c r="H8" s="72"/>
      <c r="I8" s="75"/>
      <c r="J8" s="17"/>
      <c r="L8" s="69" t="e">
        <f>VLOOKUP(入力!C21,channel!G:H,2,FALSE)</f>
        <v>#N/A</v>
      </c>
    </row>
    <row r="9" spans="1:12">
      <c r="A9" s="17" t="s">
        <v>1534</v>
      </c>
      <c r="B9" s="68">
        <v>2</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145</v>
      </c>
      <c r="C11" s="71">
        <v>1</v>
      </c>
      <c r="D11" s="71">
        <f>IFERROR(IF(OR(IFERROR(VLOOKUP($B11&amp;"-"&amp;$C11,エリア表のみ!$D$5:$M$906,3,FALSE) ="●",FALSE),IFERROR(VLOOKUP($B11&amp;"-"&amp;$C11,エリア表のみ!$Q$5:$Z$906,3,FALSE) ="●",FALSE),IFERROR(VLOOKUP($B11&amp;"-"&amp;$C11,エリア表のみ!$AD$5:$AM$906,3,FALSE) ="●",FALSE)),1,0),0)</f>
        <v>0</v>
      </c>
      <c r="E11" s="71">
        <v>290</v>
      </c>
      <c r="F11" s="71">
        <f>IFERROR(IF(OR(IFERROR(VLOOKUP($B11&amp;"-"&amp;$C11,エリア表のみ!$D$5:$M$906,5,FALSE) ="●",FALSE),IFERROR(VLOOKUP($B11&amp;"-"&amp;$C11,エリア表のみ!$Q$5:$Z$906,5,FALSE) ="●",FALSE),IFERROR(VLOOKUP($B11&amp;"-"&amp;$C11,エリア表のみ!$AD$5:$AM$906,5,FALSE) ="●",FALSE)),1,0),0)</f>
        <v>0</v>
      </c>
      <c r="G11" s="71">
        <v>30</v>
      </c>
      <c r="H11" s="71">
        <f>IFERROR(IF(OR(IFERROR(VLOOKUP($B11&amp;"-"&amp;$C11,エリア表のみ!$D$5:$M$906,7,FALSE) ="●",FALSE),IFERROR(VLOOKUP($B11&amp;"-"&amp;$C11,エリア表のみ!$Q$5:$Z$906,7,FALSE) ="●",FALSE),IFERROR(VLOOKUP($B11&amp;"-"&amp;$C11,エリア表のみ!$AD$5:$AM$906,7,FALSE) ="●",FALSE)),1,0),0)</f>
        <v>0</v>
      </c>
      <c r="I11" s="71">
        <v>320</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5</v>
      </c>
      <c r="B12" s="17">
        <v>145</v>
      </c>
      <c r="C12" s="71">
        <v>5</v>
      </c>
      <c r="D12" s="71">
        <f>IFERROR(IF(OR(IFERROR(VLOOKUP($B12&amp;"-"&amp;$C12,エリア表のみ!$D$5:$M$906,3,FALSE) ="●",FALSE),IFERROR(VLOOKUP($B12&amp;"-"&amp;$C12,エリア表のみ!$Q$5:$Z$906,3,FALSE) ="●",FALSE),IFERROR(VLOOKUP($B12&amp;"-"&amp;$C12,エリア表のみ!$AD$5:$AM$906,3,FALSE) ="●",FALSE)),1,0),0)</f>
        <v>0</v>
      </c>
      <c r="E12" s="71">
        <v>445</v>
      </c>
      <c r="F12" s="71">
        <f>IFERROR(IF(OR(IFERROR(VLOOKUP($B12&amp;"-"&amp;$C12,エリア表のみ!$D$5:$M$906,5,FALSE) ="●",FALSE),IFERROR(VLOOKUP($B12&amp;"-"&amp;$C12,エリア表のみ!$Q$5:$Z$906,5,FALSE) ="●",FALSE),IFERROR(VLOOKUP($B12&amp;"-"&amp;$C12,エリア表のみ!$AD$5:$AM$906,5,FALSE) ="●",FALSE)),1,0),0)</f>
        <v>0</v>
      </c>
      <c r="G12" s="71">
        <v>85</v>
      </c>
      <c r="H12" s="71">
        <f>IFERROR(IF(OR(IFERROR(VLOOKUP($B12&amp;"-"&amp;$C12,エリア表のみ!$D$5:$M$906,7,FALSE) ="●",FALSE),IFERROR(VLOOKUP($B12&amp;"-"&amp;$C12,エリア表のみ!$Q$5:$Z$906,7,FALSE) ="●",FALSE),IFERROR(VLOOKUP($B12&amp;"-"&amp;$C12,エリア表のみ!$AD$5:$AM$906,7,FALSE) ="●",FALSE)),1,0),0)</f>
        <v>0</v>
      </c>
      <c r="I12" s="71">
        <v>530</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8</v>
      </c>
      <c r="B13" s="17">
        <v>145</v>
      </c>
      <c r="C13" s="71">
        <v>8</v>
      </c>
      <c r="D13" s="71">
        <f>IFERROR(IF(OR(IFERROR(VLOOKUP($B13&amp;"-"&amp;$C13,エリア表のみ!$D$5:$M$906,3,FALSE) ="●",FALSE),IFERROR(VLOOKUP($B13&amp;"-"&amp;$C13,エリア表のみ!$Q$5:$Z$906,3,FALSE) ="●",FALSE),IFERROR(VLOOKUP($B13&amp;"-"&amp;$C13,エリア表のみ!$AD$5:$AM$906,3,FALSE) ="●",FALSE)),1,0),0)</f>
        <v>0</v>
      </c>
      <c r="E13" s="71">
        <v>471</v>
      </c>
      <c r="F13" s="71">
        <f>IFERROR(IF(OR(IFERROR(VLOOKUP($B13&amp;"-"&amp;$C13,エリア表のみ!$D$5:$M$906,5,FALSE) ="●",FALSE),IFERROR(VLOOKUP($B13&amp;"-"&amp;$C13,エリア表のみ!$Q$5:$Z$906,5,FALSE) ="●",FALSE),IFERROR(VLOOKUP($B13&amp;"-"&amp;$C13,エリア表のみ!$AD$5:$AM$906,5,FALSE) ="●",FALSE)),1,0),0)</f>
        <v>0</v>
      </c>
      <c r="G13" s="71">
        <v>139</v>
      </c>
      <c r="H13" s="71">
        <f>IFERROR(IF(OR(IFERROR(VLOOKUP($B13&amp;"-"&amp;$C13,エリア表のみ!$D$5:$M$906,7,FALSE) ="●",FALSE),IFERROR(VLOOKUP($B13&amp;"-"&amp;$C13,エリア表のみ!$Q$5:$Z$906,7,FALSE) ="●",FALSE),IFERROR(VLOOKUP($B13&amp;"-"&amp;$C13,エリア表のみ!$AD$5:$AM$906,7,FALSE) ="●",FALSE)),1,0),0)</f>
        <v>0</v>
      </c>
      <c r="I13" s="71">
        <v>610</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19</v>
      </c>
      <c r="B14" s="17">
        <v>145</v>
      </c>
      <c r="C14" s="71">
        <v>19</v>
      </c>
      <c r="D14" s="71">
        <f>IFERROR(IF(OR(IFERROR(VLOOKUP($B14&amp;"-"&amp;$C14,エリア表のみ!$D$5:$M$906,3,FALSE) ="●",FALSE),IFERROR(VLOOKUP($B14&amp;"-"&amp;$C14,エリア表のみ!$Q$5:$Z$906,3,FALSE) ="●",FALSE),IFERROR(VLOOKUP($B14&amp;"-"&amp;$C14,エリア表のみ!$AD$5:$AM$906,3,FALSE) ="●",FALSE)),1,0),0)</f>
        <v>0</v>
      </c>
      <c r="E14" s="71">
        <v>420</v>
      </c>
      <c r="F14" s="71">
        <f>IFERROR(IF(OR(IFERROR(VLOOKUP($B14&amp;"-"&amp;$C14,エリア表のみ!$D$5:$M$906,5,FALSE) ="●",FALSE),IFERROR(VLOOKUP($B14&amp;"-"&amp;$C14,エリア表のみ!$Q$5:$Z$906,5,FALSE) ="●",FALSE),IFERROR(VLOOKUP($B14&amp;"-"&amp;$C14,エリア表のみ!$AD$5:$AM$906,5,FALSE) ="●",FALSE)),1,0),0)</f>
        <v>0</v>
      </c>
      <c r="G14" s="71">
        <v>30</v>
      </c>
      <c r="H14" s="71">
        <f>IFERROR(IF(OR(IFERROR(VLOOKUP($B14&amp;"-"&amp;$C14,エリア表のみ!$D$5:$M$906,7,FALSE) ="●",FALSE),IFERROR(VLOOKUP($B14&amp;"-"&amp;$C14,エリア表のみ!$Q$5:$Z$906,7,FALSE) ="●",FALSE),IFERROR(VLOOKUP($B14&amp;"-"&amp;$C14,エリア表のみ!$AD$5:$AM$906,7,FALSE) ="●",FALSE)),1,0),0)</f>
        <v>0</v>
      </c>
      <c r="I14" s="71">
        <v>450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22</v>
      </c>
      <c r="B15" s="17">
        <v>145</v>
      </c>
      <c r="C15" s="71">
        <v>22</v>
      </c>
      <c r="D15" s="71">
        <f>IFERROR(IF(OR(IFERROR(VLOOKUP($B15&amp;"-"&amp;$C15,エリア表のみ!$D$5:$M$906,3,FALSE) ="●",FALSE),IFERROR(VLOOKUP($B15&amp;"-"&amp;$C15,エリア表のみ!$Q$5:$Z$906,3,FALSE) ="●",FALSE),IFERROR(VLOOKUP($B15&amp;"-"&amp;$C15,エリア表のみ!$AD$5:$AM$906,3,FALSE) ="●",FALSE)),1,0),0)</f>
        <v>0</v>
      </c>
      <c r="E15" s="71">
        <v>250</v>
      </c>
      <c r="F15" s="71">
        <f>IFERROR(IF(OR(IFERROR(VLOOKUP($B15&amp;"-"&amp;$C15,エリア表のみ!$D$5:$M$906,5,FALSE) ="●",FALSE),IFERROR(VLOOKUP($B15&amp;"-"&amp;$C15,エリア表のみ!$Q$5:$Z$906,5,FALSE) ="●",FALSE),IFERROR(VLOOKUP($B15&amp;"-"&amp;$C15,エリア表のみ!$AD$5:$AM$906,5,FALSE) ="●",FALSE)),1,0),0)</f>
        <v>0</v>
      </c>
      <c r="G15" s="71">
        <v>90</v>
      </c>
      <c r="H15" s="71">
        <f>IFERROR(IF(OR(IFERROR(VLOOKUP($B15&amp;"-"&amp;$C15,エリア表のみ!$D$5:$M$906,7,FALSE) ="●",FALSE),IFERROR(VLOOKUP($B15&amp;"-"&amp;$C15,エリア表のみ!$Q$5:$Z$906,7,FALSE) ="●",FALSE),IFERROR(VLOOKUP($B15&amp;"-"&amp;$C15,エリア表のみ!$AD$5:$AM$906,7,FALSE) ="●",FALSE)),1,0),0)</f>
        <v>0</v>
      </c>
      <c r="I15" s="71">
        <v>340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11</v>
      </c>
      <c r="B16" s="17">
        <v>146</v>
      </c>
      <c r="C16" s="71">
        <v>11</v>
      </c>
      <c r="D16" s="71">
        <f>IFERROR(IF(OR(IFERROR(VLOOKUP($B16&amp;"-"&amp;$C16,エリア表のみ!$D$5:$M$906,3,FALSE) ="●",FALSE),IFERROR(VLOOKUP($B16&amp;"-"&amp;$C16,エリア表のみ!$Q$5:$Z$906,3,FALSE) ="●",FALSE),IFERROR(VLOOKUP($B16&amp;"-"&amp;$C16,エリア表のみ!$AD$5:$AM$906,3,FALSE) ="●",FALSE)),1,0),0)</f>
        <v>0</v>
      </c>
      <c r="E16" s="71">
        <v>690</v>
      </c>
      <c r="F16" s="71">
        <f>IFERROR(IF(OR(IFERROR(VLOOKUP($B16&amp;"-"&amp;$C16,エリア表のみ!$D$5:$M$906,5,FALSE) ="●",FALSE),IFERROR(VLOOKUP($B16&amp;"-"&amp;$C16,エリア表のみ!$Q$5:$Z$906,5,FALSE) ="●",FALSE),IFERROR(VLOOKUP($B16&amp;"-"&amp;$C16,エリア表のみ!$AD$5:$AM$906,5,FALSE) ="●",FALSE)),1,0),0)</f>
        <v>0</v>
      </c>
      <c r="G16" s="71">
        <v>270</v>
      </c>
      <c r="H16" s="71">
        <f>IFERROR(IF(OR(IFERROR(VLOOKUP($B16&amp;"-"&amp;$C16,エリア表のみ!$D$5:$M$906,7,FALSE) ="●",FALSE),IFERROR(VLOOKUP($B16&amp;"-"&amp;$C16,エリア表のみ!$Q$5:$Z$906,7,FALSE) ="●",FALSE),IFERROR(VLOOKUP($B16&amp;"-"&amp;$C16,エリア表のみ!$AD$5:$AM$906,7,FALSE) ="●",FALSE)),1,0),0)</f>
        <v>0</v>
      </c>
      <c r="I16" s="71">
        <v>960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12</v>
      </c>
      <c r="B17" s="17">
        <v>146</v>
      </c>
      <c r="C17" s="71">
        <v>12</v>
      </c>
      <c r="D17" s="71">
        <f>IFERROR(IF(OR(IFERROR(VLOOKUP($B17&amp;"-"&amp;$C17,エリア表のみ!$D$5:$M$906,3,FALSE) ="●",FALSE),IFERROR(VLOOKUP($B17&amp;"-"&amp;$C17,エリア表のみ!$Q$5:$Z$906,3,FALSE) ="●",FALSE),IFERROR(VLOOKUP($B17&amp;"-"&amp;$C17,エリア表のみ!$AD$5:$AM$906,3,FALSE) ="●",FALSE)),1,0),0)</f>
        <v>0</v>
      </c>
      <c r="E17" s="71">
        <v>215</v>
      </c>
      <c r="F17" s="71">
        <f>IFERROR(IF(OR(IFERROR(VLOOKUP($B17&amp;"-"&amp;$C17,エリア表のみ!$D$5:$M$906,5,FALSE) ="●",FALSE),IFERROR(VLOOKUP($B17&amp;"-"&amp;$C17,エリア表のみ!$Q$5:$Z$906,5,FALSE) ="●",FALSE),IFERROR(VLOOKUP($B17&amp;"-"&amp;$C17,エリア表のみ!$AD$5:$AM$906,5,FALSE) ="●",FALSE)),1,0),0)</f>
        <v>0</v>
      </c>
      <c r="G17" s="71">
        <v>35</v>
      </c>
      <c r="H17" s="71">
        <f>IFERROR(IF(OR(IFERROR(VLOOKUP($B17&amp;"-"&amp;$C17,エリア表のみ!$D$5:$M$906,7,FALSE) ="●",FALSE),IFERROR(VLOOKUP($B17&amp;"-"&amp;$C17,エリア表のみ!$Q$5:$Z$906,7,FALSE) ="●",FALSE),IFERROR(VLOOKUP($B17&amp;"-"&amp;$C17,エリア表のみ!$AD$5:$AM$906,7,FALSE) ="●",FALSE)),1,0),0)</f>
        <v>0</v>
      </c>
      <c r="I17" s="71">
        <v>250</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13</v>
      </c>
      <c r="B18" s="17">
        <v>146</v>
      </c>
      <c r="C18" s="71">
        <v>13</v>
      </c>
      <c r="D18" s="71">
        <f>IFERROR(IF(OR(IFERROR(VLOOKUP($B18&amp;"-"&amp;$C18,エリア表のみ!$D$5:$M$906,3,FALSE) ="●",FALSE),IFERROR(VLOOKUP($B18&amp;"-"&amp;$C18,エリア表のみ!$Q$5:$Z$906,3,FALSE) ="●",FALSE),IFERROR(VLOOKUP($B18&amp;"-"&amp;$C18,エリア表のみ!$AD$5:$AM$906,3,FALSE) ="●",FALSE)),1,0),0)</f>
        <v>0</v>
      </c>
      <c r="E18" s="71">
        <v>350</v>
      </c>
      <c r="F18" s="71">
        <f>IFERROR(IF(OR(IFERROR(VLOOKUP($B18&amp;"-"&amp;$C18,エリア表のみ!$D$5:$M$906,5,FALSE) ="●",FALSE),IFERROR(VLOOKUP($B18&amp;"-"&amp;$C18,エリア表のみ!$Q$5:$Z$906,5,FALSE) ="●",FALSE),IFERROR(VLOOKUP($B18&amp;"-"&amp;$C18,エリア表のみ!$AD$5:$AM$906,5,FALSE) ="●",FALSE)),1,0),0)</f>
        <v>0</v>
      </c>
      <c r="G18" s="71">
        <v>130</v>
      </c>
      <c r="H18" s="71">
        <f>IFERROR(IF(OR(IFERROR(VLOOKUP($B18&amp;"-"&amp;$C18,エリア表のみ!$D$5:$M$906,7,FALSE) ="●",FALSE),IFERROR(VLOOKUP($B18&amp;"-"&amp;$C18,エリア表のみ!$Q$5:$Z$906,7,FALSE) ="●",FALSE),IFERROR(VLOOKUP($B18&amp;"-"&amp;$C18,エリア表のみ!$AD$5:$AM$906,7,FALSE) ="●",FALSE)),1,0),0)</f>
        <v>0</v>
      </c>
      <c r="I18" s="71">
        <v>480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1</v>
      </c>
      <c r="B19" s="17">
        <v>148</v>
      </c>
      <c r="C19" s="71">
        <v>1</v>
      </c>
      <c r="D19" s="71">
        <f>IFERROR(IF(OR(IFERROR(VLOOKUP($B19&amp;"-"&amp;$C19,エリア表のみ!$D$5:$M$906,3,FALSE) ="●",FALSE),IFERROR(VLOOKUP($B19&amp;"-"&amp;$C19,エリア表のみ!$Q$5:$Z$906,3,FALSE) ="●",FALSE),IFERROR(VLOOKUP($B19&amp;"-"&amp;$C19,エリア表のみ!$AD$5:$AM$906,3,FALSE) ="●",FALSE)),1,0),0)</f>
        <v>0</v>
      </c>
      <c r="E19" s="71">
        <v>300</v>
      </c>
      <c r="F19" s="71">
        <f>IFERROR(IF(OR(IFERROR(VLOOKUP($B19&amp;"-"&amp;$C19,エリア表のみ!$D$5:$M$906,5,FALSE) ="●",FALSE),IFERROR(VLOOKUP($B19&amp;"-"&amp;$C19,エリア表のみ!$Q$5:$Z$906,5,FALSE) ="●",FALSE),IFERROR(VLOOKUP($B19&amp;"-"&amp;$C19,エリア表のみ!$AD$5:$AM$906,5,FALSE) ="●",FALSE)),1,0),0)</f>
        <v>0</v>
      </c>
      <c r="G19" s="71">
        <v>60</v>
      </c>
      <c r="H19" s="71">
        <f>IFERROR(IF(OR(IFERROR(VLOOKUP($B19&amp;"-"&amp;$C19,エリア表のみ!$D$5:$M$906,7,FALSE) ="●",FALSE),IFERROR(VLOOKUP($B19&amp;"-"&amp;$C19,エリア表のみ!$Q$5:$Z$906,7,FALSE) ="●",FALSE),IFERROR(VLOOKUP($B19&amp;"-"&amp;$C19,エリア表のみ!$AD$5:$AM$906,7,FALSE) ="●",FALSE)),1,0),0)</f>
        <v>0</v>
      </c>
      <c r="I19" s="71">
        <v>360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3</v>
      </c>
      <c r="B20" s="17">
        <v>148</v>
      </c>
      <c r="C20" s="71">
        <v>3</v>
      </c>
      <c r="D20" s="71">
        <f>IFERROR(IF(OR(IFERROR(VLOOKUP($B20&amp;"-"&amp;$C20,エリア表のみ!$D$5:$M$906,3,FALSE) ="●",FALSE),IFERROR(VLOOKUP($B20&amp;"-"&amp;$C20,エリア表のみ!$Q$5:$Z$906,3,FALSE) ="●",FALSE),IFERROR(VLOOKUP($B20&amp;"-"&amp;$C20,エリア表のみ!$AD$5:$AM$906,3,FALSE) ="●",FALSE)),1,0),0)</f>
        <v>0</v>
      </c>
      <c r="E20" s="71">
        <v>105</v>
      </c>
      <c r="F20" s="71">
        <f>IFERROR(IF(OR(IFERROR(VLOOKUP($B20&amp;"-"&amp;$C20,エリア表のみ!$D$5:$M$906,5,FALSE) ="●",FALSE),IFERROR(VLOOKUP($B20&amp;"-"&amp;$C20,エリア表のみ!$Q$5:$Z$906,5,FALSE) ="●",FALSE),IFERROR(VLOOKUP($B20&amp;"-"&amp;$C20,エリア表のみ!$AD$5:$AM$906,5,FALSE) ="●",FALSE)),1,0),0)</f>
        <v>0</v>
      </c>
      <c r="G20" s="71">
        <v>35</v>
      </c>
      <c r="H20" s="71">
        <f>IFERROR(IF(OR(IFERROR(VLOOKUP($B20&amp;"-"&amp;$C20,エリア表のみ!$D$5:$M$906,7,FALSE) ="●",FALSE),IFERROR(VLOOKUP($B20&amp;"-"&amp;$C20,エリア表のみ!$Q$5:$Z$906,7,FALSE) ="●",FALSE),IFERROR(VLOOKUP($B20&amp;"-"&amp;$C20,エリア表のみ!$AD$5:$AM$906,7,FALSE) ="●",FALSE)),1,0),0)</f>
        <v>0</v>
      </c>
      <c r="I20" s="71">
        <v>140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4</v>
      </c>
      <c r="B21" s="17">
        <v>148</v>
      </c>
      <c r="C21" s="71">
        <v>4</v>
      </c>
      <c r="D21" s="71">
        <f>IFERROR(IF(OR(IFERROR(VLOOKUP($B21&amp;"-"&amp;$C21,エリア表のみ!$D$5:$M$906,3,FALSE) ="●",FALSE),IFERROR(VLOOKUP($B21&amp;"-"&amp;$C21,エリア表のみ!$Q$5:$Z$906,3,FALSE) ="●",FALSE),IFERROR(VLOOKUP($B21&amp;"-"&amp;$C21,エリア表のみ!$AD$5:$AM$906,3,FALSE) ="●",FALSE)),1,0),0)</f>
        <v>0</v>
      </c>
      <c r="E21" s="71">
        <v>165</v>
      </c>
      <c r="F21" s="71">
        <f>IFERROR(IF(OR(IFERROR(VLOOKUP($B21&amp;"-"&amp;$C21,エリア表のみ!$D$5:$M$906,5,FALSE) ="●",FALSE),IFERROR(VLOOKUP($B21&amp;"-"&amp;$C21,エリア表のみ!$Q$5:$Z$906,5,FALSE) ="●",FALSE),IFERROR(VLOOKUP($B21&amp;"-"&amp;$C21,エリア表のみ!$AD$5:$AM$906,5,FALSE) ="●",FALSE)),1,0),0)</f>
        <v>0</v>
      </c>
      <c r="G21" s="71">
        <v>35</v>
      </c>
      <c r="H21" s="71">
        <f>IFERROR(IF(OR(IFERROR(VLOOKUP($B21&amp;"-"&amp;$C21,エリア表のみ!$D$5:$M$906,7,FALSE) ="●",FALSE),IFERROR(VLOOKUP($B21&amp;"-"&amp;$C21,エリア表のみ!$Q$5:$Z$906,7,FALSE) ="●",FALSE),IFERROR(VLOOKUP($B21&amp;"-"&amp;$C21,エリア表のみ!$AD$5:$AM$906,7,FALSE) ="●",FALSE)),1,0),0)</f>
        <v>0</v>
      </c>
      <c r="I21" s="71">
        <v>200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5</v>
      </c>
      <c r="B22" s="17">
        <v>148</v>
      </c>
      <c r="C22" s="71">
        <v>5</v>
      </c>
      <c r="D22" s="71">
        <f>IFERROR(IF(OR(IFERROR(VLOOKUP($B22&amp;"-"&amp;$C22,エリア表のみ!$D$5:$M$906,3,FALSE) ="●",FALSE),IFERROR(VLOOKUP($B22&amp;"-"&amp;$C22,エリア表のみ!$Q$5:$Z$906,3,FALSE) ="●",FALSE),IFERROR(VLOOKUP($B22&amp;"-"&amp;$C22,エリア表のみ!$AD$5:$AM$906,3,FALSE) ="●",FALSE)),1,0),0)</f>
        <v>0</v>
      </c>
      <c r="E22" s="71">
        <v>290</v>
      </c>
      <c r="F22" s="71">
        <f>IFERROR(IF(OR(IFERROR(VLOOKUP($B22&amp;"-"&amp;$C22,エリア表のみ!$D$5:$M$906,5,FALSE) ="●",FALSE),IFERROR(VLOOKUP($B22&amp;"-"&amp;$C22,エリア表のみ!$Q$5:$Z$906,5,FALSE) ="●",FALSE),IFERROR(VLOOKUP($B22&amp;"-"&amp;$C22,エリア表のみ!$AD$5:$AM$906,5,FALSE) ="●",FALSE)),1,0),0)</f>
        <v>0</v>
      </c>
      <c r="G22" s="71">
        <v>30</v>
      </c>
      <c r="H22" s="71">
        <f>IFERROR(IF(OR(IFERROR(VLOOKUP($B22&amp;"-"&amp;$C22,エリア表のみ!$D$5:$M$906,7,FALSE) ="●",FALSE),IFERROR(VLOOKUP($B22&amp;"-"&amp;$C22,エリア表のみ!$Q$5:$Z$906,7,FALSE) ="●",FALSE),IFERROR(VLOOKUP($B22&amp;"-"&amp;$C22,エリア表のみ!$AD$5:$AM$906,7,FALSE) ="●",FALSE)),1,0),0)</f>
        <v>0</v>
      </c>
      <c r="I22" s="71">
        <v>320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6</v>
      </c>
      <c r="B23" s="17">
        <v>148</v>
      </c>
      <c r="C23" s="71">
        <v>6</v>
      </c>
      <c r="D23" s="71">
        <f>IFERROR(IF(OR(IFERROR(VLOOKUP($B23&amp;"-"&amp;$C23,エリア表のみ!$D$5:$M$906,3,FALSE) ="●",FALSE),IFERROR(VLOOKUP($B23&amp;"-"&amp;$C23,エリア表のみ!$Q$5:$Z$906,3,FALSE) ="●",FALSE),IFERROR(VLOOKUP($B23&amp;"-"&amp;$C23,エリア表のみ!$AD$5:$AM$906,3,FALSE) ="●",FALSE)),1,0),0)</f>
        <v>0</v>
      </c>
      <c r="E23" s="71">
        <v>975</v>
      </c>
      <c r="F23" s="71">
        <f>IFERROR(IF(OR(IFERROR(VLOOKUP($B23&amp;"-"&amp;$C23,エリア表のみ!$D$5:$M$906,5,FALSE) ="●",FALSE),IFERROR(VLOOKUP($B23&amp;"-"&amp;$C23,エリア表のみ!$Q$5:$Z$906,5,FALSE) ="●",FALSE),IFERROR(VLOOKUP($B23&amp;"-"&amp;$C23,エリア表のみ!$AD$5:$AM$906,5,FALSE) ="●",FALSE)),1,0),0)</f>
        <v>0</v>
      </c>
      <c r="G23" s="71">
        <v>65</v>
      </c>
      <c r="H23" s="71">
        <f>IFERROR(IF(OR(IFERROR(VLOOKUP($B23&amp;"-"&amp;$C23,エリア表のみ!$D$5:$M$906,7,FALSE) ="●",FALSE),IFERROR(VLOOKUP($B23&amp;"-"&amp;$C23,エリア表のみ!$Q$5:$Z$906,7,FALSE) ="●",FALSE),IFERROR(VLOOKUP($B23&amp;"-"&amp;$C23,エリア表のみ!$AD$5:$AM$906,7,FALSE) ="●",FALSE)),1,0),0)</f>
        <v>0</v>
      </c>
      <c r="I23" s="71">
        <v>1040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9</v>
      </c>
      <c r="B24" s="17">
        <v>148</v>
      </c>
      <c r="C24" s="71">
        <v>9</v>
      </c>
      <c r="D24" s="71">
        <f>IFERROR(IF(OR(IFERROR(VLOOKUP($B24&amp;"-"&amp;$C24,エリア表のみ!$D$5:$M$906,3,FALSE) ="●",FALSE),IFERROR(VLOOKUP($B24&amp;"-"&amp;$C24,エリア表のみ!$Q$5:$Z$906,3,FALSE) ="●",FALSE),IFERROR(VLOOKUP($B24&amp;"-"&amp;$C24,エリア表のみ!$AD$5:$AM$906,3,FALSE) ="●",FALSE)),1,0),0)</f>
        <v>0</v>
      </c>
      <c r="E24" s="71">
        <v>520</v>
      </c>
      <c r="F24" s="71">
        <f>IFERROR(IF(OR(IFERROR(VLOOKUP($B24&amp;"-"&amp;$C24,エリア表のみ!$D$5:$M$906,5,FALSE) ="●",FALSE),IFERROR(VLOOKUP($B24&amp;"-"&amp;$C24,エリア表のみ!$Q$5:$Z$906,5,FALSE) ="●",FALSE),IFERROR(VLOOKUP($B24&amp;"-"&amp;$C24,エリア表のみ!$AD$5:$AM$906,5,FALSE) ="●",FALSE)),1,0),0)</f>
        <v>0</v>
      </c>
      <c r="G24" s="71">
        <v>470</v>
      </c>
      <c r="H24" s="71">
        <f>IFERROR(IF(OR(IFERROR(VLOOKUP($B24&amp;"-"&amp;$C24,エリア表のみ!$D$5:$M$906,7,FALSE) ="●",FALSE),IFERROR(VLOOKUP($B24&amp;"-"&amp;$C24,エリア表のみ!$Q$5:$Z$906,7,FALSE) ="●",FALSE),IFERROR(VLOOKUP($B24&amp;"-"&amp;$C24,エリア表のみ!$AD$5:$AM$906,7,FALSE) ="●",FALSE)),1,0),0)</f>
        <v>0</v>
      </c>
      <c r="I24" s="71">
        <v>990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10</v>
      </c>
      <c r="B25" s="17">
        <v>148</v>
      </c>
      <c r="C25" s="71">
        <v>10</v>
      </c>
      <c r="D25" s="71">
        <f>IFERROR(IF(OR(IFERROR(VLOOKUP($B25&amp;"-"&amp;$C25,エリア表のみ!$D$5:$M$906,3,FALSE) ="●",FALSE),IFERROR(VLOOKUP($B25&amp;"-"&amp;$C25,エリア表のみ!$Q$5:$Z$906,3,FALSE) ="●",FALSE),IFERROR(VLOOKUP($B25&amp;"-"&amp;$C25,エリア表のみ!$AD$5:$AM$906,3,FALSE) ="●",FALSE)),1,0),0)</f>
        <v>0</v>
      </c>
      <c r="E25" s="71">
        <v>305</v>
      </c>
      <c r="F25" s="71">
        <f>IFERROR(IF(OR(IFERROR(VLOOKUP($B25&amp;"-"&amp;$C25,エリア表のみ!$D$5:$M$906,5,FALSE) ="●",FALSE),IFERROR(VLOOKUP($B25&amp;"-"&amp;$C25,エリア表のみ!$Q$5:$Z$906,5,FALSE) ="●",FALSE),IFERROR(VLOOKUP($B25&amp;"-"&amp;$C25,エリア表のみ!$AD$5:$AM$906,5,FALSE) ="●",FALSE)),1,0),0)</f>
        <v>0</v>
      </c>
      <c r="G25" s="71">
        <v>225</v>
      </c>
      <c r="H25" s="71">
        <f>IFERROR(IF(OR(IFERROR(VLOOKUP($B25&amp;"-"&amp;$C25,エリア表のみ!$D$5:$M$906,7,FALSE) ="●",FALSE),IFERROR(VLOOKUP($B25&amp;"-"&amp;$C25,エリア表のみ!$Q$5:$Z$906,7,FALSE) ="●",FALSE),IFERROR(VLOOKUP($B25&amp;"-"&amp;$C25,エリア表のみ!$AD$5:$AM$906,7,FALSE) ="●",FALSE)),1,0),0)</f>
        <v>0</v>
      </c>
      <c r="I25" s="71">
        <v>530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11</v>
      </c>
      <c r="B26" s="17">
        <v>148</v>
      </c>
      <c r="C26" s="71">
        <v>11</v>
      </c>
      <c r="D26" s="71">
        <f>IFERROR(IF(OR(IFERROR(VLOOKUP($B26&amp;"-"&amp;$C26,エリア表のみ!$D$5:$M$906,3,FALSE) ="●",FALSE),IFERROR(VLOOKUP($B26&amp;"-"&amp;$C26,エリア表のみ!$Q$5:$Z$906,3,FALSE) ="●",FALSE),IFERROR(VLOOKUP($B26&amp;"-"&amp;$C26,エリア表のみ!$AD$5:$AM$906,3,FALSE) ="●",FALSE)),1,0),0)</f>
        <v>0</v>
      </c>
      <c r="E26" s="71">
        <v>130</v>
      </c>
      <c r="F26" s="71">
        <f>IFERROR(IF(OR(IFERROR(VLOOKUP($B26&amp;"-"&amp;$C26,エリア表のみ!$D$5:$M$906,5,FALSE) ="●",FALSE),IFERROR(VLOOKUP($B26&amp;"-"&amp;$C26,エリア表のみ!$Q$5:$Z$906,5,FALSE) ="●",FALSE),IFERROR(VLOOKUP($B26&amp;"-"&amp;$C26,エリア表のみ!$AD$5:$AM$906,5,FALSE) ="●",FALSE)),1,0),0)</f>
        <v>0</v>
      </c>
      <c r="G26" s="71">
        <v>320</v>
      </c>
      <c r="H26" s="71">
        <f>IFERROR(IF(OR(IFERROR(VLOOKUP($B26&amp;"-"&amp;$C26,エリア表のみ!$D$5:$M$906,7,FALSE) ="●",FALSE),IFERROR(VLOOKUP($B26&amp;"-"&amp;$C26,エリア表のみ!$Q$5:$Z$906,7,FALSE) ="●",FALSE),IFERROR(VLOOKUP($B26&amp;"-"&amp;$C26,エリア表のみ!$AD$5:$AM$906,7,FALSE) ="●",FALSE)),1,0),0)</f>
        <v>0</v>
      </c>
      <c r="I26" s="71">
        <v>450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12</v>
      </c>
      <c r="B27" s="17">
        <v>148</v>
      </c>
      <c r="C27" s="71">
        <v>12</v>
      </c>
      <c r="D27" s="71">
        <f>IFERROR(IF(OR(IFERROR(VLOOKUP($B27&amp;"-"&amp;$C27,エリア表のみ!$D$5:$M$906,3,FALSE) ="●",FALSE),IFERROR(VLOOKUP($B27&amp;"-"&amp;$C27,エリア表のみ!$Q$5:$Z$906,3,FALSE) ="●",FALSE),IFERROR(VLOOKUP($B27&amp;"-"&amp;$C27,エリア表のみ!$AD$5:$AM$906,3,FALSE) ="●",FALSE)),1,0),0)</f>
        <v>0</v>
      </c>
      <c r="E27" s="71">
        <v>395</v>
      </c>
      <c r="F27" s="71">
        <f>IFERROR(IF(OR(IFERROR(VLOOKUP($B27&amp;"-"&amp;$C27,エリア表のみ!$D$5:$M$906,5,FALSE) ="●",FALSE),IFERROR(VLOOKUP($B27&amp;"-"&amp;$C27,エリア表のみ!$Q$5:$Z$906,5,FALSE) ="●",FALSE),IFERROR(VLOOKUP($B27&amp;"-"&amp;$C27,エリア表のみ!$AD$5:$AM$906,5,FALSE) ="●",FALSE)),1,0),0)</f>
        <v>0</v>
      </c>
      <c r="G27" s="71">
        <v>165</v>
      </c>
      <c r="H27" s="71">
        <f>IFERROR(IF(OR(IFERROR(VLOOKUP($B27&amp;"-"&amp;$C27,エリア表のみ!$D$5:$M$906,7,FALSE) ="●",FALSE),IFERROR(VLOOKUP($B27&amp;"-"&amp;$C27,エリア表のみ!$Q$5:$Z$906,7,FALSE) ="●",FALSE),IFERROR(VLOOKUP($B27&amp;"-"&amp;$C27,エリア表のみ!$AD$5:$AM$906,7,FALSE) ="●",FALSE)),1,0),0)</f>
        <v>0</v>
      </c>
      <c r="I27" s="71">
        <v>560</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13</v>
      </c>
      <c r="B28" s="17">
        <v>148</v>
      </c>
      <c r="C28" s="71">
        <v>13</v>
      </c>
      <c r="D28" s="71">
        <f>IFERROR(IF(OR(IFERROR(VLOOKUP($B28&amp;"-"&amp;$C28,エリア表のみ!$D$5:$M$906,3,FALSE) ="●",FALSE),IFERROR(VLOOKUP($B28&amp;"-"&amp;$C28,エリア表のみ!$Q$5:$Z$906,3,FALSE) ="●",FALSE),IFERROR(VLOOKUP($B28&amp;"-"&amp;$C28,エリア表のみ!$AD$5:$AM$906,3,FALSE) ="●",FALSE)),1,0),0)</f>
        <v>0</v>
      </c>
      <c r="E28" s="71">
        <v>185</v>
      </c>
      <c r="F28" s="71">
        <f>IFERROR(IF(OR(IFERROR(VLOOKUP($B28&amp;"-"&amp;$C28,エリア表のみ!$D$5:$M$906,5,FALSE) ="●",FALSE),IFERROR(VLOOKUP($B28&amp;"-"&amp;$C28,エリア表のみ!$Q$5:$Z$906,5,FALSE) ="●",FALSE),IFERROR(VLOOKUP($B28&amp;"-"&amp;$C28,エリア表のみ!$AD$5:$AM$906,5,FALSE) ="●",FALSE)),1,0),0)</f>
        <v>0</v>
      </c>
      <c r="G28" s="71">
        <v>395</v>
      </c>
      <c r="H28" s="71">
        <f>IFERROR(IF(OR(IFERROR(VLOOKUP($B28&amp;"-"&amp;$C28,エリア表のみ!$D$5:$M$906,7,FALSE) ="●",FALSE),IFERROR(VLOOKUP($B28&amp;"-"&amp;$C28,エリア表のみ!$Q$5:$Z$906,7,FALSE) ="●",FALSE),IFERROR(VLOOKUP($B28&amp;"-"&amp;$C28,エリア表のみ!$AD$5:$AM$906,7,FALSE) ="●",FALSE)),1,0),0)</f>
        <v>0</v>
      </c>
      <c r="I28" s="71">
        <v>580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22</v>
      </c>
      <c r="B29" s="17">
        <v>148</v>
      </c>
      <c r="C29" s="71">
        <v>22</v>
      </c>
      <c r="D29" s="71">
        <f>IFERROR(IF(OR(IFERROR(VLOOKUP($B29&amp;"-"&amp;$C29,エリア表のみ!$D$5:$M$906,3,FALSE) ="●",FALSE),IFERROR(VLOOKUP($B29&amp;"-"&amp;$C29,エリア表のみ!$Q$5:$Z$906,3,FALSE) ="●",FALSE),IFERROR(VLOOKUP($B29&amp;"-"&amp;$C29,エリア表のみ!$AD$5:$AM$906,3,FALSE) ="●",FALSE)),1,0),0)</f>
        <v>0</v>
      </c>
      <c r="E29" s="71">
        <v>20</v>
      </c>
      <c r="F29" s="71">
        <f>IFERROR(IF(OR(IFERROR(VLOOKUP($B29&amp;"-"&amp;$C29,エリア表のみ!$D$5:$M$906,5,FALSE) ="●",FALSE),IFERROR(VLOOKUP($B29&amp;"-"&amp;$C29,エリア表のみ!$Q$5:$Z$906,5,FALSE) ="●",FALSE),IFERROR(VLOOKUP($B29&amp;"-"&amp;$C29,エリア表のみ!$AD$5:$AM$906,5,FALSE) ="●",FALSE)),1,0),0)</f>
        <v>0</v>
      </c>
      <c r="G29" s="71">
        <v>0</v>
      </c>
      <c r="H29" s="71">
        <f>IFERROR(IF(OR(IFERROR(VLOOKUP($B29&amp;"-"&amp;$C29,エリア表のみ!$D$5:$M$906,7,FALSE) ="●",FALSE),IFERROR(VLOOKUP($B29&amp;"-"&amp;$C29,エリア表のみ!$Q$5:$Z$906,7,FALSE) ="●",FALSE),IFERROR(VLOOKUP($B29&amp;"-"&amp;$C29,エリア表のみ!$AD$5:$AM$906,7,FALSE) ="●",FALSE)),1,0),0)</f>
        <v>0</v>
      </c>
      <c r="I29" s="71">
        <v>20</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23</v>
      </c>
      <c r="B30" s="17">
        <v>148</v>
      </c>
      <c r="C30" s="71">
        <v>23</v>
      </c>
      <c r="D30" s="71">
        <f>IFERROR(IF(OR(IFERROR(VLOOKUP($B30&amp;"-"&amp;$C30,エリア表のみ!$D$5:$M$906,3,FALSE) ="●",FALSE),IFERROR(VLOOKUP($B30&amp;"-"&amp;$C30,エリア表のみ!$Q$5:$Z$906,3,FALSE) ="●",FALSE),IFERROR(VLOOKUP($B30&amp;"-"&amp;$C30,エリア表のみ!$AD$5:$AM$906,3,FALSE) ="●",FALSE)),1,0),0)</f>
        <v>0</v>
      </c>
      <c r="E30" s="71">
        <v>170</v>
      </c>
      <c r="F30" s="71">
        <f>IFERROR(IF(OR(IFERROR(VLOOKUP($B30&amp;"-"&amp;$C30,エリア表のみ!$D$5:$M$906,5,FALSE) ="●",FALSE),IFERROR(VLOOKUP($B30&amp;"-"&amp;$C30,エリア表のみ!$Q$5:$Z$906,5,FALSE) ="●",FALSE),IFERROR(VLOOKUP($B30&amp;"-"&amp;$C30,エリア表のみ!$AD$5:$AM$906,5,FALSE) ="●",FALSE)),1,0),0)</f>
        <v>0</v>
      </c>
      <c r="G30" s="71">
        <v>200</v>
      </c>
      <c r="H30" s="71">
        <f>IFERROR(IF(OR(IFERROR(VLOOKUP($B30&amp;"-"&amp;$C30,エリア表のみ!$D$5:$M$906,7,FALSE) ="●",FALSE),IFERROR(VLOOKUP($B30&amp;"-"&amp;$C30,エリア表のみ!$Q$5:$Z$906,7,FALSE) ="●",FALSE),IFERROR(VLOOKUP($B30&amp;"-"&amp;$C30,エリア表のみ!$AD$5:$AM$906,7,FALSE) ="●",FALSE)),1,0),0)</f>
        <v>0</v>
      </c>
      <c r="I30" s="71">
        <v>370</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14</v>
      </c>
      <c r="B31" s="17">
        <v>149</v>
      </c>
      <c r="C31" s="71">
        <v>14</v>
      </c>
      <c r="D31" s="71">
        <f>IFERROR(IF(OR(IFERROR(VLOOKUP($B31&amp;"-"&amp;$C31,エリア表のみ!$D$5:$M$906,3,FALSE) ="●",FALSE),IFERROR(VLOOKUP($B31&amp;"-"&amp;$C31,エリア表のみ!$Q$5:$Z$906,3,FALSE) ="●",FALSE),IFERROR(VLOOKUP($B31&amp;"-"&amp;$C31,エリア表のみ!$AD$5:$AM$906,3,FALSE) ="●",FALSE)),1,0),0)</f>
        <v>0</v>
      </c>
      <c r="E31" s="71">
        <v>83</v>
      </c>
      <c r="F31" s="71">
        <f>IFERROR(IF(OR(IFERROR(VLOOKUP($B31&amp;"-"&amp;$C31,エリア表のみ!$D$5:$M$906,5,FALSE) ="●",FALSE),IFERROR(VLOOKUP($B31&amp;"-"&amp;$C31,エリア表のみ!$Q$5:$Z$906,5,FALSE) ="●",FALSE),IFERROR(VLOOKUP($B31&amp;"-"&amp;$C31,エリア表のみ!$AD$5:$AM$906,5,FALSE) ="●",FALSE)),1,0),0)</f>
        <v>0</v>
      </c>
      <c r="G31" s="71">
        <v>17</v>
      </c>
      <c r="H31" s="71">
        <f>IFERROR(IF(OR(IFERROR(VLOOKUP($B31&amp;"-"&amp;$C31,エリア表のみ!$D$5:$M$906,7,FALSE) ="●",FALSE),IFERROR(VLOOKUP($B31&amp;"-"&amp;$C31,エリア表のみ!$Q$5:$Z$906,7,FALSE) ="●",FALSE),IFERROR(VLOOKUP($B31&amp;"-"&amp;$C31,エリア表のみ!$AD$5:$AM$906,7,FALSE) ="●",FALSE)),1,0),0)</f>
        <v>0</v>
      </c>
      <c r="I31" s="71">
        <v>100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15</v>
      </c>
      <c r="B32" s="17">
        <v>149</v>
      </c>
      <c r="C32" s="71">
        <v>15</v>
      </c>
      <c r="D32" s="71">
        <f>IFERROR(IF(OR(IFERROR(VLOOKUP($B32&amp;"-"&amp;$C32,エリア表のみ!$D$5:$M$906,3,FALSE) ="●",FALSE),IFERROR(VLOOKUP($B32&amp;"-"&amp;$C32,エリア表のみ!$Q$5:$Z$906,3,FALSE) ="●",FALSE),IFERROR(VLOOKUP($B32&amp;"-"&amp;$C32,エリア表のみ!$AD$5:$AM$906,3,FALSE) ="●",FALSE)),1,0),0)</f>
        <v>0</v>
      </c>
      <c r="E32" s="71">
        <v>394</v>
      </c>
      <c r="F32" s="71">
        <f>IFERROR(IF(OR(IFERROR(VLOOKUP($B32&amp;"-"&amp;$C32,エリア表のみ!$D$5:$M$906,5,FALSE) ="●",FALSE),IFERROR(VLOOKUP($B32&amp;"-"&amp;$C32,エリア表のみ!$Q$5:$Z$906,5,FALSE) ="●",FALSE),IFERROR(VLOOKUP($B32&amp;"-"&amp;$C32,エリア表のみ!$AD$5:$AM$906,5,FALSE) ="●",FALSE)),1,0),0)</f>
        <v>0</v>
      </c>
      <c r="G32" s="71">
        <v>106</v>
      </c>
      <c r="H32" s="71">
        <f>IFERROR(IF(OR(IFERROR(VLOOKUP($B32&amp;"-"&amp;$C32,エリア表のみ!$D$5:$M$906,7,FALSE) ="●",FALSE),IFERROR(VLOOKUP($B32&amp;"-"&amp;$C32,エリア表のみ!$Q$5:$Z$906,7,FALSE) ="●",FALSE),IFERROR(VLOOKUP($B32&amp;"-"&amp;$C32,エリア表のみ!$AD$5:$AM$906,7,FALSE) ="●",FALSE)),1,0),0)</f>
        <v>0</v>
      </c>
      <c r="I32" s="71">
        <v>500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16</v>
      </c>
      <c r="B33" s="17">
        <v>149</v>
      </c>
      <c r="C33" s="71">
        <v>16</v>
      </c>
      <c r="D33" s="71">
        <f>IFERROR(IF(OR(IFERROR(VLOOKUP($B33&amp;"-"&amp;$C33,エリア表のみ!$D$5:$M$906,3,FALSE) ="●",FALSE),IFERROR(VLOOKUP($B33&amp;"-"&amp;$C33,エリア表のみ!$Q$5:$Z$906,3,FALSE) ="●",FALSE),IFERROR(VLOOKUP($B33&amp;"-"&amp;$C33,エリア表のみ!$AD$5:$AM$906,3,FALSE) ="●",FALSE)),1,0),0)</f>
        <v>0</v>
      </c>
      <c r="E33" s="71">
        <v>465</v>
      </c>
      <c r="F33" s="71">
        <f>IFERROR(IF(OR(IFERROR(VLOOKUP($B33&amp;"-"&amp;$C33,エリア表のみ!$D$5:$M$906,5,FALSE) ="●",FALSE),IFERROR(VLOOKUP($B33&amp;"-"&amp;$C33,エリア表のみ!$Q$5:$Z$906,5,FALSE) ="●",FALSE),IFERROR(VLOOKUP($B33&amp;"-"&amp;$C33,エリア表のみ!$AD$5:$AM$906,5,FALSE) ="●",FALSE)),1,0),0)</f>
        <v>0</v>
      </c>
      <c r="G33" s="71">
        <v>185</v>
      </c>
      <c r="H33" s="71">
        <f>IFERROR(IF(OR(IFERROR(VLOOKUP($B33&amp;"-"&amp;$C33,エリア表のみ!$D$5:$M$906,7,FALSE) ="●",FALSE),IFERROR(VLOOKUP($B33&amp;"-"&amp;$C33,エリア表のみ!$Q$5:$Z$906,7,FALSE) ="●",FALSE),IFERROR(VLOOKUP($B33&amp;"-"&amp;$C33,エリア表のみ!$AD$5:$AM$906,7,FALSE) ="●",FALSE)),1,0),0)</f>
        <v>0</v>
      </c>
      <c r="I33" s="71">
        <v>650</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1</v>
      </c>
      <c r="B34" s="17">
        <v>150</v>
      </c>
      <c r="C34" s="71">
        <v>1</v>
      </c>
      <c r="D34" s="71">
        <f>IFERROR(IF(OR(IFERROR(VLOOKUP($B34&amp;"-"&amp;$C34,エリア表のみ!$D$5:$M$906,3,FALSE) ="●",FALSE),IFERROR(VLOOKUP($B34&amp;"-"&amp;$C34,エリア表のみ!$Q$5:$Z$906,3,FALSE) ="●",FALSE),IFERROR(VLOOKUP($B34&amp;"-"&amp;$C34,エリア表のみ!$AD$5:$AM$906,3,FALSE) ="●",FALSE)),1,0),0)</f>
        <v>0</v>
      </c>
      <c r="E34" s="71">
        <v>530</v>
      </c>
      <c r="F34" s="71">
        <f>IFERROR(IF(OR(IFERROR(VLOOKUP($B34&amp;"-"&amp;$C34,エリア表のみ!$D$5:$M$906,5,FALSE) ="●",FALSE),IFERROR(VLOOKUP($B34&amp;"-"&amp;$C34,エリア表のみ!$Q$5:$Z$906,5,FALSE) ="●",FALSE),IFERROR(VLOOKUP($B34&amp;"-"&amp;$C34,エリア表のみ!$AD$5:$AM$906,5,FALSE) ="●",FALSE)),1,0),0)</f>
        <v>0</v>
      </c>
      <c r="G34" s="71">
        <v>270</v>
      </c>
      <c r="H34" s="71">
        <f>IFERROR(IF(OR(IFERROR(VLOOKUP($B34&amp;"-"&amp;$C34,エリア表のみ!$D$5:$M$906,7,FALSE) ="●",FALSE),IFERROR(VLOOKUP($B34&amp;"-"&amp;$C34,エリア表のみ!$Q$5:$Z$906,7,FALSE) ="●",FALSE),IFERROR(VLOOKUP($B34&amp;"-"&amp;$C34,エリア表のみ!$AD$5:$AM$906,7,FALSE) ="●",FALSE)),1,0),0)</f>
        <v>0</v>
      </c>
      <c r="I34" s="71">
        <v>800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2</v>
      </c>
      <c r="B35" s="17">
        <v>150</v>
      </c>
      <c r="C35" s="71">
        <v>2</v>
      </c>
      <c r="D35" s="71">
        <f>IFERROR(IF(OR(IFERROR(VLOOKUP($B35&amp;"-"&amp;$C35,エリア表のみ!$D$5:$M$906,3,FALSE) ="●",FALSE),IFERROR(VLOOKUP($B35&amp;"-"&amp;$C35,エリア表のみ!$Q$5:$Z$906,3,FALSE) ="●",FALSE),IFERROR(VLOOKUP($B35&amp;"-"&amp;$C35,エリア表のみ!$AD$5:$AM$906,3,FALSE) ="●",FALSE)),1,0),0)</f>
        <v>0</v>
      </c>
      <c r="E35" s="71">
        <v>81</v>
      </c>
      <c r="F35" s="71">
        <f>IFERROR(IF(OR(IFERROR(VLOOKUP($B35&amp;"-"&amp;$C35,エリア表のみ!$D$5:$M$906,5,FALSE) ="●",FALSE),IFERROR(VLOOKUP($B35&amp;"-"&amp;$C35,エリア表のみ!$Q$5:$Z$906,5,FALSE) ="●",FALSE),IFERROR(VLOOKUP($B35&amp;"-"&amp;$C35,エリア表のみ!$AD$5:$AM$906,5,FALSE) ="●",FALSE)),1,0),0)</f>
        <v>0</v>
      </c>
      <c r="G35" s="71">
        <v>29</v>
      </c>
      <c r="H35" s="71">
        <f>IFERROR(IF(OR(IFERROR(VLOOKUP($B35&amp;"-"&amp;$C35,エリア表のみ!$D$5:$M$906,7,FALSE) ="●",FALSE),IFERROR(VLOOKUP($B35&amp;"-"&amp;$C35,エリア表のみ!$Q$5:$Z$906,7,FALSE) ="●",FALSE),IFERROR(VLOOKUP($B35&amp;"-"&amp;$C35,エリア表のみ!$AD$5:$AM$906,7,FALSE) ="●",FALSE)),1,0),0)</f>
        <v>0</v>
      </c>
      <c r="I35" s="71">
        <v>110</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3</v>
      </c>
      <c r="B36" s="17">
        <v>150</v>
      </c>
      <c r="C36" s="71">
        <v>3</v>
      </c>
      <c r="D36" s="71">
        <f>IFERROR(IF(OR(IFERROR(VLOOKUP($B36&amp;"-"&amp;$C36,エリア表のみ!$D$5:$M$906,3,FALSE) ="●",FALSE),IFERROR(VLOOKUP($B36&amp;"-"&amp;$C36,エリア表のみ!$Q$5:$Z$906,3,FALSE) ="●",FALSE),IFERROR(VLOOKUP($B36&amp;"-"&amp;$C36,エリア表のみ!$AD$5:$AM$906,3,FALSE) ="●",FALSE)),1,0),0)</f>
        <v>0</v>
      </c>
      <c r="E36" s="71">
        <v>120</v>
      </c>
      <c r="F36" s="71">
        <f>IFERROR(IF(OR(IFERROR(VLOOKUP($B36&amp;"-"&amp;$C36,エリア表のみ!$D$5:$M$906,5,FALSE) ="●",FALSE),IFERROR(VLOOKUP($B36&amp;"-"&amp;$C36,エリア表のみ!$Q$5:$Z$906,5,FALSE) ="●",FALSE),IFERROR(VLOOKUP($B36&amp;"-"&amp;$C36,エリア表のみ!$AD$5:$AM$906,5,FALSE) ="●",FALSE)),1,0),0)</f>
        <v>0</v>
      </c>
      <c r="G36" s="71">
        <v>20</v>
      </c>
      <c r="H36" s="71">
        <f>IFERROR(IF(OR(IFERROR(VLOOKUP($B36&amp;"-"&amp;$C36,エリア表のみ!$D$5:$M$906,7,FALSE) ="●",FALSE),IFERROR(VLOOKUP($B36&amp;"-"&amp;$C36,エリア表のみ!$Q$5:$Z$906,7,FALSE) ="●",FALSE),IFERROR(VLOOKUP($B36&amp;"-"&amp;$C36,エリア表のみ!$AD$5:$AM$906,7,FALSE) ="●",FALSE)),1,0),0)</f>
        <v>0</v>
      </c>
      <c r="I36" s="71">
        <v>140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4</v>
      </c>
      <c r="B37" s="17">
        <v>150</v>
      </c>
      <c r="C37" s="71">
        <v>4</v>
      </c>
      <c r="D37" s="71">
        <f>IFERROR(IF(OR(IFERROR(VLOOKUP($B37&amp;"-"&amp;$C37,エリア表のみ!$D$5:$M$906,3,FALSE) ="●",FALSE),IFERROR(VLOOKUP($B37&amp;"-"&amp;$C37,エリア表のみ!$Q$5:$Z$906,3,FALSE) ="●",FALSE),IFERROR(VLOOKUP($B37&amp;"-"&amp;$C37,エリア表のみ!$AD$5:$AM$906,3,FALSE) ="●",FALSE)),1,0),0)</f>
        <v>0</v>
      </c>
      <c r="E37" s="71">
        <v>90</v>
      </c>
      <c r="F37" s="71">
        <f>IFERROR(IF(OR(IFERROR(VLOOKUP($B37&amp;"-"&amp;$C37,エリア表のみ!$D$5:$M$906,5,FALSE) ="●",FALSE),IFERROR(VLOOKUP($B37&amp;"-"&amp;$C37,エリア表のみ!$Q$5:$Z$906,5,FALSE) ="●",FALSE),IFERROR(VLOOKUP($B37&amp;"-"&amp;$C37,エリア表のみ!$AD$5:$AM$906,5,FALSE) ="●",FALSE)),1,0),0)</f>
        <v>0</v>
      </c>
      <c r="G37" s="71">
        <v>85</v>
      </c>
      <c r="H37" s="71">
        <f>IFERROR(IF(OR(IFERROR(VLOOKUP($B37&amp;"-"&amp;$C37,エリア表のみ!$D$5:$M$906,7,FALSE) ="●",FALSE),IFERROR(VLOOKUP($B37&amp;"-"&amp;$C37,エリア表のみ!$Q$5:$Z$906,7,FALSE) ="●",FALSE),IFERROR(VLOOKUP($B37&amp;"-"&amp;$C37,エリア表のみ!$AD$5:$AM$906,7,FALSE) ="●",FALSE)),1,0),0)</f>
        <v>0</v>
      </c>
      <c r="I37" s="71">
        <v>175</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5</v>
      </c>
      <c r="B38" s="17">
        <v>150</v>
      </c>
      <c r="C38" s="71">
        <v>5</v>
      </c>
      <c r="D38" s="71">
        <f>IFERROR(IF(OR(IFERROR(VLOOKUP($B38&amp;"-"&amp;$C38,エリア表のみ!$D$5:$M$906,3,FALSE) ="●",FALSE),IFERROR(VLOOKUP($B38&amp;"-"&amp;$C38,エリア表のみ!$Q$5:$Z$906,3,FALSE) ="●",FALSE),IFERROR(VLOOKUP($B38&amp;"-"&amp;$C38,エリア表のみ!$AD$5:$AM$906,3,FALSE) ="●",FALSE)),1,0),0)</f>
        <v>0</v>
      </c>
      <c r="E38" s="71">
        <v>220</v>
      </c>
      <c r="F38" s="71">
        <f>IFERROR(IF(OR(IFERROR(VLOOKUP($B38&amp;"-"&amp;$C38,エリア表のみ!$D$5:$M$906,5,FALSE) ="●",FALSE),IFERROR(VLOOKUP($B38&amp;"-"&amp;$C38,エリア表のみ!$Q$5:$Z$906,5,FALSE) ="●",FALSE),IFERROR(VLOOKUP($B38&amp;"-"&amp;$C38,エリア表のみ!$AD$5:$AM$906,5,FALSE) ="●",FALSE)),1,0),0)</f>
        <v>0</v>
      </c>
      <c r="G38" s="71">
        <v>90</v>
      </c>
      <c r="H38" s="71">
        <f>IFERROR(IF(OR(IFERROR(VLOOKUP($B38&amp;"-"&amp;$C38,エリア表のみ!$D$5:$M$906,7,FALSE) ="●",FALSE),IFERROR(VLOOKUP($B38&amp;"-"&amp;$C38,エリア表のみ!$Q$5:$Z$906,7,FALSE) ="●",FALSE),IFERROR(VLOOKUP($B38&amp;"-"&amp;$C38,エリア表のみ!$AD$5:$AM$906,7,FALSE) ="●",FALSE)),1,0),0)</f>
        <v>0</v>
      </c>
      <c r="I38" s="71">
        <v>310</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6</v>
      </c>
      <c r="B39" s="17">
        <v>150</v>
      </c>
      <c r="C39" s="71">
        <v>6</v>
      </c>
      <c r="D39" s="71">
        <f>IFERROR(IF(OR(IFERROR(VLOOKUP($B39&amp;"-"&amp;$C39,エリア表のみ!$D$5:$M$906,3,FALSE) ="●",FALSE),IFERROR(VLOOKUP($B39&amp;"-"&amp;$C39,エリア表のみ!$Q$5:$Z$906,3,FALSE) ="●",FALSE),IFERROR(VLOOKUP($B39&amp;"-"&amp;$C39,エリア表のみ!$AD$5:$AM$906,3,FALSE) ="●",FALSE)),1,0),0)</f>
        <v>0</v>
      </c>
      <c r="E39" s="71">
        <v>380</v>
      </c>
      <c r="F39" s="71">
        <f>IFERROR(IF(OR(IFERROR(VLOOKUP($B39&amp;"-"&amp;$C39,エリア表のみ!$D$5:$M$906,5,FALSE) ="●",FALSE),IFERROR(VLOOKUP($B39&amp;"-"&amp;$C39,エリア表のみ!$Q$5:$Z$906,5,FALSE) ="●",FALSE),IFERROR(VLOOKUP($B39&amp;"-"&amp;$C39,エリア表のみ!$AD$5:$AM$906,5,FALSE) ="●",FALSE)),1,0),0)</f>
        <v>0</v>
      </c>
      <c r="G39" s="71">
        <v>253</v>
      </c>
      <c r="H39" s="71">
        <f>IFERROR(IF(OR(IFERROR(VLOOKUP($B39&amp;"-"&amp;$C39,エリア表のみ!$D$5:$M$906,7,FALSE) ="●",FALSE),IFERROR(VLOOKUP($B39&amp;"-"&amp;$C39,エリア表のみ!$Q$5:$Z$906,7,FALSE) ="●",FALSE),IFERROR(VLOOKUP($B39&amp;"-"&amp;$C39,エリア表のみ!$AD$5:$AM$906,7,FALSE) ="●",FALSE)),1,0),0)</f>
        <v>0</v>
      </c>
      <c r="I39" s="71">
        <v>633</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21</v>
      </c>
      <c r="B40" s="17">
        <v>150</v>
      </c>
      <c r="C40" s="71">
        <v>21</v>
      </c>
      <c r="D40" s="71">
        <f>IFERROR(IF(OR(IFERROR(VLOOKUP($B40&amp;"-"&amp;$C40,エリア表のみ!$D$5:$M$906,3,FALSE) ="●",FALSE),IFERROR(VLOOKUP($B40&amp;"-"&amp;$C40,エリア表のみ!$Q$5:$Z$906,3,FALSE) ="●",FALSE),IFERROR(VLOOKUP($B40&amp;"-"&amp;$C40,エリア表のみ!$AD$5:$AM$906,3,FALSE) ="●",FALSE)),1,0),0)</f>
        <v>0</v>
      </c>
      <c r="E40" s="71">
        <v>725</v>
      </c>
      <c r="F40" s="71">
        <f>IFERROR(IF(OR(IFERROR(VLOOKUP($B40&amp;"-"&amp;$C40,エリア表のみ!$D$5:$M$906,5,FALSE) ="●",FALSE),IFERROR(VLOOKUP($B40&amp;"-"&amp;$C40,エリア表のみ!$Q$5:$Z$906,5,FALSE) ="●",FALSE),IFERROR(VLOOKUP($B40&amp;"-"&amp;$C40,エリア表のみ!$AD$5:$AM$906,5,FALSE) ="●",FALSE)),1,0),0)</f>
        <v>0</v>
      </c>
      <c r="G40" s="71">
        <v>10</v>
      </c>
      <c r="H40" s="71">
        <f>IFERROR(IF(OR(IFERROR(VLOOKUP($B40&amp;"-"&amp;$C40,エリア表のみ!$D$5:$M$906,7,FALSE) ="●",FALSE),IFERROR(VLOOKUP($B40&amp;"-"&amp;$C40,エリア表のみ!$Q$5:$Z$906,7,FALSE) ="●",FALSE),IFERROR(VLOOKUP($B40&amp;"-"&amp;$C40,エリア表のみ!$AD$5:$AM$906,7,FALSE) ="●",FALSE)),1,0),0)</f>
        <v>0</v>
      </c>
      <c r="I40" s="71">
        <v>735</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22</v>
      </c>
      <c r="B41" s="17">
        <v>150</v>
      </c>
      <c r="C41" s="71">
        <v>22</v>
      </c>
      <c r="D41" s="71">
        <f>IFERROR(IF(OR(IFERROR(VLOOKUP($B41&amp;"-"&amp;$C41,エリア表のみ!$D$5:$M$906,3,FALSE) ="●",FALSE),IFERROR(VLOOKUP($B41&amp;"-"&amp;$C41,エリア表のみ!$Q$5:$Z$906,3,FALSE) ="●",FALSE),IFERROR(VLOOKUP($B41&amp;"-"&amp;$C41,エリア表のみ!$AD$5:$AM$906,3,FALSE) ="●",FALSE)),1,0),0)</f>
        <v>0</v>
      </c>
      <c r="E41" s="71">
        <v>71</v>
      </c>
      <c r="F41" s="71">
        <f>IFERROR(IF(OR(IFERROR(VLOOKUP($B41&amp;"-"&amp;$C41,エリア表のみ!$D$5:$M$906,5,FALSE) ="●",FALSE),IFERROR(VLOOKUP($B41&amp;"-"&amp;$C41,エリア表のみ!$Q$5:$Z$906,5,FALSE) ="●",FALSE),IFERROR(VLOOKUP($B41&amp;"-"&amp;$C41,エリア表のみ!$AD$5:$AM$906,5,FALSE) ="●",FALSE)),1,0),0)</f>
        <v>0</v>
      </c>
      <c r="G41" s="71">
        <v>30</v>
      </c>
      <c r="H41" s="71">
        <f>IFERROR(IF(OR(IFERROR(VLOOKUP($B41&amp;"-"&amp;$C41,エリア表のみ!$D$5:$M$906,7,FALSE) ="●",FALSE),IFERROR(VLOOKUP($B41&amp;"-"&amp;$C41,エリア表のみ!$Q$5:$Z$906,7,FALSE) ="●",FALSE),IFERROR(VLOOKUP($B41&amp;"-"&amp;$C41,エリア表のみ!$AD$5:$AM$906,7,FALSE) ="●",FALSE)),1,0),0)</f>
        <v>0</v>
      </c>
      <c r="I41" s="71">
        <v>101</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23</v>
      </c>
      <c r="B42" s="17">
        <v>150</v>
      </c>
      <c r="C42" s="71">
        <v>23</v>
      </c>
      <c r="D42" s="71">
        <f>IFERROR(IF(OR(IFERROR(VLOOKUP($B42&amp;"-"&amp;$C42,エリア表のみ!$D$5:$M$906,3,FALSE) ="●",FALSE),IFERROR(VLOOKUP($B42&amp;"-"&amp;$C42,エリア表のみ!$Q$5:$Z$906,3,FALSE) ="●",FALSE),IFERROR(VLOOKUP($B42&amp;"-"&amp;$C42,エリア表のみ!$AD$5:$AM$906,3,FALSE) ="●",FALSE)),1,0),0)</f>
        <v>0</v>
      </c>
      <c r="E42" s="71">
        <v>25</v>
      </c>
      <c r="F42" s="71">
        <f>IFERROR(IF(OR(IFERROR(VLOOKUP($B42&amp;"-"&amp;$C42,エリア表のみ!$D$5:$M$906,5,FALSE) ="●",FALSE),IFERROR(VLOOKUP($B42&amp;"-"&amp;$C42,エリア表のみ!$Q$5:$Z$906,5,FALSE) ="●",FALSE),IFERROR(VLOOKUP($B42&amp;"-"&amp;$C42,エリア表のみ!$AD$5:$AM$906,5,FALSE) ="●",FALSE)),1,0),0)</f>
        <v>0</v>
      </c>
      <c r="G42" s="71">
        <v>25</v>
      </c>
      <c r="H42" s="71">
        <f>IFERROR(IF(OR(IFERROR(VLOOKUP($B42&amp;"-"&amp;$C42,エリア表のみ!$D$5:$M$906,7,FALSE) ="●",FALSE),IFERROR(VLOOKUP($B42&amp;"-"&amp;$C42,エリア表のみ!$Q$5:$Z$906,7,FALSE) ="●",FALSE),IFERROR(VLOOKUP($B42&amp;"-"&amp;$C42,エリア表のみ!$AD$5:$AM$906,7,FALSE) ="●",FALSE)),1,0),0)</f>
        <v>0</v>
      </c>
      <c r="I42" s="71">
        <v>50</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1</v>
      </c>
      <c r="B43" s="17">
        <v>151</v>
      </c>
      <c r="C43" s="71">
        <v>1</v>
      </c>
      <c r="D43" s="71">
        <f>IFERROR(IF(OR(IFERROR(VLOOKUP($B43&amp;"-"&amp;$C43,エリア表のみ!$D$5:$M$906,3,FALSE) ="●",FALSE),IFERROR(VLOOKUP($B43&amp;"-"&amp;$C43,エリア表のみ!$Q$5:$Z$906,3,FALSE) ="●",FALSE),IFERROR(VLOOKUP($B43&amp;"-"&amp;$C43,エリア表のみ!$AD$5:$AM$906,3,FALSE) ="●",FALSE)),1,0),0)</f>
        <v>0</v>
      </c>
      <c r="E43" s="71">
        <v>360</v>
      </c>
      <c r="F43" s="71">
        <f>IFERROR(IF(OR(IFERROR(VLOOKUP($B43&amp;"-"&amp;$C43,エリア表のみ!$D$5:$M$906,5,FALSE) ="●",FALSE),IFERROR(VLOOKUP($B43&amp;"-"&amp;$C43,エリア表のみ!$Q$5:$Z$906,5,FALSE) ="●",FALSE),IFERROR(VLOOKUP($B43&amp;"-"&amp;$C43,エリア表のみ!$AD$5:$AM$906,5,FALSE) ="●",FALSE)),1,0),0)</f>
        <v>0</v>
      </c>
      <c r="G43" s="71">
        <v>240</v>
      </c>
      <c r="H43" s="71">
        <f>IFERROR(IF(OR(IFERROR(VLOOKUP($B43&amp;"-"&amp;$C43,エリア表のみ!$D$5:$M$906,7,FALSE) ="●",FALSE),IFERROR(VLOOKUP($B43&amp;"-"&amp;$C43,エリア表のみ!$Q$5:$Z$906,7,FALSE) ="●",FALSE),IFERROR(VLOOKUP($B43&amp;"-"&amp;$C43,エリア表のみ!$AD$5:$AM$906,7,FALSE) ="●",FALSE)),1,0),0)</f>
        <v>0</v>
      </c>
      <c r="I43" s="71">
        <v>600</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2</v>
      </c>
      <c r="B44" s="17">
        <v>151</v>
      </c>
      <c r="C44" s="71">
        <v>2</v>
      </c>
      <c r="D44" s="71">
        <f>IFERROR(IF(OR(IFERROR(VLOOKUP($B44&amp;"-"&amp;$C44,エリア表のみ!$D$5:$M$906,3,FALSE) ="●",FALSE),IFERROR(VLOOKUP($B44&amp;"-"&amp;$C44,エリア表のみ!$Q$5:$Z$906,3,FALSE) ="●",FALSE),IFERROR(VLOOKUP($B44&amp;"-"&amp;$C44,エリア表のみ!$AD$5:$AM$906,3,FALSE) ="●",FALSE)),1,0),0)</f>
        <v>0</v>
      </c>
      <c r="E44" s="71">
        <v>380</v>
      </c>
      <c r="F44" s="71">
        <f>IFERROR(IF(OR(IFERROR(VLOOKUP($B44&amp;"-"&amp;$C44,エリア表のみ!$D$5:$M$906,5,FALSE) ="●",FALSE),IFERROR(VLOOKUP($B44&amp;"-"&amp;$C44,エリア表のみ!$Q$5:$Z$906,5,FALSE) ="●",FALSE),IFERROR(VLOOKUP($B44&amp;"-"&amp;$C44,エリア表のみ!$AD$5:$AM$906,5,FALSE) ="●",FALSE)),1,0),0)</f>
        <v>0</v>
      </c>
      <c r="G44" s="71">
        <v>140</v>
      </c>
      <c r="H44" s="71">
        <f>IFERROR(IF(OR(IFERROR(VLOOKUP($B44&amp;"-"&amp;$C44,エリア表のみ!$D$5:$M$906,7,FALSE) ="●",FALSE),IFERROR(VLOOKUP($B44&amp;"-"&amp;$C44,エリア表のみ!$Q$5:$Z$906,7,FALSE) ="●",FALSE),IFERROR(VLOOKUP($B44&amp;"-"&amp;$C44,エリア表のみ!$AD$5:$AM$906,7,FALSE) ="●",FALSE)),1,0),0)</f>
        <v>0</v>
      </c>
      <c r="I44" s="71">
        <v>520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3</v>
      </c>
      <c r="B45" s="17">
        <v>151</v>
      </c>
      <c r="C45" s="71">
        <v>3</v>
      </c>
      <c r="D45" s="71">
        <f>IFERROR(IF(OR(IFERROR(VLOOKUP($B45&amp;"-"&amp;$C45,エリア表のみ!$D$5:$M$906,3,FALSE) ="●",FALSE),IFERROR(VLOOKUP($B45&amp;"-"&amp;$C45,エリア表のみ!$Q$5:$Z$906,3,FALSE) ="●",FALSE),IFERROR(VLOOKUP($B45&amp;"-"&amp;$C45,エリア表のみ!$AD$5:$AM$906,3,FALSE) ="●",FALSE)),1,0),0)</f>
        <v>0</v>
      </c>
      <c r="E45" s="71">
        <v>350</v>
      </c>
      <c r="F45" s="71">
        <f>IFERROR(IF(OR(IFERROR(VLOOKUP($B45&amp;"-"&amp;$C45,エリア表のみ!$D$5:$M$906,5,FALSE) ="●",FALSE),IFERROR(VLOOKUP($B45&amp;"-"&amp;$C45,エリア表のみ!$Q$5:$Z$906,5,FALSE) ="●",FALSE),IFERROR(VLOOKUP($B45&amp;"-"&amp;$C45,エリア表のみ!$AD$5:$AM$906,5,FALSE) ="●",FALSE)),1,0),0)</f>
        <v>0</v>
      </c>
      <c r="G45" s="71">
        <v>60</v>
      </c>
      <c r="H45" s="71">
        <f>IFERROR(IF(OR(IFERROR(VLOOKUP($B45&amp;"-"&amp;$C45,エリア表のみ!$D$5:$M$906,7,FALSE) ="●",FALSE),IFERROR(VLOOKUP($B45&amp;"-"&amp;$C45,エリア表のみ!$Q$5:$Z$906,7,FALSE) ="●",FALSE),IFERROR(VLOOKUP($B45&amp;"-"&amp;$C45,エリア表のみ!$AD$5:$AM$906,7,FALSE) ="●",FALSE)),1,0),0)</f>
        <v>0</v>
      </c>
      <c r="I45" s="71">
        <v>410</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9</v>
      </c>
      <c r="B46" s="17">
        <v>151</v>
      </c>
      <c r="C46" s="71">
        <v>9</v>
      </c>
      <c r="D46" s="71">
        <f>IFERROR(IF(OR(IFERROR(VLOOKUP($B46&amp;"-"&amp;$C46,エリア表のみ!$D$5:$M$906,3,FALSE) ="●",FALSE),IFERROR(VLOOKUP($B46&amp;"-"&amp;$C46,エリア表のみ!$Q$5:$Z$906,3,FALSE) ="●",FALSE),IFERROR(VLOOKUP($B46&amp;"-"&amp;$C46,エリア表のみ!$AD$5:$AM$906,3,FALSE) ="●",FALSE)),1,0),0)</f>
        <v>0</v>
      </c>
      <c r="E46" s="71">
        <v>60</v>
      </c>
      <c r="F46" s="71">
        <f>IFERROR(IF(OR(IFERROR(VLOOKUP($B46&amp;"-"&amp;$C46,エリア表のみ!$D$5:$M$906,5,FALSE) ="●",FALSE),IFERROR(VLOOKUP($B46&amp;"-"&amp;$C46,エリア表のみ!$Q$5:$Z$906,5,FALSE) ="●",FALSE),IFERROR(VLOOKUP($B46&amp;"-"&amp;$C46,エリア表のみ!$AD$5:$AM$906,5,FALSE) ="●",FALSE)),1,0),0)</f>
        <v>0</v>
      </c>
      <c r="G46" s="71">
        <v>40</v>
      </c>
      <c r="H46" s="71">
        <f>IFERROR(IF(OR(IFERROR(VLOOKUP($B46&amp;"-"&amp;$C46,エリア表のみ!$D$5:$M$906,7,FALSE) ="●",FALSE),IFERROR(VLOOKUP($B46&amp;"-"&amp;$C46,エリア表のみ!$Q$5:$Z$906,7,FALSE) ="●",FALSE),IFERROR(VLOOKUP($B46&amp;"-"&amp;$C46,エリア表のみ!$AD$5:$AM$906,7,FALSE) ="●",FALSE)),1,0),0)</f>
        <v>0</v>
      </c>
      <c r="I46" s="71">
        <v>100</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10</v>
      </c>
      <c r="B47" s="17">
        <v>151</v>
      </c>
      <c r="C47" s="71">
        <v>10</v>
      </c>
      <c r="D47" s="71">
        <f>IFERROR(IF(OR(IFERROR(VLOOKUP($B47&amp;"-"&amp;$C47,エリア表のみ!$D$5:$M$906,3,FALSE) ="●",FALSE),IFERROR(VLOOKUP($B47&amp;"-"&amp;$C47,エリア表のみ!$Q$5:$Z$906,3,FALSE) ="●",FALSE),IFERROR(VLOOKUP($B47&amp;"-"&amp;$C47,エリア表のみ!$AD$5:$AM$906,3,FALSE) ="●",FALSE)),1,0),0)</f>
        <v>0</v>
      </c>
      <c r="E47" s="71">
        <v>200</v>
      </c>
      <c r="F47" s="71">
        <f>IFERROR(IF(OR(IFERROR(VLOOKUP($B47&amp;"-"&amp;$C47,エリア表のみ!$D$5:$M$906,5,FALSE) ="●",FALSE),IFERROR(VLOOKUP($B47&amp;"-"&amp;$C47,エリア表のみ!$Q$5:$Z$906,5,FALSE) ="●",FALSE),IFERROR(VLOOKUP($B47&amp;"-"&amp;$C47,エリア表のみ!$AD$5:$AM$906,5,FALSE) ="●",FALSE)),1,0),0)</f>
        <v>0</v>
      </c>
      <c r="G47" s="71">
        <v>80</v>
      </c>
      <c r="H47" s="71">
        <f>IFERROR(IF(OR(IFERROR(VLOOKUP($B47&amp;"-"&amp;$C47,エリア表のみ!$D$5:$M$906,7,FALSE) ="●",FALSE),IFERROR(VLOOKUP($B47&amp;"-"&amp;$C47,エリア表のみ!$Q$5:$Z$906,7,FALSE) ="●",FALSE),IFERROR(VLOOKUP($B47&amp;"-"&amp;$C47,エリア表のみ!$AD$5:$AM$906,7,FALSE) ="●",FALSE)),1,0),0)</f>
        <v>0</v>
      </c>
      <c r="I47" s="71">
        <v>280</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12</v>
      </c>
      <c r="B48" s="17">
        <v>151</v>
      </c>
      <c r="C48" s="71">
        <v>12</v>
      </c>
      <c r="D48" s="71">
        <f>IFERROR(IF(OR(IFERROR(VLOOKUP($B48&amp;"-"&amp;$C48,エリア表のみ!$D$5:$M$906,3,FALSE) ="●",FALSE),IFERROR(VLOOKUP($B48&amp;"-"&amp;$C48,エリア表のみ!$Q$5:$Z$906,3,FALSE) ="●",FALSE),IFERROR(VLOOKUP($B48&amp;"-"&amp;$C48,エリア表のみ!$AD$5:$AM$906,3,FALSE) ="●",FALSE)),1,0),0)</f>
        <v>0</v>
      </c>
      <c r="E48" s="71">
        <v>390</v>
      </c>
      <c r="F48" s="71">
        <f>IFERROR(IF(OR(IFERROR(VLOOKUP($B48&amp;"-"&amp;$C48,エリア表のみ!$D$5:$M$906,5,FALSE) ="●",FALSE),IFERROR(VLOOKUP($B48&amp;"-"&amp;$C48,エリア表のみ!$Q$5:$Z$906,5,FALSE) ="●",FALSE),IFERROR(VLOOKUP($B48&amp;"-"&amp;$C48,エリア表のみ!$AD$5:$AM$906,5,FALSE) ="●",FALSE)),1,0),0)</f>
        <v>0</v>
      </c>
      <c r="G48" s="71">
        <v>60</v>
      </c>
      <c r="H48" s="71">
        <f>IFERROR(IF(OR(IFERROR(VLOOKUP($B48&amp;"-"&amp;$C48,エリア表のみ!$D$5:$M$906,7,FALSE) ="●",FALSE),IFERROR(VLOOKUP($B48&amp;"-"&amp;$C48,エリア表のみ!$Q$5:$Z$906,7,FALSE) ="●",FALSE),IFERROR(VLOOKUP($B48&amp;"-"&amp;$C48,エリア表のみ!$AD$5:$AM$906,7,FALSE) ="●",FALSE)),1,0),0)</f>
        <v>0</v>
      </c>
      <c r="I48" s="71">
        <v>450</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1</v>
      </c>
      <c r="B49" s="17">
        <v>152</v>
      </c>
      <c r="C49" s="71">
        <v>1</v>
      </c>
      <c r="D49" s="71">
        <f>IFERROR(IF(OR(IFERROR(VLOOKUP($B49&amp;"-"&amp;$C49,エリア表のみ!$D$5:$M$906,3,FALSE) ="●",FALSE),IFERROR(VLOOKUP($B49&amp;"-"&amp;$C49,エリア表のみ!$Q$5:$Z$906,3,FALSE) ="●",FALSE),IFERROR(VLOOKUP($B49&amp;"-"&amp;$C49,エリア表のみ!$AD$5:$AM$906,3,FALSE) ="●",FALSE)),1,0),0)</f>
        <v>0</v>
      </c>
      <c r="E49" s="71">
        <v>490</v>
      </c>
      <c r="F49" s="71">
        <f>IFERROR(IF(OR(IFERROR(VLOOKUP($B49&amp;"-"&amp;$C49,エリア表のみ!$D$5:$M$906,5,FALSE) ="●",FALSE),IFERROR(VLOOKUP($B49&amp;"-"&amp;$C49,エリア表のみ!$Q$5:$Z$906,5,FALSE) ="●",FALSE),IFERROR(VLOOKUP($B49&amp;"-"&amp;$C49,エリア表のみ!$AD$5:$AM$906,5,FALSE) ="●",FALSE)),1,0),0)</f>
        <v>0</v>
      </c>
      <c r="G49" s="71">
        <v>160</v>
      </c>
      <c r="H49" s="71">
        <f>IFERROR(IF(OR(IFERROR(VLOOKUP($B49&amp;"-"&amp;$C49,エリア表のみ!$D$5:$M$906,7,FALSE) ="●",FALSE),IFERROR(VLOOKUP($B49&amp;"-"&amp;$C49,エリア表のみ!$Q$5:$Z$906,7,FALSE) ="●",FALSE),IFERROR(VLOOKUP($B49&amp;"-"&amp;$C49,エリア表のみ!$AD$5:$AM$906,7,FALSE) ="●",FALSE)),1,0),0)</f>
        <v>0</v>
      </c>
      <c r="I49" s="71">
        <v>650</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5</v>
      </c>
      <c r="B50" s="17">
        <v>152</v>
      </c>
      <c r="C50" s="71">
        <v>5</v>
      </c>
      <c r="D50" s="71">
        <f>IFERROR(IF(OR(IFERROR(VLOOKUP($B50&amp;"-"&amp;$C50,エリア表のみ!$D$5:$M$906,3,FALSE) ="●",FALSE),IFERROR(VLOOKUP($B50&amp;"-"&amp;$C50,エリア表のみ!$Q$5:$Z$906,3,FALSE) ="●",FALSE),IFERROR(VLOOKUP($B50&amp;"-"&amp;$C50,エリア表のみ!$AD$5:$AM$906,3,FALSE) ="●",FALSE)),1,0),0)</f>
        <v>0</v>
      </c>
      <c r="E50" s="71">
        <v>5</v>
      </c>
      <c r="F50" s="71">
        <f>IFERROR(IF(OR(IFERROR(VLOOKUP($B50&amp;"-"&amp;$C50,エリア表のみ!$D$5:$M$906,5,FALSE) ="●",FALSE),IFERROR(VLOOKUP($B50&amp;"-"&amp;$C50,エリア表のみ!$Q$5:$Z$906,5,FALSE) ="●",FALSE),IFERROR(VLOOKUP($B50&amp;"-"&amp;$C50,エリア表のみ!$AD$5:$AM$906,5,FALSE) ="●",FALSE)),1,0),0)</f>
        <v>0</v>
      </c>
      <c r="G50" s="71">
        <v>45</v>
      </c>
      <c r="H50" s="71">
        <f>IFERROR(IF(OR(IFERROR(VLOOKUP($B50&amp;"-"&amp;$C50,エリア表のみ!$D$5:$M$906,7,FALSE) ="●",FALSE),IFERROR(VLOOKUP($B50&amp;"-"&amp;$C50,エリア表のみ!$Q$5:$Z$906,7,FALSE) ="●",FALSE),IFERROR(VLOOKUP($B50&amp;"-"&amp;$C50,エリア表のみ!$AD$5:$AM$906,7,FALSE) ="●",FALSE)),1,0),0)</f>
        <v>0</v>
      </c>
      <c r="I50" s="71">
        <v>50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12</v>
      </c>
      <c r="B51" s="17">
        <v>152</v>
      </c>
      <c r="C51" s="71">
        <v>12</v>
      </c>
      <c r="D51" s="71">
        <f>IFERROR(IF(OR(IFERROR(VLOOKUP($B51&amp;"-"&amp;$C51,エリア表のみ!$D$5:$M$906,3,FALSE) ="●",FALSE),IFERROR(VLOOKUP($B51&amp;"-"&amp;$C51,エリア表のみ!$Q$5:$Z$906,3,FALSE) ="●",FALSE),IFERROR(VLOOKUP($B51&amp;"-"&amp;$C51,エリア表のみ!$AD$5:$AM$906,3,FALSE) ="●",FALSE)),1,0),0)</f>
        <v>0</v>
      </c>
      <c r="E51" s="71">
        <v>150</v>
      </c>
      <c r="F51" s="71">
        <f>IFERROR(IF(OR(IFERROR(VLOOKUP($B51&amp;"-"&amp;$C51,エリア表のみ!$D$5:$M$906,5,FALSE) ="●",FALSE),IFERROR(VLOOKUP($B51&amp;"-"&amp;$C51,エリア表のみ!$Q$5:$Z$906,5,FALSE) ="●",FALSE),IFERROR(VLOOKUP($B51&amp;"-"&amp;$C51,エリア表のみ!$AD$5:$AM$906,5,FALSE) ="●",FALSE)),1,0),0)</f>
        <v>0</v>
      </c>
      <c r="G51" s="71">
        <v>50</v>
      </c>
      <c r="H51" s="71">
        <f>IFERROR(IF(OR(IFERROR(VLOOKUP($B51&amp;"-"&amp;$C51,エリア表のみ!$D$5:$M$906,7,FALSE) ="●",FALSE),IFERROR(VLOOKUP($B51&amp;"-"&amp;$C51,エリア表のみ!$Q$5:$Z$906,7,FALSE) ="●",FALSE),IFERROR(VLOOKUP($B51&amp;"-"&amp;$C51,エリア表のみ!$AD$5:$AM$906,7,FALSE) ="●",FALSE)),1,0),0)</f>
        <v>0</v>
      </c>
      <c r="I51" s="71">
        <v>200</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1</v>
      </c>
      <c r="B52" s="17">
        <v>153</v>
      </c>
      <c r="C52" s="71">
        <v>1</v>
      </c>
      <c r="D52" s="71">
        <f>IFERROR(IF(OR(IFERROR(VLOOKUP($B52&amp;"-"&amp;$C52,エリア表のみ!$D$5:$M$906,3,FALSE) ="●",FALSE),IFERROR(VLOOKUP($B52&amp;"-"&amp;$C52,エリア表のみ!$Q$5:$Z$906,3,FALSE) ="●",FALSE),IFERROR(VLOOKUP($B52&amp;"-"&amp;$C52,エリア表のみ!$AD$5:$AM$906,3,FALSE) ="●",FALSE)),1,0),0)</f>
        <v>0</v>
      </c>
      <c r="E52" s="71">
        <v>130</v>
      </c>
      <c r="F52" s="71">
        <f>IFERROR(IF(OR(IFERROR(VLOOKUP($B52&amp;"-"&amp;$C52,エリア表のみ!$D$5:$M$906,5,FALSE) ="●",FALSE),IFERROR(VLOOKUP($B52&amp;"-"&amp;$C52,エリア表のみ!$Q$5:$Z$906,5,FALSE) ="●",FALSE),IFERROR(VLOOKUP($B52&amp;"-"&amp;$C52,エリア表のみ!$AD$5:$AM$906,5,FALSE) ="●",FALSE)),1,0),0)</f>
        <v>0</v>
      </c>
      <c r="G52" s="71">
        <v>70</v>
      </c>
      <c r="H52" s="71">
        <f>IFERROR(IF(OR(IFERROR(VLOOKUP($B52&amp;"-"&amp;$C52,エリア表のみ!$D$5:$M$906,7,FALSE) ="●",FALSE),IFERROR(VLOOKUP($B52&amp;"-"&amp;$C52,エリア表のみ!$Q$5:$Z$906,7,FALSE) ="●",FALSE),IFERROR(VLOOKUP($B52&amp;"-"&amp;$C52,エリア表のみ!$AD$5:$AM$906,7,FALSE) ="●",FALSE)),1,0),0)</f>
        <v>0</v>
      </c>
      <c r="I52" s="71">
        <v>200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4</v>
      </c>
      <c r="B53" s="17">
        <v>153</v>
      </c>
      <c r="C53" s="71">
        <v>4</v>
      </c>
      <c r="D53" s="71">
        <f>IFERROR(IF(OR(IFERROR(VLOOKUP($B53&amp;"-"&amp;$C53,エリア表のみ!$D$5:$M$906,3,FALSE) ="●",FALSE),IFERROR(VLOOKUP($B53&amp;"-"&amp;$C53,エリア表のみ!$Q$5:$Z$906,3,FALSE) ="●",FALSE),IFERROR(VLOOKUP($B53&amp;"-"&amp;$C53,エリア表のみ!$AD$5:$AM$906,3,FALSE) ="●",FALSE)),1,0),0)</f>
        <v>0</v>
      </c>
      <c r="E53" s="71">
        <v>46</v>
      </c>
      <c r="F53" s="71">
        <f>IFERROR(IF(OR(IFERROR(VLOOKUP($B53&amp;"-"&amp;$C53,エリア表のみ!$D$5:$M$906,5,FALSE) ="●",FALSE),IFERROR(VLOOKUP($B53&amp;"-"&amp;$C53,エリア表のみ!$Q$5:$Z$906,5,FALSE) ="●",FALSE),IFERROR(VLOOKUP($B53&amp;"-"&amp;$C53,エリア表のみ!$AD$5:$AM$906,5,FALSE) ="●",FALSE)),1,0),0)</f>
        <v>0</v>
      </c>
      <c r="G53" s="71">
        <v>94</v>
      </c>
      <c r="H53" s="71">
        <f>IFERROR(IF(OR(IFERROR(VLOOKUP($B53&amp;"-"&amp;$C53,エリア表のみ!$D$5:$M$906,7,FALSE) ="●",FALSE),IFERROR(VLOOKUP($B53&amp;"-"&amp;$C53,エリア表のみ!$Q$5:$Z$906,7,FALSE) ="●",FALSE),IFERROR(VLOOKUP($B53&amp;"-"&amp;$C53,エリア表のみ!$AD$5:$AM$906,7,FALSE) ="●",FALSE)),1,0),0)</f>
        <v>0</v>
      </c>
      <c r="I53" s="71">
        <v>140</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5</v>
      </c>
      <c r="B54" s="17">
        <v>153</v>
      </c>
      <c r="C54" s="71">
        <v>5</v>
      </c>
      <c r="D54" s="71">
        <f>IFERROR(IF(OR(IFERROR(VLOOKUP($B54&amp;"-"&amp;$C54,エリア表のみ!$D$5:$M$906,3,FALSE) ="●",FALSE),IFERROR(VLOOKUP($B54&amp;"-"&amp;$C54,エリア表のみ!$Q$5:$Z$906,3,FALSE) ="●",FALSE),IFERROR(VLOOKUP($B54&amp;"-"&amp;$C54,エリア表のみ!$AD$5:$AM$906,3,FALSE) ="●",FALSE)),1,0),0)</f>
        <v>0</v>
      </c>
      <c r="E54" s="71">
        <v>64</v>
      </c>
      <c r="F54" s="71">
        <f>IFERROR(IF(OR(IFERROR(VLOOKUP($B54&amp;"-"&amp;$C54,エリア表のみ!$D$5:$M$906,5,FALSE) ="●",FALSE),IFERROR(VLOOKUP($B54&amp;"-"&amp;$C54,エリア表のみ!$Q$5:$Z$906,5,FALSE) ="●",FALSE),IFERROR(VLOOKUP($B54&amp;"-"&amp;$C54,エリア表のみ!$AD$5:$AM$906,5,FALSE) ="●",FALSE)),1,0),0)</f>
        <v>0</v>
      </c>
      <c r="G54" s="71">
        <v>116</v>
      </c>
      <c r="H54" s="71">
        <f>IFERROR(IF(OR(IFERROR(VLOOKUP($B54&amp;"-"&amp;$C54,エリア表のみ!$D$5:$M$906,7,FALSE) ="●",FALSE),IFERROR(VLOOKUP($B54&amp;"-"&amp;$C54,エリア表のみ!$Q$5:$Z$906,7,FALSE) ="●",FALSE),IFERROR(VLOOKUP($B54&amp;"-"&amp;$C54,エリア表のみ!$AD$5:$AM$906,7,FALSE) ="●",FALSE)),1,0),0)</f>
        <v>0</v>
      </c>
      <c r="I54" s="71">
        <v>180</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7</v>
      </c>
      <c r="B55" s="17">
        <v>153</v>
      </c>
      <c r="C55" s="71">
        <v>7</v>
      </c>
      <c r="D55" s="71">
        <f>IFERROR(IF(OR(IFERROR(VLOOKUP($B55&amp;"-"&amp;$C55,エリア表のみ!$D$5:$M$906,3,FALSE) ="●",FALSE),IFERROR(VLOOKUP($B55&amp;"-"&amp;$C55,エリア表のみ!$Q$5:$Z$906,3,FALSE) ="●",FALSE),IFERROR(VLOOKUP($B55&amp;"-"&amp;$C55,エリア表のみ!$AD$5:$AM$906,3,FALSE) ="●",FALSE)),1,0),0)</f>
        <v>0</v>
      </c>
      <c r="E55" s="71">
        <v>94</v>
      </c>
      <c r="F55" s="71">
        <f>IFERROR(IF(OR(IFERROR(VLOOKUP($B55&amp;"-"&amp;$C55,エリア表のみ!$D$5:$M$906,5,FALSE) ="●",FALSE),IFERROR(VLOOKUP($B55&amp;"-"&amp;$C55,エリア表のみ!$Q$5:$Z$906,5,FALSE) ="●",FALSE),IFERROR(VLOOKUP($B55&amp;"-"&amp;$C55,エリア表のみ!$AD$5:$AM$906,5,FALSE) ="●",FALSE)),1,0),0)</f>
        <v>0</v>
      </c>
      <c r="G55" s="71">
        <v>6</v>
      </c>
      <c r="H55" s="71">
        <f>IFERROR(IF(OR(IFERROR(VLOOKUP($B55&amp;"-"&amp;$C55,エリア表のみ!$D$5:$M$906,7,FALSE) ="●",FALSE),IFERROR(VLOOKUP($B55&amp;"-"&amp;$C55,エリア表のみ!$Q$5:$Z$906,7,FALSE) ="●",FALSE),IFERROR(VLOOKUP($B55&amp;"-"&amp;$C55,エリア表のみ!$AD$5:$AM$906,7,FALSE) ="●",FALSE)),1,0),0)</f>
        <v>0</v>
      </c>
      <c r="I55" s="71">
        <v>100</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8</v>
      </c>
      <c r="B56" s="17">
        <v>153</v>
      </c>
      <c r="C56" s="71">
        <v>8</v>
      </c>
      <c r="D56" s="71">
        <f>IFERROR(IF(OR(IFERROR(VLOOKUP($B56&amp;"-"&amp;$C56,エリア表のみ!$D$5:$M$906,3,FALSE) ="●",FALSE),IFERROR(VLOOKUP($B56&amp;"-"&amp;$C56,エリア表のみ!$Q$5:$Z$906,3,FALSE) ="●",FALSE),IFERROR(VLOOKUP($B56&amp;"-"&amp;$C56,エリア表のみ!$AD$5:$AM$906,3,FALSE) ="●",FALSE)),1,0),0)</f>
        <v>0</v>
      </c>
      <c r="E56" s="71">
        <v>50</v>
      </c>
      <c r="F56" s="71">
        <f>IFERROR(IF(OR(IFERROR(VLOOKUP($B56&amp;"-"&amp;$C56,エリア表のみ!$D$5:$M$906,5,FALSE) ="●",FALSE),IFERROR(VLOOKUP($B56&amp;"-"&amp;$C56,エリア表のみ!$Q$5:$Z$906,5,FALSE) ="●",FALSE),IFERROR(VLOOKUP($B56&amp;"-"&amp;$C56,エリア表のみ!$AD$5:$AM$906,5,FALSE) ="●",FALSE)),1,0),0)</f>
        <v>0</v>
      </c>
      <c r="G56" s="71">
        <v>0</v>
      </c>
      <c r="H56" s="71">
        <f>IFERROR(IF(OR(IFERROR(VLOOKUP($B56&amp;"-"&amp;$C56,エリア表のみ!$D$5:$M$906,7,FALSE) ="●",FALSE),IFERROR(VLOOKUP($B56&amp;"-"&amp;$C56,エリア表のみ!$Q$5:$Z$906,7,FALSE) ="●",FALSE),IFERROR(VLOOKUP($B56&amp;"-"&amp;$C56,エリア表のみ!$AD$5:$AM$906,7,FALSE) ="●",FALSE)),1,0),0)</f>
        <v>0</v>
      </c>
      <c r="I56" s="71">
        <v>50</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10</v>
      </c>
      <c r="B57" s="17">
        <v>153</v>
      </c>
      <c r="C57" s="71">
        <v>10</v>
      </c>
      <c r="D57" s="71">
        <f>IFERROR(IF(OR(IFERROR(VLOOKUP($B57&amp;"-"&amp;$C57,エリア表のみ!$D$5:$M$906,3,FALSE) ="●",FALSE),IFERROR(VLOOKUP($B57&amp;"-"&amp;$C57,エリア表のみ!$Q$5:$Z$906,3,FALSE) ="●",FALSE),IFERROR(VLOOKUP($B57&amp;"-"&amp;$C57,エリア表のみ!$AD$5:$AM$906,3,FALSE) ="●",FALSE)),1,0),0)</f>
        <v>0</v>
      </c>
      <c r="E57" s="71">
        <v>150</v>
      </c>
      <c r="F57" s="71">
        <f>IFERROR(IF(OR(IFERROR(VLOOKUP($B57&amp;"-"&amp;$C57,エリア表のみ!$D$5:$M$906,5,FALSE) ="●",FALSE),IFERROR(VLOOKUP($B57&amp;"-"&amp;$C57,エリア表のみ!$Q$5:$Z$906,5,FALSE) ="●",FALSE),IFERROR(VLOOKUP($B57&amp;"-"&amp;$C57,エリア表のみ!$AD$5:$AM$906,5,FALSE) ="●",FALSE)),1,0),0)</f>
        <v>0</v>
      </c>
      <c r="G57" s="71">
        <v>0</v>
      </c>
      <c r="H57" s="71">
        <f>IFERROR(IF(OR(IFERROR(VLOOKUP($B57&amp;"-"&amp;$C57,エリア表のみ!$D$5:$M$906,7,FALSE) ="●",FALSE),IFERROR(VLOOKUP($B57&amp;"-"&amp;$C57,エリア表のみ!$Q$5:$Z$906,7,FALSE) ="●",FALSE),IFERROR(VLOOKUP($B57&amp;"-"&amp;$C57,エリア表のみ!$AD$5:$AM$906,7,FALSE) ="●",FALSE)),1,0),0)</f>
        <v>0</v>
      </c>
      <c r="I57" s="71">
        <v>150</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12</v>
      </c>
      <c r="B58" s="17">
        <v>153</v>
      </c>
      <c r="C58" s="71">
        <v>12</v>
      </c>
      <c r="D58" s="71">
        <f>IFERROR(IF(OR(IFERROR(VLOOKUP($B58&amp;"-"&amp;$C58,エリア表のみ!$D$5:$M$906,3,FALSE) ="●",FALSE),IFERROR(VLOOKUP($B58&amp;"-"&amp;$C58,エリア表のみ!$Q$5:$Z$906,3,FALSE) ="●",FALSE),IFERROR(VLOOKUP($B58&amp;"-"&amp;$C58,エリア表のみ!$AD$5:$AM$906,3,FALSE) ="●",FALSE)),1,0),0)</f>
        <v>0</v>
      </c>
      <c r="E58" s="71">
        <v>60</v>
      </c>
      <c r="F58" s="71">
        <f>IFERROR(IF(OR(IFERROR(VLOOKUP($B58&amp;"-"&amp;$C58,エリア表のみ!$D$5:$M$906,5,FALSE) ="●",FALSE),IFERROR(VLOOKUP($B58&amp;"-"&amp;$C58,エリア表のみ!$Q$5:$Z$906,5,FALSE) ="●",FALSE),IFERROR(VLOOKUP($B58&amp;"-"&amp;$C58,エリア表のみ!$AD$5:$AM$906,5,FALSE) ="●",FALSE)),1,0),0)</f>
        <v>0</v>
      </c>
      <c r="G58" s="71">
        <v>15</v>
      </c>
      <c r="H58" s="71">
        <f>IFERROR(IF(OR(IFERROR(VLOOKUP($B58&amp;"-"&amp;$C58,エリア表のみ!$D$5:$M$906,7,FALSE) ="●",FALSE),IFERROR(VLOOKUP($B58&amp;"-"&amp;$C58,エリア表のみ!$Q$5:$Z$906,7,FALSE) ="●",FALSE),IFERROR(VLOOKUP($B58&amp;"-"&amp;$C58,エリア表のみ!$AD$5:$AM$906,7,FALSE) ="●",FALSE)),1,0),0)</f>
        <v>0</v>
      </c>
      <c r="I58" s="71">
        <v>75</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13</v>
      </c>
      <c r="B59" s="17">
        <v>153</v>
      </c>
      <c r="C59" s="71">
        <v>13</v>
      </c>
      <c r="D59" s="71">
        <f>IFERROR(IF(OR(IFERROR(VLOOKUP($B59&amp;"-"&amp;$C59,エリア表のみ!$D$5:$M$906,3,FALSE) ="●",FALSE),IFERROR(VLOOKUP($B59&amp;"-"&amp;$C59,エリア表のみ!$Q$5:$Z$906,3,FALSE) ="●",FALSE),IFERROR(VLOOKUP($B59&amp;"-"&amp;$C59,エリア表のみ!$AD$5:$AM$906,3,FALSE) ="●",FALSE)),1,0),0)</f>
        <v>0</v>
      </c>
      <c r="E59" s="71">
        <v>95</v>
      </c>
      <c r="F59" s="71">
        <f>IFERROR(IF(OR(IFERROR(VLOOKUP($B59&amp;"-"&amp;$C59,エリア表のみ!$D$5:$M$906,5,FALSE) ="●",FALSE),IFERROR(VLOOKUP($B59&amp;"-"&amp;$C59,エリア表のみ!$Q$5:$Z$906,5,FALSE) ="●",FALSE),IFERROR(VLOOKUP($B59&amp;"-"&amp;$C59,エリア表のみ!$AD$5:$AM$906,5,FALSE) ="●",FALSE)),1,0),0)</f>
        <v>0</v>
      </c>
      <c r="G59" s="71">
        <v>125</v>
      </c>
      <c r="H59" s="71">
        <f>IFERROR(IF(OR(IFERROR(VLOOKUP($B59&amp;"-"&amp;$C59,エリア表のみ!$D$5:$M$906,7,FALSE) ="●",FALSE),IFERROR(VLOOKUP($B59&amp;"-"&amp;$C59,エリア表のみ!$Q$5:$Z$906,7,FALSE) ="●",FALSE),IFERROR(VLOOKUP($B59&amp;"-"&amp;$C59,エリア表のみ!$AD$5:$AM$906,7,FALSE) ="●",FALSE)),1,0),0)</f>
        <v>0</v>
      </c>
      <c r="I59" s="71">
        <v>220</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18</v>
      </c>
      <c r="B60" s="17">
        <v>153</v>
      </c>
      <c r="C60" s="71">
        <v>18</v>
      </c>
      <c r="D60" s="71">
        <f>IFERROR(IF(OR(IFERROR(VLOOKUP($B60&amp;"-"&amp;$C60,エリア表のみ!$D$5:$M$906,3,FALSE) ="●",FALSE),IFERROR(VLOOKUP($B60&amp;"-"&amp;$C60,エリア表のみ!$Q$5:$Z$906,3,FALSE) ="●",FALSE),IFERROR(VLOOKUP($B60&amp;"-"&amp;$C60,エリア表のみ!$AD$5:$AM$906,3,FALSE) ="●",FALSE)),1,0),0)</f>
        <v>0</v>
      </c>
      <c r="E60" s="71">
        <v>90</v>
      </c>
      <c r="F60" s="71">
        <f>IFERROR(IF(OR(IFERROR(VLOOKUP($B60&amp;"-"&amp;$C60,エリア表のみ!$D$5:$M$906,5,FALSE) ="●",FALSE),IFERROR(VLOOKUP($B60&amp;"-"&amp;$C60,エリア表のみ!$Q$5:$Z$906,5,FALSE) ="●",FALSE),IFERROR(VLOOKUP($B60&amp;"-"&amp;$C60,エリア表のみ!$AD$5:$AM$906,5,FALSE) ="●",FALSE)),1,0),0)</f>
        <v>0</v>
      </c>
      <c r="G60" s="71">
        <v>30</v>
      </c>
      <c r="H60" s="71">
        <f>IFERROR(IF(OR(IFERROR(VLOOKUP($B60&amp;"-"&amp;$C60,エリア表のみ!$D$5:$M$906,7,FALSE) ="●",FALSE),IFERROR(VLOOKUP($B60&amp;"-"&amp;$C60,エリア表のみ!$Q$5:$Z$906,7,FALSE) ="●",FALSE),IFERROR(VLOOKUP($B60&amp;"-"&amp;$C60,エリア表のみ!$AD$5:$AM$906,7,FALSE) ="●",FALSE)),1,0),0)</f>
        <v>0</v>
      </c>
      <c r="I60" s="71">
        <v>120</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sheetData>
  <phoneticPr fontId="6"/>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AA781-0EC1-4AD3-8F41-F63384EC54C1}">
  <sheetPr codeName="Sheet31">
    <tabColor theme="0" tint="-0.499984740745262"/>
  </sheetPr>
  <dimension ref="A1:L26"/>
  <sheetViews>
    <sheetView showGridLines="0" workbookViewId="0">
      <pane ySplit="10" topLeftCell="A20"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7.375" style="19" bestFit="1" customWidth="1"/>
    <col min="6" max="6" width="7.375" style="17" bestFit="1" customWidth="1"/>
    <col min="7" max="7" width="7.375" style="19" bestFit="1" customWidth="1"/>
    <col min="8" max="8" width="7.375" style="17" bestFit="1" customWidth="1"/>
    <col min="9" max="9" width="7.875" style="19" bestFit="1" customWidth="1"/>
    <col min="10" max="10" width="7.125" style="19" bestFit="1" customWidth="1"/>
    <col min="11" max="11" width="2.625" style="17" customWidth="1"/>
    <col min="12" max="12" width="9.125" style="17" bestFit="1" customWidth="1"/>
    <col min="13" max="16384" width="9.125" style="17"/>
  </cols>
  <sheetData>
    <row r="1" spans="1:12" ht="16.5">
      <c r="A1" s="57" t="str">
        <f>入力!E25</f>
        <v>3.菊池郡（大津町）</v>
      </c>
      <c r="E1" s="17"/>
      <c r="G1" s="17"/>
      <c r="I1" s="17"/>
      <c r="J1" s="17"/>
    </row>
    <row r="2" spans="1:12">
      <c r="A2" s="2" t="str">
        <f>入力!E25</f>
        <v>3.菊池郡（大津町）</v>
      </c>
      <c r="B2" s="17" t="s">
        <v>1417</v>
      </c>
      <c r="E2" s="17" t="s">
        <v>214</v>
      </c>
      <c r="G2" s="17" t="s">
        <v>215</v>
      </c>
      <c r="I2" s="17" t="s">
        <v>213</v>
      </c>
      <c r="J2" s="17"/>
      <c r="L2" s="17" t="s">
        <v>262</v>
      </c>
    </row>
    <row r="3" spans="1:12">
      <c r="A3" s="17" t="s">
        <v>1533</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IF(_xlfn.NUMBERVALUE(入力!F28) &gt;0,入力!F28,入力!F27)</f>
        <v>#NAME?</v>
      </c>
      <c r="G4" s="70" t="e">
        <f ca="1">IF(_xlfn.NUMBERVALUE(入力!G28) &gt;0,入力!G28,入力!G27)</f>
        <v>#NAME?</v>
      </c>
      <c r="I4" s="70" t="e">
        <f ca="1">IF(_xlfn.NUMBERVALUE(入力!H28) &gt;0,入力!H28,入力!H27)</f>
        <v>#NAME?</v>
      </c>
      <c r="J4" s="17"/>
      <c r="K4" s="17">
        <v>2</v>
      </c>
      <c r="L4" s="68">
        <f>IFERROR(VLOOKUP(入力!C34,caution!$A$2:$B$11,2,FALSE),0)</f>
        <v>0</v>
      </c>
    </row>
    <row r="5" spans="1:12">
      <c r="A5" s="2" t="s">
        <v>247</v>
      </c>
      <c r="B5" s="68" t="e">
        <f>VLOOKUP(入力!C22,sector!A:B,2,FALSE)</f>
        <v>#N/A</v>
      </c>
      <c r="D5" s="2" t="s">
        <v>1546</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C6" s="72"/>
      <c r="D6" s="73"/>
      <c r="E6" s="75"/>
      <c r="F6" s="72"/>
      <c r="G6" s="75"/>
      <c r="H6" s="72"/>
      <c r="I6" s="75"/>
      <c r="J6" s="17"/>
    </row>
    <row r="7" spans="1:12">
      <c r="A7" s="2" t="s">
        <v>275</v>
      </c>
      <c r="B7" s="68" t="e">
        <f>VLOOKUP(入力!C20,channel!A:B,2,FALSE)</f>
        <v>#N/A</v>
      </c>
      <c r="D7" s="2" t="s">
        <v>1547</v>
      </c>
      <c r="E7" s="68" t="str">
        <f>入力!F30</f>
        <v/>
      </c>
      <c r="G7" s="68" t="str">
        <f>入力!G30</f>
        <v/>
      </c>
      <c r="I7" s="68" t="str">
        <f>入力!H30</f>
        <v/>
      </c>
      <c r="J7" s="17"/>
      <c r="L7" s="17" t="s">
        <v>266</v>
      </c>
    </row>
    <row r="8" spans="1:12">
      <c r="A8" s="2" t="s">
        <v>175</v>
      </c>
      <c r="B8" s="89">
        <f>COUNTA(A:A)</f>
        <v>26</v>
      </c>
      <c r="C8" s="72"/>
      <c r="D8" s="73"/>
      <c r="E8" s="74"/>
      <c r="F8" s="72"/>
      <c r="G8" s="74"/>
      <c r="H8" s="72"/>
      <c r="I8" s="74"/>
      <c r="J8" s="17"/>
      <c r="L8" s="69" t="e">
        <f>VLOOKUP(入力!C21,channel!G:H,2,FALSE)</f>
        <v>#N/A</v>
      </c>
    </row>
    <row r="9" spans="1:12">
      <c r="A9" s="17" t="s">
        <v>1534</v>
      </c>
      <c r="B9" s="68">
        <v>3</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2</v>
      </c>
      <c r="B11" s="17">
        <v>50</v>
      </c>
      <c r="C11" s="71">
        <v>2</v>
      </c>
      <c r="D11" s="71">
        <f>IFERROR(IF(OR(IFERROR(VLOOKUP($B11&amp;"-"&amp;$C11,エリア表のみ!$D$5:$M$906,3,FALSE) ="●",FALSE),IFERROR(VLOOKUP($B11&amp;"-"&amp;$C11,エリア表のみ!$Q$5:$Z$906,3,FALSE) ="●",FALSE),IFERROR(VLOOKUP($B11&amp;"-"&amp;$C11,エリア表のみ!$AD$5:$AM$906,3,FALSE) ="●",FALSE)),1,0),0)</f>
        <v>0</v>
      </c>
      <c r="E11" s="71">
        <v>134</v>
      </c>
      <c r="F11" s="71">
        <f>IFERROR(IF(OR(IFERROR(VLOOKUP($B11&amp;"-"&amp;$C11,エリア表のみ!$D$5:$M$906,5,FALSE) ="●",FALSE),IFERROR(VLOOKUP($B11&amp;"-"&amp;$C11,エリア表のみ!$Q$5:$Z$906,5,FALSE) ="●",FALSE),IFERROR(VLOOKUP($B11&amp;"-"&amp;$C11,エリア表のみ!$AD$5:$AM$906,5,FALSE) ="●",FALSE)),1,0),0)</f>
        <v>0</v>
      </c>
      <c r="G11" s="71">
        <v>12</v>
      </c>
      <c r="H11" s="71">
        <f>IFERROR(IF(OR(IFERROR(VLOOKUP($B11&amp;"-"&amp;$C11,エリア表のみ!$D$5:$M$906,7,FALSE) ="●",FALSE),IFERROR(VLOOKUP($B11&amp;"-"&amp;$C11,エリア表のみ!$Q$5:$Z$906,7,FALSE) ="●",FALSE),IFERROR(VLOOKUP($B11&amp;"-"&amp;$C11,エリア表のみ!$AD$5:$AM$906,7,FALSE) ="●",FALSE)),1,0),0)</f>
        <v>0</v>
      </c>
      <c r="I11" s="71">
        <v>146</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3</v>
      </c>
      <c r="B12" s="17">
        <v>50</v>
      </c>
      <c r="C12" s="71">
        <v>3</v>
      </c>
      <c r="D12" s="71">
        <f>IFERROR(IF(OR(IFERROR(VLOOKUP($B12&amp;"-"&amp;$C12,エリア表のみ!$D$5:$M$906,3,FALSE) ="●",FALSE),IFERROR(VLOOKUP($B12&amp;"-"&amp;$C12,エリア表のみ!$Q$5:$Z$906,3,FALSE) ="●",FALSE),IFERROR(VLOOKUP($B12&amp;"-"&amp;$C12,エリア表のみ!$AD$5:$AM$906,3,FALSE) ="●",FALSE)),1,0),0)</f>
        <v>0</v>
      </c>
      <c r="E12" s="71">
        <v>307</v>
      </c>
      <c r="F12" s="71">
        <f>IFERROR(IF(OR(IFERROR(VLOOKUP($B12&amp;"-"&amp;$C12,エリア表のみ!$D$5:$M$906,5,FALSE) ="●",FALSE),IFERROR(VLOOKUP($B12&amp;"-"&amp;$C12,エリア表のみ!$Q$5:$Z$906,5,FALSE) ="●",FALSE),IFERROR(VLOOKUP($B12&amp;"-"&amp;$C12,エリア表のみ!$AD$5:$AM$906,5,FALSE) ="●",FALSE)),1,0),0)</f>
        <v>0</v>
      </c>
      <c r="G12" s="71">
        <v>72</v>
      </c>
      <c r="H12" s="71">
        <f>IFERROR(IF(OR(IFERROR(VLOOKUP($B12&amp;"-"&amp;$C12,エリア表のみ!$D$5:$M$906,7,FALSE) ="●",FALSE),IFERROR(VLOOKUP($B12&amp;"-"&amp;$C12,エリア表のみ!$Q$5:$Z$906,7,FALSE) ="●",FALSE),IFERROR(VLOOKUP($B12&amp;"-"&amp;$C12,エリア表のみ!$AD$5:$AM$906,7,FALSE) ="●",FALSE)),1,0),0)</f>
        <v>0</v>
      </c>
      <c r="I12" s="71">
        <v>379</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6</v>
      </c>
      <c r="B13" s="17">
        <v>50</v>
      </c>
      <c r="C13" s="71">
        <v>6</v>
      </c>
      <c r="D13" s="71">
        <f>IFERROR(IF(OR(IFERROR(VLOOKUP($B13&amp;"-"&amp;$C13,エリア表のみ!$D$5:$M$906,3,FALSE) ="●",FALSE),IFERROR(VLOOKUP($B13&amp;"-"&amp;$C13,エリア表のみ!$Q$5:$Z$906,3,FALSE) ="●",FALSE),IFERROR(VLOOKUP($B13&amp;"-"&amp;$C13,エリア表のみ!$AD$5:$AM$906,3,FALSE) ="●",FALSE)),1,0),0)</f>
        <v>0</v>
      </c>
      <c r="E13" s="71">
        <v>301</v>
      </c>
      <c r="F13" s="71">
        <f>IFERROR(IF(OR(IFERROR(VLOOKUP($B13&amp;"-"&amp;$C13,エリア表のみ!$D$5:$M$906,5,FALSE) ="●",FALSE),IFERROR(VLOOKUP($B13&amp;"-"&amp;$C13,エリア表のみ!$Q$5:$Z$906,5,FALSE) ="●",FALSE),IFERROR(VLOOKUP($B13&amp;"-"&amp;$C13,エリア表のみ!$AD$5:$AM$906,5,FALSE) ="●",FALSE)),1,0),0)</f>
        <v>0</v>
      </c>
      <c r="G13" s="71">
        <v>0</v>
      </c>
      <c r="H13" s="71">
        <f>IFERROR(IF(OR(IFERROR(VLOOKUP($B13&amp;"-"&amp;$C13,エリア表のみ!$D$5:$M$906,7,FALSE) ="●",FALSE),IFERROR(VLOOKUP($B13&amp;"-"&amp;$C13,エリア表のみ!$Q$5:$Z$906,7,FALSE) ="●",FALSE),IFERROR(VLOOKUP($B13&amp;"-"&amp;$C13,エリア表のみ!$AD$5:$AM$906,7,FALSE) ="●",FALSE)),1,0),0)</f>
        <v>0</v>
      </c>
      <c r="I13" s="71">
        <v>301</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7</v>
      </c>
      <c r="B14" s="17">
        <v>50</v>
      </c>
      <c r="C14" s="71">
        <v>7</v>
      </c>
      <c r="D14" s="71">
        <f>IFERROR(IF(OR(IFERROR(VLOOKUP($B14&amp;"-"&amp;$C14,エリア表のみ!$D$5:$M$906,3,FALSE) ="●",FALSE),IFERROR(VLOOKUP($B14&amp;"-"&amp;$C14,エリア表のみ!$Q$5:$Z$906,3,FALSE) ="●",FALSE),IFERROR(VLOOKUP($B14&amp;"-"&amp;$C14,エリア表のみ!$AD$5:$AM$906,3,FALSE) ="●",FALSE)),1,0),0)</f>
        <v>0</v>
      </c>
      <c r="E14" s="71">
        <v>223</v>
      </c>
      <c r="F14" s="71">
        <f>IFERROR(IF(OR(IFERROR(VLOOKUP($B14&amp;"-"&amp;$C14,エリア表のみ!$D$5:$M$906,5,FALSE) ="●",FALSE),IFERROR(VLOOKUP($B14&amp;"-"&amp;$C14,エリア表のみ!$Q$5:$Z$906,5,FALSE) ="●",FALSE),IFERROR(VLOOKUP($B14&amp;"-"&amp;$C14,エリア表のみ!$AD$5:$AM$906,5,FALSE) ="●",FALSE)),1,0),0)</f>
        <v>0</v>
      </c>
      <c r="G14" s="71">
        <v>0</v>
      </c>
      <c r="H14" s="71">
        <f>IFERROR(IF(OR(IFERROR(VLOOKUP($B14&amp;"-"&amp;$C14,エリア表のみ!$D$5:$M$906,7,FALSE) ="●",FALSE),IFERROR(VLOOKUP($B14&amp;"-"&amp;$C14,エリア表のみ!$Q$5:$Z$906,7,FALSE) ="●",FALSE),IFERROR(VLOOKUP($B14&amp;"-"&amp;$C14,エリア表のみ!$AD$5:$AM$906,7,FALSE) ="●",FALSE)),1,0),0)</f>
        <v>0</v>
      </c>
      <c r="I14" s="71">
        <v>223</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8</v>
      </c>
      <c r="B15" s="17">
        <v>50</v>
      </c>
      <c r="C15" s="71">
        <v>8</v>
      </c>
      <c r="D15" s="71">
        <f>IFERROR(IF(OR(IFERROR(VLOOKUP($B15&amp;"-"&amp;$C15,エリア表のみ!$D$5:$M$906,3,FALSE) ="●",FALSE),IFERROR(VLOOKUP($B15&amp;"-"&amp;$C15,エリア表のみ!$Q$5:$Z$906,3,FALSE) ="●",FALSE),IFERROR(VLOOKUP($B15&amp;"-"&amp;$C15,エリア表のみ!$AD$5:$AM$906,3,FALSE) ="●",FALSE)),1,0),0)</f>
        <v>0</v>
      </c>
      <c r="E15" s="71">
        <v>275</v>
      </c>
      <c r="F15" s="71">
        <f>IFERROR(IF(OR(IFERROR(VLOOKUP($B15&amp;"-"&amp;$C15,エリア表のみ!$D$5:$M$906,5,FALSE) ="●",FALSE),IFERROR(VLOOKUP($B15&amp;"-"&amp;$C15,エリア表のみ!$Q$5:$Z$906,5,FALSE) ="●",FALSE),IFERROR(VLOOKUP($B15&amp;"-"&amp;$C15,エリア表のみ!$AD$5:$AM$906,5,FALSE) ="●",FALSE)),1,0),0)</f>
        <v>0</v>
      </c>
      <c r="G15" s="71">
        <v>35</v>
      </c>
      <c r="H15" s="71">
        <f>IFERROR(IF(OR(IFERROR(VLOOKUP($B15&amp;"-"&amp;$C15,エリア表のみ!$D$5:$M$906,7,FALSE) ="●",FALSE),IFERROR(VLOOKUP($B15&amp;"-"&amp;$C15,エリア表のみ!$Q$5:$Z$906,7,FALSE) ="●",FALSE),IFERROR(VLOOKUP($B15&amp;"-"&amp;$C15,エリア表のみ!$AD$5:$AM$906,7,FALSE) ="●",FALSE)),1,0),0)</f>
        <v>0</v>
      </c>
      <c r="I15" s="71">
        <v>310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10</v>
      </c>
      <c r="B16" s="17">
        <v>50</v>
      </c>
      <c r="C16" s="71">
        <v>10</v>
      </c>
      <c r="D16" s="71">
        <f>IFERROR(IF(OR(IFERROR(VLOOKUP($B16&amp;"-"&amp;$C16,エリア表のみ!$D$5:$M$906,3,FALSE) ="●",FALSE),IFERROR(VLOOKUP($B16&amp;"-"&amp;$C16,エリア表のみ!$Q$5:$Z$906,3,FALSE) ="●",FALSE),IFERROR(VLOOKUP($B16&amp;"-"&amp;$C16,エリア表のみ!$AD$5:$AM$906,3,FALSE) ="●",FALSE)),1,0),0)</f>
        <v>0</v>
      </c>
      <c r="E16" s="71">
        <v>227</v>
      </c>
      <c r="F16" s="71">
        <f>IFERROR(IF(OR(IFERROR(VLOOKUP($B16&amp;"-"&amp;$C16,エリア表のみ!$D$5:$M$906,5,FALSE) ="●",FALSE),IFERROR(VLOOKUP($B16&amp;"-"&amp;$C16,エリア表のみ!$Q$5:$Z$906,5,FALSE) ="●",FALSE),IFERROR(VLOOKUP($B16&amp;"-"&amp;$C16,エリア表のみ!$AD$5:$AM$906,5,FALSE) ="●",FALSE)),1,0),0)</f>
        <v>0</v>
      </c>
      <c r="G16" s="71">
        <v>21</v>
      </c>
      <c r="H16" s="71">
        <f>IFERROR(IF(OR(IFERROR(VLOOKUP($B16&amp;"-"&amp;$C16,エリア表のみ!$D$5:$M$906,7,FALSE) ="●",FALSE),IFERROR(VLOOKUP($B16&amp;"-"&amp;$C16,エリア表のみ!$Q$5:$Z$906,7,FALSE) ="●",FALSE),IFERROR(VLOOKUP($B16&amp;"-"&amp;$C16,エリア表のみ!$AD$5:$AM$906,7,FALSE) ="●",FALSE)),1,0),0)</f>
        <v>0</v>
      </c>
      <c r="I16" s="71">
        <v>248</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11</v>
      </c>
      <c r="B17" s="17">
        <v>50</v>
      </c>
      <c r="C17" s="71">
        <v>11</v>
      </c>
      <c r="D17" s="71">
        <f>IFERROR(IF(OR(IFERROR(VLOOKUP($B17&amp;"-"&amp;$C17,エリア表のみ!$D$5:$M$906,3,FALSE) ="●",FALSE),IFERROR(VLOOKUP($B17&amp;"-"&amp;$C17,エリア表のみ!$Q$5:$Z$906,3,FALSE) ="●",FALSE),IFERROR(VLOOKUP($B17&amp;"-"&amp;$C17,エリア表のみ!$AD$5:$AM$906,3,FALSE) ="●",FALSE)),1,0),0)</f>
        <v>0</v>
      </c>
      <c r="E17" s="71">
        <v>224</v>
      </c>
      <c r="F17" s="71">
        <f>IFERROR(IF(OR(IFERROR(VLOOKUP($B17&amp;"-"&amp;$C17,エリア表のみ!$D$5:$M$906,5,FALSE) ="●",FALSE),IFERROR(VLOOKUP($B17&amp;"-"&amp;$C17,エリア表のみ!$Q$5:$Z$906,5,FALSE) ="●",FALSE),IFERROR(VLOOKUP($B17&amp;"-"&amp;$C17,エリア表のみ!$AD$5:$AM$906,5,FALSE) ="●",FALSE)),1,0),0)</f>
        <v>0</v>
      </c>
      <c r="G17" s="71">
        <v>0</v>
      </c>
      <c r="H17" s="71">
        <f>IFERROR(IF(OR(IFERROR(VLOOKUP($B17&amp;"-"&amp;$C17,エリア表のみ!$D$5:$M$906,7,FALSE) ="●",FALSE),IFERROR(VLOOKUP($B17&amp;"-"&amp;$C17,エリア表のみ!$Q$5:$Z$906,7,FALSE) ="●",FALSE),IFERROR(VLOOKUP($B17&amp;"-"&amp;$C17,エリア表のみ!$AD$5:$AM$906,7,FALSE) ="●",FALSE)),1,0),0)</f>
        <v>0</v>
      </c>
      <c r="I17" s="71">
        <v>224</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13</v>
      </c>
      <c r="B18" s="17">
        <v>50</v>
      </c>
      <c r="C18" s="71">
        <v>13</v>
      </c>
      <c r="D18" s="71">
        <f>IFERROR(IF(OR(IFERROR(VLOOKUP($B18&amp;"-"&amp;$C18,エリア表のみ!$D$5:$M$906,3,FALSE) ="●",FALSE),IFERROR(VLOOKUP($B18&amp;"-"&amp;$C18,エリア表のみ!$Q$5:$Z$906,3,FALSE) ="●",FALSE),IFERROR(VLOOKUP($B18&amp;"-"&amp;$C18,エリア表のみ!$AD$5:$AM$906,3,FALSE) ="●",FALSE)),1,0),0)</f>
        <v>0</v>
      </c>
      <c r="E18" s="71">
        <v>217</v>
      </c>
      <c r="F18" s="71">
        <f>IFERROR(IF(OR(IFERROR(VLOOKUP($B18&amp;"-"&amp;$C18,エリア表のみ!$D$5:$M$906,5,FALSE) ="●",FALSE),IFERROR(VLOOKUP($B18&amp;"-"&amp;$C18,エリア表のみ!$Q$5:$Z$906,5,FALSE) ="●",FALSE),IFERROR(VLOOKUP($B18&amp;"-"&amp;$C18,エリア表のみ!$AD$5:$AM$906,5,FALSE) ="●",FALSE)),1,0),0)</f>
        <v>0</v>
      </c>
      <c r="G18" s="71">
        <v>0</v>
      </c>
      <c r="H18" s="71">
        <f>IFERROR(IF(OR(IFERROR(VLOOKUP($B18&amp;"-"&amp;$C18,エリア表のみ!$D$5:$M$906,7,FALSE) ="●",FALSE),IFERROR(VLOOKUP($B18&amp;"-"&amp;$C18,エリア表のみ!$Q$5:$Z$906,7,FALSE) ="●",FALSE),IFERROR(VLOOKUP($B18&amp;"-"&amp;$C18,エリア表のみ!$AD$5:$AM$906,7,FALSE) ="●",FALSE)),1,0),0)</f>
        <v>0</v>
      </c>
      <c r="I18" s="71">
        <v>217</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1</v>
      </c>
      <c r="B19" s="17">
        <v>116</v>
      </c>
      <c r="C19" s="71">
        <v>1</v>
      </c>
      <c r="D19" s="71">
        <f>IFERROR(IF(OR(IFERROR(VLOOKUP($B19&amp;"-"&amp;$C19,エリア表のみ!$D$5:$M$906,3,FALSE) ="●",FALSE),IFERROR(VLOOKUP($B19&amp;"-"&amp;$C19,エリア表のみ!$Q$5:$Z$906,3,FALSE) ="●",FALSE),IFERROR(VLOOKUP($B19&amp;"-"&amp;$C19,エリア表のみ!$AD$5:$AM$906,3,FALSE) ="●",FALSE)),1,0),0)</f>
        <v>0</v>
      </c>
      <c r="E19" s="71">
        <v>290</v>
      </c>
      <c r="F19" s="71">
        <f>IFERROR(IF(OR(IFERROR(VLOOKUP($B19&amp;"-"&amp;$C19,エリア表のみ!$D$5:$M$906,5,FALSE) ="●",FALSE),IFERROR(VLOOKUP($B19&amp;"-"&amp;$C19,エリア表のみ!$Q$5:$Z$906,5,FALSE) ="●",FALSE),IFERROR(VLOOKUP($B19&amp;"-"&amp;$C19,エリア表のみ!$AD$5:$AM$906,5,FALSE) ="●",FALSE)),1,0),0)</f>
        <v>0</v>
      </c>
      <c r="G19" s="71">
        <v>10</v>
      </c>
      <c r="H19" s="71">
        <f>IFERROR(IF(OR(IFERROR(VLOOKUP($B19&amp;"-"&amp;$C19,エリア表のみ!$D$5:$M$906,7,FALSE) ="●",FALSE),IFERROR(VLOOKUP($B19&amp;"-"&amp;$C19,エリア表のみ!$Q$5:$Z$906,7,FALSE) ="●",FALSE),IFERROR(VLOOKUP($B19&amp;"-"&amp;$C19,エリア表のみ!$AD$5:$AM$906,7,FALSE) ="●",FALSE)),1,0),0)</f>
        <v>0</v>
      </c>
      <c r="I19" s="71">
        <v>300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2</v>
      </c>
      <c r="B20" s="17">
        <v>116</v>
      </c>
      <c r="C20" s="71">
        <v>2</v>
      </c>
      <c r="D20" s="71">
        <f>IFERROR(IF(OR(IFERROR(VLOOKUP($B20&amp;"-"&amp;$C20,エリア表のみ!$D$5:$M$906,3,FALSE) ="●",FALSE),IFERROR(VLOOKUP($B20&amp;"-"&amp;$C20,エリア表のみ!$Q$5:$Z$906,3,FALSE) ="●",FALSE),IFERROR(VLOOKUP($B20&amp;"-"&amp;$C20,エリア表のみ!$AD$5:$AM$906,3,FALSE) ="●",FALSE)),1,0),0)</f>
        <v>0</v>
      </c>
      <c r="E20" s="71">
        <v>320</v>
      </c>
      <c r="F20" s="71">
        <f>IFERROR(IF(OR(IFERROR(VLOOKUP($B20&amp;"-"&amp;$C20,エリア表のみ!$D$5:$M$906,5,FALSE) ="●",FALSE),IFERROR(VLOOKUP($B20&amp;"-"&amp;$C20,エリア表のみ!$Q$5:$Z$906,5,FALSE) ="●",FALSE),IFERROR(VLOOKUP($B20&amp;"-"&amp;$C20,エリア表のみ!$AD$5:$AM$906,5,FALSE) ="●",FALSE)),1,0),0)</f>
        <v>0</v>
      </c>
      <c r="G20" s="71">
        <v>130</v>
      </c>
      <c r="H20" s="71">
        <f>IFERROR(IF(OR(IFERROR(VLOOKUP($B20&amp;"-"&amp;$C20,エリア表のみ!$D$5:$M$906,7,FALSE) ="●",FALSE),IFERROR(VLOOKUP($B20&amp;"-"&amp;$C20,エリア表のみ!$Q$5:$Z$906,7,FALSE) ="●",FALSE),IFERROR(VLOOKUP($B20&amp;"-"&amp;$C20,エリア表のみ!$AD$5:$AM$906,7,FALSE) ="●",FALSE)),1,0),0)</f>
        <v>0</v>
      </c>
      <c r="I20" s="71">
        <v>450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3</v>
      </c>
      <c r="B21" s="17">
        <v>116</v>
      </c>
      <c r="C21" s="71">
        <v>3</v>
      </c>
      <c r="D21" s="71">
        <f>IFERROR(IF(OR(IFERROR(VLOOKUP($B21&amp;"-"&amp;$C21,エリア表のみ!$D$5:$M$906,3,FALSE) ="●",FALSE),IFERROR(VLOOKUP($B21&amp;"-"&amp;$C21,エリア表のみ!$Q$5:$Z$906,3,FALSE) ="●",FALSE),IFERROR(VLOOKUP($B21&amp;"-"&amp;$C21,エリア表のみ!$AD$5:$AM$906,3,FALSE) ="●",FALSE)),1,0),0)</f>
        <v>0</v>
      </c>
      <c r="E21" s="71">
        <v>480</v>
      </c>
      <c r="F21" s="71">
        <f>IFERROR(IF(OR(IFERROR(VLOOKUP($B21&amp;"-"&amp;$C21,エリア表のみ!$D$5:$M$906,5,FALSE) ="●",FALSE),IFERROR(VLOOKUP($B21&amp;"-"&amp;$C21,エリア表のみ!$Q$5:$Z$906,5,FALSE) ="●",FALSE),IFERROR(VLOOKUP($B21&amp;"-"&amp;$C21,エリア表のみ!$AD$5:$AM$906,5,FALSE) ="●",FALSE)),1,0),0)</f>
        <v>0</v>
      </c>
      <c r="G21" s="71">
        <v>270</v>
      </c>
      <c r="H21" s="71">
        <f>IFERROR(IF(OR(IFERROR(VLOOKUP($B21&amp;"-"&amp;$C21,エリア表のみ!$D$5:$M$906,7,FALSE) ="●",FALSE),IFERROR(VLOOKUP($B21&amp;"-"&amp;$C21,エリア表のみ!$Q$5:$Z$906,7,FALSE) ="●",FALSE),IFERROR(VLOOKUP($B21&amp;"-"&amp;$C21,エリア表のみ!$AD$5:$AM$906,7,FALSE) ="●",FALSE)),1,0),0)</f>
        <v>0</v>
      </c>
      <c r="I21" s="71">
        <v>750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4</v>
      </c>
      <c r="B22" s="17">
        <v>116</v>
      </c>
      <c r="C22" s="71">
        <v>4</v>
      </c>
      <c r="D22" s="71">
        <f>IFERROR(IF(OR(IFERROR(VLOOKUP($B22&amp;"-"&amp;$C22,エリア表のみ!$D$5:$M$906,3,FALSE) ="●",FALSE),IFERROR(VLOOKUP($B22&amp;"-"&amp;$C22,エリア表のみ!$Q$5:$Z$906,3,FALSE) ="●",FALSE),IFERROR(VLOOKUP($B22&amp;"-"&amp;$C22,エリア表のみ!$AD$5:$AM$906,3,FALSE) ="●",FALSE)),1,0),0)</f>
        <v>0</v>
      </c>
      <c r="E22" s="71">
        <v>930</v>
      </c>
      <c r="F22" s="71">
        <f>IFERROR(IF(OR(IFERROR(VLOOKUP($B22&amp;"-"&amp;$C22,エリア表のみ!$D$5:$M$906,5,FALSE) ="●",FALSE),IFERROR(VLOOKUP($B22&amp;"-"&amp;$C22,エリア表のみ!$Q$5:$Z$906,5,FALSE) ="●",FALSE),IFERROR(VLOOKUP($B22&amp;"-"&amp;$C22,エリア表のみ!$AD$5:$AM$906,5,FALSE) ="●",FALSE)),1,0),0)</f>
        <v>0</v>
      </c>
      <c r="G22" s="71">
        <v>720</v>
      </c>
      <c r="H22" s="71">
        <f>IFERROR(IF(OR(IFERROR(VLOOKUP($B22&amp;"-"&amp;$C22,エリア表のみ!$D$5:$M$906,7,FALSE) ="●",FALSE),IFERROR(VLOOKUP($B22&amp;"-"&amp;$C22,エリア表のみ!$Q$5:$Z$906,7,FALSE) ="●",FALSE),IFERROR(VLOOKUP($B22&amp;"-"&amp;$C22,エリア表のみ!$AD$5:$AM$906,7,FALSE) ="●",FALSE)),1,0),0)</f>
        <v>0</v>
      </c>
      <c r="I22" s="71">
        <v>1650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5</v>
      </c>
      <c r="B23" s="17">
        <v>116</v>
      </c>
      <c r="C23" s="71">
        <v>5</v>
      </c>
      <c r="D23" s="71">
        <f>IFERROR(IF(OR(IFERROR(VLOOKUP($B23&amp;"-"&amp;$C23,エリア表のみ!$D$5:$M$906,3,FALSE) ="●",FALSE),IFERROR(VLOOKUP($B23&amp;"-"&amp;$C23,エリア表のみ!$Q$5:$Z$906,3,FALSE) ="●",FALSE),IFERROR(VLOOKUP($B23&amp;"-"&amp;$C23,エリア表のみ!$AD$5:$AM$906,3,FALSE) ="●",FALSE)),1,0),0)</f>
        <v>0</v>
      </c>
      <c r="E23" s="71">
        <v>400</v>
      </c>
      <c r="F23" s="71">
        <f>IFERROR(IF(OR(IFERROR(VLOOKUP($B23&amp;"-"&amp;$C23,エリア表のみ!$D$5:$M$906,5,FALSE) ="●",FALSE),IFERROR(VLOOKUP($B23&amp;"-"&amp;$C23,エリア表のみ!$Q$5:$Z$906,5,FALSE) ="●",FALSE),IFERROR(VLOOKUP($B23&amp;"-"&amp;$C23,エリア表のみ!$AD$5:$AM$906,5,FALSE) ="●",FALSE)),1,0),0)</f>
        <v>0</v>
      </c>
      <c r="G23" s="71">
        <v>1600</v>
      </c>
      <c r="H23" s="71">
        <f>IFERROR(IF(OR(IFERROR(VLOOKUP($B23&amp;"-"&amp;$C23,エリア表のみ!$D$5:$M$906,7,FALSE) ="●",FALSE),IFERROR(VLOOKUP($B23&amp;"-"&amp;$C23,エリア表のみ!$Q$5:$Z$906,7,FALSE) ="●",FALSE),IFERROR(VLOOKUP($B23&amp;"-"&amp;$C23,エリア表のみ!$AD$5:$AM$906,7,FALSE) ="●",FALSE)),1,0),0)</f>
        <v>0</v>
      </c>
      <c r="I23" s="71">
        <v>2000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6</v>
      </c>
      <c r="B24" s="17">
        <v>116</v>
      </c>
      <c r="C24" s="71">
        <v>6</v>
      </c>
      <c r="D24" s="71">
        <f>IFERROR(IF(OR(IFERROR(VLOOKUP($B24&amp;"-"&amp;$C24,エリア表のみ!$D$5:$M$906,3,FALSE) ="●",FALSE),IFERROR(VLOOKUP($B24&amp;"-"&amp;$C24,エリア表のみ!$Q$5:$Z$906,3,FALSE) ="●",FALSE),IFERROR(VLOOKUP($B24&amp;"-"&amp;$C24,エリア表のみ!$AD$5:$AM$906,3,FALSE) ="●",FALSE)),1,0),0)</f>
        <v>0</v>
      </c>
      <c r="E24" s="71">
        <v>60</v>
      </c>
      <c r="F24" s="71">
        <f>IFERROR(IF(OR(IFERROR(VLOOKUP($B24&amp;"-"&amp;$C24,エリア表のみ!$D$5:$M$906,5,FALSE) ="●",FALSE),IFERROR(VLOOKUP($B24&amp;"-"&amp;$C24,エリア表のみ!$Q$5:$Z$906,5,FALSE) ="●",FALSE),IFERROR(VLOOKUP($B24&amp;"-"&amp;$C24,エリア表のみ!$AD$5:$AM$906,5,FALSE) ="●",FALSE)),1,0),0)</f>
        <v>0</v>
      </c>
      <c r="G24" s="71">
        <v>90</v>
      </c>
      <c r="H24" s="71">
        <f>IFERROR(IF(OR(IFERROR(VLOOKUP($B24&amp;"-"&amp;$C24,エリア表のみ!$D$5:$M$906,7,FALSE) ="●",FALSE),IFERROR(VLOOKUP($B24&amp;"-"&amp;$C24,エリア表のみ!$Q$5:$Z$906,7,FALSE) ="●",FALSE),IFERROR(VLOOKUP($B24&amp;"-"&amp;$C24,エリア表のみ!$AD$5:$AM$906,7,FALSE) ="●",FALSE)),1,0),0)</f>
        <v>0</v>
      </c>
      <c r="I24" s="71">
        <v>150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7</v>
      </c>
      <c r="B25" s="17">
        <v>116</v>
      </c>
      <c r="C25" s="71">
        <v>7</v>
      </c>
      <c r="D25" s="71">
        <f>IFERROR(IF(OR(IFERROR(VLOOKUP($B25&amp;"-"&amp;$C25,エリア表のみ!$D$5:$M$906,3,FALSE) ="●",FALSE),IFERROR(VLOOKUP($B25&amp;"-"&amp;$C25,エリア表のみ!$Q$5:$Z$906,3,FALSE) ="●",FALSE),IFERROR(VLOOKUP($B25&amp;"-"&amp;$C25,エリア表のみ!$AD$5:$AM$906,3,FALSE) ="●",FALSE)),1,0),0)</f>
        <v>0</v>
      </c>
      <c r="E25" s="71">
        <v>200</v>
      </c>
      <c r="F25" s="71">
        <f>IFERROR(IF(OR(IFERROR(VLOOKUP($B25&amp;"-"&amp;$C25,エリア表のみ!$D$5:$M$906,5,FALSE) ="●",FALSE),IFERROR(VLOOKUP($B25&amp;"-"&amp;$C25,エリア表のみ!$Q$5:$Z$906,5,FALSE) ="●",FALSE),IFERROR(VLOOKUP($B25&amp;"-"&amp;$C25,エリア表のみ!$AD$5:$AM$906,5,FALSE) ="●",FALSE)),1,0),0)</f>
        <v>0</v>
      </c>
      <c r="G25" s="71">
        <v>700</v>
      </c>
      <c r="H25" s="71">
        <f>IFERROR(IF(OR(IFERROR(VLOOKUP($B25&amp;"-"&amp;$C25,エリア表のみ!$D$5:$M$906,7,FALSE) ="●",FALSE),IFERROR(VLOOKUP($B25&amp;"-"&amp;$C25,エリア表のみ!$Q$5:$Z$906,7,FALSE) ="●",FALSE),IFERROR(VLOOKUP($B25&amp;"-"&amp;$C25,エリア表のみ!$AD$5:$AM$906,7,FALSE) ="●",FALSE)),1,0),0)</f>
        <v>0</v>
      </c>
      <c r="I25" s="71">
        <v>900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8</v>
      </c>
      <c r="B26" s="17">
        <v>116</v>
      </c>
      <c r="C26" s="71">
        <v>8</v>
      </c>
      <c r="D26" s="71">
        <f>IFERROR(IF(OR(IFERROR(VLOOKUP($B26&amp;"-"&amp;$C26,エリア表のみ!$D$5:$M$906,3,FALSE) ="●",FALSE),IFERROR(VLOOKUP($B26&amp;"-"&amp;$C26,エリア表のみ!$Q$5:$Z$906,3,FALSE) ="●",FALSE),IFERROR(VLOOKUP($B26&amp;"-"&amp;$C26,エリア表のみ!$AD$5:$AM$906,3,FALSE) ="●",FALSE)),1,0),0)</f>
        <v>0</v>
      </c>
      <c r="E26" s="71">
        <v>760</v>
      </c>
      <c r="F26" s="71">
        <f>IFERROR(IF(OR(IFERROR(VLOOKUP($B26&amp;"-"&amp;$C26,エリア表のみ!$D$5:$M$906,5,FALSE) ="●",FALSE),IFERROR(VLOOKUP($B26&amp;"-"&amp;$C26,エリア表のみ!$Q$5:$Z$906,5,FALSE) ="●",FALSE),IFERROR(VLOOKUP($B26&amp;"-"&amp;$C26,エリア表のみ!$AD$5:$AM$906,5,FALSE) ="●",FALSE)),1,0),0)</f>
        <v>0</v>
      </c>
      <c r="G26" s="71">
        <v>40</v>
      </c>
      <c r="H26" s="71">
        <f>IFERROR(IF(OR(IFERROR(VLOOKUP($B26&amp;"-"&amp;$C26,エリア表のみ!$D$5:$M$906,7,FALSE) ="●",FALSE),IFERROR(VLOOKUP($B26&amp;"-"&amp;$C26,エリア表のみ!$Q$5:$Z$906,7,FALSE) ="●",FALSE),IFERROR(VLOOKUP($B26&amp;"-"&amp;$C26,エリア表のみ!$AD$5:$AM$906,7,FALSE) ="●",FALSE)),1,0),0)</f>
        <v>0</v>
      </c>
      <c r="I26" s="71">
        <v>800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sheetData>
  <phoneticPr fontId="6"/>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43BEC-3072-4026-AB67-0EBF78A78F40}">
  <sheetPr codeName="Sheet32">
    <tabColor theme="0" tint="-0.499984740745262"/>
  </sheetPr>
  <dimension ref="A1:L68"/>
  <sheetViews>
    <sheetView showGridLines="0" workbookViewId="0">
      <pane ySplit="10" topLeftCell="A43"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入力!E33</f>
        <v>4.宇城市・宇土市</v>
      </c>
      <c r="E1" s="17"/>
      <c r="G1" s="17"/>
      <c r="I1" s="17"/>
      <c r="J1" s="17"/>
    </row>
    <row r="2" spans="1:12">
      <c r="A2" s="2" t="s">
        <v>246</v>
      </c>
      <c r="B2" s="17" t="s">
        <v>1417</v>
      </c>
      <c r="E2" s="17" t="s">
        <v>214</v>
      </c>
      <c r="G2" s="17" t="s">
        <v>215</v>
      </c>
      <c r="I2" s="17" t="s">
        <v>213</v>
      </c>
      <c r="J2" s="17"/>
      <c r="L2" s="17" t="s">
        <v>262</v>
      </c>
    </row>
    <row r="3" spans="1:12">
      <c r="A3" s="17" t="s">
        <v>1533</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IF(_xlfn.NUMBERVALUE(入力!F36) &gt;0,入力!F36,入力!F35)</f>
        <v>#NAME?</v>
      </c>
      <c r="G4" s="70" t="e">
        <f ca="1">IF(_xlfn.NUMBERVALUE(入力!G36) &gt;0,入力!G36,入力!G35)</f>
        <v>#NAME?</v>
      </c>
      <c r="I4" s="70" t="e">
        <f ca="1">IF(_xlfn.NUMBERVALUE(入力!H36) &gt;0,入力!H36,入力!H35)</f>
        <v>#NAME?</v>
      </c>
      <c r="J4" s="17"/>
      <c r="K4" s="17">
        <v>2</v>
      </c>
      <c r="L4" s="68">
        <f>IFERROR(VLOOKUP(入力!C34,caution!$A$2:$B$11,2,FALSE),0)</f>
        <v>0</v>
      </c>
    </row>
    <row r="5" spans="1:12">
      <c r="A5" s="2" t="s">
        <v>247</v>
      </c>
      <c r="B5" s="68" t="e">
        <f>VLOOKUP(入力!C22,sector!A:B,2,FALSE)</f>
        <v>#N/A</v>
      </c>
      <c r="D5" s="2" t="s">
        <v>1546</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1547</v>
      </c>
      <c r="E7" s="68" t="str">
        <f>入力!F38</f>
        <v/>
      </c>
      <c r="G7" s="68" t="str">
        <f>入力!G38</f>
        <v/>
      </c>
      <c r="I7" s="68" t="str">
        <f>入力!H38</f>
        <v/>
      </c>
      <c r="J7" s="17"/>
      <c r="L7" s="17" t="s">
        <v>266</v>
      </c>
    </row>
    <row r="8" spans="1:12">
      <c r="A8" s="2" t="s">
        <v>175</v>
      </c>
      <c r="B8" s="89">
        <f>COUNTA(A:A)</f>
        <v>68</v>
      </c>
      <c r="D8" s="73"/>
      <c r="E8" s="74"/>
      <c r="F8" s="72"/>
      <c r="G8" s="74"/>
      <c r="H8" s="72"/>
      <c r="I8" s="74"/>
      <c r="J8" s="17"/>
      <c r="L8" s="69" t="e">
        <f>VLOOKUP(入力!C21,channel!G:H,2,FALSE)</f>
        <v>#N/A</v>
      </c>
    </row>
    <row r="9" spans="1:12">
      <c r="A9" s="17" t="s">
        <v>1534</v>
      </c>
      <c r="B9" s="68">
        <v>4</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55</v>
      </c>
      <c r="C11" s="71">
        <v>1</v>
      </c>
      <c r="D11" s="71">
        <f>IFERROR(IF(OR(IFERROR(VLOOKUP($B11&amp;"-"&amp;$C11,エリア表のみ!$D$5:$M$906,3,FALSE) ="●",FALSE),IFERROR(VLOOKUP($B11&amp;"-"&amp;$C11,エリア表のみ!$Q$5:$Z$906,3,FALSE) ="●",FALSE),IFERROR(VLOOKUP($B11&amp;"-"&amp;$C11,エリア表のみ!$AD$5:$AM$906,3,FALSE) ="●",FALSE)),1,0),0)</f>
        <v>0</v>
      </c>
      <c r="E11" s="71">
        <v>61</v>
      </c>
      <c r="F11" s="71">
        <f>IFERROR(IF(OR(IFERROR(VLOOKUP($B11&amp;"-"&amp;$C11,エリア表のみ!$D$5:$M$906,5,FALSE) ="●",FALSE),IFERROR(VLOOKUP($B11&amp;"-"&amp;$C11,エリア表のみ!$Q$5:$Z$906,5,FALSE) ="●",FALSE),IFERROR(VLOOKUP($B11&amp;"-"&amp;$C11,エリア表のみ!$AD$5:$AM$906,5,FALSE) ="●",FALSE)),1,0),0)</f>
        <v>0</v>
      </c>
      <c r="G11" s="71">
        <v>140</v>
      </c>
      <c r="H11" s="71">
        <f>IFERROR(IF(OR(IFERROR(VLOOKUP($B11&amp;"-"&amp;$C11,エリア表のみ!$D$5:$M$906,7,FALSE) ="●",FALSE),IFERROR(VLOOKUP($B11&amp;"-"&amp;$C11,エリア表のみ!$Q$5:$Z$906,7,FALSE) ="●",FALSE),IFERROR(VLOOKUP($B11&amp;"-"&amp;$C11,エリア表のみ!$AD$5:$AM$906,7,FALSE) ="●",FALSE)),1,0),0)</f>
        <v>0</v>
      </c>
      <c r="I11" s="71">
        <v>201</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55</v>
      </c>
      <c r="C12" s="71">
        <v>2</v>
      </c>
      <c r="D12" s="71">
        <f>IFERROR(IF(OR(IFERROR(VLOOKUP($B12&amp;"-"&amp;$C12,エリア表のみ!$D$5:$M$906,3,FALSE) ="●",FALSE),IFERROR(VLOOKUP($B12&amp;"-"&amp;$C12,エリア表のみ!$Q$5:$Z$906,3,FALSE) ="●",FALSE),IFERROR(VLOOKUP($B12&amp;"-"&amp;$C12,エリア表のみ!$AD$5:$AM$906,3,FALSE) ="●",FALSE)),1,0),0)</f>
        <v>0</v>
      </c>
      <c r="E12" s="71">
        <v>235</v>
      </c>
      <c r="F12" s="71">
        <f>IFERROR(IF(OR(IFERROR(VLOOKUP($B12&amp;"-"&amp;$C12,エリア表のみ!$D$5:$M$906,5,FALSE) ="●",FALSE),IFERROR(VLOOKUP($B12&amp;"-"&amp;$C12,エリア表のみ!$Q$5:$Z$906,5,FALSE) ="●",FALSE),IFERROR(VLOOKUP($B12&amp;"-"&amp;$C12,エリア表のみ!$AD$5:$AM$906,5,FALSE) ="●",FALSE)),1,0),0)</f>
        <v>0</v>
      </c>
      <c r="G12" s="71">
        <v>160</v>
      </c>
      <c r="H12" s="71">
        <f>IFERROR(IF(OR(IFERROR(VLOOKUP($B12&amp;"-"&amp;$C12,エリア表のみ!$D$5:$M$906,7,FALSE) ="●",FALSE),IFERROR(VLOOKUP($B12&amp;"-"&amp;$C12,エリア表のみ!$Q$5:$Z$906,7,FALSE) ="●",FALSE),IFERROR(VLOOKUP($B12&amp;"-"&amp;$C12,エリア表のみ!$AD$5:$AM$906,7,FALSE) ="●",FALSE)),1,0),0)</f>
        <v>0</v>
      </c>
      <c r="I12" s="71">
        <v>395</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3</v>
      </c>
      <c r="B13" s="17">
        <v>55</v>
      </c>
      <c r="C13" s="71">
        <v>3</v>
      </c>
      <c r="D13" s="71">
        <f>IFERROR(IF(OR(IFERROR(VLOOKUP($B13&amp;"-"&amp;$C13,エリア表のみ!$D$5:$M$906,3,FALSE) ="●",FALSE),IFERROR(VLOOKUP($B13&amp;"-"&amp;$C13,エリア表のみ!$Q$5:$Z$906,3,FALSE) ="●",FALSE),IFERROR(VLOOKUP($B13&amp;"-"&amp;$C13,エリア表のみ!$AD$5:$AM$906,3,FALSE) ="●",FALSE)),1,0),0)</f>
        <v>0</v>
      </c>
      <c r="E13" s="71">
        <v>136</v>
      </c>
      <c r="F13" s="71">
        <f>IFERROR(IF(OR(IFERROR(VLOOKUP($B13&amp;"-"&amp;$C13,エリア表のみ!$D$5:$M$906,5,FALSE) ="●",FALSE),IFERROR(VLOOKUP($B13&amp;"-"&amp;$C13,エリア表のみ!$Q$5:$Z$906,5,FALSE) ="●",FALSE),IFERROR(VLOOKUP($B13&amp;"-"&amp;$C13,エリア表のみ!$AD$5:$AM$906,5,FALSE) ="●",FALSE)),1,0),0)</f>
        <v>0</v>
      </c>
      <c r="G13" s="71">
        <v>112</v>
      </c>
      <c r="H13" s="71">
        <f>IFERROR(IF(OR(IFERROR(VLOOKUP($B13&amp;"-"&amp;$C13,エリア表のみ!$D$5:$M$906,7,FALSE) ="●",FALSE),IFERROR(VLOOKUP($B13&amp;"-"&amp;$C13,エリア表のみ!$Q$5:$Z$906,7,FALSE) ="●",FALSE),IFERROR(VLOOKUP($B13&amp;"-"&amp;$C13,エリア表のみ!$AD$5:$AM$906,7,FALSE) ="●",FALSE)),1,0),0)</f>
        <v>0</v>
      </c>
      <c r="I13" s="71">
        <v>248</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4</v>
      </c>
      <c r="B14" s="17">
        <v>55</v>
      </c>
      <c r="C14" s="71">
        <v>4</v>
      </c>
      <c r="D14" s="71">
        <f>IFERROR(IF(OR(IFERROR(VLOOKUP($B14&amp;"-"&amp;$C14,エリア表のみ!$D$5:$M$906,3,FALSE) ="●",FALSE),IFERROR(VLOOKUP($B14&amp;"-"&amp;$C14,エリア表のみ!$Q$5:$Z$906,3,FALSE) ="●",FALSE),IFERROR(VLOOKUP($B14&amp;"-"&amp;$C14,エリア表のみ!$AD$5:$AM$906,3,FALSE) ="●",FALSE)),1,0),0)</f>
        <v>0</v>
      </c>
      <c r="E14" s="71">
        <v>155</v>
      </c>
      <c r="F14" s="71">
        <f>IFERROR(IF(OR(IFERROR(VLOOKUP($B14&amp;"-"&amp;$C14,エリア表のみ!$D$5:$M$906,5,FALSE) ="●",FALSE),IFERROR(VLOOKUP($B14&amp;"-"&amp;$C14,エリア表のみ!$Q$5:$Z$906,5,FALSE) ="●",FALSE),IFERROR(VLOOKUP($B14&amp;"-"&amp;$C14,エリア表のみ!$AD$5:$AM$906,5,FALSE) ="●",FALSE)),1,0),0)</f>
        <v>0</v>
      </c>
      <c r="G14" s="71">
        <v>165</v>
      </c>
      <c r="H14" s="71">
        <f>IFERROR(IF(OR(IFERROR(VLOOKUP($B14&amp;"-"&amp;$C14,エリア表のみ!$D$5:$M$906,7,FALSE) ="●",FALSE),IFERROR(VLOOKUP($B14&amp;"-"&amp;$C14,エリア表のみ!$Q$5:$Z$906,7,FALSE) ="●",FALSE),IFERROR(VLOOKUP($B14&amp;"-"&amp;$C14,エリア表のみ!$AD$5:$AM$906,7,FALSE) ="●",FALSE)),1,0),0)</f>
        <v>0</v>
      </c>
      <c r="I14" s="71">
        <v>320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5</v>
      </c>
      <c r="B15" s="17">
        <v>55</v>
      </c>
      <c r="C15" s="71">
        <v>5</v>
      </c>
      <c r="D15" s="71">
        <f>IFERROR(IF(OR(IFERROR(VLOOKUP($B15&amp;"-"&amp;$C15,エリア表のみ!$D$5:$M$906,3,FALSE) ="●",FALSE),IFERROR(VLOOKUP($B15&amp;"-"&amp;$C15,エリア表のみ!$Q$5:$Z$906,3,FALSE) ="●",FALSE),IFERROR(VLOOKUP($B15&amp;"-"&amp;$C15,エリア表のみ!$AD$5:$AM$906,3,FALSE) ="●",FALSE)),1,0),0)</f>
        <v>0</v>
      </c>
      <c r="E15" s="71">
        <v>125</v>
      </c>
      <c r="F15" s="71">
        <f>IFERROR(IF(OR(IFERROR(VLOOKUP($B15&amp;"-"&amp;$C15,エリア表のみ!$D$5:$M$906,5,FALSE) ="●",FALSE),IFERROR(VLOOKUP($B15&amp;"-"&amp;$C15,エリア表のみ!$Q$5:$Z$906,5,FALSE) ="●",FALSE),IFERROR(VLOOKUP($B15&amp;"-"&amp;$C15,エリア表のみ!$AD$5:$AM$906,5,FALSE) ="●",FALSE)),1,0),0)</f>
        <v>0</v>
      </c>
      <c r="G15" s="71">
        <v>131</v>
      </c>
      <c r="H15" s="71">
        <f>IFERROR(IF(OR(IFERROR(VLOOKUP($B15&amp;"-"&amp;$C15,エリア表のみ!$D$5:$M$906,7,FALSE) ="●",FALSE),IFERROR(VLOOKUP($B15&amp;"-"&amp;$C15,エリア表のみ!$Q$5:$Z$906,7,FALSE) ="●",FALSE),IFERROR(VLOOKUP($B15&amp;"-"&amp;$C15,エリア表のみ!$AD$5:$AM$906,7,FALSE) ="●",FALSE)),1,0),0)</f>
        <v>0</v>
      </c>
      <c r="I15" s="71">
        <v>256</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6</v>
      </c>
      <c r="B16" s="17">
        <v>55</v>
      </c>
      <c r="C16" s="71">
        <v>6</v>
      </c>
      <c r="D16" s="71">
        <f>IFERROR(IF(OR(IFERROR(VLOOKUP($B16&amp;"-"&amp;$C16,エリア表のみ!$D$5:$M$906,3,FALSE) ="●",FALSE),IFERROR(VLOOKUP($B16&amp;"-"&amp;$C16,エリア表のみ!$Q$5:$Z$906,3,FALSE) ="●",FALSE),IFERROR(VLOOKUP($B16&amp;"-"&amp;$C16,エリア表のみ!$AD$5:$AM$906,3,FALSE) ="●",FALSE)),1,0),0)</f>
        <v>0</v>
      </c>
      <c r="E16" s="71">
        <v>150</v>
      </c>
      <c r="F16" s="71">
        <f>IFERROR(IF(OR(IFERROR(VLOOKUP($B16&amp;"-"&amp;$C16,エリア表のみ!$D$5:$M$906,5,FALSE) ="●",FALSE),IFERROR(VLOOKUP($B16&amp;"-"&amp;$C16,エリア表のみ!$Q$5:$Z$906,5,FALSE) ="●",FALSE),IFERROR(VLOOKUP($B16&amp;"-"&amp;$C16,エリア表のみ!$AD$5:$AM$906,5,FALSE) ="●",FALSE)),1,0),0)</f>
        <v>0</v>
      </c>
      <c r="G16" s="71">
        <v>0</v>
      </c>
      <c r="H16" s="71">
        <f>IFERROR(IF(OR(IFERROR(VLOOKUP($B16&amp;"-"&amp;$C16,エリア表のみ!$D$5:$M$906,7,FALSE) ="●",FALSE),IFERROR(VLOOKUP($B16&amp;"-"&amp;$C16,エリア表のみ!$Q$5:$Z$906,7,FALSE) ="●",FALSE),IFERROR(VLOOKUP($B16&amp;"-"&amp;$C16,エリア表のみ!$AD$5:$AM$906,7,FALSE) ="●",FALSE)),1,0),0)</f>
        <v>0</v>
      </c>
      <c r="I16" s="71">
        <v>150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7</v>
      </c>
      <c r="B17" s="17">
        <v>55</v>
      </c>
      <c r="C17" s="71">
        <v>7</v>
      </c>
      <c r="D17" s="71">
        <f>IFERROR(IF(OR(IFERROR(VLOOKUP($B17&amp;"-"&amp;$C17,エリア表のみ!$D$5:$M$906,3,FALSE) ="●",FALSE),IFERROR(VLOOKUP($B17&amp;"-"&amp;$C17,エリア表のみ!$Q$5:$Z$906,3,FALSE) ="●",FALSE),IFERROR(VLOOKUP($B17&amp;"-"&amp;$C17,エリア表のみ!$AD$5:$AM$906,3,FALSE) ="●",FALSE)),1,0),0)</f>
        <v>0</v>
      </c>
      <c r="E17" s="71">
        <v>155</v>
      </c>
      <c r="F17" s="71">
        <f>IFERROR(IF(OR(IFERROR(VLOOKUP($B17&amp;"-"&amp;$C17,エリア表のみ!$D$5:$M$906,5,FALSE) ="●",FALSE),IFERROR(VLOOKUP($B17&amp;"-"&amp;$C17,エリア表のみ!$Q$5:$Z$906,5,FALSE) ="●",FALSE),IFERROR(VLOOKUP($B17&amp;"-"&amp;$C17,エリア表のみ!$AD$5:$AM$906,5,FALSE) ="●",FALSE)),1,0),0)</f>
        <v>0</v>
      </c>
      <c r="G17" s="71">
        <v>60</v>
      </c>
      <c r="H17" s="71">
        <f>IFERROR(IF(OR(IFERROR(VLOOKUP($B17&amp;"-"&amp;$C17,エリア表のみ!$D$5:$M$906,7,FALSE) ="●",FALSE),IFERROR(VLOOKUP($B17&amp;"-"&amp;$C17,エリア表のみ!$Q$5:$Z$906,7,FALSE) ="●",FALSE),IFERROR(VLOOKUP($B17&amp;"-"&amp;$C17,エリア表のみ!$AD$5:$AM$906,7,FALSE) ="●",FALSE)),1,0),0)</f>
        <v>0</v>
      </c>
      <c r="I17" s="71">
        <v>215</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8</v>
      </c>
      <c r="B18" s="17">
        <v>55</v>
      </c>
      <c r="C18" s="71">
        <v>8</v>
      </c>
      <c r="D18" s="71">
        <f>IFERROR(IF(OR(IFERROR(VLOOKUP($B18&amp;"-"&amp;$C18,エリア表のみ!$D$5:$M$906,3,FALSE) ="●",FALSE),IFERROR(VLOOKUP($B18&amp;"-"&amp;$C18,エリア表のみ!$Q$5:$Z$906,3,FALSE) ="●",FALSE),IFERROR(VLOOKUP($B18&amp;"-"&amp;$C18,エリア表のみ!$AD$5:$AM$906,3,FALSE) ="●",FALSE)),1,0),0)</f>
        <v>0</v>
      </c>
      <c r="E18" s="71">
        <v>210</v>
      </c>
      <c r="F18" s="71">
        <f>IFERROR(IF(OR(IFERROR(VLOOKUP($B18&amp;"-"&amp;$C18,エリア表のみ!$D$5:$M$906,5,FALSE) ="●",FALSE),IFERROR(VLOOKUP($B18&amp;"-"&amp;$C18,エリア表のみ!$Q$5:$Z$906,5,FALSE) ="●",FALSE),IFERROR(VLOOKUP($B18&amp;"-"&amp;$C18,エリア表のみ!$AD$5:$AM$906,5,FALSE) ="●",FALSE)),1,0),0)</f>
        <v>0</v>
      </c>
      <c r="G18" s="71">
        <v>0</v>
      </c>
      <c r="H18" s="71">
        <f>IFERROR(IF(OR(IFERROR(VLOOKUP($B18&amp;"-"&amp;$C18,エリア表のみ!$D$5:$M$906,7,FALSE) ="●",FALSE),IFERROR(VLOOKUP($B18&amp;"-"&amp;$C18,エリア表のみ!$Q$5:$Z$906,7,FALSE) ="●",FALSE),IFERROR(VLOOKUP($B18&amp;"-"&amp;$C18,エリア表のみ!$AD$5:$AM$906,7,FALSE) ="●",FALSE)),1,0),0)</f>
        <v>0</v>
      </c>
      <c r="I18" s="71">
        <v>210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1</v>
      </c>
      <c r="B19" s="17">
        <v>127</v>
      </c>
      <c r="C19" s="71">
        <v>1</v>
      </c>
      <c r="D19" s="71">
        <f>IFERROR(IF(OR(IFERROR(VLOOKUP($B19&amp;"-"&amp;$C19,エリア表のみ!$D$5:$M$906,3,FALSE) ="●",FALSE),IFERROR(VLOOKUP($B19&amp;"-"&amp;$C19,エリア表のみ!$Q$5:$Z$906,3,FALSE) ="●",FALSE),IFERROR(VLOOKUP($B19&amp;"-"&amp;$C19,エリア表のみ!$AD$5:$AM$906,3,FALSE) ="●",FALSE)),1,0),0)</f>
        <v>0</v>
      </c>
      <c r="E19" s="71">
        <v>40</v>
      </c>
      <c r="F19" s="71">
        <f>IFERROR(IF(OR(IFERROR(VLOOKUP($B19&amp;"-"&amp;$C19,エリア表のみ!$D$5:$M$906,5,FALSE) ="●",FALSE),IFERROR(VLOOKUP($B19&amp;"-"&amp;$C19,エリア表のみ!$Q$5:$Z$906,5,FALSE) ="●",FALSE),IFERROR(VLOOKUP($B19&amp;"-"&amp;$C19,エリア表のみ!$AD$5:$AM$906,5,FALSE) ="●",FALSE)),1,0),0)</f>
        <v>0</v>
      </c>
      <c r="G19" s="71">
        <v>0</v>
      </c>
      <c r="H19" s="71">
        <f>IFERROR(IF(OR(IFERROR(VLOOKUP($B19&amp;"-"&amp;$C19,エリア表のみ!$D$5:$M$906,7,FALSE) ="●",FALSE),IFERROR(VLOOKUP($B19&amp;"-"&amp;$C19,エリア表のみ!$Q$5:$Z$906,7,FALSE) ="●",FALSE),IFERROR(VLOOKUP($B19&amp;"-"&amp;$C19,エリア表のみ!$AD$5:$AM$906,7,FALSE) ="●",FALSE)),1,0),0)</f>
        <v>0</v>
      </c>
      <c r="I19" s="71">
        <v>40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2</v>
      </c>
      <c r="B20" s="17">
        <v>127</v>
      </c>
      <c r="C20" s="71">
        <v>2</v>
      </c>
      <c r="D20" s="71">
        <f>IFERROR(IF(OR(IFERROR(VLOOKUP($B20&amp;"-"&amp;$C20,エリア表のみ!$D$5:$M$906,3,FALSE) ="●",FALSE),IFERROR(VLOOKUP($B20&amp;"-"&amp;$C20,エリア表のみ!$Q$5:$Z$906,3,FALSE) ="●",FALSE),IFERROR(VLOOKUP($B20&amp;"-"&amp;$C20,エリア表のみ!$AD$5:$AM$906,3,FALSE) ="●",FALSE)),1,0),0)</f>
        <v>0</v>
      </c>
      <c r="E20" s="71">
        <v>30</v>
      </c>
      <c r="F20" s="71">
        <f>IFERROR(IF(OR(IFERROR(VLOOKUP($B20&amp;"-"&amp;$C20,エリア表のみ!$D$5:$M$906,5,FALSE) ="●",FALSE),IFERROR(VLOOKUP($B20&amp;"-"&amp;$C20,エリア表のみ!$Q$5:$Z$906,5,FALSE) ="●",FALSE),IFERROR(VLOOKUP($B20&amp;"-"&amp;$C20,エリア表のみ!$AD$5:$AM$906,5,FALSE) ="●",FALSE)),1,0),0)</f>
        <v>0</v>
      </c>
      <c r="G20" s="71">
        <v>0</v>
      </c>
      <c r="H20" s="71">
        <f>IFERROR(IF(OR(IFERROR(VLOOKUP($B20&amp;"-"&amp;$C20,エリア表のみ!$D$5:$M$906,7,FALSE) ="●",FALSE),IFERROR(VLOOKUP($B20&amp;"-"&amp;$C20,エリア表のみ!$Q$5:$Z$906,7,FALSE) ="●",FALSE),IFERROR(VLOOKUP($B20&amp;"-"&amp;$C20,エリア表のみ!$AD$5:$AM$906,7,FALSE) ="●",FALSE)),1,0),0)</f>
        <v>0</v>
      </c>
      <c r="I20" s="71">
        <v>30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3</v>
      </c>
      <c r="B21" s="17">
        <v>127</v>
      </c>
      <c r="C21" s="71">
        <v>3</v>
      </c>
      <c r="D21" s="71">
        <f>IFERROR(IF(OR(IFERROR(VLOOKUP($B21&amp;"-"&amp;$C21,エリア表のみ!$D$5:$M$906,3,FALSE) ="●",FALSE),IFERROR(VLOOKUP($B21&amp;"-"&amp;$C21,エリア表のみ!$Q$5:$Z$906,3,FALSE) ="●",FALSE),IFERROR(VLOOKUP($B21&amp;"-"&amp;$C21,エリア表のみ!$AD$5:$AM$906,3,FALSE) ="●",FALSE)),1,0),0)</f>
        <v>0</v>
      </c>
      <c r="E21" s="71">
        <v>60</v>
      </c>
      <c r="F21" s="71">
        <f>IFERROR(IF(OR(IFERROR(VLOOKUP($B21&amp;"-"&amp;$C21,エリア表のみ!$D$5:$M$906,5,FALSE) ="●",FALSE),IFERROR(VLOOKUP($B21&amp;"-"&amp;$C21,エリア表のみ!$Q$5:$Z$906,5,FALSE) ="●",FALSE),IFERROR(VLOOKUP($B21&amp;"-"&amp;$C21,エリア表のみ!$AD$5:$AM$906,5,FALSE) ="●",FALSE)),1,0),0)</f>
        <v>0</v>
      </c>
      <c r="G21" s="71">
        <v>120</v>
      </c>
      <c r="H21" s="71">
        <f>IFERROR(IF(OR(IFERROR(VLOOKUP($B21&amp;"-"&amp;$C21,エリア表のみ!$D$5:$M$906,7,FALSE) ="●",FALSE),IFERROR(VLOOKUP($B21&amp;"-"&amp;$C21,エリア表のみ!$Q$5:$Z$906,7,FALSE) ="●",FALSE),IFERROR(VLOOKUP($B21&amp;"-"&amp;$C21,エリア表のみ!$AD$5:$AM$906,7,FALSE) ="●",FALSE)),1,0),0)</f>
        <v>0</v>
      </c>
      <c r="I21" s="71">
        <v>180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4</v>
      </c>
      <c r="B22" s="17">
        <v>127</v>
      </c>
      <c r="C22" s="71">
        <v>4</v>
      </c>
      <c r="D22" s="71">
        <f>IFERROR(IF(OR(IFERROR(VLOOKUP($B22&amp;"-"&amp;$C22,エリア表のみ!$D$5:$M$906,3,FALSE) ="●",FALSE),IFERROR(VLOOKUP($B22&amp;"-"&amp;$C22,エリア表のみ!$Q$5:$Z$906,3,FALSE) ="●",FALSE),IFERROR(VLOOKUP($B22&amp;"-"&amp;$C22,エリア表のみ!$AD$5:$AM$906,3,FALSE) ="●",FALSE)),1,0),0)</f>
        <v>0</v>
      </c>
      <c r="E22" s="71">
        <v>22</v>
      </c>
      <c r="F22" s="71">
        <f>IFERROR(IF(OR(IFERROR(VLOOKUP($B22&amp;"-"&amp;$C22,エリア表のみ!$D$5:$M$906,5,FALSE) ="●",FALSE),IFERROR(VLOOKUP($B22&amp;"-"&amp;$C22,エリア表のみ!$Q$5:$Z$906,5,FALSE) ="●",FALSE),IFERROR(VLOOKUP($B22&amp;"-"&amp;$C22,エリア表のみ!$AD$5:$AM$906,5,FALSE) ="●",FALSE)),1,0),0)</f>
        <v>0</v>
      </c>
      <c r="G22" s="71">
        <v>8</v>
      </c>
      <c r="H22" s="71">
        <f>IFERROR(IF(OR(IFERROR(VLOOKUP($B22&amp;"-"&amp;$C22,エリア表のみ!$D$5:$M$906,7,FALSE) ="●",FALSE),IFERROR(VLOOKUP($B22&amp;"-"&amp;$C22,エリア表のみ!$Q$5:$Z$906,7,FALSE) ="●",FALSE),IFERROR(VLOOKUP($B22&amp;"-"&amp;$C22,エリア表のみ!$AD$5:$AM$906,7,FALSE) ="●",FALSE)),1,0),0)</f>
        <v>0</v>
      </c>
      <c r="I22" s="71">
        <v>30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5</v>
      </c>
      <c r="B23" s="17">
        <v>127</v>
      </c>
      <c r="C23" s="71">
        <v>5</v>
      </c>
      <c r="D23" s="71">
        <f>IFERROR(IF(OR(IFERROR(VLOOKUP($B23&amp;"-"&amp;$C23,エリア表のみ!$D$5:$M$906,3,FALSE) ="●",FALSE),IFERROR(VLOOKUP($B23&amp;"-"&amp;$C23,エリア表のみ!$Q$5:$Z$906,3,FALSE) ="●",FALSE),IFERROR(VLOOKUP($B23&amp;"-"&amp;$C23,エリア表のみ!$AD$5:$AM$906,3,FALSE) ="●",FALSE)),1,0),0)</f>
        <v>0</v>
      </c>
      <c r="E23" s="71">
        <v>65</v>
      </c>
      <c r="F23" s="71">
        <f>IFERROR(IF(OR(IFERROR(VLOOKUP($B23&amp;"-"&amp;$C23,エリア表のみ!$D$5:$M$906,5,FALSE) ="●",FALSE),IFERROR(VLOOKUP($B23&amp;"-"&amp;$C23,エリア表のみ!$Q$5:$Z$906,5,FALSE) ="●",FALSE),IFERROR(VLOOKUP($B23&amp;"-"&amp;$C23,エリア表のみ!$AD$5:$AM$906,5,FALSE) ="●",FALSE)),1,0),0)</f>
        <v>0</v>
      </c>
      <c r="G23" s="71">
        <v>25</v>
      </c>
      <c r="H23" s="71">
        <f>IFERROR(IF(OR(IFERROR(VLOOKUP($B23&amp;"-"&amp;$C23,エリア表のみ!$D$5:$M$906,7,FALSE) ="●",FALSE),IFERROR(VLOOKUP($B23&amp;"-"&amp;$C23,エリア表のみ!$Q$5:$Z$906,7,FALSE) ="●",FALSE),IFERROR(VLOOKUP($B23&amp;"-"&amp;$C23,エリア表のみ!$AD$5:$AM$906,7,FALSE) ="●",FALSE)),1,0),0)</f>
        <v>0</v>
      </c>
      <c r="I23" s="71">
        <v>90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6</v>
      </c>
      <c r="B24" s="17">
        <v>127</v>
      </c>
      <c r="C24" s="71">
        <v>6</v>
      </c>
      <c r="D24" s="71">
        <f>IFERROR(IF(OR(IFERROR(VLOOKUP($B24&amp;"-"&amp;$C24,エリア表のみ!$D$5:$M$906,3,FALSE) ="●",FALSE),IFERROR(VLOOKUP($B24&amp;"-"&amp;$C24,エリア表のみ!$Q$5:$Z$906,3,FALSE) ="●",FALSE),IFERROR(VLOOKUP($B24&amp;"-"&amp;$C24,エリア表のみ!$AD$5:$AM$906,3,FALSE) ="●",FALSE)),1,0),0)</f>
        <v>0</v>
      </c>
      <c r="E24" s="71">
        <v>30</v>
      </c>
      <c r="F24" s="71">
        <f>IFERROR(IF(OR(IFERROR(VLOOKUP($B24&amp;"-"&amp;$C24,エリア表のみ!$D$5:$M$906,5,FALSE) ="●",FALSE),IFERROR(VLOOKUP($B24&amp;"-"&amp;$C24,エリア表のみ!$Q$5:$Z$906,5,FALSE) ="●",FALSE),IFERROR(VLOOKUP($B24&amp;"-"&amp;$C24,エリア表のみ!$AD$5:$AM$906,5,FALSE) ="●",FALSE)),1,0),0)</f>
        <v>0</v>
      </c>
      <c r="G24" s="71">
        <v>30</v>
      </c>
      <c r="H24" s="71">
        <f>IFERROR(IF(OR(IFERROR(VLOOKUP($B24&amp;"-"&amp;$C24,エリア表のみ!$D$5:$M$906,7,FALSE) ="●",FALSE),IFERROR(VLOOKUP($B24&amp;"-"&amp;$C24,エリア表のみ!$Q$5:$Z$906,7,FALSE) ="●",FALSE),IFERROR(VLOOKUP($B24&amp;"-"&amp;$C24,エリア表のみ!$AD$5:$AM$906,7,FALSE) ="●",FALSE)),1,0),0)</f>
        <v>0</v>
      </c>
      <c r="I24" s="71">
        <v>60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7</v>
      </c>
      <c r="B25" s="17">
        <v>127</v>
      </c>
      <c r="C25" s="71">
        <v>7</v>
      </c>
      <c r="D25" s="71">
        <f>IFERROR(IF(OR(IFERROR(VLOOKUP($B25&amp;"-"&amp;$C25,エリア表のみ!$D$5:$M$906,3,FALSE) ="●",FALSE),IFERROR(VLOOKUP($B25&amp;"-"&amp;$C25,エリア表のみ!$Q$5:$Z$906,3,FALSE) ="●",FALSE),IFERROR(VLOOKUP($B25&amp;"-"&amp;$C25,エリア表のみ!$AD$5:$AM$906,3,FALSE) ="●",FALSE)),1,0),0)</f>
        <v>0</v>
      </c>
      <c r="E25" s="71">
        <v>30</v>
      </c>
      <c r="F25" s="71">
        <f>IFERROR(IF(OR(IFERROR(VLOOKUP($B25&amp;"-"&amp;$C25,エリア表のみ!$D$5:$M$906,5,FALSE) ="●",FALSE),IFERROR(VLOOKUP($B25&amp;"-"&amp;$C25,エリア表のみ!$Q$5:$Z$906,5,FALSE) ="●",FALSE),IFERROR(VLOOKUP($B25&amp;"-"&amp;$C25,エリア表のみ!$AD$5:$AM$906,5,FALSE) ="●",FALSE)),1,0),0)</f>
        <v>0</v>
      </c>
      <c r="G25" s="71">
        <v>50</v>
      </c>
      <c r="H25" s="71">
        <f>IFERROR(IF(OR(IFERROR(VLOOKUP($B25&amp;"-"&amp;$C25,エリア表のみ!$D$5:$M$906,7,FALSE) ="●",FALSE),IFERROR(VLOOKUP($B25&amp;"-"&amp;$C25,エリア表のみ!$Q$5:$Z$906,7,FALSE) ="●",FALSE),IFERROR(VLOOKUP($B25&amp;"-"&amp;$C25,エリア表のみ!$AD$5:$AM$906,7,FALSE) ="●",FALSE)),1,0),0)</f>
        <v>0</v>
      </c>
      <c r="I25" s="71">
        <v>80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8</v>
      </c>
      <c r="B26" s="17">
        <v>127</v>
      </c>
      <c r="C26" s="71">
        <v>8</v>
      </c>
      <c r="D26" s="71">
        <f>IFERROR(IF(OR(IFERROR(VLOOKUP($B26&amp;"-"&amp;$C26,エリア表のみ!$D$5:$M$906,3,FALSE) ="●",FALSE),IFERROR(VLOOKUP($B26&amp;"-"&amp;$C26,エリア表のみ!$Q$5:$Z$906,3,FALSE) ="●",FALSE),IFERROR(VLOOKUP($B26&amp;"-"&amp;$C26,エリア表のみ!$AD$5:$AM$906,3,FALSE) ="●",FALSE)),1,0),0)</f>
        <v>0</v>
      </c>
      <c r="E26" s="71">
        <v>58</v>
      </c>
      <c r="F26" s="71">
        <f>IFERROR(IF(OR(IFERROR(VLOOKUP($B26&amp;"-"&amp;$C26,エリア表のみ!$D$5:$M$906,5,FALSE) ="●",FALSE),IFERROR(VLOOKUP($B26&amp;"-"&amp;$C26,エリア表のみ!$Q$5:$Z$906,5,FALSE) ="●",FALSE),IFERROR(VLOOKUP($B26&amp;"-"&amp;$C26,エリア表のみ!$AD$5:$AM$906,5,FALSE) ="●",FALSE)),1,0),0)</f>
        <v>0</v>
      </c>
      <c r="G26" s="71">
        <v>12</v>
      </c>
      <c r="H26" s="71">
        <f>IFERROR(IF(OR(IFERROR(VLOOKUP($B26&amp;"-"&amp;$C26,エリア表のみ!$D$5:$M$906,7,FALSE) ="●",FALSE),IFERROR(VLOOKUP($B26&amp;"-"&amp;$C26,エリア表のみ!$Q$5:$Z$906,7,FALSE) ="●",FALSE),IFERROR(VLOOKUP($B26&amp;"-"&amp;$C26,エリア表のみ!$AD$5:$AM$906,7,FALSE) ="●",FALSE)),1,0),0)</f>
        <v>0</v>
      </c>
      <c r="I26" s="71">
        <v>70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9</v>
      </c>
      <c r="B27" s="17">
        <v>127</v>
      </c>
      <c r="C27" s="71">
        <v>9</v>
      </c>
      <c r="D27" s="71">
        <f>IFERROR(IF(OR(IFERROR(VLOOKUP($B27&amp;"-"&amp;$C27,エリア表のみ!$D$5:$M$906,3,FALSE) ="●",FALSE),IFERROR(VLOOKUP($B27&amp;"-"&amp;$C27,エリア表のみ!$Q$5:$Z$906,3,FALSE) ="●",FALSE),IFERROR(VLOOKUP($B27&amp;"-"&amp;$C27,エリア表のみ!$AD$5:$AM$906,3,FALSE) ="●",FALSE)),1,0),0)</f>
        <v>0</v>
      </c>
      <c r="E27" s="71">
        <v>220</v>
      </c>
      <c r="F27" s="71">
        <f>IFERROR(IF(OR(IFERROR(VLOOKUP($B27&amp;"-"&amp;$C27,エリア表のみ!$D$5:$M$906,5,FALSE) ="●",FALSE),IFERROR(VLOOKUP($B27&amp;"-"&amp;$C27,エリア表のみ!$Q$5:$Z$906,5,FALSE) ="●",FALSE),IFERROR(VLOOKUP($B27&amp;"-"&amp;$C27,エリア表のみ!$AD$5:$AM$906,5,FALSE) ="●",FALSE)),1,0),0)</f>
        <v>0</v>
      </c>
      <c r="G27" s="71">
        <v>280</v>
      </c>
      <c r="H27" s="71">
        <f>IFERROR(IF(OR(IFERROR(VLOOKUP($B27&amp;"-"&amp;$C27,エリア表のみ!$D$5:$M$906,7,FALSE) ="●",FALSE),IFERROR(VLOOKUP($B27&amp;"-"&amp;$C27,エリア表のみ!$Q$5:$Z$906,7,FALSE) ="●",FALSE),IFERROR(VLOOKUP($B27&amp;"-"&amp;$C27,エリア表のみ!$AD$5:$AM$906,7,FALSE) ="●",FALSE)),1,0),0)</f>
        <v>0</v>
      </c>
      <c r="I27" s="71">
        <v>500</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10</v>
      </c>
      <c r="B28" s="17">
        <v>127</v>
      </c>
      <c r="C28" s="71">
        <v>10</v>
      </c>
      <c r="D28" s="71">
        <f>IFERROR(IF(OR(IFERROR(VLOOKUP($B28&amp;"-"&amp;$C28,エリア表のみ!$D$5:$M$906,3,FALSE) ="●",FALSE),IFERROR(VLOOKUP($B28&amp;"-"&amp;$C28,エリア表のみ!$Q$5:$Z$906,3,FALSE) ="●",FALSE),IFERROR(VLOOKUP($B28&amp;"-"&amp;$C28,エリア表のみ!$AD$5:$AM$906,3,FALSE) ="●",FALSE)),1,0),0)</f>
        <v>0</v>
      </c>
      <c r="E28" s="71">
        <v>40</v>
      </c>
      <c r="F28" s="71">
        <f>IFERROR(IF(OR(IFERROR(VLOOKUP($B28&amp;"-"&amp;$C28,エリア表のみ!$D$5:$M$906,5,FALSE) ="●",FALSE),IFERROR(VLOOKUP($B28&amp;"-"&amp;$C28,エリア表のみ!$Q$5:$Z$906,5,FALSE) ="●",FALSE),IFERROR(VLOOKUP($B28&amp;"-"&amp;$C28,エリア表のみ!$AD$5:$AM$906,5,FALSE) ="●",FALSE)),1,0),0)</f>
        <v>0</v>
      </c>
      <c r="G28" s="71">
        <v>120</v>
      </c>
      <c r="H28" s="71">
        <f>IFERROR(IF(OR(IFERROR(VLOOKUP($B28&amp;"-"&amp;$C28,エリア表のみ!$D$5:$M$906,7,FALSE) ="●",FALSE),IFERROR(VLOOKUP($B28&amp;"-"&amp;$C28,エリア表のみ!$Q$5:$Z$906,7,FALSE) ="●",FALSE),IFERROR(VLOOKUP($B28&amp;"-"&amp;$C28,エリア表のみ!$AD$5:$AM$906,7,FALSE) ="●",FALSE)),1,0),0)</f>
        <v>0</v>
      </c>
      <c r="I28" s="71">
        <v>160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11</v>
      </c>
      <c r="B29" s="17">
        <v>127</v>
      </c>
      <c r="C29" s="71">
        <v>11</v>
      </c>
      <c r="D29" s="71">
        <f>IFERROR(IF(OR(IFERROR(VLOOKUP($B29&amp;"-"&amp;$C29,エリア表のみ!$D$5:$M$906,3,FALSE) ="●",FALSE),IFERROR(VLOOKUP($B29&amp;"-"&amp;$C29,エリア表のみ!$Q$5:$Z$906,3,FALSE) ="●",FALSE),IFERROR(VLOOKUP($B29&amp;"-"&amp;$C29,エリア表のみ!$AD$5:$AM$906,3,FALSE) ="●",FALSE)),1,0),0)</f>
        <v>0</v>
      </c>
      <c r="E29" s="71">
        <v>120</v>
      </c>
      <c r="F29" s="71">
        <f>IFERROR(IF(OR(IFERROR(VLOOKUP($B29&amp;"-"&amp;$C29,エリア表のみ!$D$5:$M$906,5,FALSE) ="●",FALSE),IFERROR(VLOOKUP($B29&amp;"-"&amp;$C29,エリア表のみ!$Q$5:$Z$906,5,FALSE) ="●",FALSE),IFERROR(VLOOKUP($B29&amp;"-"&amp;$C29,エリア表のみ!$AD$5:$AM$906,5,FALSE) ="●",FALSE)),1,0),0)</f>
        <v>0</v>
      </c>
      <c r="G29" s="71">
        <v>80</v>
      </c>
      <c r="H29" s="71">
        <f>IFERROR(IF(OR(IFERROR(VLOOKUP($B29&amp;"-"&amp;$C29,エリア表のみ!$D$5:$M$906,7,FALSE) ="●",FALSE),IFERROR(VLOOKUP($B29&amp;"-"&amp;$C29,エリア表のみ!$Q$5:$Z$906,7,FALSE) ="●",FALSE),IFERROR(VLOOKUP($B29&amp;"-"&amp;$C29,エリア表のみ!$AD$5:$AM$906,7,FALSE) ="●",FALSE)),1,0),0)</f>
        <v>0</v>
      </c>
      <c r="I29" s="71">
        <v>200</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12</v>
      </c>
      <c r="B30" s="17">
        <v>127</v>
      </c>
      <c r="C30" s="71">
        <v>12</v>
      </c>
      <c r="D30" s="71">
        <f>IFERROR(IF(OR(IFERROR(VLOOKUP($B30&amp;"-"&amp;$C30,エリア表のみ!$D$5:$M$906,3,FALSE) ="●",FALSE),IFERROR(VLOOKUP($B30&amp;"-"&amp;$C30,エリア表のみ!$Q$5:$Z$906,3,FALSE) ="●",FALSE),IFERROR(VLOOKUP($B30&amp;"-"&amp;$C30,エリア表のみ!$AD$5:$AM$906,3,FALSE) ="●",FALSE)),1,0),0)</f>
        <v>0</v>
      </c>
      <c r="E30" s="71">
        <v>70</v>
      </c>
      <c r="F30" s="71">
        <f>IFERROR(IF(OR(IFERROR(VLOOKUP($B30&amp;"-"&amp;$C30,エリア表のみ!$D$5:$M$906,5,FALSE) ="●",FALSE),IFERROR(VLOOKUP($B30&amp;"-"&amp;$C30,エリア表のみ!$Q$5:$Z$906,5,FALSE) ="●",FALSE),IFERROR(VLOOKUP($B30&amp;"-"&amp;$C30,エリア表のみ!$AD$5:$AM$906,5,FALSE) ="●",FALSE)),1,0),0)</f>
        <v>0</v>
      </c>
      <c r="G30" s="71">
        <v>70</v>
      </c>
      <c r="H30" s="71">
        <f>IFERROR(IF(OR(IFERROR(VLOOKUP($B30&amp;"-"&amp;$C30,エリア表のみ!$D$5:$M$906,7,FALSE) ="●",FALSE),IFERROR(VLOOKUP($B30&amp;"-"&amp;$C30,エリア表のみ!$Q$5:$Z$906,7,FALSE) ="●",FALSE),IFERROR(VLOOKUP($B30&amp;"-"&amp;$C30,エリア表のみ!$AD$5:$AM$906,7,FALSE) ="●",FALSE)),1,0),0)</f>
        <v>0</v>
      </c>
      <c r="I30" s="71">
        <v>140</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13</v>
      </c>
      <c r="B31" s="17">
        <v>127</v>
      </c>
      <c r="C31" s="71">
        <v>13</v>
      </c>
      <c r="D31" s="71">
        <f>IFERROR(IF(OR(IFERROR(VLOOKUP($B31&amp;"-"&amp;$C31,エリア表のみ!$D$5:$M$906,3,FALSE) ="●",FALSE),IFERROR(VLOOKUP($B31&amp;"-"&amp;$C31,エリア表のみ!$Q$5:$Z$906,3,FALSE) ="●",FALSE),IFERROR(VLOOKUP($B31&amp;"-"&amp;$C31,エリア表のみ!$AD$5:$AM$906,3,FALSE) ="●",FALSE)),1,0),0)</f>
        <v>0</v>
      </c>
      <c r="E31" s="71">
        <v>30</v>
      </c>
      <c r="F31" s="71">
        <f>IFERROR(IF(OR(IFERROR(VLOOKUP($B31&amp;"-"&amp;$C31,エリア表のみ!$D$5:$M$906,5,FALSE) ="●",FALSE),IFERROR(VLOOKUP($B31&amp;"-"&amp;$C31,エリア表のみ!$Q$5:$Z$906,5,FALSE) ="●",FALSE),IFERROR(VLOOKUP($B31&amp;"-"&amp;$C31,エリア表のみ!$AD$5:$AM$906,5,FALSE) ="●",FALSE)),1,0),0)</f>
        <v>0</v>
      </c>
      <c r="G31" s="71">
        <v>70</v>
      </c>
      <c r="H31" s="71">
        <f>IFERROR(IF(OR(IFERROR(VLOOKUP($B31&amp;"-"&amp;$C31,エリア表のみ!$D$5:$M$906,7,FALSE) ="●",FALSE),IFERROR(VLOOKUP($B31&amp;"-"&amp;$C31,エリア表のみ!$Q$5:$Z$906,7,FALSE) ="●",FALSE),IFERROR(VLOOKUP($B31&amp;"-"&amp;$C31,エリア表のみ!$AD$5:$AM$906,7,FALSE) ="●",FALSE)),1,0),0)</f>
        <v>0</v>
      </c>
      <c r="I31" s="71">
        <v>100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14</v>
      </c>
      <c r="B32" s="17">
        <v>127</v>
      </c>
      <c r="C32" s="71">
        <v>14</v>
      </c>
      <c r="D32" s="71">
        <f>IFERROR(IF(OR(IFERROR(VLOOKUP($B32&amp;"-"&amp;$C32,エリア表のみ!$D$5:$M$906,3,FALSE) ="●",FALSE),IFERROR(VLOOKUP($B32&amp;"-"&amp;$C32,エリア表のみ!$Q$5:$Z$906,3,FALSE) ="●",FALSE),IFERROR(VLOOKUP($B32&amp;"-"&amp;$C32,エリア表のみ!$AD$5:$AM$906,3,FALSE) ="●",FALSE)),1,0),0)</f>
        <v>0</v>
      </c>
      <c r="E32" s="71">
        <v>50</v>
      </c>
      <c r="F32" s="71">
        <f>IFERROR(IF(OR(IFERROR(VLOOKUP($B32&amp;"-"&amp;$C32,エリア表のみ!$D$5:$M$906,5,FALSE) ="●",FALSE),IFERROR(VLOOKUP($B32&amp;"-"&amp;$C32,エリア表のみ!$Q$5:$Z$906,5,FALSE) ="●",FALSE),IFERROR(VLOOKUP($B32&amp;"-"&amp;$C32,エリア表のみ!$AD$5:$AM$906,5,FALSE) ="●",FALSE)),1,0),0)</f>
        <v>0</v>
      </c>
      <c r="G32" s="71">
        <v>100</v>
      </c>
      <c r="H32" s="71">
        <f>IFERROR(IF(OR(IFERROR(VLOOKUP($B32&amp;"-"&amp;$C32,エリア表のみ!$D$5:$M$906,7,FALSE) ="●",FALSE),IFERROR(VLOOKUP($B32&amp;"-"&amp;$C32,エリア表のみ!$Q$5:$Z$906,7,FALSE) ="●",FALSE),IFERROR(VLOOKUP($B32&amp;"-"&amp;$C32,エリア表のみ!$AD$5:$AM$906,7,FALSE) ="●",FALSE)),1,0),0)</f>
        <v>0</v>
      </c>
      <c r="I32" s="71">
        <v>150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15</v>
      </c>
      <c r="B33" s="17">
        <v>127</v>
      </c>
      <c r="C33" s="71">
        <v>15</v>
      </c>
      <c r="D33" s="71">
        <f>IFERROR(IF(OR(IFERROR(VLOOKUP($B33&amp;"-"&amp;$C33,エリア表のみ!$D$5:$M$906,3,FALSE) ="●",FALSE),IFERROR(VLOOKUP($B33&amp;"-"&amp;$C33,エリア表のみ!$Q$5:$Z$906,3,FALSE) ="●",FALSE),IFERROR(VLOOKUP($B33&amp;"-"&amp;$C33,エリア表のみ!$AD$5:$AM$906,3,FALSE) ="●",FALSE)),1,0),0)</f>
        <v>0</v>
      </c>
      <c r="E33" s="71">
        <v>20</v>
      </c>
      <c r="F33" s="71">
        <f>IFERROR(IF(OR(IFERROR(VLOOKUP($B33&amp;"-"&amp;$C33,エリア表のみ!$D$5:$M$906,5,FALSE) ="●",FALSE),IFERROR(VLOOKUP($B33&amp;"-"&amp;$C33,エリア表のみ!$Q$5:$Z$906,5,FALSE) ="●",FALSE),IFERROR(VLOOKUP($B33&amp;"-"&amp;$C33,エリア表のみ!$AD$5:$AM$906,5,FALSE) ="●",FALSE)),1,0),0)</f>
        <v>0</v>
      </c>
      <c r="G33" s="71">
        <v>20</v>
      </c>
      <c r="H33" s="71">
        <f>IFERROR(IF(OR(IFERROR(VLOOKUP($B33&amp;"-"&amp;$C33,エリア表のみ!$D$5:$M$906,7,FALSE) ="●",FALSE),IFERROR(VLOOKUP($B33&amp;"-"&amp;$C33,エリア表のみ!$Q$5:$Z$906,7,FALSE) ="●",FALSE),IFERROR(VLOOKUP($B33&amp;"-"&amp;$C33,エリア表のみ!$AD$5:$AM$906,7,FALSE) ="●",FALSE)),1,0),0)</f>
        <v>0</v>
      </c>
      <c r="I33" s="71">
        <v>40</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16</v>
      </c>
      <c r="B34" s="17">
        <v>127</v>
      </c>
      <c r="C34" s="71">
        <v>16</v>
      </c>
      <c r="D34" s="71">
        <f>IFERROR(IF(OR(IFERROR(VLOOKUP($B34&amp;"-"&amp;$C34,エリア表のみ!$D$5:$M$906,3,FALSE) ="●",FALSE),IFERROR(VLOOKUP($B34&amp;"-"&amp;$C34,エリア表のみ!$Q$5:$Z$906,3,FALSE) ="●",FALSE),IFERROR(VLOOKUP($B34&amp;"-"&amp;$C34,エリア表のみ!$AD$5:$AM$906,3,FALSE) ="●",FALSE)),1,0),0)</f>
        <v>0</v>
      </c>
      <c r="E34" s="71">
        <v>100</v>
      </c>
      <c r="F34" s="71">
        <f>IFERROR(IF(OR(IFERROR(VLOOKUP($B34&amp;"-"&amp;$C34,エリア表のみ!$D$5:$M$906,5,FALSE) ="●",FALSE),IFERROR(VLOOKUP($B34&amp;"-"&amp;$C34,エリア表のみ!$Q$5:$Z$906,5,FALSE) ="●",FALSE),IFERROR(VLOOKUP($B34&amp;"-"&amp;$C34,エリア表のみ!$AD$5:$AM$906,5,FALSE) ="●",FALSE)),1,0),0)</f>
        <v>0</v>
      </c>
      <c r="G34" s="71">
        <v>100</v>
      </c>
      <c r="H34" s="71">
        <f>IFERROR(IF(OR(IFERROR(VLOOKUP($B34&amp;"-"&amp;$C34,エリア表のみ!$D$5:$M$906,7,FALSE) ="●",FALSE),IFERROR(VLOOKUP($B34&amp;"-"&amp;$C34,エリア表のみ!$Q$5:$Z$906,7,FALSE) ="●",FALSE),IFERROR(VLOOKUP($B34&amp;"-"&amp;$C34,エリア表のみ!$AD$5:$AM$906,7,FALSE) ="●",FALSE)),1,0),0)</f>
        <v>0</v>
      </c>
      <c r="I34" s="71">
        <v>200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17</v>
      </c>
      <c r="B35" s="17">
        <v>127</v>
      </c>
      <c r="C35" s="71">
        <v>17</v>
      </c>
      <c r="D35" s="71">
        <f>IFERROR(IF(OR(IFERROR(VLOOKUP($B35&amp;"-"&amp;$C35,エリア表のみ!$D$5:$M$906,3,FALSE) ="●",FALSE),IFERROR(VLOOKUP($B35&amp;"-"&amp;$C35,エリア表のみ!$Q$5:$Z$906,3,FALSE) ="●",FALSE),IFERROR(VLOOKUP($B35&amp;"-"&amp;$C35,エリア表のみ!$AD$5:$AM$906,3,FALSE) ="●",FALSE)),1,0),0)</f>
        <v>0</v>
      </c>
      <c r="E35" s="71">
        <v>120</v>
      </c>
      <c r="F35" s="71">
        <f>IFERROR(IF(OR(IFERROR(VLOOKUP($B35&amp;"-"&amp;$C35,エリア表のみ!$D$5:$M$906,5,FALSE) ="●",FALSE),IFERROR(VLOOKUP($B35&amp;"-"&amp;$C35,エリア表のみ!$Q$5:$Z$906,5,FALSE) ="●",FALSE),IFERROR(VLOOKUP($B35&amp;"-"&amp;$C35,エリア表のみ!$AD$5:$AM$906,5,FALSE) ="●",FALSE)),1,0),0)</f>
        <v>0</v>
      </c>
      <c r="G35" s="71">
        <v>180</v>
      </c>
      <c r="H35" s="71">
        <f>IFERROR(IF(OR(IFERROR(VLOOKUP($B35&amp;"-"&amp;$C35,エリア表のみ!$D$5:$M$906,7,FALSE) ="●",FALSE),IFERROR(VLOOKUP($B35&amp;"-"&amp;$C35,エリア表のみ!$Q$5:$Z$906,7,FALSE) ="●",FALSE),IFERROR(VLOOKUP($B35&amp;"-"&amp;$C35,エリア表のみ!$AD$5:$AM$906,7,FALSE) ="●",FALSE)),1,0),0)</f>
        <v>0</v>
      </c>
      <c r="I35" s="71">
        <v>300</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19</v>
      </c>
      <c r="B36" s="17">
        <v>127</v>
      </c>
      <c r="C36" s="71">
        <v>19</v>
      </c>
      <c r="D36" s="71">
        <f>IFERROR(IF(OR(IFERROR(VLOOKUP($B36&amp;"-"&amp;$C36,エリア表のみ!$D$5:$M$906,3,FALSE) ="●",FALSE),IFERROR(VLOOKUP($B36&amp;"-"&amp;$C36,エリア表のみ!$Q$5:$Z$906,3,FALSE) ="●",FALSE),IFERROR(VLOOKUP($B36&amp;"-"&amp;$C36,エリア表のみ!$AD$5:$AM$906,3,FALSE) ="●",FALSE)),1,0),0)</f>
        <v>0</v>
      </c>
      <c r="E36" s="71">
        <v>50</v>
      </c>
      <c r="F36" s="71">
        <f>IFERROR(IF(OR(IFERROR(VLOOKUP($B36&amp;"-"&amp;$C36,エリア表のみ!$D$5:$M$906,5,FALSE) ="●",FALSE),IFERROR(VLOOKUP($B36&amp;"-"&amp;$C36,エリア表のみ!$Q$5:$Z$906,5,FALSE) ="●",FALSE),IFERROR(VLOOKUP($B36&amp;"-"&amp;$C36,エリア表のみ!$AD$5:$AM$906,5,FALSE) ="●",FALSE)),1,0),0)</f>
        <v>0</v>
      </c>
      <c r="G36" s="71">
        <v>70</v>
      </c>
      <c r="H36" s="71">
        <f>IFERROR(IF(OR(IFERROR(VLOOKUP($B36&amp;"-"&amp;$C36,エリア表のみ!$D$5:$M$906,7,FALSE) ="●",FALSE),IFERROR(VLOOKUP($B36&amp;"-"&amp;$C36,エリア表のみ!$Q$5:$Z$906,7,FALSE) ="●",FALSE),IFERROR(VLOOKUP($B36&amp;"-"&amp;$C36,エリア表のみ!$AD$5:$AM$906,7,FALSE) ="●",FALSE)),1,0),0)</f>
        <v>0</v>
      </c>
      <c r="I36" s="71">
        <v>120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20</v>
      </c>
      <c r="B37" s="17">
        <v>127</v>
      </c>
      <c r="C37" s="71">
        <v>20</v>
      </c>
      <c r="D37" s="71">
        <f>IFERROR(IF(OR(IFERROR(VLOOKUP($B37&amp;"-"&amp;$C37,エリア表のみ!$D$5:$M$906,3,FALSE) ="●",FALSE),IFERROR(VLOOKUP($B37&amp;"-"&amp;$C37,エリア表のみ!$Q$5:$Z$906,3,FALSE) ="●",FALSE),IFERROR(VLOOKUP($B37&amp;"-"&amp;$C37,エリア表のみ!$AD$5:$AM$906,3,FALSE) ="●",FALSE)),1,0),0)</f>
        <v>0</v>
      </c>
      <c r="E37" s="71">
        <v>20</v>
      </c>
      <c r="F37" s="71">
        <f>IFERROR(IF(OR(IFERROR(VLOOKUP($B37&amp;"-"&amp;$C37,エリア表のみ!$D$5:$M$906,5,FALSE) ="●",FALSE),IFERROR(VLOOKUP($B37&amp;"-"&amp;$C37,エリア表のみ!$Q$5:$Z$906,5,FALSE) ="●",FALSE),IFERROR(VLOOKUP($B37&amp;"-"&amp;$C37,エリア表のみ!$AD$5:$AM$906,5,FALSE) ="●",FALSE)),1,0),0)</f>
        <v>0</v>
      </c>
      <c r="G37" s="71">
        <v>40</v>
      </c>
      <c r="H37" s="71">
        <f>IFERROR(IF(OR(IFERROR(VLOOKUP($B37&amp;"-"&amp;$C37,エリア表のみ!$D$5:$M$906,7,FALSE) ="●",FALSE),IFERROR(VLOOKUP($B37&amp;"-"&amp;$C37,エリア表のみ!$Q$5:$Z$906,7,FALSE) ="●",FALSE),IFERROR(VLOOKUP($B37&amp;"-"&amp;$C37,エリア表のみ!$AD$5:$AM$906,7,FALSE) ="●",FALSE)),1,0),0)</f>
        <v>0</v>
      </c>
      <c r="I37" s="71">
        <v>60</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21</v>
      </c>
      <c r="B38" s="17">
        <v>127</v>
      </c>
      <c r="C38" s="71">
        <v>21</v>
      </c>
      <c r="D38" s="71">
        <f>IFERROR(IF(OR(IFERROR(VLOOKUP($B38&amp;"-"&amp;$C38,エリア表のみ!$D$5:$M$906,3,FALSE) ="●",FALSE),IFERROR(VLOOKUP($B38&amp;"-"&amp;$C38,エリア表のみ!$Q$5:$Z$906,3,FALSE) ="●",FALSE),IFERROR(VLOOKUP($B38&amp;"-"&amp;$C38,エリア表のみ!$AD$5:$AM$906,3,FALSE) ="●",FALSE)),1,0),0)</f>
        <v>0</v>
      </c>
      <c r="E38" s="71">
        <v>75</v>
      </c>
      <c r="F38" s="71">
        <f>IFERROR(IF(OR(IFERROR(VLOOKUP($B38&amp;"-"&amp;$C38,エリア表のみ!$D$5:$M$906,5,FALSE) ="●",FALSE),IFERROR(VLOOKUP($B38&amp;"-"&amp;$C38,エリア表のみ!$Q$5:$Z$906,5,FALSE) ="●",FALSE),IFERROR(VLOOKUP($B38&amp;"-"&amp;$C38,エリア表のみ!$AD$5:$AM$906,5,FALSE) ="●",FALSE)),1,0),0)</f>
        <v>0</v>
      </c>
      <c r="G38" s="71">
        <v>125</v>
      </c>
      <c r="H38" s="71">
        <f>IFERROR(IF(OR(IFERROR(VLOOKUP($B38&amp;"-"&amp;$C38,エリア表のみ!$D$5:$M$906,7,FALSE) ="●",FALSE),IFERROR(VLOOKUP($B38&amp;"-"&amp;$C38,エリア表のみ!$Q$5:$Z$906,7,FALSE) ="●",FALSE),IFERROR(VLOOKUP($B38&amp;"-"&amp;$C38,エリア表のみ!$AD$5:$AM$906,7,FALSE) ="●",FALSE)),1,0),0)</f>
        <v>0</v>
      </c>
      <c r="I38" s="71">
        <v>200</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22</v>
      </c>
      <c r="B39" s="17">
        <v>127</v>
      </c>
      <c r="C39" s="71">
        <v>22</v>
      </c>
      <c r="D39" s="71">
        <f>IFERROR(IF(OR(IFERROR(VLOOKUP($B39&amp;"-"&amp;$C39,エリア表のみ!$D$5:$M$906,3,FALSE) ="●",FALSE),IFERROR(VLOOKUP($B39&amp;"-"&amp;$C39,エリア表のみ!$Q$5:$Z$906,3,FALSE) ="●",FALSE),IFERROR(VLOOKUP($B39&amp;"-"&amp;$C39,エリア表のみ!$AD$5:$AM$906,3,FALSE) ="●",FALSE)),1,0),0)</f>
        <v>0</v>
      </c>
      <c r="E39" s="71">
        <v>90</v>
      </c>
      <c r="F39" s="71">
        <f>IFERROR(IF(OR(IFERROR(VLOOKUP($B39&amp;"-"&amp;$C39,エリア表のみ!$D$5:$M$906,5,FALSE) ="●",FALSE),IFERROR(VLOOKUP($B39&amp;"-"&amp;$C39,エリア表のみ!$Q$5:$Z$906,5,FALSE) ="●",FALSE),IFERROR(VLOOKUP($B39&amp;"-"&amp;$C39,エリア表のみ!$AD$5:$AM$906,5,FALSE) ="●",FALSE)),1,0),0)</f>
        <v>0</v>
      </c>
      <c r="G39" s="71">
        <v>10</v>
      </c>
      <c r="H39" s="71">
        <f>IFERROR(IF(OR(IFERROR(VLOOKUP($B39&amp;"-"&amp;$C39,エリア表のみ!$D$5:$M$906,7,FALSE) ="●",FALSE),IFERROR(VLOOKUP($B39&amp;"-"&amp;$C39,エリア表のみ!$Q$5:$Z$906,7,FALSE) ="●",FALSE),IFERROR(VLOOKUP($B39&amp;"-"&amp;$C39,エリア表のみ!$AD$5:$AM$906,7,FALSE) ="●",FALSE)),1,0),0)</f>
        <v>0</v>
      </c>
      <c r="I39" s="71">
        <v>100</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23</v>
      </c>
      <c r="B40" s="17">
        <v>127</v>
      </c>
      <c r="C40" s="71">
        <v>23</v>
      </c>
      <c r="D40" s="71">
        <f>IFERROR(IF(OR(IFERROR(VLOOKUP($B40&amp;"-"&amp;$C40,エリア表のみ!$D$5:$M$906,3,FALSE) ="●",FALSE),IFERROR(VLOOKUP($B40&amp;"-"&amp;$C40,エリア表のみ!$Q$5:$Z$906,3,FALSE) ="●",FALSE),IFERROR(VLOOKUP($B40&amp;"-"&amp;$C40,エリア表のみ!$AD$5:$AM$906,3,FALSE) ="●",FALSE)),1,0),0)</f>
        <v>0</v>
      </c>
      <c r="E40" s="71">
        <v>90</v>
      </c>
      <c r="F40" s="71">
        <f>IFERROR(IF(OR(IFERROR(VLOOKUP($B40&amp;"-"&amp;$C40,エリア表のみ!$D$5:$M$906,5,FALSE) ="●",FALSE),IFERROR(VLOOKUP($B40&amp;"-"&amp;$C40,エリア表のみ!$Q$5:$Z$906,5,FALSE) ="●",FALSE),IFERROR(VLOOKUP($B40&amp;"-"&amp;$C40,エリア表のみ!$AD$5:$AM$906,5,FALSE) ="●",FALSE)),1,0),0)</f>
        <v>0</v>
      </c>
      <c r="G40" s="71">
        <v>80</v>
      </c>
      <c r="H40" s="71">
        <f>IFERROR(IF(OR(IFERROR(VLOOKUP($B40&amp;"-"&amp;$C40,エリア表のみ!$D$5:$M$906,7,FALSE) ="●",FALSE),IFERROR(VLOOKUP($B40&amp;"-"&amp;$C40,エリア表のみ!$Q$5:$Z$906,7,FALSE) ="●",FALSE),IFERROR(VLOOKUP($B40&amp;"-"&amp;$C40,エリア表のみ!$AD$5:$AM$906,7,FALSE) ="●",FALSE)),1,0),0)</f>
        <v>0</v>
      </c>
      <c r="I40" s="71">
        <v>170</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24</v>
      </c>
      <c r="B41" s="17">
        <v>127</v>
      </c>
      <c r="C41" s="71">
        <v>24</v>
      </c>
      <c r="D41" s="71">
        <f>IFERROR(IF(OR(IFERROR(VLOOKUP($B41&amp;"-"&amp;$C41,エリア表のみ!$D$5:$M$906,3,FALSE) ="●",FALSE),IFERROR(VLOOKUP($B41&amp;"-"&amp;$C41,エリア表のみ!$Q$5:$Z$906,3,FALSE) ="●",FALSE),IFERROR(VLOOKUP($B41&amp;"-"&amp;$C41,エリア表のみ!$AD$5:$AM$906,3,FALSE) ="●",FALSE)),1,0),0)</f>
        <v>0</v>
      </c>
      <c r="E41" s="71">
        <v>50</v>
      </c>
      <c r="F41" s="71">
        <f>IFERROR(IF(OR(IFERROR(VLOOKUP($B41&amp;"-"&amp;$C41,エリア表のみ!$D$5:$M$906,5,FALSE) ="●",FALSE),IFERROR(VLOOKUP($B41&amp;"-"&amp;$C41,エリア表のみ!$Q$5:$Z$906,5,FALSE) ="●",FALSE),IFERROR(VLOOKUP($B41&amp;"-"&amp;$C41,エリア表のみ!$AD$5:$AM$906,5,FALSE) ="●",FALSE)),1,0),0)</f>
        <v>0</v>
      </c>
      <c r="G41" s="71">
        <v>50</v>
      </c>
      <c r="H41" s="71">
        <f>IFERROR(IF(OR(IFERROR(VLOOKUP($B41&amp;"-"&amp;$C41,エリア表のみ!$D$5:$M$906,7,FALSE) ="●",FALSE),IFERROR(VLOOKUP($B41&amp;"-"&amp;$C41,エリア表のみ!$Q$5:$Z$906,7,FALSE) ="●",FALSE),IFERROR(VLOOKUP($B41&amp;"-"&amp;$C41,エリア表のみ!$AD$5:$AM$906,7,FALSE) ="●",FALSE)),1,0),0)</f>
        <v>0</v>
      </c>
      <c r="I41" s="71">
        <v>100</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25</v>
      </c>
      <c r="B42" s="17">
        <v>127</v>
      </c>
      <c r="C42" s="71">
        <v>25</v>
      </c>
      <c r="D42" s="71">
        <f>IFERROR(IF(OR(IFERROR(VLOOKUP($B42&amp;"-"&amp;$C42,エリア表のみ!$D$5:$M$906,3,FALSE) ="●",FALSE),IFERROR(VLOOKUP($B42&amp;"-"&amp;$C42,エリア表のみ!$Q$5:$Z$906,3,FALSE) ="●",FALSE),IFERROR(VLOOKUP($B42&amp;"-"&amp;$C42,エリア表のみ!$AD$5:$AM$906,3,FALSE) ="●",FALSE)),1,0),0)</f>
        <v>0</v>
      </c>
      <c r="E42" s="71">
        <v>160</v>
      </c>
      <c r="F42" s="71">
        <f>IFERROR(IF(OR(IFERROR(VLOOKUP($B42&amp;"-"&amp;$C42,エリア表のみ!$D$5:$M$906,5,FALSE) ="●",FALSE),IFERROR(VLOOKUP($B42&amp;"-"&amp;$C42,エリア表のみ!$Q$5:$Z$906,5,FALSE) ="●",FALSE),IFERROR(VLOOKUP($B42&amp;"-"&amp;$C42,エリア表のみ!$AD$5:$AM$906,5,FALSE) ="●",FALSE)),1,0),0)</f>
        <v>0</v>
      </c>
      <c r="G42" s="71">
        <v>60</v>
      </c>
      <c r="H42" s="71">
        <f>IFERROR(IF(OR(IFERROR(VLOOKUP($B42&amp;"-"&amp;$C42,エリア表のみ!$D$5:$M$906,7,FALSE) ="●",FALSE),IFERROR(VLOOKUP($B42&amp;"-"&amp;$C42,エリア表のみ!$Q$5:$Z$906,7,FALSE) ="●",FALSE),IFERROR(VLOOKUP($B42&amp;"-"&amp;$C42,エリア表のみ!$AD$5:$AM$906,7,FALSE) ="●",FALSE)),1,0),0)</f>
        <v>0</v>
      </c>
      <c r="I42" s="71">
        <v>220</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26</v>
      </c>
      <c r="B43" s="17">
        <v>127</v>
      </c>
      <c r="C43" s="71">
        <v>26</v>
      </c>
      <c r="D43" s="71">
        <f>IFERROR(IF(OR(IFERROR(VLOOKUP($B43&amp;"-"&amp;$C43,エリア表のみ!$D$5:$M$906,3,FALSE) ="●",FALSE),IFERROR(VLOOKUP($B43&amp;"-"&amp;$C43,エリア表のみ!$Q$5:$Z$906,3,FALSE) ="●",FALSE),IFERROR(VLOOKUP($B43&amp;"-"&amp;$C43,エリア表のみ!$AD$5:$AM$906,3,FALSE) ="●",FALSE)),1,0),0)</f>
        <v>0</v>
      </c>
      <c r="E43" s="71">
        <v>40</v>
      </c>
      <c r="F43" s="71">
        <f>IFERROR(IF(OR(IFERROR(VLOOKUP($B43&amp;"-"&amp;$C43,エリア表のみ!$D$5:$M$906,5,FALSE) ="●",FALSE),IFERROR(VLOOKUP($B43&amp;"-"&amp;$C43,エリア表のみ!$Q$5:$Z$906,5,FALSE) ="●",FALSE),IFERROR(VLOOKUP($B43&amp;"-"&amp;$C43,エリア表のみ!$AD$5:$AM$906,5,FALSE) ="●",FALSE)),1,0),0)</f>
        <v>0</v>
      </c>
      <c r="G43" s="71">
        <v>20</v>
      </c>
      <c r="H43" s="71">
        <f>IFERROR(IF(OR(IFERROR(VLOOKUP($B43&amp;"-"&amp;$C43,エリア表のみ!$D$5:$M$906,7,FALSE) ="●",FALSE),IFERROR(VLOOKUP($B43&amp;"-"&amp;$C43,エリア表のみ!$Q$5:$Z$906,7,FALSE) ="●",FALSE),IFERROR(VLOOKUP($B43&amp;"-"&amp;$C43,エリア表のみ!$AD$5:$AM$906,7,FALSE) ="●",FALSE)),1,0),0)</f>
        <v>0</v>
      </c>
      <c r="I43" s="71">
        <v>60</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27</v>
      </c>
      <c r="B44" s="17">
        <v>127</v>
      </c>
      <c r="C44" s="71">
        <v>27</v>
      </c>
      <c r="D44" s="71">
        <f>IFERROR(IF(OR(IFERROR(VLOOKUP($B44&amp;"-"&amp;$C44,エリア表のみ!$D$5:$M$906,3,FALSE) ="●",FALSE),IFERROR(VLOOKUP($B44&amp;"-"&amp;$C44,エリア表のみ!$Q$5:$Z$906,3,FALSE) ="●",FALSE),IFERROR(VLOOKUP($B44&amp;"-"&amp;$C44,エリア表のみ!$AD$5:$AM$906,3,FALSE) ="●",FALSE)),1,0),0)</f>
        <v>0</v>
      </c>
      <c r="E44" s="71">
        <v>140</v>
      </c>
      <c r="F44" s="71">
        <f>IFERROR(IF(OR(IFERROR(VLOOKUP($B44&amp;"-"&amp;$C44,エリア表のみ!$D$5:$M$906,5,FALSE) ="●",FALSE),IFERROR(VLOOKUP($B44&amp;"-"&amp;$C44,エリア表のみ!$Q$5:$Z$906,5,FALSE) ="●",FALSE),IFERROR(VLOOKUP($B44&amp;"-"&amp;$C44,エリア表のみ!$AD$5:$AM$906,5,FALSE) ="●",FALSE)),1,0),0)</f>
        <v>0</v>
      </c>
      <c r="G44" s="71">
        <v>180</v>
      </c>
      <c r="H44" s="71">
        <f>IFERROR(IF(OR(IFERROR(VLOOKUP($B44&amp;"-"&amp;$C44,エリア表のみ!$D$5:$M$906,7,FALSE) ="●",FALSE),IFERROR(VLOOKUP($B44&amp;"-"&amp;$C44,エリア表のみ!$Q$5:$Z$906,7,FALSE) ="●",FALSE),IFERROR(VLOOKUP($B44&amp;"-"&amp;$C44,エリア表のみ!$AD$5:$AM$906,7,FALSE) ="●",FALSE)),1,0),0)</f>
        <v>0</v>
      </c>
      <c r="I44" s="71">
        <v>320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28</v>
      </c>
      <c r="B45" s="17">
        <v>127</v>
      </c>
      <c r="C45" s="71">
        <v>28</v>
      </c>
      <c r="D45" s="71">
        <f>IFERROR(IF(OR(IFERROR(VLOOKUP($B45&amp;"-"&amp;$C45,エリア表のみ!$D$5:$M$906,3,FALSE) ="●",FALSE),IFERROR(VLOOKUP($B45&amp;"-"&amp;$C45,エリア表のみ!$Q$5:$Z$906,3,FALSE) ="●",FALSE),IFERROR(VLOOKUP($B45&amp;"-"&amp;$C45,エリア表のみ!$AD$5:$AM$906,3,FALSE) ="●",FALSE)),1,0),0)</f>
        <v>0</v>
      </c>
      <c r="E45" s="71">
        <v>400</v>
      </c>
      <c r="F45" s="71">
        <f>IFERROR(IF(OR(IFERROR(VLOOKUP($B45&amp;"-"&amp;$C45,エリア表のみ!$D$5:$M$906,5,FALSE) ="●",FALSE),IFERROR(VLOOKUP($B45&amp;"-"&amp;$C45,エリア表のみ!$Q$5:$Z$906,5,FALSE) ="●",FALSE),IFERROR(VLOOKUP($B45&amp;"-"&amp;$C45,エリア表のみ!$AD$5:$AM$906,5,FALSE) ="●",FALSE)),1,0),0)</f>
        <v>0</v>
      </c>
      <c r="G45" s="71">
        <v>400</v>
      </c>
      <c r="H45" s="71">
        <f>IFERROR(IF(OR(IFERROR(VLOOKUP($B45&amp;"-"&amp;$C45,エリア表のみ!$D$5:$M$906,7,FALSE) ="●",FALSE),IFERROR(VLOOKUP($B45&amp;"-"&amp;$C45,エリア表のみ!$Q$5:$Z$906,7,FALSE) ="●",FALSE),IFERROR(VLOOKUP($B45&amp;"-"&amp;$C45,エリア表のみ!$AD$5:$AM$906,7,FALSE) ="●",FALSE)),1,0),0)</f>
        <v>0</v>
      </c>
      <c r="I45" s="71">
        <v>800</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29</v>
      </c>
      <c r="B46" s="17">
        <v>127</v>
      </c>
      <c r="C46" s="71">
        <v>29</v>
      </c>
      <c r="D46" s="71">
        <f>IFERROR(IF(OR(IFERROR(VLOOKUP($B46&amp;"-"&amp;$C46,エリア表のみ!$D$5:$M$906,3,FALSE) ="●",FALSE),IFERROR(VLOOKUP($B46&amp;"-"&amp;$C46,エリア表のみ!$Q$5:$Z$906,3,FALSE) ="●",FALSE),IFERROR(VLOOKUP($B46&amp;"-"&amp;$C46,エリア表のみ!$AD$5:$AM$906,3,FALSE) ="●",FALSE)),1,0),0)</f>
        <v>0</v>
      </c>
      <c r="E46" s="71">
        <v>120</v>
      </c>
      <c r="F46" s="71">
        <f>IFERROR(IF(OR(IFERROR(VLOOKUP($B46&amp;"-"&amp;$C46,エリア表のみ!$D$5:$M$906,5,FALSE) ="●",FALSE),IFERROR(VLOOKUP($B46&amp;"-"&amp;$C46,エリア表のみ!$Q$5:$Z$906,5,FALSE) ="●",FALSE),IFERROR(VLOOKUP($B46&amp;"-"&amp;$C46,エリア表のみ!$AD$5:$AM$906,5,FALSE) ="●",FALSE)),1,0),0)</f>
        <v>0</v>
      </c>
      <c r="G46" s="71">
        <v>50</v>
      </c>
      <c r="H46" s="71">
        <f>IFERROR(IF(OR(IFERROR(VLOOKUP($B46&amp;"-"&amp;$C46,エリア表のみ!$D$5:$M$906,7,FALSE) ="●",FALSE),IFERROR(VLOOKUP($B46&amp;"-"&amp;$C46,エリア表のみ!$Q$5:$Z$906,7,FALSE) ="●",FALSE),IFERROR(VLOOKUP($B46&amp;"-"&amp;$C46,エリア表のみ!$AD$5:$AM$906,7,FALSE) ="●",FALSE)),1,0),0)</f>
        <v>0</v>
      </c>
      <c r="I46" s="71">
        <v>170</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30</v>
      </c>
      <c r="B47" s="17">
        <v>127</v>
      </c>
      <c r="C47" s="71">
        <v>30</v>
      </c>
      <c r="D47" s="71">
        <f>IFERROR(IF(OR(IFERROR(VLOOKUP($B47&amp;"-"&amp;$C47,エリア表のみ!$D$5:$M$906,3,FALSE) ="●",FALSE),IFERROR(VLOOKUP($B47&amp;"-"&amp;$C47,エリア表のみ!$Q$5:$Z$906,3,FALSE) ="●",FALSE),IFERROR(VLOOKUP($B47&amp;"-"&amp;$C47,エリア表のみ!$AD$5:$AM$906,3,FALSE) ="●",FALSE)),1,0),0)</f>
        <v>0</v>
      </c>
      <c r="E47" s="71">
        <v>90</v>
      </c>
      <c r="F47" s="71">
        <f>IFERROR(IF(OR(IFERROR(VLOOKUP($B47&amp;"-"&amp;$C47,エリア表のみ!$D$5:$M$906,5,FALSE) ="●",FALSE),IFERROR(VLOOKUP($B47&amp;"-"&amp;$C47,エリア表のみ!$Q$5:$Z$906,5,FALSE) ="●",FALSE),IFERROR(VLOOKUP($B47&amp;"-"&amp;$C47,エリア表のみ!$AD$5:$AM$906,5,FALSE) ="●",FALSE)),1,0),0)</f>
        <v>0</v>
      </c>
      <c r="G47" s="71">
        <v>10</v>
      </c>
      <c r="H47" s="71">
        <f>IFERROR(IF(OR(IFERROR(VLOOKUP($B47&amp;"-"&amp;$C47,エリア表のみ!$D$5:$M$906,7,FALSE) ="●",FALSE),IFERROR(VLOOKUP($B47&amp;"-"&amp;$C47,エリア表のみ!$Q$5:$Z$906,7,FALSE) ="●",FALSE),IFERROR(VLOOKUP($B47&amp;"-"&amp;$C47,エリア表のみ!$AD$5:$AM$906,7,FALSE) ="●",FALSE)),1,0),0)</f>
        <v>0</v>
      </c>
      <c r="I47" s="71">
        <v>100</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31</v>
      </c>
      <c r="B48" s="17">
        <v>127</v>
      </c>
      <c r="C48" s="71">
        <v>31</v>
      </c>
      <c r="D48" s="71">
        <f>IFERROR(IF(OR(IFERROR(VLOOKUP($B48&amp;"-"&amp;$C48,エリア表のみ!$D$5:$M$906,3,FALSE) ="●",FALSE),IFERROR(VLOOKUP($B48&amp;"-"&amp;$C48,エリア表のみ!$Q$5:$Z$906,3,FALSE) ="●",FALSE),IFERROR(VLOOKUP($B48&amp;"-"&amp;$C48,エリア表のみ!$AD$5:$AM$906,3,FALSE) ="●",FALSE)),1,0),0)</f>
        <v>0</v>
      </c>
      <c r="E48" s="71">
        <v>50</v>
      </c>
      <c r="F48" s="71">
        <f>IFERROR(IF(OR(IFERROR(VLOOKUP($B48&amp;"-"&amp;$C48,エリア表のみ!$D$5:$M$906,5,FALSE) ="●",FALSE),IFERROR(VLOOKUP($B48&amp;"-"&amp;$C48,エリア表のみ!$Q$5:$Z$906,5,FALSE) ="●",FALSE),IFERROR(VLOOKUP($B48&amp;"-"&amp;$C48,エリア表のみ!$AD$5:$AM$906,5,FALSE) ="●",FALSE)),1,0),0)</f>
        <v>0</v>
      </c>
      <c r="G48" s="71">
        <v>0</v>
      </c>
      <c r="H48" s="71">
        <f>IFERROR(IF(OR(IFERROR(VLOOKUP($B48&amp;"-"&amp;$C48,エリア表のみ!$D$5:$M$906,7,FALSE) ="●",FALSE),IFERROR(VLOOKUP($B48&amp;"-"&amp;$C48,エリア表のみ!$Q$5:$Z$906,7,FALSE) ="●",FALSE),IFERROR(VLOOKUP($B48&amp;"-"&amp;$C48,エリア表のみ!$AD$5:$AM$906,7,FALSE) ="●",FALSE)),1,0),0)</f>
        <v>0</v>
      </c>
      <c r="I48" s="71">
        <v>50</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32</v>
      </c>
      <c r="B49" s="17">
        <v>127</v>
      </c>
      <c r="C49" s="71">
        <v>32</v>
      </c>
      <c r="D49" s="71">
        <f>IFERROR(IF(OR(IFERROR(VLOOKUP($B49&amp;"-"&amp;$C49,エリア表のみ!$D$5:$M$906,3,FALSE) ="●",FALSE),IFERROR(VLOOKUP($B49&amp;"-"&amp;$C49,エリア表のみ!$Q$5:$Z$906,3,FALSE) ="●",FALSE),IFERROR(VLOOKUP($B49&amp;"-"&amp;$C49,エリア表のみ!$AD$5:$AM$906,3,FALSE) ="●",FALSE)),1,0),0)</f>
        <v>0</v>
      </c>
      <c r="E49" s="71">
        <v>125</v>
      </c>
      <c r="F49" s="71">
        <f>IFERROR(IF(OR(IFERROR(VLOOKUP($B49&amp;"-"&amp;$C49,エリア表のみ!$D$5:$M$906,5,FALSE) ="●",FALSE),IFERROR(VLOOKUP($B49&amp;"-"&amp;$C49,エリア表のみ!$Q$5:$Z$906,5,FALSE) ="●",FALSE),IFERROR(VLOOKUP($B49&amp;"-"&amp;$C49,エリア表のみ!$AD$5:$AM$906,5,FALSE) ="●",FALSE)),1,0),0)</f>
        <v>0</v>
      </c>
      <c r="G49" s="71">
        <v>15</v>
      </c>
      <c r="H49" s="71">
        <f>IFERROR(IF(OR(IFERROR(VLOOKUP($B49&amp;"-"&amp;$C49,エリア表のみ!$D$5:$M$906,7,FALSE) ="●",FALSE),IFERROR(VLOOKUP($B49&amp;"-"&amp;$C49,エリア表のみ!$Q$5:$Z$906,7,FALSE) ="●",FALSE),IFERROR(VLOOKUP($B49&amp;"-"&amp;$C49,エリア表のみ!$AD$5:$AM$906,7,FALSE) ="●",FALSE)),1,0),0)</f>
        <v>0</v>
      </c>
      <c r="I49" s="71">
        <v>140</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33</v>
      </c>
      <c r="B50" s="17">
        <v>127</v>
      </c>
      <c r="C50" s="71">
        <v>33</v>
      </c>
      <c r="D50" s="71">
        <f>IFERROR(IF(OR(IFERROR(VLOOKUP($B50&amp;"-"&amp;$C50,エリア表のみ!$D$5:$M$906,3,FALSE) ="●",FALSE),IFERROR(VLOOKUP($B50&amp;"-"&amp;$C50,エリア表のみ!$Q$5:$Z$906,3,FALSE) ="●",FALSE),IFERROR(VLOOKUP($B50&amp;"-"&amp;$C50,エリア表のみ!$AD$5:$AM$906,3,FALSE) ="●",FALSE)),1,0),0)</f>
        <v>0</v>
      </c>
      <c r="E50" s="71">
        <v>85</v>
      </c>
      <c r="F50" s="71">
        <f>IFERROR(IF(OR(IFERROR(VLOOKUP($B50&amp;"-"&amp;$C50,エリア表のみ!$D$5:$M$906,5,FALSE) ="●",FALSE),IFERROR(VLOOKUP($B50&amp;"-"&amp;$C50,エリア表のみ!$Q$5:$Z$906,5,FALSE) ="●",FALSE),IFERROR(VLOOKUP($B50&amp;"-"&amp;$C50,エリア表のみ!$AD$5:$AM$906,5,FALSE) ="●",FALSE)),1,0),0)</f>
        <v>0</v>
      </c>
      <c r="G50" s="71">
        <v>75</v>
      </c>
      <c r="H50" s="71">
        <f>IFERROR(IF(OR(IFERROR(VLOOKUP($B50&amp;"-"&amp;$C50,エリア表のみ!$D$5:$M$906,7,FALSE) ="●",FALSE),IFERROR(VLOOKUP($B50&amp;"-"&amp;$C50,エリア表のみ!$Q$5:$Z$906,7,FALSE) ="●",FALSE),IFERROR(VLOOKUP($B50&amp;"-"&amp;$C50,エリア表のみ!$AD$5:$AM$906,7,FALSE) ="●",FALSE)),1,0),0)</f>
        <v>0</v>
      </c>
      <c r="I50" s="71">
        <v>160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36</v>
      </c>
      <c r="B51" s="17">
        <v>127</v>
      </c>
      <c r="C51" s="71">
        <v>36</v>
      </c>
      <c r="D51" s="71">
        <f>IFERROR(IF(OR(IFERROR(VLOOKUP($B51&amp;"-"&amp;$C51,エリア表のみ!$D$5:$M$906,3,FALSE) ="●",FALSE),IFERROR(VLOOKUP($B51&amp;"-"&amp;$C51,エリア表のみ!$Q$5:$Z$906,3,FALSE) ="●",FALSE),IFERROR(VLOOKUP($B51&amp;"-"&amp;$C51,エリア表のみ!$AD$5:$AM$906,3,FALSE) ="●",FALSE)),1,0),0)</f>
        <v>0</v>
      </c>
      <c r="E51" s="71">
        <v>200</v>
      </c>
      <c r="F51" s="71">
        <f>IFERROR(IF(OR(IFERROR(VLOOKUP($B51&amp;"-"&amp;$C51,エリア表のみ!$D$5:$M$906,5,FALSE) ="●",FALSE),IFERROR(VLOOKUP($B51&amp;"-"&amp;$C51,エリア表のみ!$Q$5:$Z$906,5,FALSE) ="●",FALSE),IFERROR(VLOOKUP($B51&amp;"-"&amp;$C51,エリア表のみ!$AD$5:$AM$906,5,FALSE) ="●",FALSE)),1,0),0)</f>
        <v>0</v>
      </c>
      <c r="G51" s="71">
        <v>0</v>
      </c>
      <c r="H51" s="71">
        <f>IFERROR(IF(OR(IFERROR(VLOOKUP($B51&amp;"-"&amp;$C51,エリア表のみ!$D$5:$M$906,7,FALSE) ="●",FALSE),IFERROR(VLOOKUP($B51&amp;"-"&amp;$C51,エリア表のみ!$Q$5:$Z$906,7,FALSE) ="●",FALSE),IFERROR(VLOOKUP($B51&amp;"-"&amp;$C51,エリア表のみ!$AD$5:$AM$906,7,FALSE) ="●",FALSE)),1,0),0)</f>
        <v>0</v>
      </c>
      <c r="I51" s="71">
        <v>200</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2</v>
      </c>
      <c r="B52" s="17">
        <v>128</v>
      </c>
      <c r="C52" s="71">
        <v>2</v>
      </c>
      <c r="D52" s="71">
        <f>IFERROR(IF(OR(IFERROR(VLOOKUP($B52&amp;"-"&amp;$C52,エリア表のみ!$D$5:$M$906,3,FALSE) ="●",FALSE),IFERROR(VLOOKUP($B52&amp;"-"&amp;$C52,エリア表のみ!$Q$5:$Z$906,3,FALSE) ="●",FALSE),IFERROR(VLOOKUP($B52&amp;"-"&amp;$C52,エリア表のみ!$AD$5:$AM$906,3,FALSE) ="●",FALSE)),1,0),0)</f>
        <v>0</v>
      </c>
      <c r="E52" s="71">
        <v>480</v>
      </c>
      <c r="F52" s="71">
        <f>IFERROR(IF(OR(IFERROR(VLOOKUP($B52&amp;"-"&amp;$C52,エリア表のみ!$D$5:$M$906,5,FALSE) ="●",FALSE),IFERROR(VLOOKUP($B52&amp;"-"&amp;$C52,エリア表のみ!$Q$5:$Z$906,5,FALSE) ="●",FALSE),IFERROR(VLOOKUP($B52&amp;"-"&amp;$C52,エリア表のみ!$AD$5:$AM$906,5,FALSE) ="●",FALSE)),1,0),0)</f>
        <v>0</v>
      </c>
      <c r="G52" s="71">
        <v>170</v>
      </c>
      <c r="H52" s="71">
        <f>IFERROR(IF(OR(IFERROR(VLOOKUP($B52&amp;"-"&amp;$C52,エリア表のみ!$D$5:$M$906,7,FALSE) ="●",FALSE),IFERROR(VLOOKUP($B52&amp;"-"&amp;$C52,エリア表のみ!$Q$5:$Z$906,7,FALSE) ="●",FALSE),IFERROR(VLOOKUP($B52&amp;"-"&amp;$C52,エリア表のみ!$AD$5:$AM$906,7,FALSE) ="●",FALSE)),1,0),0)</f>
        <v>0</v>
      </c>
      <c r="I52" s="71">
        <v>650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3</v>
      </c>
      <c r="B53" s="17">
        <v>128</v>
      </c>
      <c r="C53" s="71">
        <v>3</v>
      </c>
      <c r="D53" s="71">
        <f>IFERROR(IF(OR(IFERROR(VLOOKUP($B53&amp;"-"&amp;$C53,エリア表のみ!$D$5:$M$906,3,FALSE) ="●",FALSE),IFERROR(VLOOKUP($B53&amp;"-"&amp;$C53,エリア表のみ!$Q$5:$Z$906,3,FALSE) ="●",FALSE),IFERROR(VLOOKUP($B53&amp;"-"&amp;$C53,エリア表のみ!$AD$5:$AM$906,3,FALSE) ="●",FALSE)),1,0),0)</f>
        <v>0</v>
      </c>
      <c r="E53" s="71">
        <v>350</v>
      </c>
      <c r="F53" s="71">
        <f>IFERROR(IF(OR(IFERROR(VLOOKUP($B53&amp;"-"&amp;$C53,エリア表のみ!$D$5:$M$906,5,FALSE) ="●",FALSE),IFERROR(VLOOKUP($B53&amp;"-"&amp;$C53,エリア表のみ!$Q$5:$Z$906,5,FALSE) ="●",FALSE),IFERROR(VLOOKUP($B53&amp;"-"&amp;$C53,エリア表のみ!$AD$5:$AM$906,5,FALSE) ="●",FALSE)),1,0),0)</f>
        <v>0</v>
      </c>
      <c r="G53" s="71">
        <v>150</v>
      </c>
      <c r="H53" s="71">
        <f>IFERROR(IF(OR(IFERROR(VLOOKUP($B53&amp;"-"&amp;$C53,エリア表のみ!$D$5:$M$906,7,FALSE) ="●",FALSE),IFERROR(VLOOKUP($B53&amp;"-"&amp;$C53,エリア表のみ!$Q$5:$Z$906,7,FALSE) ="●",FALSE),IFERROR(VLOOKUP($B53&amp;"-"&amp;$C53,エリア表のみ!$AD$5:$AM$906,7,FALSE) ="●",FALSE)),1,0),0)</f>
        <v>0</v>
      </c>
      <c r="I53" s="71">
        <v>500</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4</v>
      </c>
      <c r="B54" s="17">
        <v>128</v>
      </c>
      <c r="C54" s="71">
        <v>4</v>
      </c>
      <c r="D54" s="71">
        <f>IFERROR(IF(OR(IFERROR(VLOOKUP($B54&amp;"-"&amp;$C54,エリア表のみ!$D$5:$M$906,3,FALSE) ="●",FALSE),IFERROR(VLOOKUP($B54&amp;"-"&amp;$C54,エリア表のみ!$Q$5:$Z$906,3,FALSE) ="●",FALSE),IFERROR(VLOOKUP($B54&amp;"-"&amp;$C54,エリア表のみ!$AD$5:$AM$906,3,FALSE) ="●",FALSE)),1,0),0)</f>
        <v>0</v>
      </c>
      <c r="E54" s="71">
        <v>270</v>
      </c>
      <c r="F54" s="71">
        <f>IFERROR(IF(OR(IFERROR(VLOOKUP($B54&amp;"-"&amp;$C54,エリア表のみ!$D$5:$M$906,5,FALSE) ="●",FALSE),IFERROR(VLOOKUP($B54&amp;"-"&amp;$C54,エリア表のみ!$Q$5:$Z$906,5,FALSE) ="●",FALSE),IFERROR(VLOOKUP($B54&amp;"-"&amp;$C54,エリア表のみ!$AD$5:$AM$906,5,FALSE) ="●",FALSE)),1,0),0)</f>
        <v>0</v>
      </c>
      <c r="G54" s="71">
        <v>30</v>
      </c>
      <c r="H54" s="71">
        <f>IFERROR(IF(OR(IFERROR(VLOOKUP($B54&amp;"-"&amp;$C54,エリア表のみ!$D$5:$M$906,7,FALSE) ="●",FALSE),IFERROR(VLOOKUP($B54&amp;"-"&amp;$C54,エリア表のみ!$Q$5:$Z$906,7,FALSE) ="●",FALSE),IFERROR(VLOOKUP($B54&amp;"-"&amp;$C54,エリア表のみ!$AD$5:$AM$906,7,FALSE) ="●",FALSE)),1,0),0)</f>
        <v>0</v>
      </c>
      <c r="I54" s="71">
        <v>300</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2</v>
      </c>
      <c r="B55" s="17">
        <v>129</v>
      </c>
      <c r="C55" s="71">
        <v>2</v>
      </c>
      <c r="D55" s="71">
        <f>IFERROR(IF(OR(IFERROR(VLOOKUP($B55&amp;"-"&amp;$C55,エリア表のみ!$D$5:$M$906,3,FALSE) ="●",FALSE),IFERROR(VLOOKUP($B55&amp;"-"&amp;$C55,エリア表のみ!$Q$5:$Z$906,3,FALSE) ="●",FALSE),IFERROR(VLOOKUP($B55&amp;"-"&amp;$C55,エリア表のみ!$AD$5:$AM$906,3,FALSE) ="●",FALSE)),1,0),0)</f>
        <v>0</v>
      </c>
      <c r="E55" s="71">
        <v>110</v>
      </c>
      <c r="F55" s="71">
        <f>IFERROR(IF(OR(IFERROR(VLOOKUP($B55&amp;"-"&amp;$C55,エリア表のみ!$D$5:$M$906,5,FALSE) ="●",FALSE),IFERROR(VLOOKUP($B55&amp;"-"&amp;$C55,エリア表のみ!$Q$5:$Z$906,5,FALSE) ="●",FALSE),IFERROR(VLOOKUP($B55&amp;"-"&amp;$C55,エリア表のみ!$AD$5:$AM$906,5,FALSE) ="●",FALSE)),1,0),0)</f>
        <v>0</v>
      </c>
      <c r="G55" s="71">
        <v>30</v>
      </c>
      <c r="H55" s="71">
        <f>IFERROR(IF(OR(IFERROR(VLOOKUP($B55&amp;"-"&amp;$C55,エリア表のみ!$D$5:$M$906,7,FALSE) ="●",FALSE),IFERROR(VLOOKUP($B55&amp;"-"&amp;$C55,エリア表のみ!$Q$5:$Z$906,7,FALSE) ="●",FALSE),IFERROR(VLOOKUP($B55&amp;"-"&amp;$C55,エリア表のみ!$AD$5:$AM$906,7,FALSE) ="●",FALSE)),1,0),0)</f>
        <v>0</v>
      </c>
      <c r="I55" s="71">
        <v>140</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4</v>
      </c>
      <c r="B56" s="17">
        <v>129</v>
      </c>
      <c r="C56" s="71">
        <v>4</v>
      </c>
      <c r="D56" s="71">
        <f>IFERROR(IF(OR(IFERROR(VLOOKUP($B56&amp;"-"&amp;$C56,エリア表のみ!$D$5:$M$906,3,FALSE) ="●",FALSE),IFERROR(VLOOKUP($B56&amp;"-"&amp;$C56,エリア表のみ!$Q$5:$Z$906,3,FALSE) ="●",FALSE),IFERROR(VLOOKUP($B56&amp;"-"&amp;$C56,エリア表のみ!$AD$5:$AM$906,3,FALSE) ="●",FALSE)),1,0),0)</f>
        <v>0</v>
      </c>
      <c r="E56" s="71">
        <v>300</v>
      </c>
      <c r="F56" s="71">
        <f>IFERROR(IF(OR(IFERROR(VLOOKUP($B56&amp;"-"&amp;$C56,エリア表のみ!$D$5:$M$906,5,FALSE) ="●",FALSE),IFERROR(VLOOKUP($B56&amp;"-"&amp;$C56,エリア表のみ!$Q$5:$Z$906,5,FALSE) ="●",FALSE),IFERROR(VLOOKUP($B56&amp;"-"&amp;$C56,エリア表のみ!$AD$5:$AM$906,5,FALSE) ="●",FALSE)),1,0),0)</f>
        <v>0</v>
      </c>
      <c r="G56" s="71">
        <v>200</v>
      </c>
      <c r="H56" s="71">
        <f>IFERROR(IF(OR(IFERROR(VLOOKUP($B56&amp;"-"&amp;$C56,エリア表のみ!$D$5:$M$906,7,FALSE) ="●",FALSE),IFERROR(VLOOKUP($B56&amp;"-"&amp;$C56,エリア表のみ!$Q$5:$Z$906,7,FALSE) ="●",FALSE),IFERROR(VLOOKUP($B56&amp;"-"&amp;$C56,エリア表のみ!$AD$5:$AM$906,7,FALSE) ="●",FALSE)),1,0),0)</f>
        <v>0</v>
      </c>
      <c r="I56" s="71">
        <v>500</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6</v>
      </c>
      <c r="B57" s="17">
        <v>129</v>
      </c>
      <c r="C57" s="71">
        <v>6</v>
      </c>
      <c r="D57" s="71">
        <f>IFERROR(IF(OR(IFERROR(VLOOKUP($B57&amp;"-"&amp;$C57,エリア表のみ!$D$5:$M$906,3,FALSE) ="●",FALSE),IFERROR(VLOOKUP($B57&amp;"-"&amp;$C57,エリア表のみ!$Q$5:$Z$906,3,FALSE) ="●",FALSE),IFERROR(VLOOKUP($B57&amp;"-"&amp;$C57,エリア表のみ!$AD$5:$AM$906,3,FALSE) ="●",FALSE)),1,0),0)</f>
        <v>0</v>
      </c>
      <c r="E57" s="71">
        <v>1050</v>
      </c>
      <c r="F57" s="71">
        <f>IFERROR(IF(OR(IFERROR(VLOOKUP($B57&amp;"-"&amp;$C57,エリア表のみ!$D$5:$M$906,5,FALSE) ="●",FALSE),IFERROR(VLOOKUP($B57&amp;"-"&amp;$C57,エリア表のみ!$Q$5:$Z$906,5,FALSE) ="●",FALSE),IFERROR(VLOOKUP($B57&amp;"-"&amp;$C57,エリア表のみ!$AD$5:$AM$906,5,FALSE) ="●",FALSE)),1,0),0)</f>
        <v>0</v>
      </c>
      <c r="G57" s="71">
        <v>350</v>
      </c>
      <c r="H57" s="71">
        <f>IFERROR(IF(OR(IFERROR(VLOOKUP($B57&amp;"-"&amp;$C57,エリア表のみ!$D$5:$M$906,7,FALSE) ="●",FALSE),IFERROR(VLOOKUP($B57&amp;"-"&amp;$C57,エリア表のみ!$Q$5:$Z$906,7,FALSE) ="●",FALSE),IFERROR(VLOOKUP($B57&amp;"-"&amp;$C57,エリア表のみ!$AD$5:$AM$906,7,FALSE) ="●",FALSE)),1,0),0)</f>
        <v>0</v>
      </c>
      <c r="I57" s="71">
        <v>1400</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8</v>
      </c>
      <c r="B58" s="17">
        <v>129</v>
      </c>
      <c r="C58" s="71">
        <v>8</v>
      </c>
      <c r="D58" s="71">
        <f>IFERROR(IF(OR(IFERROR(VLOOKUP($B58&amp;"-"&amp;$C58,エリア表のみ!$D$5:$M$906,3,FALSE) ="●",FALSE),IFERROR(VLOOKUP($B58&amp;"-"&amp;$C58,エリア表のみ!$Q$5:$Z$906,3,FALSE) ="●",FALSE),IFERROR(VLOOKUP($B58&amp;"-"&amp;$C58,エリア表のみ!$AD$5:$AM$906,3,FALSE) ="●",FALSE)),1,0),0)</f>
        <v>0</v>
      </c>
      <c r="E58" s="71">
        <v>540</v>
      </c>
      <c r="F58" s="71">
        <f>IFERROR(IF(OR(IFERROR(VLOOKUP($B58&amp;"-"&amp;$C58,エリア表のみ!$D$5:$M$906,5,FALSE) ="●",FALSE),IFERROR(VLOOKUP($B58&amp;"-"&amp;$C58,エリア表のみ!$Q$5:$Z$906,5,FALSE) ="●",FALSE),IFERROR(VLOOKUP($B58&amp;"-"&amp;$C58,エリア表のみ!$AD$5:$AM$906,5,FALSE) ="●",FALSE)),1,0),0)</f>
        <v>0</v>
      </c>
      <c r="G58" s="71">
        <v>160</v>
      </c>
      <c r="H58" s="71">
        <f>IFERROR(IF(OR(IFERROR(VLOOKUP($B58&amp;"-"&amp;$C58,エリア表のみ!$D$5:$M$906,7,FALSE) ="●",FALSE),IFERROR(VLOOKUP($B58&amp;"-"&amp;$C58,エリア表のみ!$Q$5:$Z$906,7,FALSE) ="●",FALSE),IFERROR(VLOOKUP($B58&amp;"-"&amp;$C58,エリア表のみ!$AD$5:$AM$906,7,FALSE) ="●",FALSE)),1,0),0)</f>
        <v>0</v>
      </c>
      <c r="I58" s="71">
        <v>700</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10</v>
      </c>
      <c r="B59" s="17">
        <v>129</v>
      </c>
      <c r="C59" s="71">
        <v>10</v>
      </c>
      <c r="D59" s="71">
        <f>IFERROR(IF(OR(IFERROR(VLOOKUP($B59&amp;"-"&amp;$C59,エリア表のみ!$D$5:$M$906,3,FALSE) ="●",FALSE),IFERROR(VLOOKUP($B59&amp;"-"&amp;$C59,エリア表のみ!$Q$5:$Z$906,3,FALSE) ="●",FALSE),IFERROR(VLOOKUP($B59&amp;"-"&amp;$C59,エリア表のみ!$AD$5:$AM$906,3,FALSE) ="●",FALSE)),1,0),0)</f>
        <v>0</v>
      </c>
      <c r="E59" s="71">
        <v>690</v>
      </c>
      <c r="F59" s="71">
        <f>IFERROR(IF(OR(IFERROR(VLOOKUP($B59&amp;"-"&amp;$C59,エリア表のみ!$D$5:$M$906,5,FALSE) ="●",FALSE),IFERROR(VLOOKUP($B59&amp;"-"&amp;$C59,エリア表のみ!$Q$5:$Z$906,5,FALSE) ="●",FALSE),IFERROR(VLOOKUP($B59&amp;"-"&amp;$C59,エリア表のみ!$AD$5:$AM$906,5,FALSE) ="●",FALSE)),1,0),0)</f>
        <v>0</v>
      </c>
      <c r="G59" s="71">
        <v>410</v>
      </c>
      <c r="H59" s="71">
        <f>IFERROR(IF(OR(IFERROR(VLOOKUP($B59&amp;"-"&amp;$C59,エリア表のみ!$D$5:$M$906,7,FALSE) ="●",FALSE),IFERROR(VLOOKUP($B59&amp;"-"&amp;$C59,エリア表のみ!$Q$5:$Z$906,7,FALSE) ="●",FALSE),IFERROR(VLOOKUP($B59&amp;"-"&amp;$C59,エリア表のみ!$AD$5:$AM$906,7,FALSE) ="●",FALSE)),1,0),0)</f>
        <v>0</v>
      </c>
      <c r="I59" s="71">
        <v>1100</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11</v>
      </c>
      <c r="B60" s="17">
        <v>129</v>
      </c>
      <c r="C60" s="71">
        <v>11</v>
      </c>
      <c r="D60" s="71">
        <f>IFERROR(IF(OR(IFERROR(VLOOKUP($B60&amp;"-"&amp;$C60,エリア表のみ!$D$5:$M$906,3,FALSE) ="●",FALSE),IFERROR(VLOOKUP($B60&amp;"-"&amp;$C60,エリア表のみ!$Q$5:$Z$906,3,FALSE) ="●",FALSE),IFERROR(VLOOKUP($B60&amp;"-"&amp;$C60,エリア表のみ!$AD$5:$AM$906,3,FALSE) ="●",FALSE)),1,0),0)</f>
        <v>0</v>
      </c>
      <c r="E60" s="71">
        <v>60</v>
      </c>
      <c r="F60" s="71">
        <f>IFERROR(IF(OR(IFERROR(VLOOKUP($B60&amp;"-"&amp;$C60,エリア表のみ!$D$5:$M$906,5,FALSE) ="●",FALSE),IFERROR(VLOOKUP($B60&amp;"-"&amp;$C60,エリア表のみ!$Q$5:$Z$906,5,FALSE) ="●",FALSE),IFERROR(VLOOKUP($B60&amp;"-"&amp;$C60,エリア表のみ!$AD$5:$AM$906,5,FALSE) ="●",FALSE)),1,0),0)</f>
        <v>0</v>
      </c>
      <c r="G60" s="71">
        <v>30</v>
      </c>
      <c r="H60" s="71">
        <f>IFERROR(IF(OR(IFERROR(VLOOKUP($B60&amp;"-"&amp;$C60,エリア表のみ!$D$5:$M$906,7,FALSE) ="●",FALSE),IFERROR(VLOOKUP($B60&amp;"-"&amp;$C60,エリア表のみ!$Q$5:$Z$906,7,FALSE) ="●",FALSE),IFERROR(VLOOKUP($B60&amp;"-"&amp;$C60,エリア表のみ!$AD$5:$AM$906,7,FALSE) ="●",FALSE)),1,0),0)</f>
        <v>0</v>
      </c>
      <c r="I60" s="71">
        <v>90</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12</v>
      </c>
      <c r="B61" s="17">
        <v>129</v>
      </c>
      <c r="C61" s="71">
        <v>12</v>
      </c>
      <c r="D61" s="71">
        <f>IFERROR(IF(OR(IFERROR(VLOOKUP($B61&amp;"-"&amp;$C61,エリア表のみ!$D$5:$M$906,3,FALSE) ="●",FALSE),IFERROR(VLOOKUP($B61&amp;"-"&amp;$C61,エリア表のみ!$Q$5:$Z$906,3,FALSE) ="●",FALSE),IFERROR(VLOOKUP($B61&amp;"-"&amp;$C61,エリア表のみ!$AD$5:$AM$906,3,FALSE) ="●",FALSE)),1,0),0)</f>
        <v>0</v>
      </c>
      <c r="E61" s="71">
        <v>200</v>
      </c>
      <c r="F61" s="71">
        <f>IFERROR(IF(OR(IFERROR(VLOOKUP($B61&amp;"-"&amp;$C61,エリア表のみ!$D$5:$M$906,5,FALSE) ="●",FALSE),IFERROR(VLOOKUP($B61&amp;"-"&amp;$C61,エリア表のみ!$Q$5:$Z$906,5,FALSE) ="●",FALSE),IFERROR(VLOOKUP($B61&amp;"-"&amp;$C61,エリア表のみ!$AD$5:$AM$906,5,FALSE) ="●",FALSE)),1,0),0)</f>
        <v>0</v>
      </c>
      <c r="G61" s="71">
        <v>50</v>
      </c>
      <c r="H61" s="71">
        <f>IFERROR(IF(OR(IFERROR(VLOOKUP($B61&amp;"-"&amp;$C61,エリア表のみ!$D$5:$M$906,7,FALSE) ="●",FALSE),IFERROR(VLOOKUP($B61&amp;"-"&amp;$C61,エリア表のみ!$Q$5:$Z$906,7,FALSE) ="●",FALSE),IFERROR(VLOOKUP($B61&amp;"-"&amp;$C61,エリア表のみ!$AD$5:$AM$906,7,FALSE) ="●",FALSE)),1,0),0)</f>
        <v>0</v>
      </c>
      <c r="I61" s="71">
        <v>250</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2</v>
      </c>
      <c r="B62" s="17">
        <v>130</v>
      </c>
      <c r="C62" s="71">
        <v>2</v>
      </c>
      <c r="D62" s="71">
        <f>IFERROR(IF(OR(IFERROR(VLOOKUP($B62&amp;"-"&amp;$C62,エリア表のみ!$D$5:$M$906,3,FALSE) ="●",FALSE),IFERROR(VLOOKUP($B62&amp;"-"&amp;$C62,エリア表のみ!$Q$5:$Z$906,3,FALSE) ="●",FALSE),IFERROR(VLOOKUP($B62&amp;"-"&amp;$C62,エリア表のみ!$AD$5:$AM$906,3,FALSE) ="●",FALSE)),1,0),0)</f>
        <v>0</v>
      </c>
      <c r="E62" s="71">
        <v>90</v>
      </c>
      <c r="F62" s="71">
        <f>IFERROR(IF(OR(IFERROR(VLOOKUP($B62&amp;"-"&amp;$C62,エリア表のみ!$D$5:$M$906,5,FALSE) ="●",FALSE),IFERROR(VLOOKUP($B62&amp;"-"&amp;$C62,エリア表のみ!$Q$5:$Z$906,5,FALSE) ="●",FALSE),IFERROR(VLOOKUP($B62&amp;"-"&amp;$C62,エリア表のみ!$AD$5:$AM$906,5,FALSE) ="●",FALSE)),1,0),0)</f>
        <v>0</v>
      </c>
      <c r="G62" s="71">
        <v>80</v>
      </c>
      <c r="H62" s="71">
        <f>IFERROR(IF(OR(IFERROR(VLOOKUP($B62&amp;"-"&amp;$C62,エリア表のみ!$D$5:$M$906,7,FALSE) ="●",FALSE),IFERROR(VLOOKUP($B62&amp;"-"&amp;$C62,エリア表のみ!$Q$5:$Z$906,7,FALSE) ="●",FALSE),IFERROR(VLOOKUP($B62&amp;"-"&amp;$C62,エリア表のみ!$AD$5:$AM$906,7,FALSE) ="●",FALSE)),1,0),0)</f>
        <v>0</v>
      </c>
      <c r="I62" s="71">
        <v>170</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3</v>
      </c>
      <c r="B63" s="17">
        <v>130</v>
      </c>
      <c r="C63" s="71">
        <v>3</v>
      </c>
      <c r="D63" s="71">
        <f>IFERROR(IF(OR(IFERROR(VLOOKUP($B63&amp;"-"&amp;$C63,エリア表のみ!$D$5:$M$906,3,FALSE) ="●",FALSE),IFERROR(VLOOKUP($B63&amp;"-"&amp;$C63,エリア表のみ!$Q$5:$Z$906,3,FALSE) ="●",FALSE),IFERROR(VLOOKUP($B63&amp;"-"&amp;$C63,エリア表のみ!$AD$5:$AM$906,3,FALSE) ="●",FALSE)),1,0),0)</f>
        <v>0</v>
      </c>
      <c r="E63" s="71">
        <v>250</v>
      </c>
      <c r="F63" s="71">
        <f>IFERROR(IF(OR(IFERROR(VLOOKUP($B63&amp;"-"&amp;$C63,エリア表のみ!$D$5:$M$906,5,FALSE) ="●",FALSE),IFERROR(VLOOKUP($B63&amp;"-"&amp;$C63,エリア表のみ!$Q$5:$Z$906,5,FALSE) ="●",FALSE),IFERROR(VLOOKUP($B63&amp;"-"&amp;$C63,エリア表のみ!$AD$5:$AM$906,5,FALSE) ="●",FALSE)),1,0),0)</f>
        <v>0</v>
      </c>
      <c r="G63" s="71">
        <v>150</v>
      </c>
      <c r="H63" s="71">
        <f>IFERROR(IF(OR(IFERROR(VLOOKUP($B63&amp;"-"&amp;$C63,エリア表のみ!$D$5:$M$906,7,FALSE) ="●",FALSE),IFERROR(VLOOKUP($B63&amp;"-"&amp;$C63,エリア表のみ!$Q$5:$Z$906,7,FALSE) ="●",FALSE),IFERROR(VLOOKUP($B63&amp;"-"&amp;$C63,エリア表のみ!$AD$5:$AM$906,7,FALSE) ="●",FALSE)),1,0),0)</f>
        <v>0</v>
      </c>
      <c r="I63" s="71">
        <v>400</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4</v>
      </c>
      <c r="B64" s="17">
        <v>130</v>
      </c>
      <c r="C64" s="71">
        <v>4</v>
      </c>
      <c r="D64" s="71">
        <f>IFERROR(IF(OR(IFERROR(VLOOKUP($B64&amp;"-"&amp;$C64,エリア表のみ!$D$5:$M$906,3,FALSE) ="●",FALSE),IFERROR(VLOOKUP($B64&amp;"-"&amp;$C64,エリア表のみ!$Q$5:$Z$906,3,FALSE) ="●",FALSE),IFERROR(VLOOKUP($B64&amp;"-"&amp;$C64,エリア表のみ!$AD$5:$AM$906,3,FALSE) ="●",FALSE)),1,0),0)</f>
        <v>0</v>
      </c>
      <c r="E64" s="71">
        <v>160</v>
      </c>
      <c r="F64" s="71">
        <f>IFERROR(IF(OR(IFERROR(VLOOKUP($B64&amp;"-"&amp;$C64,エリア表のみ!$D$5:$M$906,5,FALSE) ="●",FALSE),IFERROR(VLOOKUP($B64&amp;"-"&amp;$C64,エリア表のみ!$Q$5:$Z$906,5,FALSE) ="●",FALSE),IFERROR(VLOOKUP($B64&amp;"-"&amp;$C64,エリア表のみ!$AD$5:$AM$906,5,FALSE) ="●",FALSE)),1,0),0)</f>
        <v>0</v>
      </c>
      <c r="G64" s="71">
        <v>90</v>
      </c>
      <c r="H64" s="71">
        <f>IFERROR(IF(OR(IFERROR(VLOOKUP($B64&amp;"-"&amp;$C64,エリア表のみ!$D$5:$M$906,7,FALSE) ="●",FALSE),IFERROR(VLOOKUP($B64&amp;"-"&amp;$C64,エリア表のみ!$Q$5:$Z$906,7,FALSE) ="●",FALSE),IFERROR(VLOOKUP($B64&amp;"-"&amp;$C64,エリア表のみ!$AD$5:$AM$906,7,FALSE) ="●",FALSE)),1,0),0)</f>
        <v>0</v>
      </c>
      <c r="I64" s="71">
        <v>250</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5</v>
      </c>
      <c r="B65" s="17">
        <v>130</v>
      </c>
      <c r="C65" s="71">
        <v>5</v>
      </c>
      <c r="D65" s="71">
        <f>IFERROR(IF(OR(IFERROR(VLOOKUP($B65&amp;"-"&amp;$C65,エリア表のみ!$D$5:$M$906,3,FALSE) ="●",FALSE),IFERROR(VLOOKUP($B65&amp;"-"&amp;$C65,エリア表のみ!$Q$5:$Z$906,3,FALSE) ="●",FALSE),IFERROR(VLOOKUP($B65&amp;"-"&amp;$C65,エリア表のみ!$AD$5:$AM$906,3,FALSE) ="●",FALSE)),1,0),0)</f>
        <v>0</v>
      </c>
      <c r="E65" s="71">
        <v>120</v>
      </c>
      <c r="F65" s="71">
        <f>IFERROR(IF(OR(IFERROR(VLOOKUP($B65&amp;"-"&amp;$C65,エリア表のみ!$D$5:$M$906,5,FALSE) ="●",FALSE),IFERROR(VLOOKUP($B65&amp;"-"&amp;$C65,エリア表のみ!$Q$5:$Z$906,5,FALSE) ="●",FALSE),IFERROR(VLOOKUP($B65&amp;"-"&amp;$C65,エリア表のみ!$AD$5:$AM$906,5,FALSE) ="●",FALSE)),1,0),0)</f>
        <v>0</v>
      </c>
      <c r="G65" s="71">
        <v>40</v>
      </c>
      <c r="H65" s="71">
        <f>IFERROR(IF(OR(IFERROR(VLOOKUP($B65&amp;"-"&amp;$C65,エリア表のみ!$D$5:$M$906,7,FALSE) ="●",FALSE),IFERROR(VLOOKUP($B65&amp;"-"&amp;$C65,エリア表のみ!$Q$5:$Z$906,7,FALSE) ="●",FALSE),IFERROR(VLOOKUP($B65&amp;"-"&amp;$C65,エリア表のみ!$AD$5:$AM$906,7,FALSE) ="●",FALSE)),1,0),0)</f>
        <v>0</v>
      </c>
      <c r="I65" s="71">
        <v>160</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8</v>
      </c>
      <c r="B66" s="17">
        <v>130</v>
      </c>
      <c r="C66" s="71">
        <v>8</v>
      </c>
      <c r="D66" s="71">
        <f>IFERROR(IF(OR(IFERROR(VLOOKUP($B66&amp;"-"&amp;$C66,エリア表のみ!$D$5:$M$906,3,FALSE) ="●",FALSE),IFERROR(VLOOKUP($B66&amp;"-"&amp;$C66,エリア表のみ!$Q$5:$Z$906,3,FALSE) ="●",FALSE),IFERROR(VLOOKUP($B66&amp;"-"&amp;$C66,エリア表のみ!$AD$5:$AM$906,3,FALSE) ="●",FALSE)),1,0),0)</f>
        <v>0</v>
      </c>
      <c r="E66" s="71">
        <v>30</v>
      </c>
      <c r="F66" s="71">
        <f>IFERROR(IF(OR(IFERROR(VLOOKUP($B66&amp;"-"&amp;$C66,エリア表のみ!$D$5:$M$906,5,FALSE) ="●",FALSE),IFERROR(VLOOKUP($B66&amp;"-"&amp;$C66,エリア表のみ!$Q$5:$Z$906,5,FALSE) ="●",FALSE),IFERROR(VLOOKUP($B66&amp;"-"&amp;$C66,エリア表のみ!$AD$5:$AM$906,5,FALSE) ="●",FALSE)),1,0),0)</f>
        <v>0</v>
      </c>
      <c r="G66" s="71">
        <v>40</v>
      </c>
      <c r="H66" s="71">
        <f>IFERROR(IF(OR(IFERROR(VLOOKUP($B66&amp;"-"&amp;$C66,エリア表のみ!$D$5:$M$906,7,FALSE) ="●",FALSE),IFERROR(VLOOKUP($B66&amp;"-"&amp;$C66,エリア表のみ!$Q$5:$Z$906,7,FALSE) ="●",FALSE),IFERROR(VLOOKUP($B66&amp;"-"&amp;$C66,エリア表のみ!$AD$5:$AM$906,7,FALSE) ="●",FALSE)),1,0),0)</f>
        <v>0</v>
      </c>
      <c r="I66" s="71">
        <v>70</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10</v>
      </c>
      <c r="B67" s="17">
        <v>130</v>
      </c>
      <c r="C67" s="71">
        <v>10</v>
      </c>
      <c r="D67" s="71">
        <f>IFERROR(IF(OR(IFERROR(VLOOKUP($B67&amp;"-"&amp;$C67,エリア表のみ!$D$5:$M$906,3,FALSE) ="●",FALSE),IFERROR(VLOOKUP($B67&amp;"-"&amp;$C67,エリア表のみ!$Q$5:$Z$906,3,FALSE) ="●",FALSE),IFERROR(VLOOKUP($B67&amp;"-"&amp;$C67,エリア表のみ!$AD$5:$AM$906,3,FALSE) ="●",FALSE)),1,0),0)</f>
        <v>0</v>
      </c>
      <c r="E67" s="71">
        <v>250</v>
      </c>
      <c r="F67" s="71">
        <f>IFERROR(IF(OR(IFERROR(VLOOKUP($B67&amp;"-"&amp;$C67,エリア表のみ!$D$5:$M$906,5,FALSE) ="●",FALSE),IFERROR(VLOOKUP($B67&amp;"-"&amp;$C67,エリア表のみ!$Q$5:$Z$906,5,FALSE) ="●",FALSE),IFERROR(VLOOKUP($B67&amp;"-"&amp;$C67,エリア表のみ!$AD$5:$AM$906,5,FALSE) ="●",FALSE)),1,0),0)</f>
        <v>0</v>
      </c>
      <c r="G67" s="71">
        <v>100</v>
      </c>
      <c r="H67" s="71">
        <f>IFERROR(IF(OR(IFERROR(VLOOKUP($B67&amp;"-"&amp;$C67,エリア表のみ!$D$5:$M$906,7,FALSE) ="●",FALSE),IFERROR(VLOOKUP($B67&amp;"-"&amp;$C67,エリア表のみ!$Q$5:$Z$906,7,FALSE) ="●",FALSE),IFERROR(VLOOKUP($B67&amp;"-"&amp;$C67,エリア表のみ!$AD$5:$AM$906,7,FALSE) ="●",FALSE)),1,0),0)</f>
        <v>0</v>
      </c>
      <c r="I67" s="71">
        <v>350</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11</v>
      </c>
      <c r="B68" s="17">
        <v>130</v>
      </c>
      <c r="C68" s="71">
        <v>11</v>
      </c>
      <c r="D68" s="71">
        <f>IFERROR(IF(OR(IFERROR(VLOOKUP($B68&amp;"-"&amp;$C68,エリア表のみ!$D$5:$M$906,3,FALSE) ="●",FALSE),IFERROR(VLOOKUP($B68&amp;"-"&amp;$C68,エリア表のみ!$Q$5:$Z$906,3,FALSE) ="●",FALSE),IFERROR(VLOOKUP($B68&amp;"-"&amp;$C68,エリア表のみ!$AD$5:$AM$906,3,FALSE) ="●",FALSE)),1,0),0)</f>
        <v>0</v>
      </c>
      <c r="E68" s="71">
        <v>90</v>
      </c>
      <c r="F68" s="71">
        <f>IFERROR(IF(OR(IFERROR(VLOOKUP($B68&amp;"-"&amp;$C68,エリア表のみ!$D$5:$M$906,5,FALSE) ="●",FALSE),IFERROR(VLOOKUP($B68&amp;"-"&amp;$C68,エリア表のみ!$Q$5:$Z$906,5,FALSE) ="●",FALSE),IFERROR(VLOOKUP($B68&amp;"-"&amp;$C68,エリア表のみ!$AD$5:$AM$906,5,FALSE) ="●",FALSE)),1,0),0)</f>
        <v>0</v>
      </c>
      <c r="G68" s="71">
        <v>10</v>
      </c>
      <c r="H68" s="71">
        <f>IFERROR(IF(OR(IFERROR(VLOOKUP($B68&amp;"-"&amp;$C68,エリア表のみ!$D$5:$M$906,7,FALSE) ="●",FALSE),IFERROR(VLOOKUP($B68&amp;"-"&amp;$C68,エリア表のみ!$Q$5:$Z$906,7,FALSE) ="●",FALSE),IFERROR(VLOOKUP($B68&amp;"-"&amp;$C68,エリア表のみ!$AD$5:$AM$906,7,FALSE) ="●",FALSE)),1,0),0)</f>
        <v>0</v>
      </c>
      <c r="I68" s="71">
        <v>100</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sheetData>
  <phoneticPr fontId="6"/>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92897-1460-4BB8-AF78-0CAF73593708}">
  <sheetPr codeName="Sheet4"/>
  <dimension ref="O9:O40"/>
  <sheetViews>
    <sheetView showGridLines="0" view="pageBreakPreview" zoomScaleNormal="100" zoomScaleSheetLayoutView="100" workbookViewId="0">
      <selection activeCell="G46" sqref="G46"/>
    </sheetView>
  </sheetViews>
  <sheetFormatPr defaultColWidth="9" defaultRowHeight="18.75"/>
  <cols>
    <col min="1" max="16384" width="9" style="275"/>
  </cols>
  <sheetData>
    <row r="9" ht="12" customHeight="1"/>
    <row r="40" spans="15:15">
      <c r="O40" s="299" t="s">
        <v>3380</v>
      </c>
    </row>
  </sheetData>
  <phoneticPr fontId="6"/>
  <pageMargins left="0.70866141732283472" right="0.70866141732283472" top="0.74803149606299213" bottom="0.74803149606299213" header="0.31496062992125984" footer="0.31496062992125984"/>
  <pageSetup paperSize="9" scale="72"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0AA45-44E9-4081-849A-7651817A3EA9}">
  <sheetPr codeName="Sheet33">
    <tabColor theme="0" tint="-0.499984740745262"/>
  </sheetPr>
  <dimension ref="A1:L160"/>
  <sheetViews>
    <sheetView showGridLines="0" workbookViewId="0">
      <pane ySplit="10" topLeftCell="A139"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入力!E41</f>
        <v>5.八代市・菊池市・山鹿市・御船町・甲佐町・美里町・山都町</v>
      </c>
      <c r="E1" s="17"/>
      <c r="G1" s="17"/>
      <c r="I1" s="17"/>
      <c r="J1" s="17"/>
    </row>
    <row r="2" spans="1:12">
      <c r="A2" s="2" t="s">
        <v>246</v>
      </c>
      <c r="B2" s="17" t="s">
        <v>1417</v>
      </c>
      <c r="E2" s="17" t="s">
        <v>214</v>
      </c>
      <c r="G2" s="17" t="s">
        <v>215</v>
      </c>
      <c r="I2" s="17" t="s">
        <v>213</v>
      </c>
      <c r="J2" s="17"/>
      <c r="L2" s="17" t="s">
        <v>262</v>
      </c>
    </row>
    <row r="3" spans="1:12">
      <c r="A3" s="17" t="s">
        <v>1533</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IF(_xlfn.NUMBERVALUE(入力!F44) &gt;0,入力!F44,入力!F43)</f>
        <v>#NAME?</v>
      </c>
      <c r="G4" s="70" t="e">
        <f ca="1">IF(_xlfn.NUMBERVALUE(入力!G44) &gt;0,入力!G44,入力!G43)</f>
        <v>#NAME?</v>
      </c>
      <c r="I4" s="70" t="e">
        <f ca="1">IF(_xlfn.NUMBERVALUE(入力!H44) &gt;0,入力!H44,入力!H43)</f>
        <v>#NAME?</v>
      </c>
      <c r="J4" s="17"/>
      <c r="K4" s="17">
        <v>2</v>
      </c>
      <c r="L4" s="68">
        <f>IFERROR(VLOOKUP(入力!C34,caution!$A$2:$B$11,2,FALSE),0)</f>
        <v>0</v>
      </c>
    </row>
    <row r="5" spans="1:12">
      <c r="A5" s="2" t="s">
        <v>247</v>
      </c>
      <c r="B5" s="68" t="e">
        <f>VLOOKUP(入力!C22,sector!A:B,2,FALSE)</f>
        <v>#N/A</v>
      </c>
      <c r="D5" s="2" t="s">
        <v>1546</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1547</v>
      </c>
      <c r="E7" s="68" t="str">
        <f>入力!F46</f>
        <v/>
      </c>
      <c r="G7" s="68" t="str">
        <f>入力!G46</f>
        <v/>
      </c>
      <c r="I7" s="68" t="str">
        <f>入力!H46</f>
        <v/>
      </c>
      <c r="J7" s="17"/>
      <c r="L7" s="17" t="s">
        <v>266</v>
      </c>
    </row>
    <row r="8" spans="1:12">
      <c r="A8" s="2" t="s">
        <v>175</v>
      </c>
      <c r="B8" s="89">
        <f>COUNTA(A:A)</f>
        <v>160</v>
      </c>
      <c r="D8" s="73"/>
      <c r="E8" s="74"/>
      <c r="F8" s="72"/>
      <c r="G8" s="74"/>
      <c r="H8" s="72"/>
      <c r="I8" s="74"/>
      <c r="J8" s="17"/>
      <c r="L8" s="69" t="e">
        <f>VLOOKUP(入力!C21,channel!G:H,2,FALSE)</f>
        <v>#N/A</v>
      </c>
    </row>
    <row r="9" spans="1:12">
      <c r="A9" s="17" t="s">
        <v>1534</v>
      </c>
      <c r="B9" s="68">
        <v>5</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111</v>
      </c>
      <c r="C11" s="71">
        <v>1</v>
      </c>
      <c r="D11" s="71">
        <f>IFERROR(IF(OR(IFERROR(VLOOKUP($B11&amp;"-"&amp;$C11,エリア表のみ!$D$5:$M$906,3,FALSE) ="●",FALSE),IFERROR(VLOOKUP($B11&amp;"-"&amp;$C11,エリア表のみ!$Q$5:$Z$906,3,FALSE) ="●",FALSE),IFERROR(VLOOKUP($B11&amp;"-"&amp;$C11,エリア表のみ!$AD$5:$AM$906,3,FALSE) ="●",FALSE)),1,0),0)</f>
        <v>0</v>
      </c>
      <c r="E11" s="71">
        <v>700</v>
      </c>
      <c r="F11" s="71">
        <f>IFERROR(IF(OR(IFERROR(VLOOKUP($B11&amp;"-"&amp;$C11,エリア表のみ!$D$5:$M$906,5,FALSE) ="●",FALSE),IFERROR(VLOOKUP($B11&amp;"-"&amp;$C11,エリア表のみ!$Q$5:$Z$906,5,FALSE) ="●",FALSE),IFERROR(VLOOKUP($B11&amp;"-"&amp;$C11,エリア表のみ!$AD$5:$AM$906,5,FALSE) ="●",FALSE)),1,0),0)</f>
        <v>0</v>
      </c>
      <c r="G11" s="71">
        <v>500</v>
      </c>
      <c r="H11" s="71">
        <f>IFERROR(IF(OR(IFERROR(VLOOKUP($B11&amp;"-"&amp;$C11,エリア表のみ!$D$5:$M$906,7,FALSE) ="●",FALSE),IFERROR(VLOOKUP($B11&amp;"-"&amp;$C11,エリア表のみ!$Q$5:$Z$906,7,FALSE) ="●",FALSE),IFERROR(VLOOKUP($B11&amp;"-"&amp;$C11,エリア表のみ!$AD$5:$AM$906,7,FALSE) ="●",FALSE)),1,0),0)</f>
        <v>0</v>
      </c>
      <c r="I11" s="71">
        <v>1200</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111</v>
      </c>
      <c r="C12" s="71">
        <v>2</v>
      </c>
      <c r="D12" s="71">
        <f>IFERROR(IF(OR(IFERROR(VLOOKUP($B12&amp;"-"&amp;$C12,エリア表のみ!$D$5:$M$906,3,FALSE) ="●",FALSE),IFERROR(VLOOKUP($B12&amp;"-"&amp;$C12,エリア表のみ!$Q$5:$Z$906,3,FALSE) ="●",FALSE),IFERROR(VLOOKUP($B12&amp;"-"&amp;$C12,エリア表のみ!$AD$5:$AM$906,3,FALSE) ="●",FALSE)),1,0),0)</f>
        <v>0</v>
      </c>
      <c r="E12" s="71">
        <v>5</v>
      </c>
      <c r="F12" s="71">
        <f>IFERROR(IF(OR(IFERROR(VLOOKUP($B12&amp;"-"&amp;$C12,エリア表のみ!$D$5:$M$906,5,FALSE) ="●",FALSE),IFERROR(VLOOKUP($B12&amp;"-"&amp;$C12,エリア表のみ!$Q$5:$Z$906,5,FALSE) ="●",FALSE),IFERROR(VLOOKUP($B12&amp;"-"&amp;$C12,エリア表のみ!$AD$5:$AM$906,5,FALSE) ="●",FALSE)),1,0),0)</f>
        <v>0</v>
      </c>
      <c r="G12" s="71">
        <v>5</v>
      </c>
      <c r="H12" s="71">
        <f>IFERROR(IF(OR(IFERROR(VLOOKUP($B12&amp;"-"&amp;$C12,エリア表のみ!$D$5:$M$906,7,FALSE) ="●",FALSE),IFERROR(VLOOKUP($B12&amp;"-"&amp;$C12,エリア表のみ!$Q$5:$Z$906,7,FALSE) ="●",FALSE),IFERROR(VLOOKUP($B12&amp;"-"&amp;$C12,エリア表のみ!$AD$5:$AM$906,7,FALSE) ="●",FALSE)),1,0),0)</f>
        <v>0</v>
      </c>
      <c r="I12" s="71">
        <v>10</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3</v>
      </c>
      <c r="B13" s="17">
        <v>111</v>
      </c>
      <c r="C13" s="71">
        <v>3</v>
      </c>
      <c r="D13" s="71">
        <f>IFERROR(IF(OR(IFERROR(VLOOKUP($B13&amp;"-"&amp;$C13,エリア表のみ!$D$5:$M$906,3,FALSE) ="●",FALSE),IFERROR(VLOOKUP($B13&amp;"-"&amp;$C13,エリア表のみ!$Q$5:$Z$906,3,FALSE) ="●",FALSE),IFERROR(VLOOKUP($B13&amp;"-"&amp;$C13,エリア表のみ!$AD$5:$AM$906,3,FALSE) ="●",FALSE)),1,0),0)</f>
        <v>0</v>
      </c>
      <c r="E13" s="71">
        <v>20</v>
      </c>
      <c r="F13" s="71">
        <f>IFERROR(IF(OR(IFERROR(VLOOKUP($B13&amp;"-"&amp;$C13,エリア表のみ!$D$5:$M$906,5,FALSE) ="●",FALSE),IFERROR(VLOOKUP($B13&amp;"-"&amp;$C13,エリア表のみ!$Q$5:$Z$906,5,FALSE) ="●",FALSE),IFERROR(VLOOKUP($B13&amp;"-"&amp;$C13,エリア表のみ!$AD$5:$AM$906,5,FALSE) ="●",FALSE)),1,0),0)</f>
        <v>0</v>
      </c>
      <c r="G13" s="71">
        <v>70</v>
      </c>
      <c r="H13" s="71">
        <f>IFERROR(IF(OR(IFERROR(VLOOKUP($B13&amp;"-"&amp;$C13,エリア表のみ!$D$5:$M$906,7,FALSE) ="●",FALSE),IFERROR(VLOOKUP($B13&amp;"-"&amp;$C13,エリア表のみ!$Q$5:$Z$906,7,FALSE) ="●",FALSE),IFERROR(VLOOKUP($B13&amp;"-"&amp;$C13,エリア表のみ!$AD$5:$AM$906,7,FALSE) ="●",FALSE)),1,0),0)</f>
        <v>0</v>
      </c>
      <c r="I13" s="71">
        <v>90</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4</v>
      </c>
      <c r="B14" s="17">
        <v>111</v>
      </c>
      <c r="C14" s="71">
        <v>4</v>
      </c>
      <c r="D14" s="71">
        <f>IFERROR(IF(OR(IFERROR(VLOOKUP($B14&amp;"-"&amp;$C14,エリア表のみ!$D$5:$M$906,3,FALSE) ="●",FALSE),IFERROR(VLOOKUP($B14&amp;"-"&amp;$C14,エリア表のみ!$Q$5:$Z$906,3,FALSE) ="●",FALSE),IFERROR(VLOOKUP($B14&amp;"-"&amp;$C14,エリア表のみ!$AD$5:$AM$906,3,FALSE) ="●",FALSE)),1,0),0)</f>
        <v>0</v>
      </c>
      <c r="E14" s="71">
        <v>30</v>
      </c>
      <c r="F14" s="71">
        <f>IFERROR(IF(OR(IFERROR(VLOOKUP($B14&amp;"-"&amp;$C14,エリア表のみ!$D$5:$M$906,5,FALSE) ="●",FALSE),IFERROR(VLOOKUP($B14&amp;"-"&amp;$C14,エリア表のみ!$Q$5:$Z$906,5,FALSE) ="●",FALSE),IFERROR(VLOOKUP($B14&amp;"-"&amp;$C14,エリア表のみ!$AD$5:$AM$906,5,FALSE) ="●",FALSE)),1,0),0)</f>
        <v>0</v>
      </c>
      <c r="G14" s="71">
        <v>30</v>
      </c>
      <c r="H14" s="71">
        <f>IFERROR(IF(OR(IFERROR(VLOOKUP($B14&amp;"-"&amp;$C14,エリア表のみ!$D$5:$M$906,7,FALSE) ="●",FALSE),IFERROR(VLOOKUP($B14&amp;"-"&amp;$C14,エリア表のみ!$Q$5:$Z$906,7,FALSE) ="●",FALSE),IFERROR(VLOOKUP($B14&amp;"-"&amp;$C14,エリア表のみ!$AD$5:$AM$906,7,FALSE) ="●",FALSE)),1,0),0)</f>
        <v>0</v>
      </c>
      <c r="I14" s="71">
        <v>60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5</v>
      </c>
      <c r="B15" s="17">
        <v>111</v>
      </c>
      <c r="C15" s="71">
        <v>5</v>
      </c>
      <c r="D15" s="71">
        <f>IFERROR(IF(OR(IFERROR(VLOOKUP($B15&amp;"-"&amp;$C15,エリア表のみ!$D$5:$M$906,3,FALSE) ="●",FALSE),IFERROR(VLOOKUP($B15&amp;"-"&amp;$C15,エリア表のみ!$Q$5:$Z$906,3,FALSE) ="●",FALSE),IFERROR(VLOOKUP($B15&amp;"-"&amp;$C15,エリア表のみ!$AD$5:$AM$906,3,FALSE) ="●",FALSE)),1,0),0)</f>
        <v>0</v>
      </c>
      <c r="E15" s="71">
        <v>50</v>
      </c>
      <c r="F15" s="71">
        <f>IFERROR(IF(OR(IFERROR(VLOOKUP($B15&amp;"-"&amp;$C15,エリア表のみ!$D$5:$M$906,5,FALSE) ="●",FALSE),IFERROR(VLOOKUP($B15&amp;"-"&amp;$C15,エリア表のみ!$Q$5:$Z$906,5,FALSE) ="●",FALSE),IFERROR(VLOOKUP($B15&amp;"-"&amp;$C15,エリア表のみ!$AD$5:$AM$906,5,FALSE) ="●",FALSE)),1,0),0)</f>
        <v>0</v>
      </c>
      <c r="G15" s="71">
        <v>50</v>
      </c>
      <c r="H15" s="71">
        <f>IFERROR(IF(OR(IFERROR(VLOOKUP($B15&amp;"-"&amp;$C15,エリア表のみ!$D$5:$M$906,7,FALSE) ="●",FALSE),IFERROR(VLOOKUP($B15&amp;"-"&amp;$C15,エリア表のみ!$Q$5:$Z$906,7,FALSE) ="●",FALSE),IFERROR(VLOOKUP($B15&amp;"-"&amp;$C15,エリア表のみ!$AD$5:$AM$906,7,FALSE) ="●",FALSE)),1,0),0)</f>
        <v>0</v>
      </c>
      <c r="I15" s="71">
        <v>100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6</v>
      </c>
      <c r="B16" s="17">
        <v>111</v>
      </c>
      <c r="C16" s="71">
        <v>6</v>
      </c>
      <c r="D16" s="71">
        <f>IFERROR(IF(OR(IFERROR(VLOOKUP($B16&amp;"-"&amp;$C16,エリア表のみ!$D$5:$M$906,3,FALSE) ="●",FALSE),IFERROR(VLOOKUP($B16&amp;"-"&amp;$C16,エリア表のみ!$Q$5:$Z$906,3,FALSE) ="●",FALSE),IFERROR(VLOOKUP($B16&amp;"-"&amp;$C16,エリア表のみ!$AD$5:$AM$906,3,FALSE) ="●",FALSE)),1,0),0)</f>
        <v>0</v>
      </c>
      <c r="E16" s="71">
        <v>5</v>
      </c>
      <c r="F16" s="71">
        <f>IFERROR(IF(OR(IFERROR(VLOOKUP($B16&amp;"-"&amp;$C16,エリア表のみ!$D$5:$M$906,5,FALSE) ="●",FALSE),IFERROR(VLOOKUP($B16&amp;"-"&amp;$C16,エリア表のみ!$Q$5:$Z$906,5,FALSE) ="●",FALSE),IFERROR(VLOOKUP($B16&amp;"-"&amp;$C16,エリア表のみ!$AD$5:$AM$906,5,FALSE) ="●",FALSE)),1,0),0)</f>
        <v>0</v>
      </c>
      <c r="G16" s="71">
        <v>25</v>
      </c>
      <c r="H16" s="71">
        <f>IFERROR(IF(OR(IFERROR(VLOOKUP($B16&amp;"-"&amp;$C16,エリア表のみ!$D$5:$M$906,7,FALSE) ="●",FALSE),IFERROR(VLOOKUP($B16&amp;"-"&amp;$C16,エリア表のみ!$Q$5:$Z$906,7,FALSE) ="●",FALSE),IFERROR(VLOOKUP($B16&amp;"-"&amp;$C16,エリア表のみ!$AD$5:$AM$906,7,FALSE) ="●",FALSE)),1,0),0)</f>
        <v>0</v>
      </c>
      <c r="I16" s="71">
        <v>30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7</v>
      </c>
      <c r="B17" s="17">
        <v>111</v>
      </c>
      <c r="C17" s="71">
        <v>7</v>
      </c>
      <c r="D17" s="71">
        <f>IFERROR(IF(OR(IFERROR(VLOOKUP($B17&amp;"-"&amp;$C17,エリア表のみ!$D$5:$M$906,3,FALSE) ="●",FALSE),IFERROR(VLOOKUP($B17&amp;"-"&amp;$C17,エリア表のみ!$Q$5:$Z$906,3,FALSE) ="●",FALSE),IFERROR(VLOOKUP($B17&amp;"-"&amp;$C17,エリア表のみ!$AD$5:$AM$906,3,FALSE) ="●",FALSE)),1,0),0)</f>
        <v>0</v>
      </c>
      <c r="E17" s="71">
        <v>11</v>
      </c>
      <c r="F17" s="71">
        <f>IFERROR(IF(OR(IFERROR(VLOOKUP($B17&amp;"-"&amp;$C17,エリア表のみ!$D$5:$M$906,5,FALSE) ="●",FALSE),IFERROR(VLOOKUP($B17&amp;"-"&amp;$C17,エリア表のみ!$Q$5:$Z$906,5,FALSE) ="●",FALSE),IFERROR(VLOOKUP($B17&amp;"-"&amp;$C17,エリア表のみ!$AD$5:$AM$906,5,FALSE) ="●",FALSE)),1,0),0)</f>
        <v>0</v>
      </c>
      <c r="G17" s="71">
        <v>14</v>
      </c>
      <c r="H17" s="71">
        <f>IFERROR(IF(OR(IFERROR(VLOOKUP($B17&amp;"-"&amp;$C17,エリア表のみ!$D$5:$M$906,7,FALSE) ="●",FALSE),IFERROR(VLOOKUP($B17&amp;"-"&amp;$C17,エリア表のみ!$Q$5:$Z$906,7,FALSE) ="●",FALSE),IFERROR(VLOOKUP($B17&amp;"-"&amp;$C17,エリア表のみ!$AD$5:$AM$906,7,FALSE) ="●",FALSE)),1,0),0)</f>
        <v>0</v>
      </c>
      <c r="I17" s="71">
        <v>25</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8</v>
      </c>
      <c r="B18" s="17">
        <v>111</v>
      </c>
      <c r="C18" s="71">
        <v>8</v>
      </c>
      <c r="D18" s="71">
        <f>IFERROR(IF(OR(IFERROR(VLOOKUP($B18&amp;"-"&amp;$C18,エリア表のみ!$D$5:$M$906,3,FALSE) ="●",FALSE),IFERROR(VLOOKUP($B18&amp;"-"&amp;$C18,エリア表のみ!$Q$5:$Z$906,3,FALSE) ="●",FALSE),IFERROR(VLOOKUP($B18&amp;"-"&amp;$C18,エリア表のみ!$AD$5:$AM$906,3,FALSE) ="●",FALSE)),1,0),0)</f>
        <v>0</v>
      </c>
      <c r="E18" s="71">
        <v>20</v>
      </c>
      <c r="F18" s="71">
        <f>IFERROR(IF(OR(IFERROR(VLOOKUP($B18&amp;"-"&amp;$C18,エリア表のみ!$D$5:$M$906,5,FALSE) ="●",FALSE),IFERROR(VLOOKUP($B18&amp;"-"&amp;$C18,エリア表のみ!$Q$5:$Z$906,5,FALSE) ="●",FALSE),IFERROR(VLOOKUP($B18&amp;"-"&amp;$C18,エリア表のみ!$AD$5:$AM$906,5,FALSE) ="●",FALSE)),1,0),0)</f>
        <v>0</v>
      </c>
      <c r="G18" s="71">
        <v>60</v>
      </c>
      <c r="H18" s="71">
        <f>IFERROR(IF(OR(IFERROR(VLOOKUP($B18&amp;"-"&amp;$C18,エリア表のみ!$D$5:$M$906,7,FALSE) ="●",FALSE),IFERROR(VLOOKUP($B18&amp;"-"&amp;$C18,エリア表のみ!$Q$5:$Z$906,7,FALSE) ="●",FALSE),IFERROR(VLOOKUP($B18&amp;"-"&amp;$C18,エリア表のみ!$AD$5:$AM$906,7,FALSE) ="●",FALSE)),1,0),0)</f>
        <v>0</v>
      </c>
      <c r="I18" s="71">
        <v>80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9</v>
      </c>
      <c r="B19" s="17">
        <v>111</v>
      </c>
      <c r="C19" s="71">
        <v>9</v>
      </c>
      <c r="D19" s="71">
        <f>IFERROR(IF(OR(IFERROR(VLOOKUP($B19&amp;"-"&amp;$C19,エリア表のみ!$D$5:$M$906,3,FALSE) ="●",FALSE),IFERROR(VLOOKUP($B19&amp;"-"&amp;$C19,エリア表のみ!$Q$5:$Z$906,3,FALSE) ="●",FALSE),IFERROR(VLOOKUP($B19&amp;"-"&amp;$C19,エリア表のみ!$AD$5:$AM$906,3,FALSE) ="●",FALSE)),1,0),0)</f>
        <v>0</v>
      </c>
      <c r="E19" s="71">
        <v>40</v>
      </c>
      <c r="F19" s="71">
        <f>IFERROR(IF(OR(IFERROR(VLOOKUP($B19&amp;"-"&amp;$C19,エリア表のみ!$D$5:$M$906,5,FALSE) ="●",FALSE),IFERROR(VLOOKUP($B19&amp;"-"&amp;$C19,エリア表のみ!$Q$5:$Z$906,5,FALSE) ="●",FALSE),IFERROR(VLOOKUP($B19&amp;"-"&amp;$C19,エリア表のみ!$AD$5:$AM$906,5,FALSE) ="●",FALSE)),1,0),0)</f>
        <v>0</v>
      </c>
      <c r="G19" s="71">
        <v>70</v>
      </c>
      <c r="H19" s="71">
        <f>IFERROR(IF(OR(IFERROR(VLOOKUP($B19&amp;"-"&amp;$C19,エリア表のみ!$D$5:$M$906,7,FALSE) ="●",FALSE),IFERROR(VLOOKUP($B19&amp;"-"&amp;$C19,エリア表のみ!$Q$5:$Z$906,7,FALSE) ="●",FALSE),IFERROR(VLOOKUP($B19&amp;"-"&amp;$C19,エリア表のみ!$AD$5:$AM$906,7,FALSE) ="●",FALSE)),1,0),0)</f>
        <v>0</v>
      </c>
      <c r="I19" s="71">
        <v>110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10</v>
      </c>
      <c r="B20" s="17">
        <v>111</v>
      </c>
      <c r="C20" s="71">
        <v>10</v>
      </c>
      <c r="D20" s="71">
        <f>IFERROR(IF(OR(IFERROR(VLOOKUP($B20&amp;"-"&amp;$C20,エリア表のみ!$D$5:$M$906,3,FALSE) ="●",FALSE),IFERROR(VLOOKUP($B20&amp;"-"&amp;$C20,エリア表のみ!$Q$5:$Z$906,3,FALSE) ="●",FALSE),IFERROR(VLOOKUP($B20&amp;"-"&amp;$C20,エリア表のみ!$AD$5:$AM$906,3,FALSE) ="●",FALSE)),1,0),0)</f>
        <v>0</v>
      </c>
      <c r="E20" s="71">
        <v>120</v>
      </c>
      <c r="F20" s="71">
        <f>IFERROR(IF(OR(IFERROR(VLOOKUP($B20&amp;"-"&amp;$C20,エリア表のみ!$D$5:$M$906,5,FALSE) ="●",FALSE),IFERROR(VLOOKUP($B20&amp;"-"&amp;$C20,エリア表のみ!$Q$5:$Z$906,5,FALSE) ="●",FALSE),IFERROR(VLOOKUP($B20&amp;"-"&amp;$C20,エリア表のみ!$AD$5:$AM$906,5,FALSE) ="●",FALSE)),1,0),0)</f>
        <v>0</v>
      </c>
      <c r="G20" s="71">
        <v>50</v>
      </c>
      <c r="H20" s="71">
        <f>IFERROR(IF(OR(IFERROR(VLOOKUP($B20&amp;"-"&amp;$C20,エリア表のみ!$D$5:$M$906,7,FALSE) ="●",FALSE),IFERROR(VLOOKUP($B20&amp;"-"&amp;$C20,エリア表のみ!$Q$5:$Z$906,7,FALSE) ="●",FALSE),IFERROR(VLOOKUP($B20&amp;"-"&amp;$C20,エリア表のみ!$AD$5:$AM$906,7,FALSE) ="●",FALSE)),1,0),0)</f>
        <v>0</v>
      </c>
      <c r="I20" s="71">
        <v>170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11</v>
      </c>
      <c r="B21" s="17">
        <v>111</v>
      </c>
      <c r="C21" s="71">
        <v>11</v>
      </c>
      <c r="D21" s="71">
        <f>IFERROR(IF(OR(IFERROR(VLOOKUP($B21&amp;"-"&amp;$C21,エリア表のみ!$D$5:$M$906,3,FALSE) ="●",FALSE),IFERROR(VLOOKUP($B21&amp;"-"&amp;$C21,エリア表のみ!$Q$5:$Z$906,3,FALSE) ="●",FALSE),IFERROR(VLOOKUP($B21&amp;"-"&amp;$C21,エリア表のみ!$AD$5:$AM$906,3,FALSE) ="●",FALSE)),1,0),0)</f>
        <v>0</v>
      </c>
      <c r="E21" s="71">
        <v>190</v>
      </c>
      <c r="F21" s="71">
        <f>IFERROR(IF(OR(IFERROR(VLOOKUP($B21&amp;"-"&amp;$C21,エリア表のみ!$D$5:$M$906,5,FALSE) ="●",FALSE),IFERROR(VLOOKUP($B21&amp;"-"&amp;$C21,エリア表のみ!$Q$5:$Z$906,5,FALSE) ="●",FALSE),IFERROR(VLOOKUP($B21&amp;"-"&amp;$C21,エリア表のみ!$AD$5:$AM$906,5,FALSE) ="●",FALSE)),1,0),0)</f>
        <v>0</v>
      </c>
      <c r="G21" s="71">
        <v>130</v>
      </c>
      <c r="H21" s="71">
        <f>IFERROR(IF(OR(IFERROR(VLOOKUP($B21&amp;"-"&amp;$C21,エリア表のみ!$D$5:$M$906,7,FALSE) ="●",FALSE),IFERROR(VLOOKUP($B21&amp;"-"&amp;$C21,エリア表のみ!$Q$5:$Z$906,7,FALSE) ="●",FALSE),IFERROR(VLOOKUP($B21&amp;"-"&amp;$C21,エリア表のみ!$AD$5:$AM$906,7,FALSE) ="●",FALSE)),1,0),0)</f>
        <v>0</v>
      </c>
      <c r="I21" s="71">
        <v>320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12</v>
      </c>
      <c r="B22" s="17">
        <v>111</v>
      </c>
      <c r="C22" s="71">
        <v>12</v>
      </c>
      <c r="D22" s="71">
        <f>IFERROR(IF(OR(IFERROR(VLOOKUP($B22&amp;"-"&amp;$C22,エリア表のみ!$D$5:$M$906,3,FALSE) ="●",FALSE),IFERROR(VLOOKUP($B22&amp;"-"&amp;$C22,エリア表のみ!$Q$5:$Z$906,3,FALSE) ="●",FALSE),IFERROR(VLOOKUP($B22&amp;"-"&amp;$C22,エリア表のみ!$AD$5:$AM$906,3,FALSE) ="●",FALSE)),1,0),0)</f>
        <v>0</v>
      </c>
      <c r="E22" s="71">
        <v>110</v>
      </c>
      <c r="F22" s="71">
        <f>IFERROR(IF(OR(IFERROR(VLOOKUP($B22&amp;"-"&amp;$C22,エリア表のみ!$D$5:$M$906,5,FALSE) ="●",FALSE),IFERROR(VLOOKUP($B22&amp;"-"&amp;$C22,エリア表のみ!$Q$5:$Z$906,5,FALSE) ="●",FALSE),IFERROR(VLOOKUP($B22&amp;"-"&amp;$C22,エリア表のみ!$AD$5:$AM$906,5,FALSE) ="●",FALSE)),1,0),0)</f>
        <v>0</v>
      </c>
      <c r="G22" s="71">
        <v>70</v>
      </c>
      <c r="H22" s="71">
        <f>IFERROR(IF(OR(IFERROR(VLOOKUP($B22&amp;"-"&amp;$C22,エリア表のみ!$D$5:$M$906,7,FALSE) ="●",FALSE),IFERROR(VLOOKUP($B22&amp;"-"&amp;$C22,エリア表のみ!$Q$5:$Z$906,7,FALSE) ="●",FALSE),IFERROR(VLOOKUP($B22&amp;"-"&amp;$C22,エリア表のみ!$AD$5:$AM$906,7,FALSE) ="●",FALSE)),1,0),0)</f>
        <v>0</v>
      </c>
      <c r="I22" s="71">
        <v>180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13</v>
      </c>
      <c r="B23" s="17">
        <v>111</v>
      </c>
      <c r="C23" s="71">
        <v>13</v>
      </c>
      <c r="D23" s="71">
        <f>IFERROR(IF(OR(IFERROR(VLOOKUP($B23&amp;"-"&amp;$C23,エリア表のみ!$D$5:$M$906,3,FALSE) ="●",FALSE),IFERROR(VLOOKUP($B23&amp;"-"&amp;$C23,エリア表のみ!$Q$5:$Z$906,3,FALSE) ="●",FALSE),IFERROR(VLOOKUP($B23&amp;"-"&amp;$C23,エリア表のみ!$AD$5:$AM$906,3,FALSE) ="●",FALSE)),1,0),0)</f>
        <v>0</v>
      </c>
      <c r="E23" s="71">
        <v>120</v>
      </c>
      <c r="F23" s="71">
        <f>IFERROR(IF(OR(IFERROR(VLOOKUP($B23&amp;"-"&amp;$C23,エリア表のみ!$D$5:$M$906,5,FALSE) ="●",FALSE),IFERROR(VLOOKUP($B23&amp;"-"&amp;$C23,エリア表のみ!$Q$5:$Z$906,5,FALSE) ="●",FALSE),IFERROR(VLOOKUP($B23&amp;"-"&amp;$C23,エリア表のみ!$AD$5:$AM$906,5,FALSE) ="●",FALSE)),1,0),0)</f>
        <v>0</v>
      </c>
      <c r="G23" s="71">
        <v>30</v>
      </c>
      <c r="H23" s="71">
        <f>IFERROR(IF(OR(IFERROR(VLOOKUP($B23&amp;"-"&amp;$C23,エリア表のみ!$D$5:$M$906,7,FALSE) ="●",FALSE),IFERROR(VLOOKUP($B23&amp;"-"&amp;$C23,エリア表のみ!$Q$5:$Z$906,7,FALSE) ="●",FALSE),IFERROR(VLOOKUP($B23&amp;"-"&amp;$C23,エリア表のみ!$AD$5:$AM$906,7,FALSE) ="●",FALSE)),1,0),0)</f>
        <v>0</v>
      </c>
      <c r="I23" s="71">
        <v>150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14</v>
      </c>
      <c r="B24" s="17">
        <v>111</v>
      </c>
      <c r="C24" s="71">
        <v>14</v>
      </c>
      <c r="D24" s="71">
        <f>IFERROR(IF(OR(IFERROR(VLOOKUP($B24&amp;"-"&amp;$C24,エリア表のみ!$D$5:$M$906,3,FALSE) ="●",FALSE),IFERROR(VLOOKUP($B24&amp;"-"&amp;$C24,エリア表のみ!$Q$5:$Z$906,3,FALSE) ="●",FALSE),IFERROR(VLOOKUP($B24&amp;"-"&amp;$C24,エリア表のみ!$AD$5:$AM$906,3,FALSE) ="●",FALSE)),1,0),0)</f>
        <v>0</v>
      </c>
      <c r="E24" s="71">
        <v>185</v>
      </c>
      <c r="F24" s="71">
        <f>IFERROR(IF(OR(IFERROR(VLOOKUP($B24&amp;"-"&amp;$C24,エリア表のみ!$D$5:$M$906,5,FALSE) ="●",FALSE),IFERROR(VLOOKUP($B24&amp;"-"&amp;$C24,エリア表のみ!$Q$5:$Z$906,5,FALSE) ="●",FALSE),IFERROR(VLOOKUP($B24&amp;"-"&amp;$C24,エリア表のみ!$AD$5:$AM$906,5,FALSE) ="●",FALSE)),1,0),0)</f>
        <v>0</v>
      </c>
      <c r="G24" s="71">
        <v>45</v>
      </c>
      <c r="H24" s="71">
        <f>IFERROR(IF(OR(IFERROR(VLOOKUP($B24&amp;"-"&amp;$C24,エリア表のみ!$D$5:$M$906,7,FALSE) ="●",FALSE),IFERROR(VLOOKUP($B24&amp;"-"&amp;$C24,エリア表のみ!$Q$5:$Z$906,7,FALSE) ="●",FALSE),IFERROR(VLOOKUP($B24&amp;"-"&amp;$C24,エリア表のみ!$AD$5:$AM$906,7,FALSE) ="●",FALSE)),1,0),0)</f>
        <v>0</v>
      </c>
      <c r="I24" s="71">
        <v>230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15</v>
      </c>
      <c r="B25" s="17">
        <v>111</v>
      </c>
      <c r="C25" s="71">
        <v>15</v>
      </c>
      <c r="D25" s="71">
        <f>IFERROR(IF(OR(IFERROR(VLOOKUP($B25&amp;"-"&amp;$C25,エリア表のみ!$D$5:$M$906,3,FALSE) ="●",FALSE),IFERROR(VLOOKUP($B25&amp;"-"&amp;$C25,エリア表のみ!$Q$5:$Z$906,3,FALSE) ="●",FALSE),IFERROR(VLOOKUP($B25&amp;"-"&amp;$C25,エリア表のみ!$AD$5:$AM$906,3,FALSE) ="●",FALSE)),1,0),0)</f>
        <v>0</v>
      </c>
      <c r="E25" s="71">
        <v>320</v>
      </c>
      <c r="F25" s="71">
        <f>IFERROR(IF(OR(IFERROR(VLOOKUP($B25&amp;"-"&amp;$C25,エリア表のみ!$D$5:$M$906,5,FALSE) ="●",FALSE),IFERROR(VLOOKUP($B25&amp;"-"&amp;$C25,エリア表のみ!$Q$5:$Z$906,5,FALSE) ="●",FALSE),IFERROR(VLOOKUP($B25&amp;"-"&amp;$C25,エリア表のみ!$AD$5:$AM$906,5,FALSE) ="●",FALSE)),1,0),0)</f>
        <v>0</v>
      </c>
      <c r="G25" s="71">
        <v>180</v>
      </c>
      <c r="H25" s="71">
        <f>IFERROR(IF(OR(IFERROR(VLOOKUP($B25&amp;"-"&amp;$C25,エリア表のみ!$D$5:$M$906,7,FALSE) ="●",FALSE),IFERROR(VLOOKUP($B25&amp;"-"&amp;$C25,エリア表のみ!$Q$5:$Z$906,7,FALSE) ="●",FALSE),IFERROR(VLOOKUP($B25&amp;"-"&amp;$C25,エリア表のみ!$AD$5:$AM$906,7,FALSE) ="●",FALSE)),1,0),0)</f>
        <v>0</v>
      </c>
      <c r="I25" s="71">
        <v>500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16</v>
      </c>
      <c r="B26" s="17">
        <v>111</v>
      </c>
      <c r="C26" s="71">
        <v>16</v>
      </c>
      <c r="D26" s="71">
        <f>IFERROR(IF(OR(IFERROR(VLOOKUP($B26&amp;"-"&amp;$C26,エリア表のみ!$D$5:$M$906,3,FALSE) ="●",FALSE),IFERROR(VLOOKUP($B26&amp;"-"&amp;$C26,エリア表のみ!$Q$5:$Z$906,3,FALSE) ="●",FALSE),IFERROR(VLOOKUP($B26&amp;"-"&amp;$C26,エリア表のみ!$AD$5:$AM$906,3,FALSE) ="●",FALSE)),1,0),0)</f>
        <v>0</v>
      </c>
      <c r="E26" s="71">
        <v>340</v>
      </c>
      <c r="F26" s="71">
        <f>IFERROR(IF(OR(IFERROR(VLOOKUP($B26&amp;"-"&amp;$C26,エリア表のみ!$D$5:$M$906,5,FALSE) ="●",FALSE),IFERROR(VLOOKUP($B26&amp;"-"&amp;$C26,エリア表のみ!$Q$5:$Z$906,5,FALSE) ="●",FALSE),IFERROR(VLOOKUP($B26&amp;"-"&amp;$C26,エリア表のみ!$AD$5:$AM$906,5,FALSE) ="●",FALSE)),1,0),0)</f>
        <v>0</v>
      </c>
      <c r="G26" s="71">
        <v>210</v>
      </c>
      <c r="H26" s="71">
        <f>IFERROR(IF(OR(IFERROR(VLOOKUP($B26&amp;"-"&amp;$C26,エリア表のみ!$D$5:$M$906,7,FALSE) ="●",FALSE),IFERROR(VLOOKUP($B26&amp;"-"&amp;$C26,エリア表のみ!$Q$5:$Z$906,7,FALSE) ="●",FALSE),IFERROR(VLOOKUP($B26&amp;"-"&amp;$C26,エリア表のみ!$AD$5:$AM$906,7,FALSE) ="●",FALSE)),1,0),0)</f>
        <v>0</v>
      </c>
      <c r="I26" s="71">
        <v>550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17</v>
      </c>
      <c r="B27" s="17">
        <v>111</v>
      </c>
      <c r="C27" s="71">
        <v>17</v>
      </c>
      <c r="D27" s="71">
        <f>IFERROR(IF(OR(IFERROR(VLOOKUP($B27&amp;"-"&amp;$C27,エリア表のみ!$D$5:$M$906,3,FALSE) ="●",FALSE),IFERROR(VLOOKUP($B27&amp;"-"&amp;$C27,エリア表のみ!$Q$5:$Z$906,3,FALSE) ="●",FALSE),IFERROR(VLOOKUP($B27&amp;"-"&amp;$C27,エリア表のみ!$AD$5:$AM$906,3,FALSE) ="●",FALSE)),1,0),0)</f>
        <v>0</v>
      </c>
      <c r="E27" s="71">
        <v>340</v>
      </c>
      <c r="F27" s="71">
        <f>IFERROR(IF(OR(IFERROR(VLOOKUP($B27&amp;"-"&amp;$C27,エリア表のみ!$D$5:$M$906,5,FALSE) ="●",FALSE),IFERROR(VLOOKUP($B27&amp;"-"&amp;$C27,エリア表のみ!$Q$5:$Z$906,5,FALSE) ="●",FALSE),IFERROR(VLOOKUP($B27&amp;"-"&amp;$C27,エリア表のみ!$AD$5:$AM$906,5,FALSE) ="●",FALSE)),1,0),0)</f>
        <v>0</v>
      </c>
      <c r="G27" s="71">
        <v>360</v>
      </c>
      <c r="H27" s="71">
        <f>IFERROR(IF(OR(IFERROR(VLOOKUP($B27&amp;"-"&amp;$C27,エリア表のみ!$D$5:$M$906,7,FALSE) ="●",FALSE),IFERROR(VLOOKUP($B27&amp;"-"&amp;$C27,エリア表のみ!$Q$5:$Z$906,7,FALSE) ="●",FALSE),IFERROR(VLOOKUP($B27&amp;"-"&amp;$C27,エリア表のみ!$AD$5:$AM$906,7,FALSE) ="●",FALSE)),1,0),0)</f>
        <v>0</v>
      </c>
      <c r="I27" s="71">
        <v>700</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18</v>
      </c>
      <c r="B28" s="17">
        <v>111</v>
      </c>
      <c r="C28" s="71">
        <v>18</v>
      </c>
      <c r="D28" s="71">
        <f>IFERROR(IF(OR(IFERROR(VLOOKUP($B28&amp;"-"&amp;$C28,エリア表のみ!$D$5:$M$906,3,FALSE) ="●",FALSE),IFERROR(VLOOKUP($B28&amp;"-"&amp;$C28,エリア表のみ!$Q$5:$Z$906,3,FALSE) ="●",FALSE),IFERROR(VLOOKUP($B28&amp;"-"&amp;$C28,エリア表のみ!$AD$5:$AM$906,3,FALSE) ="●",FALSE)),1,0),0)</f>
        <v>0</v>
      </c>
      <c r="E28" s="71">
        <v>520</v>
      </c>
      <c r="F28" s="71">
        <f>IFERROR(IF(OR(IFERROR(VLOOKUP($B28&amp;"-"&amp;$C28,エリア表のみ!$D$5:$M$906,5,FALSE) ="●",FALSE),IFERROR(VLOOKUP($B28&amp;"-"&amp;$C28,エリア表のみ!$Q$5:$Z$906,5,FALSE) ="●",FALSE),IFERROR(VLOOKUP($B28&amp;"-"&amp;$C28,エリア表のみ!$AD$5:$AM$906,5,FALSE) ="●",FALSE)),1,0),0)</f>
        <v>0</v>
      </c>
      <c r="G28" s="71">
        <v>230</v>
      </c>
      <c r="H28" s="71">
        <f>IFERROR(IF(OR(IFERROR(VLOOKUP($B28&amp;"-"&amp;$C28,エリア表のみ!$D$5:$M$906,7,FALSE) ="●",FALSE),IFERROR(VLOOKUP($B28&amp;"-"&amp;$C28,エリア表のみ!$Q$5:$Z$906,7,FALSE) ="●",FALSE),IFERROR(VLOOKUP($B28&amp;"-"&amp;$C28,エリア表のみ!$AD$5:$AM$906,7,FALSE) ="●",FALSE)),1,0),0)</f>
        <v>0</v>
      </c>
      <c r="I28" s="71">
        <v>750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19</v>
      </c>
      <c r="B29" s="17">
        <v>111</v>
      </c>
      <c r="C29" s="71">
        <v>19</v>
      </c>
      <c r="D29" s="71">
        <f>IFERROR(IF(OR(IFERROR(VLOOKUP($B29&amp;"-"&amp;$C29,エリア表のみ!$D$5:$M$906,3,FALSE) ="●",FALSE),IFERROR(VLOOKUP($B29&amp;"-"&amp;$C29,エリア表のみ!$Q$5:$Z$906,3,FALSE) ="●",FALSE),IFERROR(VLOOKUP($B29&amp;"-"&amp;$C29,エリア表のみ!$AD$5:$AM$906,3,FALSE) ="●",FALSE)),1,0),0)</f>
        <v>0</v>
      </c>
      <c r="E29" s="71">
        <v>420</v>
      </c>
      <c r="F29" s="71">
        <f>IFERROR(IF(OR(IFERROR(VLOOKUP($B29&amp;"-"&amp;$C29,エリア表のみ!$D$5:$M$906,5,FALSE) ="●",FALSE),IFERROR(VLOOKUP($B29&amp;"-"&amp;$C29,エリア表のみ!$Q$5:$Z$906,5,FALSE) ="●",FALSE),IFERROR(VLOOKUP($B29&amp;"-"&amp;$C29,エリア表のみ!$AD$5:$AM$906,5,FALSE) ="●",FALSE)),1,0),0)</f>
        <v>0</v>
      </c>
      <c r="G29" s="71">
        <v>180</v>
      </c>
      <c r="H29" s="71">
        <f>IFERROR(IF(OR(IFERROR(VLOOKUP($B29&amp;"-"&amp;$C29,エリア表のみ!$D$5:$M$906,7,FALSE) ="●",FALSE),IFERROR(VLOOKUP($B29&amp;"-"&amp;$C29,エリア表のみ!$Q$5:$Z$906,7,FALSE) ="●",FALSE),IFERROR(VLOOKUP($B29&amp;"-"&amp;$C29,エリア表のみ!$AD$5:$AM$906,7,FALSE) ="●",FALSE)),1,0),0)</f>
        <v>0</v>
      </c>
      <c r="I29" s="71">
        <v>600</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20</v>
      </c>
      <c r="B30" s="17">
        <v>111</v>
      </c>
      <c r="C30" s="71">
        <v>20</v>
      </c>
      <c r="D30" s="71">
        <f>IFERROR(IF(OR(IFERROR(VLOOKUP($B30&amp;"-"&amp;$C30,エリア表のみ!$D$5:$M$906,3,FALSE) ="●",FALSE),IFERROR(VLOOKUP($B30&amp;"-"&amp;$C30,エリア表のみ!$Q$5:$Z$906,3,FALSE) ="●",FALSE),IFERROR(VLOOKUP($B30&amp;"-"&amp;$C30,エリア表のみ!$AD$5:$AM$906,3,FALSE) ="●",FALSE)),1,0),0)</f>
        <v>0</v>
      </c>
      <c r="E30" s="71">
        <v>1145</v>
      </c>
      <c r="F30" s="71">
        <f>IFERROR(IF(OR(IFERROR(VLOOKUP($B30&amp;"-"&amp;$C30,エリア表のみ!$D$5:$M$906,5,FALSE) ="●",FALSE),IFERROR(VLOOKUP($B30&amp;"-"&amp;$C30,エリア表のみ!$Q$5:$Z$906,5,FALSE) ="●",FALSE),IFERROR(VLOOKUP($B30&amp;"-"&amp;$C30,エリア表のみ!$AD$5:$AM$906,5,FALSE) ="●",FALSE)),1,0),0)</f>
        <v>0</v>
      </c>
      <c r="G30" s="71">
        <v>500</v>
      </c>
      <c r="H30" s="71">
        <f>IFERROR(IF(OR(IFERROR(VLOOKUP($B30&amp;"-"&amp;$C30,エリア表のみ!$D$5:$M$906,7,FALSE) ="●",FALSE),IFERROR(VLOOKUP($B30&amp;"-"&amp;$C30,エリア表のみ!$Q$5:$Z$906,7,FALSE) ="●",FALSE),IFERROR(VLOOKUP($B30&amp;"-"&amp;$C30,エリア表のみ!$AD$5:$AM$906,7,FALSE) ="●",FALSE)),1,0),0)</f>
        <v>0</v>
      </c>
      <c r="I30" s="71">
        <v>1645</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1</v>
      </c>
      <c r="B31" s="17">
        <v>112</v>
      </c>
      <c r="C31" s="71">
        <v>1</v>
      </c>
      <c r="D31" s="71">
        <f>IFERROR(IF(OR(IFERROR(VLOOKUP($B31&amp;"-"&amp;$C31,エリア表のみ!$D$5:$M$906,3,FALSE) ="●",FALSE),IFERROR(VLOOKUP($B31&amp;"-"&amp;$C31,エリア表のみ!$Q$5:$Z$906,3,FALSE) ="●",FALSE),IFERROR(VLOOKUP($B31&amp;"-"&amp;$C31,エリア表のみ!$AD$5:$AM$906,3,FALSE) ="●",FALSE)),1,0),0)</f>
        <v>0</v>
      </c>
      <c r="E31" s="71">
        <v>5050</v>
      </c>
      <c r="F31" s="71">
        <f>IFERROR(IF(OR(IFERROR(VLOOKUP($B31&amp;"-"&amp;$C31,エリア表のみ!$D$5:$M$906,5,FALSE) ="●",FALSE),IFERROR(VLOOKUP($B31&amp;"-"&amp;$C31,エリア表のみ!$Q$5:$Z$906,5,FALSE) ="●",FALSE),IFERROR(VLOOKUP($B31&amp;"-"&amp;$C31,エリア表のみ!$AD$5:$AM$906,5,FALSE) ="●",FALSE)),1,0),0)</f>
        <v>0</v>
      </c>
      <c r="G31" s="71">
        <v>1100</v>
      </c>
      <c r="H31" s="71">
        <f>IFERROR(IF(OR(IFERROR(VLOOKUP($B31&amp;"-"&amp;$C31,エリア表のみ!$D$5:$M$906,7,FALSE) ="●",FALSE),IFERROR(VLOOKUP($B31&amp;"-"&amp;$C31,エリア表のみ!$Q$5:$Z$906,7,FALSE) ="●",FALSE),IFERROR(VLOOKUP($B31&amp;"-"&amp;$C31,エリア表のみ!$AD$5:$AM$906,7,FALSE) ="●",FALSE)),1,0),0)</f>
        <v>0</v>
      </c>
      <c r="I31" s="71">
        <v>6150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2</v>
      </c>
      <c r="B32" s="17">
        <v>112</v>
      </c>
      <c r="C32" s="71">
        <v>2</v>
      </c>
      <c r="D32" s="71">
        <f>IFERROR(IF(OR(IFERROR(VLOOKUP($B32&amp;"-"&amp;$C32,エリア表のみ!$D$5:$M$906,3,FALSE) ="●",FALSE),IFERROR(VLOOKUP($B32&amp;"-"&amp;$C32,エリア表のみ!$Q$5:$Z$906,3,FALSE) ="●",FALSE),IFERROR(VLOOKUP($B32&amp;"-"&amp;$C32,エリア表のみ!$AD$5:$AM$906,3,FALSE) ="●",FALSE)),1,0),0)</f>
        <v>0</v>
      </c>
      <c r="E32" s="71">
        <v>200</v>
      </c>
      <c r="F32" s="71">
        <f>IFERROR(IF(OR(IFERROR(VLOOKUP($B32&amp;"-"&amp;$C32,エリア表のみ!$D$5:$M$906,5,FALSE) ="●",FALSE),IFERROR(VLOOKUP($B32&amp;"-"&amp;$C32,エリア表のみ!$Q$5:$Z$906,5,FALSE) ="●",FALSE),IFERROR(VLOOKUP($B32&amp;"-"&amp;$C32,エリア表のみ!$AD$5:$AM$906,5,FALSE) ="●",FALSE)),1,0),0)</f>
        <v>0</v>
      </c>
      <c r="G32" s="71">
        <v>100</v>
      </c>
      <c r="H32" s="71">
        <f>IFERROR(IF(OR(IFERROR(VLOOKUP($B32&amp;"-"&amp;$C32,エリア表のみ!$D$5:$M$906,7,FALSE) ="●",FALSE),IFERROR(VLOOKUP($B32&amp;"-"&amp;$C32,エリア表のみ!$Q$5:$Z$906,7,FALSE) ="●",FALSE),IFERROR(VLOOKUP($B32&amp;"-"&amp;$C32,エリア表のみ!$AD$5:$AM$906,7,FALSE) ="●",FALSE)),1,0),0)</f>
        <v>0</v>
      </c>
      <c r="I32" s="71">
        <v>300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1</v>
      </c>
      <c r="B33" s="17">
        <v>113</v>
      </c>
      <c r="C33" s="71">
        <v>1</v>
      </c>
      <c r="D33" s="71">
        <f>IFERROR(IF(OR(IFERROR(VLOOKUP($B33&amp;"-"&amp;$C33,エリア表のみ!$D$5:$M$906,3,FALSE) ="●",FALSE),IFERROR(VLOOKUP($B33&amp;"-"&amp;$C33,エリア表のみ!$Q$5:$Z$906,3,FALSE) ="●",FALSE),IFERROR(VLOOKUP($B33&amp;"-"&amp;$C33,エリア表のみ!$AD$5:$AM$906,3,FALSE) ="●",FALSE)),1,0),0)</f>
        <v>0</v>
      </c>
      <c r="E33" s="71">
        <v>490</v>
      </c>
      <c r="F33" s="71">
        <f>IFERROR(IF(OR(IFERROR(VLOOKUP($B33&amp;"-"&amp;$C33,エリア表のみ!$D$5:$M$906,5,FALSE) ="●",FALSE),IFERROR(VLOOKUP($B33&amp;"-"&amp;$C33,エリア表のみ!$Q$5:$Z$906,5,FALSE) ="●",FALSE),IFERROR(VLOOKUP($B33&amp;"-"&amp;$C33,エリア表のみ!$AD$5:$AM$906,5,FALSE) ="●",FALSE)),1,0),0)</f>
        <v>0</v>
      </c>
      <c r="G33" s="71">
        <v>60</v>
      </c>
      <c r="H33" s="71">
        <f>IFERROR(IF(OR(IFERROR(VLOOKUP($B33&amp;"-"&amp;$C33,エリア表のみ!$D$5:$M$906,7,FALSE) ="●",FALSE),IFERROR(VLOOKUP($B33&amp;"-"&amp;$C33,エリア表のみ!$Q$5:$Z$906,7,FALSE) ="●",FALSE),IFERROR(VLOOKUP($B33&amp;"-"&amp;$C33,エリア表のみ!$AD$5:$AM$906,7,FALSE) ="●",FALSE)),1,0),0)</f>
        <v>0</v>
      </c>
      <c r="I33" s="71">
        <v>550</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1</v>
      </c>
      <c r="B34" s="17">
        <v>114</v>
      </c>
      <c r="C34" s="71">
        <v>1</v>
      </c>
      <c r="D34" s="71">
        <f>IFERROR(IF(OR(IFERROR(VLOOKUP($B34&amp;"-"&amp;$C34,エリア表のみ!$D$5:$M$906,3,FALSE) ="●",FALSE),IFERROR(VLOOKUP($B34&amp;"-"&amp;$C34,エリア表のみ!$Q$5:$Z$906,3,FALSE) ="●",FALSE),IFERROR(VLOOKUP($B34&amp;"-"&amp;$C34,エリア表のみ!$AD$5:$AM$906,3,FALSE) ="●",FALSE)),1,0),0)</f>
        <v>0</v>
      </c>
      <c r="E34" s="71">
        <v>530</v>
      </c>
      <c r="F34" s="71">
        <f>IFERROR(IF(OR(IFERROR(VLOOKUP($B34&amp;"-"&amp;$C34,エリア表のみ!$D$5:$M$906,5,FALSE) ="●",FALSE),IFERROR(VLOOKUP($B34&amp;"-"&amp;$C34,エリア表のみ!$Q$5:$Z$906,5,FALSE) ="●",FALSE),IFERROR(VLOOKUP($B34&amp;"-"&amp;$C34,エリア表のみ!$AD$5:$AM$906,5,FALSE) ="●",FALSE)),1,0),0)</f>
        <v>0</v>
      </c>
      <c r="G34" s="71">
        <v>70</v>
      </c>
      <c r="H34" s="71">
        <f>IFERROR(IF(OR(IFERROR(VLOOKUP($B34&amp;"-"&amp;$C34,エリア表のみ!$D$5:$M$906,7,FALSE) ="●",FALSE),IFERROR(VLOOKUP($B34&amp;"-"&amp;$C34,エリア表のみ!$Q$5:$Z$906,7,FALSE) ="●",FALSE),IFERROR(VLOOKUP($B34&amp;"-"&amp;$C34,エリア表のみ!$AD$5:$AM$906,7,FALSE) ="●",FALSE)),1,0),0)</f>
        <v>0</v>
      </c>
      <c r="I34" s="71">
        <v>600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1</v>
      </c>
      <c r="B35" s="17">
        <v>115</v>
      </c>
      <c r="C35" s="71">
        <v>1</v>
      </c>
      <c r="D35" s="71">
        <f>IFERROR(IF(OR(IFERROR(VLOOKUP($B35&amp;"-"&amp;$C35,エリア表のみ!$D$5:$M$906,3,FALSE) ="●",FALSE),IFERROR(VLOOKUP($B35&amp;"-"&amp;$C35,エリア表のみ!$Q$5:$Z$906,3,FALSE) ="●",FALSE),IFERROR(VLOOKUP($B35&amp;"-"&amp;$C35,エリア表のみ!$AD$5:$AM$906,3,FALSE) ="●",FALSE)),1,0),0)</f>
        <v>0</v>
      </c>
      <c r="E35" s="71">
        <v>3200</v>
      </c>
      <c r="F35" s="71">
        <f>IFERROR(IF(OR(IFERROR(VLOOKUP($B35&amp;"-"&amp;$C35,エリア表のみ!$D$5:$M$906,5,FALSE) ="●",FALSE),IFERROR(VLOOKUP($B35&amp;"-"&amp;$C35,エリア表のみ!$Q$5:$Z$906,5,FALSE) ="●",FALSE),IFERROR(VLOOKUP($B35&amp;"-"&amp;$C35,エリア表のみ!$AD$5:$AM$906,5,FALSE) ="●",FALSE)),1,0),0)</f>
        <v>0</v>
      </c>
      <c r="G35" s="71">
        <v>900</v>
      </c>
      <c r="H35" s="71">
        <f>IFERROR(IF(OR(IFERROR(VLOOKUP($B35&amp;"-"&amp;$C35,エリア表のみ!$D$5:$M$906,7,FALSE) ="●",FALSE),IFERROR(VLOOKUP($B35&amp;"-"&amp;$C35,エリア表のみ!$Q$5:$Z$906,7,FALSE) ="●",FALSE),IFERROR(VLOOKUP($B35&amp;"-"&amp;$C35,エリア表のみ!$AD$5:$AM$906,7,FALSE) ="●",FALSE)),1,0),0)</f>
        <v>0</v>
      </c>
      <c r="I35" s="71">
        <v>4100</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2</v>
      </c>
      <c r="B36" s="17">
        <v>123</v>
      </c>
      <c r="C36" s="71">
        <v>2</v>
      </c>
      <c r="D36" s="71">
        <f>IFERROR(IF(OR(IFERROR(VLOOKUP($B36&amp;"-"&amp;$C36,エリア表のみ!$D$5:$M$906,3,FALSE) ="●",FALSE),IFERROR(VLOOKUP($B36&amp;"-"&amp;$C36,エリア表のみ!$Q$5:$Z$906,3,FALSE) ="●",FALSE),IFERROR(VLOOKUP($B36&amp;"-"&amp;$C36,エリア表のみ!$AD$5:$AM$906,3,FALSE) ="●",FALSE)),1,0),0)</f>
        <v>0</v>
      </c>
      <c r="E36" s="71">
        <v>225</v>
      </c>
      <c r="F36" s="71">
        <f>IFERROR(IF(OR(IFERROR(VLOOKUP($B36&amp;"-"&amp;$C36,エリア表のみ!$D$5:$M$906,5,FALSE) ="●",FALSE),IFERROR(VLOOKUP($B36&amp;"-"&amp;$C36,エリア表のみ!$Q$5:$Z$906,5,FALSE) ="●",FALSE),IFERROR(VLOOKUP($B36&amp;"-"&amp;$C36,エリア表のみ!$AD$5:$AM$906,5,FALSE) ="●",FALSE)),1,0),0)</f>
        <v>0</v>
      </c>
      <c r="G36" s="71">
        <v>65</v>
      </c>
      <c r="H36" s="71">
        <f>IFERROR(IF(OR(IFERROR(VLOOKUP($B36&amp;"-"&amp;$C36,エリア表のみ!$D$5:$M$906,7,FALSE) ="●",FALSE),IFERROR(VLOOKUP($B36&amp;"-"&amp;$C36,エリア表のみ!$Q$5:$Z$906,7,FALSE) ="●",FALSE),IFERROR(VLOOKUP($B36&amp;"-"&amp;$C36,エリア表のみ!$AD$5:$AM$906,7,FALSE) ="●",FALSE)),1,0),0)</f>
        <v>0</v>
      </c>
      <c r="I36" s="71">
        <v>290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3</v>
      </c>
      <c r="B37" s="17">
        <v>123</v>
      </c>
      <c r="C37" s="71">
        <v>3</v>
      </c>
      <c r="D37" s="71">
        <f>IFERROR(IF(OR(IFERROR(VLOOKUP($B37&amp;"-"&amp;$C37,エリア表のみ!$D$5:$M$906,3,FALSE) ="●",FALSE),IFERROR(VLOOKUP($B37&amp;"-"&amp;$C37,エリア表のみ!$Q$5:$Z$906,3,FALSE) ="●",FALSE),IFERROR(VLOOKUP($B37&amp;"-"&amp;$C37,エリア表のみ!$AD$5:$AM$906,3,FALSE) ="●",FALSE)),1,0),0)</f>
        <v>0</v>
      </c>
      <c r="E37" s="71">
        <v>520</v>
      </c>
      <c r="F37" s="71">
        <f>IFERROR(IF(OR(IFERROR(VLOOKUP($B37&amp;"-"&amp;$C37,エリア表のみ!$D$5:$M$906,5,FALSE) ="●",FALSE),IFERROR(VLOOKUP($B37&amp;"-"&amp;$C37,エリア表のみ!$Q$5:$Z$906,5,FALSE) ="●",FALSE),IFERROR(VLOOKUP($B37&amp;"-"&amp;$C37,エリア表のみ!$AD$5:$AM$906,5,FALSE) ="●",FALSE)),1,0),0)</f>
        <v>0</v>
      </c>
      <c r="G37" s="71">
        <v>40</v>
      </c>
      <c r="H37" s="71">
        <f>IFERROR(IF(OR(IFERROR(VLOOKUP($B37&amp;"-"&amp;$C37,エリア表のみ!$D$5:$M$906,7,FALSE) ="●",FALSE),IFERROR(VLOOKUP($B37&amp;"-"&amp;$C37,エリア表のみ!$Q$5:$Z$906,7,FALSE) ="●",FALSE),IFERROR(VLOOKUP($B37&amp;"-"&amp;$C37,エリア表のみ!$AD$5:$AM$906,7,FALSE) ="●",FALSE)),1,0),0)</f>
        <v>0</v>
      </c>
      <c r="I37" s="71">
        <v>560</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4</v>
      </c>
      <c r="B38" s="17">
        <v>123</v>
      </c>
      <c r="C38" s="71">
        <v>4</v>
      </c>
      <c r="D38" s="71">
        <f>IFERROR(IF(OR(IFERROR(VLOOKUP($B38&amp;"-"&amp;$C38,エリア表のみ!$D$5:$M$906,3,FALSE) ="●",FALSE),IFERROR(VLOOKUP($B38&amp;"-"&amp;$C38,エリア表のみ!$Q$5:$Z$906,3,FALSE) ="●",FALSE),IFERROR(VLOOKUP($B38&amp;"-"&amp;$C38,エリア表のみ!$AD$5:$AM$906,3,FALSE) ="●",FALSE)),1,0),0)</f>
        <v>0</v>
      </c>
      <c r="E38" s="71">
        <v>170</v>
      </c>
      <c r="F38" s="71">
        <f>IFERROR(IF(OR(IFERROR(VLOOKUP($B38&amp;"-"&amp;$C38,エリア表のみ!$D$5:$M$906,5,FALSE) ="●",FALSE),IFERROR(VLOOKUP($B38&amp;"-"&amp;$C38,エリア表のみ!$Q$5:$Z$906,5,FALSE) ="●",FALSE),IFERROR(VLOOKUP($B38&amp;"-"&amp;$C38,エリア表のみ!$AD$5:$AM$906,5,FALSE) ="●",FALSE)),1,0),0)</f>
        <v>0</v>
      </c>
      <c r="G38" s="71">
        <v>70</v>
      </c>
      <c r="H38" s="71">
        <f>IFERROR(IF(OR(IFERROR(VLOOKUP($B38&amp;"-"&amp;$C38,エリア表のみ!$D$5:$M$906,7,FALSE) ="●",FALSE),IFERROR(VLOOKUP($B38&amp;"-"&amp;$C38,エリア表のみ!$Q$5:$Z$906,7,FALSE) ="●",FALSE),IFERROR(VLOOKUP($B38&amp;"-"&amp;$C38,エリア表のみ!$AD$5:$AM$906,7,FALSE) ="●",FALSE)),1,0),0)</f>
        <v>0</v>
      </c>
      <c r="I38" s="71">
        <v>240</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5</v>
      </c>
      <c r="B39" s="17">
        <v>123</v>
      </c>
      <c r="C39" s="71">
        <v>5</v>
      </c>
      <c r="D39" s="71">
        <f>IFERROR(IF(OR(IFERROR(VLOOKUP($B39&amp;"-"&amp;$C39,エリア表のみ!$D$5:$M$906,3,FALSE) ="●",FALSE),IFERROR(VLOOKUP($B39&amp;"-"&amp;$C39,エリア表のみ!$Q$5:$Z$906,3,FALSE) ="●",FALSE),IFERROR(VLOOKUP($B39&amp;"-"&amp;$C39,エリア表のみ!$AD$5:$AM$906,3,FALSE) ="●",FALSE)),1,0),0)</f>
        <v>0</v>
      </c>
      <c r="E39" s="71">
        <v>190</v>
      </c>
      <c r="F39" s="71">
        <f>IFERROR(IF(OR(IFERROR(VLOOKUP($B39&amp;"-"&amp;$C39,エリア表のみ!$D$5:$M$906,5,FALSE) ="●",FALSE),IFERROR(VLOOKUP($B39&amp;"-"&amp;$C39,エリア表のみ!$Q$5:$Z$906,5,FALSE) ="●",FALSE),IFERROR(VLOOKUP($B39&amp;"-"&amp;$C39,エリア表のみ!$AD$5:$AM$906,5,FALSE) ="●",FALSE)),1,0),0)</f>
        <v>0</v>
      </c>
      <c r="G39" s="71">
        <v>20</v>
      </c>
      <c r="H39" s="71">
        <f>IFERROR(IF(OR(IFERROR(VLOOKUP($B39&amp;"-"&amp;$C39,エリア表のみ!$D$5:$M$906,7,FALSE) ="●",FALSE),IFERROR(VLOOKUP($B39&amp;"-"&amp;$C39,エリア表のみ!$Q$5:$Z$906,7,FALSE) ="●",FALSE),IFERROR(VLOOKUP($B39&amp;"-"&amp;$C39,エリア表のみ!$AD$5:$AM$906,7,FALSE) ="●",FALSE)),1,0),0)</f>
        <v>0</v>
      </c>
      <c r="I39" s="71">
        <v>210</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6</v>
      </c>
      <c r="B40" s="17">
        <v>123</v>
      </c>
      <c r="C40" s="71">
        <v>6</v>
      </c>
      <c r="D40" s="71">
        <f>IFERROR(IF(OR(IFERROR(VLOOKUP($B40&amp;"-"&amp;$C40,エリア表のみ!$D$5:$M$906,3,FALSE) ="●",FALSE),IFERROR(VLOOKUP($B40&amp;"-"&amp;$C40,エリア表のみ!$Q$5:$Z$906,3,FALSE) ="●",FALSE),IFERROR(VLOOKUP($B40&amp;"-"&amp;$C40,エリア表のみ!$AD$5:$AM$906,3,FALSE) ="●",FALSE)),1,0),0)</f>
        <v>0</v>
      </c>
      <c r="E40" s="71">
        <v>405</v>
      </c>
      <c r="F40" s="71">
        <f>IFERROR(IF(OR(IFERROR(VLOOKUP($B40&amp;"-"&amp;$C40,エリア表のみ!$D$5:$M$906,5,FALSE) ="●",FALSE),IFERROR(VLOOKUP($B40&amp;"-"&amp;$C40,エリア表のみ!$Q$5:$Z$906,5,FALSE) ="●",FALSE),IFERROR(VLOOKUP($B40&amp;"-"&amp;$C40,エリア表のみ!$AD$5:$AM$906,5,FALSE) ="●",FALSE)),1,0),0)</f>
        <v>0</v>
      </c>
      <c r="G40" s="71">
        <v>205</v>
      </c>
      <c r="H40" s="71">
        <f>IFERROR(IF(OR(IFERROR(VLOOKUP($B40&amp;"-"&amp;$C40,エリア表のみ!$D$5:$M$906,7,FALSE) ="●",FALSE),IFERROR(VLOOKUP($B40&amp;"-"&amp;$C40,エリア表のみ!$Q$5:$Z$906,7,FALSE) ="●",FALSE),IFERROR(VLOOKUP($B40&amp;"-"&amp;$C40,エリア表のみ!$AD$5:$AM$906,7,FALSE) ="●",FALSE)),1,0),0)</f>
        <v>0</v>
      </c>
      <c r="I40" s="71">
        <v>610</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7</v>
      </c>
      <c r="B41" s="17">
        <v>123</v>
      </c>
      <c r="C41" s="71">
        <v>7</v>
      </c>
      <c r="D41" s="71">
        <f>IFERROR(IF(OR(IFERROR(VLOOKUP($B41&amp;"-"&amp;$C41,エリア表のみ!$D$5:$M$906,3,FALSE) ="●",FALSE),IFERROR(VLOOKUP($B41&amp;"-"&amp;$C41,エリア表のみ!$Q$5:$Z$906,3,FALSE) ="●",FALSE),IFERROR(VLOOKUP($B41&amp;"-"&amp;$C41,エリア表のみ!$AD$5:$AM$906,3,FALSE) ="●",FALSE)),1,0),0)</f>
        <v>0</v>
      </c>
      <c r="E41" s="71">
        <v>450</v>
      </c>
      <c r="F41" s="71">
        <f>IFERROR(IF(OR(IFERROR(VLOOKUP($B41&amp;"-"&amp;$C41,エリア表のみ!$D$5:$M$906,5,FALSE) ="●",FALSE),IFERROR(VLOOKUP($B41&amp;"-"&amp;$C41,エリア表のみ!$Q$5:$Z$906,5,FALSE) ="●",FALSE),IFERROR(VLOOKUP($B41&amp;"-"&amp;$C41,エリア表のみ!$AD$5:$AM$906,5,FALSE) ="●",FALSE)),1,0),0)</f>
        <v>0</v>
      </c>
      <c r="G41" s="71">
        <v>160</v>
      </c>
      <c r="H41" s="71">
        <f>IFERROR(IF(OR(IFERROR(VLOOKUP($B41&amp;"-"&amp;$C41,エリア表のみ!$D$5:$M$906,7,FALSE) ="●",FALSE),IFERROR(VLOOKUP($B41&amp;"-"&amp;$C41,エリア表のみ!$Q$5:$Z$906,7,FALSE) ="●",FALSE),IFERROR(VLOOKUP($B41&amp;"-"&amp;$C41,エリア表のみ!$AD$5:$AM$906,7,FALSE) ="●",FALSE)),1,0),0)</f>
        <v>0</v>
      </c>
      <c r="I41" s="71">
        <v>610</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8</v>
      </c>
      <c r="B42" s="17">
        <v>123</v>
      </c>
      <c r="C42" s="71">
        <v>8</v>
      </c>
      <c r="D42" s="71">
        <f>IFERROR(IF(OR(IFERROR(VLOOKUP($B42&amp;"-"&amp;$C42,エリア表のみ!$D$5:$M$906,3,FALSE) ="●",FALSE),IFERROR(VLOOKUP($B42&amp;"-"&amp;$C42,エリア表のみ!$Q$5:$Z$906,3,FALSE) ="●",FALSE),IFERROR(VLOOKUP($B42&amp;"-"&amp;$C42,エリア表のみ!$AD$5:$AM$906,3,FALSE) ="●",FALSE)),1,0),0)</f>
        <v>0</v>
      </c>
      <c r="E42" s="71">
        <v>215</v>
      </c>
      <c r="F42" s="71">
        <f>IFERROR(IF(OR(IFERROR(VLOOKUP($B42&amp;"-"&amp;$C42,エリア表のみ!$D$5:$M$906,5,FALSE) ="●",FALSE),IFERROR(VLOOKUP($B42&amp;"-"&amp;$C42,エリア表のみ!$Q$5:$Z$906,5,FALSE) ="●",FALSE),IFERROR(VLOOKUP($B42&amp;"-"&amp;$C42,エリア表のみ!$AD$5:$AM$906,5,FALSE) ="●",FALSE)),1,0),0)</f>
        <v>0</v>
      </c>
      <c r="G42" s="71">
        <v>55</v>
      </c>
      <c r="H42" s="71">
        <f>IFERROR(IF(OR(IFERROR(VLOOKUP($B42&amp;"-"&amp;$C42,エリア表のみ!$D$5:$M$906,7,FALSE) ="●",FALSE),IFERROR(VLOOKUP($B42&amp;"-"&amp;$C42,エリア表のみ!$Q$5:$Z$906,7,FALSE) ="●",FALSE),IFERROR(VLOOKUP($B42&amp;"-"&amp;$C42,エリア表のみ!$AD$5:$AM$906,7,FALSE) ="●",FALSE)),1,0),0)</f>
        <v>0</v>
      </c>
      <c r="I42" s="71">
        <v>270</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9</v>
      </c>
      <c r="B43" s="17">
        <v>123</v>
      </c>
      <c r="C43" s="71">
        <v>9</v>
      </c>
      <c r="D43" s="71">
        <f>IFERROR(IF(OR(IFERROR(VLOOKUP($B43&amp;"-"&amp;$C43,エリア表のみ!$D$5:$M$906,3,FALSE) ="●",FALSE),IFERROR(VLOOKUP($B43&amp;"-"&amp;$C43,エリア表のみ!$Q$5:$Z$906,3,FALSE) ="●",FALSE),IFERROR(VLOOKUP($B43&amp;"-"&amp;$C43,エリア表のみ!$AD$5:$AM$906,3,FALSE) ="●",FALSE)),1,0),0)</f>
        <v>0</v>
      </c>
      <c r="E43" s="71">
        <v>470</v>
      </c>
      <c r="F43" s="71">
        <f>IFERROR(IF(OR(IFERROR(VLOOKUP($B43&amp;"-"&amp;$C43,エリア表のみ!$D$5:$M$906,5,FALSE) ="●",FALSE),IFERROR(VLOOKUP($B43&amp;"-"&amp;$C43,エリア表のみ!$Q$5:$Z$906,5,FALSE) ="●",FALSE),IFERROR(VLOOKUP($B43&amp;"-"&amp;$C43,エリア表のみ!$AD$5:$AM$906,5,FALSE) ="●",FALSE)),1,0),0)</f>
        <v>0</v>
      </c>
      <c r="G43" s="71">
        <v>150</v>
      </c>
      <c r="H43" s="71">
        <f>IFERROR(IF(OR(IFERROR(VLOOKUP($B43&amp;"-"&amp;$C43,エリア表のみ!$D$5:$M$906,7,FALSE) ="●",FALSE),IFERROR(VLOOKUP($B43&amp;"-"&amp;$C43,エリア表のみ!$Q$5:$Z$906,7,FALSE) ="●",FALSE),IFERROR(VLOOKUP($B43&amp;"-"&amp;$C43,エリア表のみ!$AD$5:$AM$906,7,FALSE) ="●",FALSE)),1,0),0)</f>
        <v>0</v>
      </c>
      <c r="I43" s="71">
        <v>620</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10</v>
      </c>
      <c r="B44" s="17">
        <v>123</v>
      </c>
      <c r="C44" s="71">
        <v>10</v>
      </c>
      <c r="D44" s="71">
        <f>IFERROR(IF(OR(IFERROR(VLOOKUP($B44&amp;"-"&amp;$C44,エリア表のみ!$D$5:$M$906,3,FALSE) ="●",FALSE),IFERROR(VLOOKUP($B44&amp;"-"&amp;$C44,エリア表のみ!$Q$5:$Z$906,3,FALSE) ="●",FALSE),IFERROR(VLOOKUP($B44&amp;"-"&amp;$C44,エリア表のみ!$AD$5:$AM$906,3,FALSE) ="●",FALSE)),1,0),0)</f>
        <v>0</v>
      </c>
      <c r="E44" s="71">
        <v>110</v>
      </c>
      <c r="F44" s="71">
        <f>IFERROR(IF(OR(IFERROR(VLOOKUP($B44&amp;"-"&amp;$C44,エリア表のみ!$D$5:$M$906,5,FALSE) ="●",FALSE),IFERROR(VLOOKUP($B44&amp;"-"&amp;$C44,エリア表のみ!$Q$5:$Z$906,5,FALSE) ="●",FALSE),IFERROR(VLOOKUP($B44&amp;"-"&amp;$C44,エリア表のみ!$AD$5:$AM$906,5,FALSE) ="●",FALSE)),1,0),0)</f>
        <v>0</v>
      </c>
      <c r="G44" s="71">
        <v>80</v>
      </c>
      <c r="H44" s="71">
        <f>IFERROR(IF(OR(IFERROR(VLOOKUP($B44&amp;"-"&amp;$C44,エリア表のみ!$D$5:$M$906,7,FALSE) ="●",FALSE),IFERROR(VLOOKUP($B44&amp;"-"&amp;$C44,エリア表のみ!$Q$5:$Z$906,7,FALSE) ="●",FALSE),IFERROR(VLOOKUP($B44&amp;"-"&amp;$C44,エリア表のみ!$AD$5:$AM$906,7,FALSE) ="●",FALSE)),1,0),0)</f>
        <v>0</v>
      </c>
      <c r="I44" s="71">
        <v>190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2</v>
      </c>
      <c r="B45" s="17">
        <v>124</v>
      </c>
      <c r="C45" s="71">
        <v>2</v>
      </c>
      <c r="D45" s="71">
        <f>IFERROR(IF(OR(IFERROR(VLOOKUP($B45&amp;"-"&amp;$C45,エリア表のみ!$D$5:$M$906,3,FALSE) ="●",FALSE),IFERROR(VLOOKUP($B45&amp;"-"&amp;$C45,エリア表のみ!$Q$5:$Z$906,3,FALSE) ="●",FALSE),IFERROR(VLOOKUP($B45&amp;"-"&amp;$C45,エリア表のみ!$AD$5:$AM$906,3,FALSE) ="●",FALSE)),1,0),0)</f>
        <v>0</v>
      </c>
      <c r="E45" s="71">
        <v>30</v>
      </c>
      <c r="F45" s="71">
        <f>IFERROR(IF(OR(IFERROR(VLOOKUP($B45&amp;"-"&amp;$C45,エリア表のみ!$D$5:$M$906,5,FALSE) ="●",FALSE),IFERROR(VLOOKUP($B45&amp;"-"&amp;$C45,エリア表のみ!$Q$5:$Z$906,5,FALSE) ="●",FALSE),IFERROR(VLOOKUP($B45&amp;"-"&amp;$C45,エリア表のみ!$AD$5:$AM$906,5,FALSE) ="●",FALSE)),1,0),0)</f>
        <v>0</v>
      </c>
      <c r="G45" s="71">
        <v>25</v>
      </c>
      <c r="H45" s="71">
        <f>IFERROR(IF(OR(IFERROR(VLOOKUP($B45&amp;"-"&amp;$C45,エリア表のみ!$D$5:$M$906,7,FALSE) ="●",FALSE),IFERROR(VLOOKUP($B45&amp;"-"&amp;$C45,エリア表のみ!$Q$5:$Z$906,7,FALSE) ="●",FALSE),IFERROR(VLOOKUP($B45&amp;"-"&amp;$C45,エリア表のみ!$AD$5:$AM$906,7,FALSE) ="●",FALSE)),1,0),0)</f>
        <v>0</v>
      </c>
      <c r="I45" s="71">
        <v>55</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3</v>
      </c>
      <c r="B46" s="17">
        <v>124</v>
      </c>
      <c r="C46" s="71">
        <v>3</v>
      </c>
      <c r="D46" s="71">
        <f>IFERROR(IF(OR(IFERROR(VLOOKUP($B46&amp;"-"&amp;$C46,エリア表のみ!$D$5:$M$906,3,FALSE) ="●",FALSE),IFERROR(VLOOKUP($B46&amp;"-"&amp;$C46,エリア表のみ!$Q$5:$Z$906,3,FALSE) ="●",FALSE),IFERROR(VLOOKUP($B46&amp;"-"&amp;$C46,エリア表のみ!$AD$5:$AM$906,3,FALSE) ="●",FALSE)),1,0),0)</f>
        <v>0</v>
      </c>
      <c r="E46" s="71">
        <v>210</v>
      </c>
      <c r="F46" s="71">
        <f>IFERROR(IF(OR(IFERROR(VLOOKUP($B46&amp;"-"&amp;$C46,エリア表のみ!$D$5:$M$906,5,FALSE) ="●",FALSE),IFERROR(VLOOKUP($B46&amp;"-"&amp;$C46,エリア表のみ!$Q$5:$Z$906,5,FALSE) ="●",FALSE),IFERROR(VLOOKUP($B46&amp;"-"&amp;$C46,エリア表のみ!$AD$5:$AM$906,5,FALSE) ="●",FALSE)),1,0),0)</f>
        <v>0</v>
      </c>
      <c r="G46" s="71">
        <v>30</v>
      </c>
      <c r="H46" s="71">
        <f>IFERROR(IF(OR(IFERROR(VLOOKUP($B46&amp;"-"&amp;$C46,エリア表のみ!$D$5:$M$906,7,FALSE) ="●",FALSE),IFERROR(VLOOKUP($B46&amp;"-"&amp;$C46,エリア表のみ!$Q$5:$Z$906,7,FALSE) ="●",FALSE),IFERROR(VLOOKUP($B46&amp;"-"&amp;$C46,エリア表のみ!$AD$5:$AM$906,7,FALSE) ="●",FALSE)),1,0),0)</f>
        <v>0</v>
      </c>
      <c r="I46" s="71">
        <v>240</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4</v>
      </c>
      <c r="B47" s="17">
        <v>124</v>
      </c>
      <c r="C47" s="71">
        <v>4</v>
      </c>
      <c r="D47" s="71">
        <f>IFERROR(IF(OR(IFERROR(VLOOKUP($B47&amp;"-"&amp;$C47,エリア表のみ!$D$5:$M$906,3,FALSE) ="●",FALSE),IFERROR(VLOOKUP($B47&amp;"-"&amp;$C47,エリア表のみ!$Q$5:$Z$906,3,FALSE) ="●",FALSE),IFERROR(VLOOKUP($B47&amp;"-"&amp;$C47,エリア表のみ!$AD$5:$AM$906,3,FALSE) ="●",FALSE)),1,0),0)</f>
        <v>0</v>
      </c>
      <c r="E47" s="71">
        <v>110</v>
      </c>
      <c r="F47" s="71">
        <f>IFERROR(IF(OR(IFERROR(VLOOKUP($B47&amp;"-"&amp;$C47,エリア表のみ!$D$5:$M$906,5,FALSE) ="●",FALSE),IFERROR(VLOOKUP($B47&amp;"-"&amp;$C47,エリア表のみ!$Q$5:$Z$906,5,FALSE) ="●",FALSE),IFERROR(VLOOKUP($B47&amp;"-"&amp;$C47,エリア表のみ!$AD$5:$AM$906,5,FALSE) ="●",FALSE)),1,0),0)</f>
        <v>0</v>
      </c>
      <c r="G47" s="71">
        <v>0</v>
      </c>
      <c r="H47" s="71">
        <f>IFERROR(IF(OR(IFERROR(VLOOKUP($B47&amp;"-"&amp;$C47,エリア表のみ!$D$5:$M$906,7,FALSE) ="●",FALSE),IFERROR(VLOOKUP($B47&amp;"-"&amp;$C47,エリア表のみ!$Q$5:$Z$906,7,FALSE) ="●",FALSE),IFERROR(VLOOKUP($B47&amp;"-"&amp;$C47,エリア表のみ!$AD$5:$AM$906,7,FALSE) ="●",FALSE)),1,0),0)</f>
        <v>0</v>
      </c>
      <c r="I47" s="71">
        <v>110</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5</v>
      </c>
      <c r="B48" s="17">
        <v>124</v>
      </c>
      <c r="C48" s="71">
        <v>5</v>
      </c>
      <c r="D48" s="71">
        <f>IFERROR(IF(OR(IFERROR(VLOOKUP($B48&amp;"-"&amp;$C48,エリア表のみ!$D$5:$M$906,3,FALSE) ="●",FALSE),IFERROR(VLOOKUP($B48&amp;"-"&amp;$C48,エリア表のみ!$Q$5:$Z$906,3,FALSE) ="●",FALSE),IFERROR(VLOOKUP($B48&amp;"-"&amp;$C48,エリア表のみ!$AD$5:$AM$906,3,FALSE) ="●",FALSE)),1,0),0)</f>
        <v>0</v>
      </c>
      <c r="E48" s="71">
        <v>70</v>
      </c>
      <c r="F48" s="71">
        <f>IFERROR(IF(OR(IFERROR(VLOOKUP($B48&amp;"-"&amp;$C48,エリア表のみ!$D$5:$M$906,5,FALSE) ="●",FALSE),IFERROR(VLOOKUP($B48&amp;"-"&amp;$C48,エリア表のみ!$Q$5:$Z$906,5,FALSE) ="●",FALSE),IFERROR(VLOOKUP($B48&amp;"-"&amp;$C48,エリア表のみ!$AD$5:$AM$906,5,FALSE) ="●",FALSE)),1,0),0)</f>
        <v>0</v>
      </c>
      <c r="G48" s="71">
        <v>60</v>
      </c>
      <c r="H48" s="71">
        <f>IFERROR(IF(OR(IFERROR(VLOOKUP($B48&amp;"-"&amp;$C48,エリア表のみ!$D$5:$M$906,7,FALSE) ="●",FALSE),IFERROR(VLOOKUP($B48&amp;"-"&amp;$C48,エリア表のみ!$Q$5:$Z$906,7,FALSE) ="●",FALSE),IFERROR(VLOOKUP($B48&amp;"-"&amp;$C48,エリア表のみ!$AD$5:$AM$906,7,FALSE) ="●",FALSE)),1,0),0)</f>
        <v>0</v>
      </c>
      <c r="I48" s="71">
        <v>130</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6</v>
      </c>
      <c r="B49" s="17">
        <v>124</v>
      </c>
      <c r="C49" s="71">
        <v>6</v>
      </c>
      <c r="D49" s="71">
        <f>IFERROR(IF(OR(IFERROR(VLOOKUP($B49&amp;"-"&amp;$C49,エリア表のみ!$D$5:$M$906,3,FALSE) ="●",FALSE),IFERROR(VLOOKUP($B49&amp;"-"&amp;$C49,エリア表のみ!$Q$5:$Z$906,3,FALSE) ="●",FALSE),IFERROR(VLOOKUP($B49&amp;"-"&amp;$C49,エリア表のみ!$AD$5:$AM$906,3,FALSE) ="●",FALSE)),1,0),0)</f>
        <v>0</v>
      </c>
      <c r="E49" s="71">
        <v>110</v>
      </c>
      <c r="F49" s="71">
        <f>IFERROR(IF(OR(IFERROR(VLOOKUP($B49&amp;"-"&amp;$C49,エリア表のみ!$D$5:$M$906,5,FALSE) ="●",FALSE),IFERROR(VLOOKUP($B49&amp;"-"&amp;$C49,エリア表のみ!$Q$5:$Z$906,5,FALSE) ="●",FALSE),IFERROR(VLOOKUP($B49&amp;"-"&amp;$C49,エリア表のみ!$AD$5:$AM$906,5,FALSE) ="●",FALSE)),1,0),0)</f>
        <v>0</v>
      </c>
      <c r="G49" s="71">
        <v>45</v>
      </c>
      <c r="H49" s="71">
        <f>IFERROR(IF(OR(IFERROR(VLOOKUP($B49&amp;"-"&amp;$C49,エリア表のみ!$D$5:$M$906,7,FALSE) ="●",FALSE),IFERROR(VLOOKUP($B49&amp;"-"&amp;$C49,エリア表のみ!$Q$5:$Z$906,7,FALSE) ="●",FALSE),IFERROR(VLOOKUP($B49&amp;"-"&amp;$C49,エリア表のみ!$AD$5:$AM$906,7,FALSE) ="●",FALSE)),1,0),0)</f>
        <v>0</v>
      </c>
      <c r="I49" s="71">
        <v>155</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7</v>
      </c>
      <c r="B50" s="17">
        <v>124</v>
      </c>
      <c r="C50" s="71">
        <v>7</v>
      </c>
      <c r="D50" s="71">
        <f>IFERROR(IF(OR(IFERROR(VLOOKUP($B50&amp;"-"&amp;$C50,エリア表のみ!$D$5:$M$906,3,FALSE) ="●",FALSE),IFERROR(VLOOKUP($B50&amp;"-"&amp;$C50,エリア表のみ!$Q$5:$Z$906,3,FALSE) ="●",FALSE),IFERROR(VLOOKUP($B50&amp;"-"&amp;$C50,エリア表のみ!$AD$5:$AM$906,3,FALSE) ="●",FALSE)),1,0),0)</f>
        <v>0</v>
      </c>
      <c r="E50" s="71">
        <v>80</v>
      </c>
      <c r="F50" s="71">
        <f>IFERROR(IF(OR(IFERROR(VLOOKUP($B50&amp;"-"&amp;$C50,エリア表のみ!$D$5:$M$906,5,FALSE) ="●",FALSE),IFERROR(VLOOKUP($B50&amp;"-"&amp;$C50,エリア表のみ!$Q$5:$Z$906,5,FALSE) ="●",FALSE),IFERROR(VLOOKUP($B50&amp;"-"&amp;$C50,エリア表のみ!$AD$5:$AM$906,5,FALSE) ="●",FALSE)),1,0),0)</f>
        <v>0</v>
      </c>
      <c r="G50" s="71">
        <v>0</v>
      </c>
      <c r="H50" s="71">
        <f>IFERROR(IF(OR(IFERROR(VLOOKUP($B50&amp;"-"&amp;$C50,エリア表のみ!$D$5:$M$906,7,FALSE) ="●",FALSE),IFERROR(VLOOKUP($B50&amp;"-"&amp;$C50,エリア表のみ!$Q$5:$Z$906,7,FALSE) ="●",FALSE),IFERROR(VLOOKUP($B50&amp;"-"&amp;$C50,エリア表のみ!$AD$5:$AM$906,7,FALSE) ="●",FALSE)),1,0),0)</f>
        <v>0</v>
      </c>
      <c r="I50" s="71">
        <v>80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8</v>
      </c>
      <c r="B51" s="17">
        <v>124</v>
      </c>
      <c r="C51" s="71">
        <v>8</v>
      </c>
      <c r="D51" s="71">
        <f>IFERROR(IF(OR(IFERROR(VLOOKUP($B51&amp;"-"&amp;$C51,エリア表のみ!$D$5:$M$906,3,FALSE) ="●",FALSE),IFERROR(VLOOKUP($B51&amp;"-"&amp;$C51,エリア表のみ!$Q$5:$Z$906,3,FALSE) ="●",FALSE),IFERROR(VLOOKUP($B51&amp;"-"&amp;$C51,エリア表のみ!$AD$5:$AM$906,3,FALSE) ="●",FALSE)),1,0),0)</f>
        <v>0</v>
      </c>
      <c r="E51" s="71">
        <v>100</v>
      </c>
      <c r="F51" s="71">
        <f>IFERROR(IF(OR(IFERROR(VLOOKUP($B51&amp;"-"&amp;$C51,エリア表のみ!$D$5:$M$906,5,FALSE) ="●",FALSE),IFERROR(VLOOKUP($B51&amp;"-"&amp;$C51,エリア表のみ!$Q$5:$Z$906,5,FALSE) ="●",FALSE),IFERROR(VLOOKUP($B51&amp;"-"&amp;$C51,エリア表のみ!$AD$5:$AM$906,5,FALSE) ="●",FALSE)),1,0),0)</f>
        <v>0</v>
      </c>
      <c r="G51" s="71">
        <v>45</v>
      </c>
      <c r="H51" s="71">
        <f>IFERROR(IF(OR(IFERROR(VLOOKUP($B51&amp;"-"&amp;$C51,エリア表のみ!$D$5:$M$906,7,FALSE) ="●",FALSE),IFERROR(VLOOKUP($B51&amp;"-"&amp;$C51,エリア表のみ!$Q$5:$Z$906,7,FALSE) ="●",FALSE),IFERROR(VLOOKUP($B51&amp;"-"&amp;$C51,エリア表のみ!$AD$5:$AM$906,7,FALSE) ="●",FALSE)),1,0),0)</f>
        <v>0</v>
      </c>
      <c r="I51" s="71">
        <v>145</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9</v>
      </c>
      <c r="B52" s="17">
        <v>124</v>
      </c>
      <c r="C52" s="71">
        <v>9</v>
      </c>
      <c r="D52" s="71">
        <f>IFERROR(IF(OR(IFERROR(VLOOKUP($B52&amp;"-"&amp;$C52,エリア表のみ!$D$5:$M$906,3,FALSE) ="●",FALSE),IFERROR(VLOOKUP($B52&amp;"-"&amp;$C52,エリア表のみ!$Q$5:$Z$906,3,FALSE) ="●",FALSE),IFERROR(VLOOKUP($B52&amp;"-"&amp;$C52,エリア表のみ!$AD$5:$AM$906,3,FALSE) ="●",FALSE)),1,0),0)</f>
        <v>0</v>
      </c>
      <c r="E52" s="71">
        <v>220</v>
      </c>
      <c r="F52" s="71">
        <f>IFERROR(IF(OR(IFERROR(VLOOKUP($B52&amp;"-"&amp;$C52,エリア表のみ!$D$5:$M$906,5,FALSE) ="●",FALSE),IFERROR(VLOOKUP($B52&amp;"-"&amp;$C52,エリア表のみ!$Q$5:$Z$906,5,FALSE) ="●",FALSE),IFERROR(VLOOKUP($B52&amp;"-"&amp;$C52,エリア表のみ!$AD$5:$AM$906,5,FALSE) ="●",FALSE)),1,0),0)</f>
        <v>0</v>
      </c>
      <c r="G52" s="71">
        <v>40</v>
      </c>
      <c r="H52" s="71">
        <f>IFERROR(IF(OR(IFERROR(VLOOKUP($B52&amp;"-"&amp;$C52,エリア表のみ!$D$5:$M$906,7,FALSE) ="●",FALSE),IFERROR(VLOOKUP($B52&amp;"-"&amp;$C52,エリア表のみ!$Q$5:$Z$906,7,FALSE) ="●",FALSE),IFERROR(VLOOKUP($B52&amp;"-"&amp;$C52,エリア表のみ!$AD$5:$AM$906,7,FALSE) ="●",FALSE)),1,0),0)</f>
        <v>0</v>
      </c>
      <c r="I52" s="71">
        <v>260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10</v>
      </c>
      <c r="B53" s="17">
        <v>124</v>
      </c>
      <c r="C53" s="71">
        <v>10</v>
      </c>
      <c r="D53" s="71">
        <f>IFERROR(IF(OR(IFERROR(VLOOKUP($B53&amp;"-"&amp;$C53,エリア表のみ!$D$5:$M$906,3,FALSE) ="●",FALSE),IFERROR(VLOOKUP($B53&amp;"-"&amp;$C53,エリア表のみ!$Q$5:$Z$906,3,FALSE) ="●",FALSE),IFERROR(VLOOKUP($B53&amp;"-"&amp;$C53,エリア表のみ!$AD$5:$AM$906,3,FALSE) ="●",FALSE)),1,0),0)</f>
        <v>0</v>
      </c>
      <c r="E53" s="71">
        <v>220</v>
      </c>
      <c r="F53" s="71">
        <f>IFERROR(IF(OR(IFERROR(VLOOKUP($B53&amp;"-"&amp;$C53,エリア表のみ!$D$5:$M$906,5,FALSE) ="●",FALSE),IFERROR(VLOOKUP($B53&amp;"-"&amp;$C53,エリア表のみ!$Q$5:$Z$906,5,FALSE) ="●",FALSE),IFERROR(VLOOKUP($B53&amp;"-"&amp;$C53,エリア表のみ!$AD$5:$AM$906,5,FALSE) ="●",FALSE)),1,0),0)</f>
        <v>0</v>
      </c>
      <c r="G53" s="71">
        <v>0</v>
      </c>
      <c r="H53" s="71">
        <f>IFERROR(IF(OR(IFERROR(VLOOKUP($B53&amp;"-"&amp;$C53,エリア表のみ!$D$5:$M$906,7,FALSE) ="●",FALSE),IFERROR(VLOOKUP($B53&amp;"-"&amp;$C53,エリア表のみ!$Q$5:$Z$906,7,FALSE) ="●",FALSE),IFERROR(VLOOKUP($B53&amp;"-"&amp;$C53,エリア表のみ!$AD$5:$AM$906,7,FALSE) ="●",FALSE)),1,0),0)</f>
        <v>0</v>
      </c>
      <c r="I53" s="71">
        <v>220</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11</v>
      </c>
      <c r="B54" s="17">
        <v>124</v>
      </c>
      <c r="C54" s="71">
        <v>11</v>
      </c>
      <c r="D54" s="71">
        <f>IFERROR(IF(OR(IFERROR(VLOOKUP($B54&amp;"-"&amp;$C54,エリア表のみ!$D$5:$M$906,3,FALSE) ="●",FALSE),IFERROR(VLOOKUP($B54&amp;"-"&amp;$C54,エリア表のみ!$Q$5:$Z$906,3,FALSE) ="●",FALSE),IFERROR(VLOOKUP($B54&amp;"-"&amp;$C54,エリア表のみ!$AD$5:$AM$906,3,FALSE) ="●",FALSE)),1,0),0)</f>
        <v>0</v>
      </c>
      <c r="E54" s="71">
        <v>130</v>
      </c>
      <c r="F54" s="71">
        <f>IFERROR(IF(OR(IFERROR(VLOOKUP($B54&amp;"-"&amp;$C54,エリア表のみ!$D$5:$M$906,5,FALSE) ="●",FALSE),IFERROR(VLOOKUP($B54&amp;"-"&amp;$C54,エリア表のみ!$Q$5:$Z$906,5,FALSE) ="●",FALSE),IFERROR(VLOOKUP($B54&amp;"-"&amp;$C54,エリア表のみ!$AD$5:$AM$906,5,FALSE) ="●",FALSE)),1,0),0)</f>
        <v>0</v>
      </c>
      <c r="G54" s="71">
        <v>0</v>
      </c>
      <c r="H54" s="71">
        <f>IFERROR(IF(OR(IFERROR(VLOOKUP($B54&amp;"-"&amp;$C54,エリア表のみ!$D$5:$M$906,7,FALSE) ="●",FALSE),IFERROR(VLOOKUP($B54&amp;"-"&amp;$C54,エリア表のみ!$Q$5:$Z$906,7,FALSE) ="●",FALSE),IFERROR(VLOOKUP($B54&amp;"-"&amp;$C54,エリア表のみ!$AD$5:$AM$906,7,FALSE) ="●",FALSE)),1,0),0)</f>
        <v>0</v>
      </c>
      <c r="I54" s="71">
        <v>130</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12</v>
      </c>
      <c r="B55" s="17">
        <v>124</v>
      </c>
      <c r="C55" s="71">
        <v>12</v>
      </c>
      <c r="D55" s="71">
        <f>IFERROR(IF(OR(IFERROR(VLOOKUP($B55&amp;"-"&amp;$C55,エリア表のみ!$D$5:$M$906,3,FALSE) ="●",FALSE),IFERROR(VLOOKUP($B55&amp;"-"&amp;$C55,エリア表のみ!$Q$5:$Z$906,3,FALSE) ="●",FALSE),IFERROR(VLOOKUP($B55&amp;"-"&amp;$C55,エリア表のみ!$AD$5:$AM$906,3,FALSE) ="●",FALSE)),1,0),0)</f>
        <v>0</v>
      </c>
      <c r="E55" s="71">
        <v>160</v>
      </c>
      <c r="F55" s="71">
        <f>IFERROR(IF(OR(IFERROR(VLOOKUP($B55&amp;"-"&amp;$C55,エリア表のみ!$D$5:$M$906,5,FALSE) ="●",FALSE),IFERROR(VLOOKUP($B55&amp;"-"&amp;$C55,エリア表のみ!$Q$5:$Z$906,5,FALSE) ="●",FALSE),IFERROR(VLOOKUP($B55&amp;"-"&amp;$C55,エリア表のみ!$AD$5:$AM$906,5,FALSE) ="●",FALSE)),1,0),0)</f>
        <v>0</v>
      </c>
      <c r="G55" s="71">
        <v>25</v>
      </c>
      <c r="H55" s="71">
        <f>IFERROR(IF(OR(IFERROR(VLOOKUP($B55&amp;"-"&amp;$C55,エリア表のみ!$D$5:$M$906,7,FALSE) ="●",FALSE),IFERROR(VLOOKUP($B55&amp;"-"&amp;$C55,エリア表のみ!$Q$5:$Z$906,7,FALSE) ="●",FALSE),IFERROR(VLOOKUP($B55&amp;"-"&amp;$C55,エリア表のみ!$AD$5:$AM$906,7,FALSE) ="●",FALSE)),1,0),0)</f>
        <v>0</v>
      </c>
      <c r="I55" s="71">
        <v>185</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13</v>
      </c>
      <c r="B56" s="17">
        <v>124</v>
      </c>
      <c r="C56" s="71">
        <v>13</v>
      </c>
      <c r="D56" s="71">
        <f>IFERROR(IF(OR(IFERROR(VLOOKUP($B56&amp;"-"&amp;$C56,エリア表のみ!$D$5:$M$906,3,FALSE) ="●",FALSE),IFERROR(VLOOKUP($B56&amp;"-"&amp;$C56,エリア表のみ!$Q$5:$Z$906,3,FALSE) ="●",FALSE),IFERROR(VLOOKUP($B56&amp;"-"&amp;$C56,エリア表のみ!$AD$5:$AM$906,3,FALSE) ="●",FALSE)),1,0),0)</f>
        <v>0</v>
      </c>
      <c r="E56" s="71">
        <v>90</v>
      </c>
      <c r="F56" s="71">
        <f>IFERROR(IF(OR(IFERROR(VLOOKUP($B56&amp;"-"&amp;$C56,エリア表のみ!$D$5:$M$906,5,FALSE) ="●",FALSE),IFERROR(VLOOKUP($B56&amp;"-"&amp;$C56,エリア表のみ!$Q$5:$Z$906,5,FALSE) ="●",FALSE),IFERROR(VLOOKUP($B56&amp;"-"&amp;$C56,エリア表のみ!$AD$5:$AM$906,5,FALSE) ="●",FALSE)),1,0),0)</f>
        <v>0</v>
      </c>
      <c r="G56" s="71">
        <v>10</v>
      </c>
      <c r="H56" s="71">
        <f>IFERROR(IF(OR(IFERROR(VLOOKUP($B56&amp;"-"&amp;$C56,エリア表のみ!$D$5:$M$906,7,FALSE) ="●",FALSE),IFERROR(VLOOKUP($B56&amp;"-"&amp;$C56,エリア表のみ!$Q$5:$Z$906,7,FALSE) ="●",FALSE),IFERROR(VLOOKUP($B56&amp;"-"&amp;$C56,エリア表のみ!$AD$5:$AM$906,7,FALSE) ="●",FALSE)),1,0),0)</f>
        <v>0</v>
      </c>
      <c r="I56" s="71">
        <v>100</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14</v>
      </c>
      <c r="B57" s="17">
        <v>124</v>
      </c>
      <c r="C57" s="71">
        <v>14</v>
      </c>
      <c r="D57" s="71">
        <f>IFERROR(IF(OR(IFERROR(VLOOKUP($B57&amp;"-"&amp;$C57,エリア表のみ!$D$5:$M$906,3,FALSE) ="●",FALSE),IFERROR(VLOOKUP($B57&amp;"-"&amp;$C57,エリア表のみ!$Q$5:$Z$906,3,FALSE) ="●",FALSE),IFERROR(VLOOKUP($B57&amp;"-"&amp;$C57,エリア表のみ!$AD$5:$AM$906,3,FALSE) ="●",FALSE)),1,0),0)</f>
        <v>0</v>
      </c>
      <c r="E57" s="71">
        <v>100</v>
      </c>
      <c r="F57" s="71">
        <f>IFERROR(IF(OR(IFERROR(VLOOKUP($B57&amp;"-"&amp;$C57,エリア表のみ!$D$5:$M$906,5,FALSE) ="●",FALSE),IFERROR(VLOOKUP($B57&amp;"-"&amp;$C57,エリア表のみ!$Q$5:$Z$906,5,FALSE) ="●",FALSE),IFERROR(VLOOKUP($B57&amp;"-"&amp;$C57,エリア表のみ!$AD$5:$AM$906,5,FALSE) ="●",FALSE)),1,0),0)</f>
        <v>0</v>
      </c>
      <c r="G57" s="71">
        <v>0</v>
      </c>
      <c r="H57" s="71">
        <f>IFERROR(IF(OR(IFERROR(VLOOKUP($B57&amp;"-"&amp;$C57,エリア表のみ!$D$5:$M$906,7,FALSE) ="●",FALSE),IFERROR(VLOOKUP($B57&amp;"-"&amp;$C57,エリア表のみ!$Q$5:$Z$906,7,FALSE) ="●",FALSE),IFERROR(VLOOKUP($B57&amp;"-"&amp;$C57,エリア表のみ!$AD$5:$AM$906,7,FALSE) ="●",FALSE)),1,0),0)</f>
        <v>0</v>
      </c>
      <c r="I57" s="71">
        <v>100</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15</v>
      </c>
      <c r="B58" s="17">
        <v>124</v>
      </c>
      <c r="C58" s="71">
        <v>15</v>
      </c>
      <c r="D58" s="71">
        <f>IFERROR(IF(OR(IFERROR(VLOOKUP($B58&amp;"-"&amp;$C58,エリア表のみ!$D$5:$M$906,3,FALSE) ="●",FALSE),IFERROR(VLOOKUP($B58&amp;"-"&amp;$C58,エリア表のみ!$Q$5:$Z$906,3,FALSE) ="●",FALSE),IFERROR(VLOOKUP($B58&amp;"-"&amp;$C58,エリア表のみ!$AD$5:$AM$906,3,FALSE) ="●",FALSE)),1,0),0)</f>
        <v>0</v>
      </c>
      <c r="E58" s="71">
        <v>80</v>
      </c>
      <c r="F58" s="71">
        <f>IFERROR(IF(OR(IFERROR(VLOOKUP($B58&amp;"-"&amp;$C58,エリア表のみ!$D$5:$M$906,5,FALSE) ="●",FALSE),IFERROR(VLOOKUP($B58&amp;"-"&amp;$C58,エリア表のみ!$Q$5:$Z$906,5,FALSE) ="●",FALSE),IFERROR(VLOOKUP($B58&amp;"-"&amp;$C58,エリア表のみ!$AD$5:$AM$906,5,FALSE) ="●",FALSE)),1,0),0)</f>
        <v>0</v>
      </c>
      <c r="G58" s="71">
        <v>10</v>
      </c>
      <c r="H58" s="71">
        <f>IFERROR(IF(OR(IFERROR(VLOOKUP($B58&amp;"-"&amp;$C58,エリア表のみ!$D$5:$M$906,7,FALSE) ="●",FALSE),IFERROR(VLOOKUP($B58&amp;"-"&amp;$C58,エリア表のみ!$Q$5:$Z$906,7,FALSE) ="●",FALSE),IFERROR(VLOOKUP($B58&amp;"-"&amp;$C58,エリア表のみ!$AD$5:$AM$906,7,FALSE) ="●",FALSE)),1,0),0)</f>
        <v>0</v>
      </c>
      <c r="I58" s="71">
        <v>90</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2</v>
      </c>
      <c r="B59" s="17">
        <v>126</v>
      </c>
      <c r="C59" s="71">
        <v>2</v>
      </c>
      <c r="D59" s="71">
        <f>IFERROR(IF(OR(IFERROR(VLOOKUP($B59&amp;"-"&amp;$C59,エリア表のみ!$D$5:$M$906,3,FALSE) ="●",FALSE),IFERROR(VLOOKUP($B59&amp;"-"&amp;$C59,エリア表のみ!$Q$5:$Z$906,3,FALSE) ="●",FALSE),IFERROR(VLOOKUP($B59&amp;"-"&amp;$C59,エリア表のみ!$AD$5:$AM$906,3,FALSE) ="●",FALSE)),1,0),0)</f>
        <v>0</v>
      </c>
      <c r="E59" s="71">
        <v>80</v>
      </c>
      <c r="F59" s="71">
        <f>IFERROR(IF(OR(IFERROR(VLOOKUP($B59&amp;"-"&amp;$C59,エリア表のみ!$D$5:$M$906,5,FALSE) ="●",FALSE),IFERROR(VLOOKUP($B59&amp;"-"&amp;$C59,エリア表のみ!$Q$5:$Z$906,5,FALSE) ="●",FALSE),IFERROR(VLOOKUP($B59&amp;"-"&amp;$C59,エリア表のみ!$AD$5:$AM$906,5,FALSE) ="●",FALSE)),1,0),0)</f>
        <v>0</v>
      </c>
      <c r="G59" s="71">
        <v>15</v>
      </c>
      <c r="H59" s="71">
        <f>IFERROR(IF(OR(IFERROR(VLOOKUP($B59&amp;"-"&amp;$C59,エリア表のみ!$D$5:$M$906,7,FALSE) ="●",FALSE),IFERROR(VLOOKUP($B59&amp;"-"&amp;$C59,エリア表のみ!$Q$5:$Z$906,7,FALSE) ="●",FALSE),IFERROR(VLOOKUP($B59&amp;"-"&amp;$C59,エリア表のみ!$AD$5:$AM$906,7,FALSE) ="●",FALSE)),1,0),0)</f>
        <v>0</v>
      </c>
      <c r="I59" s="71">
        <v>95</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3</v>
      </c>
      <c r="B60" s="17">
        <v>126</v>
      </c>
      <c r="C60" s="71">
        <v>3</v>
      </c>
      <c r="D60" s="71">
        <f>IFERROR(IF(OR(IFERROR(VLOOKUP($B60&amp;"-"&amp;$C60,エリア表のみ!$D$5:$M$906,3,FALSE) ="●",FALSE),IFERROR(VLOOKUP($B60&amp;"-"&amp;$C60,エリア表のみ!$Q$5:$Z$906,3,FALSE) ="●",FALSE),IFERROR(VLOOKUP($B60&amp;"-"&amp;$C60,エリア表のみ!$AD$5:$AM$906,3,FALSE) ="●",FALSE)),1,0),0)</f>
        <v>0</v>
      </c>
      <c r="E60" s="71">
        <v>50</v>
      </c>
      <c r="F60" s="71">
        <f>IFERROR(IF(OR(IFERROR(VLOOKUP($B60&amp;"-"&amp;$C60,エリア表のみ!$D$5:$M$906,5,FALSE) ="●",FALSE),IFERROR(VLOOKUP($B60&amp;"-"&amp;$C60,エリア表のみ!$Q$5:$Z$906,5,FALSE) ="●",FALSE),IFERROR(VLOOKUP($B60&amp;"-"&amp;$C60,エリア表のみ!$AD$5:$AM$906,5,FALSE) ="●",FALSE)),1,0),0)</f>
        <v>0</v>
      </c>
      <c r="G60" s="71">
        <v>0</v>
      </c>
      <c r="H60" s="71">
        <f>IFERROR(IF(OR(IFERROR(VLOOKUP($B60&amp;"-"&amp;$C60,エリア表のみ!$D$5:$M$906,7,FALSE) ="●",FALSE),IFERROR(VLOOKUP($B60&amp;"-"&amp;$C60,エリア表のみ!$Q$5:$Z$906,7,FALSE) ="●",FALSE),IFERROR(VLOOKUP($B60&amp;"-"&amp;$C60,エリア表のみ!$AD$5:$AM$906,7,FALSE) ="●",FALSE)),1,0),0)</f>
        <v>0</v>
      </c>
      <c r="I60" s="71">
        <v>50</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4</v>
      </c>
      <c r="B61" s="17">
        <v>126</v>
      </c>
      <c r="C61" s="71">
        <v>4</v>
      </c>
      <c r="D61" s="71">
        <f>IFERROR(IF(OR(IFERROR(VLOOKUP($B61&amp;"-"&amp;$C61,エリア表のみ!$D$5:$M$906,3,FALSE) ="●",FALSE),IFERROR(VLOOKUP($B61&amp;"-"&amp;$C61,エリア表のみ!$Q$5:$Z$906,3,FALSE) ="●",FALSE),IFERROR(VLOOKUP($B61&amp;"-"&amp;$C61,エリア表のみ!$AD$5:$AM$906,3,FALSE) ="●",FALSE)),1,0),0)</f>
        <v>0</v>
      </c>
      <c r="E61" s="71">
        <v>45</v>
      </c>
      <c r="F61" s="71">
        <f>IFERROR(IF(OR(IFERROR(VLOOKUP($B61&amp;"-"&amp;$C61,エリア表のみ!$D$5:$M$906,5,FALSE) ="●",FALSE),IFERROR(VLOOKUP($B61&amp;"-"&amp;$C61,エリア表のみ!$Q$5:$Z$906,5,FALSE) ="●",FALSE),IFERROR(VLOOKUP($B61&amp;"-"&amp;$C61,エリア表のみ!$AD$5:$AM$906,5,FALSE) ="●",FALSE)),1,0),0)</f>
        <v>0</v>
      </c>
      <c r="G61" s="71">
        <v>0</v>
      </c>
      <c r="H61" s="71">
        <f>IFERROR(IF(OR(IFERROR(VLOOKUP($B61&amp;"-"&amp;$C61,エリア表のみ!$D$5:$M$906,7,FALSE) ="●",FALSE),IFERROR(VLOOKUP($B61&amp;"-"&amp;$C61,エリア表のみ!$Q$5:$Z$906,7,FALSE) ="●",FALSE),IFERROR(VLOOKUP($B61&amp;"-"&amp;$C61,エリア表のみ!$AD$5:$AM$906,7,FALSE) ="●",FALSE)),1,0),0)</f>
        <v>0</v>
      </c>
      <c r="I61" s="71">
        <v>45</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5</v>
      </c>
      <c r="B62" s="17">
        <v>126</v>
      </c>
      <c r="C62" s="71">
        <v>5</v>
      </c>
      <c r="D62" s="71">
        <f>IFERROR(IF(OR(IFERROR(VLOOKUP($B62&amp;"-"&amp;$C62,エリア表のみ!$D$5:$M$906,3,FALSE) ="●",FALSE),IFERROR(VLOOKUP($B62&amp;"-"&amp;$C62,エリア表のみ!$Q$5:$Z$906,3,FALSE) ="●",FALSE),IFERROR(VLOOKUP($B62&amp;"-"&amp;$C62,エリア表のみ!$AD$5:$AM$906,3,FALSE) ="●",FALSE)),1,0),0)</f>
        <v>0</v>
      </c>
      <c r="E62" s="71">
        <v>190</v>
      </c>
      <c r="F62" s="71">
        <f>IFERROR(IF(OR(IFERROR(VLOOKUP($B62&amp;"-"&amp;$C62,エリア表のみ!$D$5:$M$906,5,FALSE) ="●",FALSE),IFERROR(VLOOKUP($B62&amp;"-"&amp;$C62,エリア表のみ!$Q$5:$Z$906,5,FALSE) ="●",FALSE),IFERROR(VLOOKUP($B62&amp;"-"&amp;$C62,エリア表のみ!$AD$5:$AM$906,5,FALSE) ="●",FALSE)),1,0),0)</f>
        <v>0</v>
      </c>
      <c r="G62" s="71">
        <v>20</v>
      </c>
      <c r="H62" s="71">
        <f>IFERROR(IF(OR(IFERROR(VLOOKUP($B62&amp;"-"&amp;$C62,エリア表のみ!$D$5:$M$906,7,FALSE) ="●",FALSE),IFERROR(VLOOKUP($B62&amp;"-"&amp;$C62,エリア表のみ!$Q$5:$Z$906,7,FALSE) ="●",FALSE),IFERROR(VLOOKUP($B62&amp;"-"&amp;$C62,エリア表のみ!$AD$5:$AM$906,7,FALSE) ="●",FALSE)),1,0),0)</f>
        <v>0</v>
      </c>
      <c r="I62" s="71">
        <v>210</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6</v>
      </c>
      <c r="B63" s="17">
        <v>126</v>
      </c>
      <c r="C63" s="71">
        <v>6</v>
      </c>
      <c r="D63" s="71">
        <f>IFERROR(IF(OR(IFERROR(VLOOKUP($B63&amp;"-"&amp;$C63,エリア表のみ!$D$5:$M$906,3,FALSE) ="●",FALSE),IFERROR(VLOOKUP($B63&amp;"-"&amp;$C63,エリア表のみ!$Q$5:$Z$906,3,FALSE) ="●",FALSE),IFERROR(VLOOKUP($B63&amp;"-"&amp;$C63,エリア表のみ!$AD$5:$AM$906,3,FALSE) ="●",FALSE)),1,0),0)</f>
        <v>0</v>
      </c>
      <c r="E63" s="71">
        <v>100</v>
      </c>
      <c r="F63" s="71">
        <f>IFERROR(IF(OR(IFERROR(VLOOKUP($B63&amp;"-"&amp;$C63,エリア表のみ!$D$5:$M$906,5,FALSE) ="●",FALSE),IFERROR(VLOOKUP($B63&amp;"-"&amp;$C63,エリア表のみ!$Q$5:$Z$906,5,FALSE) ="●",FALSE),IFERROR(VLOOKUP($B63&amp;"-"&amp;$C63,エリア表のみ!$AD$5:$AM$906,5,FALSE) ="●",FALSE)),1,0),0)</f>
        <v>0</v>
      </c>
      <c r="G63" s="71">
        <v>30</v>
      </c>
      <c r="H63" s="71">
        <f>IFERROR(IF(OR(IFERROR(VLOOKUP($B63&amp;"-"&amp;$C63,エリア表のみ!$D$5:$M$906,7,FALSE) ="●",FALSE),IFERROR(VLOOKUP($B63&amp;"-"&amp;$C63,エリア表のみ!$Q$5:$Z$906,7,FALSE) ="●",FALSE),IFERROR(VLOOKUP($B63&amp;"-"&amp;$C63,エリア表のみ!$AD$5:$AM$906,7,FALSE) ="●",FALSE)),1,0),0)</f>
        <v>0</v>
      </c>
      <c r="I63" s="71">
        <v>130</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7</v>
      </c>
      <c r="B64" s="17">
        <v>126</v>
      </c>
      <c r="C64" s="71">
        <v>7</v>
      </c>
      <c r="D64" s="71">
        <f>IFERROR(IF(OR(IFERROR(VLOOKUP($B64&amp;"-"&amp;$C64,エリア表のみ!$D$5:$M$906,3,FALSE) ="●",FALSE),IFERROR(VLOOKUP($B64&amp;"-"&amp;$C64,エリア表のみ!$Q$5:$Z$906,3,FALSE) ="●",FALSE),IFERROR(VLOOKUP($B64&amp;"-"&amp;$C64,エリア表のみ!$AD$5:$AM$906,3,FALSE) ="●",FALSE)),1,0),0)</f>
        <v>0</v>
      </c>
      <c r="E64" s="71">
        <v>90</v>
      </c>
      <c r="F64" s="71">
        <f>IFERROR(IF(OR(IFERROR(VLOOKUP($B64&amp;"-"&amp;$C64,エリア表のみ!$D$5:$M$906,5,FALSE) ="●",FALSE),IFERROR(VLOOKUP($B64&amp;"-"&amp;$C64,エリア表のみ!$Q$5:$Z$906,5,FALSE) ="●",FALSE),IFERROR(VLOOKUP($B64&amp;"-"&amp;$C64,エリア表のみ!$AD$5:$AM$906,5,FALSE) ="●",FALSE)),1,0),0)</f>
        <v>0</v>
      </c>
      <c r="G64" s="71">
        <v>5</v>
      </c>
      <c r="H64" s="71">
        <f>IFERROR(IF(OR(IFERROR(VLOOKUP($B64&amp;"-"&amp;$C64,エリア表のみ!$D$5:$M$906,7,FALSE) ="●",FALSE),IFERROR(VLOOKUP($B64&amp;"-"&amp;$C64,エリア表のみ!$Q$5:$Z$906,7,FALSE) ="●",FALSE),IFERROR(VLOOKUP($B64&amp;"-"&amp;$C64,エリア表のみ!$AD$5:$AM$906,7,FALSE) ="●",FALSE)),1,0),0)</f>
        <v>0</v>
      </c>
      <c r="I64" s="71">
        <v>95</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8</v>
      </c>
      <c r="B65" s="17">
        <v>126</v>
      </c>
      <c r="C65" s="71">
        <v>8</v>
      </c>
      <c r="D65" s="71">
        <f>IFERROR(IF(OR(IFERROR(VLOOKUP($B65&amp;"-"&amp;$C65,エリア表のみ!$D$5:$M$906,3,FALSE) ="●",FALSE),IFERROR(VLOOKUP($B65&amp;"-"&amp;$C65,エリア表のみ!$Q$5:$Z$906,3,FALSE) ="●",FALSE),IFERROR(VLOOKUP($B65&amp;"-"&amp;$C65,エリア表のみ!$AD$5:$AM$906,3,FALSE) ="●",FALSE)),1,0),0)</f>
        <v>0</v>
      </c>
      <c r="E65" s="71">
        <v>70</v>
      </c>
      <c r="F65" s="71">
        <f>IFERROR(IF(OR(IFERROR(VLOOKUP($B65&amp;"-"&amp;$C65,エリア表のみ!$D$5:$M$906,5,FALSE) ="●",FALSE),IFERROR(VLOOKUP($B65&amp;"-"&amp;$C65,エリア表のみ!$Q$5:$Z$906,5,FALSE) ="●",FALSE),IFERROR(VLOOKUP($B65&amp;"-"&amp;$C65,エリア表のみ!$AD$5:$AM$906,5,FALSE) ="●",FALSE)),1,0),0)</f>
        <v>0</v>
      </c>
      <c r="G65" s="71">
        <v>0</v>
      </c>
      <c r="H65" s="71">
        <f>IFERROR(IF(OR(IFERROR(VLOOKUP($B65&amp;"-"&amp;$C65,エリア表のみ!$D$5:$M$906,7,FALSE) ="●",FALSE),IFERROR(VLOOKUP($B65&amp;"-"&amp;$C65,エリア表のみ!$Q$5:$Z$906,7,FALSE) ="●",FALSE),IFERROR(VLOOKUP($B65&amp;"-"&amp;$C65,エリア表のみ!$AD$5:$AM$906,7,FALSE) ="●",FALSE)),1,0),0)</f>
        <v>0</v>
      </c>
      <c r="I65" s="71">
        <v>70</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9</v>
      </c>
      <c r="B66" s="17">
        <v>126</v>
      </c>
      <c r="C66" s="71">
        <v>9</v>
      </c>
      <c r="D66" s="71">
        <f>IFERROR(IF(OR(IFERROR(VLOOKUP($B66&amp;"-"&amp;$C66,エリア表のみ!$D$5:$M$906,3,FALSE) ="●",FALSE),IFERROR(VLOOKUP($B66&amp;"-"&amp;$C66,エリア表のみ!$Q$5:$Z$906,3,FALSE) ="●",FALSE),IFERROR(VLOOKUP($B66&amp;"-"&amp;$C66,エリア表のみ!$AD$5:$AM$906,3,FALSE) ="●",FALSE)),1,0),0)</f>
        <v>0</v>
      </c>
      <c r="E66" s="71">
        <v>210</v>
      </c>
      <c r="F66" s="71">
        <f>IFERROR(IF(OR(IFERROR(VLOOKUP($B66&amp;"-"&amp;$C66,エリア表のみ!$D$5:$M$906,5,FALSE) ="●",FALSE),IFERROR(VLOOKUP($B66&amp;"-"&amp;$C66,エリア表のみ!$Q$5:$Z$906,5,FALSE) ="●",FALSE),IFERROR(VLOOKUP($B66&amp;"-"&amp;$C66,エリア表のみ!$AD$5:$AM$906,5,FALSE) ="●",FALSE)),1,0),0)</f>
        <v>0</v>
      </c>
      <c r="G66" s="71">
        <v>35</v>
      </c>
      <c r="H66" s="71">
        <f>IFERROR(IF(OR(IFERROR(VLOOKUP($B66&amp;"-"&amp;$C66,エリア表のみ!$D$5:$M$906,7,FALSE) ="●",FALSE),IFERROR(VLOOKUP($B66&amp;"-"&amp;$C66,エリア表のみ!$Q$5:$Z$906,7,FALSE) ="●",FALSE),IFERROR(VLOOKUP($B66&amp;"-"&amp;$C66,エリア表のみ!$AD$5:$AM$906,7,FALSE) ="●",FALSE)),1,0),0)</f>
        <v>0</v>
      </c>
      <c r="I66" s="71">
        <v>245</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10</v>
      </c>
      <c r="B67" s="17">
        <v>126</v>
      </c>
      <c r="C67" s="71">
        <v>10</v>
      </c>
      <c r="D67" s="71">
        <f>IFERROR(IF(OR(IFERROR(VLOOKUP($B67&amp;"-"&amp;$C67,エリア表のみ!$D$5:$M$906,3,FALSE) ="●",FALSE),IFERROR(VLOOKUP($B67&amp;"-"&amp;$C67,エリア表のみ!$Q$5:$Z$906,3,FALSE) ="●",FALSE),IFERROR(VLOOKUP($B67&amp;"-"&amp;$C67,エリア表のみ!$AD$5:$AM$906,3,FALSE) ="●",FALSE)),1,0),0)</f>
        <v>0</v>
      </c>
      <c r="E67" s="71">
        <v>40</v>
      </c>
      <c r="F67" s="71">
        <f>IFERROR(IF(OR(IFERROR(VLOOKUP($B67&amp;"-"&amp;$C67,エリア表のみ!$D$5:$M$906,5,FALSE) ="●",FALSE),IFERROR(VLOOKUP($B67&amp;"-"&amp;$C67,エリア表のみ!$Q$5:$Z$906,5,FALSE) ="●",FALSE),IFERROR(VLOOKUP($B67&amp;"-"&amp;$C67,エリア表のみ!$AD$5:$AM$906,5,FALSE) ="●",FALSE)),1,0),0)</f>
        <v>0</v>
      </c>
      <c r="G67" s="71">
        <v>20</v>
      </c>
      <c r="H67" s="71">
        <f>IFERROR(IF(OR(IFERROR(VLOOKUP($B67&amp;"-"&amp;$C67,エリア表のみ!$D$5:$M$906,7,FALSE) ="●",FALSE),IFERROR(VLOOKUP($B67&amp;"-"&amp;$C67,エリア表のみ!$Q$5:$Z$906,7,FALSE) ="●",FALSE),IFERROR(VLOOKUP($B67&amp;"-"&amp;$C67,エリア表のみ!$AD$5:$AM$906,7,FALSE) ="●",FALSE)),1,0),0)</f>
        <v>0</v>
      </c>
      <c r="I67" s="71">
        <v>60</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1</v>
      </c>
      <c r="B68" s="17">
        <v>132</v>
      </c>
      <c r="C68" s="71">
        <v>1</v>
      </c>
      <c r="D68" s="71">
        <f>IFERROR(IF(OR(IFERROR(VLOOKUP($B68&amp;"-"&amp;$C68,エリア表のみ!$D$5:$M$906,3,FALSE) ="●",FALSE),IFERROR(VLOOKUP($B68&amp;"-"&amp;$C68,エリア表のみ!$Q$5:$Z$906,3,FALSE) ="●",FALSE),IFERROR(VLOOKUP($B68&amp;"-"&amp;$C68,エリア表のみ!$AD$5:$AM$906,3,FALSE) ="●",FALSE)),1,0),0)</f>
        <v>0</v>
      </c>
      <c r="E68" s="71">
        <v>60</v>
      </c>
      <c r="F68" s="71">
        <f>IFERROR(IF(OR(IFERROR(VLOOKUP($B68&amp;"-"&amp;$C68,エリア表のみ!$D$5:$M$906,5,FALSE) ="●",FALSE),IFERROR(VLOOKUP($B68&amp;"-"&amp;$C68,エリア表のみ!$Q$5:$Z$906,5,FALSE) ="●",FALSE),IFERROR(VLOOKUP($B68&amp;"-"&amp;$C68,エリア表のみ!$AD$5:$AM$906,5,FALSE) ="●",FALSE)),1,0),0)</f>
        <v>0</v>
      </c>
      <c r="G68" s="71">
        <v>20</v>
      </c>
      <c r="H68" s="71">
        <f>IFERROR(IF(OR(IFERROR(VLOOKUP($B68&amp;"-"&amp;$C68,エリア表のみ!$D$5:$M$906,7,FALSE) ="●",FALSE),IFERROR(VLOOKUP($B68&amp;"-"&amp;$C68,エリア表のみ!$Q$5:$Z$906,7,FALSE) ="●",FALSE),IFERROR(VLOOKUP($B68&amp;"-"&amp;$C68,エリア表のみ!$AD$5:$AM$906,7,FALSE) ="●",FALSE)),1,0),0)</f>
        <v>0</v>
      </c>
      <c r="I68" s="71">
        <v>80</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row r="69" spans="1:10">
      <c r="A69" s="17">
        <v>2</v>
      </c>
      <c r="B69" s="17">
        <v>132</v>
      </c>
      <c r="C69" s="71">
        <v>2</v>
      </c>
      <c r="D69" s="71">
        <f>IFERROR(IF(OR(IFERROR(VLOOKUP($B69&amp;"-"&amp;$C69,エリア表のみ!$D$5:$M$906,3,FALSE) ="●",FALSE),IFERROR(VLOOKUP($B69&amp;"-"&amp;$C69,エリア表のみ!$Q$5:$Z$906,3,FALSE) ="●",FALSE),IFERROR(VLOOKUP($B69&amp;"-"&amp;$C69,エリア表のみ!$AD$5:$AM$906,3,FALSE) ="●",FALSE)),1,0),0)</f>
        <v>0</v>
      </c>
      <c r="E69" s="71">
        <v>70</v>
      </c>
      <c r="F69" s="71">
        <f>IFERROR(IF(OR(IFERROR(VLOOKUP($B69&amp;"-"&amp;$C69,エリア表のみ!$D$5:$M$906,5,FALSE) ="●",FALSE),IFERROR(VLOOKUP($B69&amp;"-"&amp;$C69,エリア表のみ!$Q$5:$Z$906,5,FALSE) ="●",FALSE),IFERROR(VLOOKUP($B69&amp;"-"&amp;$C69,エリア表のみ!$AD$5:$AM$906,5,FALSE) ="●",FALSE)),1,0),0)</f>
        <v>0</v>
      </c>
      <c r="G69" s="71">
        <v>40</v>
      </c>
      <c r="H69" s="71">
        <f>IFERROR(IF(OR(IFERROR(VLOOKUP($B69&amp;"-"&amp;$C69,エリア表のみ!$D$5:$M$906,7,FALSE) ="●",FALSE),IFERROR(VLOOKUP($B69&amp;"-"&amp;$C69,エリア表のみ!$Q$5:$Z$906,7,FALSE) ="●",FALSE),IFERROR(VLOOKUP($B69&amp;"-"&amp;$C69,エリア表のみ!$AD$5:$AM$906,7,FALSE) ="●",FALSE)),1,0),0)</f>
        <v>0</v>
      </c>
      <c r="I69" s="71">
        <v>110</v>
      </c>
      <c r="J69" s="71">
        <f>IFERROR(_xlfn.IFS(IFERROR(VLOOKUP($B69&amp;"-"&amp;$C69,エリア表のみ!$D$5:$M$906,1,FALSE) =$B69&amp;"-"&amp;$C69,FALSE),IFERROR(VLOOKUP($B69&amp;"-"&amp;$C69,エリア表のみ!$D$5:$M$906,9,FALSE),0),IFERROR(VLOOKUP($B69&amp;"-"&amp;$C69,エリア表のみ!$Q$5:$Z$906,1,FALSE) =$B69&amp;"-"&amp;$C69,FALSE),IFERROR(VLOOKUP($B69&amp;"-"&amp;$C69,エリア表のみ!$Q$5:$Z$906,9,FALSE),0),IFERROR(VLOOKUP($B69&amp;"-"&amp;$C69,エリア表のみ!$AD$5:$AM$906,1,FALSE) =$B69&amp;"-"&amp;$C69,FALSE),IFERROR(VLOOKUP($B69&amp;"-"&amp;$C69,エリア表のみ!$AD$5:$AM$906,9,FALSE),0)),0)</f>
        <v>0</v>
      </c>
    </row>
    <row r="70" spans="1:10">
      <c r="A70" s="17">
        <v>3</v>
      </c>
      <c r="B70" s="17">
        <v>132</v>
      </c>
      <c r="C70" s="71">
        <v>3</v>
      </c>
      <c r="D70" s="71">
        <f>IFERROR(IF(OR(IFERROR(VLOOKUP($B70&amp;"-"&amp;$C70,エリア表のみ!$D$5:$M$906,3,FALSE) ="●",FALSE),IFERROR(VLOOKUP($B70&amp;"-"&amp;$C70,エリア表のみ!$Q$5:$Z$906,3,FALSE) ="●",FALSE),IFERROR(VLOOKUP($B70&amp;"-"&amp;$C70,エリア表のみ!$AD$5:$AM$906,3,FALSE) ="●",FALSE)),1,0),0)</f>
        <v>0</v>
      </c>
      <c r="E70" s="71">
        <v>55</v>
      </c>
      <c r="F70" s="71">
        <f>IFERROR(IF(OR(IFERROR(VLOOKUP($B70&amp;"-"&amp;$C70,エリア表のみ!$D$5:$M$906,5,FALSE) ="●",FALSE),IFERROR(VLOOKUP($B70&amp;"-"&amp;$C70,エリア表のみ!$Q$5:$Z$906,5,FALSE) ="●",FALSE),IFERROR(VLOOKUP($B70&amp;"-"&amp;$C70,エリア表のみ!$AD$5:$AM$906,5,FALSE) ="●",FALSE)),1,0),0)</f>
        <v>0</v>
      </c>
      <c r="G70" s="71">
        <v>85</v>
      </c>
      <c r="H70" s="71">
        <f>IFERROR(IF(OR(IFERROR(VLOOKUP($B70&amp;"-"&amp;$C70,エリア表のみ!$D$5:$M$906,7,FALSE) ="●",FALSE),IFERROR(VLOOKUP($B70&amp;"-"&amp;$C70,エリア表のみ!$Q$5:$Z$906,7,FALSE) ="●",FALSE),IFERROR(VLOOKUP($B70&amp;"-"&amp;$C70,エリア表のみ!$AD$5:$AM$906,7,FALSE) ="●",FALSE)),1,0),0)</f>
        <v>0</v>
      </c>
      <c r="I70" s="71">
        <v>140</v>
      </c>
      <c r="J70" s="71">
        <f>IFERROR(_xlfn.IFS(IFERROR(VLOOKUP($B70&amp;"-"&amp;$C70,エリア表のみ!$D$5:$M$906,1,FALSE) =$B70&amp;"-"&amp;$C70,FALSE),IFERROR(VLOOKUP($B70&amp;"-"&amp;$C70,エリア表のみ!$D$5:$M$906,9,FALSE),0),IFERROR(VLOOKUP($B70&amp;"-"&amp;$C70,エリア表のみ!$Q$5:$Z$906,1,FALSE) =$B70&amp;"-"&amp;$C70,FALSE),IFERROR(VLOOKUP($B70&amp;"-"&amp;$C70,エリア表のみ!$Q$5:$Z$906,9,FALSE),0),IFERROR(VLOOKUP($B70&amp;"-"&amp;$C70,エリア表のみ!$AD$5:$AM$906,1,FALSE) =$B70&amp;"-"&amp;$C70,FALSE),IFERROR(VLOOKUP($B70&amp;"-"&amp;$C70,エリア表のみ!$AD$5:$AM$906,9,FALSE),0)),0)</f>
        <v>0</v>
      </c>
    </row>
    <row r="71" spans="1:10">
      <c r="A71" s="17">
        <v>4</v>
      </c>
      <c r="B71" s="17">
        <v>132</v>
      </c>
      <c r="C71" s="71">
        <v>4</v>
      </c>
      <c r="D71" s="71">
        <f>IFERROR(IF(OR(IFERROR(VLOOKUP($B71&amp;"-"&amp;$C71,エリア表のみ!$D$5:$M$906,3,FALSE) ="●",FALSE),IFERROR(VLOOKUP($B71&amp;"-"&amp;$C71,エリア表のみ!$Q$5:$Z$906,3,FALSE) ="●",FALSE),IFERROR(VLOOKUP($B71&amp;"-"&amp;$C71,エリア表のみ!$AD$5:$AM$906,3,FALSE) ="●",FALSE)),1,0),0)</f>
        <v>0</v>
      </c>
      <c r="E71" s="71">
        <v>55</v>
      </c>
      <c r="F71" s="71">
        <f>IFERROR(IF(OR(IFERROR(VLOOKUP($B71&amp;"-"&amp;$C71,エリア表のみ!$D$5:$M$906,5,FALSE) ="●",FALSE),IFERROR(VLOOKUP($B71&amp;"-"&amp;$C71,エリア表のみ!$Q$5:$Z$906,5,FALSE) ="●",FALSE),IFERROR(VLOOKUP($B71&amp;"-"&amp;$C71,エリア表のみ!$AD$5:$AM$906,5,FALSE) ="●",FALSE)),1,0),0)</f>
        <v>0</v>
      </c>
      <c r="G71" s="71">
        <v>5</v>
      </c>
      <c r="H71" s="71">
        <f>IFERROR(IF(OR(IFERROR(VLOOKUP($B71&amp;"-"&amp;$C71,エリア表のみ!$D$5:$M$906,7,FALSE) ="●",FALSE),IFERROR(VLOOKUP($B71&amp;"-"&amp;$C71,エリア表のみ!$Q$5:$Z$906,7,FALSE) ="●",FALSE),IFERROR(VLOOKUP($B71&amp;"-"&amp;$C71,エリア表のみ!$AD$5:$AM$906,7,FALSE) ="●",FALSE)),1,0),0)</f>
        <v>0</v>
      </c>
      <c r="I71" s="71">
        <v>60</v>
      </c>
      <c r="J71" s="71">
        <f>IFERROR(_xlfn.IFS(IFERROR(VLOOKUP($B71&amp;"-"&amp;$C71,エリア表のみ!$D$5:$M$906,1,FALSE) =$B71&amp;"-"&amp;$C71,FALSE),IFERROR(VLOOKUP($B71&amp;"-"&amp;$C71,エリア表のみ!$D$5:$M$906,9,FALSE),0),IFERROR(VLOOKUP($B71&amp;"-"&amp;$C71,エリア表のみ!$Q$5:$Z$906,1,FALSE) =$B71&amp;"-"&amp;$C71,FALSE),IFERROR(VLOOKUP($B71&amp;"-"&amp;$C71,エリア表のみ!$Q$5:$Z$906,9,FALSE),0),IFERROR(VLOOKUP($B71&amp;"-"&amp;$C71,エリア表のみ!$AD$5:$AM$906,1,FALSE) =$B71&amp;"-"&amp;$C71,FALSE),IFERROR(VLOOKUP($B71&amp;"-"&amp;$C71,エリア表のみ!$AD$5:$AM$906,9,FALSE),0)),0)</f>
        <v>0</v>
      </c>
    </row>
    <row r="72" spans="1:10">
      <c r="A72" s="17">
        <v>6</v>
      </c>
      <c r="B72" s="17">
        <v>132</v>
      </c>
      <c r="C72" s="71">
        <v>6</v>
      </c>
      <c r="D72" s="71">
        <f>IFERROR(IF(OR(IFERROR(VLOOKUP($B72&amp;"-"&amp;$C72,エリア表のみ!$D$5:$M$906,3,FALSE) ="●",FALSE),IFERROR(VLOOKUP($B72&amp;"-"&amp;$C72,エリア表のみ!$Q$5:$Z$906,3,FALSE) ="●",FALSE),IFERROR(VLOOKUP($B72&amp;"-"&amp;$C72,エリア表のみ!$AD$5:$AM$906,3,FALSE) ="●",FALSE)),1,0),0)</f>
        <v>0</v>
      </c>
      <c r="E72" s="71">
        <v>20</v>
      </c>
      <c r="F72" s="71">
        <f>IFERROR(IF(OR(IFERROR(VLOOKUP($B72&amp;"-"&amp;$C72,エリア表のみ!$D$5:$M$906,5,FALSE) ="●",FALSE),IFERROR(VLOOKUP($B72&amp;"-"&amp;$C72,エリア表のみ!$Q$5:$Z$906,5,FALSE) ="●",FALSE),IFERROR(VLOOKUP($B72&amp;"-"&amp;$C72,エリア表のみ!$AD$5:$AM$906,5,FALSE) ="●",FALSE)),1,0),0)</f>
        <v>0</v>
      </c>
      <c r="G72" s="71">
        <v>5</v>
      </c>
      <c r="H72" s="71">
        <f>IFERROR(IF(OR(IFERROR(VLOOKUP($B72&amp;"-"&amp;$C72,エリア表のみ!$D$5:$M$906,7,FALSE) ="●",FALSE),IFERROR(VLOOKUP($B72&amp;"-"&amp;$C72,エリア表のみ!$Q$5:$Z$906,7,FALSE) ="●",FALSE),IFERROR(VLOOKUP($B72&amp;"-"&amp;$C72,エリア表のみ!$AD$5:$AM$906,7,FALSE) ="●",FALSE)),1,0),0)</f>
        <v>0</v>
      </c>
      <c r="I72" s="71">
        <v>25</v>
      </c>
      <c r="J72" s="71">
        <f>IFERROR(_xlfn.IFS(IFERROR(VLOOKUP($B72&amp;"-"&amp;$C72,エリア表のみ!$D$5:$M$906,1,FALSE) =$B72&amp;"-"&amp;$C72,FALSE),IFERROR(VLOOKUP($B72&amp;"-"&amp;$C72,エリア表のみ!$D$5:$M$906,9,FALSE),0),IFERROR(VLOOKUP($B72&amp;"-"&amp;$C72,エリア表のみ!$Q$5:$Z$906,1,FALSE) =$B72&amp;"-"&amp;$C72,FALSE),IFERROR(VLOOKUP($B72&amp;"-"&amp;$C72,エリア表のみ!$Q$5:$Z$906,9,FALSE),0),IFERROR(VLOOKUP($B72&amp;"-"&amp;$C72,エリア表のみ!$AD$5:$AM$906,1,FALSE) =$B72&amp;"-"&amp;$C72,FALSE),IFERROR(VLOOKUP($B72&amp;"-"&amp;$C72,エリア表のみ!$AD$5:$AM$906,9,FALSE),0)),0)</f>
        <v>0</v>
      </c>
    </row>
    <row r="73" spans="1:10">
      <c r="A73" s="17">
        <v>7</v>
      </c>
      <c r="B73" s="17">
        <v>132</v>
      </c>
      <c r="C73" s="71">
        <v>7</v>
      </c>
      <c r="D73" s="71">
        <f>IFERROR(IF(OR(IFERROR(VLOOKUP($B73&amp;"-"&amp;$C73,エリア表のみ!$D$5:$M$906,3,FALSE) ="●",FALSE),IFERROR(VLOOKUP($B73&amp;"-"&amp;$C73,エリア表のみ!$Q$5:$Z$906,3,FALSE) ="●",FALSE),IFERROR(VLOOKUP($B73&amp;"-"&amp;$C73,エリア表のみ!$AD$5:$AM$906,3,FALSE) ="●",FALSE)),1,0),0)</f>
        <v>0</v>
      </c>
      <c r="E73" s="71">
        <v>100</v>
      </c>
      <c r="F73" s="71">
        <f>IFERROR(IF(OR(IFERROR(VLOOKUP($B73&amp;"-"&amp;$C73,エリア表のみ!$D$5:$M$906,5,FALSE) ="●",FALSE),IFERROR(VLOOKUP($B73&amp;"-"&amp;$C73,エリア表のみ!$Q$5:$Z$906,5,FALSE) ="●",FALSE),IFERROR(VLOOKUP($B73&amp;"-"&amp;$C73,エリア表のみ!$AD$5:$AM$906,5,FALSE) ="●",FALSE)),1,0),0)</f>
        <v>0</v>
      </c>
      <c r="G73" s="71">
        <v>60</v>
      </c>
      <c r="H73" s="71">
        <f>IFERROR(IF(OR(IFERROR(VLOOKUP($B73&amp;"-"&amp;$C73,エリア表のみ!$D$5:$M$906,7,FALSE) ="●",FALSE),IFERROR(VLOOKUP($B73&amp;"-"&amp;$C73,エリア表のみ!$Q$5:$Z$906,7,FALSE) ="●",FALSE),IFERROR(VLOOKUP($B73&amp;"-"&amp;$C73,エリア表のみ!$AD$5:$AM$906,7,FALSE) ="●",FALSE)),1,0),0)</f>
        <v>0</v>
      </c>
      <c r="I73" s="71">
        <v>160</v>
      </c>
      <c r="J73" s="71">
        <f>IFERROR(_xlfn.IFS(IFERROR(VLOOKUP($B73&amp;"-"&amp;$C73,エリア表のみ!$D$5:$M$906,1,FALSE) =$B73&amp;"-"&amp;$C73,FALSE),IFERROR(VLOOKUP($B73&amp;"-"&amp;$C73,エリア表のみ!$D$5:$M$906,9,FALSE),0),IFERROR(VLOOKUP($B73&amp;"-"&amp;$C73,エリア表のみ!$Q$5:$Z$906,1,FALSE) =$B73&amp;"-"&amp;$C73,FALSE),IFERROR(VLOOKUP($B73&amp;"-"&amp;$C73,エリア表のみ!$Q$5:$Z$906,9,FALSE),0),IFERROR(VLOOKUP($B73&amp;"-"&amp;$C73,エリア表のみ!$AD$5:$AM$906,1,FALSE) =$B73&amp;"-"&amp;$C73,FALSE),IFERROR(VLOOKUP($B73&amp;"-"&amp;$C73,エリア表のみ!$AD$5:$AM$906,9,FALSE),0)),0)</f>
        <v>0</v>
      </c>
    </row>
    <row r="74" spans="1:10">
      <c r="A74" s="17">
        <v>8</v>
      </c>
      <c r="B74" s="17">
        <v>132</v>
      </c>
      <c r="C74" s="71">
        <v>8</v>
      </c>
      <c r="D74" s="71">
        <f>IFERROR(IF(OR(IFERROR(VLOOKUP($B74&amp;"-"&amp;$C74,エリア表のみ!$D$5:$M$906,3,FALSE) ="●",FALSE),IFERROR(VLOOKUP($B74&amp;"-"&amp;$C74,エリア表のみ!$Q$5:$Z$906,3,FALSE) ="●",FALSE),IFERROR(VLOOKUP($B74&amp;"-"&amp;$C74,エリア表のみ!$AD$5:$AM$906,3,FALSE) ="●",FALSE)),1,0),0)</f>
        <v>0</v>
      </c>
      <c r="E74" s="71">
        <v>20</v>
      </c>
      <c r="F74" s="71">
        <f>IFERROR(IF(OR(IFERROR(VLOOKUP($B74&amp;"-"&amp;$C74,エリア表のみ!$D$5:$M$906,5,FALSE) ="●",FALSE),IFERROR(VLOOKUP($B74&amp;"-"&amp;$C74,エリア表のみ!$Q$5:$Z$906,5,FALSE) ="●",FALSE),IFERROR(VLOOKUP($B74&amp;"-"&amp;$C74,エリア表のみ!$AD$5:$AM$906,5,FALSE) ="●",FALSE)),1,0),0)</f>
        <v>0</v>
      </c>
      <c r="G74" s="71">
        <v>70</v>
      </c>
      <c r="H74" s="71">
        <f>IFERROR(IF(OR(IFERROR(VLOOKUP($B74&amp;"-"&amp;$C74,エリア表のみ!$D$5:$M$906,7,FALSE) ="●",FALSE),IFERROR(VLOOKUP($B74&amp;"-"&amp;$C74,エリア表のみ!$Q$5:$Z$906,7,FALSE) ="●",FALSE),IFERROR(VLOOKUP($B74&amp;"-"&amp;$C74,エリア表のみ!$AD$5:$AM$906,7,FALSE) ="●",FALSE)),1,0),0)</f>
        <v>0</v>
      </c>
      <c r="I74" s="71">
        <v>90</v>
      </c>
      <c r="J74" s="71">
        <f>IFERROR(_xlfn.IFS(IFERROR(VLOOKUP($B74&amp;"-"&amp;$C74,エリア表のみ!$D$5:$M$906,1,FALSE) =$B74&amp;"-"&amp;$C74,FALSE),IFERROR(VLOOKUP($B74&amp;"-"&amp;$C74,エリア表のみ!$D$5:$M$906,9,FALSE),0),IFERROR(VLOOKUP($B74&amp;"-"&amp;$C74,エリア表のみ!$Q$5:$Z$906,1,FALSE) =$B74&amp;"-"&amp;$C74,FALSE),IFERROR(VLOOKUP($B74&amp;"-"&amp;$C74,エリア表のみ!$Q$5:$Z$906,9,FALSE),0),IFERROR(VLOOKUP($B74&amp;"-"&amp;$C74,エリア表のみ!$AD$5:$AM$906,1,FALSE) =$B74&amp;"-"&amp;$C74,FALSE),IFERROR(VLOOKUP($B74&amp;"-"&amp;$C74,エリア表のみ!$AD$5:$AM$906,9,FALSE),0)),0)</f>
        <v>0</v>
      </c>
    </row>
    <row r="75" spans="1:10">
      <c r="A75" s="17">
        <v>9</v>
      </c>
      <c r="B75" s="17">
        <v>132</v>
      </c>
      <c r="C75" s="71">
        <v>9</v>
      </c>
      <c r="D75" s="71">
        <f>IFERROR(IF(OR(IFERROR(VLOOKUP($B75&amp;"-"&amp;$C75,エリア表のみ!$D$5:$M$906,3,FALSE) ="●",FALSE),IFERROR(VLOOKUP($B75&amp;"-"&amp;$C75,エリア表のみ!$Q$5:$Z$906,3,FALSE) ="●",FALSE),IFERROR(VLOOKUP($B75&amp;"-"&amp;$C75,エリア表のみ!$AD$5:$AM$906,3,FALSE) ="●",FALSE)),1,0),0)</f>
        <v>0</v>
      </c>
      <c r="E75" s="71">
        <v>460</v>
      </c>
      <c r="F75" s="71">
        <f>IFERROR(IF(OR(IFERROR(VLOOKUP($B75&amp;"-"&amp;$C75,エリア表のみ!$D$5:$M$906,5,FALSE) ="●",FALSE),IFERROR(VLOOKUP($B75&amp;"-"&amp;$C75,エリア表のみ!$Q$5:$Z$906,5,FALSE) ="●",FALSE),IFERROR(VLOOKUP($B75&amp;"-"&amp;$C75,エリア表のみ!$AD$5:$AM$906,5,FALSE) ="●",FALSE)),1,0),0)</f>
        <v>0</v>
      </c>
      <c r="G75" s="71">
        <v>340</v>
      </c>
      <c r="H75" s="71">
        <f>IFERROR(IF(OR(IFERROR(VLOOKUP($B75&amp;"-"&amp;$C75,エリア表のみ!$D$5:$M$906,7,FALSE) ="●",FALSE),IFERROR(VLOOKUP($B75&amp;"-"&amp;$C75,エリア表のみ!$Q$5:$Z$906,7,FALSE) ="●",FALSE),IFERROR(VLOOKUP($B75&amp;"-"&amp;$C75,エリア表のみ!$AD$5:$AM$906,7,FALSE) ="●",FALSE)),1,0),0)</f>
        <v>0</v>
      </c>
      <c r="I75" s="71">
        <v>800</v>
      </c>
      <c r="J75" s="71">
        <f>IFERROR(_xlfn.IFS(IFERROR(VLOOKUP($B75&amp;"-"&amp;$C75,エリア表のみ!$D$5:$M$906,1,FALSE) =$B75&amp;"-"&amp;$C75,FALSE),IFERROR(VLOOKUP($B75&amp;"-"&amp;$C75,エリア表のみ!$D$5:$M$906,9,FALSE),0),IFERROR(VLOOKUP($B75&amp;"-"&amp;$C75,エリア表のみ!$Q$5:$Z$906,1,FALSE) =$B75&amp;"-"&amp;$C75,FALSE),IFERROR(VLOOKUP($B75&amp;"-"&amp;$C75,エリア表のみ!$Q$5:$Z$906,9,FALSE),0),IFERROR(VLOOKUP($B75&amp;"-"&amp;$C75,エリア表のみ!$AD$5:$AM$906,1,FALSE) =$B75&amp;"-"&amp;$C75,FALSE),IFERROR(VLOOKUP($B75&amp;"-"&amp;$C75,エリア表のみ!$AD$5:$AM$906,9,FALSE),0)),0)</f>
        <v>0</v>
      </c>
    </row>
    <row r="76" spans="1:10">
      <c r="A76" s="17">
        <v>10</v>
      </c>
      <c r="B76" s="17">
        <v>132</v>
      </c>
      <c r="C76" s="71">
        <v>10</v>
      </c>
      <c r="D76" s="71">
        <f>IFERROR(IF(OR(IFERROR(VLOOKUP($B76&amp;"-"&amp;$C76,エリア表のみ!$D$5:$M$906,3,FALSE) ="●",FALSE),IFERROR(VLOOKUP($B76&amp;"-"&amp;$C76,エリア表のみ!$Q$5:$Z$906,3,FALSE) ="●",FALSE),IFERROR(VLOOKUP($B76&amp;"-"&amp;$C76,エリア表のみ!$AD$5:$AM$906,3,FALSE) ="●",FALSE)),1,0),0)</f>
        <v>0</v>
      </c>
      <c r="E76" s="71">
        <v>70</v>
      </c>
      <c r="F76" s="71">
        <f>IFERROR(IF(OR(IFERROR(VLOOKUP($B76&amp;"-"&amp;$C76,エリア表のみ!$D$5:$M$906,5,FALSE) ="●",FALSE),IFERROR(VLOOKUP($B76&amp;"-"&amp;$C76,エリア表のみ!$Q$5:$Z$906,5,FALSE) ="●",FALSE),IFERROR(VLOOKUP($B76&amp;"-"&amp;$C76,エリア表のみ!$AD$5:$AM$906,5,FALSE) ="●",FALSE)),1,0),0)</f>
        <v>0</v>
      </c>
      <c r="G76" s="71">
        <v>60</v>
      </c>
      <c r="H76" s="71">
        <f>IFERROR(IF(OR(IFERROR(VLOOKUP($B76&amp;"-"&amp;$C76,エリア表のみ!$D$5:$M$906,7,FALSE) ="●",FALSE),IFERROR(VLOOKUP($B76&amp;"-"&amp;$C76,エリア表のみ!$Q$5:$Z$906,7,FALSE) ="●",FALSE),IFERROR(VLOOKUP($B76&amp;"-"&amp;$C76,エリア表のみ!$AD$5:$AM$906,7,FALSE) ="●",FALSE)),1,0),0)</f>
        <v>0</v>
      </c>
      <c r="I76" s="71">
        <v>130</v>
      </c>
      <c r="J76" s="71">
        <f>IFERROR(_xlfn.IFS(IFERROR(VLOOKUP($B76&amp;"-"&amp;$C76,エリア表のみ!$D$5:$M$906,1,FALSE) =$B76&amp;"-"&amp;$C76,FALSE),IFERROR(VLOOKUP($B76&amp;"-"&amp;$C76,エリア表のみ!$D$5:$M$906,9,FALSE),0),IFERROR(VLOOKUP($B76&amp;"-"&amp;$C76,エリア表のみ!$Q$5:$Z$906,1,FALSE) =$B76&amp;"-"&amp;$C76,FALSE),IFERROR(VLOOKUP($B76&amp;"-"&amp;$C76,エリア表のみ!$Q$5:$Z$906,9,FALSE),0),IFERROR(VLOOKUP($B76&amp;"-"&amp;$C76,エリア表のみ!$AD$5:$AM$906,1,FALSE) =$B76&amp;"-"&amp;$C76,FALSE),IFERROR(VLOOKUP($B76&amp;"-"&amp;$C76,エリア表のみ!$AD$5:$AM$906,9,FALSE),0)),0)</f>
        <v>0</v>
      </c>
    </row>
    <row r="77" spans="1:10">
      <c r="A77" s="17">
        <v>11</v>
      </c>
      <c r="B77" s="17">
        <v>132</v>
      </c>
      <c r="C77" s="71">
        <v>11</v>
      </c>
      <c r="D77" s="71">
        <f>IFERROR(IF(OR(IFERROR(VLOOKUP($B77&amp;"-"&amp;$C77,エリア表のみ!$D$5:$M$906,3,FALSE) ="●",FALSE),IFERROR(VLOOKUP($B77&amp;"-"&amp;$C77,エリア表のみ!$Q$5:$Z$906,3,FALSE) ="●",FALSE),IFERROR(VLOOKUP($B77&amp;"-"&amp;$C77,エリア表のみ!$AD$5:$AM$906,3,FALSE) ="●",FALSE)),1,0),0)</f>
        <v>0</v>
      </c>
      <c r="E77" s="71">
        <v>180</v>
      </c>
      <c r="F77" s="71">
        <f>IFERROR(IF(OR(IFERROR(VLOOKUP($B77&amp;"-"&amp;$C77,エリア表のみ!$D$5:$M$906,5,FALSE) ="●",FALSE),IFERROR(VLOOKUP($B77&amp;"-"&amp;$C77,エリア表のみ!$Q$5:$Z$906,5,FALSE) ="●",FALSE),IFERROR(VLOOKUP($B77&amp;"-"&amp;$C77,エリア表のみ!$AD$5:$AM$906,5,FALSE) ="●",FALSE)),1,0),0)</f>
        <v>0</v>
      </c>
      <c r="G77" s="71">
        <v>45</v>
      </c>
      <c r="H77" s="71">
        <f>IFERROR(IF(OR(IFERROR(VLOOKUP($B77&amp;"-"&amp;$C77,エリア表のみ!$D$5:$M$906,7,FALSE) ="●",FALSE),IFERROR(VLOOKUP($B77&amp;"-"&amp;$C77,エリア表のみ!$Q$5:$Z$906,7,FALSE) ="●",FALSE),IFERROR(VLOOKUP($B77&amp;"-"&amp;$C77,エリア表のみ!$AD$5:$AM$906,7,FALSE) ="●",FALSE)),1,0),0)</f>
        <v>0</v>
      </c>
      <c r="I77" s="71">
        <v>225</v>
      </c>
      <c r="J77" s="71">
        <f>IFERROR(_xlfn.IFS(IFERROR(VLOOKUP($B77&amp;"-"&amp;$C77,エリア表のみ!$D$5:$M$906,1,FALSE) =$B77&amp;"-"&amp;$C77,FALSE),IFERROR(VLOOKUP($B77&amp;"-"&amp;$C77,エリア表のみ!$D$5:$M$906,9,FALSE),0),IFERROR(VLOOKUP($B77&amp;"-"&amp;$C77,エリア表のみ!$Q$5:$Z$906,1,FALSE) =$B77&amp;"-"&amp;$C77,FALSE),IFERROR(VLOOKUP($B77&amp;"-"&amp;$C77,エリア表のみ!$Q$5:$Z$906,9,FALSE),0),IFERROR(VLOOKUP($B77&amp;"-"&amp;$C77,エリア表のみ!$AD$5:$AM$906,1,FALSE) =$B77&amp;"-"&amp;$C77,FALSE),IFERROR(VLOOKUP($B77&amp;"-"&amp;$C77,エリア表のみ!$AD$5:$AM$906,9,FALSE),0)),0)</f>
        <v>0</v>
      </c>
    </row>
    <row r="78" spans="1:10">
      <c r="A78" s="17">
        <v>13</v>
      </c>
      <c r="B78" s="17">
        <v>132</v>
      </c>
      <c r="C78" s="71">
        <v>13</v>
      </c>
      <c r="D78" s="71">
        <f>IFERROR(IF(OR(IFERROR(VLOOKUP($B78&amp;"-"&amp;$C78,エリア表のみ!$D$5:$M$906,3,FALSE) ="●",FALSE),IFERROR(VLOOKUP($B78&amp;"-"&amp;$C78,エリア表のみ!$Q$5:$Z$906,3,FALSE) ="●",FALSE),IFERROR(VLOOKUP($B78&amp;"-"&amp;$C78,エリア表のみ!$AD$5:$AM$906,3,FALSE) ="●",FALSE)),1,0),0)</f>
        <v>0</v>
      </c>
      <c r="E78" s="71">
        <v>80</v>
      </c>
      <c r="F78" s="71">
        <f>IFERROR(IF(OR(IFERROR(VLOOKUP($B78&amp;"-"&amp;$C78,エリア表のみ!$D$5:$M$906,5,FALSE) ="●",FALSE),IFERROR(VLOOKUP($B78&amp;"-"&amp;$C78,エリア表のみ!$Q$5:$Z$906,5,FALSE) ="●",FALSE),IFERROR(VLOOKUP($B78&amp;"-"&amp;$C78,エリア表のみ!$AD$5:$AM$906,5,FALSE) ="●",FALSE)),1,0),0)</f>
        <v>0</v>
      </c>
      <c r="G78" s="71">
        <v>170</v>
      </c>
      <c r="H78" s="71">
        <f>IFERROR(IF(OR(IFERROR(VLOOKUP($B78&amp;"-"&amp;$C78,エリア表のみ!$D$5:$M$906,7,FALSE) ="●",FALSE),IFERROR(VLOOKUP($B78&amp;"-"&amp;$C78,エリア表のみ!$Q$5:$Z$906,7,FALSE) ="●",FALSE),IFERROR(VLOOKUP($B78&amp;"-"&amp;$C78,エリア表のみ!$AD$5:$AM$906,7,FALSE) ="●",FALSE)),1,0),0)</f>
        <v>0</v>
      </c>
      <c r="I78" s="71">
        <v>250</v>
      </c>
      <c r="J78" s="71">
        <f>IFERROR(_xlfn.IFS(IFERROR(VLOOKUP($B78&amp;"-"&amp;$C78,エリア表のみ!$D$5:$M$906,1,FALSE) =$B78&amp;"-"&amp;$C78,FALSE),IFERROR(VLOOKUP($B78&amp;"-"&amp;$C78,エリア表のみ!$D$5:$M$906,9,FALSE),0),IFERROR(VLOOKUP($B78&amp;"-"&amp;$C78,エリア表のみ!$Q$5:$Z$906,1,FALSE) =$B78&amp;"-"&amp;$C78,FALSE),IFERROR(VLOOKUP($B78&amp;"-"&amp;$C78,エリア表のみ!$Q$5:$Z$906,9,FALSE),0),IFERROR(VLOOKUP($B78&amp;"-"&amp;$C78,エリア表のみ!$AD$5:$AM$906,1,FALSE) =$B78&amp;"-"&amp;$C78,FALSE),IFERROR(VLOOKUP($B78&amp;"-"&amp;$C78,エリア表のみ!$AD$5:$AM$906,9,FALSE),0)),0)</f>
        <v>0</v>
      </c>
    </row>
    <row r="79" spans="1:10">
      <c r="A79" s="17">
        <v>14</v>
      </c>
      <c r="B79" s="17">
        <v>132</v>
      </c>
      <c r="C79" s="71">
        <v>14</v>
      </c>
      <c r="D79" s="71">
        <f>IFERROR(IF(OR(IFERROR(VLOOKUP($B79&amp;"-"&amp;$C79,エリア表のみ!$D$5:$M$906,3,FALSE) ="●",FALSE),IFERROR(VLOOKUP($B79&amp;"-"&amp;$C79,エリア表のみ!$Q$5:$Z$906,3,FALSE) ="●",FALSE),IFERROR(VLOOKUP($B79&amp;"-"&amp;$C79,エリア表のみ!$AD$5:$AM$906,3,FALSE) ="●",FALSE)),1,0),0)</f>
        <v>0</v>
      </c>
      <c r="E79" s="71">
        <v>35</v>
      </c>
      <c r="F79" s="71">
        <f>IFERROR(IF(OR(IFERROR(VLOOKUP($B79&amp;"-"&amp;$C79,エリア表のみ!$D$5:$M$906,5,FALSE) ="●",FALSE),IFERROR(VLOOKUP($B79&amp;"-"&amp;$C79,エリア表のみ!$Q$5:$Z$906,5,FALSE) ="●",FALSE),IFERROR(VLOOKUP($B79&amp;"-"&amp;$C79,エリア表のみ!$AD$5:$AM$906,5,FALSE) ="●",FALSE)),1,0),0)</f>
        <v>0</v>
      </c>
      <c r="G79" s="71">
        <v>55</v>
      </c>
      <c r="H79" s="71">
        <f>IFERROR(IF(OR(IFERROR(VLOOKUP($B79&amp;"-"&amp;$C79,エリア表のみ!$D$5:$M$906,7,FALSE) ="●",FALSE),IFERROR(VLOOKUP($B79&amp;"-"&amp;$C79,エリア表のみ!$Q$5:$Z$906,7,FALSE) ="●",FALSE),IFERROR(VLOOKUP($B79&amp;"-"&amp;$C79,エリア表のみ!$AD$5:$AM$906,7,FALSE) ="●",FALSE)),1,0),0)</f>
        <v>0</v>
      </c>
      <c r="I79" s="71">
        <v>90</v>
      </c>
      <c r="J79" s="71">
        <f>IFERROR(_xlfn.IFS(IFERROR(VLOOKUP($B79&amp;"-"&amp;$C79,エリア表のみ!$D$5:$M$906,1,FALSE) =$B79&amp;"-"&amp;$C79,FALSE),IFERROR(VLOOKUP($B79&amp;"-"&amp;$C79,エリア表のみ!$D$5:$M$906,9,FALSE),0),IFERROR(VLOOKUP($B79&amp;"-"&amp;$C79,エリア表のみ!$Q$5:$Z$906,1,FALSE) =$B79&amp;"-"&amp;$C79,FALSE),IFERROR(VLOOKUP($B79&amp;"-"&amp;$C79,エリア表のみ!$Q$5:$Z$906,9,FALSE),0),IFERROR(VLOOKUP($B79&amp;"-"&amp;$C79,エリア表のみ!$AD$5:$AM$906,1,FALSE) =$B79&amp;"-"&amp;$C79,FALSE),IFERROR(VLOOKUP($B79&amp;"-"&amp;$C79,エリア表のみ!$AD$5:$AM$906,9,FALSE),0)),0)</f>
        <v>0</v>
      </c>
    </row>
    <row r="80" spans="1:10">
      <c r="A80" s="17">
        <v>15</v>
      </c>
      <c r="B80" s="17">
        <v>132</v>
      </c>
      <c r="C80" s="71">
        <v>15</v>
      </c>
      <c r="D80" s="71">
        <f>IFERROR(IF(OR(IFERROR(VLOOKUP($B80&amp;"-"&amp;$C80,エリア表のみ!$D$5:$M$906,3,FALSE) ="●",FALSE),IFERROR(VLOOKUP($B80&amp;"-"&amp;$C80,エリア表のみ!$Q$5:$Z$906,3,FALSE) ="●",FALSE),IFERROR(VLOOKUP($B80&amp;"-"&amp;$C80,エリア表のみ!$AD$5:$AM$906,3,FALSE) ="●",FALSE)),1,0),0)</f>
        <v>0</v>
      </c>
      <c r="E80" s="71">
        <v>110</v>
      </c>
      <c r="F80" s="71">
        <f>IFERROR(IF(OR(IFERROR(VLOOKUP($B80&amp;"-"&amp;$C80,エリア表のみ!$D$5:$M$906,5,FALSE) ="●",FALSE),IFERROR(VLOOKUP($B80&amp;"-"&amp;$C80,エリア表のみ!$Q$5:$Z$906,5,FALSE) ="●",FALSE),IFERROR(VLOOKUP($B80&amp;"-"&amp;$C80,エリア表のみ!$AD$5:$AM$906,5,FALSE) ="●",FALSE)),1,0),0)</f>
        <v>0</v>
      </c>
      <c r="G80" s="71">
        <v>50</v>
      </c>
      <c r="H80" s="71">
        <f>IFERROR(IF(OR(IFERROR(VLOOKUP($B80&amp;"-"&amp;$C80,エリア表のみ!$D$5:$M$906,7,FALSE) ="●",FALSE),IFERROR(VLOOKUP($B80&amp;"-"&amp;$C80,エリア表のみ!$Q$5:$Z$906,7,FALSE) ="●",FALSE),IFERROR(VLOOKUP($B80&amp;"-"&amp;$C80,エリア表のみ!$AD$5:$AM$906,7,FALSE) ="●",FALSE)),1,0),0)</f>
        <v>0</v>
      </c>
      <c r="I80" s="71">
        <v>160</v>
      </c>
      <c r="J80" s="71">
        <f>IFERROR(_xlfn.IFS(IFERROR(VLOOKUP($B80&amp;"-"&amp;$C80,エリア表のみ!$D$5:$M$906,1,FALSE) =$B80&amp;"-"&amp;$C80,FALSE),IFERROR(VLOOKUP($B80&amp;"-"&amp;$C80,エリア表のみ!$D$5:$M$906,9,FALSE),0),IFERROR(VLOOKUP($B80&amp;"-"&amp;$C80,エリア表のみ!$Q$5:$Z$906,1,FALSE) =$B80&amp;"-"&amp;$C80,FALSE),IFERROR(VLOOKUP($B80&amp;"-"&amp;$C80,エリア表のみ!$Q$5:$Z$906,9,FALSE),0),IFERROR(VLOOKUP($B80&amp;"-"&amp;$C80,エリア表のみ!$AD$5:$AM$906,1,FALSE) =$B80&amp;"-"&amp;$C80,FALSE),IFERROR(VLOOKUP($B80&amp;"-"&amp;$C80,エリア表のみ!$AD$5:$AM$906,9,FALSE),0)),0)</f>
        <v>0</v>
      </c>
    </row>
    <row r="81" spans="1:12">
      <c r="A81" s="17">
        <v>16</v>
      </c>
      <c r="B81" s="17">
        <v>132</v>
      </c>
      <c r="C81" s="71">
        <v>16</v>
      </c>
      <c r="D81" s="71">
        <f>IFERROR(IF(OR(IFERROR(VLOOKUP($B81&amp;"-"&amp;$C81,エリア表のみ!$D$5:$M$906,3,FALSE) ="●",FALSE),IFERROR(VLOOKUP($B81&amp;"-"&amp;$C81,エリア表のみ!$Q$5:$Z$906,3,FALSE) ="●",FALSE),IFERROR(VLOOKUP($B81&amp;"-"&amp;$C81,エリア表のみ!$AD$5:$AM$906,3,FALSE) ="●",FALSE)),1,0),0)</f>
        <v>0</v>
      </c>
      <c r="E81" s="71">
        <v>120</v>
      </c>
      <c r="F81" s="71">
        <f>IFERROR(IF(OR(IFERROR(VLOOKUP($B81&amp;"-"&amp;$C81,エリア表のみ!$D$5:$M$906,5,FALSE) ="●",FALSE),IFERROR(VLOOKUP($B81&amp;"-"&amp;$C81,エリア表のみ!$Q$5:$Z$906,5,FALSE) ="●",FALSE),IFERROR(VLOOKUP($B81&amp;"-"&amp;$C81,エリア表のみ!$AD$5:$AM$906,5,FALSE) ="●",FALSE)),1,0),0)</f>
        <v>0</v>
      </c>
      <c r="G81" s="71">
        <v>150</v>
      </c>
      <c r="H81" s="71">
        <f>IFERROR(IF(OR(IFERROR(VLOOKUP($B81&amp;"-"&amp;$C81,エリア表のみ!$D$5:$M$906,7,FALSE) ="●",FALSE),IFERROR(VLOOKUP($B81&amp;"-"&amp;$C81,エリア表のみ!$Q$5:$Z$906,7,FALSE) ="●",FALSE),IFERROR(VLOOKUP($B81&amp;"-"&amp;$C81,エリア表のみ!$AD$5:$AM$906,7,FALSE) ="●",FALSE)),1,0),0)</f>
        <v>0</v>
      </c>
      <c r="I81" s="71">
        <v>270</v>
      </c>
      <c r="J81" s="71">
        <f>IFERROR(_xlfn.IFS(IFERROR(VLOOKUP($B81&amp;"-"&amp;$C81,エリア表のみ!$D$5:$M$906,1,FALSE) =$B81&amp;"-"&amp;$C81,FALSE),IFERROR(VLOOKUP($B81&amp;"-"&amp;$C81,エリア表のみ!$D$5:$M$906,9,FALSE),0),IFERROR(VLOOKUP($B81&amp;"-"&amp;$C81,エリア表のみ!$Q$5:$Z$906,1,FALSE) =$B81&amp;"-"&amp;$C81,FALSE),IFERROR(VLOOKUP($B81&amp;"-"&amp;$C81,エリア表のみ!$Q$5:$Z$906,9,FALSE),0),IFERROR(VLOOKUP($B81&amp;"-"&amp;$C81,エリア表のみ!$AD$5:$AM$906,1,FALSE) =$B81&amp;"-"&amp;$C81,FALSE),IFERROR(VLOOKUP($B81&amp;"-"&amp;$C81,エリア表のみ!$AD$5:$AM$906,9,FALSE),0)),0)</f>
        <v>0</v>
      </c>
    </row>
    <row r="82" spans="1:12">
      <c r="A82" s="17">
        <v>17</v>
      </c>
      <c r="B82" s="17">
        <v>132</v>
      </c>
      <c r="C82" s="71">
        <v>17</v>
      </c>
      <c r="D82" s="71">
        <f>IFERROR(IF(OR(IFERROR(VLOOKUP($B82&amp;"-"&amp;$C82,エリア表のみ!$D$5:$M$906,3,FALSE) ="●",FALSE),IFERROR(VLOOKUP($B82&amp;"-"&amp;$C82,エリア表のみ!$Q$5:$Z$906,3,FALSE) ="●",FALSE),IFERROR(VLOOKUP($B82&amp;"-"&amp;$C82,エリア表のみ!$AD$5:$AM$906,3,FALSE) ="●",FALSE)),1,0),0)</f>
        <v>0</v>
      </c>
      <c r="E82" s="71">
        <v>100</v>
      </c>
      <c r="F82" s="71">
        <f>IFERROR(IF(OR(IFERROR(VLOOKUP($B82&amp;"-"&amp;$C82,エリア表のみ!$D$5:$M$906,5,FALSE) ="●",FALSE),IFERROR(VLOOKUP($B82&amp;"-"&amp;$C82,エリア表のみ!$Q$5:$Z$906,5,FALSE) ="●",FALSE),IFERROR(VLOOKUP($B82&amp;"-"&amp;$C82,エリア表のみ!$AD$5:$AM$906,5,FALSE) ="●",FALSE)),1,0),0)</f>
        <v>0</v>
      </c>
      <c r="G82" s="71">
        <v>130</v>
      </c>
      <c r="H82" s="71">
        <f>IFERROR(IF(OR(IFERROR(VLOOKUP($B82&amp;"-"&amp;$C82,エリア表のみ!$D$5:$M$906,7,FALSE) ="●",FALSE),IFERROR(VLOOKUP($B82&amp;"-"&amp;$C82,エリア表のみ!$Q$5:$Z$906,7,FALSE) ="●",FALSE),IFERROR(VLOOKUP($B82&amp;"-"&amp;$C82,エリア表のみ!$AD$5:$AM$906,7,FALSE) ="●",FALSE)),1,0),0)</f>
        <v>0</v>
      </c>
      <c r="I82" s="71">
        <v>230</v>
      </c>
      <c r="J82" s="71">
        <f>IFERROR(_xlfn.IFS(IFERROR(VLOOKUP($B82&amp;"-"&amp;$C82,エリア表のみ!$D$5:$M$906,1,FALSE) =$B82&amp;"-"&amp;$C82,FALSE),IFERROR(VLOOKUP($B82&amp;"-"&amp;$C82,エリア表のみ!$D$5:$M$906,9,FALSE),0),IFERROR(VLOOKUP($B82&amp;"-"&amp;$C82,エリア表のみ!$Q$5:$Z$906,1,FALSE) =$B82&amp;"-"&amp;$C82,FALSE),IFERROR(VLOOKUP($B82&amp;"-"&amp;$C82,エリア表のみ!$Q$5:$Z$906,9,FALSE),0),IFERROR(VLOOKUP($B82&amp;"-"&amp;$C82,エリア表のみ!$AD$5:$AM$906,1,FALSE) =$B82&amp;"-"&amp;$C82,FALSE),IFERROR(VLOOKUP($B82&amp;"-"&amp;$C82,エリア表のみ!$AD$5:$AM$906,9,FALSE),0)),0)</f>
        <v>0</v>
      </c>
    </row>
    <row r="83" spans="1:12">
      <c r="A83" s="17">
        <v>18</v>
      </c>
      <c r="B83" s="17">
        <v>132</v>
      </c>
      <c r="C83" s="71">
        <v>18</v>
      </c>
      <c r="D83" s="71">
        <f>IFERROR(IF(OR(IFERROR(VLOOKUP($B83&amp;"-"&amp;$C83,エリア表のみ!$D$5:$M$906,3,FALSE) ="●",FALSE),IFERROR(VLOOKUP($B83&amp;"-"&amp;$C83,エリア表のみ!$Q$5:$Z$906,3,FALSE) ="●",FALSE),IFERROR(VLOOKUP($B83&amp;"-"&amp;$C83,エリア表のみ!$AD$5:$AM$906,3,FALSE) ="●",FALSE)),1,0),0)</f>
        <v>0</v>
      </c>
      <c r="E83" s="71">
        <v>40</v>
      </c>
      <c r="F83" s="71">
        <f>IFERROR(IF(OR(IFERROR(VLOOKUP($B83&amp;"-"&amp;$C83,エリア表のみ!$D$5:$M$906,5,FALSE) ="●",FALSE),IFERROR(VLOOKUP($B83&amp;"-"&amp;$C83,エリア表のみ!$Q$5:$Z$906,5,FALSE) ="●",FALSE),IFERROR(VLOOKUP($B83&amp;"-"&amp;$C83,エリア表のみ!$AD$5:$AM$906,5,FALSE) ="●",FALSE)),1,0),0)</f>
        <v>0</v>
      </c>
      <c r="G83" s="71">
        <v>40</v>
      </c>
      <c r="H83" s="71">
        <f>IFERROR(IF(OR(IFERROR(VLOOKUP($B83&amp;"-"&amp;$C83,エリア表のみ!$D$5:$M$906,7,FALSE) ="●",FALSE),IFERROR(VLOOKUP($B83&amp;"-"&amp;$C83,エリア表のみ!$Q$5:$Z$906,7,FALSE) ="●",FALSE),IFERROR(VLOOKUP($B83&amp;"-"&amp;$C83,エリア表のみ!$AD$5:$AM$906,7,FALSE) ="●",FALSE)),1,0),0)</f>
        <v>0</v>
      </c>
      <c r="I83" s="71">
        <v>80</v>
      </c>
      <c r="J83" s="71">
        <f>IFERROR(_xlfn.IFS(IFERROR(VLOOKUP($B83&amp;"-"&amp;$C83,エリア表のみ!$D$5:$M$906,1,FALSE) =$B83&amp;"-"&amp;$C83,FALSE),IFERROR(VLOOKUP($B83&amp;"-"&amp;$C83,エリア表のみ!$D$5:$M$906,9,FALSE),0),IFERROR(VLOOKUP($B83&amp;"-"&amp;$C83,エリア表のみ!$Q$5:$Z$906,1,FALSE) =$B83&amp;"-"&amp;$C83,FALSE),IFERROR(VLOOKUP($B83&amp;"-"&amp;$C83,エリア表のみ!$Q$5:$Z$906,9,FALSE),0),IFERROR(VLOOKUP($B83&amp;"-"&amp;$C83,エリア表のみ!$AD$5:$AM$906,1,FALSE) =$B83&amp;"-"&amp;$C83,FALSE),IFERROR(VLOOKUP($B83&amp;"-"&amp;$C83,エリア表のみ!$AD$5:$AM$906,9,FALSE),0)),0)</f>
        <v>0</v>
      </c>
    </row>
    <row r="84" spans="1:12">
      <c r="A84" s="17">
        <v>19</v>
      </c>
      <c r="B84" s="17">
        <v>132</v>
      </c>
      <c r="C84" s="71">
        <v>19</v>
      </c>
      <c r="D84" s="71">
        <f>IFERROR(IF(OR(IFERROR(VLOOKUP($B84&amp;"-"&amp;$C84,エリア表のみ!$D$5:$M$906,3,FALSE) ="●",FALSE),IFERROR(VLOOKUP($B84&amp;"-"&amp;$C84,エリア表のみ!$Q$5:$Z$906,3,FALSE) ="●",FALSE),IFERROR(VLOOKUP($B84&amp;"-"&amp;$C84,エリア表のみ!$AD$5:$AM$906,3,FALSE) ="●",FALSE)),1,0),0)</f>
        <v>0</v>
      </c>
      <c r="E84" s="71">
        <v>30</v>
      </c>
      <c r="F84" s="71">
        <f>IFERROR(IF(OR(IFERROR(VLOOKUP($B84&amp;"-"&amp;$C84,エリア表のみ!$D$5:$M$906,5,FALSE) ="●",FALSE),IFERROR(VLOOKUP($B84&amp;"-"&amp;$C84,エリア表のみ!$Q$5:$Z$906,5,FALSE) ="●",FALSE),IFERROR(VLOOKUP($B84&amp;"-"&amp;$C84,エリア表のみ!$AD$5:$AM$906,5,FALSE) ="●",FALSE)),1,0),0)</f>
        <v>0</v>
      </c>
      <c r="G84" s="71">
        <v>10</v>
      </c>
      <c r="H84" s="71">
        <f>IFERROR(IF(OR(IFERROR(VLOOKUP($B84&amp;"-"&amp;$C84,エリア表のみ!$D$5:$M$906,7,FALSE) ="●",FALSE),IFERROR(VLOOKUP($B84&amp;"-"&amp;$C84,エリア表のみ!$Q$5:$Z$906,7,FALSE) ="●",FALSE),IFERROR(VLOOKUP($B84&amp;"-"&amp;$C84,エリア表のみ!$AD$5:$AM$906,7,FALSE) ="●",FALSE)),1,0),0)</f>
        <v>0</v>
      </c>
      <c r="I84" s="71">
        <v>40</v>
      </c>
      <c r="J84" s="71">
        <f>IFERROR(_xlfn.IFS(IFERROR(VLOOKUP($B84&amp;"-"&amp;$C84,エリア表のみ!$D$5:$M$906,1,FALSE) =$B84&amp;"-"&amp;$C84,FALSE),IFERROR(VLOOKUP($B84&amp;"-"&amp;$C84,エリア表のみ!$D$5:$M$906,9,FALSE),0),IFERROR(VLOOKUP($B84&amp;"-"&amp;$C84,エリア表のみ!$Q$5:$Z$906,1,FALSE) =$B84&amp;"-"&amp;$C84,FALSE),IFERROR(VLOOKUP($B84&amp;"-"&amp;$C84,エリア表のみ!$Q$5:$Z$906,9,FALSE),0),IFERROR(VLOOKUP($B84&amp;"-"&amp;$C84,エリア表のみ!$AD$5:$AM$906,1,FALSE) =$B84&amp;"-"&amp;$C84,FALSE),IFERROR(VLOOKUP($B84&amp;"-"&amp;$C84,エリア表のみ!$AD$5:$AM$906,9,FALSE),0)),0)</f>
        <v>0</v>
      </c>
    </row>
    <row r="85" spans="1:12">
      <c r="A85" s="17">
        <v>20</v>
      </c>
      <c r="B85" s="17">
        <v>132</v>
      </c>
      <c r="C85" s="71">
        <v>20</v>
      </c>
      <c r="D85" s="71">
        <f>IFERROR(IF(OR(IFERROR(VLOOKUP($B85&amp;"-"&amp;$C85,エリア表のみ!$D$5:$M$906,3,FALSE) ="●",FALSE),IFERROR(VLOOKUP($B85&amp;"-"&amp;$C85,エリア表のみ!$Q$5:$Z$906,3,FALSE) ="●",FALSE),IFERROR(VLOOKUP($B85&amp;"-"&amp;$C85,エリア表のみ!$AD$5:$AM$906,3,FALSE) ="●",FALSE)),1,0),0)</f>
        <v>0</v>
      </c>
      <c r="E85" s="71">
        <v>50</v>
      </c>
      <c r="F85" s="71">
        <f>IFERROR(IF(OR(IFERROR(VLOOKUP($B85&amp;"-"&amp;$C85,エリア表のみ!$D$5:$M$906,5,FALSE) ="●",FALSE),IFERROR(VLOOKUP($B85&amp;"-"&amp;$C85,エリア表のみ!$Q$5:$Z$906,5,FALSE) ="●",FALSE),IFERROR(VLOOKUP($B85&amp;"-"&amp;$C85,エリア表のみ!$AD$5:$AM$906,5,FALSE) ="●",FALSE)),1,0),0)</f>
        <v>0</v>
      </c>
      <c r="G85" s="71">
        <v>40</v>
      </c>
      <c r="H85" s="71">
        <f>IFERROR(IF(OR(IFERROR(VLOOKUP($B85&amp;"-"&amp;$C85,エリア表のみ!$D$5:$M$906,7,FALSE) ="●",FALSE),IFERROR(VLOOKUP($B85&amp;"-"&amp;$C85,エリア表のみ!$Q$5:$Z$906,7,FALSE) ="●",FALSE),IFERROR(VLOOKUP($B85&amp;"-"&amp;$C85,エリア表のみ!$AD$5:$AM$906,7,FALSE) ="●",FALSE)),1,0),0)</f>
        <v>0</v>
      </c>
      <c r="I85" s="71">
        <v>90</v>
      </c>
      <c r="J85" s="71">
        <f>IFERROR(_xlfn.IFS(IFERROR(VLOOKUP($B85&amp;"-"&amp;$C85,エリア表のみ!$D$5:$M$906,1,FALSE) =$B85&amp;"-"&amp;$C85,FALSE),IFERROR(VLOOKUP($B85&amp;"-"&amp;$C85,エリア表のみ!$D$5:$M$906,9,FALSE),0),IFERROR(VLOOKUP($B85&amp;"-"&amp;$C85,エリア表のみ!$Q$5:$Z$906,1,FALSE) =$B85&amp;"-"&amp;$C85,FALSE),IFERROR(VLOOKUP($B85&amp;"-"&amp;$C85,エリア表のみ!$Q$5:$Z$906,9,FALSE),0),IFERROR(VLOOKUP($B85&amp;"-"&amp;$C85,エリア表のみ!$AD$5:$AM$906,1,FALSE) =$B85&amp;"-"&amp;$C85,FALSE),IFERROR(VLOOKUP($B85&amp;"-"&amp;$C85,エリア表のみ!$AD$5:$AM$906,9,FALSE),0)),0)</f>
        <v>0</v>
      </c>
    </row>
    <row r="86" spans="1:12">
      <c r="A86" s="17">
        <v>22</v>
      </c>
      <c r="B86" s="17">
        <v>132</v>
      </c>
      <c r="C86" s="71">
        <v>22</v>
      </c>
      <c r="D86" s="71">
        <f>IFERROR(IF(OR(IFERROR(VLOOKUP($B86&amp;"-"&amp;$C86,エリア表のみ!$D$5:$M$906,3,FALSE) ="●",FALSE),IFERROR(VLOOKUP($B86&amp;"-"&amp;$C86,エリア表のみ!$Q$5:$Z$906,3,FALSE) ="●",FALSE),IFERROR(VLOOKUP($B86&amp;"-"&amp;$C86,エリア表のみ!$AD$5:$AM$906,3,FALSE) ="●",FALSE)),1,0),0)</f>
        <v>0</v>
      </c>
      <c r="E86" s="71">
        <v>180</v>
      </c>
      <c r="F86" s="71">
        <f>IFERROR(IF(OR(IFERROR(VLOOKUP($B86&amp;"-"&amp;$C86,エリア表のみ!$D$5:$M$906,5,FALSE) ="●",FALSE),IFERROR(VLOOKUP($B86&amp;"-"&amp;$C86,エリア表のみ!$Q$5:$Z$906,5,FALSE) ="●",FALSE),IFERROR(VLOOKUP($B86&amp;"-"&amp;$C86,エリア表のみ!$AD$5:$AM$906,5,FALSE) ="●",FALSE)),1,0),0)</f>
        <v>0</v>
      </c>
      <c r="G86" s="71">
        <v>220</v>
      </c>
      <c r="H86" s="71">
        <f>IFERROR(IF(OR(IFERROR(VLOOKUP($B86&amp;"-"&amp;$C86,エリア表のみ!$D$5:$M$906,7,FALSE) ="●",FALSE),IFERROR(VLOOKUP($B86&amp;"-"&amp;$C86,エリア表のみ!$Q$5:$Z$906,7,FALSE) ="●",FALSE),IFERROR(VLOOKUP($B86&amp;"-"&amp;$C86,エリア表のみ!$AD$5:$AM$906,7,FALSE) ="●",FALSE)),1,0),0)</f>
        <v>0</v>
      </c>
      <c r="I86" s="71">
        <v>400</v>
      </c>
      <c r="J86" s="71">
        <f>IFERROR(_xlfn.IFS(IFERROR(VLOOKUP($B86&amp;"-"&amp;$C86,エリア表のみ!$D$5:$M$906,1,FALSE) =$B86&amp;"-"&amp;$C86,FALSE),IFERROR(VLOOKUP($B86&amp;"-"&amp;$C86,エリア表のみ!$D$5:$M$906,9,FALSE),0),IFERROR(VLOOKUP($B86&amp;"-"&amp;$C86,エリア表のみ!$Q$5:$Z$906,1,FALSE) =$B86&amp;"-"&amp;$C86,FALSE),IFERROR(VLOOKUP($B86&amp;"-"&amp;$C86,エリア表のみ!$Q$5:$Z$906,9,FALSE),0),IFERROR(VLOOKUP($B86&amp;"-"&amp;$C86,エリア表のみ!$AD$5:$AM$906,1,FALSE) =$B86&amp;"-"&amp;$C86,FALSE),IFERROR(VLOOKUP($B86&amp;"-"&amp;$C86,エリア表のみ!$AD$5:$AM$906,9,FALSE),0)),0)</f>
        <v>0</v>
      </c>
    </row>
    <row r="87" spans="1:12">
      <c r="A87" s="17">
        <v>23</v>
      </c>
      <c r="B87" s="17">
        <v>132</v>
      </c>
      <c r="C87" s="71">
        <v>23</v>
      </c>
      <c r="D87" s="71">
        <f>IFERROR(IF(OR(IFERROR(VLOOKUP($B87&amp;"-"&amp;$C87,エリア表のみ!$D$5:$M$906,3,FALSE) ="●",FALSE),IFERROR(VLOOKUP($B87&amp;"-"&amp;$C87,エリア表のみ!$Q$5:$Z$906,3,FALSE) ="●",FALSE),IFERROR(VLOOKUP($B87&amp;"-"&amp;$C87,エリア表のみ!$AD$5:$AM$906,3,FALSE) ="●",FALSE)),1,0),0)</f>
        <v>0</v>
      </c>
      <c r="E87" s="71">
        <v>60</v>
      </c>
      <c r="F87" s="71">
        <f>IFERROR(IF(OR(IFERROR(VLOOKUP($B87&amp;"-"&amp;$C87,エリア表のみ!$D$5:$M$906,5,FALSE) ="●",FALSE),IFERROR(VLOOKUP($B87&amp;"-"&amp;$C87,エリア表のみ!$Q$5:$Z$906,5,FALSE) ="●",FALSE),IFERROR(VLOOKUP($B87&amp;"-"&amp;$C87,エリア表のみ!$AD$5:$AM$906,5,FALSE) ="●",FALSE)),1,0),0)</f>
        <v>0</v>
      </c>
      <c r="G87" s="71">
        <v>20</v>
      </c>
      <c r="H87" s="71">
        <f>IFERROR(IF(OR(IFERROR(VLOOKUP($B87&amp;"-"&amp;$C87,エリア表のみ!$D$5:$M$906,7,FALSE) ="●",FALSE),IFERROR(VLOOKUP($B87&amp;"-"&amp;$C87,エリア表のみ!$Q$5:$Z$906,7,FALSE) ="●",FALSE),IFERROR(VLOOKUP($B87&amp;"-"&amp;$C87,エリア表のみ!$AD$5:$AM$906,7,FALSE) ="●",FALSE)),1,0),0)</f>
        <v>0</v>
      </c>
      <c r="I87" s="71">
        <v>80</v>
      </c>
      <c r="J87" s="71">
        <f>IFERROR(_xlfn.IFS(IFERROR(VLOOKUP($B87&amp;"-"&amp;$C87,エリア表のみ!$D$5:$M$906,1,FALSE) =$B87&amp;"-"&amp;$C87,FALSE),IFERROR(VLOOKUP($B87&amp;"-"&amp;$C87,エリア表のみ!$D$5:$M$906,9,FALSE),0),IFERROR(VLOOKUP($B87&amp;"-"&amp;$C87,エリア表のみ!$Q$5:$Z$906,1,FALSE) =$B87&amp;"-"&amp;$C87,FALSE),IFERROR(VLOOKUP($B87&amp;"-"&amp;$C87,エリア表のみ!$Q$5:$Z$906,9,FALSE),0),IFERROR(VLOOKUP($B87&amp;"-"&amp;$C87,エリア表のみ!$AD$5:$AM$906,1,FALSE) =$B87&amp;"-"&amp;$C87,FALSE),IFERROR(VLOOKUP($B87&amp;"-"&amp;$C87,エリア表のみ!$AD$5:$AM$906,9,FALSE),0)),0)</f>
        <v>0</v>
      </c>
    </row>
    <row r="88" spans="1:12">
      <c r="A88" s="17">
        <v>24</v>
      </c>
      <c r="B88" s="17">
        <v>132</v>
      </c>
      <c r="C88" s="71">
        <v>24</v>
      </c>
      <c r="D88" s="71">
        <f>IFERROR(IF(OR(IFERROR(VLOOKUP($B88&amp;"-"&amp;$C88,エリア表のみ!$D$5:$M$906,3,FALSE) ="●",FALSE),IFERROR(VLOOKUP($B88&amp;"-"&amp;$C88,エリア表のみ!$Q$5:$Z$906,3,FALSE) ="●",FALSE),IFERROR(VLOOKUP($B88&amp;"-"&amp;$C88,エリア表のみ!$AD$5:$AM$906,3,FALSE) ="●",FALSE)),1,0),0)</f>
        <v>0</v>
      </c>
      <c r="E88" s="71">
        <v>80</v>
      </c>
      <c r="F88" s="71">
        <f>IFERROR(IF(OR(IFERROR(VLOOKUP($B88&amp;"-"&amp;$C88,エリア表のみ!$D$5:$M$906,5,FALSE) ="●",FALSE),IFERROR(VLOOKUP($B88&amp;"-"&amp;$C88,エリア表のみ!$Q$5:$Z$906,5,FALSE) ="●",FALSE),IFERROR(VLOOKUP($B88&amp;"-"&amp;$C88,エリア表のみ!$AD$5:$AM$906,5,FALSE) ="●",FALSE)),1,0),0)</f>
        <v>0</v>
      </c>
      <c r="G88" s="71">
        <v>10</v>
      </c>
      <c r="H88" s="71">
        <f>IFERROR(IF(OR(IFERROR(VLOOKUP($B88&amp;"-"&amp;$C88,エリア表のみ!$D$5:$M$906,7,FALSE) ="●",FALSE),IFERROR(VLOOKUP($B88&amp;"-"&amp;$C88,エリア表のみ!$Q$5:$Z$906,7,FALSE) ="●",FALSE),IFERROR(VLOOKUP($B88&amp;"-"&amp;$C88,エリア表のみ!$AD$5:$AM$906,7,FALSE) ="●",FALSE)),1,0),0)</f>
        <v>0</v>
      </c>
      <c r="I88" s="71">
        <v>90</v>
      </c>
      <c r="J88" s="71">
        <f>IFERROR(_xlfn.IFS(IFERROR(VLOOKUP($B88&amp;"-"&amp;$C88,エリア表のみ!$D$5:$M$906,1,FALSE) =$B88&amp;"-"&amp;$C88,FALSE),IFERROR(VLOOKUP($B88&amp;"-"&amp;$C88,エリア表のみ!$D$5:$M$906,9,FALSE),0),IFERROR(VLOOKUP($B88&amp;"-"&amp;$C88,エリア表のみ!$Q$5:$Z$906,1,FALSE) =$B88&amp;"-"&amp;$C88,FALSE),IFERROR(VLOOKUP($B88&amp;"-"&amp;$C88,エリア表のみ!$Q$5:$Z$906,9,FALSE),0),IFERROR(VLOOKUP($B88&amp;"-"&amp;$C88,エリア表のみ!$AD$5:$AM$906,1,FALSE) =$B88&amp;"-"&amp;$C88,FALSE),IFERROR(VLOOKUP($B88&amp;"-"&amp;$C88,エリア表のみ!$AD$5:$AM$906,9,FALSE),0)),0)</f>
        <v>0</v>
      </c>
    </row>
    <row r="89" spans="1:12">
      <c r="A89" s="17">
        <v>25</v>
      </c>
      <c r="B89" s="17">
        <v>132</v>
      </c>
      <c r="C89" s="71">
        <v>25</v>
      </c>
      <c r="D89" s="71">
        <f>IFERROR(IF(OR(IFERROR(VLOOKUP($B89&amp;"-"&amp;$C89,エリア表のみ!$D$5:$M$906,3,FALSE) ="●",FALSE),IFERROR(VLOOKUP($B89&amp;"-"&amp;$C89,エリア表のみ!$Q$5:$Z$906,3,FALSE) ="●",FALSE),IFERROR(VLOOKUP($B89&amp;"-"&amp;$C89,エリア表のみ!$AD$5:$AM$906,3,FALSE) ="●",FALSE)),1,0),0)</f>
        <v>0</v>
      </c>
      <c r="E89" s="71">
        <v>130</v>
      </c>
      <c r="F89" s="71">
        <f>IFERROR(IF(OR(IFERROR(VLOOKUP($B89&amp;"-"&amp;$C89,エリア表のみ!$D$5:$M$906,5,FALSE) ="●",FALSE),IFERROR(VLOOKUP($B89&amp;"-"&amp;$C89,エリア表のみ!$Q$5:$Z$906,5,FALSE) ="●",FALSE),IFERROR(VLOOKUP($B89&amp;"-"&amp;$C89,エリア表のみ!$AD$5:$AM$906,5,FALSE) ="●",FALSE)),1,0),0)</f>
        <v>0</v>
      </c>
      <c r="G89" s="71">
        <v>70</v>
      </c>
      <c r="H89" s="71">
        <f>IFERROR(IF(OR(IFERROR(VLOOKUP($B89&amp;"-"&amp;$C89,エリア表のみ!$D$5:$M$906,7,FALSE) ="●",FALSE),IFERROR(VLOOKUP($B89&amp;"-"&amp;$C89,エリア表のみ!$Q$5:$Z$906,7,FALSE) ="●",FALSE),IFERROR(VLOOKUP($B89&amp;"-"&amp;$C89,エリア表のみ!$AD$5:$AM$906,7,FALSE) ="●",FALSE)),1,0),0)</f>
        <v>0</v>
      </c>
      <c r="I89" s="71">
        <v>200</v>
      </c>
      <c r="J89" s="71">
        <f>IFERROR(_xlfn.IFS(IFERROR(VLOOKUP($B89&amp;"-"&amp;$C89,エリア表のみ!$D$5:$M$906,1,FALSE) =$B89&amp;"-"&amp;$C89,FALSE),IFERROR(VLOOKUP($B89&amp;"-"&amp;$C89,エリア表のみ!$D$5:$M$906,9,FALSE),0),IFERROR(VLOOKUP($B89&amp;"-"&amp;$C89,エリア表のみ!$Q$5:$Z$906,1,FALSE) =$B89&amp;"-"&amp;$C89,FALSE),IFERROR(VLOOKUP($B89&amp;"-"&amp;$C89,エリア表のみ!$Q$5:$Z$906,9,FALSE),0),IFERROR(VLOOKUP($B89&amp;"-"&amp;$C89,エリア表のみ!$AD$5:$AM$906,1,FALSE) =$B89&amp;"-"&amp;$C89,FALSE),IFERROR(VLOOKUP($B89&amp;"-"&amp;$C89,エリア表のみ!$AD$5:$AM$906,9,FALSE),0)),0)</f>
        <v>0</v>
      </c>
      <c r="L89" s="18"/>
    </row>
    <row r="90" spans="1:12">
      <c r="A90" s="17">
        <v>26</v>
      </c>
      <c r="B90" s="17">
        <v>132</v>
      </c>
      <c r="C90" s="71">
        <v>26</v>
      </c>
      <c r="D90" s="71">
        <f>IFERROR(IF(OR(IFERROR(VLOOKUP($B90&amp;"-"&amp;$C90,エリア表のみ!$D$5:$M$906,3,FALSE) ="●",FALSE),IFERROR(VLOOKUP($B90&amp;"-"&amp;$C90,エリア表のみ!$Q$5:$Z$906,3,FALSE) ="●",FALSE),IFERROR(VLOOKUP($B90&amp;"-"&amp;$C90,エリア表のみ!$AD$5:$AM$906,3,FALSE) ="●",FALSE)),1,0),0)</f>
        <v>0</v>
      </c>
      <c r="E90" s="71">
        <v>120</v>
      </c>
      <c r="F90" s="71">
        <f>IFERROR(IF(OR(IFERROR(VLOOKUP($B90&amp;"-"&amp;$C90,エリア表のみ!$D$5:$M$906,5,FALSE) ="●",FALSE),IFERROR(VLOOKUP($B90&amp;"-"&amp;$C90,エリア表のみ!$Q$5:$Z$906,5,FALSE) ="●",FALSE),IFERROR(VLOOKUP($B90&amp;"-"&amp;$C90,エリア表のみ!$AD$5:$AM$906,5,FALSE) ="●",FALSE)),1,0),0)</f>
        <v>0</v>
      </c>
      <c r="G90" s="71">
        <v>30</v>
      </c>
      <c r="H90" s="71">
        <f>IFERROR(IF(OR(IFERROR(VLOOKUP($B90&amp;"-"&amp;$C90,エリア表のみ!$D$5:$M$906,7,FALSE) ="●",FALSE),IFERROR(VLOOKUP($B90&amp;"-"&amp;$C90,エリア表のみ!$Q$5:$Z$906,7,FALSE) ="●",FALSE),IFERROR(VLOOKUP($B90&amp;"-"&amp;$C90,エリア表のみ!$AD$5:$AM$906,7,FALSE) ="●",FALSE)),1,0),0)</f>
        <v>0</v>
      </c>
      <c r="I90" s="71">
        <v>150</v>
      </c>
      <c r="J90" s="71">
        <f>IFERROR(_xlfn.IFS(IFERROR(VLOOKUP($B90&amp;"-"&amp;$C90,エリア表のみ!$D$5:$M$906,1,FALSE) =$B90&amp;"-"&amp;$C90,FALSE),IFERROR(VLOOKUP($B90&amp;"-"&amp;$C90,エリア表のみ!$D$5:$M$906,9,FALSE),0),IFERROR(VLOOKUP($B90&amp;"-"&amp;$C90,エリア表のみ!$Q$5:$Z$906,1,FALSE) =$B90&amp;"-"&amp;$C90,FALSE),IFERROR(VLOOKUP($B90&amp;"-"&amp;$C90,エリア表のみ!$Q$5:$Z$906,9,FALSE),0),IFERROR(VLOOKUP($B90&amp;"-"&amp;$C90,エリア表のみ!$AD$5:$AM$906,1,FALSE) =$B90&amp;"-"&amp;$C90,FALSE),IFERROR(VLOOKUP($B90&amp;"-"&amp;$C90,エリア表のみ!$AD$5:$AM$906,9,FALSE),0)),0)</f>
        <v>0</v>
      </c>
    </row>
    <row r="91" spans="1:12">
      <c r="A91" s="17">
        <v>27</v>
      </c>
      <c r="B91" s="17">
        <v>132</v>
      </c>
      <c r="C91" s="71">
        <v>27</v>
      </c>
      <c r="D91" s="71">
        <f>IFERROR(IF(OR(IFERROR(VLOOKUP($B91&amp;"-"&amp;$C91,エリア表のみ!$D$5:$M$906,3,FALSE) ="●",FALSE),IFERROR(VLOOKUP($B91&amp;"-"&amp;$C91,エリア表のみ!$Q$5:$Z$906,3,FALSE) ="●",FALSE),IFERROR(VLOOKUP($B91&amp;"-"&amp;$C91,エリア表のみ!$AD$5:$AM$906,3,FALSE) ="●",FALSE)),1,0),0)</f>
        <v>0</v>
      </c>
      <c r="E91" s="71">
        <v>200</v>
      </c>
      <c r="F91" s="71">
        <f>IFERROR(IF(OR(IFERROR(VLOOKUP($B91&amp;"-"&amp;$C91,エリア表のみ!$D$5:$M$906,5,FALSE) ="●",FALSE),IFERROR(VLOOKUP($B91&amp;"-"&amp;$C91,エリア表のみ!$Q$5:$Z$906,5,FALSE) ="●",FALSE),IFERROR(VLOOKUP($B91&amp;"-"&amp;$C91,エリア表のみ!$AD$5:$AM$906,5,FALSE) ="●",FALSE)),1,0),0)</f>
        <v>0</v>
      </c>
      <c r="G91" s="71">
        <v>120</v>
      </c>
      <c r="H91" s="71">
        <f>IFERROR(IF(OR(IFERROR(VLOOKUP($B91&amp;"-"&amp;$C91,エリア表のみ!$D$5:$M$906,7,FALSE) ="●",FALSE),IFERROR(VLOOKUP($B91&amp;"-"&amp;$C91,エリア表のみ!$Q$5:$Z$906,7,FALSE) ="●",FALSE),IFERROR(VLOOKUP($B91&amp;"-"&amp;$C91,エリア表のみ!$AD$5:$AM$906,7,FALSE) ="●",FALSE)),1,0),0)</f>
        <v>0</v>
      </c>
      <c r="I91" s="71">
        <v>320</v>
      </c>
      <c r="J91" s="71">
        <f>IFERROR(_xlfn.IFS(IFERROR(VLOOKUP($B91&amp;"-"&amp;$C91,エリア表のみ!$D$5:$M$906,1,FALSE) =$B91&amp;"-"&amp;$C91,FALSE),IFERROR(VLOOKUP($B91&amp;"-"&amp;$C91,エリア表のみ!$D$5:$M$906,9,FALSE),0),IFERROR(VLOOKUP($B91&amp;"-"&amp;$C91,エリア表のみ!$Q$5:$Z$906,1,FALSE) =$B91&amp;"-"&amp;$C91,FALSE),IFERROR(VLOOKUP($B91&amp;"-"&amp;$C91,エリア表のみ!$Q$5:$Z$906,9,FALSE),0),IFERROR(VLOOKUP($B91&amp;"-"&amp;$C91,エリア表のみ!$AD$5:$AM$906,1,FALSE) =$B91&amp;"-"&amp;$C91,FALSE),IFERROR(VLOOKUP($B91&amp;"-"&amp;$C91,エリア表のみ!$AD$5:$AM$906,9,FALSE),0)),0)</f>
        <v>0</v>
      </c>
    </row>
    <row r="92" spans="1:12">
      <c r="A92" s="17">
        <v>28</v>
      </c>
      <c r="B92" s="17">
        <v>132</v>
      </c>
      <c r="C92" s="71">
        <v>28</v>
      </c>
      <c r="D92" s="71">
        <f>IFERROR(IF(OR(IFERROR(VLOOKUP($B92&amp;"-"&amp;$C92,エリア表のみ!$D$5:$M$906,3,FALSE) ="●",FALSE),IFERROR(VLOOKUP($B92&amp;"-"&amp;$C92,エリア表のみ!$Q$5:$Z$906,3,FALSE) ="●",FALSE),IFERROR(VLOOKUP($B92&amp;"-"&amp;$C92,エリア表のみ!$AD$5:$AM$906,3,FALSE) ="●",FALSE)),1,0),0)</f>
        <v>0</v>
      </c>
      <c r="E92" s="71">
        <v>300</v>
      </c>
      <c r="F92" s="71">
        <f>IFERROR(IF(OR(IFERROR(VLOOKUP($B92&amp;"-"&amp;$C92,エリア表のみ!$D$5:$M$906,5,FALSE) ="●",FALSE),IFERROR(VLOOKUP($B92&amp;"-"&amp;$C92,エリア表のみ!$Q$5:$Z$906,5,FALSE) ="●",FALSE),IFERROR(VLOOKUP($B92&amp;"-"&amp;$C92,エリア表のみ!$AD$5:$AM$906,5,FALSE) ="●",FALSE)),1,0),0)</f>
        <v>0</v>
      </c>
      <c r="G92" s="71">
        <v>50</v>
      </c>
      <c r="H92" s="71">
        <f>IFERROR(IF(OR(IFERROR(VLOOKUP($B92&amp;"-"&amp;$C92,エリア表のみ!$D$5:$M$906,7,FALSE) ="●",FALSE),IFERROR(VLOOKUP($B92&amp;"-"&amp;$C92,エリア表のみ!$Q$5:$Z$906,7,FALSE) ="●",FALSE),IFERROR(VLOOKUP($B92&amp;"-"&amp;$C92,エリア表のみ!$AD$5:$AM$906,7,FALSE) ="●",FALSE)),1,0),0)</f>
        <v>0</v>
      </c>
      <c r="I92" s="71">
        <v>350</v>
      </c>
      <c r="J92" s="71">
        <f>IFERROR(_xlfn.IFS(IFERROR(VLOOKUP($B92&amp;"-"&amp;$C92,エリア表のみ!$D$5:$M$906,1,FALSE) =$B92&amp;"-"&amp;$C92,FALSE),IFERROR(VLOOKUP($B92&amp;"-"&amp;$C92,エリア表のみ!$D$5:$M$906,9,FALSE),0),IFERROR(VLOOKUP($B92&amp;"-"&amp;$C92,エリア表のみ!$Q$5:$Z$906,1,FALSE) =$B92&amp;"-"&amp;$C92,FALSE),IFERROR(VLOOKUP($B92&amp;"-"&amp;$C92,エリア表のみ!$Q$5:$Z$906,9,FALSE),0),IFERROR(VLOOKUP($B92&amp;"-"&amp;$C92,エリア表のみ!$AD$5:$AM$906,1,FALSE) =$B92&amp;"-"&amp;$C92,FALSE),IFERROR(VLOOKUP($B92&amp;"-"&amp;$C92,エリア表のみ!$AD$5:$AM$906,9,FALSE),0)),0)</f>
        <v>0</v>
      </c>
    </row>
    <row r="93" spans="1:12">
      <c r="A93" s="17">
        <v>29</v>
      </c>
      <c r="B93" s="17">
        <v>132</v>
      </c>
      <c r="C93" s="71">
        <v>29</v>
      </c>
      <c r="D93" s="71">
        <f>IFERROR(IF(OR(IFERROR(VLOOKUP($B93&amp;"-"&amp;$C93,エリア表のみ!$D$5:$M$906,3,FALSE) ="●",FALSE),IFERROR(VLOOKUP($B93&amp;"-"&amp;$C93,エリア表のみ!$Q$5:$Z$906,3,FALSE) ="●",FALSE),IFERROR(VLOOKUP($B93&amp;"-"&amp;$C93,エリア表のみ!$AD$5:$AM$906,3,FALSE) ="●",FALSE)),1,0),0)</f>
        <v>0</v>
      </c>
      <c r="E93" s="71">
        <v>190</v>
      </c>
      <c r="F93" s="71">
        <f>IFERROR(IF(OR(IFERROR(VLOOKUP($B93&amp;"-"&amp;$C93,エリア表のみ!$D$5:$M$906,5,FALSE) ="●",FALSE),IFERROR(VLOOKUP($B93&amp;"-"&amp;$C93,エリア表のみ!$Q$5:$Z$906,5,FALSE) ="●",FALSE),IFERROR(VLOOKUP($B93&amp;"-"&amp;$C93,エリア表のみ!$AD$5:$AM$906,5,FALSE) ="●",FALSE)),1,0),0)</f>
        <v>0</v>
      </c>
      <c r="G93" s="71">
        <v>150</v>
      </c>
      <c r="H93" s="71">
        <f>IFERROR(IF(OR(IFERROR(VLOOKUP($B93&amp;"-"&amp;$C93,エリア表のみ!$D$5:$M$906,7,FALSE) ="●",FALSE),IFERROR(VLOOKUP($B93&amp;"-"&amp;$C93,エリア表のみ!$Q$5:$Z$906,7,FALSE) ="●",FALSE),IFERROR(VLOOKUP($B93&amp;"-"&amp;$C93,エリア表のみ!$AD$5:$AM$906,7,FALSE) ="●",FALSE)),1,0),0)</f>
        <v>0</v>
      </c>
      <c r="I93" s="71">
        <v>340</v>
      </c>
      <c r="J93" s="71">
        <f>IFERROR(_xlfn.IFS(IFERROR(VLOOKUP($B93&amp;"-"&amp;$C93,エリア表のみ!$D$5:$M$906,1,FALSE) =$B93&amp;"-"&amp;$C93,FALSE),IFERROR(VLOOKUP($B93&amp;"-"&amp;$C93,エリア表のみ!$D$5:$M$906,9,FALSE),0),IFERROR(VLOOKUP($B93&amp;"-"&amp;$C93,エリア表のみ!$Q$5:$Z$906,1,FALSE) =$B93&amp;"-"&amp;$C93,FALSE),IFERROR(VLOOKUP($B93&amp;"-"&amp;$C93,エリア表のみ!$Q$5:$Z$906,9,FALSE),0),IFERROR(VLOOKUP($B93&amp;"-"&amp;$C93,エリア表のみ!$AD$5:$AM$906,1,FALSE) =$B93&amp;"-"&amp;$C93,FALSE),IFERROR(VLOOKUP($B93&amp;"-"&amp;$C93,エリア表のみ!$AD$5:$AM$906,9,FALSE),0)),0)</f>
        <v>0</v>
      </c>
    </row>
    <row r="94" spans="1:12">
      <c r="A94" s="17">
        <v>30</v>
      </c>
      <c r="B94" s="17">
        <v>132</v>
      </c>
      <c r="C94" s="71">
        <v>30</v>
      </c>
      <c r="D94" s="71">
        <f>IFERROR(IF(OR(IFERROR(VLOOKUP($B94&amp;"-"&amp;$C94,エリア表のみ!$D$5:$M$906,3,FALSE) ="●",FALSE),IFERROR(VLOOKUP($B94&amp;"-"&amp;$C94,エリア表のみ!$Q$5:$Z$906,3,FALSE) ="●",FALSE),IFERROR(VLOOKUP($B94&amp;"-"&amp;$C94,エリア表のみ!$AD$5:$AM$906,3,FALSE) ="●",FALSE)),1,0),0)</f>
        <v>0</v>
      </c>
      <c r="E94" s="71">
        <v>200</v>
      </c>
      <c r="F94" s="71">
        <f>IFERROR(IF(OR(IFERROR(VLOOKUP($B94&amp;"-"&amp;$C94,エリア表のみ!$D$5:$M$906,5,FALSE) ="●",FALSE),IFERROR(VLOOKUP($B94&amp;"-"&amp;$C94,エリア表のみ!$Q$5:$Z$906,5,FALSE) ="●",FALSE),IFERROR(VLOOKUP($B94&amp;"-"&amp;$C94,エリア表のみ!$AD$5:$AM$906,5,FALSE) ="●",FALSE)),1,0),0)</f>
        <v>0</v>
      </c>
      <c r="G94" s="71">
        <v>190</v>
      </c>
      <c r="H94" s="71">
        <f>IFERROR(IF(OR(IFERROR(VLOOKUP($B94&amp;"-"&amp;$C94,エリア表のみ!$D$5:$M$906,7,FALSE) ="●",FALSE),IFERROR(VLOOKUP($B94&amp;"-"&amp;$C94,エリア表のみ!$Q$5:$Z$906,7,FALSE) ="●",FALSE),IFERROR(VLOOKUP($B94&amp;"-"&amp;$C94,エリア表のみ!$AD$5:$AM$906,7,FALSE) ="●",FALSE)),1,0),0)</f>
        <v>0</v>
      </c>
      <c r="I94" s="71">
        <v>390</v>
      </c>
      <c r="J94" s="71">
        <f>IFERROR(_xlfn.IFS(IFERROR(VLOOKUP($B94&amp;"-"&amp;$C94,エリア表のみ!$D$5:$M$906,1,FALSE) =$B94&amp;"-"&amp;$C94,FALSE),IFERROR(VLOOKUP($B94&amp;"-"&amp;$C94,エリア表のみ!$D$5:$M$906,9,FALSE),0),IFERROR(VLOOKUP($B94&amp;"-"&amp;$C94,エリア表のみ!$Q$5:$Z$906,1,FALSE) =$B94&amp;"-"&amp;$C94,FALSE),IFERROR(VLOOKUP($B94&amp;"-"&amp;$C94,エリア表のみ!$Q$5:$Z$906,9,FALSE),0),IFERROR(VLOOKUP($B94&amp;"-"&amp;$C94,エリア表のみ!$AD$5:$AM$906,1,FALSE) =$B94&amp;"-"&amp;$C94,FALSE),IFERROR(VLOOKUP($B94&amp;"-"&amp;$C94,エリア表のみ!$AD$5:$AM$906,9,FALSE),0)),0)</f>
        <v>0</v>
      </c>
    </row>
    <row r="95" spans="1:12">
      <c r="A95" s="17">
        <v>31</v>
      </c>
      <c r="B95" s="17">
        <v>132</v>
      </c>
      <c r="C95" s="71">
        <v>31</v>
      </c>
      <c r="D95" s="71">
        <f>IFERROR(IF(OR(IFERROR(VLOOKUP($B95&amp;"-"&amp;$C95,エリア表のみ!$D$5:$M$906,3,FALSE) ="●",FALSE),IFERROR(VLOOKUP($B95&amp;"-"&amp;$C95,エリア表のみ!$Q$5:$Z$906,3,FALSE) ="●",FALSE),IFERROR(VLOOKUP($B95&amp;"-"&amp;$C95,エリア表のみ!$AD$5:$AM$906,3,FALSE) ="●",FALSE)),1,0),0)</f>
        <v>0</v>
      </c>
      <c r="E95" s="71">
        <v>150</v>
      </c>
      <c r="F95" s="71">
        <f>IFERROR(IF(OR(IFERROR(VLOOKUP($B95&amp;"-"&amp;$C95,エリア表のみ!$D$5:$M$906,5,FALSE) ="●",FALSE),IFERROR(VLOOKUP($B95&amp;"-"&amp;$C95,エリア表のみ!$Q$5:$Z$906,5,FALSE) ="●",FALSE),IFERROR(VLOOKUP($B95&amp;"-"&amp;$C95,エリア表のみ!$AD$5:$AM$906,5,FALSE) ="●",FALSE)),1,0),0)</f>
        <v>0</v>
      </c>
      <c r="G95" s="71">
        <v>100</v>
      </c>
      <c r="H95" s="71">
        <f>IFERROR(IF(OR(IFERROR(VLOOKUP($B95&amp;"-"&amp;$C95,エリア表のみ!$D$5:$M$906,7,FALSE) ="●",FALSE),IFERROR(VLOOKUP($B95&amp;"-"&amp;$C95,エリア表のみ!$Q$5:$Z$906,7,FALSE) ="●",FALSE),IFERROR(VLOOKUP($B95&amp;"-"&amp;$C95,エリア表のみ!$AD$5:$AM$906,7,FALSE) ="●",FALSE)),1,0),0)</f>
        <v>0</v>
      </c>
      <c r="I95" s="71">
        <v>250</v>
      </c>
      <c r="J95" s="71">
        <f>IFERROR(_xlfn.IFS(IFERROR(VLOOKUP($B95&amp;"-"&amp;$C95,エリア表のみ!$D$5:$M$906,1,FALSE) =$B95&amp;"-"&amp;$C95,FALSE),IFERROR(VLOOKUP($B95&amp;"-"&amp;$C95,エリア表のみ!$D$5:$M$906,9,FALSE),0),IFERROR(VLOOKUP($B95&amp;"-"&amp;$C95,エリア表のみ!$Q$5:$Z$906,1,FALSE) =$B95&amp;"-"&amp;$C95,FALSE),IFERROR(VLOOKUP($B95&amp;"-"&amp;$C95,エリア表のみ!$Q$5:$Z$906,9,FALSE),0),IFERROR(VLOOKUP($B95&amp;"-"&amp;$C95,エリア表のみ!$AD$5:$AM$906,1,FALSE) =$B95&amp;"-"&amp;$C95,FALSE),IFERROR(VLOOKUP($B95&amp;"-"&amp;$C95,エリア表のみ!$AD$5:$AM$906,9,FALSE),0)),0)</f>
        <v>0</v>
      </c>
    </row>
    <row r="96" spans="1:12">
      <c r="A96" s="17">
        <v>32</v>
      </c>
      <c r="B96" s="17">
        <v>132</v>
      </c>
      <c r="C96" s="71">
        <v>32</v>
      </c>
      <c r="D96" s="71">
        <f>IFERROR(IF(OR(IFERROR(VLOOKUP($B96&amp;"-"&amp;$C96,エリア表のみ!$D$5:$M$906,3,FALSE) ="●",FALSE),IFERROR(VLOOKUP($B96&amp;"-"&amp;$C96,エリア表のみ!$Q$5:$Z$906,3,FALSE) ="●",FALSE),IFERROR(VLOOKUP($B96&amp;"-"&amp;$C96,エリア表のみ!$AD$5:$AM$906,3,FALSE) ="●",FALSE)),1,0),0)</f>
        <v>0</v>
      </c>
      <c r="E96" s="71">
        <v>280</v>
      </c>
      <c r="F96" s="71">
        <f>IFERROR(IF(OR(IFERROR(VLOOKUP($B96&amp;"-"&amp;$C96,エリア表のみ!$D$5:$M$906,5,FALSE) ="●",FALSE),IFERROR(VLOOKUP($B96&amp;"-"&amp;$C96,エリア表のみ!$Q$5:$Z$906,5,FALSE) ="●",FALSE),IFERROR(VLOOKUP($B96&amp;"-"&amp;$C96,エリア表のみ!$AD$5:$AM$906,5,FALSE) ="●",FALSE)),1,0),0)</f>
        <v>0</v>
      </c>
      <c r="G96" s="71">
        <v>100</v>
      </c>
      <c r="H96" s="71">
        <f>IFERROR(IF(OR(IFERROR(VLOOKUP($B96&amp;"-"&amp;$C96,エリア表のみ!$D$5:$M$906,7,FALSE) ="●",FALSE),IFERROR(VLOOKUP($B96&amp;"-"&amp;$C96,エリア表のみ!$Q$5:$Z$906,7,FALSE) ="●",FALSE),IFERROR(VLOOKUP($B96&amp;"-"&amp;$C96,エリア表のみ!$AD$5:$AM$906,7,FALSE) ="●",FALSE)),1,0),0)</f>
        <v>0</v>
      </c>
      <c r="I96" s="71">
        <v>380</v>
      </c>
      <c r="J96" s="71">
        <f>IFERROR(_xlfn.IFS(IFERROR(VLOOKUP($B96&amp;"-"&amp;$C96,エリア表のみ!$D$5:$M$906,1,FALSE) =$B96&amp;"-"&amp;$C96,FALSE),IFERROR(VLOOKUP($B96&amp;"-"&amp;$C96,エリア表のみ!$D$5:$M$906,9,FALSE),0),IFERROR(VLOOKUP($B96&amp;"-"&amp;$C96,エリア表のみ!$Q$5:$Z$906,1,FALSE) =$B96&amp;"-"&amp;$C96,FALSE),IFERROR(VLOOKUP($B96&amp;"-"&amp;$C96,エリア表のみ!$Q$5:$Z$906,9,FALSE),0),IFERROR(VLOOKUP($B96&amp;"-"&amp;$C96,エリア表のみ!$AD$5:$AM$906,1,FALSE) =$B96&amp;"-"&amp;$C96,FALSE),IFERROR(VLOOKUP($B96&amp;"-"&amp;$C96,エリア表のみ!$AD$5:$AM$906,9,FALSE),0)),0)</f>
        <v>0</v>
      </c>
    </row>
    <row r="97" spans="1:10">
      <c r="A97" s="17">
        <v>33</v>
      </c>
      <c r="B97" s="17">
        <v>132</v>
      </c>
      <c r="C97" s="71">
        <v>33</v>
      </c>
      <c r="D97" s="71">
        <f>IFERROR(IF(OR(IFERROR(VLOOKUP($B97&amp;"-"&amp;$C97,エリア表のみ!$D$5:$M$906,3,FALSE) ="●",FALSE),IFERROR(VLOOKUP($B97&amp;"-"&amp;$C97,エリア表のみ!$Q$5:$Z$906,3,FALSE) ="●",FALSE),IFERROR(VLOOKUP($B97&amp;"-"&amp;$C97,エリア表のみ!$AD$5:$AM$906,3,FALSE) ="●",FALSE)),1,0),0)</f>
        <v>0</v>
      </c>
      <c r="E97" s="71">
        <v>200</v>
      </c>
      <c r="F97" s="71">
        <f>IFERROR(IF(OR(IFERROR(VLOOKUP($B97&amp;"-"&amp;$C97,エリア表のみ!$D$5:$M$906,5,FALSE) ="●",FALSE),IFERROR(VLOOKUP($B97&amp;"-"&amp;$C97,エリア表のみ!$Q$5:$Z$906,5,FALSE) ="●",FALSE),IFERROR(VLOOKUP($B97&amp;"-"&amp;$C97,エリア表のみ!$AD$5:$AM$906,5,FALSE) ="●",FALSE)),1,0),0)</f>
        <v>0</v>
      </c>
      <c r="G97" s="71">
        <v>60</v>
      </c>
      <c r="H97" s="71">
        <f>IFERROR(IF(OR(IFERROR(VLOOKUP($B97&amp;"-"&amp;$C97,エリア表のみ!$D$5:$M$906,7,FALSE) ="●",FALSE),IFERROR(VLOOKUP($B97&amp;"-"&amp;$C97,エリア表のみ!$Q$5:$Z$906,7,FALSE) ="●",FALSE),IFERROR(VLOOKUP($B97&amp;"-"&amp;$C97,エリア表のみ!$AD$5:$AM$906,7,FALSE) ="●",FALSE)),1,0),0)</f>
        <v>0</v>
      </c>
      <c r="I97" s="71">
        <v>260</v>
      </c>
      <c r="J97" s="71">
        <f>IFERROR(_xlfn.IFS(IFERROR(VLOOKUP($B97&amp;"-"&amp;$C97,エリア表のみ!$D$5:$M$906,1,FALSE) =$B97&amp;"-"&amp;$C97,FALSE),IFERROR(VLOOKUP($B97&amp;"-"&amp;$C97,エリア表のみ!$D$5:$M$906,9,FALSE),0),IFERROR(VLOOKUP($B97&amp;"-"&amp;$C97,エリア表のみ!$Q$5:$Z$906,1,FALSE) =$B97&amp;"-"&amp;$C97,FALSE),IFERROR(VLOOKUP($B97&amp;"-"&amp;$C97,エリア表のみ!$Q$5:$Z$906,9,FALSE),0),IFERROR(VLOOKUP($B97&amp;"-"&amp;$C97,エリア表のみ!$AD$5:$AM$906,1,FALSE) =$B97&amp;"-"&amp;$C97,FALSE),IFERROR(VLOOKUP($B97&amp;"-"&amp;$C97,エリア表のみ!$AD$5:$AM$906,9,FALSE),0)),0)</f>
        <v>0</v>
      </c>
    </row>
    <row r="98" spans="1:10">
      <c r="A98" s="17">
        <v>2</v>
      </c>
      <c r="B98" s="17">
        <v>133</v>
      </c>
      <c r="C98" s="71">
        <v>2</v>
      </c>
      <c r="D98" s="71">
        <f>IFERROR(IF(OR(IFERROR(VLOOKUP($B98&amp;"-"&amp;$C98,エリア表のみ!$D$5:$M$906,3,FALSE) ="●",FALSE),IFERROR(VLOOKUP($B98&amp;"-"&amp;$C98,エリア表のみ!$Q$5:$Z$906,3,FALSE) ="●",FALSE),IFERROR(VLOOKUP($B98&amp;"-"&amp;$C98,エリア表のみ!$AD$5:$AM$906,3,FALSE) ="●",FALSE)),1,0),0)</f>
        <v>0</v>
      </c>
      <c r="E98" s="71">
        <v>210</v>
      </c>
      <c r="F98" s="71">
        <f>IFERROR(IF(OR(IFERROR(VLOOKUP($B98&amp;"-"&amp;$C98,エリア表のみ!$D$5:$M$906,5,FALSE) ="●",FALSE),IFERROR(VLOOKUP($B98&amp;"-"&amp;$C98,エリア表のみ!$Q$5:$Z$906,5,FALSE) ="●",FALSE),IFERROR(VLOOKUP($B98&amp;"-"&amp;$C98,エリア表のみ!$AD$5:$AM$906,5,FALSE) ="●",FALSE)),1,0),0)</f>
        <v>0</v>
      </c>
      <c r="G98" s="71">
        <v>90</v>
      </c>
      <c r="H98" s="71">
        <f>IFERROR(IF(OR(IFERROR(VLOOKUP($B98&amp;"-"&amp;$C98,エリア表のみ!$D$5:$M$906,7,FALSE) ="●",FALSE),IFERROR(VLOOKUP($B98&amp;"-"&amp;$C98,エリア表のみ!$Q$5:$Z$906,7,FALSE) ="●",FALSE),IFERROR(VLOOKUP($B98&amp;"-"&amp;$C98,エリア表のみ!$AD$5:$AM$906,7,FALSE) ="●",FALSE)),1,0),0)</f>
        <v>0</v>
      </c>
      <c r="I98" s="71">
        <v>300</v>
      </c>
      <c r="J98" s="71">
        <f>IFERROR(_xlfn.IFS(IFERROR(VLOOKUP($B98&amp;"-"&amp;$C98,エリア表のみ!$D$5:$M$906,1,FALSE) =$B98&amp;"-"&amp;$C98,FALSE),IFERROR(VLOOKUP($B98&amp;"-"&amp;$C98,エリア表のみ!$D$5:$M$906,9,FALSE),0),IFERROR(VLOOKUP($B98&amp;"-"&amp;$C98,エリア表のみ!$Q$5:$Z$906,1,FALSE) =$B98&amp;"-"&amp;$C98,FALSE),IFERROR(VLOOKUP($B98&amp;"-"&amp;$C98,エリア表のみ!$Q$5:$Z$906,9,FALSE),0),IFERROR(VLOOKUP($B98&amp;"-"&amp;$C98,エリア表のみ!$AD$5:$AM$906,1,FALSE) =$B98&amp;"-"&amp;$C98,FALSE),IFERROR(VLOOKUP($B98&amp;"-"&amp;$C98,エリア表のみ!$AD$5:$AM$906,9,FALSE),0)),0)</f>
        <v>0</v>
      </c>
    </row>
    <row r="99" spans="1:10">
      <c r="A99" s="17">
        <v>3</v>
      </c>
      <c r="B99" s="17">
        <v>133</v>
      </c>
      <c r="C99" s="71">
        <v>3</v>
      </c>
      <c r="D99" s="71">
        <f>IFERROR(IF(OR(IFERROR(VLOOKUP($B99&amp;"-"&amp;$C99,エリア表のみ!$D$5:$M$906,3,FALSE) ="●",FALSE),IFERROR(VLOOKUP($B99&amp;"-"&amp;$C99,エリア表のみ!$Q$5:$Z$906,3,FALSE) ="●",FALSE),IFERROR(VLOOKUP($B99&amp;"-"&amp;$C99,エリア表のみ!$AD$5:$AM$906,3,FALSE) ="●",FALSE)),1,0),0)</f>
        <v>0</v>
      </c>
      <c r="E99" s="71">
        <v>60</v>
      </c>
      <c r="F99" s="71">
        <f>IFERROR(IF(OR(IFERROR(VLOOKUP($B99&amp;"-"&amp;$C99,エリア表のみ!$D$5:$M$906,5,FALSE) ="●",FALSE),IFERROR(VLOOKUP($B99&amp;"-"&amp;$C99,エリア表のみ!$Q$5:$Z$906,5,FALSE) ="●",FALSE),IFERROR(VLOOKUP($B99&amp;"-"&amp;$C99,エリア表のみ!$AD$5:$AM$906,5,FALSE) ="●",FALSE)),1,0),0)</f>
        <v>0</v>
      </c>
      <c r="G99" s="71">
        <v>70</v>
      </c>
      <c r="H99" s="71">
        <f>IFERROR(IF(OR(IFERROR(VLOOKUP($B99&amp;"-"&amp;$C99,エリア表のみ!$D$5:$M$906,7,FALSE) ="●",FALSE),IFERROR(VLOOKUP($B99&amp;"-"&amp;$C99,エリア表のみ!$Q$5:$Z$906,7,FALSE) ="●",FALSE),IFERROR(VLOOKUP($B99&amp;"-"&amp;$C99,エリア表のみ!$AD$5:$AM$906,7,FALSE) ="●",FALSE)),1,0),0)</f>
        <v>0</v>
      </c>
      <c r="I99" s="71">
        <v>130</v>
      </c>
      <c r="J99" s="71">
        <f>IFERROR(_xlfn.IFS(IFERROR(VLOOKUP($B99&amp;"-"&amp;$C99,エリア表のみ!$D$5:$M$906,1,FALSE) =$B99&amp;"-"&amp;$C99,FALSE),IFERROR(VLOOKUP($B99&amp;"-"&amp;$C99,エリア表のみ!$D$5:$M$906,9,FALSE),0),IFERROR(VLOOKUP($B99&amp;"-"&amp;$C99,エリア表のみ!$Q$5:$Z$906,1,FALSE) =$B99&amp;"-"&amp;$C99,FALSE),IFERROR(VLOOKUP($B99&amp;"-"&amp;$C99,エリア表のみ!$Q$5:$Z$906,9,FALSE),0),IFERROR(VLOOKUP($B99&amp;"-"&amp;$C99,エリア表のみ!$AD$5:$AM$906,1,FALSE) =$B99&amp;"-"&amp;$C99,FALSE),IFERROR(VLOOKUP($B99&amp;"-"&amp;$C99,エリア表のみ!$AD$5:$AM$906,9,FALSE),0)),0)</f>
        <v>0</v>
      </c>
    </row>
    <row r="100" spans="1:10">
      <c r="A100" s="17">
        <v>4</v>
      </c>
      <c r="B100" s="17">
        <v>133</v>
      </c>
      <c r="C100" s="71">
        <v>4</v>
      </c>
      <c r="D100" s="71">
        <f>IFERROR(IF(OR(IFERROR(VLOOKUP($B100&amp;"-"&amp;$C100,エリア表のみ!$D$5:$M$906,3,FALSE) ="●",FALSE),IFERROR(VLOOKUP($B100&amp;"-"&amp;$C100,エリア表のみ!$Q$5:$Z$906,3,FALSE) ="●",FALSE),IFERROR(VLOOKUP($B100&amp;"-"&amp;$C100,エリア表のみ!$AD$5:$AM$906,3,FALSE) ="●",FALSE)),1,0),0)</f>
        <v>0</v>
      </c>
      <c r="E100" s="71">
        <v>100</v>
      </c>
      <c r="F100" s="71">
        <f>IFERROR(IF(OR(IFERROR(VLOOKUP($B100&amp;"-"&amp;$C100,エリア表のみ!$D$5:$M$906,5,FALSE) ="●",FALSE),IFERROR(VLOOKUP($B100&amp;"-"&amp;$C100,エリア表のみ!$Q$5:$Z$906,5,FALSE) ="●",FALSE),IFERROR(VLOOKUP($B100&amp;"-"&amp;$C100,エリア表のみ!$AD$5:$AM$906,5,FALSE) ="●",FALSE)),1,0),0)</f>
        <v>0</v>
      </c>
      <c r="G100" s="71">
        <v>40</v>
      </c>
      <c r="H100" s="71">
        <f>IFERROR(IF(OR(IFERROR(VLOOKUP($B100&amp;"-"&amp;$C100,エリア表のみ!$D$5:$M$906,7,FALSE) ="●",FALSE),IFERROR(VLOOKUP($B100&amp;"-"&amp;$C100,エリア表のみ!$Q$5:$Z$906,7,FALSE) ="●",FALSE),IFERROR(VLOOKUP($B100&amp;"-"&amp;$C100,エリア表のみ!$AD$5:$AM$906,7,FALSE) ="●",FALSE)),1,0),0)</f>
        <v>0</v>
      </c>
      <c r="I100" s="71">
        <v>140</v>
      </c>
      <c r="J100" s="71">
        <f>IFERROR(_xlfn.IFS(IFERROR(VLOOKUP($B100&amp;"-"&amp;$C100,エリア表のみ!$D$5:$M$906,1,FALSE) =$B100&amp;"-"&amp;$C100,FALSE),IFERROR(VLOOKUP($B100&amp;"-"&amp;$C100,エリア表のみ!$D$5:$M$906,9,FALSE),0),IFERROR(VLOOKUP($B100&amp;"-"&amp;$C100,エリア表のみ!$Q$5:$Z$906,1,FALSE) =$B100&amp;"-"&amp;$C100,FALSE),IFERROR(VLOOKUP($B100&amp;"-"&amp;$C100,エリア表のみ!$Q$5:$Z$906,9,FALSE),0),IFERROR(VLOOKUP($B100&amp;"-"&amp;$C100,エリア表のみ!$AD$5:$AM$906,1,FALSE) =$B100&amp;"-"&amp;$C100,FALSE),IFERROR(VLOOKUP($B100&amp;"-"&amp;$C100,エリア表のみ!$AD$5:$AM$906,9,FALSE),0)),0)</f>
        <v>0</v>
      </c>
    </row>
    <row r="101" spans="1:10">
      <c r="A101" s="17">
        <v>5</v>
      </c>
      <c r="B101" s="17">
        <v>133</v>
      </c>
      <c r="C101" s="71">
        <v>5</v>
      </c>
      <c r="D101" s="71">
        <f>IFERROR(IF(OR(IFERROR(VLOOKUP($B101&amp;"-"&amp;$C101,エリア表のみ!$D$5:$M$906,3,FALSE) ="●",FALSE),IFERROR(VLOOKUP($B101&amp;"-"&amp;$C101,エリア表のみ!$Q$5:$Z$906,3,FALSE) ="●",FALSE),IFERROR(VLOOKUP($B101&amp;"-"&amp;$C101,エリア表のみ!$AD$5:$AM$906,3,FALSE) ="●",FALSE)),1,0),0)</f>
        <v>0</v>
      </c>
      <c r="E101" s="71">
        <v>70</v>
      </c>
      <c r="F101" s="71">
        <f>IFERROR(IF(OR(IFERROR(VLOOKUP($B101&amp;"-"&amp;$C101,エリア表のみ!$D$5:$M$906,5,FALSE) ="●",FALSE),IFERROR(VLOOKUP($B101&amp;"-"&amp;$C101,エリア表のみ!$Q$5:$Z$906,5,FALSE) ="●",FALSE),IFERROR(VLOOKUP($B101&amp;"-"&amp;$C101,エリア表のみ!$AD$5:$AM$906,5,FALSE) ="●",FALSE)),1,0),0)</f>
        <v>0</v>
      </c>
      <c r="G101" s="71">
        <v>50</v>
      </c>
      <c r="H101" s="71">
        <f>IFERROR(IF(OR(IFERROR(VLOOKUP($B101&amp;"-"&amp;$C101,エリア表のみ!$D$5:$M$906,7,FALSE) ="●",FALSE),IFERROR(VLOOKUP($B101&amp;"-"&amp;$C101,エリア表のみ!$Q$5:$Z$906,7,FALSE) ="●",FALSE),IFERROR(VLOOKUP($B101&amp;"-"&amp;$C101,エリア表のみ!$AD$5:$AM$906,7,FALSE) ="●",FALSE)),1,0),0)</f>
        <v>0</v>
      </c>
      <c r="I101" s="71">
        <v>120</v>
      </c>
      <c r="J101" s="71">
        <f>IFERROR(_xlfn.IFS(IFERROR(VLOOKUP($B101&amp;"-"&amp;$C101,エリア表のみ!$D$5:$M$906,1,FALSE) =$B101&amp;"-"&amp;$C101,FALSE),IFERROR(VLOOKUP($B101&amp;"-"&amp;$C101,エリア表のみ!$D$5:$M$906,9,FALSE),0),IFERROR(VLOOKUP($B101&amp;"-"&amp;$C101,エリア表のみ!$Q$5:$Z$906,1,FALSE) =$B101&amp;"-"&amp;$C101,FALSE),IFERROR(VLOOKUP($B101&amp;"-"&amp;$C101,エリア表のみ!$Q$5:$Z$906,9,FALSE),0),IFERROR(VLOOKUP($B101&amp;"-"&amp;$C101,エリア表のみ!$AD$5:$AM$906,1,FALSE) =$B101&amp;"-"&amp;$C101,FALSE),IFERROR(VLOOKUP($B101&amp;"-"&amp;$C101,エリア表のみ!$AD$5:$AM$906,9,FALSE),0)),0)</f>
        <v>0</v>
      </c>
    </row>
    <row r="102" spans="1:10">
      <c r="A102" s="17">
        <v>6</v>
      </c>
      <c r="B102" s="17">
        <v>133</v>
      </c>
      <c r="C102" s="71">
        <v>6</v>
      </c>
      <c r="D102" s="71">
        <f>IFERROR(IF(OR(IFERROR(VLOOKUP($B102&amp;"-"&amp;$C102,エリア表のみ!$D$5:$M$906,3,FALSE) ="●",FALSE),IFERROR(VLOOKUP($B102&amp;"-"&amp;$C102,エリア表のみ!$Q$5:$Z$906,3,FALSE) ="●",FALSE),IFERROR(VLOOKUP($B102&amp;"-"&amp;$C102,エリア表のみ!$AD$5:$AM$906,3,FALSE) ="●",FALSE)),1,0),0)</f>
        <v>0</v>
      </c>
      <c r="E102" s="71">
        <v>50</v>
      </c>
      <c r="F102" s="71">
        <f>IFERROR(IF(OR(IFERROR(VLOOKUP($B102&amp;"-"&amp;$C102,エリア表のみ!$D$5:$M$906,5,FALSE) ="●",FALSE),IFERROR(VLOOKUP($B102&amp;"-"&amp;$C102,エリア表のみ!$Q$5:$Z$906,5,FALSE) ="●",FALSE),IFERROR(VLOOKUP($B102&amp;"-"&amp;$C102,エリア表のみ!$AD$5:$AM$906,5,FALSE) ="●",FALSE)),1,0),0)</f>
        <v>0</v>
      </c>
      <c r="G102" s="71">
        <v>20</v>
      </c>
      <c r="H102" s="71">
        <f>IFERROR(IF(OR(IFERROR(VLOOKUP($B102&amp;"-"&amp;$C102,エリア表のみ!$D$5:$M$906,7,FALSE) ="●",FALSE),IFERROR(VLOOKUP($B102&amp;"-"&amp;$C102,エリア表のみ!$Q$5:$Z$906,7,FALSE) ="●",FALSE),IFERROR(VLOOKUP($B102&amp;"-"&amp;$C102,エリア表のみ!$AD$5:$AM$906,7,FALSE) ="●",FALSE)),1,0),0)</f>
        <v>0</v>
      </c>
      <c r="I102" s="71">
        <v>70</v>
      </c>
      <c r="J102" s="71">
        <f>IFERROR(_xlfn.IFS(IFERROR(VLOOKUP($B102&amp;"-"&amp;$C102,エリア表のみ!$D$5:$M$906,1,FALSE) =$B102&amp;"-"&amp;$C102,FALSE),IFERROR(VLOOKUP($B102&amp;"-"&amp;$C102,エリア表のみ!$D$5:$M$906,9,FALSE),0),IFERROR(VLOOKUP($B102&amp;"-"&amp;$C102,エリア表のみ!$Q$5:$Z$906,1,FALSE) =$B102&amp;"-"&amp;$C102,FALSE),IFERROR(VLOOKUP($B102&amp;"-"&amp;$C102,エリア表のみ!$Q$5:$Z$906,9,FALSE),0),IFERROR(VLOOKUP($B102&amp;"-"&amp;$C102,エリア表のみ!$AD$5:$AM$906,1,FALSE) =$B102&amp;"-"&amp;$C102,FALSE),IFERROR(VLOOKUP($B102&amp;"-"&amp;$C102,エリア表のみ!$AD$5:$AM$906,9,FALSE),0)),0)</f>
        <v>0</v>
      </c>
    </row>
    <row r="103" spans="1:10">
      <c r="A103" s="17">
        <v>7</v>
      </c>
      <c r="B103" s="17">
        <v>133</v>
      </c>
      <c r="C103" s="71">
        <v>7</v>
      </c>
      <c r="D103" s="71">
        <f>IFERROR(IF(OR(IFERROR(VLOOKUP($B103&amp;"-"&amp;$C103,エリア表のみ!$D$5:$M$906,3,FALSE) ="●",FALSE),IFERROR(VLOOKUP($B103&amp;"-"&amp;$C103,エリア表のみ!$Q$5:$Z$906,3,FALSE) ="●",FALSE),IFERROR(VLOOKUP($B103&amp;"-"&amp;$C103,エリア表のみ!$AD$5:$AM$906,3,FALSE) ="●",FALSE)),1,0),0)</f>
        <v>0</v>
      </c>
      <c r="E103" s="71">
        <v>40</v>
      </c>
      <c r="F103" s="71">
        <f>IFERROR(IF(OR(IFERROR(VLOOKUP($B103&amp;"-"&amp;$C103,エリア表のみ!$D$5:$M$906,5,FALSE) ="●",FALSE),IFERROR(VLOOKUP($B103&amp;"-"&amp;$C103,エリア表のみ!$Q$5:$Z$906,5,FALSE) ="●",FALSE),IFERROR(VLOOKUP($B103&amp;"-"&amp;$C103,エリア表のみ!$AD$5:$AM$906,5,FALSE) ="●",FALSE)),1,0),0)</f>
        <v>0</v>
      </c>
      <c r="G103" s="71">
        <v>50</v>
      </c>
      <c r="H103" s="71">
        <f>IFERROR(IF(OR(IFERROR(VLOOKUP($B103&amp;"-"&amp;$C103,エリア表のみ!$D$5:$M$906,7,FALSE) ="●",FALSE),IFERROR(VLOOKUP($B103&amp;"-"&amp;$C103,エリア表のみ!$Q$5:$Z$906,7,FALSE) ="●",FALSE),IFERROR(VLOOKUP($B103&amp;"-"&amp;$C103,エリア表のみ!$AD$5:$AM$906,7,FALSE) ="●",FALSE)),1,0),0)</f>
        <v>0</v>
      </c>
      <c r="I103" s="71">
        <v>90</v>
      </c>
      <c r="J103" s="71">
        <f>IFERROR(_xlfn.IFS(IFERROR(VLOOKUP($B103&amp;"-"&amp;$C103,エリア表のみ!$D$5:$M$906,1,FALSE) =$B103&amp;"-"&amp;$C103,FALSE),IFERROR(VLOOKUP($B103&amp;"-"&amp;$C103,エリア表のみ!$D$5:$M$906,9,FALSE),0),IFERROR(VLOOKUP($B103&amp;"-"&amp;$C103,エリア表のみ!$Q$5:$Z$906,1,FALSE) =$B103&amp;"-"&amp;$C103,FALSE),IFERROR(VLOOKUP($B103&amp;"-"&amp;$C103,エリア表のみ!$Q$5:$Z$906,9,FALSE),0),IFERROR(VLOOKUP($B103&amp;"-"&amp;$C103,エリア表のみ!$AD$5:$AM$906,1,FALSE) =$B103&amp;"-"&amp;$C103,FALSE),IFERROR(VLOOKUP($B103&amp;"-"&amp;$C103,エリア表のみ!$AD$5:$AM$906,9,FALSE),0)),0)</f>
        <v>0</v>
      </c>
    </row>
    <row r="104" spans="1:10">
      <c r="A104" s="17">
        <v>8</v>
      </c>
      <c r="B104" s="17">
        <v>133</v>
      </c>
      <c r="C104" s="71">
        <v>8</v>
      </c>
      <c r="D104" s="71">
        <f>IFERROR(IF(OR(IFERROR(VLOOKUP($B104&amp;"-"&amp;$C104,エリア表のみ!$D$5:$M$906,3,FALSE) ="●",FALSE),IFERROR(VLOOKUP($B104&amp;"-"&amp;$C104,エリア表のみ!$Q$5:$Z$906,3,FALSE) ="●",FALSE),IFERROR(VLOOKUP($B104&amp;"-"&amp;$C104,エリア表のみ!$AD$5:$AM$906,3,FALSE) ="●",FALSE)),1,0),0)</f>
        <v>0</v>
      </c>
      <c r="E104" s="71">
        <v>0</v>
      </c>
      <c r="F104" s="71">
        <f>IFERROR(IF(OR(IFERROR(VLOOKUP($B104&amp;"-"&amp;$C104,エリア表のみ!$D$5:$M$906,5,FALSE) ="●",FALSE),IFERROR(VLOOKUP($B104&amp;"-"&amp;$C104,エリア表のみ!$Q$5:$Z$906,5,FALSE) ="●",FALSE),IFERROR(VLOOKUP($B104&amp;"-"&amp;$C104,エリア表のみ!$AD$5:$AM$906,5,FALSE) ="●",FALSE)),1,0),0)</f>
        <v>0</v>
      </c>
      <c r="G104" s="71">
        <v>60</v>
      </c>
      <c r="H104" s="71">
        <f>IFERROR(IF(OR(IFERROR(VLOOKUP($B104&amp;"-"&amp;$C104,エリア表のみ!$D$5:$M$906,7,FALSE) ="●",FALSE),IFERROR(VLOOKUP($B104&amp;"-"&amp;$C104,エリア表のみ!$Q$5:$Z$906,7,FALSE) ="●",FALSE),IFERROR(VLOOKUP($B104&amp;"-"&amp;$C104,エリア表のみ!$AD$5:$AM$906,7,FALSE) ="●",FALSE)),1,0),0)</f>
        <v>0</v>
      </c>
      <c r="I104" s="71">
        <v>60</v>
      </c>
      <c r="J104" s="71">
        <f>IFERROR(_xlfn.IFS(IFERROR(VLOOKUP($B104&amp;"-"&amp;$C104,エリア表のみ!$D$5:$M$906,1,FALSE) =$B104&amp;"-"&amp;$C104,FALSE),IFERROR(VLOOKUP($B104&amp;"-"&amp;$C104,エリア表のみ!$D$5:$M$906,9,FALSE),0),IFERROR(VLOOKUP($B104&amp;"-"&amp;$C104,エリア表のみ!$Q$5:$Z$906,1,FALSE) =$B104&amp;"-"&amp;$C104,FALSE),IFERROR(VLOOKUP($B104&amp;"-"&amp;$C104,エリア表のみ!$Q$5:$Z$906,9,FALSE),0),IFERROR(VLOOKUP($B104&amp;"-"&amp;$C104,エリア表のみ!$AD$5:$AM$906,1,FALSE) =$B104&amp;"-"&amp;$C104,FALSE),IFERROR(VLOOKUP($B104&amp;"-"&amp;$C104,エリア表のみ!$AD$5:$AM$906,9,FALSE),0)),0)</f>
        <v>0</v>
      </c>
    </row>
    <row r="105" spans="1:10">
      <c r="A105" s="17">
        <v>9</v>
      </c>
      <c r="B105" s="17">
        <v>133</v>
      </c>
      <c r="C105" s="71">
        <v>9</v>
      </c>
      <c r="D105" s="71">
        <f>IFERROR(IF(OR(IFERROR(VLOOKUP($B105&amp;"-"&amp;$C105,エリア表のみ!$D$5:$M$906,3,FALSE) ="●",FALSE),IFERROR(VLOOKUP($B105&amp;"-"&amp;$C105,エリア表のみ!$Q$5:$Z$906,3,FALSE) ="●",FALSE),IFERROR(VLOOKUP($B105&amp;"-"&amp;$C105,エリア表のみ!$AD$5:$AM$906,3,FALSE) ="●",FALSE)),1,0),0)</f>
        <v>0</v>
      </c>
      <c r="E105" s="71">
        <v>380</v>
      </c>
      <c r="F105" s="71">
        <f>IFERROR(IF(OR(IFERROR(VLOOKUP($B105&amp;"-"&amp;$C105,エリア表のみ!$D$5:$M$906,5,FALSE) ="●",FALSE),IFERROR(VLOOKUP($B105&amp;"-"&amp;$C105,エリア表のみ!$Q$5:$Z$906,5,FALSE) ="●",FALSE),IFERROR(VLOOKUP($B105&amp;"-"&amp;$C105,エリア表のみ!$AD$5:$AM$906,5,FALSE) ="●",FALSE)),1,0),0)</f>
        <v>0</v>
      </c>
      <c r="G105" s="71">
        <v>90</v>
      </c>
      <c r="H105" s="71">
        <f>IFERROR(IF(OR(IFERROR(VLOOKUP($B105&amp;"-"&amp;$C105,エリア表のみ!$D$5:$M$906,7,FALSE) ="●",FALSE),IFERROR(VLOOKUP($B105&amp;"-"&amp;$C105,エリア表のみ!$Q$5:$Z$906,7,FALSE) ="●",FALSE),IFERROR(VLOOKUP($B105&amp;"-"&amp;$C105,エリア表のみ!$AD$5:$AM$906,7,FALSE) ="●",FALSE)),1,0),0)</f>
        <v>0</v>
      </c>
      <c r="I105" s="71">
        <v>470</v>
      </c>
      <c r="J105" s="71">
        <f>IFERROR(_xlfn.IFS(IFERROR(VLOOKUP($B105&amp;"-"&amp;$C105,エリア表のみ!$D$5:$M$906,1,FALSE) =$B105&amp;"-"&amp;$C105,FALSE),IFERROR(VLOOKUP($B105&amp;"-"&amp;$C105,エリア表のみ!$D$5:$M$906,9,FALSE),0),IFERROR(VLOOKUP($B105&amp;"-"&amp;$C105,エリア表のみ!$Q$5:$Z$906,1,FALSE) =$B105&amp;"-"&amp;$C105,FALSE),IFERROR(VLOOKUP($B105&amp;"-"&amp;$C105,エリア表のみ!$Q$5:$Z$906,9,FALSE),0),IFERROR(VLOOKUP($B105&amp;"-"&amp;$C105,エリア表のみ!$AD$5:$AM$906,1,FALSE) =$B105&amp;"-"&amp;$C105,FALSE),IFERROR(VLOOKUP($B105&amp;"-"&amp;$C105,エリア表のみ!$AD$5:$AM$906,9,FALSE),0)),0)</f>
        <v>0</v>
      </c>
    </row>
    <row r="106" spans="1:10">
      <c r="A106" s="17">
        <v>10</v>
      </c>
      <c r="B106" s="17">
        <v>133</v>
      </c>
      <c r="C106" s="71">
        <v>10</v>
      </c>
      <c r="D106" s="71">
        <f>IFERROR(IF(OR(IFERROR(VLOOKUP($B106&amp;"-"&amp;$C106,エリア表のみ!$D$5:$M$906,3,FALSE) ="●",FALSE),IFERROR(VLOOKUP($B106&amp;"-"&amp;$C106,エリア表のみ!$Q$5:$Z$906,3,FALSE) ="●",FALSE),IFERROR(VLOOKUP($B106&amp;"-"&amp;$C106,エリア表のみ!$AD$5:$AM$906,3,FALSE) ="●",FALSE)),1,0),0)</f>
        <v>0</v>
      </c>
      <c r="E106" s="71">
        <v>400</v>
      </c>
      <c r="F106" s="71">
        <f>IFERROR(IF(OR(IFERROR(VLOOKUP($B106&amp;"-"&amp;$C106,エリア表のみ!$D$5:$M$906,5,FALSE) ="●",FALSE),IFERROR(VLOOKUP($B106&amp;"-"&amp;$C106,エリア表のみ!$Q$5:$Z$906,5,FALSE) ="●",FALSE),IFERROR(VLOOKUP($B106&amp;"-"&amp;$C106,エリア表のみ!$AD$5:$AM$906,5,FALSE) ="●",FALSE)),1,0),0)</f>
        <v>0</v>
      </c>
      <c r="G106" s="71">
        <v>70</v>
      </c>
      <c r="H106" s="71">
        <f>IFERROR(IF(OR(IFERROR(VLOOKUP($B106&amp;"-"&amp;$C106,エリア表のみ!$D$5:$M$906,7,FALSE) ="●",FALSE),IFERROR(VLOOKUP($B106&amp;"-"&amp;$C106,エリア表のみ!$Q$5:$Z$906,7,FALSE) ="●",FALSE),IFERROR(VLOOKUP($B106&amp;"-"&amp;$C106,エリア表のみ!$AD$5:$AM$906,7,FALSE) ="●",FALSE)),1,0),0)</f>
        <v>0</v>
      </c>
      <c r="I106" s="71">
        <v>470</v>
      </c>
      <c r="J106" s="71">
        <f>IFERROR(_xlfn.IFS(IFERROR(VLOOKUP($B106&amp;"-"&amp;$C106,エリア表のみ!$D$5:$M$906,1,FALSE) =$B106&amp;"-"&amp;$C106,FALSE),IFERROR(VLOOKUP($B106&amp;"-"&amp;$C106,エリア表のみ!$D$5:$M$906,9,FALSE),0),IFERROR(VLOOKUP($B106&amp;"-"&amp;$C106,エリア表のみ!$Q$5:$Z$906,1,FALSE) =$B106&amp;"-"&amp;$C106,FALSE),IFERROR(VLOOKUP($B106&amp;"-"&amp;$C106,エリア表のみ!$Q$5:$Z$906,9,FALSE),0),IFERROR(VLOOKUP($B106&amp;"-"&amp;$C106,エリア表のみ!$AD$5:$AM$906,1,FALSE) =$B106&amp;"-"&amp;$C106,FALSE),IFERROR(VLOOKUP($B106&amp;"-"&amp;$C106,エリア表のみ!$AD$5:$AM$906,9,FALSE),0)),0)</f>
        <v>0</v>
      </c>
    </row>
    <row r="107" spans="1:10">
      <c r="A107" s="17">
        <v>11</v>
      </c>
      <c r="B107" s="17">
        <v>133</v>
      </c>
      <c r="C107" s="71">
        <v>11</v>
      </c>
      <c r="D107" s="71">
        <f>IFERROR(IF(OR(IFERROR(VLOOKUP($B107&amp;"-"&amp;$C107,エリア表のみ!$D$5:$M$906,3,FALSE) ="●",FALSE),IFERROR(VLOOKUP($B107&amp;"-"&amp;$C107,エリア表のみ!$Q$5:$Z$906,3,FALSE) ="●",FALSE),IFERROR(VLOOKUP($B107&amp;"-"&amp;$C107,エリア表のみ!$AD$5:$AM$906,3,FALSE) ="●",FALSE)),1,0),0)</f>
        <v>0</v>
      </c>
      <c r="E107" s="71">
        <v>180</v>
      </c>
      <c r="F107" s="71">
        <f>IFERROR(IF(OR(IFERROR(VLOOKUP($B107&amp;"-"&amp;$C107,エリア表のみ!$D$5:$M$906,5,FALSE) ="●",FALSE),IFERROR(VLOOKUP($B107&amp;"-"&amp;$C107,エリア表のみ!$Q$5:$Z$906,5,FALSE) ="●",FALSE),IFERROR(VLOOKUP($B107&amp;"-"&amp;$C107,エリア表のみ!$AD$5:$AM$906,5,FALSE) ="●",FALSE)),1,0),0)</f>
        <v>0</v>
      </c>
      <c r="G107" s="71">
        <v>30</v>
      </c>
      <c r="H107" s="71">
        <f>IFERROR(IF(OR(IFERROR(VLOOKUP($B107&amp;"-"&amp;$C107,エリア表のみ!$D$5:$M$906,7,FALSE) ="●",FALSE),IFERROR(VLOOKUP($B107&amp;"-"&amp;$C107,エリア表のみ!$Q$5:$Z$906,7,FALSE) ="●",FALSE),IFERROR(VLOOKUP($B107&amp;"-"&amp;$C107,エリア表のみ!$AD$5:$AM$906,7,FALSE) ="●",FALSE)),1,0),0)</f>
        <v>0</v>
      </c>
      <c r="I107" s="71">
        <v>210</v>
      </c>
      <c r="J107" s="71">
        <f>IFERROR(_xlfn.IFS(IFERROR(VLOOKUP($B107&amp;"-"&amp;$C107,エリア表のみ!$D$5:$M$906,1,FALSE) =$B107&amp;"-"&amp;$C107,FALSE),IFERROR(VLOOKUP($B107&amp;"-"&amp;$C107,エリア表のみ!$D$5:$M$906,9,FALSE),0),IFERROR(VLOOKUP($B107&amp;"-"&amp;$C107,エリア表のみ!$Q$5:$Z$906,1,FALSE) =$B107&amp;"-"&amp;$C107,FALSE),IFERROR(VLOOKUP($B107&amp;"-"&amp;$C107,エリア表のみ!$Q$5:$Z$906,9,FALSE),0),IFERROR(VLOOKUP($B107&amp;"-"&amp;$C107,エリア表のみ!$AD$5:$AM$906,1,FALSE) =$B107&amp;"-"&amp;$C107,FALSE),IFERROR(VLOOKUP($B107&amp;"-"&amp;$C107,エリア表のみ!$AD$5:$AM$906,9,FALSE),0)),0)</f>
        <v>0</v>
      </c>
    </row>
    <row r="108" spans="1:10">
      <c r="A108" s="17">
        <v>12</v>
      </c>
      <c r="B108" s="17">
        <v>133</v>
      </c>
      <c r="C108" s="71">
        <v>12</v>
      </c>
      <c r="D108" s="71">
        <f>IFERROR(IF(OR(IFERROR(VLOOKUP($B108&amp;"-"&amp;$C108,エリア表のみ!$D$5:$M$906,3,FALSE) ="●",FALSE),IFERROR(VLOOKUP($B108&amp;"-"&amp;$C108,エリア表のみ!$Q$5:$Z$906,3,FALSE) ="●",FALSE),IFERROR(VLOOKUP($B108&amp;"-"&amp;$C108,エリア表のみ!$AD$5:$AM$906,3,FALSE) ="●",FALSE)),1,0),0)</f>
        <v>0</v>
      </c>
      <c r="E108" s="71">
        <v>210</v>
      </c>
      <c r="F108" s="71">
        <f>IFERROR(IF(OR(IFERROR(VLOOKUP($B108&amp;"-"&amp;$C108,エリア表のみ!$D$5:$M$906,5,FALSE) ="●",FALSE),IFERROR(VLOOKUP($B108&amp;"-"&amp;$C108,エリア表のみ!$Q$5:$Z$906,5,FALSE) ="●",FALSE),IFERROR(VLOOKUP($B108&amp;"-"&amp;$C108,エリア表のみ!$AD$5:$AM$906,5,FALSE) ="●",FALSE)),1,0),0)</f>
        <v>0</v>
      </c>
      <c r="G108" s="71">
        <v>80</v>
      </c>
      <c r="H108" s="71">
        <f>IFERROR(IF(OR(IFERROR(VLOOKUP($B108&amp;"-"&amp;$C108,エリア表のみ!$D$5:$M$906,7,FALSE) ="●",FALSE),IFERROR(VLOOKUP($B108&amp;"-"&amp;$C108,エリア表のみ!$Q$5:$Z$906,7,FALSE) ="●",FALSE),IFERROR(VLOOKUP($B108&amp;"-"&amp;$C108,エリア表のみ!$AD$5:$AM$906,7,FALSE) ="●",FALSE)),1,0),0)</f>
        <v>0</v>
      </c>
      <c r="I108" s="71">
        <v>290</v>
      </c>
      <c r="J108" s="71">
        <f>IFERROR(_xlfn.IFS(IFERROR(VLOOKUP($B108&amp;"-"&amp;$C108,エリア表のみ!$D$5:$M$906,1,FALSE) =$B108&amp;"-"&amp;$C108,FALSE),IFERROR(VLOOKUP($B108&amp;"-"&amp;$C108,エリア表のみ!$D$5:$M$906,9,FALSE),0),IFERROR(VLOOKUP($B108&amp;"-"&amp;$C108,エリア表のみ!$Q$5:$Z$906,1,FALSE) =$B108&amp;"-"&amp;$C108,FALSE),IFERROR(VLOOKUP($B108&amp;"-"&amp;$C108,エリア表のみ!$Q$5:$Z$906,9,FALSE),0),IFERROR(VLOOKUP($B108&amp;"-"&amp;$C108,エリア表のみ!$AD$5:$AM$906,1,FALSE) =$B108&amp;"-"&amp;$C108,FALSE),IFERROR(VLOOKUP($B108&amp;"-"&amp;$C108,エリア表のみ!$AD$5:$AM$906,9,FALSE),0)),0)</f>
        <v>0</v>
      </c>
    </row>
    <row r="109" spans="1:10">
      <c r="A109" s="17">
        <v>13</v>
      </c>
      <c r="B109" s="17">
        <v>133</v>
      </c>
      <c r="C109" s="71">
        <v>13</v>
      </c>
      <c r="D109" s="71">
        <f>IFERROR(IF(OR(IFERROR(VLOOKUP($B109&amp;"-"&amp;$C109,エリア表のみ!$D$5:$M$906,3,FALSE) ="●",FALSE),IFERROR(VLOOKUP($B109&amp;"-"&amp;$C109,エリア表のみ!$Q$5:$Z$906,3,FALSE) ="●",FALSE),IFERROR(VLOOKUP($B109&amp;"-"&amp;$C109,エリア表のみ!$AD$5:$AM$906,3,FALSE) ="●",FALSE)),1,0),0)</f>
        <v>0</v>
      </c>
      <c r="E109" s="71">
        <v>60</v>
      </c>
      <c r="F109" s="71">
        <f>IFERROR(IF(OR(IFERROR(VLOOKUP($B109&amp;"-"&amp;$C109,エリア表のみ!$D$5:$M$906,5,FALSE) ="●",FALSE),IFERROR(VLOOKUP($B109&amp;"-"&amp;$C109,エリア表のみ!$Q$5:$Z$906,5,FALSE) ="●",FALSE),IFERROR(VLOOKUP($B109&amp;"-"&amp;$C109,エリア表のみ!$AD$5:$AM$906,5,FALSE) ="●",FALSE)),1,0),0)</f>
        <v>0</v>
      </c>
      <c r="G109" s="71">
        <v>70</v>
      </c>
      <c r="H109" s="71">
        <f>IFERROR(IF(OR(IFERROR(VLOOKUP($B109&amp;"-"&amp;$C109,エリア表のみ!$D$5:$M$906,7,FALSE) ="●",FALSE),IFERROR(VLOOKUP($B109&amp;"-"&amp;$C109,エリア表のみ!$Q$5:$Z$906,7,FALSE) ="●",FALSE),IFERROR(VLOOKUP($B109&amp;"-"&amp;$C109,エリア表のみ!$AD$5:$AM$906,7,FALSE) ="●",FALSE)),1,0),0)</f>
        <v>0</v>
      </c>
      <c r="I109" s="71">
        <v>130</v>
      </c>
      <c r="J109" s="71">
        <f>IFERROR(_xlfn.IFS(IFERROR(VLOOKUP($B109&amp;"-"&amp;$C109,エリア表のみ!$D$5:$M$906,1,FALSE) =$B109&amp;"-"&amp;$C109,FALSE),IFERROR(VLOOKUP($B109&amp;"-"&amp;$C109,エリア表のみ!$D$5:$M$906,9,FALSE),0),IFERROR(VLOOKUP($B109&amp;"-"&amp;$C109,エリア表のみ!$Q$5:$Z$906,1,FALSE) =$B109&amp;"-"&amp;$C109,FALSE),IFERROR(VLOOKUP($B109&amp;"-"&amp;$C109,エリア表のみ!$Q$5:$Z$906,9,FALSE),0),IFERROR(VLOOKUP($B109&amp;"-"&amp;$C109,エリア表のみ!$AD$5:$AM$906,1,FALSE) =$B109&amp;"-"&amp;$C109,FALSE),IFERROR(VLOOKUP($B109&amp;"-"&amp;$C109,エリア表のみ!$AD$5:$AM$906,9,FALSE),0)),0)</f>
        <v>0</v>
      </c>
    </row>
    <row r="110" spans="1:10">
      <c r="A110" s="17">
        <v>14</v>
      </c>
      <c r="B110" s="17">
        <v>133</v>
      </c>
      <c r="C110" s="71">
        <v>14</v>
      </c>
      <c r="D110" s="71">
        <f>IFERROR(IF(OR(IFERROR(VLOOKUP($B110&amp;"-"&amp;$C110,エリア表のみ!$D$5:$M$906,3,FALSE) ="●",FALSE),IFERROR(VLOOKUP($B110&amp;"-"&amp;$C110,エリア表のみ!$Q$5:$Z$906,3,FALSE) ="●",FALSE),IFERROR(VLOOKUP($B110&amp;"-"&amp;$C110,エリア表のみ!$AD$5:$AM$906,3,FALSE) ="●",FALSE)),1,0),0)</f>
        <v>0</v>
      </c>
      <c r="E110" s="71">
        <v>60</v>
      </c>
      <c r="F110" s="71">
        <f>IFERROR(IF(OR(IFERROR(VLOOKUP($B110&amp;"-"&amp;$C110,エリア表のみ!$D$5:$M$906,5,FALSE) ="●",FALSE),IFERROR(VLOOKUP($B110&amp;"-"&amp;$C110,エリア表のみ!$Q$5:$Z$906,5,FALSE) ="●",FALSE),IFERROR(VLOOKUP($B110&amp;"-"&amp;$C110,エリア表のみ!$AD$5:$AM$906,5,FALSE) ="●",FALSE)),1,0),0)</f>
        <v>0</v>
      </c>
      <c r="G110" s="71">
        <v>150</v>
      </c>
      <c r="H110" s="71">
        <f>IFERROR(IF(OR(IFERROR(VLOOKUP($B110&amp;"-"&amp;$C110,エリア表のみ!$D$5:$M$906,7,FALSE) ="●",FALSE),IFERROR(VLOOKUP($B110&amp;"-"&amp;$C110,エリア表のみ!$Q$5:$Z$906,7,FALSE) ="●",FALSE),IFERROR(VLOOKUP($B110&amp;"-"&amp;$C110,エリア表のみ!$AD$5:$AM$906,7,FALSE) ="●",FALSE)),1,0),0)</f>
        <v>0</v>
      </c>
      <c r="I110" s="71">
        <v>210</v>
      </c>
      <c r="J110" s="71">
        <f>IFERROR(_xlfn.IFS(IFERROR(VLOOKUP($B110&amp;"-"&amp;$C110,エリア表のみ!$D$5:$M$906,1,FALSE) =$B110&amp;"-"&amp;$C110,FALSE),IFERROR(VLOOKUP($B110&amp;"-"&amp;$C110,エリア表のみ!$D$5:$M$906,9,FALSE),0),IFERROR(VLOOKUP($B110&amp;"-"&amp;$C110,エリア表のみ!$Q$5:$Z$906,1,FALSE) =$B110&amp;"-"&amp;$C110,FALSE),IFERROR(VLOOKUP($B110&amp;"-"&amp;$C110,エリア表のみ!$Q$5:$Z$906,9,FALSE),0),IFERROR(VLOOKUP($B110&amp;"-"&amp;$C110,エリア表のみ!$AD$5:$AM$906,1,FALSE) =$B110&amp;"-"&amp;$C110,FALSE),IFERROR(VLOOKUP($B110&amp;"-"&amp;$C110,エリア表のみ!$AD$5:$AM$906,9,FALSE),0)),0)</f>
        <v>0</v>
      </c>
    </row>
    <row r="111" spans="1:10">
      <c r="A111" s="17">
        <v>15</v>
      </c>
      <c r="B111" s="17">
        <v>133</v>
      </c>
      <c r="C111" s="71">
        <v>15</v>
      </c>
      <c r="D111" s="71">
        <f>IFERROR(IF(OR(IFERROR(VLOOKUP($B111&amp;"-"&amp;$C111,エリア表のみ!$D$5:$M$906,3,FALSE) ="●",FALSE),IFERROR(VLOOKUP($B111&amp;"-"&amp;$C111,エリア表のみ!$Q$5:$Z$906,3,FALSE) ="●",FALSE),IFERROR(VLOOKUP($B111&amp;"-"&amp;$C111,エリア表のみ!$AD$5:$AM$906,3,FALSE) ="●",FALSE)),1,0),0)</f>
        <v>0</v>
      </c>
      <c r="E111" s="71">
        <v>95</v>
      </c>
      <c r="F111" s="71">
        <f>IFERROR(IF(OR(IFERROR(VLOOKUP($B111&amp;"-"&amp;$C111,エリア表のみ!$D$5:$M$906,5,FALSE) ="●",FALSE),IFERROR(VLOOKUP($B111&amp;"-"&amp;$C111,エリア表のみ!$Q$5:$Z$906,5,FALSE) ="●",FALSE),IFERROR(VLOOKUP($B111&amp;"-"&amp;$C111,エリア表のみ!$AD$5:$AM$906,5,FALSE) ="●",FALSE)),1,0),0)</f>
        <v>0</v>
      </c>
      <c r="G111" s="71">
        <v>35</v>
      </c>
      <c r="H111" s="71">
        <f>IFERROR(IF(OR(IFERROR(VLOOKUP($B111&amp;"-"&amp;$C111,エリア表のみ!$D$5:$M$906,7,FALSE) ="●",FALSE),IFERROR(VLOOKUP($B111&amp;"-"&amp;$C111,エリア表のみ!$Q$5:$Z$906,7,FALSE) ="●",FALSE),IFERROR(VLOOKUP($B111&amp;"-"&amp;$C111,エリア表のみ!$AD$5:$AM$906,7,FALSE) ="●",FALSE)),1,0),0)</f>
        <v>0</v>
      </c>
      <c r="I111" s="71">
        <v>130</v>
      </c>
      <c r="J111" s="71">
        <f>IFERROR(_xlfn.IFS(IFERROR(VLOOKUP($B111&amp;"-"&amp;$C111,エリア表のみ!$D$5:$M$906,1,FALSE) =$B111&amp;"-"&amp;$C111,FALSE),IFERROR(VLOOKUP($B111&amp;"-"&amp;$C111,エリア表のみ!$D$5:$M$906,9,FALSE),0),IFERROR(VLOOKUP($B111&amp;"-"&amp;$C111,エリア表のみ!$Q$5:$Z$906,1,FALSE) =$B111&amp;"-"&amp;$C111,FALSE),IFERROR(VLOOKUP($B111&amp;"-"&amp;$C111,エリア表のみ!$Q$5:$Z$906,9,FALSE),0),IFERROR(VLOOKUP($B111&amp;"-"&amp;$C111,エリア表のみ!$AD$5:$AM$906,1,FALSE) =$B111&amp;"-"&amp;$C111,FALSE),IFERROR(VLOOKUP($B111&amp;"-"&amp;$C111,エリア表のみ!$AD$5:$AM$906,9,FALSE),0)),0)</f>
        <v>0</v>
      </c>
    </row>
    <row r="112" spans="1:10">
      <c r="A112" s="17">
        <v>16</v>
      </c>
      <c r="B112" s="17">
        <v>133</v>
      </c>
      <c r="C112" s="71">
        <v>16</v>
      </c>
      <c r="D112" s="71">
        <f>IFERROR(IF(OR(IFERROR(VLOOKUP($B112&amp;"-"&amp;$C112,エリア表のみ!$D$5:$M$906,3,FALSE) ="●",FALSE),IFERROR(VLOOKUP($B112&amp;"-"&amp;$C112,エリア表のみ!$Q$5:$Z$906,3,FALSE) ="●",FALSE),IFERROR(VLOOKUP($B112&amp;"-"&amp;$C112,エリア表のみ!$AD$5:$AM$906,3,FALSE) ="●",FALSE)),1,0),0)</f>
        <v>0</v>
      </c>
      <c r="E112" s="71">
        <v>120</v>
      </c>
      <c r="F112" s="71">
        <f>IFERROR(IF(OR(IFERROR(VLOOKUP($B112&amp;"-"&amp;$C112,エリア表のみ!$D$5:$M$906,5,FALSE) ="●",FALSE),IFERROR(VLOOKUP($B112&amp;"-"&amp;$C112,エリア表のみ!$Q$5:$Z$906,5,FALSE) ="●",FALSE),IFERROR(VLOOKUP($B112&amp;"-"&amp;$C112,エリア表のみ!$AD$5:$AM$906,5,FALSE) ="●",FALSE)),1,0),0)</f>
        <v>0</v>
      </c>
      <c r="G112" s="71">
        <v>10</v>
      </c>
      <c r="H112" s="71">
        <f>IFERROR(IF(OR(IFERROR(VLOOKUP($B112&amp;"-"&amp;$C112,エリア表のみ!$D$5:$M$906,7,FALSE) ="●",FALSE),IFERROR(VLOOKUP($B112&amp;"-"&amp;$C112,エリア表のみ!$Q$5:$Z$906,7,FALSE) ="●",FALSE),IFERROR(VLOOKUP($B112&amp;"-"&amp;$C112,エリア表のみ!$AD$5:$AM$906,7,FALSE) ="●",FALSE)),1,0),0)</f>
        <v>0</v>
      </c>
      <c r="I112" s="71">
        <v>130</v>
      </c>
      <c r="J112" s="71">
        <f>IFERROR(_xlfn.IFS(IFERROR(VLOOKUP($B112&amp;"-"&amp;$C112,エリア表のみ!$D$5:$M$906,1,FALSE) =$B112&amp;"-"&amp;$C112,FALSE),IFERROR(VLOOKUP($B112&amp;"-"&amp;$C112,エリア表のみ!$D$5:$M$906,9,FALSE),0),IFERROR(VLOOKUP($B112&amp;"-"&amp;$C112,エリア表のみ!$Q$5:$Z$906,1,FALSE) =$B112&amp;"-"&amp;$C112,FALSE),IFERROR(VLOOKUP($B112&amp;"-"&amp;$C112,エリア表のみ!$Q$5:$Z$906,9,FALSE),0),IFERROR(VLOOKUP($B112&amp;"-"&amp;$C112,エリア表のみ!$AD$5:$AM$906,1,FALSE) =$B112&amp;"-"&amp;$C112,FALSE),IFERROR(VLOOKUP($B112&amp;"-"&amp;$C112,エリア表のみ!$AD$5:$AM$906,9,FALSE),0)),0)</f>
        <v>0</v>
      </c>
    </row>
    <row r="113" spans="1:12">
      <c r="A113" s="17">
        <v>17</v>
      </c>
      <c r="B113" s="17">
        <v>133</v>
      </c>
      <c r="C113" s="71">
        <v>17</v>
      </c>
      <c r="D113" s="71">
        <f>IFERROR(IF(OR(IFERROR(VLOOKUP($B113&amp;"-"&amp;$C113,エリア表のみ!$D$5:$M$906,3,FALSE) ="●",FALSE),IFERROR(VLOOKUP($B113&amp;"-"&amp;$C113,エリア表のみ!$Q$5:$Z$906,3,FALSE) ="●",FALSE),IFERROR(VLOOKUP($B113&amp;"-"&amp;$C113,エリア表のみ!$AD$5:$AM$906,3,FALSE) ="●",FALSE)),1,0),0)</f>
        <v>0</v>
      </c>
      <c r="E113" s="71">
        <v>80</v>
      </c>
      <c r="F113" s="71">
        <f>IFERROR(IF(OR(IFERROR(VLOOKUP($B113&amp;"-"&amp;$C113,エリア表のみ!$D$5:$M$906,5,FALSE) ="●",FALSE),IFERROR(VLOOKUP($B113&amp;"-"&amp;$C113,エリア表のみ!$Q$5:$Z$906,5,FALSE) ="●",FALSE),IFERROR(VLOOKUP($B113&amp;"-"&amp;$C113,エリア表のみ!$AD$5:$AM$906,5,FALSE) ="●",FALSE)),1,0),0)</f>
        <v>0</v>
      </c>
      <c r="G113" s="71">
        <v>50</v>
      </c>
      <c r="H113" s="71">
        <f>IFERROR(IF(OR(IFERROR(VLOOKUP($B113&amp;"-"&amp;$C113,エリア表のみ!$D$5:$M$906,7,FALSE) ="●",FALSE),IFERROR(VLOOKUP($B113&amp;"-"&amp;$C113,エリア表のみ!$Q$5:$Z$906,7,FALSE) ="●",FALSE),IFERROR(VLOOKUP($B113&amp;"-"&amp;$C113,エリア表のみ!$AD$5:$AM$906,7,FALSE) ="●",FALSE)),1,0),0)</f>
        <v>0</v>
      </c>
      <c r="I113" s="71">
        <v>130</v>
      </c>
      <c r="J113" s="71">
        <f>IFERROR(_xlfn.IFS(IFERROR(VLOOKUP($B113&amp;"-"&amp;$C113,エリア表のみ!$D$5:$M$906,1,FALSE) =$B113&amp;"-"&amp;$C113,FALSE),IFERROR(VLOOKUP($B113&amp;"-"&amp;$C113,エリア表のみ!$D$5:$M$906,9,FALSE),0),IFERROR(VLOOKUP($B113&amp;"-"&amp;$C113,エリア表のみ!$Q$5:$Z$906,1,FALSE) =$B113&amp;"-"&amp;$C113,FALSE),IFERROR(VLOOKUP($B113&amp;"-"&amp;$C113,エリア表のみ!$Q$5:$Z$906,9,FALSE),0),IFERROR(VLOOKUP($B113&amp;"-"&amp;$C113,エリア表のみ!$AD$5:$AM$906,1,FALSE) =$B113&amp;"-"&amp;$C113,FALSE),IFERROR(VLOOKUP($B113&amp;"-"&amp;$C113,エリア表のみ!$AD$5:$AM$906,9,FALSE),0)),0)</f>
        <v>0</v>
      </c>
    </row>
    <row r="114" spans="1:12">
      <c r="A114" s="17">
        <v>18</v>
      </c>
      <c r="B114" s="17">
        <v>133</v>
      </c>
      <c r="C114" s="71">
        <v>18</v>
      </c>
      <c r="D114" s="71">
        <f>IFERROR(IF(OR(IFERROR(VLOOKUP($B114&amp;"-"&amp;$C114,エリア表のみ!$D$5:$M$906,3,FALSE) ="●",FALSE),IFERROR(VLOOKUP($B114&amp;"-"&amp;$C114,エリア表のみ!$Q$5:$Z$906,3,FALSE) ="●",FALSE),IFERROR(VLOOKUP($B114&amp;"-"&amp;$C114,エリア表のみ!$AD$5:$AM$906,3,FALSE) ="●",FALSE)),1,0),0)</f>
        <v>0</v>
      </c>
      <c r="E114" s="71">
        <v>900</v>
      </c>
      <c r="F114" s="71">
        <f>IFERROR(IF(OR(IFERROR(VLOOKUP($B114&amp;"-"&amp;$C114,エリア表のみ!$D$5:$M$906,5,FALSE) ="●",FALSE),IFERROR(VLOOKUP($B114&amp;"-"&amp;$C114,エリア表のみ!$Q$5:$Z$906,5,FALSE) ="●",FALSE),IFERROR(VLOOKUP($B114&amp;"-"&amp;$C114,エリア表のみ!$AD$5:$AM$906,5,FALSE) ="●",FALSE)),1,0),0)</f>
        <v>0</v>
      </c>
      <c r="G114" s="71">
        <v>300</v>
      </c>
      <c r="H114" s="71">
        <f>IFERROR(IF(OR(IFERROR(VLOOKUP($B114&amp;"-"&amp;$C114,エリア表のみ!$D$5:$M$906,7,FALSE) ="●",FALSE),IFERROR(VLOOKUP($B114&amp;"-"&amp;$C114,エリア表のみ!$Q$5:$Z$906,7,FALSE) ="●",FALSE),IFERROR(VLOOKUP($B114&amp;"-"&amp;$C114,エリア表のみ!$AD$5:$AM$906,7,FALSE) ="●",FALSE)),1,0),0)</f>
        <v>0</v>
      </c>
      <c r="I114" s="71">
        <v>1200</v>
      </c>
      <c r="J114" s="71">
        <f>IFERROR(_xlfn.IFS(IFERROR(VLOOKUP($B114&amp;"-"&amp;$C114,エリア表のみ!$D$5:$M$906,1,FALSE) =$B114&amp;"-"&amp;$C114,FALSE),IFERROR(VLOOKUP($B114&amp;"-"&amp;$C114,エリア表のみ!$D$5:$M$906,9,FALSE),0),IFERROR(VLOOKUP($B114&amp;"-"&amp;$C114,エリア表のみ!$Q$5:$Z$906,1,FALSE) =$B114&amp;"-"&amp;$C114,FALSE),IFERROR(VLOOKUP($B114&amp;"-"&amp;$C114,エリア表のみ!$Q$5:$Z$906,9,FALSE),0),IFERROR(VLOOKUP($B114&amp;"-"&amp;$C114,エリア表のみ!$AD$5:$AM$906,1,FALSE) =$B114&amp;"-"&amp;$C114,FALSE),IFERROR(VLOOKUP($B114&amp;"-"&amp;$C114,エリア表のみ!$AD$5:$AM$906,9,FALSE),0)),0)</f>
        <v>0</v>
      </c>
    </row>
    <row r="115" spans="1:12">
      <c r="A115" s="17">
        <v>19</v>
      </c>
      <c r="B115" s="17">
        <v>133</v>
      </c>
      <c r="C115" s="71">
        <v>19</v>
      </c>
      <c r="D115" s="71">
        <f>IFERROR(IF(OR(IFERROR(VLOOKUP($B115&amp;"-"&amp;$C115,エリア表のみ!$D$5:$M$906,3,FALSE) ="●",FALSE),IFERROR(VLOOKUP($B115&amp;"-"&amp;$C115,エリア表のみ!$Q$5:$Z$906,3,FALSE) ="●",FALSE),IFERROR(VLOOKUP($B115&amp;"-"&amp;$C115,エリア表のみ!$AD$5:$AM$906,3,FALSE) ="●",FALSE)),1,0),0)</f>
        <v>0</v>
      </c>
      <c r="E115" s="71">
        <v>80</v>
      </c>
      <c r="F115" s="71">
        <f>IFERROR(IF(OR(IFERROR(VLOOKUP($B115&amp;"-"&amp;$C115,エリア表のみ!$D$5:$M$906,5,FALSE) ="●",FALSE),IFERROR(VLOOKUP($B115&amp;"-"&amp;$C115,エリア表のみ!$Q$5:$Z$906,5,FALSE) ="●",FALSE),IFERROR(VLOOKUP($B115&amp;"-"&amp;$C115,エリア表のみ!$AD$5:$AM$906,5,FALSE) ="●",FALSE)),1,0),0)</f>
        <v>0</v>
      </c>
      <c r="G115" s="71">
        <v>50</v>
      </c>
      <c r="H115" s="71">
        <f>IFERROR(IF(OR(IFERROR(VLOOKUP($B115&amp;"-"&amp;$C115,エリア表のみ!$D$5:$M$906,7,FALSE) ="●",FALSE),IFERROR(VLOOKUP($B115&amp;"-"&amp;$C115,エリア表のみ!$Q$5:$Z$906,7,FALSE) ="●",FALSE),IFERROR(VLOOKUP($B115&amp;"-"&amp;$C115,エリア表のみ!$AD$5:$AM$906,7,FALSE) ="●",FALSE)),1,0),0)</f>
        <v>0</v>
      </c>
      <c r="I115" s="71">
        <v>130</v>
      </c>
      <c r="J115" s="71">
        <f>IFERROR(_xlfn.IFS(IFERROR(VLOOKUP($B115&amp;"-"&amp;$C115,エリア表のみ!$D$5:$M$906,1,FALSE) =$B115&amp;"-"&amp;$C115,FALSE),IFERROR(VLOOKUP($B115&amp;"-"&amp;$C115,エリア表のみ!$D$5:$M$906,9,FALSE),0),IFERROR(VLOOKUP($B115&amp;"-"&amp;$C115,エリア表のみ!$Q$5:$Z$906,1,FALSE) =$B115&amp;"-"&amp;$C115,FALSE),IFERROR(VLOOKUP($B115&amp;"-"&amp;$C115,エリア表のみ!$Q$5:$Z$906,9,FALSE),0),IFERROR(VLOOKUP($B115&amp;"-"&amp;$C115,エリア表のみ!$AD$5:$AM$906,1,FALSE) =$B115&amp;"-"&amp;$C115,FALSE),IFERROR(VLOOKUP($B115&amp;"-"&amp;$C115,エリア表のみ!$AD$5:$AM$906,9,FALSE),0)),0)</f>
        <v>0</v>
      </c>
    </row>
    <row r="116" spans="1:12">
      <c r="A116" s="17">
        <v>20</v>
      </c>
      <c r="B116" s="17">
        <v>133</v>
      </c>
      <c r="C116" s="71">
        <v>20</v>
      </c>
      <c r="D116" s="71">
        <f>IFERROR(IF(OR(IFERROR(VLOOKUP($B116&amp;"-"&amp;$C116,エリア表のみ!$D$5:$M$906,3,FALSE) ="●",FALSE),IFERROR(VLOOKUP($B116&amp;"-"&amp;$C116,エリア表のみ!$Q$5:$Z$906,3,FALSE) ="●",FALSE),IFERROR(VLOOKUP($B116&amp;"-"&amp;$C116,エリア表のみ!$AD$5:$AM$906,3,FALSE) ="●",FALSE)),1,0),0)</f>
        <v>0</v>
      </c>
      <c r="E116" s="71">
        <v>130</v>
      </c>
      <c r="F116" s="71">
        <f>IFERROR(IF(OR(IFERROR(VLOOKUP($B116&amp;"-"&amp;$C116,エリア表のみ!$D$5:$M$906,5,FALSE) ="●",FALSE),IFERROR(VLOOKUP($B116&amp;"-"&amp;$C116,エリア表のみ!$Q$5:$Z$906,5,FALSE) ="●",FALSE),IFERROR(VLOOKUP($B116&amp;"-"&amp;$C116,エリア表のみ!$AD$5:$AM$906,5,FALSE) ="●",FALSE)),1,0),0)</f>
        <v>0</v>
      </c>
      <c r="G116" s="71">
        <v>0</v>
      </c>
      <c r="H116" s="71">
        <f>IFERROR(IF(OR(IFERROR(VLOOKUP($B116&amp;"-"&amp;$C116,エリア表のみ!$D$5:$M$906,7,FALSE) ="●",FALSE),IFERROR(VLOOKUP($B116&amp;"-"&amp;$C116,エリア表のみ!$Q$5:$Z$906,7,FALSE) ="●",FALSE),IFERROR(VLOOKUP($B116&amp;"-"&amp;$C116,エリア表のみ!$AD$5:$AM$906,7,FALSE) ="●",FALSE)),1,0),0)</f>
        <v>0</v>
      </c>
      <c r="I116" s="71">
        <v>130</v>
      </c>
      <c r="J116" s="71">
        <f>IFERROR(_xlfn.IFS(IFERROR(VLOOKUP($B116&amp;"-"&amp;$C116,エリア表のみ!$D$5:$M$906,1,FALSE) =$B116&amp;"-"&amp;$C116,FALSE),IFERROR(VLOOKUP($B116&amp;"-"&amp;$C116,エリア表のみ!$D$5:$M$906,9,FALSE),0),IFERROR(VLOOKUP($B116&amp;"-"&amp;$C116,エリア表のみ!$Q$5:$Z$906,1,FALSE) =$B116&amp;"-"&amp;$C116,FALSE),IFERROR(VLOOKUP($B116&amp;"-"&amp;$C116,エリア表のみ!$Q$5:$Z$906,9,FALSE),0),IFERROR(VLOOKUP($B116&amp;"-"&amp;$C116,エリア表のみ!$AD$5:$AM$906,1,FALSE) =$B116&amp;"-"&amp;$C116,FALSE),IFERROR(VLOOKUP($B116&amp;"-"&amp;$C116,エリア表のみ!$AD$5:$AM$906,9,FALSE),0)),0)</f>
        <v>0</v>
      </c>
    </row>
    <row r="117" spans="1:12">
      <c r="A117" s="17">
        <v>21</v>
      </c>
      <c r="B117" s="17">
        <v>133</v>
      </c>
      <c r="C117" s="71">
        <v>21</v>
      </c>
      <c r="D117" s="71">
        <f>IFERROR(IF(OR(IFERROR(VLOOKUP($B117&amp;"-"&amp;$C117,エリア表のみ!$D$5:$M$906,3,FALSE) ="●",FALSE),IFERROR(VLOOKUP($B117&amp;"-"&amp;$C117,エリア表のみ!$Q$5:$Z$906,3,FALSE) ="●",FALSE),IFERROR(VLOOKUP($B117&amp;"-"&amp;$C117,エリア表のみ!$AD$5:$AM$906,3,FALSE) ="●",FALSE)),1,0),0)</f>
        <v>0</v>
      </c>
      <c r="E117" s="71">
        <v>900</v>
      </c>
      <c r="F117" s="71">
        <f>IFERROR(IF(OR(IFERROR(VLOOKUP($B117&amp;"-"&amp;$C117,エリア表のみ!$D$5:$M$906,5,FALSE) ="●",FALSE),IFERROR(VLOOKUP($B117&amp;"-"&amp;$C117,エリア表のみ!$Q$5:$Z$906,5,FALSE) ="●",FALSE),IFERROR(VLOOKUP($B117&amp;"-"&amp;$C117,エリア表のみ!$AD$5:$AM$906,5,FALSE) ="●",FALSE)),1,0),0)</f>
        <v>0</v>
      </c>
      <c r="G117" s="71">
        <v>440</v>
      </c>
      <c r="H117" s="71">
        <f>IFERROR(IF(OR(IFERROR(VLOOKUP($B117&amp;"-"&amp;$C117,エリア表のみ!$D$5:$M$906,7,FALSE) ="●",FALSE),IFERROR(VLOOKUP($B117&amp;"-"&amp;$C117,エリア表のみ!$Q$5:$Z$906,7,FALSE) ="●",FALSE),IFERROR(VLOOKUP($B117&amp;"-"&amp;$C117,エリア表のみ!$AD$5:$AM$906,7,FALSE) ="●",FALSE)),1,0),0)</f>
        <v>0</v>
      </c>
      <c r="I117" s="71">
        <v>1340</v>
      </c>
      <c r="J117" s="71">
        <f>IFERROR(_xlfn.IFS(IFERROR(VLOOKUP($B117&amp;"-"&amp;$C117,エリア表のみ!$D$5:$M$906,1,FALSE) =$B117&amp;"-"&amp;$C117,FALSE),IFERROR(VLOOKUP($B117&amp;"-"&amp;$C117,エリア表のみ!$D$5:$M$906,9,FALSE),0),IFERROR(VLOOKUP($B117&amp;"-"&amp;$C117,エリア表のみ!$Q$5:$Z$906,1,FALSE) =$B117&amp;"-"&amp;$C117,FALSE),IFERROR(VLOOKUP($B117&amp;"-"&amp;$C117,エリア表のみ!$Q$5:$Z$906,9,FALSE),0),IFERROR(VLOOKUP($B117&amp;"-"&amp;$C117,エリア表のみ!$AD$5:$AM$906,1,FALSE) =$B117&amp;"-"&amp;$C117,FALSE),IFERROR(VLOOKUP($B117&amp;"-"&amp;$C117,エリア表のみ!$AD$5:$AM$906,9,FALSE),0)),0)</f>
        <v>0</v>
      </c>
    </row>
    <row r="118" spans="1:12">
      <c r="A118" s="17">
        <v>22</v>
      </c>
      <c r="B118" s="17">
        <v>133</v>
      </c>
      <c r="C118" s="71">
        <v>22</v>
      </c>
      <c r="D118" s="71">
        <f>IFERROR(IF(OR(IFERROR(VLOOKUP($B118&amp;"-"&amp;$C118,エリア表のみ!$D$5:$M$906,3,FALSE) ="●",FALSE),IFERROR(VLOOKUP($B118&amp;"-"&amp;$C118,エリア表のみ!$Q$5:$Z$906,3,FALSE) ="●",FALSE),IFERROR(VLOOKUP($B118&amp;"-"&amp;$C118,エリア表のみ!$AD$5:$AM$906,3,FALSE) ="●",FALSE)),1,0),0)</f>
        <v>0</v>
      </c>
      <c r="E118" s="71">
        <v>460</v>
      </c>
      <c r="F118" s="71">
        <f>IFERROR(IF(OR(IFERROR(VLOOKUP($B118&amp;"-"&amp;$C118,エリア表のみ!$D$5:$M$906,5,FALSE) ="●",FALSE),IFERROR(VLOOKUP($B118&amp;"-"&amp;$C118,エリア表のみ!$Q$5:$Z$906,5,FALSE) ="●",FALSE),IFERROR(VLOOKUP($B118&amp;"-"&amp;$C118,エリア表のみ!$AD$5:$AM$906,5,FALSE) ="●",FALSE)),1,0),0)</f>
        <v>0</v>
      </c>
      <c r="G118" s="71">
        <v>280</v>
      </c>
      <c r="H118" s="71">
        <f>IFERROR(IF(OR(IFERROR(VLOOKUP($B118&amp;"-"&amp;$C118,エリア表のみ!$D$5:$M$906,7,FALSE) ="●",FALSE),IFERROR(VLOOKUP($B118&amp;"-"&amp;$C118,エリア表のみ!$Q$5:$Z$906,7,FALSE) ="●",FALSE),IFERROR(VLOOKUP($B118&amp;"-"&amp;$C118,エリア表のみ!$AD$5:$AM$906,7,FALSE) ="●",FALSE)),1,0),0)</f>
        <v>0</v>
      </c>
      <c r="I118" s="71">
        <v>740</v>
      </c>
      <c r="J118" s="71">
        <f>IFERROR(_xlfn.IFS(IFERROR(VLOOKUP($B118&amp;"-"&amp;$C118,エリア表のみ!$D$5:$M$906,1,FALSE) =$B118&amp;"-"&amp;$C118,FALSE),IFERROR(VLOOKUP($B118&amp;"-"&amp;$C118,エリア表のみ!$D$5:$M$906,9,FALSE),0),IFERROR(VLOOKUP($B118&amp;"-"&amp;$C118,エリア表のみ!$Q$5:$Z$906,1,FALSE) =$B118&amp;"-"&amp;$C118,FALSE),IFERROR(VLOOKUP($B118&amp;"-"&amp;$C118,エリア表のみ!$Q$5:$Z$906,9,FALSE),0),IFERROR(VLOOKUP($B118&amp;"-"&amp;$C118,エリア表のみ!$AD$5:$AM$906,1,FALSE) =$B118&amp;"-"&amp;$C118,FALSE),IFERROR(VLOOKUP($B118&amp;"-"&amp;$C118,エリア表のみ!$AD$5:$AM$906,9,FALSE),0)),0)</f>
        <v>0</v>
      </c>
    </row>
    <row r="119" spans="1:12">
      <c r="A119" s="17">
        <v>23</v>
      </c>
      <c r="B119" s="17">
        <v>133</v>
      </c>
      <c r="C119" s="71">
        <v>23</v>
      </c>
      <c r="D119" s="71">
        <f>IFERROR(IF(OR(IFERROR(VLOOKUP($B119&amp;"-"&amp;$C119,エリア表のみ!$D$5:$M$906,3,FALSE) ="●",FALSE),IFERROR(VLOOKUP($B119&amp;"-"&amp;$C119,エリア表のみ!$Q$5:$Z$906,3,FALSE) ="●",FALSE),IFERROR(VLOOKUP($B119&amp;"-"&amp;$C119,エリア表のみ!$AD$5:$AM$906,3,FALSE) ="●",FALSE)),1,0),0)</f>
        <v>0</v>
      </c>
      <c r="E119" s="71">
        <v>190</v>
      </c>
      <c r="F119" s="71">
        <f>IFERROR(IF(OR(IFERROR(VLOOKUP($B119&amp;"-"&amp;$C119,エリア表のみ!$D$5:$M$906,5,FALSE) ="●",FALSE),IFERROR(VLOOKUP($B119&amp;"-"&amp;$C119,エリア表のみ!$Q$5:$Z$906,5,FALSE) ="●",FALSE),IFERROR(VLOOKUP($B119&amp;"-"&amp;$C119,エリア表のみ!$AD$5:$AM$906,5,FALSE) ="●",FALSE)),1,0),0)</f>
        <v>0</v>
      </c>
      <c r="G119" s="71">
        <v>50</v>
      </c>
      <c r="H119" s="71">
        <f>IFERROR(IF(OR(IFERROR(VLOOKUP($B119&amp;"-"&amp;$C119,エリア表のみ!$D$5:$M$906,7,FALSE) ="●",FALSE),IFERROR(VLOOKUP($B119&amp;"-"&amp;$C119,エリア表のみ!$Q$5:$Z$906,7,FALSE) ="●",FALSE),IFERROR(VLOOKUP($B119&amp;"-"&amp;$C119,エリア表のみ!$AD$5:$AM$906,7,FALSE) ="●",FALSE)),1,0),0)</f>
        <v>0</v>
      </c>
      <c r="I119" s="71">
        <v>240</v>
      </c>
      <c r="J119" s="71">
        <f>IFERROR(_xlfn.IFS(IFERROR(VLOOKUP($B119&amp;"-"&amp;$C119,エリア表のみ!$D$5:$M$906,1,FALSE) =$B119&amp;"-"&amp;$C119,FALSE),IFERROR(VLOOKUP($B119&amp;"-"&amp;$C119,エリア表のみ!$D$5:$M$906,9,FALSE),0),IFERROR(VLOOKUP($B119&amp;"-"&amp;$C119,エリア表のみ!$Q$5:$Z$906,1,FALSE) =$B119&amp;"-"&amp;$C119,FALSE),IFERROR(VLOOKUP($B119&amp;"-"&amp;$C119,エリア表のみ!$Q$5:$Z$906,9,FALSE),0),IFERROR(VLOOKUP($B119&amp;"-"&amp;$C119,エリア表のみ!$AD$5:$AM$906,1,FALSE) =$B119&amp;"-"&amp;$C119,FALSE),IFERROR(VLOOKUP($B119&amp;"-"&amp;$C119,エリア表のみ!$AD$5:$AM$906,9,FALSE),0)),0)</f>
        <v>0</v>
      </c>
    </row>
    <row r="120" spans="1:12">
      <c r="A120" s="17">
        <v>24</v>
      </c>
      <c r="B120" s="17">
        <v>133</v>
      </c>
      <c r="C120" s="71">
        <v>24</v>
      </c>
      <c r="D120" s="71">
        <f>IFERROR(IF(OR(IFERROR(VLOOKUP($B120&amp;"-"&amp;$C120,エリア表のみ!$D$5:$M$906,3,FALSE) ="●",FALSE),IFERROR(VLOOKUP($B120&amp;"-"&amp;$C120,エリア表のみ!$Q$5:$Z$906,3,FALSE) ="●",FALSE),IFERROR(VLOOKUP($B120&amp;"-"&amp;$C120,エリア表のみ!$AD$5:$AM$906,3,FALSE) ="●",FALSE)),1,0),0)</f>
        <v>0</v>
      </c>
      <c r="E120" s="71">
        <v>160</v>
      </c>
      <c r="F120" s="71">
        <f>IFERROR(IF(OR(IFERROR(VLOOKUP($B120&amp;"-"&amp;$C120,エリア表のみ!$D$5:$M$906,5,FALSE) ="●",FALSE),IFERROR(VLOOKUP($B120&amp;"-"&amp;$C120,エリア表のみ!$Q$5:$Z$906,5,FALSE) ="●",FALSE),IFERROR(VLOOKUP($B120&amp;"-"&amp;$C120,エリア表のみ!$AD$5:$AM$906,5,FALSE) ="●",FALSE)),1,0),0)</f>
        <v>0</v>
      </c>
      <c r="G120" s="71">
        <v>120</v>
      </c>
      <c r="H120" s="71">
        <f>IFERROR(IF(OR(IFERROR(VLOOKUP($B120&amp;"-"&amp;$C120,エリア表のみ!$D$5:$M$906,7,FALSE) ="●",FALSE),IFERROR(VLOOKUP($B120&amp;"-"&amp;$C120,エリア表のみ!$Q$5:$Z$906,7,FALSE) ="●",FALSE),IFERROR(VLOOKUP($B120&amp;"-"&amp;$C120,エリア表のみ!$AD$5:$AM$906,7,FALSE) ="●",FALSE)),1,0),0)</f>
        <v>0</v>
      </c>
      <c r="I120" s="71">
        <v>280</v>
      </c>
      <c r="J120" s="71">
        <f>IFERROR(_xlfn.IFS(IFERROR(VLOOKUP($B120&amp;"-"&amp;$C120,エリア表のみ!$D$5:$M$906,1,FALSE) =$B120&amp;"-"&amp;$C120,FALSE),IFERROR(VLOOKUP($B120&amp;"-"&amp;$C120,エリア表のみ!$D$5:$M$906,9,FALSE),0),IFERROR(VLOOKUP($B120&amp;"-"&amp;$C120,エリア表のみ!$Q$5:$Z$906,1,FALSE) =$B120&amp;"-"&amp;$C120,FALSE),IFERROR(VLOOKUP($B120&amp;"-"&amp;$C120,エリア表のみ!$Q$5:$Z$906,9,FALSE),0),IFERROR(VLOOKUP($B120&amp;"-"&amp;$C120,エリア表のみ!$AD$5:$AM$906,1,FALSE) =$B120&amp;"-"&amp;$C120,FALSE),IFERROR(VLOOKUP($B120&amp;"-"&amp;$C120,エリア表のみ!$AD$5:$AM$906,9,FALSE),0)),0)</f>
        <v>0</v>
      </c>
    </row>
    <row r="121" spans="1:12">
      <c r="A121" s="17">
        <v>25</v>
      </c>
      <c r="B121" s="17">
        <v>133</v>
      </c>
      <c r="C121" s="71">
        <v>25</v>
      </c>
      <c r="D121" s="71">
        <f>IFERROR(IF(OR(IFERROR(VLOOKUP($B121&amp;"-"&amp;$C121,エリア表のみ!$D$5:$M$906,3,FALSE) ="●",FALSE),IFERROR(VLOOKUP($B121&amp;"-"&amp;$C121,エリア表のみ!$Q$5:$Z$906,3,FALSE) ="●",FALSE),IFERROR(VLOOKUP($B121&amp;"-"&amp;$C121,エリア表のみ!$AD$5:$AM$906,3,FALSE) ="●",FALSE)),1,0),0)</f>
        <v>0</v>
      </c>
      <c r="E121" s="71">
        <v>115</v>
      </c>
      <c r="F121" s="71">
        <f>IFERROR(IF(OR(IFERROR(VLOOKUP($B121&amp;"-"&amp;$C121,エリア表のみ!$D$5:$M$906,5,FALSE) ="●",FALSE),IFERROR(VLOOKUP($B121&amp;"-"&amp;$C121,エリア表のみ!$Q$5:$Z$906,5,FALSE) ="●",FALSE),IFERROR(VLOOKUP($B121&amp;"-"&amp;$C121,エリア表のみ!$AD$5:$AM$906,5,FALSE) ="●",FALSE)),1,0),0)</f>
        <v>0</v>
      </c>
      <c r="G121" s="71">
        <v>25</v>
      </c>
      <c r="H121" s="71">
        <f>IFERROR(IF(OR(IFERROR(VLOOKUP($B121&amp;"-"&amp;$C121,エリア表のみ!$D$5:$M$906,7,FALSE) ="●",FALSE),IFERROR(VLOOKUP($B121&amp;"-"&amp;$C121,エリア表のみ!$Q$5:$Z$906,7,FALSE) ="●",FALSE),IFERROR(VLOOKUP($B121&amp;"-"&amp;$C121,エリア表のみ!$AD$5:$AM$906,7,FALSE) ="●",FALSE)),1,0),0)</f>
        <v>0</v>
      </c>
      <c r="I121" s="71">
        <v>140</v>
      </c>
      <c r="J121" s="71">
        <f>IFERROR(_xlfn.IFS(IFERROR(VLOOKUP($B121&amp;"-"&amp;$C121,エリア表のみ!$D$5:$M$906,1,FALSE) =$B121&amp;"-"&amp;$C121,FALSE),IFERROR(VLOOKUP($B121&amp;"-"&amp;$C121,エリア表のみ!$D$5:$M$906,9,FALSE),0),IFERROR(VLOOKUP($B121&amp;"-"&amp;$C121,エリア表のみ!$Q$5:$Z$906,1,FALSE) =$B121&amp;"-"&amp;$C121,FALSE),IFERROR(VLOOKUP($B121&amp;"-"&amp;$C121,エリア表のみ!$Q$5:$Z$906,9,FALSE),0),IFERROR(VLOOKUP($B121&amp;"-"&amp;$C121,エリア表のみ!$AD$5:$AM$906,1,FALSE) =$B121&amp;"-"&amp;$C121,FALSE),IFERROR(VLOOKUP($B121&amp;"-"&amp;$C121,エリア表のみ!$AD$5:$AM$906,9,FALSE),0)),0)</f>
        <v>0</v>
      </c>
    </row>
    <row r="122" spans="1:12">
      <c r="A122" s="17">
        <v>26</v>
      </c>
      <c r="B122" s="17">
        <v>133</v>
      </c>
      <c r="C122" s="71">
        <v>26</v>
      </c>
      <c r="D122" s="71">
        <f>IFERROR(IF(OR(IFERROR(VLOOKUP($B122&amp;"-"&amp;$C122,エリア表のみ!$D$5:$M$906,3,FALSE) ="●",FALSE),IFERROR(VLOOKUP($B122&amp;"-"&amp;$C122,エリア表のみ!$Q$5:$Z$906,3,FALSE) ="●",FALSE),IFERROR(VLOOKUP($B122&amp;"-"&amp;$C122,エリア表のみ!$AD$5:$AM$906,3,FALSE) ="●",FALSE)),1,0),0)</f>
        <v>0</v>
      </c>
      <c r="E122" s="71">
        <v>460</v>
      </c>
      <c r="F122" s="71">
        <f>IFERROR(IF(OR(IFERROR(VLOOKUP($B122&amp;"-"&amp;$C122,エリア表のみ!$D$5:$M$906,5,FALSE) ="●",FALSE),IFERROR(VLOOKUP($B122&amp;"-"&amp;$C122,エリア表のみ!$Q$5:$Z$906,5,FALSE) ="●",FALSE),IFERROR(VLOOKUP($B122&amp;"-"&amp;$C122,エリア表のみ!$AD$5:$AM$906,5,FALSE) ="●",FALSE)),1,0),0)</f>
        <v>0</v>
      </c>
      <c r="G122" s="71">
        <v>200</v>
      </c>
      <c r="H122" s="71">
        <f>IFERROR(IF(OR(IFERROR(VLOOKUP($B122&amp;"-"&amp;$C122,エリア表のみ!$D$5:$M$906,7,FALSE) ="●",FALSE),IFERROR(VLOOKUP($B122&amp;"-"&amp;$C122,エリア表のみ!$Q$5:$Z$906,7,FALSE) ="●",FALSE),IFERROR(VLOOKUP($B122&amp;"-"&amp;$C122,エリア表のみ!$AD$5:$AM$906,7,FALSE) ="●",FALSE)),1,0),0)</f>
        <v>0</v>
      </c>
      <c r="I122" s="71">
        <v>660</v>
      </c>
      <c r="J122" s="71">
        <f>IFERROR(_xlfn.IFS(IFERROR(VLOOKUP($B122&amp;"-"&amp;$C122,エリア表のみ!$D$5:$M$906,1,FALSE) =$B122&amp;"-"&amp;$C122,FALSE),IFERROR(VLOOKUP($B122&amp;"-"&amp;$C122,エリア表のみ!$D$5:$M$906,9,FALSE),0),IFERROR(VLOOKUP($B122&amp;"-"&amp;$C122,エリア表のみ!$Q$5:$Z$906,1,FALSE) =$B122&amp;"-"&amp;$C122,FALSE),IFERROR(VLOOKUP($B122&amp;"-"&amp;$C122,エリア表のみ!$Q$5:$Z$906,9,FALSE),0),IFERROR(VLOOKUP($B122&amp;"-"&amp;$C122,エリア表のみ!$AD$5:$AM$906,1,FALSE) =$B122&amp;"-"&amp;$C122,FALSE),IFERROR(VLOOKUP($B122&amp;"-"&amp;$C122,エリア表のみ!$AD$5:$AM$906,9,FALSE),0)),0)</f>
        <v>0</v>
      </c>
    </row>
    <row r="123" spans="1:12">
      <c r="A123" s="17">
        <v>28</v>
      </c>
      <c r="B123" s="17">
        <v>133</v>
      </c>
      <c r="C123" s="71">
        <v>28</v>
      </c>
      <c r="D123" s="71">
        <f>IFERROR(IF(OR(IFERROR(VLOOKUP($B123&amp;"-"&amp;$C123,エリア表のみ!$D$5:$M$906,3,FALSE) ="●",FALSE),IFERROR(VLOOKUP($B123&amp;"-"&amp;$C123,エリア表のみ!$Q$5:$Z$906,3,FALSE) ="●",FALSE),IFERROR(VLOOKUP($B123&amp;"-"&amp;$C123,エリア表のみ!$AD$5:$AM$906,3,FALSE) ="●",FALSE)),1,0),0)</f>
        <v>0</v>
      </c>
      <c r="E123" s="71">
        <v>450</v>
      </c>
      <c r="F123" s="71">
        <f>IFERROR(IF(OR(IFERROR(VLOOKUP($B123&amp;"-"&amp;$C123,エリア表のみ!$D$5:$M$906,5,FALSE) ="●",FALSE),IFERROR(VLOOKUP($B123&amp;"-"&amp;$C123,エリア表のみ!$Q$5:$Z$906,5,FALSE) ="●",FALSE),IFERROR(VLOOKUP($B123&amp;"-"&amp;$C123,エリア表のみ!$AD$5:$AM$906,5,FALSE) ="●",FALSE)),1,0),0)</f>
        <v>0</v>
      </c>
      <c r="G123" s="71">
        <v>120</v>
      </c>
      <c r="H123" s="71">
        <f>IFERROR(IF(OR(IFERROR(VLOOKUP($B123&amp;"-"&amp;$C123,エリア表のみ!$D$5:$M$906,7,FALSE) ="●",FALSE),IFERROR(VLOOKUP($B123&amp;"-"&amp;$C123,エリア表のみ!$Q$5:$Z$906,7,FALSE) ="●",FALSE),IFERROR(VLOOKUP($B123&amp;"-"&amp;$C123,エリア表のみ!$AD$5:$AM$906,7,FALSE) ="●",FALSE)),1,0),0)</f>
        <v>0</v>
      </c>
      <c r="I123" s="71">
        <v>570</v>
      </c>
      <c r="J123" s="71">
        <f>IFERROR(_xlfn.IFS(IFERROR(VLOOKUP($B123&amp;"-"&amp;$C123,エリア表のみ!$D$5:$M$906,1,FALSE) =$B123&amp;"-"&amp;$C123,FALSE),IFERROR(VLOOKUP($B123&amp;"-"&amp;$C123,エリア表のみ!$D$5:$M$906,9,FALSE),0),IFERROR(VLOOKUP($B123&amp;"-"&amp;$C123,エリア表のみ!$Q$5:$Z$906,1,FALSE) =$B123&amp;"-"&amp;$C123,FALSE),IFERROR(VLOOKUP($B123&amp;"-"&amp;$C123,エリア表のみ!$Q$5:$Z$906,9,FALSE),0),IFERROR(VLOOKUP($B123&amp;"-"&amp;$C123,エリア表のみ!$AD$5:$AM$906,1,FALSE) =$B123&amp;"-"&amp;$C123,FALSE),IFERROR(VLOOKUP($B123&amp;"-"&amp;$C123,エリア表のみ!$AD$5:$AM$906,9,FALSE),0)),0)</f>
        <v>0</v>
      </c>
    </row>
    <row r="124" spans="1:12">
      <c r="A124" s="17">
        <v>29</v>
      </c>
      <c r="B124" s="17">
        <v>133</v>
      </c>
      <c r="C124" s="71">
        <v>29</v>
      </c>
      <c r="D124" s="71">
        <f>IFERROR(IF(OR(IFERROR(VLOOKUP($B124&amp;"-"&amp;$C124,エリア表のみ!$D$5:$M$906,3,FALSE) ="●",FALSE),IFERROR(VLOOKUP($B124&amp;"-"&amp;$C124,エリア表のみ!$Q$5:$Z$906,3,FALSE) ="●",FALSE),IFERROR(VLOOKUP($B124&amp;"-"&amp;$C124,エリア表のみ!$AD$5:$AM$906,3,FALSE) ="●",FALSE)),1,0),0)</f>
        <v>0</v>
      </c>
      <c r="E124" s="71">
        <v>330</v>
      </c>
      <c r="F124" s="71">
        <f>IFERROR(IF(OR(IFERROR(VLOOKUP($B124&amp;"-"&amp;$C124,エリア表のみ!$D$5:$M$906,5,FALSE) ="●",FALSE),IFERROR(VLOOKUP($B124&amp;"-"&amp;$C124,エリア表のみ!$Q$5:$Z$906,5,FALSE) ="●",FALSE),IFERROR(VLOOKUP($B124&amp;"-"&amp;$C124,エリア表のみ!$AD$5:$AM$906,5,FALSE) ="●",FALSE)),1,0),0)</f>
        <v>0</v>
      </c>
      <c r="G124" s="71">
        <v>230</v>
      </c>
      <c r="H124" s="71">
        <f>IFERROR(IF(OR(IFERROR(VLOOKUP($B124&amp;"-"&amp;$C124,エリア表のみ!$D$5:$M$906,7,FALSE) ="●",FALSE),IFERROR(VLOOKUP($B124&amp;"-"&amp;$C124,エリア表のみ!$Q$5:$Z$906,7,FALSE) ="●",FALSE),IFERROR(VLOOKUP($B124&amp;"-"&amp;$C124,エリア表のみ!$AD$5:$AM$906,7,FALSE) ="●",FALSE)),1,0),0)</f>
        <v>0</v>
      </c>
      <c r="I124" s="71">
        <v>560</v>
      </c>
      <c r="J124" s="71">
        <f>IFERROR(_xlfn.IFS(IFERROR(VLOOKUP($B124&amp;"-"&amp;$C124,エリア表のみ!$D$5:$M$906,1,FALSE) =$B124&amp;"-"&amp;$C124,FALSE),IFERROR(VLOOKUP($B124&amp;"-"&amp;$C124,エリア表のみ!$D$5:$M$906,9,FALSE),0),IFERROR(VLOOKUP($B124&amp;"-"&amp;$C124,エリア表のみ!$Q$5:$Z$906,1,FALSE) =$B124&amp;"-"&amp;$C124,FALSE),IFERROR(VLOOKUP($B124&amp;"-"&amp;$C124,エリア表のみ!$Q$5:$Z$906,9,FALSE),0),IFERROR(VLOOKUP($B124&amp;"-"&amp;$C124,エリア表のみ!$AD$5:$AM$906,1,FALSE) =$B124&amp;"-"&amp;$C124,FALSE),IFERROR(VLOOKUP($B124&amp;"-"&amp;$C124,エリア表のみ!$AD$5:$AM$906,9,FALSE),0)),0)</f>
        <v>0</v>
      </c>
    </row>
    <row r="125" spans="1:12">
      <c r="A125" s="17">
        <v>30</v>
      </c>
      <c r="B125" s="17">
        <v>133</v>
      </c>
      <c r="C125" s="71">
        <v>30</v>
      </c>
      <c r="D125" s="71">
        <f>IFERROR(IF(OR(IFERROR(VLOOKUP($B125&amp;"-"&amp;$C125,エリア表のみ!$D$5:$M$906,3,FALSE) ="●",FALSE),IFERROR(VLOOKUP($B125&amp;"-"&amp;$C125,エリア表のみ!$Q$5:$Z$906,3,FALSE) ="●",FALSE),IFERROR(VLOOKUP($B125&amp;"-"&amp;$C125,エリア表のみ!$AD$5:$AM$906,3,FALSE) ="●",FALSE)),1,0),0)</f>
        <v>0</v>
      </c>
      <c r="E125" s="71">
        <v>330</v>
      </c>
      <c r="F125" s="71">
        <f>IFERROR(IF(OR(IFERROR(VLOOKUP($B125&amp;"-"&amp;$C125,エリア表のみ!$D$5:$M$906,5,FALSE) ="●",FALSE),IFERROR(VLOOKUP($B125&amp;"-"&amp;$C125,エリア表のみ!$Q$5:$Z$906,5,FALSE) ="●",FALSE),IFERROR(VLOOKUP($B125&amp;"-"&amp;$C125,エリア表のみ!$AD$5:$AM$906,5,FALSE) ="●",FALSE)),1,0),0)</f>
        <v>0</v>
      </c>
      <c r="G125" s="71">
        <v>110</v>
      </c>
      <c r="H125" s="71">
        <f>IFERROR(IF(OR(IFERROR(VLOOKUP($B125&amp;"-"&amp;$C125,エリア表のみ!$D$5:$M$906,7,FALSE) ="●",FALSE),IFERROR(VLOOKUP($B125&amp;"-"&amp;$C125,エリア表のみ!$Q$5:$Z$906,7,FALSE) ="●",FALSE),IFERROR(VLOOKUP($B125&amp;"-"&amp;$C125,エリア表のみ!$AD$5:$AM$906,7,FALSE) ="●",FALSE)),1,0),0)</f>
        <v>0</v>
      </c>
      <c r="I125" s="71">
        <v>440</v>
      </c>
      <c r="J125" s="71">
        <f>IFERROR(_xlfn.IFS(IFERROR(VLOOKUP($B125&amp;"-"&amp;$C125,エリア表のみ!$D$5:$M$906,1,FALSE) =$B125&amp;"-"&amp;$C125,FALSE),IFERROR(VLOOKUP($B125&amp;"-"&amp;$C125,エリア表のみ!$D$5:$M$906,9,FALSE),0),IFERROR(VLOOKUP($B125&amp;"-"&amp;$C125,エリア表のみ!$Q$5:$Z$906,1,FALSE) =$B125&amp;"-"&amp;$C125,FALSE),IFERROR(VLOOKUP($B125&amp;"-"&amp;$C125,エリア表のみ!$Q$5:$Z$906,9,FALSE),0),IFERROR(VLOOKUP($B125&amp;"-"&amp;$C125,エリア表のみ!$AD$5:$AM$906,1,FALSE) =$B125&amp;"-"&amp;$C125,FALSE),IFERROR(VLOOKUP($B125&amp;"-"&amp;$C125,エリア表のみ!$AD$5:$AM$906,9,FALSE),0)),0)</f>
        <v>0</v>
      </c>
    </row>
    <row r="126" spans="1:12">
      <c r="A126" s="17">
        <v>31</v>
      </c>
      <c r="B126" s="17">
        <v>133</v>
      </c>
      <c r="C126" s="71">
        <v>31</v>
      </c>
      <c r="D126" s="71">
        <f>IFERROR(IF(OR(IFERROR(VLOOKUP($B126&amp;"-"&amp;$C126,エリア表のみ!$D$5:$M$906,3,FALSE) ="●",FALSE),IFERROR(VLOOKUP($B126&amp;"-"&amp;$C126,エリア表のみ!$Q$5:$Z$906,3,FALSE) ="●",FALSE),IFERROR(VLOOKUP($B126&amp;"-"&amp;$C126,エリア表のみ!$AD$5:$AM$906,3,FALSE) ="●",FALSE)),1,0),0)</f>
        <v>0</v>
      </c>
      <c r="E126" s="71">
        <v>90</v>
      </c>
      <c r="F126" s="71">
        <f>IFERROR(IF(OR(IFERROR(VLOOKUP($B126&amp;"-"&amp;$C126,エリア表のみ!$D$5:$M$906,5,FALSE) ="●",FALSE),IFERROR(VLOOKUP($B126&amp;"-"&amp;$C126,エリア表のみ!$Q$5:$Z$906,5,FALSE) ="●",FALSE),IFERROR(VLOOKUP($B126&amp;"-"&amp;$C126,エリア表のみ!$AD$5:$AM$906,5,FALSE) ="●",FALSE)),1,0),0)</f>
        <v>0</v>
      </c>
      <c r="G126" s="71">
        <v>10</v>
      </c>
      <c r="H126" s="71">
        <f>IFERROR(IF(OR(IFERROR(VLOOKUP($B126&amp;"-"&amp;$C126,エリア表のみ!$D$5:$M$906,7,FALSE) ="●",FALSE),IFERROR(VLOOKUP($B126&amp;"-"&amp;$C126,エリア表のみ!$Q$5:$Z$906,7,FALSE) ="●",FALSE),IFERROR(VLOOKUP($B126&amp;"-"&amp;$C126,エリア表のみ!$AD$5:$AM$906,7,FALSE) ="●",FALSE)),1,0),0)</f>
        <v>0</v>
      </c>
      <c r="I126" s="71">
        <v>100</v>
      </c>
      <c r="J126" s="71">
        <f>IFERROR(_xlfn.IFS(IFERROR(VLOOKUP($B126&amp;"-"&amp;$C126,エリア表のみ!$D$5:$M$906,1,FALSE) =$B126&amp;"-"&amp;$C126,FALSE),IFERROR(VLOOKUP($B126&amp;"-"&amp;$C126,エリア表のみ!$D$5:$M$906,9,FALSE),0),IFERROR(VLOOKUP($B126&amp;"-"&amp;$C126,エリア表のみ!$Q$5:$Z$906,1,FALSE) =$B126&amp;"-"&amp;$C126,FALSE),IFERROR(VLOOKUP($B126&amp;"-"&amp;$C126,エリア表のみ!$Q$5:$Z$906,9,FALSE),0),IFERROR(VLOOKUP($B126&amp;"-"&amp;$C126,エリア表のみ!$AD$5:$AM$906,1,FALSE) =$B126&amp;"-"&amp;$C126,FALSE),IFERROR(VLOOKUP($B126&amp;"-"&amp;$C126,エリア表のみ!$AD$5:$AM$906,9,FALSE),0)),0)</f>
        <v>0</v>
      </c>
    </row>
    <row r="127" spans="1:12">
      <c r="A127" s="17">
        <v>32</v>
      </c>
      <c r="B127" s="17">
        <v>133</v>
      </c>
      <c r="C127" s="71">
        <v>32</v>
      </c>
      <c r="D127" s="71">
        <f>IFERROR(IF(OR(IFERROR(VLOOKUP($B127&amp;"-"&amp;$C127,エリア表のみ!$D$5:$M$906,3,FALSE) ="●",FALSE),IFERROR(VLOOKUP($B127&amp;"-"&amp;$C127,エリア表のみ!$Q$5:$Z$906,3,FALSE) ="●",FALSE),IFERROR(VLOOKUP($B127&amp;"-"&amp;$C127,エリア表のみ!$AD$5:$AM$906,3,FALSE) ="●",FALSE)),1,0),0)</f>
        <v>0</v>
      </c>
      <c r="E127" s="71">
        <v>940</v>
      </c>
      <c r="F127" s="71">
        <f>IFERROR(IF(OR(IFERROR(VLOOKUP($B127&amp;"-"&amp;$C127,エリア表のみ!$D$5:$M$906,5,FALSE) ="●",FALSE),IFERROR(VLOOKUP($B127&amp;"-"&amp;$C127,エリア表のみ!$Q$5:$Z$906,5,FALSE) ="●",FALSE),IFERROR(VLOOKUP($B127&amp;"-"&amp;$C127,エリア表のみ!$AD$5:$AM$906,5,FALSE) ="●",FALSE)),1,0),0)</f>
        <v>0</v>
      </c>
      <c r="G127" s="71">
        <v>330</v>
      </c>
      <c r="H127" s="71">
        <f>IFERROR(IF(OR(IFERROR(VLOOKUP($B127&amp;"-"&amp;$C127,エリア表のみ!$D$5:$M$906,7,FALSE) ="●",FALSE),IFERROR(VLOOKUP($B127&amp;"-"&amp;$C127,エリア表のみ!$Q$5:$Z$906,7,FALSE) ="●",FALSE),IFERROR(VLOOKUP($B127&amp;"-"&amp;$C127,エリア表のみ!$AD$5:$AM$906,7,FALSE) ="●",FALSE)),1,0),0)</f>
        <v>0</v>
      </c>
      <c r="I127" s="71">
        <v>1270</v>
      </c>
      <c r="J127" s="71">
        <f>IFERROR(_xlfn.IFS(IFERROR(VLOOKUP($B127&amp;"-"&amp;$C127,エリア表のみ!$D$5:$M$906,1,FALSE) =$B127&amp;"-"&amp;$C127,FALSE),IFERROR(VLOOKUP($B127&amp;"-"&amp;$C127,エリア表のみ!$D$5:$M$906,9,FALSE),0),IFERROR(VLOOKUP($B127&amp;"-"&amp;$C127,エリア表のみ!$Q$5:$Z$906,1,FALSE) =$B127&amp;"-"&amp;$C127,FALSE),IFERROR(VLOOKUP($B127&amp;"-"&amp;$C127,エリア表のみ!$Q$5:$Z$906,9,FALSE),0),IFERROR(VLOOKUP($B127&amp;"-"&amp;$C127,エリア表のみ!$AD$5:$AM$906,1,FALSE) =$B127&amp;"-"&amp;$C127,FALSE),IFERROR(VLOOKUP($B127&amp;"-"&amp;$C127,エリア表のみ!$AD$5:$AM$906,9,FALSE),0)),0)</f>
        <v>0</v>
      </c>
      <c r="L127" s="18"/>
    </row>
    <row r="128" spans="1:12">
      <c r="A128" s="17">
        <v>33</v>
      </c>
      <c r="B128" s="17">
        <v>133</v>
      </c>
      <c r="C128" s="71">
        <v>33</v>
      </c>
      <c r="D128" s="71">
        <f>IFERROR(IF(OR(IFERROR(VLOOKUP($B128&amp;"-"&amp;$C128,エリア表のみ!$D$5:$M$906,3,FALSE) ="●",FALSE),IFERROR(VLOOKUP($B128&amp;"-"&amp;$C128,エリア表のみ!$Q$5:$Z$906,3,FALSE) ="●",FALSE),IFERROR(VLOOKUP($B128&amp;"-"&amp;$C128,エリア表のみ!$AD$5:$AM$906,3,FALSE) ="●",FALSE)),1,0),0)</f>
        <v>0</v>
      </c>
      <c r="E128" s="71">
        <v>320</v>
      </c>
      <c r="F128" s="71">
        <f>IFERROR(IF(OR(IFERROR(VLOOKUP($B128&amp;"-"&amp;$C128,エリア表のみ!$D$5:$M$906,5,FALSE) ="●",FALSE),IFERROR(VLOOKUP($B128&amp;"-"&amp;$C128,エリア表のみ!$Q$5:$Z$906,5,FALSE) ="●",FALSE),IFERROR(VLOOKUP($B128&amp;"-"&amp;$C128,エリア表のみ!$AD$5:$AM$906,5,FALSE) ="●",FALSE)),1,0),0)</f>
        <v>0</v>
      </c>
      <c r="G128" s="71">
        <v>15</v>
      </c>
      <c r="H128" s="71">
        <f>IFERROR(IF(OR(IFERROR(VLOOKUP($B128&amp;"-"&amp;$C128,エリア表のみ!$D$5:$M$906,7,FALSE) ="●",FALSE),IFERROR(VLOOKUP($B128&amp;"-"&amp;$C128,エリア表のみ!$Q$5:$Z$906,7,FALSE) ="●",FALSE),IFERROR(VLOOKUP($B128&amp;"-"&amp;$C128,エリア表のみ!$AD$5:$AM$906,7,FALSE) ="●",FALSE)),1,0),0)</f>
        <v>0</v>
      </c>
      <c r="I128" s="71">
        <v>335</v>
      </c>
      <c r="J128" s="71">
        <f>IFERROR(_xlfn.IFS(IFERROR(VLOOKUP($B128&amp;"-"&amp;$C128,エリア表のみ!$D$5:$M$906,1,FALSE) =$B128&amp;"-"&amp;$C128,FALSE),IFERROR(VLOOKUP($B128&amp;"-"&amp;$C128,エリア表のみ!$D$5:$M$906,9,FALSE),0),IFERROR(VLOOKUP($B128&amp;"-"&amp;$C128,エリア表のみ!$Q$5:$Z$906,1,FALSE) =$B128&amp;"-"&amp;$C128,FALSE),IFERROR(VLOOKUP($B128&amp;"-"&amp;$C128,エリア表のみ!$Q$5:$Z$906,9,FALSE),0),IFERROR(VLOOKUP($B128&amp;"-"&amp;$C128,エリア表のみ!$AD$5:$AM$906,1,FALSE) =$B128&amp;"-"&amp;$C128,FALSE),IFERROR(VLOOKUP($B128&amp;"-"&amp;$C128,エリア表のみ!$AD$5:$AM$906,9,FALSE),0)),0)</f>
        <v>0</v>
      </c>
    </row>
    <row r="129" spans="1:10">
      <c r="A129" s="17">
        <v>34</v>
      </c>
      <c r="B129" s="17">
        <v>133</v>
      </c>
      <c r="C129" s="71">
        <v>34</v>
      </c>
      <c r="D129" s="71">
        <f>IFERROR(IF(OR(IFERROR(VLOOKUP($B129&amp;"-"&amp;$C129,エリア表のみ!$D$5:$M$906,3,FALSE) ="●",FALSE),IFERROR(VLOOKUP($B129&amp;"-"&amp;$C129,エリア表のみ!$Q$5:$Z$906,3,FALSE) ="●",FALSE),IFERROR(VLOOKUP($B129&amp;"-"&amp;$C129,エリア表のみ!$AD$5:$AM$906,3,FALSE) ="●",FALSE)),1,0),0)</f>
        <v>0</v>
      </c>
      <c r="E129" s="71">
        <v>260</v>
      </c>
      <c r="F129" s="71">
        <f>IFERROR(IF(OR(IFERROR(VLOOKUP($B129&amp;"-"&amp;$C129,エリア表のみ!$D$5:$M$906,5,FALSE) ="●",FALSE),IFERROR(VLOOKUP($B129&amp;"-"&amp;$C129,エリア表のみ!$Q$5:$Z$906,5,FALSE) ="●",FALSE),IFERROR(VLOOKUP($B129&amp;"-"&amp;$C129,エリア表のみ!$AD$5:$AM$906,5,FALSE) ="●",FALSE)),1,0),0)</f>
        <v>0</v>
      </c>
      <c r="G129" s="71">
        <v>20</v>
      </c>
      <c r="H129" s="71">
        <f>IFERROR(IF(OR(IFERROR(VLOOKUP($B129&amp;"-"&amp;$C129,エリア表のみ!$D$5:$M$906,7,FALSE) ="●",FALSE),IFERROR(VLOOKUP($B129&amp;"-"&amp;$C129,エリア表のみ!$Q$5:$Z$906,7,FALSE) ="●",FALSE),IFERROR(VLOOKUP($B129&amp;"-"&amp;$C129,エリア表のみ!$AD$5:$AM$906,7,FALSE) ="●",FALSE)),1,0),0)</f>
        <v>0</v>
      </c>
      <c r="I129" s="71">
        <v>280</v>
      </c>
      <c r="J129" s="71">
        <f>IFERROR(_xlfn.IFS(IFERROR(VLOOKUP($B129&amp;"-"&amp;$C129,エリア表のみ!$D$5:$M$906,1,FALSE) =$B129&amp;"-"&amp;$C129,FALSE),IFERROR(VLOOKUP($B129&amp;"-"&amp;$C129,エリア表のみ!$D$5:$M$906,9,FALSE),0),IFERROR(VLOOKUP($B129&amp;"-"&amp;$C129,エリア表のみ!$Q$5:$Z$906,1,FALSE) =$B129&amp;"-"&amp;$C129,FALSE),IFERROR(VLOOKUP($B129&amp;"-"&amp;$C129,エリア表のみ!$Q$5:$Z$906,9,FALSE),0),IFERROR(VLOOKUP($B129&amp;"-"&amp;$C129,エリア表のみ!$AD$5:$AM$906,1,FALSE) =$B129&amp;"-"&amp;$C129,FALSE),IFERROR(VLOOKUP($B129&amp;"-"&amp;$C129,エリア表のみ!$AD$5:$AM$906,9,FALSE),0)),0)</f>
        <v>0</v>
      </c>
    </row>
    <row r="130" spans="1:10">
      <c r="A130" s="17">
        <v>35</v>
      </c>
      <c r="B130" s="17">
        <v>133</v>
      </c>
      <c r="C130" s="71">
        <v>35</v>
      </c>
      <c r="D130" s="71">
        <f>IFERROR(IF(OR(IFERROR(VLOOKUP($B130&amp;"-"&amp;$C130,エリア表のみ!$D$5:$M$906,3,FALSE) ="●",FALSE),IFERROR(VLOOKUP($B130&amp;"-"&amp;$C130,エリア表のみ!$Q$5:$Z$906,3,FALSE) ="●",FALSE),IFERROR(VLOOKUP($B130&amp;"-"&amp;$C130,エリア表のみ!$AD$5:$AM$906,3,FALSE) ="●",FALSE)),1,0),0)</f>
        <v>0</v>
      </c>
      <c r="E130" s="71">
        <v>60</v>
      </c>
      <c r="F130" s="71">
        <f>IFERROR(IF(OR(IFERROR(VLOOKUP($B130&amp;"-"&amp;$C130,エリア表のみ!$D$5:$M$906,5,FALSE) ="●",FALSE),IFERROR(VLOOKUP($B130&amp;"-"&amp;$C130,エリア表のみ!$Q$5:$Z$906,5,FALSE) ="●",FALSE),IFERROR(VLOOKUP($B130&amp;"-"&amp;$C130,エリア表のみ!$AD$5:$AM$906,5,FALSE) ="●",FALSE)),1,0),0)</f>
        <v>0</v>
      </c>
      <c r="G130" s="71">
        <v>80</v>
      </c>
      <c r="H130" s="71">
        <f>IFERROR(IF(OR(IFERROR(VLOOKUP($B130&amp;"-"&amp;$C130,エリア表のみ!$D$5:$M$906,7,FALSE) ="●",FALSE),IFERROR(VLOOKUP($B130&amp;"-"&amp;$C130,エリア表のみ!$Q$5:$Z$906,7,FALSE) ="●",FALSE),IFERROR(VLOOKUP($B130&amp;"-"&amp;$C130,エリア表のみ!$AD$5:$AM$906,7,FALSE) ="●",FALSE)),1,0),0)</f>
        <v>0</v>
      </c>
      <c r="I130" s="71">
        <v>140</v>
      </c>
      <c r="J130" s="71">
        <f>IFERROR(_xlfn.IFS(IFERROR(VLOOKUP($B130&amp;"-"&amp;$C130,エリア表のみ!$D$5:$M$906,1,FALSE) =$B130&amp;"-"&amp;$C130,FALSE),IFERROR(VLOOKUP($B130&amp;"-"&amp;$C130,エリア表のみ!$D$5:$M$906,9,FALSE),0),IFERROR(VLOOKUP($B130&amp;"-"&amp;$C130,エリア表のみ!$Q$5:$Z$906,1,FALSE) =$B130&amp;"-"&amp;$C130,FALSE),IFERROR(VLOOKUP($B130&amp;"-"&amp;$C130,エリア表のみ!$Q$5:$Z$906,9,FALSE),0),IFERROR(VLOOKUP($B130&amp;"-"&amp;$C130,エリア表のみ!$AD$5:$AM$906,1,FALSE) =$B130&amp;"-"&amp;$C130,FALSE),IFERROR(VLOOKUP($B130&amp;"-"&amp;$C130,エリア表のみ!$AD$5:$AM$906,9,FALSE),0)),0)</f>
        <v>0</v>
      </c>
    </row>
    <row r="131" spans="1:10">
      <c r="A131" s="17">
        <v>36</v>
      </c>
      <c r="B131" s="17">
        <v>133</v>
      </c>
      <c r="C131" s="71">
        <v>36</v>
      </c>
      <c r="D131" s="71">
        <f>IFERROR(IF(OR(IFERROR(VLOOKUP($B131&amp;"-"&amp;$C131,エリア表のみ!$D$5:$M$906,3,FALSE) ="●",FALSE),IFERROR(VLOOKUP($B131&amp;"-"&amp;$C131,エリア表のみ!$Q$5:$Z$906,3,FALSE) ="●",FALSE),IFERROR(VLOOKUP($B131&amp;"-"&amp;$C131,エリア表のみ!$AD$5:$AM$906,3,FALSE) ="●",FALSE)),1,0),0)</f>
        <v>0</v>
      </c>
      <c r="E131" s="71">
        <v>100</v>
      </c>
      <c r="F131" s="71">
        <f>IFERROR(IF(OR(IFERROR(VLOOKUP($B131&amp;"-"&amp;$C131,エリア表のみ!$D$5:$M$906,5,FALSE) ="●",FALSE),IFERROR(VLOOKUP($B131&amp;"-"&amp;$C131,エリア表のみ!$Q$5:$Z$906,5,FALSE) ="●",FALSE),IFERROR(VLOOKUP($B131&amp;"-"&amp;$C131,エリア表のみ!$AD$5:$AM$906,5,FALSE) ="●",FALSE)),1,0),0)</f>
        <v>0</v>
      </c>
      <c r="G131" s="71">
        <v>40</v>
      </c>
      <c r="H131" s="71">
        <f>IFERROR(IF(OR(IFERROR(VLOOKUP($B131&amp;"-"&amp;$C131,エリア表のみ!$D$5:$M$906,7,FALSE) ="●",FALSE),IFERROR(VLOOKUP($B131&amp;"-"&amp;$C131,エリア表のみ!$Q$5:$Z$906,7,FALSE) ="●",FALSE),IFERROR(VLOOKUP($B131&amp;"-"&amp;$C131,エリア表のみ!$AD$5:$AM$906,7,FALSE) ="●",FALSE)),1,0),0)</f>
        <v>0</v>
      </c>
      <c r="I131" s="71">
        <v>140</v>
      </c>
      <c r="J131" s="71">
        <f>IFERROR(_xlfn.IFS(IFERROR(VLOOKUP($B131&amp;"-"&amp;$C131,エリア表のみ!$D$5:$M$906,1,FALSE) =$B131&amp;"-"&amp;$C131,FALSE),IFERROR(VLOOKUP($B131&amp;"-"&amp;$C131,エリア表のみ!$D$5:$M$906,9,FALSE),0),IFERROR(VLOOKUP($B131&amp;"-"&amp;$C131,エリア表のみ!$Q$5:$Z$906,1,FALSE) =$B131&amp;"-"&amp;$C131,FALSE),IFERROR(VLOOKUP($B131&amp;"-"&amp;$C131,エリア表のみ!$Q$5:$Z$906,9,FALSE),0),IFERROR(VLOOKUP($B131&amp;"-"&amp;$C131,エリア表のみ!$AD$5:$AM$906,1,FALSE) =$B131&amp;"-"&amp;$C131,FALSE),IFERROR(VLOOKUP($B131&amp;"-"&amp;$C131,エリア表のみ!$AD$5:$AM$906,9,FALSE),0)),0)</f>
        <v>0</v>
      </c>
    </row>
    <row r="132" spans="1:10">
      <c r="A132" s="17">
        <v>37</v>
      </c>
      <c r="B132" s="17">
        <v>133</v>
      </c>
      <c r="C132" s="71">
        <v>37</v>
      </c>
      <c r="D132" s="71">
        <f>IFERROR(IF(OR(IFERROR(VLOOKUP($B132&amp;"-"&amp;$C132,エリア表のみ!$D$5:$M$906,3,FALSE) ="●",FALSE),IFERROR(VLOOKUP($B132&amp;"-"&amp;$C132,エリア表のみ!$Q$5:$Z$906,3,FALSE) ="●",FALSE),IFERROR(VLOOKUP($B132&amp;"-"&amp;$C132,エリア表のみ!$AD$5:$AM$906,3,FALSE) ="●",FALSE)),1,0),0)</f>
        <v>0</v>
      </c>
      <c r="E132" s="71">
        <v>160</v>
      </c>
      <c r="F132" s="71">
        <f>IFERROR(IF(OR(IFERROR(VLOOKUP($B132&amp;"-"&amp;$C132,エリア表のみ!$D$5:$M$906,5,FALSE) ="●",FALSE),IFERROR(VLOOKUP($B132&amp;"-"&amp;$C132,エリア表のみ!$Q$5:$Z$906,5,FALSE) ="●",FALSE),IFERROR(VLOOKUP($B132&amp;"-"&amp;$C132,エリア表のみ!$AD$5:$AM$906,5,FALSE) ="●",FALSE)),1,0),0)</f>
        <v>0</v>
      </c>
      <c r="G132" s="71">
        <v>10</v>
      </c>
      <c r="H132" s="71">
        <f>IFERROR(IF(OR(IFERROR(VLOOKUP($B132&amp;"-"&amp;$C132,エリア表のみ!$D$5:$M$906,7,FALSE) ="●",FALSE),IFERROR(VLOOKUP($B132&amp;"-"&amp;$C132,エリア表のみ!$Q$5:$Z$906,7,FALSE) ="●",FALSE),IFERROR(VLOOKUP($B132&amp;"-"&amp;$C132,エリア表のみ!$AD$5:$AM$906,7,FALSE) ="●",FALSE)),1,0),0)</f>
        <v>0</v>
      </c>
      <c r="I132" s="71">
        <v>170</v>
      </c>
      <c r="J132" s="71">
        <f>IFERROR(_xlfn.IFS(IFERROR(VLOOKUP($B132&amp;"-"&amp;$C132,エリア表のみ!$D$5:$M$906,1,FALSE) =$B132&amp;"-"&amp;$C132,FALSE),IFERROR(VLOOKUP($B132&amp;"-"&amp;$C132,エリア表のみ!$D$5:$M$906,9,FALSE),0),IFERROR(VLOOKUP($B132&amp;"-"&amp;$C132,エリア表のみ!$Q$5:$Z$906,1,FALSE) =$B132&amp;"-"&amp;$C132,FALSE),IFERROR(VLOOKUP($B132&amp;"-"&amp;$C132,エリア表のみ!$Q$5:$Z$906,9,FALSE),0),IFERROR(VLOOKUP($B132&amp;"-"&amp;$C132,エリア表のみ!$AD$5:$AM$906,1,FALSE) =$B132&amp;"-"&amp;$C132,FALSE),IFERROR(VLOOKUP($B132&amp;"-"&amp;$C132,エリア表のみ!$AD$5:$AM$906,9,FALSE),0)),0)</f>
        <v>0</v>
      </c>
    </row>
    <row r="133" spans="1:10">
      <c r="A133" s="17">
        <v>1</v>
      </c>
      <c r="B133" s="17">
        <v>134</v>
      </c>
      <c r="C133" s="71">
        <v>1</v>
      </c>
      <c r="D133" s="71">
        <f>IFERROR(IF(OR(IFERROR(VLOOKUP($B133&amp;"-"&amp;$C133,エリア表のみ!$D$5:$M$906,3,FALSE) ="●",FALSE),IFERROR(VLOOKUP($B133&amp;"-"&amp;$C133,エリア表のみ!$Q$5:$Z$906,3,FALSE) ="●",FALSE),IFERROR(VLOOKUP($B133&amp;"-"&amp;$C133,エリア表のみ!$AD$5:$AM$906,3,FALSE) ="●",FALSE)),1,0),0)</f>
        <v>0</v>
      </c>
      <c r="E133" s="71">
        <v>170</v>
      </c>
      <c r="F133" s="71">
        <f>IFERROR(IF(OR(IFERROR(VLOOKUP($B133&amp;"-"&amp;$C133,エリア表のみ!$D$5:$M$906,5,FALSE) ="●",FALSE),IFERROR(VLOOKUP($B133&amp;"-"&amp;$C133,エリア表のみ!$Q$5:$Z$906,5,FALSE) ="●",FALSE),IFERROR(VLOOKUP($B133&amp;"-"&amp;$C133,エリア表のみ!$AD$5:$AM$906,5,FALSE) ="●",FALSE)),1,0),0)</f>
        <v>0</v>
      </c>
      <c r="G133" s="71">
        <v>120</v>
      </c>
      <c r="H133" s="71">
        <f>IFERROR(IF(OR(IFERROR(VLOOKUP($B133&amp;"-"&amp;$C133,エリア表のみ!$D$5:$M$906,7,FALSE) ="●",FALSE),IFERROR(VLOOKUP($B133&amp;"-"&amp;$C133,エリア表のみ!$Q$5:$Z$906,7,FALSE) ="●",FALSE),IFERROR(VLOOKUP($B133&amp;"-"&amp;$C133,エリア表のみ!$AD$5:$AM$906,7,FALSE) ="●",FALSE)),1,0),0)</f>
        <v>0</v>
      </c>
      <c r="I133" s="71">
        <v>290</v>
      </c>
      <c r="J133" s="71">
        <f>IFERROR(_xlfn.IFS(IFERROR(VLOOKUP($B133&amp;"-"&amp;$C133,エリア表のみ!$D$5:$M$906,1,FALSE) =$B133&amp;"-"&amp;$C133,FALSE),IFERROR(VLOOKUP($B133&amp;"-"&amp;$C133,エリア表のみ!$D$5:$M$906,9,FALSE),0),IFERROR(VLOOKUP($B133&amp;"-"&amp;$C133,エリア表のみ!$Q$5:$Z$906,1,FALSE) =$B133&amp;"-"&amp;$C133,FALSE),IFERROR(VLOOKUP($B133&amp;"-"&amp;$C133,エリア表のみ!$Q$5:$Z$906,9,FALSE),0),IFERROR(VLOOKUP($B133&amp;"-"&amp;$C133,エリア表のみ!$AD$5:$AM$906,1,FALSE) =$B133&amp;"-"&amp;$C133,FALSE),IFERROR(VLOOKUP($B133&amp;"-"&amp;$C133,エリア表のみ!$AD$5:$AM$906,9,FALSE),0)),0)</f>
        <v>0</v>
      </c>
    </row>
    <row r="134" spans="1:10">
      <c r="A134" s="17">
        <v>2</v>
      </c>
      <c r="B134" s="17">
        <v>134</v>
      </c>
      <c r="C134" s="71">
        <v>2</v>
      </c>
      <c r="D134" s="71">
        <f>IFERROR(IF(OR(IFERROR(VLOOKUP($B134&amp;"-"&amp;$C134,エリア表のみ!$D$5:$M$906,3,FALSE) ="●",FALSE),IFERROR(VLOOKUP($B134&amp;"-"&amp;$C134,エリア表のみ!$Q$5:$Z$906,3,FALSE) ="●",FALSE),IFERROR(VLOOKUP($B134&amp;"-"&amp;$C134,エリア表のみ!$AD$5:$AM$906,3,FALSE) ="●",FALSE)),1,0),0)</f>
        <v>0</v>
      </c>
      <c r="E134" s="71">
        <v>130</v>
      </c>
      <c r="F134" s="71">
        <f>IFERROR(IF(OR(IFERROR(VLOOKUP($B134&amp;"-"&amp;$C134,エリア表のみ!$D$5:$M$906,5,FALSE) ="●",FALSE),IFERROR(VLOOKUP($B134&amp;"-"&amp;$C134,エリア表のみ!$Q$5:$Z$906,5,FALSE) ="●",FALSE),IFERROR(VLOOKUP($B134&amp;"-"&amp;$C134,エリア表のみ!$AD$5:$AM$906,5,FALSE) ="●",FALSE)),1,0),0)</f>
        <v>0</v>
      </c>
      <c r="G134" s="71">
        <v>140</v>
      </c>
      <c r="H134" s="71">
        <f>IFERROR(IF(OR(IFERROR(VLOOKUP($B134&amp;"-"&amp;$C134,エリア表のみ!$D$5:$M$906,7,FALSE) ="●",FALSE),IFERROR(VLOOKUP($B134&amp;"-"&amp;$C134,エリア表のみ!$Q$5:$Z$906,7,FALSE) ="●",FALSE),IFERROR(VLOOKUP($B134&amp;"-"&amp;$C134,エリア表のみ!$AD$5:$AM$906,7,FALSE) ="●",FALSE)),1,0),0)</f>
        <v>0</v>
      </c>
      <c r="I134" s="71">
        <v>270</v>
      </c>
      <c r="J134" s="71">
        <f>IFERROR(_xlfn.IFS(IFERROR(VLOOKUP($B134&amp;"-"&amp;$C134,エリア表のみ!$D$5:$M$906,1,FALSE) =$B134&amp;"-"&amp;$C134,FALSE),IFERROR(VLOOKUP($B134&amp;"-"&amp;$C134,エリア表のみ!$D$5:$M$906,9,FALSE),0),IFERROR(VLOOKUP($B134&amp;"-"&amp;$C134,エリア表のみ!$Q$5:$Z$906,1,FALSE) =$B134&amp;"-"&amp;$C134,FALSE),IFERROR(VLOOKUP($B134&amp;"-"&amp;$C134,エリア表のみ!$Q$5:$Z$906,9,FALSE),0),IFERROR(VLOOKUP($B134&amp;"-"&amp;$C134,エリア表のみ!$AD$5:$AM$906,1,FALSE) =$B134&amp;"-"&amp;$C134,FALSE),IFERROR(VLOOKUP($B134&amp;"-"&amp;$C134,エリア表のみ!$AD$5:$AM$906,9,FALSE),0)),0)</f>
        <v>0</v>
      </c>
    </row>
    <row r="135" spans="1:10">
      <c r="A135" s="17">
        <v>3</v>
      </c>
      <c r="B135" s="17">
        <v>134</v>
      </c>
      <c r="C135" s="71">
        <v>3</v>
      </c>
      <c r="D135" s="71">
        <f>IFERROR(IF(OR(IFERROR(VLOOKUP($B135&amp;"-"&amp;$C135,エリア表のみ!$D$5:$M$906,3,FALSE) ="●",FALSE),IFERROR(VLOOKUP($B135&amp;"-"&amp;$C135,エリア表のみ!$Q$5:$Z$906,3,FALSE) ="●",FALSE),IFERROR(VLOOKUP($B135&amp;"-"&amp;$C135,エリア表のみ!$AD$5:$AM$906,3,FALSE) ="●",FALSE)),1,0),0)</f>
        <v>0</v>
      </c>
      <c r="E135" s="71">
        <v>100</v>
      </c>
      <c r="F135" s="71">
        <f>IFERROR(IF(OR(IFERROR(VLOOKUP($B135&amp;"-"&amp;$C135,エリア表のみ!$D$5:$M$906,5,FALSE) ="●",FALSE),IFERROR(VLOOKUP($B135&amp;"-"&amp;$C135,エリア表のみ!$Q$5:$Z$906,5,FALSE) ="●",FALSE),IFERROR(VLOOKUP($B135&amp;"-"&amp;$C135,エリア表のみ!$AD$5:$AM$906,5,FALSE) ="●",FALSE)),1,0),0)</f>
        <v>0</v>
      </c>
      <c r="G135" s="71">
        <v>300</v>
      </c>
      <c r="H135" s="71">
        <f>IFERROR(IF(OR(IFERROR(VLOOKUP($B135&amp;"-"&amp;$C135,エリア表のみ!$D$5:$M$906,7,FALSE) ="●",FALSE),IFERROR(VLOOKUP($B135&amp;"-"&amp;$C135,エリア表のみ!$Q$5:$Z$906,7,FALSE) ="●",FALSE),IFERROR(VLOOKUP($B135&amp;"-"&amp;$C135,エリア表のみ!$AD$5:$AM$906,7,FALSE) ="●",FALSE)),1,0),0)</f>
        <v>0</v>
      </c>
      <c r="I135" s="71">
        <v>400</v>
      </c>
      <c r="J135" s="71">
        <f>IFERROR(_xlfn.IFS(IFERROR(VLOOKUP($B135&amp;"-"&amp;$C135,エリア表のみ!$D$5:$M$906,1,FALSE) =$B135&amp;"-"&amp;$C135,FALSE),IFERROR(VLOOKUP($B135&amp;"-"&amp;$C135,エリア表のみ!$D$5:$M$906,9,FALSE),0),IFERROR(VLOOKUP($B135&amp;"-"&amp;$C135,エリア表のみ!$Q$5:$Z$906,1,FALSE) =$B135&amp;"-"&amp;$C135,FALSE),IFERROR(VLOOKUP($B135&amp;"-"&amp;$C135,エリア表のみ!$Q$5:$Z$906,9,FALSE),0),IFERROR(VLOOKUP($B135&amp;"-"&amp;$C135,エリア表のみ!$AD$5:$AM$906,1,FALSE) =$B135&amp;"-"&amp;$C135,FALSE),IFERROR(VLOOKUP($B135&amp;"-"&amp;$C135,エリア表のみ!$AD$5:$AM$906,9,FALSE),0)),0)</f>
        <v>0</v>
      </c>
    </row>
    <row r="136" spans="1:10">
      <c r="A136" s="17">
        <v>4</v>
      </c>
      <c r="B136" s="17">
        <v>134</v>
      </c>
      <c r="C136" s="71">
        <v>4</v>
      </c>
      <c r="D136" s="71">
        <f>IFERROR(IF(OR(IFERROR(VLOOKUP($B136&amp;"-"&amp;$C136,エリア表のみ!$D$5:$M$906,3,FALSE) ="●",FALSE),IFERROR(VLOOKUP($B136&amp;"-"&amp;$C136,エリア表のみ!$Q$5:$Z$906,3,FALSE) ="●",FALSE),IFERROR(VLOOKUP($B136&amp;"-"&amp;$C136,エリア表のみ!$AD$5:$AM$906,3,FALSE) ="●",FALSE)),1,0),0)</f>
        <v>0</v>
      </c>
      <c r="E136" s="71">
        <v>140</v>
      </c>
      <c r="F136" s="71">
        <f>IFERROR(IF(OR(IFERROR(VLOOKUP($B136&amp;"-"&amp;$C136,エリア表のみ!$D$5:$M$906,5,FALSE) ="●",FALSE),IFERROR(VLOOKUP($B136&amp;"-"&amp;$C136,エリア表のみ!$Q$5:$Z$906,5,FALSE) ="●",FALSE),IFERROR(VLOOKUP($B136&amp;"-"&amp;$C136,エリア表のみ!$AD$5:$AM$906,5,FALSE) ="●",FALSE)),1,0),0)</f>
        <v>0</v>
      </c>
      <c r="G136" s="71">
        <v>130</v>
      </c>
      <c r="H136" s="71">
        <f>IFERROR(IF(OR(IFERROR(VLOOKUP($B136&amp;"-"&amp;$C136,エリア表のみ!$D$5:$M$906,7,FALSE) ="●",FALSE),IFERROR(VLOOKUP($B136&amp;"-"&amp;$C136,エリア表のみ!$Q$5:$Z$906,7,FALSE) ="●",FALSE),IFERROR(VLOOKUP($B136&amp;"-"&amp;$C136,エリア表のみ!$AD$5:$AM$906,7,FALSE) ="●",FALSE)),1,0),0)</f>
        <v>0</v>
      </c>
      <c r="I136" s="71">
        <v>270</v>
      </c>
      <c r="J136" s="71">
        <f>IFERROR(_xlfn.IFS(IFERROR(VLOOKUP($B136&amp;"-"&amp;$C136,エリア表のみ!$D$5:$M$906,1,FALSE) =$B136&amp;"-"&amp;$C136,FALSE),IFERROR(VLOOKUP($B136&amp;"-"&amp;$C136,エリア表のみ!$D$5:$M$906,9,FALSE),0),IFERROR(VLOOKUP($B136&amp;"-"&amp;$C136,エリア表のみ!$Q$5:$Z$906,1,FALSE) =$B136&amp;"-"&amp;$C136,FALSE),IFERROR(VLOOKUP($B136&amp;"-"&amp;$C136,エリア表のみ!$Q$5:$Z$906,9,FALSE),0),IFERROR(VLOOKUP($B136&amp;"-"&amp;$C136,エリア表のみ!$AD$5:$AM$906,1,FALSE) =$B136&amp;"-"&amp;$C136,FALSE),IFERROR(VLOOKUP($B136&amp;"-"&amp;$C136,エリア表のみ!$AD$5:$AM$906,9,FALSE),0)),0)</f>
        <v>0</v>
      </c>
    </row>
    <row r="137" spans="1:10">
      <c r="A137" s="17">
        <v>5</v>
      </c>
      <c r="B137" s="17">
        <v>134</v>
      </c>
      <c r="C137" s="71">
        <v>5</v>
      </c>
      <c r="D137" s="71">
        <f>IFERROR(IF(OR(IFERROR(VLOOKUP($B137&amp;"-"&amp;$C137,エリア表のみ!$D$5:$M$906,3,FALSE) ="●",FALSE),IFERROR(VLOOKUP($B137&amp;"-"&amp;$C137,エリア表のみ!$Q$5:$Z$906,3,FALSE) ="●",FALSE),IFERROR(VLOOKUP($B137&amp;"-"&amp;$C137,エリア表のみ!$AD$5:$AM$906,3,FALSE) ="●",FALSE)),1,0),0)</f>
        <v>0</v>
      </c>
      <c r="E137" s="71">
        <v>160</v>
      </c>
      <c r="F137" s="71">
        <f>IFERROR(IF(OR(IFERROR(VLOOKUP($B137&amp;"-"&amp;$C137,エリア表のみ!$D$5:$M$906,5,FALSE) ="●",FALSE),IFERROR(VLOOKUP($B137&amp;"-"&amp;$C137,エリア表のみ!$Q$5:$Z$906,5,FALSE) ="●",FALSE),IFERROR(VLOOKUP($B137&amp;"-"&amp;$C137,エリア表のみ!$AD$5:$AM$906,5,FALSE) ="●",FALSE)),1,0),0)</f>
        <v>0</v>
      </c>
      <c r="G137" s="71">
        <v>30</v>
      </c>
      <c r="H137" s="71">
        <f>IFERROR(IF(OR(IFERROR(VLOOKUP($B137&amp;"-"&amp;$C137,エリア表のみ!$D$5:$M$906,7,FALSE) ="●",FALSE),IFERROR(VLOOKUP($B137&amp;"-"&amp;$C137,エリア表のみ!$Q$5:$Z$906,7,FALSE) ="●",FALSE),IFERROR(VLOOKUP($B137&amp;"-"&amp;$C137,エリア表のみ!$AD$5:$AM$906,7,FALSE) ="●",FALSE)),1,0),0)</f>
        <v>0</v>
      </c>
      <c r="I137" s="71">
        <v>190</v>
      </c>
      <c r="J137" s="71">
        <f>IFERROR(_xlfn.IFS(IFERROR(VLOOKUP($B137&amp;"-"&amp;$C137,エリア表のみ!$D$5:$M$906,1,FALSE) =$B137&amp;"-"&amp;$C137,FALSE),IFERROR(VLOOKUP($B137&amp;"-"&amp;$C137,エリア表のみ!$D$5:$M$906,9,FALSE),0),IFERROR(VLOOKUP($B137&amp;"-"&amp;$C137,エリア表のみ!$Q$5:$Z$906,1,FALSE) =$B137&amp;"-"&amp;$C137,FALSE),IFERROR(VLOOKUP($B137&amp;"-"&amp;$C137,エリア表のみ!$Q$5:$Z$906,9,FALSE),0),IFERROR(VLOOKUP($B137&amp;"-"&amp;$C137,エリア表のみ!$AD$5:$AM$906,1,FALSE) =$B137&amp;"-"&amp;$C137,FALSE),IFERROR(VLOOKUP($B137&amp;"-"&amp;$C137,エリア表のみ!$AD$5:$AM$906,9,FALSE),0)),0)</f>
        <v>0</v>
      </c>
    </row>
    <row r="138" spans="1:10">
      <c r="A138" s="17">
        <v>6</v>
      </c>
      <c r="B138" s="17">
        <v>134</v>
      </c>
      <c r="C138" s="71">
        <v>6</v>
      </c>
      <c r="D138" s="71">
        <f>IFERROR(IF(OR(IFERROR(VLOOKUP($B138&amp;"-"&amp;$C138,エリア表のみ!$D$5:$M$906,3,FALSE) ="●",FALSE),IFERROR(VLOOKUP($B138&amp;"-"&amp;$C138,エリア表のみ!$Q$5:$Z$906,3,FALSE) ="●",FALSE),IFERROR(VLOOKUP($B138&amp;"-"&amp;$C138,エリア表のみ!$AD$5:$AM$906,3,FALSE) ="●",FALSE)),1,0),0)</f>
        <v>0</v>
      </c>
      <c r="E138" s="71">
        <v>200</v>
      </c>
      <c r="F138" s="71">
        <f>IFERROR(IF(OR(IFERROR(VLOOKUP($B138&amp;"-"&amp;$C138,エリア表のみ!$D$5:$M$906,5,FALSE) ="●",FALSE),IFERROR(VLOOKUP($B138&amp;"-"&amp;$C138,エリア表のみ!$Q$5:$Z$906,5,FALSE) ="●",FALSE),IFERROR(VLOOKUP($B138&amp;"-"&amp;$C138,エリア表のみ!$AD$5:$AM$906,5,FALSE) ="●",FALSE)),1,0),0)</f>
        <v>0</v>
      </c>
      <c r="G138" s="71">
        <v>40</v>
      </c>
      <c r="H138" s="71">
        <f>IFERROR(IF(OR(IFERROR(VLOOKUP($B138&amp;"-"&amp;$C138,エリア表のみ!$D$5:$M$906,7,FALSE) ="●",FALSE),IFERROR(VLOOKUP($B138&amp;"-"&amp;$C138,エリア表のみ!$Q$5:$Z$906,7,FALSE) ="●",FALSE),IFERROR(VLOOKUP($B138&amp;"-"&amp;$C138,エリア表のみ!$AD$5:$AM$906,7,FALSE) ="●",FALSE)),1,0),0)</f>
        <v>0</v>
      </c>
      <c r="I138" s="71">
        <v>240</v>
      </c>
      <c r="J138" s="71">
        <f>IFERROR(_xlfn.IFS(IFERROR(VLOOKUP($B138&amp;"-"&amp;$C138,エリア表のみ!$D$5:$M$906,1,FALSE) =$B138&amp;"-"&amp;$C138,FALSE),IFERROR(VLOOKUP($B138&amp;"-"&amp;$C138,エリア表のみ!$D$5:$M$906,9,FALSE),0),IFERROR(VLOOKUP($B138&amp;"-"&amp;$C138,エリア表のみ!$Q$5:$Z$906,1,FALSE) =$B138&amp;"-"&amp;$C138,FALSE),IFERROR(VLOOKUP($B138&amp;"-"&amp;$C138,エリア表のみ!$Q$5:$Z$906,9,FALSE),0),IFERROR(VLOOKUP($B138&amp;"-"&amp;$C138,エリア表のみ!$AD$5:$AM$906,1,FALSE) =$B138&amp;"-"&amp;$C138,FALSE),IFERROR(VLOOKUP($B138&amp;"-"&amp;$C138,エリア表のみ!$AD$5:$AM$906,9,FALSE),0)),0)</f>
        <v>0</v>
      </c>
    </row>
    <row r="139" spans="1:10">
      <c r="A139" s="17">
        <v>7</v>
      </c>
      <c r="B139" s="17">
        <v>134</v>
      </c>
      <c r="C139" s="71">
        <v>7</v>
      </c>
      <c r="D139" s="71">
        <f>IFERROR(IF(OR(IFERROR(VLOOKUP($B139&amp;"-"&amp;$C139,エリア表のみ!$D$5:$M$906,3,FALSE) ="●",FALSE),IFERROR(VLOOKUP($B139&amp;"-"&amp;$C139,エリア表のみ!$Q$5:$Z$906,3,FALSE) ="●",FALSE),IFERROR(VLOOKUP($B139&amp;"-"&amp;$C139,エリア表のみ!$AD$5:$AM$906,3,FALSE) ="●",FALSE)),1,0),0)</f>
        <v>0</v>
      </c>
      <c r="E139" s="71">
        <v>300</v>
      </c>
      <c r="F139" s="71">
        <f>IFERROR(IF(OR(IFERROR(VLOOKUP($B139&amp;"-"&amp;$C139,エリア表のみ!$D$5:$M$906,5,FALSE) ="●",FALSE),IFERROR(VLOOKUP($B139&amp;"-"&amp;$C139,エリア表のみ!$Q$5:$Z$906,5,FALSE) ="●",FALSE),IFERROR(VLOOKUP($B139&amp;"-"&amp;$C139,エリア表のみ!$AD$5:$AM$906,5,FALSE) ="●",FALSE)),1,0),0)</f>
        <v>0</v>
      </c>
      <c r="G139" s="71">
        <v>170</v>
      </c>
      <c r="H139" s="71">
        <f>IFERROR(IF(OR(IFERROR(VLOOKUP($B139&amp;"-"&amp;$C139,エリア表のみ!$D$5:$M$906,7,FALSE) ="●",FALSE),IFERROR(VLOOKUP($B139&amp;"-"&amp;$C139,エリア表のみ!$Q$5:$Z$906,7,FALSE) ="●",FALSE),IFERROR(VLOOKUP($B139&amp;"-"&amp;$C139,エリア表のみ!$AD$5:$AM$906,7,FALSE) ="●",FALSE)),1,0),0)</f>
        <v>0</v>
      </c>
      <c r="I139" s="71">
        <v>470</v>
      </c>
      <c r="J139" s="71">
        <f>IFERROR(_xlfn.IFS(IFERROR(VLOOKUP($B139&amp;"-"&amp;$C139,エリア表のみ!$D$5:$M$906,1,FALSE) =$B139&amp;"-"&amp;$C139,FALSE),IFERROR(VLOOKUP($B139&amp;"-"&amp;$C139,エリア表のみ!$D$5:$M$906,9,FALSE),0),IFERROR(VLOOKUP($B139&amp;"-"&amp;$C139,エリア表のみ!$Q$5:$Z$906,1,FALSE) =$B139&amp;"-"&amp;$C139,FALSE),IFERROR(VLOOKUP($B139&amp;"-"&amp;$C139,エリア表のみ!$Q$5:$Z$906,9,FALSE),0),IFERROR(VLOOKUP($B139&amp;"-"&amp;$C139,エリア表のみ!$AD$5:$AM$906,1,FALSE) =$B139&amp;"-"&amp;$C139,FALSE),IFERROR(VLOOKUP($B139&amp;"-"&amp;$C139,エリア表のみ!$AD$5:$AM$906,9,FALSE),0)),0)</f>
        <v>0</v>
      </c>
    </row>
    <row r="140" spans="1:10">
      <c r="A140" s="17">
        <v>8</v>
      </c>
      <c r="B140" s="17">
        <v>134</v>
      </c>
      <c r="C140" s="71">
        <v>8</v>
      </c>
      <c r="D140" s="71">
        <f>IFERROR(IF(OR(IFERROR(VLOOKUP($B140&amp;"-"&amp;$C140,エリア表のみ!$D$5:$M$906,3,FALSE) ="●",FALSE),IFERROR(VLOOKUP($B140&amp;"-"&amp;$C140,エリア表のみ!$Q$5:$Z$906,3,FALSE) ="●",FALSE),IFERROR(VLOOKUP($B140&amp;"-"&amp;$C140,エリア表のみ!$AD$5:$AM$906,3,FALSE) ="●",FALSE)),1,0),0)</f>
        <v>0</v>
      </c>
      <c r="E140" s="71">
        <v>190</v>
      </c>
      <c r="F140" s="71">
        <f>IFERROR(IF(OR(IFERROR(VLOOKUP($B140&amp;"-"&amp;$C140,エリア表のみ!$D$5:$M$906,5,FALSE) ="●",FALSE),IFERROR(VLOOKUP($B140&amp;"-"&amp;$C140,エリア表のみ!$Q$5:$Z$906,5,FALSE) ="●",FALSE),IFERROR(VLOOKUP($B140&amp;"-"&amp;$C140,エリア表のみ!$AD$5:$AM$906,5,FALSE) ="●",FALSE)),1,0),0)</f>
        <v>0</v>
      </c>
      <c r="G140" s="71">
        <v>20</v>
      </c>
      <c r="H140" s="71">
        <f>IFERROR(IF(OR(IFERROR(VLOOKUP($B140&amp;"-"&amp;$C140,エリア表のみ!$D$5:$M$906,7,FALSE) ="●",FALSE),IFERROR(VLOOKUP($B140&amp;"-"&amp;$C140,エリア表のみ!$Q$5:$Z$906,7,FALSE) ="●",FALSE),IFERROR(VLOOKUP($B140&amp;"-"&amp;$C140,エリア表のみ!$AD$5:$AM$906,7,FALSE) ="●",FALSE)),1,0),0)</f>
        <v>0</v>
      </c>
      <c r="I140" s="71">
        <v>210</v>
      </c>
      <c r="J140" s="71">
        <f>IFERROR(_xlfn.IFS(IFERROR(VLOOKUP($B140&amp;"-"&amp;$C140,エリア表のみ!$D$5:$M$906,1,FALSE) =$B140&amp;"-"&amp;$C140,FALSE),IFERROR(VLOOKUP($B140&amp;"-"&amp;$C140,エリア表のみ!$D$5:$M$906,9,FALSE),0),IFERROR(VLOOKUP($B140&amp;"-"&amp;$C140,エリア表のみ!$Q$5:$Z$906,1,FALSE) =$B140&amp;"-"&amp;$C140,FALSE),IFERROR(VLOOKUP($B140&amp;"-"&amp;$C140,エリア表のみ!$Q$5:$Z$906,9,FALSE),0),IFERROR(VLOOKUP($B140&amp;"-"&amp;$C140,エリア表のみ!$AD$5:$AM$906,1,FALSE) =$B140&amp;"-"&amp;$C140,FALSE),IFERROR(VLOOKUP($B140&amp;"-"&amp;$C140,エリア表のみ!$AD$5:$AM$906,9,FALSE),0)),0)</f>
        <v>0</v>
      </c>
    </row>
    <row r="141" spans="1:10">
      <c r="A141" s="17">
        <v>9</v>
      </c>
      <c r="B141" s="17">
        <v>134</v>
      </c>
      <c r="C141" s="71">
        <v>9</v>
      </c>
      <c r="D141" s="71">
        <f>IFERROR(IF(OR(IFERROR(VLOOKUP($B141&amp;"-"&amp;$C141,エリア表のみ!$D$5:$M$906,3,FALSE) ="●",FALSE),IFERROR(VLOOKUP($B141&amp;"-"&amp;$C141,エリア表のみ!$Q$5:$Z$906,3,FALSE) ="●",FALSE),IFERROR(VLOOKUP($B141&amp;"-"&amp;$C141,エリア表のみ!$AD$5:$AM$906,3,FALSE) ="●",FALSE)),1,0),0)</f>
        <v>0</v>
      </c>
      <c r="E141" s="71">
        <v>400</v>
      </c>
      <c r="F141" s="71">
        <f>IFERROR(IF(OR(IFERROR(VLOOKUP($B141&amp;"-"&amp;$C141,エリア表のみ!$D$5:$M$906,5,FALSE) ="●",FALSE),IFERROR(VLOOKUP($B141&amp;"-"&amp;$C141,エリア表のみ!$Q$5:$Z$906,5,FALSE) ="●",FALSE),IFERROR(VLOOKUP($B141&amp;"-"&amp;$C141,エリア表のみ!$AD$5:$AM$906,5,FALSE) ="●",FALSE)),1,0),0)</f>
        <v>0</v>
      </c>
      <c r="G141" s="71">
        <v>100</v>
      </c>
      <c r="H141" s="71">
        <f>IFERROR(IF(OR(IFERROR(VLOOKUP($B141&amp;"-"&amp;$C141,エリア表のみ!$D$5:$M$906,7,FALSE) ="●",FALSE),IFERROR(VLOOKUP($B141&amp;"-"&amp;$C141,エリア表のみ!$Q$5:$Z$906,7,FALSE) ="●",FALSE),IFERROR(VLOOKUP($B141&amp;"-"&amp;$C141,エリア表のみ!$AD$5:$AM$906,7,FALSE) ="●",FALSE)),1,0),0)</f>
        <v>0</v>
      </c>
      <c r="I141" s="71">
        <v>500</v>
      </c>
      <c r="J141" s="71">
        <f>IFERROR(_xlfn.IFS(IFERROR(VLOOKUP($B141&amp;"-"&amp;$C141,エリア表のみ!$D$5:$M$906,1,FALSE) =$B141&amp;"-"&amp;$C141,FALSE),IFERROR(VLOOKUP($B141&amp;"-"&amp;$C141,エリア表のみ!$D$5:$M$906,9,FALSE),0),IFERROR(VLOOKUP($B141&amp;"-"&amp;$C141,エリア表のみ!$Q$5:$Z$906,1,FALSE) =$B141&amp;"-"&amp;$C141,FALSE),IFERROR(VLOOKUP($B141&amp;"-"&amp;$C141,エリア表のみ!$Q$5:$Z$906,9,FALSE),0),IFERROR(VLOOKUP($B141&amp;"-"&amp;$C141,エリア表のみ!$AD$5:$AM$906,1,FALSE) =$B141&amp;"-"&amp;$C141,FALSE),IFERROR(VLOOKUP($B141&amp;"-"&amp;$C141,エリア表のみ!$AD$5:$AM$906,9,FALSE),0)),0)</f>
        <v>0</v>
      </c>
    </row>
    <row r="142" spans="1:10">
      <c r="A142" s="17">
        <v>10</v>
      </c>
      <c r="B142" s="17">
        <v>134</v>
      </c>
      <c r="C142" s="71">
        <v>10</v>
      </c>
      <c r="D142" s="71">
        <f>IFERROR(IF(OR(IFERROR(VLOOKUP($B142&amp;"-"&amp;$C142,エリア表のみ!$D$5:$M$906,3,FALSE) ="●",FALSE),IFERROR(VLOOKUP($B142&amp;"-"&amp;$C142,エリア表のみ!$Q$5:$Z$906,3,FALSE) ="●",FALSE),IFERROR(VLOOKUP($B142&amp;"-"&amp;$C142,エリア表のみ!$AD$5:$AM$906,3,FALSE) ="●",FALSE)),1,0),0)</f>
        <v>0</v>
      </c>
      <c r="E142" s="71">
        <v>165</v>
      </c>
      <c r="F142" s="71">
        <f>IFERROR(IF(OR(IFERROR(VLOOKUP($B142&amp;"-"&amp;$C142,エリア表のみ!$D$5:$M$906,5,FALSE) ="●",FALSE),IFERROR(VLOOKUP($B142&amp;"-"&amp;$C142,エリア表のみ!$Q$5:$Z$906,5,FALSE) ="●",FALSE),IFERROR(VLOOKUP($B142&amp;"-"&amp;$C142,エリア表のみ!$AD$5:$AM$906,5,FALSE) ="●",FALSE)),1,0),0)</f>
        <v>0</v>
      </c>
      <c r="G142" s="71">
        <v>15</v>
      </c>
      <c r="H142" s="71">
        <f>IFERROR(IF(OR(IFERROR(VLOOKUP($B142&amp;"-"&amp;$C142,エリア表のみ!$D$5:$M$906,7,FALSE) ="●",FALSE),IFERROR(VLOOKUP($B142&amp;"-"&amp;$C142,エリア表のみ!$Q$5:$Z$906,7,FALSE) ="●",FALSE),IFERROR(VLOOKUP($B142&amp;"-"&amp;$C142,エリア表のみ!$AD$5:$AM$906,7,FALSE) ="●",FALSE)),1,0),0)</f>
        <v>0</v>
      </c>
      <c r="I142" s="71">
        <v>180</v>
      </c>
      <c r="J142" s="71">
        <f>IFERROR(_xlfn.IFS(IFERROR(VLOOKUP($B142&amp;"-"&amp;$C142,エリア表のみ!$D$5:$M$906,1,FALSE) =$B142&amp;"-"&amp;$C142,FALSE),IFERROR(VLOOKUP($B142&amp;"-"&amp;$C142,エリア表のみ!$D$5:$M$906,9,FALSE),0),IFERROR(VLOOKUP($B142&amp;"-"&amp;$C142,エリア表のみ!$Q$5:$Z$906,1,FALSE) =$B142&amp;"-"&amp;$C142,FALSE),IFERROR(VLOOKUP($B142&amp;"-"&amp;$C142,エリア表のみ!$Q$5:$Z$906,9,FALSE),0),IFERROR(VLOOKUP($B142&amp;"-"&amp;$C142,エリア表のみ!$AD$5:$AM$906,1,FALSE) =$B142&amp;"-"&amp;$C142,FALSE),IFERROR(VLOOKUP($B142&amp;"-"&amp;$C142,エリア表のみ!$AD$5:$AM$906,9,FALSE),0)),0)</f>
        <v>0</v>
      </c>
    </row>
    <row r="143" spans="1:10">
      <c r="A143" s="17">
        <v>11</v>
      </c>
      <c r="B143" s="17">
        <v>134</v>
      </c>
      <c r="C143" s="71">
        <v>11</v>
      </c>
      <c r="D143" s="71">
        <f>IFERROR(IF(OR(IFERROR(VLOOKUP($B143&amp;"-"&amp;$C143,エリア表のみ!$D$5:$M$906,3,FALSE) ="●",FALSE),IFERROR(VLOOKUP($B143&amp;"-"&amp;$C143,エリア表のみ!$Q$5:$Z$906,3,FALSE) ="●",FALSE),IFERROR(VLOOKUP($B143&amp;"-"&amp;$C143,エリア表のみ!$AD$5:$AM$906,3,FALSE) ="●",FALSE)),1,0),0)</f>
        <v>0</v>
      </c>
      <c r="E143" s="71">
        <v>290</v>
      </c>
      <c r="F143" s="71">
        <f>IFERROR(IF(OR(IFERROR(VLOOKUP($B143&amp;"-"&amp;$C143,エリア表のみ!$D$5:$M$906,5,FALSE) ="●",FALSE),IFERROR(VLOOKUP($B143&amp;"-"&amp;$C143,エリア表のみ!$Q$5:$Z$906,5,FALSE) ="●",FALSE),IFERROR(VLOOKUP($B143&amp;"-"&amp;$C143,エリア表のみ!$AD$5:$AM$906,5,FALSE) ="●",FALSE)),1,0),0)</f>
        <v>0</v>
      </c>
      <c r="G143" s="71">
        <v>220</v>
      </c>
      <c r="H143" s="71">
        <f>IFERROR(IF(OR(IFERROR(VLOOKUP($B143&amp;"-"&amp;$C143,エリア表のみ!$D$5:$M$906,7,FALSE) ="●",FALSE),IFERROR(VLOOKUP($B143&amp;"-"&amp;$C143,エリア表のみ!$Q$5:$Z$906,7,FALSE) ="●",FALSE),IFERROR(VLOOKUP($B143&amp;"-"&amp;$C143,エリア表のみ!$AD$5:$AM$906,7,FALSE) ="●",FALSE)),1,0),0)</f>
        <v>0</v>
      </c>
      <c r="I143" s="71">
        <v>510</v>
      </c>
      <c r="J143" s="71">
        <f>IFERROR(_xlfn.IFS(IFERROR(VLOOKUP($B143&amp;"-"&amp;$C143,エリア表のみ!$D$5:$M$906,1,FALSE) =$B143&amp;"-"&amp;$C143,FALSE),IFERROR(VLOOKUP($B143&amp;"-"&amp;$C143,エリア表のみ!$D$5:$M$906,9,FALSE),0),IFERROR(VLOOKUP($B143&amp;"-"&amp;$C143,エリア表のみ!$Q$5:$Z$906,1,FALSE) =$B143&amp;"-"&amp;$C143,FALSE),IFERROR(VLOOKUP($B143&amp;"-"&amp;$C143,エリア表のみ!$Q$5:$Z$906,9,FALSE),0),IFERROR(VLOOKUP($B143&amp;"-"&amp;$C143,エリア表のみ!$AD$5:$AM$906,1,FALSE) =$B143&amp;"-"&amp;$C143,FALSE),IFERROR(VLOOKUP($B143&amp;"-"&amp;$C143,エリア表のみ!$AD$5:$AM$906,9,FALSE),0)),0)</f>
        <v>0</v>
      </c>
    </row>
    <row r="144" spans="1:10">
      <c r="A144" s="17">
        <v>12</v>
      </c>
      <c r="B144" s="17">
        <v>134</v>
      </c>
      <c r="C144" s="71">
        <v>12</v>
      </c>
      <c r="D144" s="71">
        <f>IFERROR(IF(OR(IFERROR(VLOOKUP($B144&amp;"-"&amp;$C144,エリア表のみ!$D$5:$M$906,3,FALSE) ="●",FALSE),IFERROR(VLOOKUP($B144&amp;"-"&amp;$C144,エリア表のみ!$Q$5:$Z$906,3,FALSE) ="●",FALSE),IFERROR(VLOOKUP($B144&amp;"-"&amp;$C144,エリア表のみ!$AD$5:$AM$906,3,FALSE) ="●",FALSE)),1,0),0)</f>
        <v>0</v>
      </c>
      <c r="E144" s="71">
        <v>210</v>
      </c>
      <c r="F144" s="71">
        <f>IFERROR(IF(OR(IFERROR(VLOOKUP($B144&amp;"-"&amp;$C144,エリア表のみ!$D$5:$M$906,5,FALSE) ="●",FALSE),IFERROR(VLOOKUP($B144&amp;"-"&amp;$C144,エリア表のみ!$Q$5:$Z$906,5,FALSE) ="●",FALSE),IFERROR(VLOOKUP($B144&amp;"-"&amp;$C144,エリア表のみ!$AD$5:$AM$906,5,FALSE) ="●",FALSE)),1,0),0)</f>
        <v>0</v>
      </c>
      <c r="G144" s="71">
        <v>170</v>
      </c>
      <c r="H144" s="71">
        <f>IFERROR(IF(OR(IFERROR(VLOOKUP($B144&amp;"-"&amp;$C144,エリア表のみ!$D$5:$M$906,7,FALSE) ="●",FALSE),IFERROR(VLOOKUP($B144&amp;"-"&amp;$C144,エリア表のみ!$Q$5:$Z$906,7,FALSE) ="●",FALSE),IFERROR(VLOOKUP($B144&amp;"-"&amp;$C144,エリア表のみ!$AD$5:$AM$906,7,FALSE) ="●",FALSE)),1,0),0)</f>
        <v>0</v>
      </c>
      <c r="I144" s="71">
        <v>380</v>
      </c>
      <c r="J144" s="71">
        <f>IFERROR(_xlfn.IFS(IFERROR(VLOOKUP($B144&amp;"-"&amp;$C144,エリア表のみ!$D$5:$M$906,1,FALSE) =$B144&amp;"-"&amp;$C144,FALSE),IFERROR(VLOOKUP($B144&amp;"-"&amp;$C144,エリア表のみ!$D$5:$M$906,9,FALSE),0),IFERROR(VLOOKUP($B144&amp;"-"&amp;$C144,エリア表のみ!$Q$5:$Z$906,1,FALSE) =$B144&amp;"-"&amp;$C144,FALSE),IFERROR(VLOOKUP($B144&amp;"-"&amp;$C144,エリア表のみ!$Q$5:$Z$906,9,FALSE),0),IFERROR(VLOOKUP($B144&amp;"-"&amp;$C144,エリア表のみ!$AD$5:$AM$906,1,FALSE) =$B144&amp;"-"&amp;$C144,FALSE),IFERROR(VLOOKUP($B144&amp;"-"&amp;$C144,エリア表のみ!$AD$5:$AM$906,9,FALSE),0)),0)</f>
        <v>0</v>
      </c>
    </row>
    <row r="145" spans="1:10">
      <c r="A145" s="17">
        <v>21</v>
      </c>
      <c r="B145" s="17">
        <v>134</v>
      </c>
      <c r="C145" s="71">
        <v>21</v>
      </c>
      <c r="D145" s="71">
        <f>IFERROR(IF(OR(IFERROR(VLOOKUP($B145&amp;"-"&amp;$C145,エリア表のみ!$D$5:$M$906,3,FALSE) ="●",FALSE),IFERROR(VLOOKUP($B145&amp;"-"&amp;$C145,エリア表のみ!$Q$5:$Z$906,3,FALSE) ="●",FALSE),IFERROR(VLOOKUP($B145&amp;"-"&amp;$C145,エリア表のみ!$AD$5:$AM$906,3,FALSE) ="●",FALSE)),1,0),0)</f>
        <v>0</v>
      </c>
      <c r="E145" s="71">
        <v>40</v>
      </c>
      <c r="F145" s="71">
        <f>IFERROR(IF(OR(IFERROR(VLOOKUP($B145&amp;"-"&amp;$C145,エリア表のみ!$D$5:$M$906,5,FALSE) ="●",FALSE),IFERROR(VLOOKUP($B145&amp;"-"&amp;$C145,エリア表のみ!$Q$5:$Z$906,5,FALSE) ="●",FALSE),IFERROR(VLOOKUP($B145&amp;"-"&amp;$C145,エリア表のみ!$AD$5:$AM$906,5,FALSE) ="●",FALSE)),1,0),0)</f>
        <v>0</v>
      </c>
      <c r="G145" s="71">
        <v>70</v>
      </c>
      <c r="H145" s="71">
        <f>IFERROR(IF(OR(IFERROR(VLOOKUP($B145&amp;"-"&amp;$C145,エリア表のみ!$D$5:$M$906,7,FALSE) ="●",FALSE),IFERROR(VLOOKUP($B145&amp;"-"&amp;$C145,エリア表のみ!$Q$5:$Z$906,7,FALSE) ="●",FALSE),IFERROR(VLOOKUP($B145&amp;"-"&amp;$C145,エリア表のみ!$AD$5:$AM$906,7,FALSE) ="●",FALSE)),1,0),0)</f>
        <v>0</v>
      </c>
      <c r="I145" s="71">
        <v>110</v>
      </c>
      <c r="J145" s="71">
        <f>IFERROR(_xlfn.IFS(IFERROR(VLOOKUP($B145&amp;"-"&amp;$C145,エリア表のみ!$D$5:$M$906,1,FALSE) =$B145&amp;"-"&amp;$C145,FALSE),IFERROR(VLOOKUP($B145&amp;"-"&amp;$C145,エリア表のみ!$D$5:$M$906,9,FALSE),0),IFERROR(VLOOKUP($B145&amp;"-"&amp;$C145,エリア表のみ!$Q$5:$Z$906,1,FALSE) =$B145&amp;"-"&amp;$C145,FALSE),IFERROR(VLOOKUP($B145&amp;"-"&amp;$C145,エリア表のみ!$Q$5:$Z$906,9,FALSE),0),IFERROR(VLOOKUP($B145&amp;"-"&amp;$C145,エリア表のみ!$AD$5:$AM$906,1,FALSE) =$B145&amp;"-"&amp;$C145,FALSE),IFERROR(VLOOKUP($B145&amp;"-"&amp;$C145,エリア表のみ!$AD$5:$AM$906,9,FALSE),0)),0)</f>
        <v>0</v>
      </c>
    </row>
    <row r="146" spans="1:10">
      <c r="A146" s="17">
        <v>22</v>
      </c>
      <c r="B146" s="17">
        <v>134</v>
      </c>
      <c r="C146" s="71">
        <v>22</v>
      </c>
      <c r="D146" s="71">
        <f>IFERROR(IF(OR(IFERROR(VLOOKUP($B146&amp;"-"&amp;$C146,エリア表のみ!$D$5:$M$906,3,FALSE) ="●",FALSE),IFERROR(VLOOKUP($B146&amp;"-"&amp;$C146,エリア表のみ!$Q$5:$Z$906,3,FALSE) ="●",FALSE),IFERROR(VLOOKUP($B146&amp;"-"&amp;$C146,エリア表のみ!$AD$5:$AM$906,3,FALSE) ="●",FALSE)),1,0),0)</f>
        <v>0</v>
      </c>
      <c r="E146" s="71">
        <v>30</v>
      </c>
      <c r="F146" s="71">
        <f>IFERROR(IF(OR(IFERROR(VLOOKUP($B146&amp;"-"&amp;$C146,エリア表のみ!$D$5:$M$906,5,FALSE) ="●",FALSE),IFERROR(VLOOKUP($B146&amp;"-"&amp;$C146,エリア表のみ!$Q$5:$Z$906,5,FALSE) ="●",FALSE),IFERROR(VLOOKUP($B146&amp;"-"&amp;$C146,エリア表のみ!$AD$5:$AM$906,5,FALSE) ="●",FALSE)),1,0),0)</f>
        <v>0</v>
      </c>
      <c r="G146" s="71">
        <v>50</v>
      </c>
      <c r="H146" s="71">
        <f>IFERROR(IF(OR(IFERROR(VLOOKUP($B146&amp;"-"&amp;$C146,エリア表のみ!$D$5:$M$906,7,FALSE) ="●",FALSE),IFERROR(VLOOKUP($B146&amp;"-"&amp;$C146,エリア表のみ!$Q$5:$Z$906,7,FALSE) ="●",FALSE),IFERROR(VLOOKUP($B146&amp;"-"&amp;$C146,エリア表のみ!$AD$5:$AM$906,7,FALSE) ="●",FALSE)),1,0),0)</f>
        <v>0</v>
      </c>
      <c r="I146" s="71">
        <v>80</v>
      </c>
      <c r="J146" s="71">
        <f>IFERROR(_xlfn.IFS(IFERROR(VLOOKUP($B146&amp;"-"&amp;$C146,エリア表のみ!$D$5:$M$906,1,FALSE) =$B146&amp;"-"&amp;$C146,FALSE),IFERROR(VLOOKUP($B146&amp;"-"&amp;$C146,エリア表のみ!$D$5:$M$906,9,FALSE),0),IFERROR(VLOOKUP($B146&amp;"-"&amp;$C146,エリア表のみ!$Q$5:$Z$906,1,FALSE) =$B146&amp;"-"&amp;$C146,FALSE),IFERROR(VLOOKUP($B146&amp;"-"&amp;$C146,エリア表のみ!$Q$5:$Z$906,9,FALSE),0),IFERROR(VLOOKUP($B146&amp;"-"&amp;$C146,エリア表のみ!$AD$5:$AM$906,1,FALSE) =$B146&amp;"-"&amp;$C146,FALSE),IFERROR(VLOOKUP($B146&amp;"-"&amp;$C146,エリア表のみ!$AD$5:$AM$906,9,FALSE),0)),0)</f>
        <v>0</v>
      </c>
    </row>
    <row r="147" spans="1:10">
      <c r="A147" s="17">
        <v>23</v>
      </c>
      <c r="B147" s="17">
        <v>134</v>
      </c>
      <c r="C147" s="71">
        <v>23</v>
      </c>
      <c r="D147" s="71">
        <f>IFERROR(IF(OR(IFERROR(VLOOKUP($B147&amp;"-"&amp;$C147,エリア表のみ!$D$5:$M$906,3,FALSE) ="●",FALSE),IFERROR(VLOOKUP($B147&amp;"-"&amp;$C147,エリア表のみ!$Q$5:$Z$906,3,FALSE) ="●",FALSE),IFERROR(VLOOKUP($B147&amp;"-"&amp;$C147,エリア表のみ!$AD$5:$AM$906,3,FALSE) ="●",FALSE)),1,0),0)</f>
        <v>0</v>
      </c>
      <c r="E147" s="71">
        <v>30</v>
      </c>
      <c r="F147" s="71">
        <f>IFERROR(IF(OR(IFERROR(VLOOKUP($B147&amp;"-"&amp;$C147,エリア表のみ!$D$5:$M$906,5,FALSE) ="●",FALSE),IFERROR(VLOOKUP($B147&amp;"-"&amp;$C147,エリア表のみ!$Q$5:$Z$906,5,FALSE) ="●",FALSE),IFERROR(VLOOKUP($B147&amp;"-"&amp;$C147,エリア表のみ!$AD$5:$AM$906,5,FALSE) ="●",FALSE)),1,0),0)</f>
        <v>0</v>
      </c>
      <c r="G147" s="71">
        <v>70</v>
      </c>
      <c r="H147" s="71">
        <f>IFERROR(IF(OR(IFERROR(VLOOKUP($B147&amp;"-"&amp;$C147,エリア表のみ!$D$5:$M$906,7,FALSE) ="●",FALSE),IFERROR(VLOOKUP($B147&amp;"-"&amp;$C147,エリア表のみ!$Q$5:$Z$906,7,FALSE) ="●",FALSE),IFERROR(VLOOKUP($B147&amp;"-"&amp;$C147,エリア表のみ!$AD$5:$AM$906,7,FALSE) ="●",FALSE)),1,0),0)</f>
        <v>0</v>
      </c>
      <c r="I147" s="71">
        <v>100</v>
      </c>
      <c r="J147" s="71">
        <f>IFERROR(_xlfn.IFS(IFERROR(VLOOKUP($B147&amp;"-"&amp;$C147,エリア表のみ!$D$5:$M$906,1,FALSE) =$B147&amp;"-"&amp;$C147,FALSE),IFERROR(VLOOKUP($B147&amp;"-"&amp;$C147,エリア表のみ!$D$5:$M$906,9,FALSE),0),IFERROR(VLOOKUP($B147&amp;"-"&amp;$C147,エリア表のみ!$Q$5:$Z$906,1,FALSE) =$B147&amp;"-"&amp;$C147,FALSE),IFERROR(VLOOKUP($B147&amp;"-"&amp;$C147,エリア表のみ!$Q$5:$Z$906,9,FALSE),0),IFERROR(VLOOKUP($B147&amp;"-"&amp;$C147,エリア表のみ!$AD$5:$AM$906,1,FALSE) =$B147&amp;"-"&amp;$C147,FALSE),IFERROR(VLOOKUP($B147&amp;"-"&amp;$C147,エリア表のみ!$AD$5:$AM$906,9,FALSE),0)),0)</f>
        <v>0</v>
      </c>
    </row>
    <row r="148" spans="1:10">
      <c r="A148" s="17">
        <v>24</v>
      </c>
      <c r="B148" s="17">
        <v>134</v>
      </c>
      <c r="C148" s="71">
        <v>24</v>
      </c>
      <c r="D148" s="71">
        <f>IFERROR(IF(OR(IFERROR(VLOOKUP($B148&amp;"-"&amp;$C148,エリア表のみ!$D$5:$M$906,3,FALSE) ="●",FALSE),IFERROR(VLOOKUP($B148&amp;"-"&amp;$C148,エリア表のみ!$Q$5:$Z$906,3,FALSE) ="●",FALSE),IFERROR(VLOOKUP($B148&amp;"-"&amp;$C148,エリア表のみ!$AD$5:$AM$906,3,FALSE) ="●",FALSE)),1,0),0)</f>
        <v>0</v>
      </c>
      <c r="E148" s="71">
        <v>20</v>
      </c>
      <c r="F148" s="71">
        <f>IFERROR(IF(OR(IFERROR(VLOOKUP($B148&amp;"-"&amp;$C148,エリア表のみ!$D$5:$M$906,5,FALSE) ="●",FALSE),IFERROR(VLOOKUP($B148&amp;"-"&amp;$C148,エリア表のみ!$Q$5:$Z$906,5,FALSE) ="●",FALSE),IFERROR(VLOOKUP($B148&amp;"-"&amp;$C148,エリア表のみ!$AD$5:$AM$906,5,FALSE) ="●",FALSE)),1,0),0)</f>
        <v>0</v>
      </c>
      <c r="G148" s="71">
        <v>20</v>
      </c>
      <c r="H148" s="71">
        <f>IFERROR(IF(OR(IFERROR(VLOOKUP($B148&amp;"-"&amp;$C148,エリア表のみ!$D$5:$M$906,7,FALSE) ="●",FALSE),IFERROR(VLOOKUP($B148&amp;"-"&amp;$C148,エリア表のみ!$Q$5:$Z$906,7,FALSE) ="●",FALSE),IFERROR(VLOOKUP($B148&amp;"-"&amp;$C148,エリア表のみ!$AD$5:$AM$906,7,FALSE) ="●",FALSE)),1,0),0)</f>
        <v>0</v>
      </c>
      <c r="I148" s="71">
        <v>40</v>
      </c>
      <c r="J148" s="71">
        <f>IFERROR(_xlfn.IFS(IFERROR(VLOOKUP($B148&amp;"-"&amp;$C148,エリア表のみ!$D$5:$M$906,1,FALSE) =$B148&amp;"-"&amp;$C148,FALSE),IFERROR(VLOOKUP($B148&amp;"-"&amp;$C148,エリア表のみ!$D$5:$M$906,9,FALSE),0),IFERROR(VLOOKUP($B148&amp;"-"&amp;$C148,エリア表のみ!$Q$5:$Z$906,1,FALSE) =$B148&amp;"-"&amp;$C148,FALSE),IFERROR(VLOOKUP($B148&amp;"-"&amp;$C148,エリア表のみ!$Q$5:$Z$906,9,FALSE),0),IFERROR(VLOOKUP($B148&amp;"-"&amp;$C148,エリア表のみ!$AD$5:$AM$906,1,FALSE) =$B148&amp;"-"&amp;$C148,FALSE),IFERROR(VLOOKUP($B148&amp;"-"&amp;$C148,エリア表のみ!$AD$5:$AM$906,9,FALSE),0)),0)</f>
        <v>0</v>
      </c>
    </row>
    <row r="149" spans="1:10">
      <c r="A149" s="17">
        <v>25</v>
      </c>
      <c r="B149" s="17">
        <v>134</v>
      </c>
      <c r="C149" s="71">
        <v>25</v>
      </c>
      <c r="D149" s="71">
        <f>IFERROR(IF(OR(IFERROR(VLOOKUP($B149&amp;"-"&amp;$C149,エリア表のみ!$D$5:$M$906,3,FALSE) ="●",FALSE),IFERROR(VLOOKUP($B149&amp;"-"&amp;$C149,エリア表のみ!$Q$5:$Z$906,3,FALSE) ="●",FALSE),IFERROR(VLOOKUP($B149&amp;"-"&amp;$C149,エリア表のみ!$AD$5:$AM$906,3,FALSE) ="●",FALSE)),1,0),0)</f>
        <v>0</v>
      </c>
      <c r="E149" s="71">
        <v>30</v>
      </c>
      <c r="F149" s="71">
        <f>IFERROR(IF(OR(IFERROR(VLOOKUP($B149&amp;"-"&amp;$C149,エリア表のみ!$D$5:$M$906,5,FALSE) ="●",FALSE),IFERROR(VLOOKUP($B149&amp;"-"&amp;$C149,エリア表のみ!$Q$5:$Z$906,5,FALSE) ="●",FALSE),IFERROR(VLOOKUP($B149&amp;"-"&amp;$C149,エリア表のみ!$AD$5:$AM$906,5,FALSE) ="●",FALSE)),1,0),0)</f>
        <v>0</v>
      </c>
      <c r="G149" s="71">
        <v>70</v>
      </c>
      <c r="H149" s="71">
        <f>IFERROR(IF(OR(IFERROR(VLOOKUP($B149&amp;"-"&amp;$C149,エリア表のみ!$D$5:$M$906,7,FALSE) ="●",FALSE),IFERROR(VLOOKUP($B149&amp;"-"&amp;$C149,エリア表のみ!$Q$5:$Z$906,7,FALSE) ="●",FALSE),IFERROR(VLOOKUP($B149&amp;"-"&amp;$C149,エリア表のみ!$AD$5:$AM$906,7,FALSE) ="●",FALSE)),1,0),0)</f>
        <v>0</v>
      </c>
      <c r="I149" s="71">
        <v>100</v>
      </c>
      <c r="J149" s="71">
        <f>IFERROR(_xlfn.IFS(IFERROR(VLOOKUP($B149&amp;"-"&amp;$C149,エリア表のみ!$D$5:$M$906,1,FALSE) =$B149&amp;"-"&amp;$C149,FALSE),IFERROR(VLOOKUP($B149&amp;"-"&amp;$C149,エリア表のみ!$D$5:$M$906,9,FALSE),0),IFERROR(VLOOKUP($B149&amp;"-"&amp;$C149,エリア表のみ!$Q$5:$Z$906,1,FALSE) =$B149&amp;"-"&amp;$C149,FALSE),IFERROR(VLOOKUP($B149&amp;"-"&amp;$C149,エリア表のみ!$Q$5:$Z$906,9,FALSE),0),IFERROR(VLOOKUP($B149&amp;"-"&amp;$C149,エリア表のみ!$AD$5:$AM$906,1,FALSE) =$B149&amp;"-"&amp;$C149,FALSE),IFERROR(VLOOKUP($B149&amp;"-"&amp;$C149,エリア表のみ!$AD$5:$AM$906,9,FALSE),0)),0)</f>
        <v>0</v>
      </c>
    </row>
    <row r="150" spans="1:10">
      <c r="A150" s="17">
        <v>26</v>
      </c>
      <c r="B150" s="17">
        <v>134</v>
      </c>
      <c r="C150" s="71">
        <v>26</v>
      </c>
      <c r="D150" s="71">
        <f>IFERROR(IF(OR(IFERROR(VLOOKUP($B150&amp;"-"&amp;$C150,エリア表のみ!$D$5:$M$906,3,FALSE) ="●",FALSE),IFERROR(VLOOKUP($B150&amp;"-"&amp;$C150,エリア表のみ!$Q$5:$Z$906,3,FALSE) ="●",FALSE),IFERROR(VLOOKUP($B150&amp;"-"&amp;$C150,エリア表のみ!$AD$5:$AM$906,3,FALSE) ="●",FALSE)),1,0),0)</f>
        <v>0</v>
      </c>
      <c r="E150" s="71">
        <v>50</v>
      </c>
      <c r="F150" s="71">
        <f>IFERROR(IF(OR(IFERROR(VLOOKUP($B150&amp;"-"&amp;$C150,エリア表のみ!$D$5:$M$906,5,FALSE) ="●",FALSE),IFERROR(VLOOKUP($B150&amp;"-"&amp;$C150,エリア表のみ!$Q$5:$Z$906,5,FALSE) ="●",FALSE),IFERROR(VLOOKUP($B150&amp;"-"&amp;$C150,エリア表のみ!$AD$5:$AM$906,5,FALSE) ="●",FALSE)),1,0),0)</f>
        <v>0</v>
      </c>
      <c r="G150" s="71">
        <v>50</v>
      </c>
      <c r="H150" s="71">
        <f>IFERROR(IF(OR(IFERROR(VLOOKUP($B150&amp;"-"&amp;$C150,エリア表のみ!$D$5:$M$906,7,FALSE) ="●",FALSE),IFERROR(VLOOKUP($B150&amp;"-"&amp;$C150,エリア表のみ!$Q$5:$Z$906,7,FALSE) ="●",FALSE),IFERROR(VLOOKUP($B150&amp;"-"&amp;$C150,エリア表のみ!$AD$5:$AM$906,7,FALSE) ="●",FALSE)),1,0),0)</f>
        <v>0</v>
      </c>
      <c r="I150" s="71">
        <v>100</v>
      </c>
      <c r="J150" s="71">
        <f>IFERROR(_xlfn.IFS(IFERROR(VLOOKUP($B150&amp;"-"&amp;$C150,エリア表のみ!$D$5:$M$906,1,FALSE) =$B150&amp;"-"&amp;$C150,FALSE),IFERROR(VLOOKUP($B150&amp;"-"&amp;$C150,エリア表のみ!$D$5:$M$906,9,FALSE),0),IFERROR(VLOOKUP($B150&amp;"-"&amp;$C150,エリア表のみ!$Q$5:$Z$906,1,FALSE) =$B150&amp;"-"&amp;$C150,FALSE),IFERROR(VLOOKUP($B150&amp;"-"&amp;$C150,エリア表のみ!$Q$5:$Z$906,9,FALSE),0),IFERROR(VLOOKUP($B150&amp;"-"&amp;$C150,エリア表のみ!$AD$5:$AM$906,1,FALSE) =$B150&amp;"-"&amp;$C150,FALSE),IFERROR(VLOOKUP($B150&amp;"-"&amp;$C150,エリア表のみ!$AD$5:$AM$906,9,FALSE),0)),0)</f>
        <v>0</v>
      </c>
    </row>
    <row r="151" spans="1:10">
      <c r="A151" s="17">
        <v>27</v>
      </c>
      <c r="B151" s="17">
        <v>134</v>
      </c>
      <c r="C151" s="71">
        <v>27</v>
      </c>
      <c r="D151" s="71">
        <f>IFERROR(IF(OR(IFERROR(VLOOKUP($B151&amp;"-"&amp;$C151,エリア表のみ!$D$5:$M$906,3,FALSE) ="●",FALSE),IFERROR(VLOOKUP($B151&amp;"-"&amp;$C151,エリア表のみ!$Q$5:$Z$906,3,FALSE) ="●",FALSE),IFERROR(VLOOKUP($B151&amp;"-"&amp;$C151,エリア表のみ!$AD$5:$AM$906,3,FALSE) ="●",FALSE)),1,0),0)</f>
        <v>0</v>
      </c>
      <c r="E151" s="71">
        <v>50</v>
      </c>
      <c r="F151" s="71">
        <f>IFERROR(IF(OR(IFERROR(VLOOKUP($B151&amp;"-"&amp;$C151,エリア表のみ!$D$5:$M$906,5,FALSE) ="●",FALSE),IFERROR(VLOOKUP($B151&amp;"-"&amp;$C151,エリア表のみ!$Q$5:$Z$906,5,FALSE) ="●",FALSE),IFERROR(VLOOKUP($B151&amp;"-"&amp;$C151,エリア表のみ!$AD$5:$AM$906,5,FALSE) ="●",FALSE)),1,0),0)</f>
        <v>0</v>
      </c>
      <c r="G151" s="71">
        <v>70</v>
      </c>
      <c r="H151" s="71">
        <f>IFERROR(IF(OR(IFERROR(VLOOKUP($B151&amp;"-"&amp;$C151,エリア表のみ!$D$5:$M$906,7,FALSE) ="●",FALSE),IFERROR(VLOOKUP($B151&amp;"-"&amp;$C151,エリア表のみ!$Q$5:$Z$906,7,FALSE) ="●",FALSE),IFERROR(VLOOKUP($B151&amp;"-"&amp;$C151,エリア表のみ!$AD$5:$AM$906,7,FALSE) ="●",FALSE)),1,0),0)</f>
        <v>0</v>
      </c>
      <c r="I151" s="71">
        <v>120</v>
      </c>
      <c r="J151" s="71">
        <f>IFERROR(_xlfn.IFS(IFERROR(VLOOKUP($B151&amp;"-"&amp;$C151,エリア表のみ!$D$5:$M$906,1,FALSE) =$B151&amp;"-"&amp;$C151,FALSE),IFERROR(VLOOKUP($B151&amp;"-"&amp;$C151,エリア表のみ!$D$5:$M$906,9,FALSE),0),IFERROR(VLOOKUP($B151&amp;"-"&amp;$C151,エリア表のみ!$Q$5:$Z$906,1,FALSE) =$B151&amp;"-"&amp;$C151,FALSE),IFERROR(VLOOKUP($B151&amp;"-"&amp;$C151,エリア表のみ!$Q$5:$Z$906,9,FALSE),0),IFERROR(VLOOKUP($B151&amp;"-"&amp;$C151,エリア表のみ!$AD$5:$AM$906,1,FALSE) =$B151&amp;"-"&amp;$C151,FALSE),IFERROR(VLOOKUP($B151&amp;"-"&amp;$C151,エリア表のみ!$AD$5:$AM$906,9,FALSE),0)),0)</f>
        <v>0</v>
      </c>
    </row>
    <row r="152" spans="1:10">
      <c r="A152" s="17">
        <v>28</v>
      </c>
      <c r="B152" s="17">
        <v>134</v>
      </c>
      <c r="C152" s="71">
        <v>28</v>
      </c>
      <c r="D152" s="71">
        <f>IFERROR(IF(OR(IFERROR(VLOOKUP($B152&amp;"-"&amp;$C152,エリア表のみ!$D$5:$M$906,3,FALSE) ="●",FALSE),IFERROR(VLOOKUP($B152&amp;"-"&amp;$C152,エリア表のみ!$Q$5:$Z$906,3,FALSE) ="●",FALSE),IFERROR(VLOOKUP($B152&amp;"-"&amp;$C152,エリア表のみ!$AD$5:$AM$906,3,FALSE) ="●",FALSE)),1,0),0)</f>
        <v>0</v>
      </c>
      <c r="E152" s="71">
        <v>50</v>
      </c>
      <c r="F152" s="71">
        <f>IFERROR(IF(OR(IFERROR(VLOOKUP($B152&amp;"-"&amp;$C152,エリア表のみ!$D$5:$M$906,5,FALSE) ="●",FALSE),IFERROR(VLOOKUP($B152&amp;"-"&amp;$C152,エリア表のみ!$Q$5:$Z$906,5,FALSE) ="●",FALSE),IFERROR(VLOOKUP($B152&amp;"-"&amp;$C152,エリア表のみ!$AD$5:$AM$906,5,FALSE) ="●",FALSE)),1,0),0)</f>
        <v>0</v>
      </c>
      <c r="G152" s="71">
        <v>30</v>
      </c>
      <c r="H152" s="71">
        <f>IFERROR(IF(OR(IFERROR(VLOOKUP($B152&amp;"-"&amp;$C152,エリア表のみ!$D$5:$M$906,7,FALSE) ="●",FALSE),IFERROR(VLOOKUP($B152&amp;"-"&amp;$C152,エリア表のみ!$Q$5:$Z$906,7,FALSE) ="●",FALSE),IFERROR(VLOOKUP($B152&amp;"-"&amp;$C152,エリア表のみ!$AD$5:$AM$906,7,FALSE) ="●",FALSE)),1,0),0)</f>
        <v>0</v>
      </c>
      <c r="I152" s="71">
        <v>80</v>
      </c>
      <c r="J152" s="71">
        <f>IFERROR(_xlfn.IFS(IFERROR(VLOOKUP($B152&amp;"-"&amp;$C152,エリア表のみ!$D$5:$M$906,1,FALSE) =$B152&amp;"-"&amp;$C152,FALSE),IFERROR(VLOOKUP($B152&amp;"-"&amp;$C152,エリア表のみ!$D$5:$M$906,9,FALSE),0),IFERROR(VLOOKUP($B152&amp;"-"&amp;$C152,エリア表のみ!$Q$5:$Z$906,1,FALSE) =$B152&amp;"-"&amp;$C152,FALSE),IFERROR(VLOOKUP($B152&amp;"-"&amp;$C152,エリア表のみ!$Q$5:$Z$906,9,FALSE),0),IFERROR(VLOOKUP($B152&amp;"-"&amp;$C152,エリア表のみ!$AD$5:$AM$906,1,FALSE) =$B152&amp;"-"&amp;$C152,FALSE),IFERROR(VLOOKUP($B152&amp;"-"&amp;$C152,エリア表のみ!$AD$5:$AM$906,9,FALSE),0)),0)</f>
        <v>0</v>
      </c>
    </row>
    <row r="153" spans="1:10">
      <c r="A153" s="17">
        <v>30</v>
      </c>
      <c r="B153" s="17">
        <v>134</v>
      </c>
      <c r="C153" s="71">
        <v>30</v>
      </c>
      <c r="D153" s="71">
        <f>IFERROR(IF(OR(IFERROR(VLOOKUP($B153&amp;"-"&amp;$C153,エリア表のみ!$D$5:$M$906,3,FALSE) ="●",FALSE),IFERROR(VLOOKUP($B153&amp;"-"&amp;$C153,エリア表のみ!$Q$5:$Z$906,3,FALSE) ="●",FALSE),IFERROR(VLOOKUP($B153&amp;"-"&amp;$C153,エリア表のみ!$AD$5:$AM$906,3,FALSE) ="●",FALSE)),1,0),0)</f>
        <v>0</v>
      </c>
      <c r="E153" s="71">
        <v>90</v>
      </c>
      <c r="F153" s="71">
        <f>IFERROR(IF(OR(IFERROR(VLOOKUP($B153&amp;"-"&amp;$C153,エリア表のみ!$D$5:$M$906,5,FALSE) ="●",FALSE),IFERROR(VLOOKUP($B153&amp;"-"&amp;$C153,エリア表のみ!$Q$5:$Z$906,5,FALSE) ="●",FALSE),IFERROR(VLOOKUP($B153&amp;"-"&amp;$C153,エリア表のみ!$AD$5:$AM$906,5,FALSE) ="●",FALSE)),1,0),0)</f>
        <v>0</v>
      </c>
      <c r="G153" s="71">
        <v>120</v>
      </c>
      <c r="H153" s="71">
        <f>IFERROR(IF(OR(IFERROR(VLOOKUP($B153&amp;"-"&amp;$C153,エリア表のみ!$D$5:$M$906,7,FALSE) ="●",FALSE),IFERROR(VLOOKUP($B153&amp;"-"&amp;$C153,エリア表のみ!$Q$5:$Z$906,7,FALSE) ="●",FALSE),IFERROR(VLOOKUP($B153&amp;"-"&amp;$C153,エリア表のみ!$AD$5:$AM$906,7,FALSE) ="●",FALSE)),1,0),0)</f>
        <v>0</v>
      </c>
      <c r="I153" s="71">
        <v>210</v>
      </c>
      <c r="J153" s="71">
        <f>IFERROR(_xlfn.IFS(IFERROR(VLOOKUP($B153&amp;"-"&amp;$C153,エリア表のみ!$D$5:$M$906,1,FALSE) =$B153&amp;"-"&amp;$C153,FALSE),IFERROR(VLOOKUP($B153&amp;"-"&amp;$C153,エリア表のみ!$D$5:$M$906,9,FALSE),0),IFERROR(VLOOKUP($B153&amp;"-"&amp;$C153,エリア表のみ!$Q$5:$Z$906,1,FALSE) =$B153&amp;"-"&amp;$C153,FALSE),IFERROR(VLOOKUP($B153&amp;"-"&amp;$C153,エリア表のみ!$Q$5:$Z$906,9,FALSE),0),IFERROR(VLOOKUP($B153&amp;"-"&amp;$C153,エリア表のみ!$AD$5:$AM$906,1,FALSE) =$B153&amp;"-"&amp;$C153,FALSE),IFERROR(VLOOKUP($B153&amp;"-"&amp;$C153,エリア表のみ!$AD$5:$AM$906,9,FALSE),0)),0)</f>
        <v>0</v>
      </c>
    </row>
    <row r="154" spans="1:10">
      <c r="A154" s="17">
        <v>31</v>
      </c>
      <c r="B154" s="17">
        <v>134</v>
      </c>
      <c r="C154" s="71">
        <v>31</v>
      </c>
      <c r="D154" s="71">
        <f>IFERROR(IF(OR(IFERROR(VLOOKUP($B154&amp;"-"&amp;$C154,エリア表のみ!$D$5:$M$906,3,FALSE) ="●",FALSE),IFERROR(VLOOKUP($B154&amp;"-"&amp;$C154,エリア表のみ!$Q$5:$Z$906,3,FALSE) ="●",FALSE),IFERROR(VLOOKUP($B154&amp;"-"&amp;$C154,エリア表のみ!$AD$5:$AM$906,3,FALSE) ="●",FALSE)),1,0),0)</f>
        <v>0</v>
      </c>
      <c r="E154" s="71">
        <v>50</v>
      </c>
      <c r="F154" s="71">
        <f>IFERROR(IF(OR(IFERROR(VLOOKUP($B154&amp;"-"&amp;$C154,エリア表のみ!$D$5:$M$906,5,FALSE) ="●",FALSE),IFERROR(VLOOKUP($B154&amp;"-"&amp;$C154,エリア表のみ!$Q$5:$Z$906,5,FALSE) ="●",FALSE),IFERROR(VLOOKUP($B154&amp;"-"&amp;$C154,エリア表のみ!$AD$5:$AM$906,5,FALSE) ="●",FALSE)),1,0),0)</f>
        <v>0</v>
      </c>
      <c r="G154" s="71">
        <v>110</v>
      </c>
      <c r="H154" s="71">
        <f>IFERROR(IF(OR(IFERROR(VLOOKUP($B154&amp;"-"&amp;$C154,エリア表のみ!$D$5:$M$906,7,FALSE) ="●",FALSE),IFERROR(VLOOKUP($B154&amp;"-"&amp;$C154,エリア表のみ!$Q$5:$Z$906,7,FALSE) ="●",FALSE),IFERROR(VLOOKUP($B154&amp;"-"&amp;$C154,エリア表のみ!$AD$5:$AM$906,7,FALSE) ="●",FALSE)),1,0),0)</f>
        <v>0</v>
      </c>
      <c r="I154" s="71">
        <v>160</v>
      </c>
      <c r="J154" s="71">
        <f>IFERROR(_xlfn.IFS(IFERROR(VLOOKUP($B154&amp;"-"&amp;$C154,エリア表のみ!$D$5:$M$906,1,FALSE) =$B154&amp;"-"&amp;$C154,FALSE),IFERROR(VLOOKUP($B154&amp;"-"&amp;$C154,エリア表のみ!$D$5:$M$906,9,FALSE),0),IFERROR(VLOOKUP($B154&amp;"-"&amp;$C154,エリア表のみ!$Q$5:$Z$906,1,FALSE) =$B154&amp;"-"&amp;$C154,FALSE),IFERROR(VLOOKUP($B154&amp;"-"&amp;$C154,エリア表のみ!$Q$5:$Z$906,9,FALSE),0),IFERROR(VLOOKUP($B154&amp;"-"&amp;$C154,エリア表のみ!$AD$5:$AM$906,1,FALSE) =$B154&amp;"-"&amp;$C154,FALSE),IFERROR(VLOOKUP($B154&amp;"-"&amp;$C154,エリア表のみ!$AD$5:$AM$906,9,FALSE),0)),0)</f>
        <v>0</v>
      </c>
    </row>
    <row r="155" spans="1:10">
      <c r="A155" s="17">
        <v>32</v>
      </c>
      <c r="B155" s="17">
        <v>134</v>
      </c>
      <c r="C155" s="71">
        <v>32</v>
      </c>
      <c r="D155" s="71">
        <f>IFERROR(IF(OR(IFERROR(VLOOKUP($B155&amp;"-"&amp;$C155,エリア表のみ!$D$5:$M$906,3,FALSE) ="●",FALSE),IFERROR(VLOOKUP($B155&amp;"-"&amp;$C155,エリア表のみ!$Q$5:$Z$906,3,FALSE) ="●",FALSE),IFERROR(VLOOKUP($B155&amp;"-"&amp;$C155,エリア表のみ!$AD$5:$AM$906,3,FALSE) ="●",FALSE)),1,0),0)</f>
        <v>0</v>
      </c>
      <c r="E155" s="71">
        <v>60</v>
      </c>
      <c r="F155" s="71">
        <f>IFERROR(IF(OR(IFERROR(VLOOKUP($B155&amp;"-"&amp;$C155,エリア表のみ!$D$5:$M$906,5,FALSE) ="●",FALSE),IFERROR(VLOOKUP($B155&amp;"-"&amp;$C155,エリア表のみ!$Q$5:$Z$906,5,FALSE) ="●",FALSE),IFERROR(VLOOKUP($B155&amp;"-"&amp;$C155,エリア表のみ!$AD$5:$AM$906,5,FALSE) ="●",FALSE)),1,0),0)</f>
        <v>0</v>
      </c>
      <c r="G155" s="71">
        <v>140</v>
      </c>
      <c r="H155" s="71">
        <f>IFERROR(IF(OR(IFERROR(VLOOKUP($B155&amp;"-"&amp;$C155,エリア表のみ!$D$5:$M$906,7,FALSE) ="●",FALSE),IFERROR(VLOOKUP($B155&amp;"-"&amp;$C155,エリア表のみ!$Q$5:$Z$906,7,FALSE) ="●",FALSE),IFERROR(VLOOKUP($B155&amp;"-"&amp;$C155,エリア表のみ!$AD$5:$AM$906,7,FALSE) ="●",FALSE)),1,0),0)</f>
        <v>0</v>
      </c>
      <c r="I155" s="71">
        <v>200</v>
      </c>
      <c r="J155" s="71">
        <f>IFERROR(_xlfn.IFS(IFERROR(VLOOKUP($B155&amp;"-"&amp;$C155,エリア表のみ!$D$5:$M$906,1,FALSE) =$B155&amp;"-"&amp;$C155,FALSE),IFERROR(VLOOKUP($B155&amp;"-"&amp;$C155,エリア表のみ!$D$5:$M$906,9,FALSE),0),IFERROR(VLOOKUP($B155&amp;"-"&amp;$C155,エリア表のみ!$Q$5:$Z$906,1,FALSE) =$B155&amp;"-"&amp;$C155,FALSE),IFERROR(VLOOKUP($B155&amp;"-"&amp;$C155,エリア表のみ!$Q$5:$Z$906,9,FALSE),0),IFERROR(VLOOKUP($B155&amp;"-"&amp;$C155,エリア表のみ!$AD$5:$AM$906,1,FALSE) =$B155&amp;"-"&amp;$C155,FALSE),IFERROR(VLOOKUP($B155&amp;"-"&amp;$C155,エリア表のみ!$AD$5:$AM$906,9,FALSE),0)),0)</f>
        <v>0</v>
      </c>
    </row>
    <row r="156" spans="1:10">
      <c r="A156" s="17">
        <v>33</v>
      </c>
      <c r="B156" s="17">
        <v>134</v>
      </c>
      <c r="C156" s="71">
        <v>33</v>
      </c>
      <c r="D156" s="71">
        <f>IFERROR(IF(OR(IFERROR(VLOOKUP($B156&amp;"-"&amp;$C156,エリア表のみ!$D$5:$M$906,3,FALSE) ="●",FALSE),IFERROR(VLOOKUP($B156&amp;"-"&amp;$C156,エリア表のみ!$Q$5:$Z$906,3,FALSE) ="●",FALSE),IFERROR(VLOOKUP($B156&amp;"-"&amp;$C156,エリア表のみ!$AD$5:$AM$906,3,FALSE) ="●",FALSE)),1,0),0)</f>
        <v>0</v>
      </c>
      <c r="E156" s="71">
        <v>140</v>
      </c>
      <c r="F156" s="71">
        <f>IFERROR(IF(OR(IFERROR(VLOOKUP($B156&amp;"-"&amp;$C156,エリア表のみ!$D$5:$M$906,5,FALSE) ="●",FALSE),IFERROR(VLOOKUP($B156&amp;"-"&amp;$C156,エリア表のみ!$Q$5:$Z$906,5,FALSE) ="●",FALSE),IFERROR(VLOOKUP($B156&amp;"-"&amp;$C156,エリア表のみ!$AD$5:$AM$906,5,FALSE) ="●",FALSE)),1,0),0)</f>
        <v>0</v>
      </c>
      <c r="G156" s="71">
        <v>110</v>
      </c>
      <c r="H156" s="71">
        <f>IFERROR(IF(OR(IFERROR(VLOOKUP($B156&amp;"-"&amp;$C156,エリア表のみ!$D$5:$M$906,7,FALSE) ="●",FALSE),IFERROR(VLOOKUP($B156&amp;"-"&amp;$C156,エリア表のみ!$Q$5:$Z$906,7,FALSE) ="●",FALSE),IFERROR(VLOOKUP($B156&amp;"-"&amp;$C156,エリア表のみ!$AD$5:$AM$906,7,FALSE) ="●",FALSE)),1,0),0)</f>
        <v>0</v>
      </c>
      <c r="I156" s="71">
        <v>250</v>
      </c>
      <c r="J156" s="71">
        <f>IFERROR(_xlfn.IFS(IFERROR(VLOOKUP($B156&amp;"-"&amp;$C156,エリア表のみ!$D$5:$M$906,1,FALSE) =$B156&amp;"-"&amp;$C156,FALSE),IFERROR(VLOOKUP($B156&amp;"-"&amp;$C156,エリア表のみ!$D$5:$M$906,9,FALSE),0),IFERROR(VLOOKUP($B156&amp;"-"&amp;$C156,エリア表のみ!$Q$5:$Z$906,1,FALSE) =$B156&amp;"-"&amp;$C156,FALSE),IFERROR(VLOOKUP($B156&amp;"-"&amp;$C156,エリア表のみ!$Q$5:$Z$906,9,FALSE),0),IFERROR(VLOOKUP($B156&amp;"-"&amp;$C156,エリア表のみ!$AD$5:$AM$906,1,FALSE) =$B156&amp;"-"&amp;$C156,FALSE),IFERROR(VLOOKUP($B156&amp;"-"&amp;$C156,エリア表のみ!$AD$5:$AM$906,9,FALSE),0)),0)</f>
        <v>0</v>
      </c>
    </row>
    <row r="157" spans="1:10">
      <c r="A157" s="17">
        <v>1</v>
      </c>
      <c r="B157" s="17">
        <v>135</v>
      </c>
      <c r="C157" s="71">
        <v>1</v>
      </c>
      <c r="D157" s="71">
        <f>IFERROR(IF(OR(IFERROR(VLOOKUP($B157&amp;"-"&amp;$C157,エリア表のみ!$D$5:$M$906,3,FALSE) ="●",FALSE),IFERROR(VLOOKUP($B157&amp;"-"&amp;$C157,エリア表のみ!$Q$5:$Z$906,3,FALSE) ="●",FALSE),IFERROR(VLOOKUP($B157&amp;"-"&amp;$C157,エリア表のみ!$AD$5:$AM$906,3,FALSE) ="●",FALSE)),1,0),0)</f>
        <v>0</v>
      </c>
      <c r="E157" s="71">
        <v>260</v>
      </c>
      <c r="F157" s="71">
        <f>IFERROR(IF(OR(IFERROR(VLOOKUP($B157&amp;"-"&amp;$C157,エリア表のみ!$D$5:$M$906,5,FALSE) ="●",FALSE),IFERROR(VLOOKUP($B157&amp;"-"&amp;$C157,エリア表のみ!$Q$5:$Z$906,5,FALSE) ="●",FALSE),IFERROR(VLOOKUP($B157&amp;"-"&amp;$C157,エリア表のみ!$AD$5:$AM$906,5,FALSE) ="●",FALSE)),1,0),0)</f>
        <v>0</v>
      </c>
      <c r="G157" s="71">
        <v>40</v>
      </c>
      <c r="H157" s="71">
        <f>IFERROR(IF(OR(IFERROR(VLOOKUP($B157&amp;"-"&amp;$C157,エリア表のみ!$D$5:$M$906,7,FALSE) ="●",FALSE),IFERROR(VLOOKUP($B157&amp;"-"&amp;$C157,エリア表のみ!$Q$5:$Z$906,7,FALSE) ="●",FALSE),IFERROR(VLOOKUP($B157&amp;"-"&amp;$C157,エリア表のみ!$AD$5:$AM$906,7,FALSE) ="●",FALSE)),1,0),0)</f>
        <v>0</v>
      </c>
      <c r="I157" s="71">
        <v>300</v>
      </c>
      <c r="J157" s="71">
        <f>IFERROR(_xlfn.IFS(IFERROR(VLOOKUP($B157&amp;"-"&amp;$C157,エリア表のみ!$D$5:$M$906,1,FALSE) =$B157&amp;"-"&amp;$C157,FALSE),IFERROR(VLOOKUP($B157&amp;"-"&amp;$C157,エリア表のみ!$D$5:$M$906,9,FALSE),0),IFERROR(VLOOKUP($B157&amp;"-"&amp;$C157,エリア表のみ!$Q$5:$Z$906,1,FALSE) =$B157&amp;"-"&amp;$C157,FALSE),IFERROR(VLOOKUP($B157&amp;"-"&amp;$C157,エリア表のみ!$Q$5:$Z$906,9,FALSE),0),IFERROR(VLOOKUP($B157&amp;"-"&amp;$C157,エリア表のみ!$AD$5:$AM$906,1,FALSE) =$B157&amp;"-"&amp;$C157,FALSE),IFERROR(VLOOKUP($B157&amp;"-"&amp;$C157,エリア表のみ!$AD$5:$AM$906,9,FALSE),0)),0)</f>
        <v>0</v>
      </c>
    </row>
    <row r="158" spans="1:10">
      <c r="A158" s="17">
        <v>2</v>
      </c>
      <c r="B158" s="17">
        <v>135</v>
      </c>
      <c r="C158" s="71">
        <v>2</v>
      </c>
      <c r="D158" s="71">
        <f>IFERROR(IF(OR(IFERROR(VLOOKUP($B158&amp;"-"&amp;$C158,エリア表のみ!$D$5:$M$906,3,FALSE) ="●",FALSE),IFERROR(VLOOKUP($B158&amp;"-"&amp;$C158,エリア表のみ!$Q$5:$Z$906,3,FALSE) ="●",FALSE),IFERROR(VLOOKUP($B158&amp;"-"&amp;$C158,エリア表のみ!$AD$5:$AM$906,3,FALSE) ="●",FALSE)),1,0),0)</f>
        <v>0</v>
      </c>
      <c r="E158" s="71">
        <v>180</v>
      </c>
      <c r="F158" s="71">
        <f>IFERROR(IF(OR(IFERROR(VLOOKUP($B158&amp;"-"&amp;$C158,エリア表のみ!$D$5:$M$906,5,FALSE) ="●",FALSE),IFERROR(VLOOKUP($B158&amp;"-"&amp;$C158,エリア表のみ!$Q$5:$Z$906,5,FALSE) ="●",FALSE),IFERROR(VLOOKUP($B158&amp;"-"&amp;$C158,エリア表のみ!$AD$5:$AM$906,5,FALSE) ="●",FALSE)),1,0),0)</f>
        <v>0</v>
      </c>
      <c r="G158" s="71">
        <v>20</v>
      </c>
      <c r="H158" s="71">
        <f>IFERROR(IF(OR(IFERROR(VLOOKUP($B158&amp;"-"&amp;$C158,エリア表のみ!$D$5:$M$906,7,FALSE) ="●",FALSE),IFERROR(VLOOKUP($B158&amp;"-"&amp;$C158,エリア表のみ!$Q$5:$Z$906,7,FALSE) ="●",FALSE),IFERROR(VLOOKUP($B158&amp;"-"&amp;$C158,エリア表のみ!$AD$5:$AM$906,7,FALSE) ="●",FALSE)),1,0),0)</f>
        <v>0</v>
      </c>
      <c r="I158" s="71">
        <v>200</v>
      </c>
      <c r="J158" s="71">
        <f>IFERROR(_xlfn.IFS(IFERROR(VLOOKUP($B158&amp;"-"&amp;$C158,エリア表のみ!$D$5:$M$906,1,FALSE) =$B158&amp;"-"&amp;$C158,FALSE),IFERROR(VLOOKUP($B158&amp;"-"&amp;$C158,エリア表のみ!$D$5:$M$906,9,FALSE),0),IFERROR(VLOOKUP($B158&amp;"-"&amp;$C158,エリア表のみ!$Q$5:$Z$906,1,FALSE) =$B158&amp;"-"&amp;$C158,FALSE),IFERROR(VLOOKUP($B158&amp;"-"&amp;$C158,エリア表のみ!$Q$5:$Z$906,9,FALSE),0),IFERROR(VLOOKUP($B158&amp;"-"&amp;$C158,エリア表のみ!$AD$5:$AM$906,1,FALSE) =$B158&amp;"-"&amp;$C158,FALSE),IFERROR(VLOOKUP($B158&amp;"-"&amp;$C158,エリア表のみ!$AD$5:$AM$906,9,FALSE),0)),0)</f>
        <v>0</v>
      </c>
    </row>
    <row r="159" spans="1:10">
      <c r="A159" s="17">
        <v>3</v>
      </c>
      <c r="B159" s="17">
        <v>135</v>
      </c>
      <c r="C159" s="71">
        <v>3</v>
      </c>
      <c r="D159" s="71">
        <f>IFERROR(IF(OR(IFERROR(VLOOKUP($B159&amp;"-"&amp;$C159,エリア表のみ!$D$5:$M$906,3,FALSE) ="●",FALSE),IFERROR(VLOOKUP($B159&amp;"-"&amp;$C159,エリア表のみ!$Q$5:$Z$906,3,FALSE) ="●",FALSE),IFERROR(VLOOKUP($B159&amp;"-"&amp;$C159,エリア表のみ!$AD$5:$AM$906,3,FALSE) ="●",FALSE)),1,0),0)</f>
        <v>0</v>
      </c>
      <c r="E159" s="71">
        <v>510</v>
      </c>
      <c r="F159" s="71">
        <f>IFERROR(IF(OR(IFERROR(VLOOKUP($B159&amp;"-"&amp;$C159,エリア表のみ!$D$5:$M$906,5,FALSE) ="●",FALSE),IFERROR(VLOOKUP($B159&amp;"-"&amp;$C159,エリア表のみ!$Q$5:$Z$906,5,FALSE) ="●",FALSE),IFERROR(VLOOKUP($B159&amp;"-"&amp;$C159,エリア表のみ!$AD$5:$AM$906,5,FALSE) ="●",FALSE)),1,0),0)</f>
        <v>0</v>
      </c>
      <c r="G159" s="71">
        <v>40</v>
      </c>
      <c r="H159" s="71">
        <f>IFERROR(IF(OR(IFERROR(VLOOKUP($B159&amp;"-"&amp;$C159,エリア表のみ!$D$5:$M$906,7,FALSE) ="●",FALSE),IFERROR(VLOOKUP($B159&amp;"-"&amp;$C159,エリア表のみ!$Q$5:$Z$906,7,FALSE) ="●",FALSE),IFERROR(VLOOKUP($B159&amp;"-"&amp;$C159,エリア表のみ!$AD$5:$AM$906,7,FALSE) ="●",FALSE)),1,0),0)</f>
        <v>0</v>
      </c>
      <c r="I159" s="71">
        <v>550</v>
      </c>
      <c r="J159" s="71">
        <f>IFERROR(_xlfn.IFS(IFERROR(VLOOKUP($B159&amp;"-"&amp;$C159,エリア表のみ!$D$5:$M$906,1,FALSE) =$B159&amp;"-"&amp;$C159,FALSE),IFERROR(VLOOKUP($B159&amp;"-"&amp;$C159,エリア表のみ!$D$5:$M$906,9,FALSE),0),IFERROR(VLOOKUP($B159&amp;"-"&amp;$C159,エリア表のみ!$Q$5:$Z$906,1,FALSE) =$B159&amp;"-"&amp;$C159,FALSE),IFERROR(VLOOKUP($B159&amp;"-"&amp;$C159,エリア表のみ!$Q$5:$Z$906,9,FALSE),0),IFERROR(VLOOKUP($B159&amp;"-"&amp;$C159,エリア表のみ!$AD$5:$AM$906,1,FALSE) =$B159&amp;"-"&amp;$C159,FALSE),IFERROR(VLOOKUP($B159&amp;"-"&amp;$C159,エリア表のみ!$AD$5:$AM$906,9,FALSE),0)),0)</f>
        <v>0</v>
      </c>
    </row>
    <row r="160" spans="1:10">
      <c r="A160" s="17">
        <v>4</v>
      </c>
      <c r="B160" s="17">
        <v>135</v>
      </c>
      <c r="C160" s="71">
        <v>4</v>
      </c>
      <c r="D160" s="71">
        <f>IFERROR(IF(OR(IFERROR(VLOOKUP($B160&amp;"-"&amp;$C160,エリア表のみ!$D$5:$M$906,3,FALSE) ="●",FALSE),IFERROR(VLOOKUP($B160&amp;"-"&amp;$C160,エリア表のみ!$Q$5:$Z$906,3,FALSE) ="●",FALSE),IFERROR(VLOOKUP($B160&amp;"-"&amp;$C160,エリア表のみ!$AD$5:$AM$906,3,FALSE) ="●",FALSE)),1,0),0)</f>
        <v>0</v>
      </c>
      <c r="E160" s="71">
        <v>580</v>
      </c>
      <c r="F160" s="71">
        <f>IFERROR(IF(OR(IFERROR(VLOOKUP($B160&amp;"-"&amp;$C160,エリア表のみ!$D$5:$M$906,5,FALSE) ="●",FALSE),IFERROR(VLOOKUP($B160&amp;"-"&amp;$C160,エリア表のみ!$Q$5:$Z$906,5,FALSE) ="●",FALSE),IFERROR(VLOOKUP($B160&amp;"-"&amp;$C160,エリア表のみ!$AD$5:$AM$906,5,FALSE) ="●",FALSE)),1,0),0)</f>
        <v>0</v>
      </c>
      <c r="G160" s="71">
        <v>140</v>
      </c>
      <c r="H160" s="71">
        <f>IFERROR(IF(OR(IFERROR(VLOOKUP($B160&amp;"-"&amp;$C160,エリア表のみ!$D$5:$M$906,7,FALSE) ="●",FALSE),IFERROR(VLOOKUP($B160&amp;"-"&amp;$C160,エリア表のみ!$Q$5:$Z$906,7,FALSE) ="●",FALSE),IFERROR(VLOOKUP($B160&amp;"-"&amp;$C160,エリア表のみ!$AD$5:$AM$906,7,FALSE) ="●",FALSE)),1,0),0)</f>
        <v>0</v>
      </c>
      <c r="I160" s="71">
        <v>720</v>
      </c>
      <c r="J160" s="71">
        <f>IFERROR(_xlfn.IFS(IFERROR(VLOOKUP($B160&amp;"-"&amp;$C160,エリア表のみ!$D$5:$M$906,1,FALSE) =$B160&amp;"-"&amp;$C160,FALSE),IFERROR(VLOOKUP($B160&amp;"-"&amp;$C160,エリア表のみ!$D$5:$M$906,9,FALSE),0),IFERROR(VLOOKUP($B160&amp;"-"&amp;$C160,エリア表のみ!$Q$5:$Z$906,1,FALSE) =$B160&amp;"-"&amp;$C160,FALSE),IFERROR(VLOOKUP($B160&amp;"-"&amp;$C160,エリア表のみ!$Q$5:$Z$906,9,FALSE),0),IFERROR(VLOOKUP($B160&amp;"-"&amp;$C160,エリア表のみ!$AD$5:$AM$906,1,FALSE) =$B160&amp;"-"&amp;$C160,FALSE),IFERROR(VLOOKUP($B160&amp;"-"&amp;$C160,エリア表のみ!$AD$5:$AM$906,9,FALSE),0)),0)</f>
        <v>0</v>
      </c>
    </row>
  </sheetData>
  <phoneticPr fontId="6"/>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33A44-8D25-42E9-AD8E-72746BEAF6CB}">
  <sheetPr codeName="Sheet34">
    <tabColor theme="0" tint="-0.499984740745262"/>
  </sheetPr>
  <dimension ref="A1:L319"/>
  <sheetViews>
    <sheetView showGridLines="0" workbookViewId="0">
      <pane ySplit="10" topLeftCell="A236"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入力!E49</f>
        <v>6.玉名郡市・荒尾市・阿蘇郡市・天草市・上天草市・人吉市・芦北町・大牟田市</v>
      </c>
      <c r="E1" s="17"/>
      <c r="G1" s="17"/>
      <c r="I1" s="17"/>
      <c r="J1" s="17"/>
    </row>
    <row r="2" spans="1:12">
      <c r="A2" s="2" t="s">
        <v>246</v>
      </c>
      <c r="B2" s="17" t="s">
        <v>1417</v>
      </c>
      <c r="E2" s="17" t="s">
        <v>214</v>
      </c>
      <c r="G2" s="17" t="s">
        <v>215</v>
      </c>
      <c r="I2" s="17" t="s">
        <v>213</v>
      </c>
      <c r="J2" s="17"/>
      <c r="L2" s="17" t="s">
        <v>262</v>
      </c>
    </row>
    <row r="3" spans="1:12">
      <c r="A3" s="17" t="s">
        <v>1533</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IF(_xlfn.NUMBERVALUE(入力!F52) &gt;0,入力!F52,入力!F51)</f>
        <v>#NAME?</v>
      </c>
      <c r="G4" s="70" t="e">
        <f ca="1">IF(_xlfn.NUMBERVALUE(入力!G52) &gt;0,入力!G52,入力!G51)</f>
        <v>#NAME?</v>
      </c>
      <c r="I4" s="70" t="e">
        <f ca="1">IF(_xlfn.NUMBERVALUE(入力!H52) &gt;0,入力!H52,入力!H51)</f>
        <v>#NAME?</v>
      </c>
      <c r="J4" s="17"/>
      <c r="K4" s="17">
        <v>2</v>
      </c>
      <c r="L4" s="68">
        <f>IFERROR(VLOOKUP(入力!C34,caution!$A$2:$B$11,2,FALSE),0)</f>
        <v>0</v>
      </c>
    </row>
    <row r="5" spans="1:12">
      <c r="A5" s="2" t="s">
        <v>247</v>
      </c>
      <c r="B5" s="68" t="e">
        <f>VLOOKUP(入力!C22,sector!A:B,2,FALSE)</f>
        <v>#N/A</v>
      </c>
      <c r="D5" s="2" t="s">
        <v>1546</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1547</v>
      </c>
      <c r="E7" s="68" t="str">
        <f>入力!F54</f>
        <v/>
      </c>
      <c r="G7" s="68" t="str">
        <f>入力!G54</f>
        <v/>
      </c>
      <c r="I7" s="68" t="str">
        <f>入力!H54</f>
        <v/>
      </c>
      <c r="J7" s="17"/>
      <c r="L7" s="17" t="s">
        <v>266</v>
      </c>
    </row>
    <row r="8" spans="1:12">
      <c r="A8" s="2" t="s">
        <v>175</v>
      </c>
      <c r="B8" s="89">
        <f>COUNTA(A:A)</f>
        <v>319</v>
      </c>
      <c r="D8" s="73"/>
      <c r="E8" s="74"/>
      <c r="F8" s="72"/>
      <c r="G8" s="74"/>
      <c r="H8" s="72"/>
      <c r="I8" s="74"/>
      <c r="J8" s="17"/>
      <c r="L8" s="69" t="e">
        <f>VLOOKUP(入力!C21,channel!G:H,2,FALSE)</f>
        <v>#N/A</v>
      </c>
    </row>
    <row r="9" spans="1:12">
      <c r="A9" s="17" t="s">
        <v>1534</v>
      </c>
      <c r="B9" s="68">
        <v>6</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100</v>
      </c>
      <c r="C11" s="71">
        <v>1</v>
      </c>
      <c r="D11" s="71">
        <f>IFERROR(IF(OR(IFERROR(VLOOKUP($B11&amp;"-"&amp;$C11,エリア表のみ!$D$5:$M$906,3,FALSE) ="●",FALSE),IFERROR(VLOOKUP($B11&amp;"-"&amp;$C11,エリア表のみ!$Q$5:$Z$906,3,FALSE) ="●",FALSE),IFERROR(VLOOKUP($B11&amp;"-"&amp;$C11,エリア表のみ!$AD$5:$AM$906,3,FALSE) ="●",FALSE)),1,0),0)</f>
        <v>0</v>
      </c>
      <c r="E11" s="71">
        <v>40</v>
      </c>
      <c r="F11" s="71">
        <f>IFERROR(IF(OR(IFERROR(VLOOKUP($B11&amp;"-"&amp;$C11,エリア表のみ!$D$5:$M$906,5,FALSE) ="●",FALSE),IFERROR(VLOOKUP($B11&amp;"-"&amp;$C11,エリア表のみ!$Q$5:$Z$906,5,FALSE) ="●",FALSE),IFERROR(VLOOKUP($B11&amp;"-"&amp;$C11,エリア表のみ!$AD$5:$AM$906,5,FALSE) ="●",FALSE)),1,0),0)</f>
        <v>0</v>
      </c>
      <c r="G11" s="71">
        <v>30</v>
      </c>
      <c r="H11" s="71">
        <f>IFERROR(IF(OR(IFERROR(VLOOKUP($B11&amp;"-"&amp;$C11,エリア表のみ!$D$5:$M$906,7,FALSE) ="●",FALSE),IFERROR(VLOOKUP($B11&amp;"-"&amp;$C11,エリア表のみ!$Q$5:$Z$906,7,FALSE) ="●",FALSE),IFERROR(VLOOKUP($B11&amp;"-"&amp;$C11,エリア表のみ!$AD$5:$AM$906,7,FALSE) ="●",FALSE)),1,0),0)</f>
        <v>0</v>
      </c>
      <c r="I11" s="71">
        <v>70</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100</v>
      </c>
      <c r="C12" s="71">
        <v>2</v>
      </c>
      <c r="D12" s="71">
        <f>IFERROR(IF(OR(IFERROR(VLOOKUP($B12&amp;"-"&amp;$C12,エリア表のみ!$D$5:$M$906,3,FALSE) ="●",FALSE),IFERROR(VLOOKUP($B12&amp;"-"&amp;$C12,エリア表のみ!$Q$5:$Z$906,3,FALSE) ="●",FALSE),IFERROR(VLOOKUP($B12&amp;"-"&amp;$C12,エリア表のみ!$AD$5:$AM$906,3,FALSE) ="●",FALSE)),1,0),0)</f>
        <v>0</v>
      </c>
      <c r="E12" s="71">
        <v>280</v>
      </c>
      <c r="F12" s="71">
        <f>IFERROR(IF(OR(IFERROR(VLOOKUP($B12&amp;"-"&amp;$C12,エリア表のみ!$D$5:$M$906,5,FALSE) ="●",FALSE),IFERROR(VLOOKUP($B12&amp;"-"&amp;$C12,エリア表のみ!$Q$5:$Z$906,5,FALSE) ="●",FALSE),IFERROR(VLOOKUP($B12&amp;"-"&amp;$C12,エリア表のみ!$AD$5:$AM$906,5,FALSE) ="●",FALSE)),1,0),0)</f>
        <v>0</v>
      </c>
      <c r="G12" s="71">
        <v>350</v>
      </c>
      <c r="H12" s="71">
        <f>IFERROR(IF(OR(IFERROR(VLOOKUP($B12&amp;"-"&amp;$C12,エリア表のみ!$D$5:$M$906,7,FALSE) ="●",FALSE),IFERROR(VLOOKUP($B12&amp;"-"&amp;$C12,エリア表のみ!$Q$5:$Z$906,7,FALSE) ="●",FALSE),IFERROR(VLOOKUP($B12&amp;"-"&amp;$C12,エリア表のみ!$AD$5:$AM$906,7,FALSE) ="●",FALSE)),1,0),0)</f>
        <v>0</v>
      </c>
      <c r="I12" s="71">
        <v>630</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4</v>
      </c>
      <c r="B13" s="17">
        <v>100</v>
      </c>
      <c r="C13" s="71">
        <v>4</v>
      </c>
      <c r="D13" s="71">
        <f>IFERROR(IF(OR(IFERROR(VLOOKUP($B13&amp;"-"&amp;$C13,エリア表のみ!$D$5:$M$906,3,FALSE) ="●",FALSE),IFERROR(VLOOKUP($B13&amp;"-"&amp;$C13,エリア表のみ!$Q$5:$Z$906,3,FALSE) ="●",FALSE),IFERROR(VLOOKUP($B13&amp;"-"&amp;$C13,エリア表のみ!$AD$5:$AM$906,3,FALSE) ="●",FALSE)),1,0),0)</f>
        <v>0</v>
      </c>
      <c r="E13" s="71">
        <v>120</v>
      </c>
      <c r="F13" s="71">
        <f>IFERROR(IF(OR(IFERROR(VLOOKUP($B13&amp;"-"&amp;$C13,エリア表のみ!$D$5:$M$906,5,FALSE) ="●",FALSE),IFERROR(VLOOKUP($B13&amp;"-"&amp;$C13,エリア表のみ!$Q$5:$Z$906,5,FALSE) ="●",FALSE),IFERROR(VLOOKUP($B13&amp;"-"&amp;$C13,エリア表のみ!$AD$5:$AM$906,5,FALSE) ="●",FALSE)),1,0),0)</f>
        <v>0</v>
      </c>
      <c r="G13" s="71">
        <v>200</v>
      </c>
      <c r="H13" s="71">
        <f>IFERROR(IF(OR(IFERROR(VLOOKUP($B13&amp;"-"&amp;$C13,エリア表のみ!$D$5:$M$906,7,FALSE) ="●",FALSE),IFERROR(VLOOKUP($B13&amp;"-"&amp;$C13,エリア表のみ!$Q$5:$Z$906,7,FALSE) ="●",FALSE),IFERROR(VLOOKUP($B13&amp;"-"&amp;$C13,エリア表のみ!$AD$5:$AM$906,7,FALSE) ="●",FALSE)),1,0),0)</f>
        <v>0</v>
      </c>
      <c r="I13" s="71">
        <v>320</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5</v>
      </c>
      <c r="B14" s="17">
        <v>100</v>
      </c>
      <c r="C14" s="71">
        <v>5</v>
      </c>
      <c r="D14" s="71">
        <f>IFERROR(IF(OR(IFERROR(VLOOKUP($B14&amp;"-"&amp;$C14,エリア表のみ!$D$5:$M$906,3,FALSE) ="●",FALSE),IFERROR(VLOOKUP($B14&amp;"-"&amp;$C14,エリア表のみ!$Q$5:$Z$906,3,FALSE) ="●",FALSE),IFERROR(VLOOKUP($B14&amp;"-"&amp;$C14,エリア表のみ!$AD$5:$AM$906,3,FALSE) ="●",FALSE)),1,0),0)</f>
        <v>0</v>
      </c>
      <c r="E14" s="71">
        <v>85</v>
      </c>
      <c r="F14" s="71">
        <f>IFERROR(IF(OR(IFERROR(VLOOKUP($B14&amp;"-"&amp;$C14,エリア表のみ!$D$5:$M$906,5,FALSE) ="●",FALSE),IFERROR(VLOOKUP($B14&amp;"-"&amp;$C14,エリア表のみ!$Q$5:$Z$906,5,FALSE) ="●",FALSE),IFERROR(VLOOKUP($B14&amp;"-"&amp;$C14,エリア表のみ!$AD$5:$AM$906,5,FALSE) ="●",FALSE)),1,0),0)</f>
        <v>0</v>
      </c>
      <c r="G14" s="71">
        <v>65</v>
      </c>
      <c r="H14" s="71">
        <f>IFERROR(IF(OR(IFERROR(VLOOKUP($B14&amp;"-"&amp;$C14,エリア表のみ!$D$5:$M$906,7,FALSE) ="●",FALSE),IFERROR(VLOOKUP($B14&amp;"-"&amp;$C14,エリア表のみ!$Q$5:$Z$906,7,FALSE) ="●",FALSE),IFERROR(VLOOKUP($B14&amp;"-"&amp;$C14,エリア表のみ!$AD$5:$AM$906,7,FALSE) ="●",FALSE)),1,0),0)</f>
        <v>0</v>
      </c>
      <c r="I14" s="71">
        <v>150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6</v>
      </c>
      <c r="B15" s="17">
        <v>100</v>
      </c>
      <c r="C15" s="71">
        <v>6</v>
      </c>
      <c r="D15" s="71">
        <f>IFERROR(IF(OR(IFERROR(VLOOKUP($B15&amp;"-"&amp;$C15,エリア表のみ!$D$5:$M$906,3,FALSE) ="●",FALSE),IFERROR(VLOOKUP($B15&amp;"-"&amp;$C15,エリア表のみ!$Q$5:$Z$906,3,FALSE) ="●",FALSE),IFERROR(VLOOKUP($B15&amp;"-"&amp;$C15,エリア表のみ!$AD$5:$AM$906,3,FALSE) ="●",FALSE)),1,0),0)</f>
        <v>0</v>
      </c>
      <c r="E15" s="71">
        <v>190</v>
      </c>
      <c r="F15" s="71">
        <f>IFERROR(IF(OR(IFERROR(VLOOKUP($B15&amp;"-"&amp;$C15,エリア表のみ!$D$5:$M$906,5,FALSE) ="●",FALSE),IFERROR(VLOOKUP($B15&amp;"-"&amp;$C15,エリア表のみ!$Q$5:$Z$906,5,FALSE) ="●",FALSE),IFERROR(VLOOKUP($B15&amp;"-"&amp;$C15,エリア表のみ!$AD$5:$AM$906,5,FALSE) ="●",FALSE)),1,0),0)</f>
        <v>0</v>
      </c>
      <c r="G15" s="71">
        <v>80</v>
      </c>
      <c r="H15" s="71">
        <f>IFERROR(IF(OR(IFERROR(VLOOKUP($B15&amp;"-"&amp;$C15,エリア表のみ!$D$5:$M$906,7,FALSE) ="●",FALSE),IFERROR(VLOOKUP($B15&amp;"-"&amp;$C15,エリア表のみ!$Q$5:$Z$906,7,FALSE) ="●",FALSE),IFERROR(VLOOKUP($B15&amp;"-"&amp;$C15,エリア表のみ!$AD$5:$AM$906,7,FALSE) ="●",FALSE)),1,0),0)</f>
        <v>0</v>
      </c>
      <c r="I15" s="71">
        <v>270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7</v>
      </c>
      <c r="B16" s="17">
        <v>100</v>
      </c>
      <c r="C16" s="71">
        <v>7</v>
      </c>
      <c r="D16" s="71">
        <f>IFERROR(IF(OR(IFERROR(VLOOKUP($B16&amp;"-"&amp;$C16,エリア表のみ!$D$5:$M$906,3,FALSE) ="●",FALSE),IFERROR(VLOOKUP($B16&amp;"-"&amp;$C16,エリア表のみ!$Q$5:$Z$906,3,FALSE) ="●",FALSE),IFERROR(VLOOKUP($B16&amp;"-"&amp;$C16,エリア表のみ!$AD$5:$AM$906,3,FALSE) ="●",FALSE)),1,0),0)</f>
        <v>0</v>
      </c>
      <c r="E16" s="71">
        <v>400</v>
      </c>
      <c r="F16" s="71">
        <f>IFERROR(IF(OR(IFERROR(VLOOKUP($B16&amp;"-"&amp;$C16,エリア表のみ!$D$5:$M$906,5,FALSE) ="●",FALSE),IFERROR(VLOOKUP($B16&amp;"-"&amp;$C16,エリア表のみ!$Q$5:$Z$906,5,FALSE) ="●",FALSE),IFERROR(VLOOKUP($B16&amp;"-"&amp;$C16,エリア表のみ!$AD$5:$AM$906,5,FALSE) ="●",FALSE)),1,0),0)</f>
        <v>0</v>
      </c>
      <c r="G16" s="71">
        <v>480</v>
      </c>
      <c r="H16" s="71">
        <f>IFERROR(IF(OR(IFERROR(VLOOKUP($B16&amp;"-"&amp;$C16,エリア表のみ!$D$5:$M$906,7,FALSE) ="●",FALSE),IFERROR(VLOOKUP($B16&amp;"-"&amp;$C16,エリア表のみ!$Q$5:$Z$906,7,FALSE) ="●",FALSE),IFERROR(VLOOKUP($B16&amp;"-"&amp;$C16,エリア表のみ!$AD$5:$AM$906,7,FALSE) ="●",FALSE)),1,0),0)</f>
        <v>0</v>
      </c>
      <c r="I16" s="71">
        <v>880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8</v>
      </c>
      <c r="B17" s="17">
        <v>100</v>
      </c>
      <c r="C17" s="71">
        <v>8</v>
      </c>
      <c r="D17" s="71">
        <f>IFERROR(IF(OR(IFERROR(VLOOKUP($B17&amp;"-"&amp;$C17,エリア表のみ!$D$5:$M$906,3,FALSE) ="●",FALSE),IFERROR(VLOOKUP($B17&amp;"-"&amp;$C17,エリア表のみ!$Q$5:$Z$906,3,FALSE) ="●",FALSE),IFERROR(VLOOKUP($B17&amp;"-"&amp;$C17,エリア表のみ!$AD$5:$AM$906,3,FALSE) ="●",FALSE)),1,0),0)</f>
        <v>0</v>
      </c>
      <c r="E17" s="71">
        <v>130</v>
      </c>
      <c r="F17" s="71">
        <f>IFERROR(IF(OR(IFERROR(VLOOKUP($B17&amp;"-"&amp;$C17,エリア表のみ!$D$5:$M$906,5,FALSE) ="●",FALSE),IFERROR(VLOOKUP($B17&amp;"-"&amp;$C17,エリア表のみ!$Q$5:$Z$906,5,FALSE) ="●",FALSE),IFERROR(VLOOKUP($B17&amp;"-"&amp;$C17,エリア表のみ!$AD$5:$AM$906,5,FALSE) ="●",FALSE)),1,0),0)</f>
        <v>0</v>
      </c>
      <c r="G17" s="71">
        <v>120</v>
      </c>
      <c r="H17" s="71">
        <f>IFERROR(IF(OR(IFERROR(VLOOKUP($B17&amp;"-"&amp;$C17,エリア表のみ!$D$5:$M$906,7,FALSE) ="●",FALSE),IFERROR(VLOOKUP($B17&amp;"-"&amp;$C17,エリア表のみ!$Q$5:$Z$906,7,FALSE) ="●",FALSE),IFERROR(VLOOKUP($B17&amp;"-"&amp;$C17,エリア表のみ!$AD$5:$AM$906,7,FALSE) ="●",FALSE)),1,0),0)</f>
        <v>0</v>
      </c>
      <c r="I17" s="71">
        <v>250</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9</v>
      </c>
      <c r="B18" s="17">
        <v>100</v>
      </c>
      <c r="C18" s="71">
        <v>9</v>
      </c>
      <c r="D18" s="71">
        <f>IFERROR(IF(OR(IFERROR(VLOOKUP($B18&amp;"-"&amp;$C18,エリア表のみ!$D$5:$M$906,3,FALSE) ="●",FALSE),IFERROR(VLOOKUP($B18&amp;"-"&amp;$C18,エリア表のみ!$Q$5:$Z$906,3,FALSE) ="●",FALSE),IFERROR(VLOOKUP($B18&amp;"-"&amp;$C18,エリア表のみ!$AD$5:$AM$906,3,FALSE) ="●",FALSE)),1,0),0)</f>
        <v>0</v>
      </c>
      <c r="E18" s="71">
        <v>70</v>
      </c>
      <c r="F18" s="71">
        <f>IFERROR(IF(OR(IFERROR(VLOOKUP($B18&amp;"-"&amp;$C18,エリア表のみ!$D$5:$M$906,5,FALSE) ="●",FALSE),IFERROR(VLOOKUP($B18&amp;"-"&amp;$C18,エリア表のみ!$Q$5:$Z$906,5,FALSE) ="●",FALSE),IFERROR(VLOOKUP($B18&amp;"-"&amp;$C18,エリア表のみ!$AD$5:$AM$906,5,FALSE) ="●",FALSE)),1,0),0)</f>
        <v>0</v>
      </c>
      <c r="G18" s="71">
        <v>350</v>
      </c>
      <c r="H18" s="71">
        <f>IFERROR(IF(OR(IFERROR(VLOOKUP($B18&amp;"-"&amp;$C18,エリア表のみ!$D$5:$M$906,7,FALSE) ="●",FALSE),IFERROR(VLOOKUP($B18&amp;"-"&amp;$C18,エリア表のみ!$Q$5:$Z$906,7,FALSE) ="●",FALSE),IFERROR(VLOOKUP($B18&amp;"-"&amp;$C18,エリア表のみ!$AD$5:$AM$906,7,FALSE) ="●",FALSE)),1,0),0)</f>
        <v>0</v>
      </c>
      <c r="I18" s="71">
        <v>420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10</v>
      </c>
      <c r="B19" s="17">
        <v>100</v>
      </c>
      <c r="C19" s="71">
        <v>10</v>
      </c>
      <c r="D19" s="71">
        <f>IFERROR(IF(OR(IFERROR(VLOOKUP($B19&amp;"-"&amp;$C19,エリア表のみ!$D$5:$M$906,3,FALSE) ="●",FALSE),IFERROR(VLOOKUP($B19&amp;"-"&amp;$C19,エリア表のみ!$Q$5:$Z$906,3,FALSE) ="●",FALSE),IFERROR(VLOOKUP($B19&amp;"-"&amp;$C19,エリア表のみ!$AD$5:$AM$906,3,FALSE) ="●",FALSE)),1,0),0)</f>
        <v>0</v>
      </c>
      <c r="E19" s="71">
        <v>450</v>
      </c>
      <c r="F19" s="71">
        <f>IFERROR(IF(OR(IFERROR(VLOOKUP($B19&amp;"-"&amp;$C19,エリア表のみ!$D$5:$M$906,5,FALSE) ="●",FALSE),IFERROR(VLOOKUP($B19&amp;"-"&amp;$C19,エリア表のみ!$Q$5:$Z$906,5,FALSE) ="●",FALSE),IFERROR(VLOOKUP($B19&amp;"-"&amp;$C19,エリア表のみ!$AD$5:$AM$906,5,FALSE) ="●",FALSE)),1,0),0)</f>
        <v>0</v>
      </c>
      <c r="G19" s="71">
        <v>370</v>
      </c>
      <c r="H19" s="71">
        <f>IFERROR(IF(OR(IFERROR(VLOOKUP($B19&amp;"-"&amp;$C19,エリア表のみ!$D$5:$M$906,7,FALSE) ="●",FALSE),IFERROR(VLOOKUP($B19&amp;"-"&amp;$C19,エリア表のみ!$Q$5:$Z$906,7,FALSE) ="●",FALSE),IFERROR(VLOOKUP($B19&amp;"-"&amp;$C19,エリア表のみ!$AD$5:$AM$906,7,FALSE) ="●",FALSE)),1,0),0)</f>
        <v>0</v>
      </c>
      <c r="I19" s="71">
        <v>820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11</v>
      </c>
      <c r="B20" s="17">
        <v>100</v>
      </c>
      <c r="C20" s="71">
        <v>11</v>
      </c>
      <c r="D20" s="71">
        <f>IFERROR(IF(OR(IFERROR(VLOOKUP($B20&amp;"-"&amp;$C20,エリア表のみ!$D$5:$M$906,3,FALSE) ="●",FALSE),IFERROR(VLOOKUP($B20&amp;"-"&amp;$C20,エリア表のみ!$Q$5:$Z$906,3,FALSE) ="●",FALSE),IFERROR(VLOOKUP($B20&amp;"-"&amp;$C20,エリア表のみ!$AD$5:$AM$906,3,FALSE) ="●",FALSE)),1,0),0)</f>
        <v>0</v>
      </c>
      <c r="E20" s="71">
        <v>30</v>
      </c>
      <c r="F20" s="71">
        <f>IFERROR(IF(OR(IFERROR(VLOOKUP($B20&amp;"-"&amp;$C20,エリア表のみ!$D$5:$M$906,5,FALSE) ="●",FALSE),IFERROR(VLOOKUP($B20&amp;"-"&amp;$C20,エリア表のみ!$Q$5:$Z$906,5,FALSE) ="●",FALSE),IFERROR(VLOOKUP($B20&amp;"-"&amp;$C20,エリア表のみ!$AD$5:$AM$906,5,FALSE) ="●",FALSE)),1,0),0)</f>
        <v>0</v>
      </c>
      <c r="G20" s="71">
        <v>240</v>
      </c>
      <c r="H20" s="71">
        <f>IFERROR(IF(OR(IFERROR(VLOOKUP($B20&amp;"-"&amp;$C20,エリア表のみ!$D$5:$M$906,7,FALSE) ="●",FALSE),IFERROR(VLOOKUP($B20&amp;"-"&amp;$C20,エリア表のみ!$Q$5:$Z$906,7,FALSE) ="●",FALSE),IFERROR(VLOOKUP($B20&amp;"-"&amp;$C20,エリア表のみ!$AD$5:$AM$906,7,FALSE) ="●",FALSE)),1,0),0)</f>
        <v>0</v>
      </c>
      <c r="I20" s="71">
        <v>270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12</v>
      </c>
      <c r="B21" s="17">
        <v>100</v>
      </c>
      <c r="C21" s="71">
        <v>12</v>
      </c>
      <c r="D21" s="71">
        <f>IFERROR(IF(OR(IFERROR(VLOOKUP($B21&amp;"-"&amp;$C21,エリア表のみ!$D$5:$M$906,3,FALSE) ="●",FALSE),IFERROR(VLOOKUP($B21&amp;"-"&amp;$C21,エリア表のみ!$Q$5:$Z$906,3,FALSE) ="●",FALSE),IFERROR(VLOOKUP($B21&amp;"-"&amp;$C21,エリア表のみ!$AD$5:$AM$906,3,FALSE) ="●",FALSE)),1,0),0)</f>
        <v>0</v>
      </c>
      <c r="E21" s="71">
        <v>650</v>
      </c>
      <c r="F21" s="71">
        <f>IFERROR(IF(OR(IFERROR(VLOOKUP($B21&amp;"-"&amp;$C21,エリア表のみ!$D$5:$M$906,5,FALSE) ="●",FALSE),IFERROR(VLOOKUP($B21&amp;"-"&amp;$C21,エリア表のみ!$Q$5:$Z$906,5,FALSE) ="●",FALSE),IFERROR(VLOOKUP($B21&amp;"-"&amp;$C21,エリア表のみ!$AD$5:$AM$906,5,FALSE) ="●",FALSE)),1,0),0)</f>
        <v>0</v>
      </c>
      <c r="G21" s="71">
        <v>450</v>
      </c>
      <c r="H21" s="71">
        <f>IFERROR(IF(OR(IFERROR(VLOOKUP($B21&amp;"-"&amp;$C21,エリア表のみ!$D$5:$M$906,7,FALSE) ="●",FALSE),IFERROR(VLOOKUP($B21&amp;"-"&amp;$C21,エリア表のみ!$Q$5:$Z$906,7,FALSE) ="●",FALSE),IFERROR(VLOOKUP($B21&amp;"-"&amp;$C21,エリア表のみ!$AD$5:$AM$906,7,FALSE) ="●",FALSE)),1,0),0)</f>
        <v>0</v>
      </c>
      <c r="I21" s="71">
        <v>1100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13</v>
      </c>
      <c r="B22" s="17">
        <v>100</v>
      </c>
      <c r="C22" s="71">
        <v>13</v>
      </c>
      <c r="D22" s="71">
        <f>IFERROR(IF(OR(IFERROR(VLOOKUP($B22&amp;"-"&amp;$C22,エリア表のみ!$D$5:$M$906,3,FALSE) ="●",FALSE),IFERROR(VLOOKUP($B22&amp;"-"&amp;$C22,エリア表のみ!$Q$5:$Z$906,3,FALSE) ="●",FALSE),IFERROR(VLOOKUP($B22&amp;"-"&amp;$C22,エリア表のみ!$AD$5:$AM$906,3,FALSE) ="●",FALSE)),1,0),0)</f>
        <v>0</v>
      </c>
      <c r="E22" s="71">
        <v>140</v>
      </c>
      <c r="F22" s="71">
        <f>IFERROR(IF(OR(IFERROR(VLOOKUP($B22&amp;"-"&amp;$C22,エリア表のみ!$D$5:$M$906,5,FALSE) ="●",FALSE),IFERROR(VLOOKUP($B22&amp;"-"&amp;$C22,エリア表のみ!$Q$5:$Z$906,5,FALSE) ="●",FALSE),IFERROR(VLOOKUP($B22&amp;"-"&amp;$C22,エリア表のみ!$AD$5:$AM$906,5,FALSE) ="●",FALSE)),1,0),0)</f>
        <v>0</v>
      </c>
      <c r="G22" s="71">
        <v>110</v>
      </c>
      <c r="H22" s="71">
        <f>IFERROR(IF(OR(IFERROR(VLOOKUP($B22&amp;"-"&amp;$C22,エリア表のみ!$D$5:$M$906,7,FALSE) ="●",FALSE),IFERROR(VLOOKUP($B22&amp;"-"&amp;$C22,エリア表のみ!$Q$5:$Z$906,7,FALSE) ="●",FALSE),IFERROR(VLOOKUP($B22&amp;"-"&amp;$C22,エリア表のみ!$AD$5:$AM$906,7,FALSE) ="●",FALSE)),1,0),0)</f>
        <v>0</v>
      </c>
      <c r="I22" s="71">
        <v>250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14</v>
      </c>
      <c r="B23" s="17">
        <v>100</v>
      </c>
      <c r="C23" s="71">
        <v>14</v>
      </c>
      <c r="D23" s="71">
        <f>IFERROR(IF(OR(IFERROR(VLOOKUP($B23&amp;"-"&amp;$C23,エリア表のみ!$D$5:$M$906,3,FALSE) ="●",FALSE),IFERROR(VLOOKUP($B23&amp;"-"&amp;$C23,エリア表のみ!$Q$5:$Z$906,3,FALSE) ="●",FALSE),IFERROR(VLOOKUP($B23&amp;"-"&amp;$C23,エリア表のみ!$AD$5:$AM$906,3,FALSE) ="●",FALSE)),1,0),0)</f>
        <v>0</v>
      </c>
      <c r="E23" s="71">
        <v>270</v>
      </c>
      <c r="F23" s="71">
        <f>IFERROR(IF(OR(IFERROR(VLOOKUP($B23&amp;"-"&amp;$C23,エリア表のみ!$D$5:$M$906,5,FALSE) ="●",FALSE),IFERROR(VLOOKUP($B23&amp;"-"&amp;$C23,エリア表のみ!$Q$5:$Z$906,5,FALSE) ="●",FALSE),IFERROR(VLOOKUP($B23&amp;"-"&amp;$C23,エリア表のみ!$AD$5:$AM$906,5,FALSE) ="●",FALSE)),1,0),0)</f>
        <v>0</v>
      </c>
      <c r="G23" s="71">
        <v>600</v>
      </c>
      <c r="H23" s="71">
        <f>IFERROR(IF(OR(IFERROR(VLOOKUP($B23&amp;"-"&amp;$C23,エリア表のみ!$D$5:$M$906,7,FALSE) ="●",FALSE),IFERROR(VLOOKUP($B23&amp;"-"&amp;$C23,エリア表のみ!$Q$5:$Z$906,7,FALSE) ="●",FALSE),IFERROR(VLOOKUP($B23&amp;"-"&amp;$C23,エリア表のみ!$AD$5:$AM$906,7,FALSE) ="●",FALSE)),1,0),0)</f>
        <v>0</v>
      </c>
      <c r="I23" s="71">
        <v>870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1</v>
      </c>
      <c r="B24" s="17">
        <v>101</v>
      </c>
      <c r="C24" s="71">
        <v>1</v>
      </c>
      <c r="D24" s="71">
        <f>IFERROR(IF(OR(IFERROR(VLOOKUP($B24&amp;"-"&amp;$C24,エリア表のみ!$D$5:$M$906,3,FALSE) ="●",FALSE),IFERROR(VLOOKUP($B24&amp;"-"&amp;$C24,エリア表のみ!$Q$5:$Z$906,3,FALSE) ="●",FALSE),IFERROR(VLOOKUP($B24&amp;"-"&amp;$C24,エリア表のみ!$AD$5:$AM$906,3,FALSE) ="●",FALSE)),1,0),0)</f>
        <v>0</v>
      </c>
      <c r="E24" s="71">
        <v>220</v>
      </c>
      <c r="F24" s="71">
        <f>IFERROR(IF(OR(IFERROR(VLOOKUP($B24&amp;"-"&amp;$C24,エリア表のみ!$D$5:$M$906,5,FALSE) ="●",FALSE),IFERROR(VLOOKUP($B24&amp;"-"&amp;$C24,エリア表のみ!$Q$5:$Z$906,5,FALSE) ="●",FALSE),IFERROR(VLOOKUP($B24&amp;"-"&amp;$C24,エリア表のみ!$AD$5:$AM$906,5,FALSE) ="●",FALSE)),1,0),0)</f>
        <v>0</v>
      </c>
      <c r="G24" s="71">
        <v>80</v>
      </c>
      <c r="H24" s="71">
        <f>IFERROR(IF(OR(IFERROR(VLOOKUP($B24&amp;"-"&amp;$C24,エリア表のみ!$D$5:$M$906,7,FALSE) ="●",FALSE),IFERROR(VLOOKUP($B24&amp;"-"&amp;$C24,エリア表のみ!$Q$5:$Z$906,7,FALSE) ="●",FALSE),IFERROR(VLOOKUP($B24&amp;"-"&amp;$C24,エリア表のみ!$AD$5:$AM$906,7,FALSE) ="●",FALSE)),1,0),0)</f>
        <v>0</v>
      </c>
      <c r="I24" s="71">
        <v>300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2</v>
      </c>
      <c r="B25" s="17">
        <v>101</v>
      </c>
      <c r="C25" s="71">
        <v>2</v>
      </c>
      <c r="D25" s="71">
        <f>IFERROR(IF(OR(IFERROR(VLOOKUP($B25&amp;"-"&amp;$C25,エリア表のみ!$D$5:$M$906,3,FALSE) ="●",FALSE),IFERROR(VLOOKUP($B25&amp;"-"&amp;$C25,エリア表のみ!$Q$5:$Z$906,3,FALSE) ="●",FALSE),IFERROR(VLOOKUP($B25&amp;"-"&amp;$C25,エリア表のみ!$AD$5:$AM$906,3,FALSE) ="●",FALSE)),1,0),0)</f>
        <v>0</v>
      </c>
      <c r="E25" s="71">
        <v>35</v>
      </c>
      <c r="F25" s="71">
        <f>IFERROR(IF(OR(IFERROR(VLOOKUP($B25&amp;"-"&amp;$C25,エリア表のみ!$D$5:$M$906,5,FALSE) ="●",FALSE),IFERROR(VLOOKUP($B25&amp;"-"&amp;$C25,エリア表のみ!$Q$5:$Z$906,5,FALSE) ="●",FALSE),IFERROR(VLOOKUP($B25&amp;"-"&amp;$C25,エリア表のみ!$AD$5:$AM$906,5,FALSE) ="●",FALSE)),1,0),0)</f>
        <v>0</v>
      </c>
      <c r="G25" s="71">
        <v>65</v>
      </c>
      <c r="H25" s="71">
        <f>IFERROR(IF(OR(IFERROR(VLOOKUP($B25&amp;"-"&amp;$C25,エリア表のみ!$D$5:$M$906,7,FALSE) ="●",FALSE),IFERROR(VLOOKUP($B25&amp;"-"&amp;$C25,エリア表のみ!$Q$5:$Z$906,7,FALSE) ="●",FALSE),IFERROR(VLOOKUP($B25&amp;"-"&amp;$C25,エリア表のみ!$AD$5:$AM$906,7,FALSE) ="●",FALSE)),1,0),0)</f>
        <v>0</v>
      </c>
      <c r="I25" s="71">
        <v>100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v>
      </c>
      <c r="B26" s="17">
        <v>102</v>
      </c>
      <c r="C26" s="71">
        <v>1</v>
      </c>
      <c r="D26" s="71">
        <f>IFERROR(IF(OR(IFERROR(VLOOKUP($B26&amp;"-"&amp;$C26,エリア表のみ!$D$5:$M$906,3,FALSE) ="●",FALSE),IFERROR(VLOOKUP($B26&amp;"-"&amp;$C26,エリア表のみ!$Q$5:$Z$906,3,FALSE) ="●",FALSE),IFERROR(VLOOKUP($B26&amp;"-"&amp;$C26,エリア表のみ!$AD$5:$AM$906,3,FALSE) ="●",FALSE)),1,0),0)</f>
        <v>0</v>
      </c>
      <c r="E26" s="71">
        <v>1040</v>
      </c>
      <c r="F26" s="71">
        <f>IFERROR(IF(OR(IFERROR(VLOOKUP($B26&amp;"-"&amp;$C26,エリア表のみ!$D$5:$M$906,5,FALSE) ="●",FALSE),IFERROR(VLOOKUP($B26&amp;"-"&amp;$C26,エリア表のみ!$Q$5:$Z$906,5,FALSE) ="●",FALSE),IFERROR(VLOOKUP($B26&amp;"-"&amp;$C26,エリア表のみ!$AD$5:$AM$906,5,FALSE) ="●",FALSE)),1,0),0)</f>
        <v>0</v>
      </c>
      <c r="G26" s="71">
        <v>360</v>
      </c>
      <c r="H26" s="71">
        <f>IFERROR(IF(OR(IFERROR(VLOOKUP($B26&amp;"-"&amp;$C26,エリア表のみ!$D$5:$M$906,7,FALSE) ="●",FALSE),IFERROR(VLOOKUP($B26&amp;"-"&amp;$C26,エリア表のみ!$Q$5:$Z$906,7,FALSE) ="●",FALSE),IFERROR(VLOOKUP($B26&amp;"-"&amp;$C26,エリア表のみ!$AD$5:$AM$906,7,FALSE) ="●",FALSE)),1,0),0)</f>
        <v>0</v>
      </c>
      <c r="I26" s="71">
        <v>1400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v>
      </c>
      <c r="B27" s="17">
        <v>106</v>
      </c>
      <c r="C27" s="71">
        <v>1</v>
      </c>
      <c r="D27" s="71">
        <f>IFERROR(IF(OR(IFERROR(VLOOKUP($B27&amp;"-"&amp;$C27,エリア表のみ!$D$5:$M$906,3,FALSE) ="●",FALSE),IFERROR(VLOOKUP($B27&amp;"-"&amp;$C27,エリア表のみ!$Q$5:$Z$906,3,FALSE) ="●",FALSE),IFERROR(VLOOKUP($B27&amp;"-"&amp;$C27,エリア表のみ!$AD$5:$AM$906,3,FALSE) ="●",FALSE)),1,0),0)</f>
        <v>0</v>
      </c>
      <c r="E27" s="71">
        <v>115</v>
      </c>
      <c r="F27" s="71">
        <f>IFERROR(IF(OR(IFERROR(VLOOKUP($B27&amp;"-"&amp;$C27,エリア表のみ!$D$5:$M$906,5,FALSE) ="●",FALSE),IFERROR(VLOOKUP($B27&amp;"-"&amp;$C27,エリア表のみ!$Q$5:$Z$906,5,FALSE) ="●",FALSE),IFERROR(VLOOKUP($B27&amp;"-"&amp;$C27,エリア表のみ!$AD$5:$AM$906,5,FALSE) ="●",FALSE)),1,0),0)</f>
        <v>0</v>
      </c>
      <c r="G27" s="71">
        <v>90</v>
      </c>
      <c r="H27" s="71">
        <f>IFERROR(IF(OR(IFERROR(VLOOKUP($B27&amp;"-"&amp;$C27,エリア表のみ!$D$5:$M$906,7,FALSE) ="●",FALSE),IFERROR(VLOOKUP($B27&amp;"-"&amp;$C27,エリア表のみ!$Q$5:$Z$906,7,FALSE) ="●",FALSE),IFERROR(VLOOKUP($B27&amp;"-"&amp;$C27,エリア表のみ!$AD$5:$AM$906,7,FALSE) ="●",FALSE)),1,0),0)</f>
        <v>0</v>
      </c>
      <c r="I27" s="71">
        <v>205</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4</v>
      </c>
      <c r="B28" s="17">
        <v>106</v>
      </c>
      <c r="C28" s="71">
        <v>4</v>
      </c>
      <c r="D28" s="71">
        <f>IFERROR(IF(OR(IFERROR(VLOOKUP($B28&amp;"-"&amp;$C28,エリア表のみ!$D$5:$M$906,3,FALSE) ="●",FALSE),IFERROR(VLOOKUP($B28&amp;"-"&amp;$C28,エリア表のみ!$Q$5:$Z$906,3,FALSE) ="●",FALSE),IFERROR(VLOOKUP($B28&amp;"-"&amp;$C28,エリア表のみ!$AD$5:$AM$906,3,FALSE) ="●",FALSE)),1,0),0)</f>
        <v>0</v>
      </c>
      <c r="E28" s="71">
        <v>50</v>
      </c>
      <c r="F28" s="71">
        <f>IFERROR(IF(OR(IFERROR(VLOOKUP($B28&amp;"-"&amp;$C28,エリア表のみ!$D$5:$M$906,5,FALSE) ="●",FALSE),IFERROR(VLOOKUP($B28&amp;"-"&amp;$C28,エリア表のみ!$Q$5:$Z$906,5,FALSE) ="●",FALSE),IFERROR(VLOOKUP($B28&amp;"-"&amp;$C28,エリア表のみ!$AD$5:$AM$906,5,FALSE) ="●",FALSE)),1,0),0)</f>
        <v>0</v>
      </c>
      <c r="G28" s="71">
        <v>40</v>
      </c>
      <c r="H28" s="71">
        <f>IFERROR(IF(OR(IFERROR(VLOOKUP($B28&amp;"-"&amp;$C28,エリア表のみ!$D$5:$M$906,7,FALSE) ="●",FALSE),IFERROR(VLOOKUP($B28&amp;"-"&amp;$C28,エリア表のみ!$Q$5:$Z$906,7,FALSE) ="●",FALSE),IFERROR(VLOOKUP($B28&amp;"-"&amp;$C28,エリア表のみ!$AD$5:$AM$906,7,FALSE) ="●",FALSE)),1,0),0)</f>
        <v>0</v>
      </c>
      <c r="I28" s="71">
        <v>90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5</v>
      </c>
      <c r="B29" s="17">
        <v>106</v>
      </c>
      <c r="C29" s="71">
        <v>5</v>
      </c>
      <c r="D29" s="71">
        <f>IFERROR(IF(OR(IFERROR(VLOOKUP($B29&amp;"-"&amp;$C29,エリア表のみ!$D$5:$M$906,3,FALSE) ="●",FALSE),IFERROR(VLOOKUP($B29&amp;"-"&amp;$C29,エリア表のみ!$Q$5:$Z$906,3,FALSE) ="●",FALSE),IFERROR(VLOOKUP($B29&amp;"-"&amp;$C29,エリア表のみ!$AD$5:$AM$906,3,FALSE) ="●",FALSE)),1,0),0)</f>
        <v>0</v>
      </c>
      <c r="E29" s="71">
        <v>25</v>
      </c>
      <c r="F29" s="71">
        <f>IFERROR(IF(OR(IFERROR(VLOOKUP($B29&amp;"-"&amp;$C29,エリア表のみ!$D$5:$M$906,5,FALSE) ="●",FALSE),IFERROR(VLOOKUP($B29&amp;"-"&amp;$C29,エリア表のみ!$Q$5:$Z$906,5,FALSE) ="●",FALSE),IFERROR(VLOOKUP($B29&amp;"-"&amp;$C29,エリア表のみ!$AD$5:$AM$906,5,FALSE) ="●",FALSE)),1,0),0)</f>
        <v>0</v>
      </c>
      <c r="G29" s="71">
        <v>20</v>
      </c>
      <c r="H29" s="71">
        <f>IFERROR(IF(OR(IFERROR(VLOOKUP($B29&amp;"-"&amp;$C29,エリア表のみ!$D$5:$M$906,7,FALSE) ="●",FALSE),IFERROR(VLOOKUP($B29&amp;"-"&amp;$C29,エリア表のみ!$Q$5:$Z$906,7,FALSE) ="●",FALSE),IFERROR(VLOOKUP($B29&amp;"-"&amp;$C29,エリア表のみ!$AD$5:$AM$906,7,FALSE) ="●",FALSE)),1,0),0)</f>
        <v>0</v>
      </c>
      <c r="I29" s="71">
        <v>45</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7</v>
      </c>
      <c r="B30" s="17">
        <v>106</v>
      </c>
      <c r="C30" s="71">
        <v>7</v>
      </c>
      <c r="D30" s="71">
        <f>IFERROR(IF(OR(IFERROR(VLOOKUP($B30&amp;"-"&amp;$C30,エリア表のみ!$D$5:$M$906,3,FALSE) ="●",FALSE),IFERROR(VLOOKUP($B30&amp;"-"&amp;$C30,エリア表のみ!$Q$5:$Z$906,3,FALSE) ="●",FALSE),IFERROR(VLOOKUP($B30&amp;"-"&amp;$C30,エリア表のみ!$AD$5:$AM$906,3,FALSE) ="●",FALSE)),1,0),0)</f>
        <v>0</v>
      </c>
      <c r="E30" s="71">
        <v>50</v>
      </c>
      <c r="F30" s="71">
        <f>IFERROR(IF(OR(IFERROR(VLOOKUP($B30&amp;"-"&amp;$C30,エリア表のみ!$D$5:$M$906,5,FALSE) ="●",FALSE),IFERROR(VLOOKUP($B30&amp;"-"&amp;$C30,エリア表のみ!$Q$5:$Z$906,5,FALSE) ="●",FALSE),IFERROR(VLOOKUP($B30&amp;"-"&amp;$C30,エリア表のみ!$AD$5:$AM$906,5,FALSE) ="●",FALSE)),1,0),0)</f>
        <v>0</v>
      </c>
      <c r="G30" s="71">
        <v>5</v>
      </c>
      <c r="H30" s="71">
        <f>IFERROR(IF(OR(IFERROR(VLOOKUP($B30&amp;"-"&amp;$C30,エリア表のみ!$D$5:$M$906,7,FALSE) ="●",FALSE),IFERROR(VLOOKUP($B30&amp;"-"&amp;$C30,エリア表のみ!$Q$5:$Z$906,7,FALSE) ="●",FALSE),IFERROR(VLOOKUP($B30&amp;"-"&amp;$C30,エリア表のみ!$AD$5:$AM$906,7,FALSE) ="●",FALSE)),1,0),0)</f>
        <v>0</v>
      </c>
      <c r="I30" s="71">
        <v>55</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8</v>
      </c>
      <c r="B31" s="17">
        <v>106</v>
      </c>
      <c r="C31" s="71">
        <v>8</v>
      </c>
      <c r="D31" s="71">
        <f>IFERROR(IF(OR(IFERROR(VLOOKUP($B31&amp;"-"&amp;$C31,エリア表のみ!$D$5:$M$906,3,FALSE) ="●",FALSE),IFERROR(VLOOKUP($B31&amp;"-"&amp;$C31,エリア表のみ!$Q$5:$Z$906,3,FALSE) ="●",FALSE),IFERROR(VLOOKUP($B31&amp;"-"&amp;$C31,エリア表のみ!$AD$5:$AM$906,3,FALSE) ="●",FALSE)),1,0),0)</f>
        <v>0</v>
      </c>
      <c r="E31" s="71">
        <v>135</v>
      </c>
      <c r="F31" s="71">
        <f>IFERROR(IF(OR(IFERROR(VLOOKUP($B31&amp;"-"&amp;$C31,エリア表のみ!$D$5:$M$906,5,FALSE) ="●",FALSE),IFERROR(VLOOKUP($B31&amp;"-"&amp;$C31,エリア表のみ!$Q$5:$Z$906,5,FALSE) ="●",FALSE),IFERROR(VLOOKUP($B31&amp;"-"&amp;$C31,エリア表のみ!$AD$5:$AM$906,5,FALSE) ="●",FALSE)),1,0),0)</f>
        <v>0</v>
      </c>
      <c r="G31" s="71">
        <v>75</v>
      </c>
      <c r="H31" s="71">
        <f>IFERROR(IF(OR(IFERROR(VLOOKUP($B31&amp;"-"&amp;$C31,エリア表のみ!$D$5:$M$906,7,FALSE) ="●",FALSE),IFERROR(VLOOKUP($B31&amp;"-"&amp;$C31,エリア表のみ!$Q$5:$Z$906,7,FALSE) ="●",FALSE),IFERROR(VLOOKUP($B31&amp;"-"&amp;$C31,エリア表のみ!$AD$5:$AM$906,7,FALSE) ="●",FALSE)),1,0),0)</f>
        <v>0</v>
      </c>
      <c r="I31" s="71">
        <v>210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9</v>
      </c>
      <c r="B32" s="17">
        <v>106</v>
      </c>
      <c r="C32" s="71">
        <v>9</v>
      </c>
      <c r="D32" s="71">
        <f>IFERROR(IF(OR(IFERROR(VLOOKUP($B32&amp;"-"&amp;$C32,エリア表のみ!$D$5:$M$906,3,FALSE) ="●",FALSE),IFERROR(VLOOKUP($B32&amp;"-"&amp;$C32,エリア表のみ!$Q$5:$Z$906,3,FALSE) ="●",FALSE),IFERROR(VLOOKUP($B32&amp;"-"&amp;$C32,エリア表のみ!$AD$5:$AM$906,3,FALSE) ="●",FALSE)),1,0),0)</f>
        <v>0</v>
      </c>
      <c r="E32" s="71">
        <v>285</v>
      </c>
      <c r="F32" s="71">
        <f>IFERROR(IF(OR(IFERROR(VLOOKUP($B32&amp;"-"&amp;$C32,エリア表のみ!$D$5:$M$906,5,FALSE) ="●",FALSE),IFERROR(VLOOKUP($B32&amp;"-"&amp;$C32,エリア表のみ!$Q$5:$Z$906,5,FALSE) ="●",FALSE),IFERROR(VLOOKUP($B32&amp;"-"&amp;$C32,エリア表のみ!$AD$5:$AM$906,5,FALSE) ="●",FALSE)),1,0),0)</f>
        <v>0</v>
      </c>
      <c r="G32" s="71">
        <v>85</v>
      </c>
      <c r="H32" s="71">
        <f>IFERROR(IF(OR(IFERROR(VLOOKUP($B32&amp;"-"&amp;$C32,エリア表のみ!$D$5:$M$906,7,FALSE) ="●",FALSE),IFERROR(VLOOKUP($B32&amp;"-"&amp;$C32,エリア表のみ!$Q$5:$Z$906,7,FALSE) ="●",FALSE),IFERROR(VLOOKUP($B32&amp;"-"&amp;$C32,エリア表のみ!$AD$5:$AM$906,7,FALSE) ="●",FALSE)),1,0),0)</f>
        <v>0</v>
      </c>
      <c r="I32" s="71">
        <v>370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10</v>
      </c>
      <c r="B33" s="17">
        <v>106</v>
      </c>
      <c r="C33" s="71">
        <v>10</v>
      </c>
      <c r="D33" s="71">
        <f>IFERROR(IF(OR(IFERROR(VLOOKUP($B33&amp;"-"&amp;$C33,エリア表のみ!$D$5:$M$906,3,FALSE) ="●",FALSE),IFERROR(VLOOKUP($B33&amp;"-"&amp;$C33,エリア表のみ!$Q$5:$Z$906,3,FALSE) ="●",FALSE),IFERROR(VLOOKUP($B33&amp;"-"&amp;$C33,エリア表のみ!$AD$5:$AM$906,3,FALSE) ="●",FALSE)),1,0),0)</f>
        <v>0</v>
      </c>
      <c r="E33" s="71">
        <v>55</v>
      </c>
      <c r="F33" s="71">
        <f>IFERROR(IF(OR(IFERROR(VLOOKUP($B33&amp;"-"&amp;$C33,エリア表のみ!$D$5:$M$906,5,FALSE) ="●",FALSE),IFERROR(VLOOKUP($B33&amp;"-"&amp;$C33,エリア表のみ!$Q$5:$Z$906,5,FALSE) ="●",FALSE),IFERROR(VLOOKUP($B33&amp;"-"&amp;$C33,エリア表のみ!$AD$5:$AM$906,5,FALSE) ="●",FALSE)),1,0),0)</f>
        <v>0</v>
      </c>
      <c r="G33" s="71">
        <v>30</v>
      </c>
      <c r="H33" s="71">
        <f>IFERROR(IF(OR(IFERROR(VLOOKUP($B33&amp;"-"&amp;$C33,エリア表のみ!$D$5:$M$906,7,FALSE) ="●",FALSE),IFERROR(VLOOKUP($B33&amp;"-"&amp;$C33,エリア表のみ!$Q$5:$Z$906,7,FALSE) ="●",FALSE),IFERROR(VLOOKUP($B33&amp;"-"&amp;$C33,エリア表のみ!$AD$5:$AM$906,7,FALSE) ="●",FALSE)),1,0),0)</f>
        <v>0</v>
      </c>
      <c r="I33" s="71">
        <v>85</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11</v>
      </c>
      <c r="B34" s="17">
        <v>106</v>
      </c>
      <c r="C34" s="71">
        <v>11</v>
      </c>
      <c r="D34" s="71">
        <f>IFERROR(IF(OR(IFERROR(VLOOKUP($B34&amp;"-"&amp;$C34,エリア表のみ!$D$5:$M$906,3,FALSE) ="●",FALSE),IFERROR(VLOOKUP($B34&amp;"-"&amp;$C34,エリア表のみ!$Q$5:$Z$906,3,FALSE) ="●",FALSE),IFERROR(VLOOKUP($B34&amp;"-"&amp;$C34,エリア表のみ!$AD$5:$AM$906,3,FALSE) ="●",FALSE)),1,0),0)</f>
        <v>0</v>
      </c>
      <c r="E34" s="71">
        <v>100</v>
      </c>
      <c r="F34" s="71">
        <f>IFERROR(IF(OR(IFERROR(VLOOKUP($B34&amp;"-"&amp;$C34,エリア表のみ!$D$5:$M$906,5,FALSE) ="●",FALSE),IFERROR(VLOOKUP($B34&amp;"-"&amp;$C34,エリア表のみ!$Q$5:$Z$906,5,FALSE) ="●",FALSE),IFERROR(VLOOKUP($B34&amp;"-"&amp;$C34,エリア表のみ!$AD$5:$AM$906,5,FALSE) ="●",FALSE)),1,0),0)</f>
        <v>0</v>
      </c>
      <c r="G34" s="71">
        <v>70</v>
      </c>
      <c r="H34" s="71">
        <f>IFERROR(IF(OR(IFERROR(VLOOKUP($B34&amp;"-"&amp;$C34,エリア表のみ!$D$5:$M$906,7,FALSE) ="●",FALSE),IFERROR(VLOOKUP($B34&amp;"-"&amp;$C34,エリア表のみ!$Q$5:$Z$906,7,FALSE) ="●",FALSE),IFERROR(VLOOKUP($B34&amp;"-"&amp;$C34,エリア表のみ!$AD$5:$AM$906,7,FALSE) ="●",FALSE)),1,0),0)</f>
        <v>0</v>
      </c>
      <c r="I34" s="71">
        <v>170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12</v>
      </c>
      <c r="B35" s="17">
        <v>106</v>
      </c>
      <c r="C35" s="71">
        <v>12</v>
      </c>
      <c r="D35" s="71">
        <f>IFERROR(IF(OR(IFERROR(VLOOKUP($B35&amp;"-"&amp;$C35,エリア表のみ!$D$5:$M$906,3,FALSE) ="●",FALSE),IFERROR(VLOOKUP($B35&amp;"-"&amp;$C35,エリア表のみ!$Q$5:$Z$906,3,FALSE) ="●",FALSE),IFERROR(VLOOKUP($B35&amp;"-"&amp;$C35,エリア表のみ!$AD$5:$AM$906,3,FALSE) ="●",FALSE)),1,0),0)</f>
        <v>0</v>
      </c>
      <c r="E35" s="71">
        <v>40</v>
      </c>
      <c r="F35" s="71">
        <f>IFERROR(IF(OR(IFERROR(VLOOKUP($B35&amp;"-"&amp;$C35,エリア表のみ!$D$5:$M$906,5,FALSE) ="●",FALSE),IFERROR(VLOOKUP($B35&amp;"-"&amp;$C35,エリア表のみ!$Q$5:$Z$906,5,FALSE) ="●",FALSE),IFERROR(VLOOKUP($B35&amp;"-"&amp;$C35,エリア表のみ!$AD$5:$AM$906,5,FALSE) ="●",FALSE)),1,0),0)</f>
        <v>0</v>
      </c>
      <c r="G35" s="71">
        <v>25</v>
      </c>
      <c r="H35" s="71">
        <f>IFERROR(IF(OR(IFERROR(VLOOKUP($B35&amp;"-"&amp;$C35,エリア表のみ!$D$5:$M$906,7,FALSE) ="●",FALSE),IFERROR(VLOOKUP($B35&amp;"-"&amp;$C35,エリア表のみ!$Q$5:$Z$906,7,FALSE) ="●",FALSE),IFERROR(VLOOKUP($B35&amp;"-"&amp;$C35,エリア表のみ!$AD$5:$AM$906,7,FALSE) ="●",FALSE)),1,0),0)</f>
        <v>0</v>
      </c>
      <c r="I35" s="71">
        <v>65</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13</v>
      </c>
      <c r="B36" s="17">
        <v>106</v>
      </c>
      <c r="C36" s="71">
        <v>13</v>
      </c>
      <c r="D36" s="71">
        <f>IFERROR(IF(OR(IFERROR(VLOOKUP($B36&amp;"-"&amp;$C36,エリア表のみ!$D$5:$M$906,3,FALSE) ="●",FALSE),IFERROR(VLOOKUP($B36&amp;"-"&amp;$C36,エリア表のみ!$Q$5:$Z$906,3,FALSE) ="●",FALSE),IFERROR(VLOOKUP($B36&amp;"-"&amp;$C36,エリア表のみ!$AD$5:$AM$906,3,FALSE) ="●",FALSE)),1,0),0)</f>
        <v>0</v>
      </c>
      <c r="E36" s="71">
        <v>30</v>
      </c>
      <c r="F36" s="71">
        <f>IFERROR(IF(OR(IFERROR(VLOOKUP($B36&amp;"-"&amp;$C36,エリア表のみ!$D$5:$M$906,5,FALSE) ="●",FALSE),IFERROR(VLOOKUP($B36&amp;"-"&amp;$C36,エリア表のみ!$Q$5:$Z$906,5,FALSE) ="●",FALSE),IFERROR(VLOOKUP($B36&amp;"-"&amp;$C36,エリア表のみ!$AD$5:$AM$906,5,FALSE) ="●",FALSE)),1,0),0)</f>
        <v>0</v>
      </c>
      <c r="G36" s="71">
        <v>10</v>
      </c>
      <c r="H36" s="71">
        <f>IFERROR(IF(OR(IFERROR(VLOOKUP($B36&amp;"-"&amp;$C36,エリア表のみ!$D$5:$M$906,7,FALSE) ="●",FALSE),IFERROR(VLOOKUP($B36&amp;"-"&amp;$C36,エリア表のみ!$Q$5:$Z$906,7,FALSE) ="●",FALSE),IFERROR(VLOOKUP($B36&amp;"-"&amp;$C36,エリア表のみ!$AD$5:$AM$906,7,FALSE) ="●",FALSE)),1,0),0)</f>
        <v>0</v>
      </c>
      <c r="I36" s="71">
        <v>40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14</v>
      </c>
      <c r="B37" s="17">
        <v>106</v>
      </c>
      <c r="C37" s="71">
        <v>14</v>
      </c>
      <c r="D37" s="71">
        <f>IFERROR(IF(OR(IFERROR(VLOOKUP($B37&amp;"-"&amp;$C37,エリア表のみ!$D$5:$M$906,3,FALSE) ="●",FALSE),IFERROR(VLOOKUP($B37&amp;"-"&amp;$C37,エリア表のみ!$Q$5:$Z$906,3,FALSE) ="●",FALSE),IFERROR(VLOOKUP($B37&amp;"-"&amp;$C37,エリア表のみ!$AD$5:$AM$906,3,FALSE) ="●",FALSE)),1,0),0)</f>
        <v>0</v>
      </c>
      <c r="E37" s="71">
        <v>85</v>
      </c>
      <c r="F37" s="71">
        <f>IFERROR(IF(OR(IFERROR(VLOOKUP($B37&amp;"-"&amp;$C37,エリア表のみ!$D$5:$M$906,5,FALSE) ="●",FALSE),IFERROR(VLOOKUP($B37&amp;"-"&amp;$C37,エリア表のみ!$Q$5:$Z$906,5,FALSE) ="●",FALSE),IFERROR(VLOOKUP($B37&amp;"-"&amp;$C37,エリア表のみ!$AD$5:$AM$906,5,FALSE) ="●",FALSE)),1,0),0)</f>
        <v>0</v>
      </c>
      <c r="G37" s="71">
        <v>45</v>
      </c>
      <c r="H37" s="71">
        <f>IFERROR(IF(OR(IFERROR(VLOOKUP($B37&amp;"-"&amp;$C37,エリア表のみ!$D$5:$M$906,7,FALSE) ="●",FALSE),IFERROR(VLOOKUP($B37&amp;"-"&amp;$C37,エリア表のみ!$Q$5:$Z$906,7,FALSE) ="●",FALSE),IFERROR(VLOOKUP($B37&amp;"-"&amp;$C37,エリア表のみ!$AD$5:$AM$906,7,FALSE) ="●",FALSE)),1,0),0)</f>
        <v>0</v>
      </c>
      <c r="I37" s="71">
        <v>130</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15</v>
      </c>
      <c r="B38" s="17">
        <v>106</v>
      </c>
      <c r="C38" s="71">
        <v>15</v>
      </c>
      <c r="D38" s="71">
        <f>IFERROR(IF(OR(IFERROR(VLOOKUP($B38&amp;"-"&amp;$C38,エリア表のみ!$D$5:$M$906,3,FALSE) ="●",FALSE),IFERROR(VLOOKUP($B38&amp;"-"&amp;$C38,エリア表のみ!$Q$5:$Z$906,3,FALSE) ="●",FALSE),IFERROR(VLOOKUP($B38&amp;"-"&amp;$C38,エリア表のみ!$AD$5:$AM$906,3,FALSE) ="●",FALSE)),1,0),0)</f>
        <v>0</v>
      </c>
      <c r="E38" s="71">
        <v>5</v>
      </c>
      <c r="F38" s="71">
        <f>IFERROR(IF(OR(IFERROR(VLOOKUP($B38&amp;"-"&amp;$C38,エリア表のみ!$D$5:$M$906,5,FALSE) ="●",FALSE),IFERROR(VLOOKUP($B38&amp;"-"&amp;$C38,エリア表のみ!$Q$5:$Z$906,5,FALSE) ="●",FALSE),IFERROR(VLOOKUP($B38&amp;"-"&amp;$C38,エリア表のみ!$AD$5:$AM$906,5,FALSE) ="●",FALSE)),1,0),0)</f>
        <v>0</v>
      </c>
      <c r="G38" s="71">
        <v>50</v>
      </c>
      <c r="H38" s="71">
        <f>IFERROR(IF(OR(IFERROR(VLOOKUP($B38&amp;"-"&amp;$C38,エリア表のみ!$D$5:$M$906,7,FALSE) ="●",FALSE),IFERROR(VLOOKUP($B38&amp;"-"&amp;$C38,エリア表のみ!$Q$5:$Z$906,7,FALSE) ="●",FALSE),IFERROR(VLOOKUP($B38&amp;"-"&amp;$C38,エリア表のみ!$AD$5:$AM$906,7,FALSE) ="●",FALSE)),1,0),0)</f>
        <v>0</v>
      </c>
      <c r="I38" s="71">
        <v>55</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16</v>
      </c>
      <c r="B39" s="17">
        <v>106</v>
      </c>
      <c r="C39" s="71">
        <v>16</v>
      </c>
      <c r="D39" s="71">
        <f>IFERROR(IF(OR(IFERROR(VLOOKUP($B39&amp;"-"&amp;$C39,エリア表のみ!$D$5:$M$906,3,FALSE) ="●",FALSE),IFERROR(VLOOKUP($B39&amp;"-"&amp;$C39,エリア表のみ!$Q$5:$Z$906,3,FALSE) ="●",FALSE),IFERROR(VLOOKUP($B39&amp;"-"&amp;$C39,エリア表のみ!$AD$5:$AM$906,3,FALSE) ="●",FALSE)),1,0),0)</f>
        <v>0</v>
      </c>
      <c r="E39" s="71">
        <v>5</v>
      </c>
      <c r="F39" s="71">
        <f>IFERROR(IF(OR(IFERROR(VLOOKUP($B39&amp;"-"&amp;$C39,エリア表のみ!$D$5:$M$906,5,FALSE) ="●",FALSE),IFERROR(VLOOKUP($B39&amp;"-"&amp;$C39,エリア表のみ!$Q$5:$Z$906,5,FALSE) ="●",FALSE),IFERROR(VLOOKUP($B39&amp;"-"&amp;$C39,エリア表のみ!$AD$5:$AM$906,5,FALSE) ="●",FALSE)),1,0),0)</f>
        <v>0</v>
      </c>
      <c r="G39" s="71">
        <v>30</v>
      </c>
      <c r="H39" s="71">
        <f>IFERROR(IF(OR(IFERROR(VLOOKUP($B39&amp;"-"&amp;$C39,エリア表のみ!$D$5:$M$906,7,FALSE) ="●",FALSE),IFERROR(VLOOKUP($B39&amp;"-"&amp;$C39,エリア表のみ!$Q$5:$Z$906,7,FALSE) ="●",FALSE),IFERROR(VLOOKUP($B39&amp;"-"&amp;$C39,エリア表のみ!$AD$5:$AM$906,7,FALSE) ="●",FALSE)),1,0),0)</f>
        <v>0</v>
      </c>
      <c r="I39" s="71">
        <v>35</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17</v>
      </c>
      <c r="B40" s="17">
        <v>106</v>
      </c>
      <c r="C40" s="71">
        <v>17</v>
      </c>
      <c r="D40" s="71">
        <f>IFERROR(IF(OR(IFERROR(VLOOKUP($B40&amp;"-"&amp;$C40,エリア表のみ!$D$5:$M$906,3,FALSE) ="●",FALSE),IFERROR(VLOOKUP($B40&amp;"-"&amp;$C40,エリア表のみ!$Q$5:$Z$906,3,FALSE) ="●",FALSE),IFERROR(VLOOKUP($B40&amp;"-"&amp;$C40,エリア表のみ!$AD$5:$AM$906,3,FALSE) ="●",FALSE)),1,0),0)</f>
        <v>0</v>
      </c>
      <c r="E40" s="71">
        <v>15</v>
      </c>
      <c r="F40" s="71">
        <f>IFERROR(IF(OR(IFERROR(VLOOKUP($B40&amp;"-"&amp;$C40,エリア表のみ!$D$5:$M$906,5,FALSE) ="●",FALSE),IFERROR(VLOOKUP($B40&amp;"-"&amp;$C40,エリア表のみ!$Q$5:$Z$906,5,FALSE) ="●",FALSE),IFERROR(VLOOKUP($B40&amp;"-"&amp;$C40,エリア表のみ!$AD$5:$AM$906,5,FALSE) ="●",FALSE)),1,0),0)</f>
        <v>0</v>
      </c>
      <c r="G40" s="71">
        <v>0</v>
      </c>
      <c r="H40" s="71">
        <f>IFERROR(IF(OR(IFERROR(VLOOKUP($B40&amp;"-"&amp;$C40,エリア表のみ!$D$5:$M$906,7,FALSE) ="●",FALSE),IFERROR(VLOOKUP($B40&amp;"-"&amp;$C40,エリア表のみ!$Q$5:$Z$906,7,FALSE) ="●",FALSE),IFERROR(VLOOKUP($B40&amp;"-"&amp;$C40,エリア表のみ!$AD$5:$AM$906,7,FALSE) ="●",FALSE)),1,0),0)</f>
        <v>0</v>
      </c>
      <c r="I40" s="71">
        <v>15</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18</v>
      </c>
      <c r="B41" s="17">
        <v>106</v>
      </c>
      <c r="C41" s="71">
        <v>18</v>
      </c>
      <c r="D41" s="71">
        <f>IFERROR(IF(OR(IFERROR(VLOOKUP($B41&amp;"-"&amp;$C41,エリア表のみ!$D$5:$M$906,3,FALSE) ="●",FALSE),IFERROR(VLOOKUP($B41&amp;"-"&amp;$C41,エリア表のみ!$Q$5:$Z$906,3,FALSE) ="●",FALSE),IFERROR(VLOOKUP($B41&amp;"-"&amp;$C41,エリア表のみ!$AD$5:$AM$906,3,FALSE) ="●",FALSE)),1,0),0)</f>
        <v>0</v>
      </c>
      <c r="E41" s="71">
        <v>20</v>
      </c>
      <c r="F41" s="71">
        <f>IFERROR(IF(OR(IFERROR(VLOOKUP($B41&amp;"-"&amp;$C41,エリア表のみ!$D$5:$M$906,5,FALSE) ="●",FALSE),IFERROR(VLOOKUP($B41&amp;"-"&amp;$C41,エリア表のみ!$Q$5:$Z$906,5,FALSE) ="●",FALSE),IFERROR(VLOOKUP($B41&amp;"-"&amp;$C41,エリア表のみ!$AD$5:$AM$906,5,FALSE) ="●",FALSE)),1,0),0)</f>
        <v>0</v>
      </c>
      <c r="G41" s="71">
        <v>50</v>
      </c>
      <c r="H41" s="71">
        <f>IFERROR(IF(OR(IFERROR(VLOOKUP($B41&amp;"-"&amp;$C41,エリア表のみ!$D$5:$M$906,7,FALSE) ="●",FALSE),IFERROR(VLOOKUP($B41&amp;"-"&amp;$C41,エリア表のみ!$Q$5:$Z$906,7,FALSE) ="●",FALSE),IFERROR(VLOOKUP($B41&amp;"-"&amp;$C41,エリア表のみ!$AD$5:$AM$906,7,FALSE) ="●",FALSE)),1,0),0)</f>
        <v>0</v>
      </c>
      <c r="I41" s="71">
        <v>70</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19</v>
      </c>
      <c r="B42" s="17">
        <v>106</v>
      </c>
      <c r="C42" s="71">
        <v>19</v>
      </c>
      <c r="D42" s="71">
        <f>IFERROR(IF(OR(IFERROR(VLOOKUP($B42&amp;"-"&amp;$C42,エリア表のみ!$D$5:$M$906,3,FALSE) ="●",FALSE),IFERROR(VLOOKUP($B42&amp;"-"&amp;$C42,エリア表のみ!$Q$5:$Z$906,3,FALSE) ="●",FALSE),IFERROR(VLOOKUP($B42&amp;"-"&amp;$C42,エリア表のみ!$AD$5:$AM$906,3,FALSE) ="●",FALSE)),1,0),0)</f>
        <v>0</v>
      </c>
      <c r="E42" s="71">
        <v>15</v>
      </c>
      <c r="F42" s="71">
        <f>IFERROR(IF(OR(IFERROR(VLOOKUP($B42&amp;"-"&amp;$C42,エリア表のみ!$D$5:$M$906,5,FALSE) ="●",FALSE),IFERROR(VLOOKUP($B42&amp;"-"&amp;$C42,エリア表のみ!$Q$5:$Z$906,5,FALSE) ="●",FALSE),IFERROR(VLOOKUP($B42&amp;"-"&amp;$C42,エリア表のみ!$AD$5:$AM$906,5,FALSE) ="●",FALSE)),1,0),0)</f>
        <v>0</v>
      </c>
      <c r="G42" s="71">
        <v>10</v>
      </c>
      <c r="H42" s="71">
        <f>IFERROR(IF(OR(IFERROR(VLOOKUP($B42&amp;"-"&amp;$C42,エリア表のみ!$D$5:$M$906,7,FALSE) ="●",FALSE),IFERROR(VLOOKUP($B42&amp;"-"&amp;$C42,エリア表のみ!$Q$5:$Z$906,7,FALSE) ="●",FALSE),IFERROR(VLOOKUP($B42&amp;"-"&amp;$C42,エリア表のみ!$AD$5:$AM$906,7,FALSE) ="●",FALSE)),1,0),0)</f>
        <v>0</v>
      </c>
      <c r="I42" s="71">
        <v>25</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20</v>
      </c>
      <c r="B43" s="17">
        <v>106</v>
      </c>
      <c r="C43" s="71">
        <v>20</v>
      </c>
      <c r="D43" s="71">
        <f>IFERROR(IF(OR(IFERROR(VLOOKUP($B43&amp;"-"&amp;$C43,エリア表のみ!$D$5:$M$906,3,FALSE) ="●",FALSE),IFERROR(VLOOKUP($B43&amp;"-"&amp;$C43,エリア表のみ!$Q$5:$Z$906,3,FALSE) ="●",FALSE),IFERROR(VLOOKUP($B43&amp;"-"&amp;$C43,エリア表のみ!$AD$5:$AM$906,3,FALSE) ="●",FALSE)),1,0),0)</f>
        <v>0</v>
      </c>
      <c r="E43" s="71">
        <v>45</v>
      </c>
      <c r="F43" s="71">
        <f>IFERROR(IF(OR(IFERROR(VLOOKUP($B43&amp;"-"&amp;$C43,エリア表のみ!$D$5:$M$906,5,FALSE) ="●",FALSE),IFERROR(VLOOKUP($B43&amp;"-"&amp;$C43,エリア表のみ!$Q$5:$Z$906,5,FALSE) ="●",FALSE),IFERROR(VLOOKUP($B43&amp;"-"&amp;$C43,エリア表のみ!$AD$5:$AM$906,5,FALSE) ="●",FALSE)),1,0),0)</f>
        <v>0</v>
      </c>
      <c r="G43" s="71">
        <v>10</v>
      </c>
      <c r="H43" s="71">
        <f>IFERROR(IF(OR(IFERROR(VLOOKUP($B43&amp;"-"&amp;$C43,エリア表のみ!$D$5:$M$906,7,FALSE) ="●",FALSE),IFERROR(VLOOKUP($B43&amp;"-"&amp;$C43,エリア表のみ!$Q$5:$Z$906,7,FALSE) ="●",FALSE),IFERROR(VLOOKUP($B43&amp;"-"&amp;$C43,エリア表のみ!$AD$5:$AM$906,7,FALSE) ="●",FALSE)),1,0),0)</f>
        <v>0</v>
      </c>
      <c r="I43" s="71">
        <v>55</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21</v>
      </c>
      <c r="B44" s="17">
        <v>106</v>
      </c>
      <c r="C44" s="71">
        <v>21</v>
      </c>
      <c r="D44" s="71">
        <f>IFERROR(IF(OR(IFERROR(VLOOKUP($B44&amp;"-"&amp;$C44,エリア表のみ!$D$5:$M$906,3,FALSE) ="●",FALSE),IFERROR(VLOOKUP($B44&amp;"-"&amp;$C44,エリア表のみ!$Q$5:$Z$906,3,FALSE) ="●",FALSE),IFERROR(VLOOKUP($B44&amp;"-"&amp;$C44,エリア表のみ!$AD$5:$AM$906,3,FALSE) ="●",FALSE)),1,0),0)</f>
        <v>0</v>
      </c>
      <c r="E44" s="71">
        <v>50</v>
      </c>
      <c r="F44" s="71">
        <f>IFERROR(IF(OR(IFERROR(VLOOKUP($B44&amp;"-"&amp;$C44,エリア表のみ!$D$5:$M$906,5,FALSE) ="●",FALSE),IFERROR(VLOOKUP($B44&amp;"-"&amp;$C44,エリア表のみ!$Q$5:$Z$906,5,FALSE) ="●",FALSE),IFERROR(VLOOKUP($B44&amp;"-"&amp;$C44,エリア表のみ!$AD$5:$AM$906,5,FALSE) ="●",FALSE)),1,0),0)</f>
        <v>0</v>
      </c>
      <c r="G44" s="71">
        <v>10</v>
      </c>
      <c r="H44" s="71">
        <f>IFERROR(IF(OR(IFERROR(VLOOKUP($B44&amp;"-"&amp;$C44,エリア表のみ!$D$5:$M$906,7,FALSE) ="●",FALSE),IFERROR(VLOOKUP($B44&amp;"-"&amp;$C44,エリア表のみ!$Q$5:$Z$906,7,FALSE) ="●",FALSE),IFERROR(VLOOKUP($B44&amp;"-"&amp;$C44,エリア表のみ!$AD$5:$AM$906,7,FALSE) ="●",FALSE)),1,0),0)</f>
        <v>0</v>
      </c>
      <c r="I44" s="71">
        <v>60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22</v>
      </c>
      <c r="B45" s="17">
        <v>106</v>
      </c>
      <c r="C45" s="71">
        <v>22</v>
      </c>
      <c r="D45" s="71">
        <f>IFERROR(IF(OR(IFERROR(VLOOKUP($B45&amp;"-"&amp;$C45,エリア表のみ!$D$5:$M$906,3,FALSE) ="●",FALSE),IFERROR(VLOOKUP($B45&amp;"-"&amp;$C45,エリア表のみ!$Q$5:$Z$906,3,FALSE) ="●",FALSE),IFERROR(VLOOKUP($B45&amp;"-"&amp;$C45,エリア表のみ!$AD$5:$AM$906,3,FALSE) ="●",FALSE)),1,0),0)</f>
        <v>0</v>
      </c>
      <c r="E45" s="71">
        <v>35</v>
      </c>
      <c r="F45" s="71">
        <f>IFERROR(IF(OR(IFERROR(VLOOKUP($B45&amp;"-"&amp;$C45,エリア表のみ!$D$5:$M$906,5,FALSE) ="●",FALSE),IFERROR(VLOOKUP($B45&amp;"-"&amp;$C45,エリア表のみ!$Q$5:$Z$906,5,FALSE) ="●",FALSE),IFERROR(VLOOKUP($B45&amp;"-"&amp;$C45,エリア表のみ!$AD$5:$AM$906,5,FALSE) ="●",FALSE)),1,0),0)</f>
        <v>0</v>
      </c>
      <c r="G45" s="71">
        <v>50</v>
      </c>
      <c r="H45" s="71">
        <f>IFERROR(IF(OR(IFERROR(VLOOKUP($B45&amp;"-"&amp;$C45,エリア表のみ!$D$5:$M$906,7,FALSE) ="●",FALSE),IFERROR(VLOOKUP($B45&amp;"-"&amp;$C45,エリア表のみ!$Q$5:$Z$906,7,FALSE) ="●",FALSE),IFERROR(VLOOKUP($B45&amp;"-"&amp;$C45,エリア表のみ!$AD$5:$AM$906,7,FALSE) ="●",FALSE)),1,0),0)</f>
        <v>0</v>
      </c>
      <c r="I45" s="71">
        <v>85</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23</v>
      </c>
      <c r="B46" s="17">
        <v>106</v>
      </c>
      <c r="C46" s="71">
        <v>23</v>
      </c>
      <c r="D46" s="71">
        <f>IFERROR(IF(OR(IFERROR(VLOOKUP($B46&amp;"-"&amp;$C46,エリア表のみ!$D$5:$M$906,3,FALSE) ="●",FALSE),IFERROR(VLOOKUP($B46&amp;"-"&amp;$C46,エリア表のみ!$Q$5:$Z$906,3,FALSE) ="●",FALSE),IFERROR(VLOOKUP($B46&amp;"-"&amp;$C46,エリア表のみ!$AD$5:$AM$906,3,FALSE) ="●",FALSE)),1,0),0)</f>
        <v>0</v>
      </c>
      <c r="E46" s="71">
        <v>160</v>
      </c>
      <c r="F46" s="71">
        <f>IFERROR(IF(OR(IFERROR(VLOOKUP($B46&amp;"-"&amp;$C46,エリア表のみ!$D$5:$M$906,5,FALSE) ="●",FALSE),IFERROR(VLOOKUP($B46&amp;"-"&amp;$C46,エリア表のみ!$Q$5:$Z$906,5,FALSE) ="●",FALSE),IFERROR(VLOOKUP($B46&amp;"-"&amp;$C46,エリア表のみ!$AD$5:$AM$906,5,FALSE) ="●",FALSE)),1,0),0)</f>
        <v>0</v>
      </c>
      <c r="G46" s="71">
        <v>80</v>
      </c>
      <c r="H46" s="71">
        <f>IFERROR(IF(OR(IFERROR(VLOOKUP($B46&amp;"-"&amp;$C46,エリア表のみ!$D$5:$M$906,7,FALSE) ="●",FALSE),IFERROR(VLOOKUP($B46&amp;"-"&amp;$C46,エリア表のみ!$Q$5:$Z$906,7,FALSE) ="●",FALSE),IFERROR(VLOOKUP($B46&amp;"-"&amp;$C46,エリア表のみ!$AD$5:$AM$906,7,FALSE) ="●",FALSE)),1,0),0)</f>
        <v>0</v>
      </c>
      <c r="I46" s="71">
        <v>240</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24</v>
      </c>
      <c r="B47" s="17">
        <v>106</v>
      </c>
      <c r="C47" s="71">
        <v>24</v>
      </c>
      <c r="D47" s="71">
        <f>IFERROR(IF(OR(IFERROR(VLOOKUP($B47&amp;"-"&amp;$C47,エリア表のみ!$D$5:$M$906,3,FALSE) ="●",FALSE),IFERROR(VLOOKUP($B47&amp;"-"&amp;$C47,エリア表のみ!$Q$5:$Z$906,3,FALSE) ="●",FALSE),IFERROR(VLOOKUP($B47&amp;"-"&amp;$C47,エリア表のみ!$AD$5:$AM$906,3,FALSE) ="●",FALSE)),1,0),0)</f>
        <v>0</v>
      </c>
      <c r="E47" s="71">
        <v>255</v>
      </c>
      <c r="F47" s="71">
        <f>IFERROR(IF(OR(IFERROR(VLOOKUP($B47&amp;"-"&amp;$C47,エリア表のみ!$D$5:$M$906,5,FALSE) ="●",FALSE),IFERROR(VLOOKUP($B47&amp;"-"&amp;$C47,エリア表のみ!$Q$5:$Z$906,5,FALSE) ="●",FALSE),IFERROR(VLOOKUP($B47&amp;"-"&amp;$C47,エリア表のみ!$AD$5:$AM$906,5,FALSE) ="●",FALSE)),1,0),0)</f>
        <v>0</v>
      </c>
      <c r="G47" s="71">
        <v>170</v>
      </c>
      <c r="H47" s="71">
        <f>IFERROR(IF(OR(IFERROR(VLOOKUP($B47&amp;"-"&amp;$C47,エリア表のみ!$D$5:$M$906,7,FALSE) ="●",FALSE),IFERROR(VLOOKUP($B47&amp;"-"&amp;$C47,エリア表のみ!$Q$5:$Z$906,7,FALSE) ="●",FALSE),IFERROR(VLOOKUP($B47&amp;"-"&amp;$C47,エリア表のみ!$AD$5:$AM$906,7,FALSE) ="●",FALSE)),1,0),0)</f>
        <v>0</v>
      </c>
      <c r="I47" s="71">
        <v>425</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25</v>
      </c>
      <c r="B48" s="17">
        <v>106</v>
      </c>
      <c r="C48" s="71">
        <v>25</v>
      </c>
      <c r="D48" s="71">
        <f>IFERROR(IF(OR(IFERROR(VLOOKUP($B48&amp;"-"&amp;$C48,エリア表のみ!$D$5:$M$906,3,FALSE) ="●",FALSE),IFERROR(VLOOKUP($B48&amp;"-"&amp;$C48,エリア表のみ!$Q$5:$Z$906,3,FALSE) ="●",FALSE),IFERROR(VLOOKUP($B48&amp;"-"&amp;$C48,エリア表のみ!$AD$5:$AM$906,3,FALSE) ="●",FALSE)),1,0),0)</f>
        <v>0</v>
      </c>
      <c r="E48" s="71">
        <v>40</v>
      </c>
      <c r="F48" s="71">
        <f>IFERROR(IF(OR(IFERROR(VLOOKUP($B48&amp;"-"&amp;$C48,エリア表のみ!$D$5:$M$906,5,FALSE) ="●",FALSE),IFERROR(VLOOKUP($B48&amp;"-"&amp;$C48,エリア表のみ!$Q$5:$Z$906,5,FALSE) ="●",FALSE),IFERROR(VLOOKUP($B48&amp;"-"&amp;$C48,エリア表のみ!$AD$5:$AM$906,5,FALSE) ="●",FALSE)),1,0),0)</f>
        <v>0</v>
      </c>
      <c r="G48" s="71">
        <v>35</v>
      </c>
      <c r="H48" s="71">
        <f>IFERROR(IF(OR(IFERROR(VLOOKUP($B48&amp;"-"&amp;$C48,エリア表のみ!$D$5:$M$906,7,FALSE) ="●",FALSE),IFERROR(VLOOKUP($B48&amp;"-"&amp;$C48,エリア表のみ!$Q$5:$Z$906,7,FALSE) ="●",FALSE),IFERROR(VLOOKUP($B48&amp;"-"&amp;$C48,エリア表のみ!$AD$5:$AM$906,7,FALSE) ="●",FALSE)),1,0),0)</f>
        <v>0</v>
      </c>
      <c r="I48" s="71">
        <v>75</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26</v>
      </c>
      <c r="B49" s="17">
        <v>106</v>
      </c>
      <c r="C49" s="71">
        <v>26</v>
      </c>
      <c r="D49" s="71">
        <f>IFERROR(IF(OR(IFERROR(VLOOKUP($B49&amp;"-"&amp;$C49,エリア表のみ!$D$5:$M$906,3,FALSE) ="●",FALSE),IFERROR(VLOOKUP($B49&amp;"-"&amp;$C49,エリア表のみ!$Q$5:$Z$906,3,FALSE) ="●",FALSE),IFERROR(VLOOKUP($B49&amp;"-"&amp;$C49,エリア表のみ!$AD$5:$AM$906,3,FALSE) ="●",FALSE)),1,0),0)</f>
        <v>0</v>
      </c>
      <c r="E49" s="71">
        <v>260</v>
      </c>
      <c r="F49" s="71">
        <f>IFERROR(IF(OR(IFERROR(VLOOKUP($B49&amp;"-"&amp;$C49,エリア表のみ!$D$5:$M$906,5,FALSE) ="●",FALSE),IFERROR(VLOOKUP($B49&amp;"-"&amp;$C49,エリア表のみ!$Q$5:$Z$906,5,FALSE) ="●",FALSE),IFERROR(VLOOKUP($B49&amp;"-"&amp;$C49,エリア表のみ!$AD$5:$AM$906,5,FALSE) ="●",FALSE)),1,0),0)</f>
        <v>0</v>
      </c>
      <c r="G49" s="71">
        <v>480</v>
      </c>
      <c r="H49" s="71">
        <f>IFERROR(IF(OR(IFERROR(VLOOKUP($B49&amp;"-"&amp;$C49,エリア表のみ!$D$5:$M$906,7,FALSE) ="●",FALSE),IFERROR(VLOOKUP($B49&amp;"-"&amp;$C49,エリア表のみ!$Q$5:$Z$906,7,FALSE) ="●",FALSE),IFERROR(VLOOKUP($B49&amp;"-"&amp;$C49,エリア表のみ!$AD$5:$AM$906,7,FALSE) ="●",FALSE)),1,0),0)</f>
        <v>0</v>
      </c>
      <c r="I49" s="71">
        <v>740</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27</v>
      </c>
      <c r="B50" s="17">
        <v>106</v>
      </c>
      <c r="C50" s="71">
        <v>27</v>
      </c>
      <c r="D50" s="71">
        <f>IFERROR(IF(OR(IFERROR(VLOOKUP($B50&amp;"-"&amp;$C50,エリア表のみ!$D$5:$M$906,3,FALSE) ="●",FALSE),IFERROR(VLOOKUP($B50&amp;"-"&amp;$C50,エリア表のみ!$Q$5:$Z$906,3,FALSE) ="●",FALSE),IFERROR(VLOOKUP($B50&amp;"-"&amp;$C50,エリア表のみ!$AD$5:$AM$906,3,FALSE) ="●",FALSE)),1,0),0)</f>
        <v>0</v>
      </c>
      <c r="E50" s="71">
        <v>95</v>
      </c>
      <c r="F50" s="71">
        <f>IFERROR(IF(OR(IFERROR(VLOOKUP($B50&amp;"-"&amp;$C50,エリア表のみ!$D$5:$M$906,5,FALSE) ="●",FALSE),IFERROR(VLOOKUP($B50&amp;"-"&amp;$C50,エリア表のみ!$Q$5:$Z$906,5,FALSE) ="●",FALSE),IFERROR(VLOOKUP($B50&amp;"-"&amp;$C50,エリア表のみ!$AD$5:$AM$906,5,FALSE) ="●",FALSE)),1,0),0)</f>
        <v>0</v>
      </c>
      <c r="G50" s="71">
        <v>145</v>
      </c>
      <c r="H50" s="71">
        <f>IFERROR(IF(OR(IFERROR(VLOOKUP($B50&amp;"-"&amp;$C50,エリア表のみ!$D$5:$M$906,7,FALSE) ="●",FALSE),IFERROR(VLOOKUP($B50&amp;"-"&amp;$C50,エリア表のみ!$Q$5:$Z$906,7,FALSE) ="●",FALSE),IFERROR(VLOOKUP($B50&amp;"-"&amp;$C50,エリア表のみ!$AD$5:$AM$906,7,FALSE) ="●",FALSE)),1,0),0)</f>
        <v>0</v>
      </c>
      <c r="I50" s="71">
        <v>240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28</v>
      </c>
      <c r="B51" s="17">
        <v>106</v>
      </c>
      <c r="C51" s="71">
        <v>28</v>
      </c>
      <c r="D51" s="71">
        <f>IFERROR(IF(OR(IFERROR(VLOOKUP($B51&amp;"-"&amp;$C51,エリア表のみ!$D$5:$M$906,3,FALSE) ="●",FALSE),IFERROR(VLOOKUP($B51&amp;"-"&amp;$C51,エリア表のみ!$Q$5:$Z$906,3,FALSE) ="●",FALSE),IFERROR(VLOOKUP($B51&amp;"-"&amp;$C51,エリア表のみ!$AD$5:$AM$906,3,FALSE) ="●",FALSE)),1,0),0)</f>
        <v>0</v>
      </c>
      <c r="E51" s="71">
        <v>95</v>
      </c>
      <c r="F51" s="71">
        <f>IFERROR(IF(OR(IFERROR(VLOOKUP($B51&amp;"-"&amp;$C51,エリア表のみ!$D$5:$M$906,5,FALSE) ="●",FALSE),IFERROR(VLOOKUP($B51&amp;"-"&amp;$C51,エリア表のみ!$Q$5:$Z$906,5,FALSE) ="●",FALSE),IFERROR(VLOOKUP($B51&amp;"-"&amp;$C51,エリア表のみ!$AD$5:$AM$906,5,FALSE) ="●",FALSE)),1,0),0)</f>
        <v>0</v>
      </c>
      <c r="G51" s="71">
        <v>15</v>
      </c>
      <c r="H51" s="71">
        <f>IFERROR(IF(OR(IFERROR(VLOOKUP($B51&amp;"-"&amp;$C51,エリア表のみ!$D$5:$M$906,7,FALSE) ="●",FALSE),IFERROR(VLOOKUP($B51&amp;"-"&amp;$C51,エリア表のみ!$Q$5:$Z$906,7,FALSE) ="●",FALSE),IFERROR(VLOOKUP($B51&amp;"-"&amp;$C51,エリア表のみ!$AD$5:$AM$906,7,FALSE) ="●",FALSE)),1,0),0)</f>
        <v>0</v>
      </c>
      <c r="I51" s="71">
        <v>110</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29</v>
      </c>
      <c r="B52" s="17">
        <v>106</v>
      </c>
      <c r="C52" s="71">
        <v>29</v>
      </c>
      <c r="D52" s="71">
        <f>IFERROR(IF(OR(IFERROR(VLOOKUP($B52&amp;"-"&amp;$C52,エリア表のみ!$D$5:$M$906,3,FALSE) ="●",FALSE),IFERROR(VLOOKUP($B52&amp;"-"&amp;$C52,エリア表のみ!$Q$5:$Z$906,3,FALSE) ="●",FALSE),IFERROR(VLOOKUP($B52&amp;"-"&amp;$C52,エリア表のみ!$AD$5:$AM$906,3,FALSE) ="●",FALSE)),1,0),0)</f>
        <v>0</v>
      </c>
      <c r="E52" s="71">
        <v>190</v>
      </c>
      <c r="F52" s="71">
        <f>IFERROR(IF(OR(IFERROR(VLOOKUP($B52&amp;"-"&amp;$C52,エリア表のみ!$D$5:$M$906,5,FALSE) ="●",FALSE),IFERROR(VLOOKUP($B52&amp;"-"&amp;$C52,エリア表のみ!$Q$5:$Z$906,5,FALSE) ="●",FALSE),IFERROR(VLOOKUP($B52&amp;"-"&amp;$C52,エリア表のみ!$AD$5:$AM$906,5,FALSE) ="●",FALSE)),1,0),0)</f>
        <v>0</v>
      </c>
      <c r="G52" s="71">
        <v>10</v>
      </c>
      <c r="H52" s="71">
        <f>IFERROR(IF(OR(IFERROR(VLOOKUP($B52&amp;"-"&amp;$C52,エリア表のみ!$D$5:$M$906,7,FALSE) ="●",FALSE),IFERROR(VLOOKUP($B52&amp;"-"&amp;$C52,エリア表のみ!$Q$5:$Z$906,7,FALSE) ="●",FALSE),IFERROR(VLOOKUP($B52&amp;"-"&amp;$C52,エリア表のみ!$AD$5:$AM$906,7,FALSE) ="●",FALSE)),1,0),0)</f>
        <v>0</v>
      </c>
      <c r="I52" s="71">
        <v>200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30</v>
      </c>
      <c r="B53" s="17">
        <v>106</v>
      </c>
      <c r="C53" s="71">
        <v>30</v>
      </c>
      <c r="D53" s="71">
        <f>IFERROR(IF(OR(IFERROR(VLOOKUP($B53&amp;"-"&amp;$C53,エリア表のみ!$D$5:$M$906,3,FALSE) ="●",FALSE),IFERROR(VLOOKUP($B53&amp;"-"&amp;$C53,エリア表のみ!$Q$5:$Z$906,3,FALSE) ="●",FALSE),IFERROR(VLOOKUP($B53&amp;"-"&amp;$C53,エリア表のみ!$AD$5:$AM$906,3,FALSE) ="●",FALSE)),1,0),0)</f>
        <v>0</v>
      </c>
      <c r="E53" s="71">
        <v>100</v>
      </c>
      <c r="F53" s="71">
        <f>IFERROR(IF(OR(IFERROR(VLOOKUP($B53&amp;"-"&amp;$C53,エリア表のみ!$D$5:$M$906,5,FALSE) ="●",FALSE),IFERROR(VLOOKUP($B53&amp;"-"&amp;$C53,エリア表のみ!$Q$5:$Z$906,5,FALSE) ="●",FALSE),IFERROR(VLOOKUP($B53&amp;"-"&amp;$C53,エリア表のみ!$AD$5:$AM$906,5,FALSE) ="●",FALSE)),1,0),0)</f>
        <v>0</v>
      </c>
      <c r="G53" s="71">
        <v>15</v>
      </c>
      <c r="H53" s="71">
        <f>IFERROR(IF(OR(IFERROR(VLOOKUP($B53&amp;"-"&amp;$C53,エリア表のみ!$D$5:$M$906,7,FALSE) ="●",FALSE),IFERROR(VLOOKUP($B53&amp;"-"&amp;$C53,エリア表のみ!$Q$5:$Z$906,7,FALSE) ="●",FALSE),IFERROR(VLOOKUP($B53&amp;"-"&amp;$C53,エリア表のみ!$AD$5:$AM$906,7,FALSE) ="●",FALSE)),1,0),0)</f>
        <v>0</v>
      </c>
      <c r="I53" s="71">
        <v>115</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31</v>
      </c>
      <c r="B54" s="17">
        <v>106</v>
      </c>
      <c r="C54" s="71">
        <v>31</v>
      </c>
      <c r="D54" s="71">
        <f>IFERROR(IF(OR(IFERROR(VLOOKUP($B54&amp;"-"&amp;$C54,エリア表のみ!$D$5:$M$906,3,FALSE) ="●",FALSE),IFERROR(VLOOKUP($B54&amp;"-"&amp;$C54,エリア表のみ!$Q$5:$Z$906,3,FALSE) ="●",FALSE),IFERROR(VLOOKUP($B54&amp;"-"&amp;$C54,エリア表のみ!$AD$5:$AM$906,3,FALSE) ="●",FALSE)),1,0),0)</f>
        <v>0</v>
      </c>
      <c r="E54" s="71">
        <v>125</v>
      </c>
      <c r="F54" s="71">
        <f>IFERROR(IF(OR(IFERROR(VLOOKUP($B54&amp;"-"&amp;$C54,エリア表のみ!$D$5:$M$906,5,FALSE) ="●",FALSE),IFERROR(VLOOKUP($B54&amp;"-"&amp;$C54,エリア表のみ!$Q$5:$Z$906,5,FALSE) ="●",FALSE),IFERROR(VLOOKUP($B54&amp;"-"&amp;$C54,エリア表のみ!$AD$5:$AM$906,5,FALSE) ="●",FALSE)),1,0),0)</f>
        <v>0</v>
      </c>
      <c r="G54" s="71">
        <v>20</v>
      </c>
      <c r="H54" s="71">
        <f>IFERROR(IF(OR(IFERROR(VLOOKUP($B54&amp;"-"&amp;$C54,エリア表のみ!$D$5:$M$906,7,FALSE) ="●",FALSE),IFERROR(VLOOKUP($B54&amp;"-"&amp;$C54,エリア表のみ!$Q$5:$Z$906,7,FALSE) ="●",FALSE),IFERROR(VLOOKUP($B54&amp;"-"&amp;$C54,エリア表のみ!$AD$5:$AM$906,7,FALSE) ="●",FALSE)),1,0),0)</f>
        <v>0</v>
      </c>
      <c r="I54" s="71">
        <v>145</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32</v>
      </c>
      <c r="B55" s="17">
        <v>106</v>
      </c>
      <c r="C55" s="71">
        <v>32</v>
      </c>
      <c r="D55" s="71">
        <f>IFERROR(IF(OR(IFERROR(VLOOKUP($B55&amp;"-"&amp;$C55,エリア表のみ!$D$5:$M$906,3,FALSE) ="●",FALSE),IFERROR(VLOOKUP($B55&amp;"-"&amp;$C55,エリア表のみ!$Q$5:$Z$906,3,FALSE) ="●",FALSE),IFERROR(VLOOKUP($B55&amp;"-"&amp;$C55,エリア表のみ!$AD$5:$AM$906,3,FALSE) ="●",FALSE)),1,0),0)</f>
        <v>0</v>
      </c>
      <c r="E55" s="71">
        <v>180</v>
      </c>
      <c r="F55" s="71">
        <f>IFERROR(IF(OR(IFERROR(VLOOKUP($B55&amp;"-"&amp;$C55,エリア表のみ!$D$5:$M$906,5,FALSE) ="●",FALSE),IFERROR(VLOOKUP($B55&amp;"-"&amp;$C55,エリア表のみ!$Q$5:$Z$906,5,FALSE) ="●",FALSE),IFERROR(VLOOKUP($B55&amp;"-"&amp;$C55,エリア表のみ!$AD$5:$AM$906,5,FALSE) ="●",FALSE)),1,0),0)</f>
        <v>0</v>
      </c>
      <c r="G55" s="71">
        <v>15</v>
      </c>
      <c r="H55" s="71">
        <f>IFERROR(IF(OR(IFERROR(VLOOKUP($B55&amp;"-"&amp;$C55,エリア表のみ!$D$5:$M$906,7,FALSE) ="●",FALSE),IFERROR(VLOOKUP($B55&amp;"-"&amp;$C55,エリア表のみ!$Q$5:$Z$906,7,FALSE) ="●",FALSE),IFERROR(VLOOKUP($B55&amp;"-"&amp;$C55,エリア表のみ!$AD$5:$AM$906,7,FALSE) ="●",FALSE)),1,0),0)</f>
        <v>0</v>
      </c>
      <c r="I55" s="71">
        <v>195</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2</v>
      </c>
      <c r="B56" s="17">
        <v>107</v>
      </c>
      <c r="C56" s="71">
        <v>2</v>
      </c>
      <c r="D56" s="71">
        <f>IFERROR(IF(OR(IFERROR(VLOOKUP($B56&amp;"-"&amp;$C56,エリア表のみ!$D$5:$M$906,3,FALSE) ="●",FALSE),IFERROR(VLOOKUP($B56&amp;"-"&amp;$C56,エリア表のみ!$Q$5:$Z$906,3,FALSE) ="●",FALSE),IFERROR(VLOOKUP($B56&amp;"-"&amp;$C56,エリア表のみ!$AD$5:$AM$906,3,FALSE) ="●",FALSE)),1,0),0)</f>
        <v>0</v>
      </c>
      <c r="E56" s="71">
        <v>40</v>
      </c>
      <c r="F56" s="71">
        <f>IFERROR(IF(OR(IFERROR(VLOOKUP($B56&amp;"-"&amp;$C56,エリア表のみ!$D$5:$M$906,5,FALSE) ="●",FALSE),IFERROR(VLOOKUP($B56&amp;"-"&amp;$C56,エリア表のみ!$Q$5:$Z$906,5,FALSE) ="●",FALSE),IFERROR(VLOOKUP($B56&amp;"-"&amp;$C56,エリア表のみ!$AD$5:$AM$906,5,FALSE) ="●",FALSE)),1,0),0)</f>
        <v>0</v>
      </c>
      <c r="G56" s="71">
        <v>5</v>
      </c>
      <c r="H56" s="71">
        <f>IFERROR(IF(OR(IFERROR(VLOOKUP($B56&amp;"-"&amp;$C56,エリア表のみ!$D$5:$M$906,7,FALSE) ="●",FALSE),IFERROR(VLOOKUP($B56&amp;"-"&amp;$C56,エリア表のみ!$Q$5:$Z$906,7,FALSE) ="●",FALSE),IFERROR(VLOOKUP($B56&amp;"-"&amp;$C56,エリア表のみ!$AD$5:$AM$906,7,FALSE) ="●",FALSE)),1,0),0)</f>
        <v>0</v>
      </c>
      <c r="I56" s="71">
        <v>45</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3</v>
      </c>
      <c r="B57" s="17">
        <v>107</v>
      </c>
      <c r="C57" s="71">
        <v>3</v>
      </c>
      <c r="D57" s="71">
        <f>IFERROR(IF(OR(IFERROR(VLOOKUP($B57&amp;"-"&amp;$C57,エリア表のみ!$D$5:$M$906,3,FALSE) ="●",FALSE),IFERROR(VLOOKUP($B57&amp;"-"&amp;$C57,エリア表のみ!$Q$5:$Z$906,3,FALSE) ="●",FALSE),IFERROR(VLOOKUP($B57&amp;"-"&amp;$C57,エリア表のみ!$AD$5:$AM$906,3,FALSE) ="●",FALSE)),1,0),0)</f>
        <v>0</v>
      </c>
      <c r="E57" s="71">
        <v>240</v>
      </c>
      <c r="F57" s="71">
        <f>IFERROR(IF(OR(IFERROR(VLOOKUP($B57&amp;"-"&amp;$C57,エリア表のみ!$D$5:$M$906,5,FALSE) ="●",FALSE),IFERROR(VLOOKUP($B57&amp;"-"&amp;$C57,エリア表のみ!$Q$5:$Z$906,5,FALSE) ="●",FALSE),IFERROR(VLOOKUP($B57&amp;"-"&amp;$C57,エリア表のみ!$AD$5:$AM$906,5,FALSE) ="●",FALSE)),1,0),0)</f>
        <v>0</v>
      </c>
      <c r="G57" s="71">
        <v>20</v>
      </c>
      <c r="H57" s="71">
        <f>IFERROR(IF(OR(IFERROR(VLOOKUP($B57&amp;"-"&amp;$C57,エリア表のみ!$D$5:$M$906,7,FALSE) ="●",FALSE),IFERROR(VLOOKUP($B57&amp;"-"&amp;$C57,エリア表のみ!$Q$5:$Z$906,7,FALSE) ="●",FALSE),IFERROR(VLOOKUP($B57&amp;"-"&amp;$C57,エリア表のみ!$AD$5:$AM$906,7,FALSE) ="●",FALSE)),1,0),0)</f>
        <v>0</v>
      </c>
      <c r="I57" s="71">
        <v>260</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4</v>
      </c>
      <c r="B58" s="17">
        <v>107</v>
      </c>
      <c r="C58" s="71">
        <v>4</v>
      </c>
      <c r="D58" s="71">
        <f>IFERROR(IF(OR(IFERROR(VLOOKUP($B58&amp;"-"&amp;$C58,エリア表のみ!$D$5:$M$906,3,FALSE) ="●",FALSE),IFERROR(VLOOKUP($B58&amp;"-"&amp;$C58,エリア表のみ!$Q$5:$Z$906,3,FALSE) ="●",FALSE),IFERROR(VLOOKUP($B58&amp;"-"&amp;$C58,エリア表のみ!$AD$5:$AM$906,3,FALSE) ="●",FALSE)),1,0),0)</f>
        <v>0</v>
      </c>
      <c r="E58" s="71">
        <v>45</v>
      </c>
      <c r="F58" s="71">
        <f>IFERROR(IF(OR(IFERROR(VLOOKUP($B58&amp;"-"&amp;$C58,エリア表のみ!$D$5:$M$906,5,FALSE) ="●",FALSE),IFERROR(VLOOKUP($B58&amp;"-"&amp;$C58,エリア表のみ!$Q$5:$Z$906,5,FALSE) ="●",FALSE),IFERROR(VLOOKUP($B58&amp;"-"&amp;$C58,エリア表のみ!$AD$5:$AM$906,5,FALSE) ="●",FALSE)),1,0),0)</f>
        <v>0</v>
      </c>
      <c r="G58" s="71">
        <v>0</v>
      </c>
      <c r="H58" s="71">
        <f>IFERROR(IF(OR(IFERROR(VLOOKUP($B58&amp;"-"&amp;$C58,エリア表のみ!$D$5:$M$906,7,FALSE) ="●",FALSE),IFERROR(VLOOKUP($B58&amp;"-"&amp;$C58,エリア表のみ!$Q$5:$Z$906,7,FALSE) ="●",FALSE),IFERROR(VLOOKUP($B58&amp;"-"&amp;$C58,エリア表のみ!$AD$5:$AM$906,7,FALSE) ="●",FALSE)),1,0),0)</f>
        <v>0</v>
      </c>
      <c r="I58" s="71">
        <v>45</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5</v>
      </c>
      <c r="B59" s="17">
        <v>107</v>
      </c>
      <c r="C59" s="71">
        <v>5</v>
      </c>
      <c r="D59" s="71">
        <f>IFERROR(IF(OR(IFERROR(VLOOKUP($B59&amp;"-"&amp;$C59,エリア表のみ!$D$5:$M$906,3,FALSE) ="●",FALSE),IFERROR(VLOOKUP($B59&amp;"-"&amp;$C59,エリア表のみ!$Q$5:$Z$906,3,FALSE) ="●",FALSE),IFERROR(VLOOKUP($B59&amp;"-"&amp;$C59,エリア表のみ!$AD$5:$AM$906,3,FALSE) ="●",FALSE)),1,0),0)</f>
        <v>0</v>
      </c>
      <c r="E59" s="71">
        <v>65</v>
      </c>
      <c r="F59" s="71">
        <f>IFERROR(IF(OR(IFERROR(VLOOKUP($B59&amp;"-"&amp;$C59,エリア表のみ!$D$5:$M$906,5,FALSE) ="●",FALSE),IFERROR(VLOOKUP($B59&amp;"-"&amp;$C59,エリア表のみ!$Q$5:$Z$906,5,FALSE) ="●",FALSE),IFERROR(VLOOKUP($B59&amp;"-"&amp;$C59,エリア表のみ!$AD$5:$AM$906,5,FALSE) ="●",FALSE)),1,0),0)</f>
        <v>0</v>
      </c>
      <c r="G59" s="71">
        <v>15</v>
      </c>
      <c r="H59" s="71">
        <f>IFERROR(IF(OR(IFERROR(VLOOKUP($B59&amp;"-"&amp;$C59,エリア表のみ!$D$5:$M$906,7,FALSE) ="●",FALSE),IFERROR(VLOOKUP($B59&amp;"-"&amp;$C59,エリア表のみ!$Q$5:$Z$906,7,FALSE) ="●",FALSE),IFERROR(VLOOKUP($B59&amp;"-"&amp;$C59,エリア表のみ!$AD$5:$AM$906,7,FALSE) ="●",FALSE)),1,0),0)</f>
        <v>0</v>
      </c>
      <c r="I59" s="71">
        <v>80</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6</v>
      </c>
      <c r="B60" s="17">
        <v>107</v>
      </c>
      <c r="C60" s="71">
        <v>6</v>
      </c>
      <c r="D60" s="71">
        <f>IFERROR(IF(OR(IFERROR(VLOOKUP($B60&amp;"-"&amp;$C60,エリア表のみ!$D$5:$M$906,3,FALSE) ="●",FALSE),IFERROR(VLOOKUP($B60&amp;"-"&amp;$C60,エリア表のみ!$Q$5:$Z$906,3,FALSE) ="●",FALSE),IFERROR(VLOOKUP($B60&amp;"-"&amp;$C60,エリア表のみ!$AD$5:$AM$906,3,FALSE) ="●",FALSE)),1,0),0)</f>
        <v>0</v>
      </c>
      <c r="E60" s="71">
        <v>60</v>
      </c>
      <c r="F60" s="71">
        <f>IFERROR(IF(OR(IFERROR(VLOOKUP($B60&amp;"-"&amp;$C60,エリア表のみ!$D$5:$M$906,5,FALSE) ="●",FALSE),IFERROR(VLOOKUP($B60&amp;"-"&amp;$C60,エリア表のみ!$Q$5:$Z$906,5,FALSE) ="●",FALSE),IFERROR(VLOOKUP($B60&amp;"-"&amp;$C60,エリア表のみ!$AD$5:$AM$906,5,FALSE) ="●",FALSE)),1,0),0)</f>
        <v>0</v>
      </c>
      <c r="G60" s="71">
        <v>5</v>
      </c>
      <c r="H60" s="71">
        <f>IFERROR(IF(OR(IFERROR(VLOOKUP($B60&amp;"-"&amp;$C60,エリア表のみ!$D$5:$M$906,7,FALSE) ="●",FALSE),IFERROR(VLOOKUP($B60&amp;"-"&amp;$C60,エリア表のみ!$Q$5:$Z$906,7,FALSE) ="●",FALSE),IFERROR(VLOOKUP($B60&amp;"-"&amp;$C60,エリア表のみ!$AD$5:$AM$906,7,FALSE) ="●",FALSE)),1,0),0)</f>
        <v>0</v>
      </c>
      <c r="I60" s="71">
        <v>65</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7</v>
      </c>
      <c r="B61" s="17">
        <v>107</v>
      </c>
      <c r="C61" s="71">
        <v>7</v>
      </c>
      <c r="D61" s="71">
        <f>IFERROR(IF(OR(IFERROR(VLOOKUP($B61&amp;"-"&amp;$C61,エリア表のみ!$D$5:$M$906,3,FALSE) ="●",FALSE),IFERROR(VLOOKUP($B61&amp;"-"&amp;$C61,エリア表のみ!$Q$5:$Z$906,3,FALSE) ="●",FALSE),IFERROR(VLOOKUP($B61&amp;"-"&amp;$C61,エリア表のみ!$AD$5:$AM$906,3,FALSE) ="●",FALSE)),1,0),0)</f>
        <v>0</v>
      </c>
      <c r="E61" s="71">
        <v>195</v>
      </c>
      <c r="F61" s="71">
        <f>IFERROR(IF(OR(IFERROR(VLOOKUP($B61&amp;"-"&amp;$C61,エリア表のみ!$D$5:$M$906,5,FALSE) ="●",FALSE),IFERROR(VLOOKUP($B61&amp;"-"&amp;$C61,エリア表のみ!$Q$5:$Z$906,5,FALSE) ="●",FALSE),IFERROR(VLOOKUP($B61&amp;"-"&amp;$C61,エリア表のみ!$AD$5:$AM$906,5,FALSE) ="●",FALSE)),1,0),0)</f>
        <v>0</v>
      </c>
      <c r="G61" s="71">
        <v>40</v>
      </c>
      <c r="H61" s="71">
        <f>IFERROR(IF(OR(IFERROR(VLOOKUP($B61&amp;"-"&amp;$C61,エリア表のみ!$D$5:$M$906,7,FALSE) ="●",FALSE),IFERROR(VLOOKUP($B61&amp;"-"&amp;$C61,エリア表のみ!$Q$5:$Z$906,7,FALSE) ="●",FALSE),IFERROR(VLOOKUP($B61&amp;"-"&amp;$C61,エリア表のみ!$AD$5:$AM$906,7,FALSE) ="●",FALSE)),1,0),0)</f>
        <v>0</v>
      </c>
      <c r="I61" s="71">
        <v>235</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8</v>
      </c>
      <c r="B62" s="17">
        <v>107</v>
      </c>
      <c r="C62" s="71">
        <v>8</v>
      </c>
      <c r="D62" s="71">
        <f>IFERROR(IF(OR(IFERROR(VLOOKUP($B62&amp;"-"&amp;$C62,エリア表のみ!$D$5:$M$906,3,FALSE) ="●",FALSE),IFERROR(VLOOKUP($B62&amp;"-"&amp;$C62,エリア表のみ!$Q$5:$Z$906,3,FALSE) ="●",FALSE),IFERROR(VLOOKUP($B62&amp;"-"&amp;$C62,エリア表のみ!$AD$5:$AM$906,3,FALSE) ="●",FALSE)),1,0),0)</f>
        <v>0</v>
      </c>
      <c r="E62" s="71">
        <v>80</v>
      </c>
      <c r="F62" s="71">
        <f>IFERROR(IF(OR(IFERROR(VLOOKUP($B62&amp;"-"&amp;$C62,エリア表のみ!$D$5:$M$906,5,FALSE) ="●",FALSE),IFERROR(VLOOKUP($B62&amp;"-"&amp;$C62,エリア表のみ!$Q$5:$Z$906,5,FALSE) ="●",FALSE),IFERROR(VLOOKUP($B62&amp;"-"&amp;$C62,エリア表のみ!$AD$5:$AM$906,5,FALSE) ="●",FALSE)),1,0),0)</f>
        <v>0</v>
      </c>
      <c r="G62" s="71">
        <v>60</v>
      </c>
      <c r="H62" s="71">
        <f>IFERROR(IF(OR(IFERROR(VLOOKUP($B62&amp;"-"&amp;$C62,エリア表のみ!$D$5:$M$906,7,FALSE) ="●",FALSE),IFERROR(VLOOKUP($B62&amp;"-"&amp;$C62,エリア表のみ!$Q$5:$Z$906,7,FALSE) ="●",FALSE),IFERROR(VLOOKUP($B62&amp;"-"&amp;$C62,エリア表のみ!$AD$5:$AM$906,7,FALSE) ="●",FALSE)),1,0),0)</f>
        <v>0</v>
      </c>
      <c r="I62" s="71">
        <v>140</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9</v>
      </c>
      <c r="B63" s="17">
        <v>107</v>
      </c>
      <c r="C63" s="71">
        <v>9</v>
      </c>
      <c r="D63" s="71">
        <f>IFERROR(IF(OR(IFERROR(VLOOKUP($B63&amp;"-"&amp;$C63,エリア表のみ!$D$5:$M$906,3,FALSE) ="●",FALSE),IFERROR(VLOOKUP($B63&amp;"-"&amp;$C63,エリア表のみ!$Q$5:$Z$906,3,FALSE) ="●",FALSE),IFERROR(VLOOKUP($B63&amp;"-"&amp;$C63,エリア表のみ!$AD$5:$AM$906,3,FALSE) ="●",FALSE)),1,0),0)</f>
        <v>0</v>
      </c>
      <c r="E63" s="71">
        <v>135</v>
      </c>
      <c r="F63" s="71">
        <f>IFERROR(IF(OR(IFERROR(VLOOKUP($B63&amp;"-"&amp;$C63,エリア表のみ!$D$5:$M$906,5,FALSE) ="●",FALSE),IFERROR(VLOOKUP($B63&amp;"-"&amp;$C63,エリア表のみ!$Q$5:$Z$906,5,FALSE) ="●",FALSE),IFERROR(VLOOKUP($B63&amp;"-"&amp;$C63,エリア表のみ!$AD$5:$AM$906,5,FALSE) ="●",FALSE)),1,0),0)</f>
        <v>0</v>
      </c>
      <c r="G63" s="71">
        <v>10</v>
      </c>
      <c r="H63" s="71">
        <f>IFERROR(IF(OR(IFERROR(VLOOKUP($B63&amp;"-"&amp;$C63,エリア表のみ!$D$5:$M$906,7,FALSE) ="●",FALSE),IFERROR(VLOOKUP($B63&amp;"-"&amp;$C63,エリア表のみ!$Q$5:$Z$906,7,FALSE) ="●",FALSE),IFERROR(VLOOKUP($B63&amp;"-"&amp;$C63,エリア表のみ!$AD$5:$AM$906,7,FALSE) ="●",FALSE)),1,0),0)</f>
        <v>0</v>
      </c>
      <c r="I63" s="71">
        <v>145</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10</v>
      </c>
      <c r="B64" s="17">
        <v>107</v>
      </c>
      <c r="C64" s="71">
        <v>10</v>
      </c>
      <c r="D64" s="71">
        <f>IFERROR(IF(OR(IFERROR(VLOOKUP($B64&amp;"-"&amp;$C64,エリア表のみ!$D$5:$M$906,3,FALSE) ="●",FALSE),IFERROR(VLOOKUP($B64&amp;"-"&amp;$C64,エリア表のみ!$Q$5:$Z$906,3,FALSE) ="●",FALSE),IFERROR(VLOOKUP($B64&amp;"-"&amp;$C64,エリア表のみ!$AD$5:$AM$906,3,FALSE) ="●",FALSE)),1,0),0)</f>
        <v>0</v>
      </c>
      <c r="E64" s="71">
        <v>210</v>
      </c>
      <c r="F64" s="71">
        <f>IFERROR(IF(OR(IFERROR(VLOOKUP($B64&amp;"-"&amp;$C64,エリア表のみ!$D$5:$M$906,5,FALSE) ="●",FALSE),IFERROR(VLOOKUP($B64&amp;"-"&amp;$C64,エリア表のみ!$Q$5:$Z$906,5,FALSE) ="●",FALSE),IFERROR(VLOOKUP($B64&amp;"-"&amp;$C64,エリア表のみ!$AD$5:$AM$906,5,FALSE) ="●",FALSE)),1,0),0)</f>
        <v>0</v>
      </c>
      <c r="G64" s="71">
        <v>30</v>
      </c>
      <c r="H64" s="71">
        <f>IFERROR(IF(OR(IFERROR(VLOOKUP($B64&amp;"-"&amp;$C64,エリア表のみ!$D$5:$M$906,7,FALSE) ="●",FALSE),IFERROR(VLOOKUP($B64&amp;"-"&amp;$C64,エリア表のみ!$Q$5:$Z$906,7,FALSE) ="●",FALSE),IFERROR(VLOOKUP($B64&amp;"-"&amp;$C64,エリア表のみ!$AD$5:$AM$906,7,FALSE) ="●",FALSE)),1,0),0)</f>
        <v>0</v>
      </c>
      <c r="I64" s="71">
        <v>240</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12</v>
      </c>
      <c r="B65" s="17">
        <v>107</v>
      </c>
      <c r="C65" s="71">
        <v>12</v>
      </c>
      <c r="D65" s="71">
        <f>IFERROR(IF(OR(IFERROR(VLOOKUP($B65&amp;"-"&amp;$C65,エリア表のみ!$D$5:$M$906,3,FALSE) ="●",FALSE),IFERROR(VLOOKUP($B65&amp;"-"&amp;$C65,エリア表のみ!$Q$5:$Z$906,3,FALSE) ="●",FALSE),IFERROR(VLOOKUP($B65&amp;"-"&amp;$C65,エリア表のみ!$AD$5:$AM$906,3,FALSE) ="●",FALSE)),1,0),0)</f>
        <v>0</v>
      </c>
      <c r="E65" s="71">
        <v>185</v>
      </c>
      <c r="F65" s="71">
        <f>IFERROR(IF(OR(IFERROR(VLOOKUP($B65&amp;"-"&amp;$C65,エリア表のみ!$D$5:$M$906,5,FALSE) ="●",FALSE),IFERROR(VLOOKUP($B65&amp;"-"&amp;$C65,エリア表のみ!$Q$5:$Z$906,5,FALSE) ="●",FALSE),IFERROR(VLOOKUP($B65&amp;"-"&amp;$C65,エリア表のみ!$AD$5:$AM$906,5,FALSE) ="●",FALSE)),1,0),0)</f>
        <v>0</v>
      </c>
      <c r="G65" s="71">
        <v>135</v>
      </c>
      <c r="H65" s="71">
        <f>IFERROR(IF(OR(IFERROR(VLOOKUP($B65&amp;"-"&amp;$C65,エリア表のみ!$D$5:$M$906,7,FALSE) ="●",FALSE),IFERROR(VLOOKUP($B65&amp;"-"&amp;$C65,エリア表のみ!$Q$5:$Z$906,7,FALSE) ="●",FALSE),IFERROR(VLOOKUP($B65&amp;"-"&amp;$C65,エリア表のみ!$AD$5:$AM$906,7,FALSE) ="●",FALSE)),1,0),0)</f>
        <v>0</v>
      </c>
      <c r="I65" s="71">
        <v>320</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13</v>
      </c>
      <c r="B66" s="17">
        <v>107</v>
      </c>
      <c r="C66" s="71">
        <v>13</v>
      </c>
      <c r="D66" s="71">
        <f>IFERROR(IF(OR(IFERROR(VLOOKUP($B66&amp;"-"&amp;$C66,エリア表のみ!$D$5:$M$906,3,FALSE) ="●",FALSE),IFERROR(VLOOKUP($B66&amp;"-"&amp;$C66,エリア表のみ!$Q$5:$Z$906,3,FALSE) ="●",FALSE),IFERROR(VLOOKUP($B66&amp;"-"&amp;$C66,エリア表のみ!$AD$5:$AM$906,3,FALSE) ="●",FALSE)),1,0),0)</f>
        <v>0</v>
      </c>
      <c r="E66" s="71">
        <v>85</v>
      </c>
      <c r="F66" s="71">
        <f>IFERROR(IF(OR(IFERROR(VLOOKUP($B66&amp;"-"&amp;$C66,エリア表のみ!$D$5:$M$906,5,FALSE) ="●",FALSE),IFERROR(VLOOKUP($B66&amp;"-"&amp;$C66,エリア表のみ!$Q$5:$Z$906,5,FALSE) ="●",FALSE),IFERROR(VLOOKUP($B66&amp;"-"&amp;$C66,エリア表のみ!$AD$5:$AM$906,5,FALSE) ="●",FALSE)),1,0),0)</f>
        <v>0</v>
      </c>
      <c r="G66" s="71">
        <v>20</v>
      </c>
      <c r="H66" s="71">
        <f>IFERROR(IF(OR(IFERROR(VLOOKUP($B66&amp;"-"&amp;$C66,エリア表のみ!$D$5:$M$906,7,FALSE) ="●",FALSE),IFERROR(VLOOKUP($B66&amp;"-"&amp;$C66,エリア表のみ!$Q$5:$Z$906,7,FALSE) ="●",FALSE),IFERROR(VLOOKUP($B66&amp;"-"&amp;$C66,エリア表のみ!$AD$5:$AM$906,7,FALSE) ="●",FALSE)),1,0),0)</f>
        <v>0</v>
      </c>
      <c r="I66" s="71">
        <v>105</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15</v>
      </c>
      <c r="B67" s="17">
        <v>107</v>
      </c>
      <c r="C67" s="71">
        <v>15</v>
      </c>
      <c r="D67" s="71">
        <f>IFERROR(IF(OR(IFERROR(VLOOKUP($B67&amp;"-"&amp;$C67,エリア表のみ!$D$5:$M$906,3,FALSE) ="●",FALSE),IFERROR(VLOOKUP($B67&amp;"-"&amp;$C67,エリア表のみ!$Q$5:$Z$906,3,FALSE) ="●",FALSE),IFERROR(VLOOKUP($B67&amp;"-"&amp;$C67,エリア表のみ!$AD$5:$AM$906,3,FALSE) ="●",FALSE)),1,0),0)</f>
        <v>0</v>
      </c>
      <c r="E67" s="71">
        <v>165</v>
      </c>
      <c r="F67" s="71">
        <f>IFERROR(IF(OR(IFERROR(VLOOKUP($B67&amp;"-"&amp;$C67,エリア表のみ!$D$5:$M$906,5,FALSE) ="●",FALSE),IFERROR(VLOOKUP($B67&amp;"-"&amp;$C67,エリア表のみ!$Q$5:$Z$906,5,FALSE) ="●",FALSE),IFERROR(VLOOKUP($B67&amp;"-"&amp;$C67,エリア表のみ!$AD$5:$AM$906,5,FALSE) ="●",FALSE)),1,0),0)</f>
        <v>0</v>
      </c>
      <c r="G67" s="71">
        <v>85</v>
      </c>
      <c r="H67" s="71">
        <f>IFERROR(IF(OR(IFERROR(VLOOKUP($B67&amp;"-"&amp;$C67,エリア表のみ!$D$5:$M$906,7,FALSE) ="●",FALSE),IFERROR(VLOOKUP($B67&amp;"-"&amp;$C67,エリア表のみ!$Q$5:$Z$906,7,FALSE) ="●",FALSE),IFERROR(VLOOKUP($B67&amp;"-"&amp;$C67,エリア表のみ!$AD$5:$AM$906,7,FALSE) ="●",FALSE)),1,0),0)</f>
        <v>0</v>
      </c>
      <c r="I67" s="71">
        <v>250</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16</v>
      </c>
      <c r="B68" s="17">
        <v>107</v>
      </c>
      <c r="C68" s="71">
        <v>16</v>
      </c>
      <c r="D68" s="71">
        <f>IFERROR(IF(OR(IFERROR(VLOOKUP($B68&amp;"-"&amp;$C68,エリア表のみ!$D$5:$M$906,3,FALSE) ="●",FALSE),IFERROR(VLOOKUP($B68&amp;"-"&amp;$C68,エリア表のみ!$Q$5:$Z$906,3,FALSE) ="●",FALSE),IFERROR(VLOOKUP($B68&amp;"-"&amp;$C68,エリア表のみ!$AD$5:$AM$906,3,FALSE) ="●",FALSE)),1,0),0)</f>
        <v>0</v>
      </c>
      <c r="E68" s="71">
        <v>20</v>
      </c>
      <c r="F68" s="71">
        <f>IFERROR(IF(OR(IFERROR(VLOOKUP($B68&amp;"-"&amp;$C68,エリア表のみ!$D$5:$M$906,5,FALSE) ="●",FALSE),IFERROR(VLOOKUP($B68&amp;"-"&amp;$C68,エリア表のみ!$Q$5:$Z$906,5,FALSE) ="●",FALSE),IFERROR(VLOOKUP($B68&amp;"-"&amp;$C68,エリア表のみ!$AD$5:$AM$906,5,FALSE) ="●",FALSE)),1,0),0)</f>
        <v>0</v>
      </c>
      <c r="G68" s="71">
        <v>0</v>
      </c>
      <c r="H68" s="71">
        <f>IFERROR(IF(OR(IFERROR(VLOOKUP($B68&amp;"-"&amp;$C68,エリア表のみ!$D$5:$M$906,7,FALSE) ="●",FALSE),IFERROR(VLOOKUP($B68&amp;"-"&amp;$C68,エリア表のみ!$Q$5:$Z$906,7,FALSE) ="●",FALSE),IFERROR(VLOOKUP($B68&amp;"-"&amp;$C68,エリア表のみ!$AD$5:$AM$906,7,FALSE) ="●",FALSE)),1,0),0)</f>
        <v>0</v>
      </c>
      <c r="I68" s="71">
        <v>20</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row r="69" spans="1:10">
      <c r="A69" s="17">
        <v>17</v>
      </c>
      <c r="B69" s="17">
        <v>107</v>
      </c>
      <c r="C69" s="71">
        <v>17</v>
      </c>
      <c r="D69" s="71">
        <f>IFERROR(IF(OR(IFERROR(VLOOKUP($B69&amp;"-"&amp;$C69,エリア表のみ!$D$5:$M$906,3,FALSE) ="●",FALSE),IFERROR(VLOOKUP($B69&amp;"-"&amp;$C69,エリア表のみ!$Q$5:$Z$906,3,FALSE) ="●",FALSE),IFERROR(VLOOKUP($B69&amp;"-"&amp;$C69,エリア表のみ!$AD$5:$AM$906,3,FALSE) ="●",FALSE)),1,0),0)</f>
        <v>0</v>
      </c>
      <c r="E69" s="71">
        <v>95</v>
      </c>
      <c r="F69" s="71">
        <f>IFERROR(IF(OR(IFERROR(VLOOKUP($B69&amp;"-"&amp;$C69,エリア表のみ!$D$5:$M$906,5,FALSE) ="●",FALSE),IFERROR(VLOOKUP($B69&amp;"-"&amp;$C69,エリア表のみ!$Q$5:$Z$906,5,FALSE) ="●",FALSE),IFERROR(VLOOKUP($B69&amp;"-"&amp;$C69,エリア表のみ!$AD$5:$AM$906,5,FALSE) ="●",FALSE)),1,0),0)</f>
        <v>0</v>
      </c>
      <c r="G69" s="71">
        <v>5</v>
      </c>
      <c r="H69" s="71">
        <f>IFERROR(IF(OR(IFERROR(VLOOKUP($B69&amp;"-"&amp;$C69,エリア表のみ!$D$5:$M$906,7,FALSE) ="●",FALSE),IFERROR(VLOOKUP($B69&amp;"-"&amp;$C69,エリア表のみ!$Q$5:$Z$906,7,FALSE) ="●",FALSE),IFERROR(VLOOKUP($B69&amp;"-"&amp;$C69,エリア表のみ!$AD$5:$AM$906,7,FALSE) ="●",FALSE)),1,0),0)</f>
        <v>0</v>
      </c>
      <c r="I69" s="71">
        <v>100</v>
      </c>
      <c r="J69" s="71">
        <f>IFERROR(_xlfn.IFS(IFERROR(VLOOKUP($B69&amp;"-"&amp;$C69,エリア表のみ!$D$5:$M$906,1,FALSE) =$B69&amp;"-"&amp;$C69,FALSE),IFERROR(VLOOKUP($B69&amp;"-"&amp;$C69,エリア表のみ!$D$5:$M$906,9,FALSE),0),IFERROR(VLOOKUP($B69&amp;"-"&amp;$C69,エリア表のみ!$Q$5:$Z$906,1,FALSE) =$B69&amp;"-"&amp;$C69,FALSE),IFERROR(VLOOKUP($B69&amp;"-"&amp;$C69,エリア表のみ!$Q$5:$Z$906,9,FALSE),0),IFERROR(VLOOKUP($B69&amp;"-"&amp;$C69,エリア表のみ!$AD$5:$AM$906,1,FALSE) =$B69&amp;"-"&amp;$C69,FALSE),IFERROR(VLOOKUP($B69&amp;"-"&amp;$C69,エリア表のみ!$AD$5:$AM$906,9,FALSE),0)),0)</f>
        <v>0</v>
      </c>
    </row>
    <row r="70" spans="1:10">
      <c r="A70" s="17">
        <v>18</v>
      </c>
      <c r="B70" s="17">
        <v>107</v>
      </c>
      <c r="C70" s="71">
        <v>18</v>
      </c>
      <c r="D70" s="71">
        <f>IFERROR(IF(OR(IFERROR(VLOOKUP($B70&amp;"-"&amp;$C70,エリア表のみ!$D$5:$M$906,3,FALSE) ="●",FALSE),IFERROR(VLOOKUP($B70&amp;"-"&amp;$C70,エリア表のみ!$Q$5:$Z$906,3,FALSE) ="●",FALSE),IFERROR(VLOOKUP($B70&amp;"-"&amp;$C70,エリア表のみ!$AD$5:$AM$906,3,FALSE) ="●",FALSE)),1,0),0)</f>
        <v>0</v>
      </c>
      <c r="E70" s="71">
        <v>70</v>
      </c>
      <c r="F70" s="71">
        <f>IFERROR(IF(OR(IFERROR(VLOOKUP($B70&amp;"-"&amp;$C70,エリア表のみ!$D$5:$M$906,5,FALSE) ="●",FALSE),IFERROR(VLOOKUP($B70&amp;"-"&amp;$C70,エリア表のみ!$Q$5:$Z$906,5,FALSE) ="●",FALSE),IFERROR(VLOOKUP($B70&amp;"-"&amp;$C70,エリア表のみ!$AD$5:$AM$906,5,FALSE) ="●",FALSE)),1,0),0)</f>
        <v>0</v>
      </c>
      <c r="G70" s="71">
        <v>20</v>
      </c>
      <c r="H70" s="71">
        <f>IFERROR(IF(OR(IFERROR(VLOOKUP($B70&amp;"-"&amp;$C70,エリア表のみ!$D$5:$M$906,7,FALSE) ="●",FALSE),IFERROR(VLOOKUP($B70&amp;"-"&amp;$C70,エリア表のみ!$Q$5:$Z$906,7,FALSE) ="●",FALSE),IFERROR(VLOOKUP($B70&amp;"-"&amp;$C70,エリア表のみ!$AD$5:$AM$906,7,FALSE) ="●",FALSE)),1,0),0)</f>
        <v>0</v>
      </c>
      <c r="I70" s="71">
        <v>90</v>
      </c>
      <c r="J70" s="71">
        <f>IFERROR(_xlfn.IFS(IFERROR(VLOOKUP($B70&amp;"-"&amp;$C70,エリア表のみ!$D$5:$M$906,1,FALSE) =$B70&amp;"-"&amp;$C70,FALSE),IFERROR(VLOOKUP($B70&amp;"-"&amp;$C70,エリア表のみ!$D$5:$M$906,9,FALSE),0),IFERROR(VLOOKUP($B70&amp;"-"&amp;$C70,エリア表のみ!$Q$5:$Z$906,1,FALSE) =$B70&amp;"-"&amp;$C70,FALSE),IFERROR(VLOOKUP($B70&amp;"-"&amp;$C70,エリア表のみ!$Q$5:$Z$906,9,FALSE),0),IFERROR(VLOOKUP($B70&amp;"-"&amp;$C70,エリア表のみ!$AD$5:$AM$906,1,FALSE) =$B70&amp;"-"&amp;$C70,FALSE),IFERROR(VLOOKUP($B70&amp;"-"&amp;$C70,エリア表のみ!$AD$5:$AM$906,9,FALSE),0)),0)</f>
        <v>0</v>
      </c>
    </row>
    <row r="71" spans="1:10">
      <c r="A71" s="17">
        <v>19</v>
      </c>
      <c r="B71" s="17">
        <v>107</v>
      </c>
      <c r="C71" s="71">
        <v>19</v>
      </c>
      <c r="D71" s="71">
        <f>IFERROR(IF(OR(IFERROR(VLOOKUP($B71&amp;"-"&amp;$C71,エリア表のみ!$D$5:$M$906,3,FALSE) ="●",FALSE),IFERROR(VLOOKUP($B71&amp;"-"&amp;$C71,エリア表のみ!$Q$5:$Z$906,3,FALSE) ="●",FALSE),IFERROR(VLOOKUP($B71&amp;"-"&amp;$C71,エリア表のみ!$AD$5:$AM$906,3,FALSE) ="●",FALSE)),1,0),0)</f>
        <v>0</v>
      </c>
      <c r="E71" s="71">
        <v>50</v>
      </c>
      <c r="F71" s="71">
        <f>IFERROR(IF(OR(IFERROR(VLOOKUP($B71&amp;"-"&amp;$C71,エリア表のみ!$D$5:$M$906,5,FALSE) ="●",FALSE),IFERROR(VLOOKUP($B71&amp;"-"&amp;$C71,エリア表のみ!$Q$5:$Z$906,5,FALSE) ="●",FALSE),IFERROR(VLOOKUP($B71&amp;"-"&amp;$C71,エリア表のみ!$AD$5:$AM$906,5,FALSE) ="●",FALSE)),1,0),0)</f>
        <v>0</v>
      </c>
      <c r="G71" s="71">
        <v>0</v>
      </c>
      <c r="H71" s="71">
        <f>IFERROR(IF(OR(IFERROR(VLOOKUP($B71&amp;"-"&amp;$C71,エリア表のみ!$D$5:$M$906,7,FALSE) ="●",FALSE),IFERROR(VLOOKUP($B71&amp;"-"&amp;$C71,エリア表のみ!$Q$5:$Z$906,7,FALSE) ="●",FALSE),IFERROR(VLOOKUP($B71&amp;"-"&amp;$C71,エリア表のみ!$AD$5:$AM$906,7,FALSE) ="●",FALSE)),1,0),0)</f>
        <v>0</v>
      </c>
      <c r="I71" s="71">
        <v>50</v>
      </c>
      <c r="J71" s="71">
        <f>IFERROR(_xlfn.IFS(IFERROR(VLOOKUP($B71&amp;"-"&amp;$C71,エリア表のみ!$D$5:$M$906,1,FALSE) =$B71&amp;"-"&amp;$C71,FALSE),IFERROR(VLOOKUP($B71&amp;"-"&amp;$C71,エリア表のみ!$D$5:$M$906,9,FALSE),0),IFERROR(VLOOKUP($B71&amp;"-"&amp;$C71,エリア表のみ!$Q$5:$Z$906,1,FALSE) =$B71&amp;"-"&amp;$C71,FALSE),IFERROR(VLOOKUP($B71&amp;"-"&amp;$C71,エリア表のみ!$Q$5:$Z$906,9,FALSE),0),IFERROR(VLOOKUP($B71&amp;"-"&amp;$C71,エリア表のみ!$AD$5:$AM$906,1,FALSE) =$B71&amp;"-"&amp;$C71,FALSE),IFERROR(VLOOKUP($B71&amp;"-"&amp;$C71,エリア表のみ!$AD$5:$AM$906,9,FALSE),0)),0)</f>
        <v>0</v>
      </c>
    </row>
    <row r="72" spans="1:10">
      <c r="A72" s="17">
        <v>20</v>
      </c>
      <c r="B72" s="17">
        <v>107</v>
      </c>
      <c r="C72" s="71">
        <v>20</v>
      </c>
      <c r="D72" s="71">
        <f>IFERROR(IF(OR(IFERROR(VLOOKUP($B72&amp;"-"&amp;$C72,エリア表のみ!$D$5:$M$906,3,FALSE) ="●",FALSE),IFERROR(VLOOKUP($B72&amp;"-"&amp;$C72,エリア表のみ!$Q$5:$Z$906,3,FALSE) ="●",FALSE),IFERROR(VLOOKUP($B72&amp;"-"&amp;$C72,エリア表のみ!$AD$5:$AM$906,3,FALSE) ="●",FALSE)),1,0),0)</f>
        <v>0</v>
      </c>
      <c r="E72" s="71">
        <v>50</v>
      </c>
      <c r="F72" s="71">
        <f>IFERROR(IF(OR(IFERROR(VLOOKUP($B72&amp;"-"&amp;$C72,エリア表のみ!$D$5:$M$906,5,FALSE) ="●",FALSE),IFERROR(VLOOKUP($B72&amp;"-"&amp;$C72,エリア表のみ!$Q$5:$Z$906,5,FALSE) ="●",FALSE),IFERROR(VLOOKUP($B72&amp;"-"&amp;$C72,エリア表のみ!$AD$5:$AM$906,5,FALSE) ="●",FALSE)),1,0),0)</f>
        <v>0</v>
      </c>
      <c r="G72" s="71">
        <v>0</v>
      </c>
      <c r="H72" s="71">
        <f>IFERROR(IF(OR(IFERROR(VLOOKUP($B72&amp;"-"&amp;$C72,エリア表のみ!$D$5:$M$906,7,FALSE) ="●",FALSE),IFERROR(VLOOKUP($B72&amp;"-"&amp;$C72,エリア表のみ!$Q$5:$Z$906,7,FALSE) ="●",FALSE),IFERROR(VLOOKUP($B72&amp;"-"&amp;$C72,エリア表のみ!$AD$5:$AM$906,7,FALSE) ="●",FALSE)),1,0),0)</f>
        <v>0</v>
      </c>
      <c r="I72" s="71">
        <v>50</v>
      </c>
      <c r="J72" s="71">
        <f>IFERROR(_xlfn.IFS(IFERROR(VLOOKUP($B72&amp;"-"&amp;$C72,エリア表のみ!$D$5:$M$906,1,FALSE) =$B72&amp;"-"&amp;$C72,FALSE),IFERROR(VLOOKUP($B72&amp;"-"&amp;$C72,エリア表のみ!$D$5:$M$906,9,FALSE),0),IFERROR(VLOOKUP($B72&amp;"-"&amp;$C72,エリア表のみ!$Q$5:$Z$906,1,FALSE) =$B72&amp;"-"&amp;$C72,FALSE),IFERROR(VLOOKUP($B72&amp;"-"&amp;$C72,エリア表のみ!$Q$5:$Z$906,9,FALSE),0),IFERROR(VLOOKUP($B72&amp;"-"&amp;$C72,エリア表のみ!$AD$5:$AM$906,1,FALSE) =$B72&amp;"-"&amp;$C72,FALSE),IFERROR(VLOOKUP($B72&amp;"-"&amp;$C72,エリア表のみ!$AD$5:$AM$906,9,FALSE),0)),0)</f>
        <v>0</v>
      </c>
    </row>
    <row r="73" spans="1:10">
      <c r="A73" s="17">
        <v>21</v>
      </c>
      <c r="B73" s="17">
        <v>107</v>
      </c>
      <c r="C73" s="71">
        <v>21</v>
      </c>
      <c r="D73" s="71">
        <f>IFERROR(IF(OR(IFERROR(VLOOKUP($B73&amp;"-"&amp;$C73,エリア表のみ!$D$5:$M$906,3,FALSE) ="●",FALSE),IFERROR(VLOOKUP($B73&amp;"-"&amp;$C73,エリア表のみ!$Q$5:$Z$906,3,FALSE) ="●",FALSE),IFERROR(VLOOKUP($B73&amp;"-"&amp;$C73,エリア表のみ!$AD$5:$AM$906,3,FALSE) ="●",FALSE)),1,0),0)</f>
        <v>0</v>
      </c>
      <c r="E73" s="71">
        <v>20</v>
      </c>
      <c r="F73" s="71">
        <f>IFERROR(IF(OR(IFERROR(VLOOKUP($B73&amp;"-"&amp;$C73,エリア表のみ!$D$5:$M$906,5,FALSE) ="●",FALSE),IFERROR(VLOOKUP($B73&amp;"-"&amp;$C73,エリア表のみ!$Q$5:$Z$906,5,FALSE) ="●",FALSE),IFERROR(VLOOKUP($B73&amp;"-"&amp;$C73,エリア表のみ!$AD$5:$AM$906,5,FALSE) ="●",FALSE)),1,0),0)</f>
        <v>0</v>
      </c>
      <c r="G73" s="71">
        <v>350</v>
      </c>
      <c r="H73" s="71">
        <f>IFERROR(IF(OR(IFERROR(VLOOKUP($B73&amp;"-"&amp;$C73,エリア表のみ!$D$5:$M$906,7,FALSE) ="●",FALSE),IFERROR(VLOOKUP($B73&amp;"-"&amp;$C73,エリア表のみ!$Q$5:$Z$906,7,FALSE) ="●",FALSE),IFERROR(VLOOKUP($B73&amp;"-"&amp;$C73,エリア表のみ!$AD$5:$AM$906,7,FALSE) ="●",FALSE)),1,0),0)</f>
        <v>0</v>
      </c>
      <c r="I73" s="71">
        <v>370</v>
      </c>
      <c r="J73" s="71">
        <f>IFERROR(_xlfn.IFS(IFERROR(VLOOKUP($B73&amp;"-"&amp;$C73,エリア表のみ!$D$5:$M$906,1,FALSE) =$B73&amp;"-"&amp;$C73,FALSE),IFERROR(VLOOKUP($B73&amp;"-"&amp;$C73,エリア表のみ!$D$5:$M$906,9,FALSE),0),IFERROR(VLOOKUP($B73&amp;"-"&amp;$C73,エリア表のみ!$Q$5:$Z$906,1,FALSE) =$B73&amp;"-"&amp;$C73,FALSE),IFERROR(VLOOKUP($B73&amp;"-"&amp;$C73,エリア表のみ!$Q$5:$Z$906,9,FALSE),0),IFERROR(VLOOKUP($B73&amp;"-"&amp;$C73,エリア表のみ!$AD$5:$AM$906,1,FALSE) =$B73&amp;"-"&amp;$C73,FALSE),IFERROR(VLOOKUP($B73&amp;"-"&amp;$C73,エリア表のみ!$AD$5:$AM$906,9,FALSE),0)),0)</f>
        <v>0</v>
      </c>
    </row>
    <row r="74" spans="1:10">
      <c r="A74" s="17">
        <v>22</v>
      </c>
      <c r="B74" s="17">
        <v>107</v>
      </c>
      <c r="C74" s="71">
        <v>22</v>
      </c>
      <c r="D74" s="71">
        <f>IFERROR(IF(OR(IFERROR(VLOOKUP($B74&amp;"-"&amp;$C74,エリア表のみ!$D$5:$M$906,3,FALSE) ="●",FALSE),IFERROR(VLOOKUP($B74&amp;"-"&amp;$C74,エリア表のみ!$Q$5:$Z$906,3,FALSE) ="●",FALSE),IFERROR(VLOOKUP($B74&amp;"-"&amp;$C74,エリア表のみ!$AD$5:$AM$906,3,FALSE) ="●",FALSE)),1,0),0)</f>
        <v>0</v>
      </c>
      <c r="E74" s="71">
        <v>65</v>
      </c>
      <c r="F74" s="71">
        <f>IFERROR(IF(OR(IFERROR(VLOOKUP($B74&amp;"-"&amp;$C74,エリア表のみ!$D$5:$M$906,5,FALSE) ="●",FALSE),IFERROR(VLOOKUP($B74&amp;"-"&amp;$C74,エリア表のみ!$Q$5:$Z$906,5,FALSE) ="●",FALSE),IFERROR(VLOOKUP($B74&amp;"-"&amp;$C74,エリア表のみ!$AD$5:$AM$906,5,FALSE) ="●",FALSE)),1,0),0)</f>
        <v>0</v>
      </c>
      <c r="G74" s="71">
        <v>50</v>
      </c>
      <c r="H74" s="71">
        <f>IFERROR(IF(OR(IFERROR(VLOOKUP($B74&amp;"-"&amp;$C74,エリア表のみ!$D$5:$M$906,7,FALSE) ="●",FALSE),IFERROR(VLOOKUP($B74&amp;"-"&amp;$C74,エリア表のみ!$Q$5:$Z$906,7,FALSE) ="●",FALSE),IFERROR(VLOOKUP($B74&amp;"-"&amp;$C74,エリア表のみ!$AD$5:$AM$906,7,FALSE) ="●",FALSE)),1,0),0)</f>
        <v>0</v>
      </c>
      <c r="I74" s="71">
        <v>115</v>
      </c>
      <c r="J74" s="71">
        <f>IFERROR(_xlfn.IFS(IFERROR(VLOOKUP($B74&amp;"-"&amp;$C74,エリア表のみ!$D$5:$M$906,1,FALSE) =$B74&amp;"-"&amp;$C74,FALSE),IFERROR(VLOOKUP($B74&amp;"-"&amp;$C74,エリア表のみ!$D$5:$M$906,9,FALSE),0),IFERROR(VLOOKUP($B74&amp;"-"&amp;$C74,エリア表のみ!$Q$5:$Z$906,1,FALSE) =$B74&amp;"-"&amp;$C74,FALSE),IFERROR(VLOOKUP($B74&amp;"-"&amp;$C74,エリア表のみ!$Q$5:$Z$906,9,FALSE),0),IFERROR(VLOOKUP($B74&amp;"-"&amp;$C74,エリア表のみ!$AD$5:$AM$906,1,FALSE) =$B74&amp;"-"&amp;$C74,FALSE),IFERROR(VLOOKUP($B74&amp;"-"&amp;$C74,エリア表のみ!$AD$5:$AM$906,9,FALSE),0)),0)</f>
        <v>0</v>
      </c>
    </row>
    <row r="75" spans="1:10">
      <c r="A75" s="17">
        <v>23</v>
      </c>
      <c r="B75" s="17">
        <v>107</v>
      </c>
      <c r="C75" s="71">
        <v>23</v>
      </c>
      <c r="D75" s="71">
        <f>IFERROR(IF(OR(IFERROR(VLOOKUP($B75&amp;"-"&amp;$C75,エリア表のみ!$D$5:$M$906,3,FALSE) ="●",FALSE),IFERROR(VLOOKUP($B75&amp;"-"&amp;$C75,エリア表のみ!$Q$5:$Z$906,3,FALSE) ="●",FALSE),IFERROR(VLOOKUP($B75&amp;"-"&amp;$C75,エリア表のみ!$AD$5:$AM$906,3,FALSE) ="●",FALSE)),1,0),0)</f>
        <v>0</v>
      </c>
      <c r="E75" s="71">
        <v>20</v>
      </c>
      <c r="F75" s="71">
        <f>IFERROR(IF(OR(IFERROR(VLOOKUP($B75&amp;"-"&amp;$C75,エリア表のみ!$D$5:$M$906,5,FALSE) ="●",FALSE),IFERROR(VLOOKUP($B75&amp;"-"&amp;$C75,エリア表のみ!$Q$5:$Z$906,5,FALSE) ="●",FALSE),IFERROR(VLOOKUP($B75&amp;"-"&amp;$C75,エリア表のみ!$AD$5:$AM$906,5,FALSE) ="●",FALSE)),1,0),0)</f>
        <v>0</v>
      </c>
      <c r="G75" s="71">
        <v>25</v>
      </c>
      <c r="H75" s="71">
        <f>IFERROR(IF(OR(IFERROR(VLOOKUP($B75&amp;"-"&amp;$C75,エリア表のみ!$D$5:$M$906,7,FALSE) ="●",FALSE),IFERROR(VLOOKUP($B75&amp;"-"&amp;$C75,エリア表のみ!$Q$5:$Z$906,7,FALSE) ="●",FALSE),IFERROR(VLOOKUP($B75&amp;"-"&amp;$C75,エリア表のみ!$AD$5:$AM$906,7,FALSE) ="●",FALSE)),1,0),0)</f>
        <v>0</v>
      </c>
      <c r="I75" s="71">
        <v>45</v>
      </c>
      <c r="J75" s="71">
        <f>IFERROR(_xlfn.IFS(IFERROR(VLOOKUP($B75&amp;"-"&amp;$C75,エリア表のみ!$D$5:$M$906,1,FALSE) =$B75&amp;"-"&amp;$C75,FALSE),IFERROR(VLOOKUP($B75&amp;"-"&amp;$C75,エリア表のみ!$D$5:$M$906,9,FALSE),0),IFERROR(VLOOKUP($B75&amp;"-"&amp;$C75,エリア表のみ!$Q$5:$Z$906,1,FALSE) =$B75&amp;"-"&amp;$C75,FALSE),IFERROR(VLOOKUP($B75&amp;"-"&amp;$C75,エリア表のみ!$Q$5:$Z$906,9,FALSE),0),IFERROR(VLOOKUP($B75&amp;"-"&amp;$C75,エリア表のみ!$AD$5:$AM$906,1,FALSE) =$B75&amp;"-"&amp;$C75,FALSE),IFERROR(VLOOKUP($B75&amp;"-"&amp;$C75,エリア表のみ!$AD$5:$AM$906,9,FALSE),0)),0)</f>
        <v>0</v>
      </c>
    </row>
    <row r="76" spans="1:10">
      <c r="A76" s="17">
        <v>24</v>
      </c>
      <c r="B76" s="17">
        <v>107</v>
      </c>
      <c r="C76" s="71">
        <v>24</v>
      </c>
      <c r="D76" s="71">
        <f>IFERROR(IF(OR(IFERROR(VLOOKUP($B76&amp;"-"&amp;$C76,エリア表のみ!$D$5:$M$906,3,FALSE) ="●",FALSE),IFERROR(VLOOKUP($B76&amp;"-"&amp;$C76,エリア表のみ!$Q$5:$Z$906,3,FALSE) ="●",FALSE),IFERROR(VLOOKUP($B76&amp;"-"&amp;$C76,エリア表のみ!$AD$5:$AM$906,3,FALSE) ="●",FALSE)),1,0),0)</f>
        <v>0</v>
      </c>
      <c r="E76" s="71">
        <v>90</v>
      </c>
      <c r="F76" s="71">
        <f>IFERROR(IF(OR(IFERROR(VLOOKUP($B76&amp;"-"&amp;$C76,エリア表のみ!$D$5:$M$906,5,FALSE) ="●",FALSE),IFERROR(VLOOKUP($B76&amp;"-"&amp;$C76,エリア表のみ!$Q$5:$Z$906,5,FALSE) ="●",FALSE),IFERROR(VLOOKUP($B76&amp;"-"&amp;$C76,エリア表のみ!$AD$5:$AM$906,5,FALSE) ="●",FALSE)),1,0),0)</f>
        <v>0</v>
      </c>
      <c r="G76" s="71">
        <v>80</v>
      </c>
      <c r="H76" s="71">
        <f>IFERROR(IF(OR(IFERROR(VLOOKUP($B76&amp;"-"&amp;$C76,エリア表のみ!$D$5:$M$906,7,FALSE) ="●",FALSE),IFERROR(VLOOKUP($B76&amp;"-"&amp;$C76,エリア表のみ!$Q$5:$Z$906,7,FALSE) ="●",FALSE),IFERROR(VLOOKUP($B76&amp;"-"&amp;$C76,エリア表のみ!$AD$5:$AM$906,7,FALSE) ="●",FALSE)),1,0),0)</f>
        <v>0</v>
      </c>
      <c r="I76" s="71">
        <v>170</v>
      </c>
      <c r="J76" s="71">
        <f>IFERROR(_xlfn.IFS(IFERROR(VLOOKUP($B76&amp;"-"&amp;$C76,エリア表のみ!$D$5:$M$906,1,FALSE) =$B76&amp;"-"&amp;$C76,FALSE),IFERROR(VLOOKUP($B76&amp;"-"&amp;$C76,エリア表のみ!$D$5:$M$906,9,FALSE),0),IFERROR(VLOOKUP($B76&amp;"-"&amp;$C76,エリア表のみ!$Q$5:$Z$906,1,FALSE) =$B76&amp;"-"&amp;$C76,FALSE),IFERROR(VLOOKUP($B76&amp;"-"&amp;$C76,エリア表のみ!$Q$5:$Z$906,9,FALSE),0),IFERROR(VLOOKUP($B76&amp;"-"&amp;$C76,エリア表のみ!$AD$5:$AM$906,1,FALSE) =$B76&amp;"-"&amp;$C76,FALSE),IFERROR(VLOOKUP($B76&amp;"-"&amp;$C76,エリア表のみ!$AD$5:$AM$906,9,FALSE),0)),0)</f>
        <v>0</v>
      </c>
    </row>
    <row r="77" spans="1:10">
      <c r="A77" s="17">
        <v>25</v>
      </c>
      <c r="B77" s="17">
        <v>107</v>
      </c>
      <c r="C77" s="71">
        <v>25</v>
      </c>
      <c r="D77" s="71">
        <f>IFERROR(IF(OR(IFERROR(VLOOKUP($B77&amp;"-"&amp;$C77,エリア表のみ!$D$5:$M$906,3,FALSE) ="●",FALSE),IFERROR(VLOOKUP($B77&amp;"-"&amp;$C77,エリア表のみ!$Q$5:$Z$906,3,FALSE) ="●",FALSE),IFERROR(VLOOKUP($B77&amp;"-"&amp;$C77,エリア表のみ!$AD$5:$AM$906,3,FALSE) ="●",FALSE)),1,0),0)</f>
        <v>0</v>
      </c>
      <c r="E77" s="71">
        <v>50</v>
      </c>
      <c r="F77" s="71">
        <f>IFERROR(IF(OR(IFERROR(VLOOKUP($B77&amp;"-"&amp;$C77,エリア表のみ!$D$5:$M$906,5,FALSE) ="●",FALSE),IFERROR(VLOOKUP($B77&amp;"-"&amp;$C77,エリア表のみ!$Q$5:$Z$906,5,FALSE) ="●",FALSE),IFERROR(VLOOKUP($B77&amp;"-"&amp;$C77,エリア表のみ!$AD$5:$AM$906,5,FALSE) ="●",FALSE)),1,0),0)</f>
        <v>0</v>
      </c>
      <c r="G77" s="71">
        <v>120</v>
      </c>
      <c r="H77" s="71">
        <f>IFERROR(IF(OR(IFERROR(VLOOKUP($B77&amp;"-"&amp;$C77,エリア表のみ!$D$5:$M$906,7,FALSE) ="●",FALSE),IFERROR(VLOOKUP($B77&amp;"-"&amp;$C77,エリア表のみ!$Q$5:$Z$906,7,FALSE) ="●",FALSE),IFERROR(VLOOKUP($B77&amp;"-"&amp;$C77,エリア表のみ!$AD$5:$AM$906,7,FALSE) ="●",FALSE)),1,0),0)</f>
        <v>0</v>
      </c>
      <c r="I77" s="71">
        <v>170</v>
      </c>
      <c r="J77" s="71">
        <f>IFERROR(_xlfn.IFS(IFERROR(VLOOKUP($B77&amp;"-"&amp;$C77,エリア表のみ!$D$5:$M$906,1,FALSE) =$B77&amp;"-"&amp;$C77,FALSE),IFERROR(VLOOKUP($B77&amp;"-"&amp;$C77,エリア表のみ!$D$5:$M$906,9,FALSE),0),IFERROR(VLOOKUP($B77&amp;"-"&amp;$C77,エリア表のみ!$Q$5:$Z$906,1,FALSE) =$B77&amp;"-"&amp;$C77,FALSE),IFERROR(VLOOKUP($B77&amp;"-"&amp;$C77,エリア表のみ!$Q$5:$Z$906,9,FALSE),0),IFERROR(VLOOKUP($B77&amp;"-"&amp;$C77,エリア表のみ!$AD$5:$AM$906,1,FALSE) =$B77&amp;"-"&amp;$C77,FALSE),IFERROR(VLOOKUP($B77&amp;"-"&amp;$C77,エリア表のみ!$AD$5:$AM$906,9,FALSE),0)),0)</f>
        <v>0</v>
      </c>
    </row>
    <row r="78" spans="1:10">
      <c r="A78" s="17">
        <v>26</v>
      </c>
      <c r="B78" s="17">
        <v>107</v>
      </c>
      <c r="C78" s="71">
        <v>26</v>
      </c>
      <c r="D78" s="71">
        <f>IFERROR(IF(OR(IFERROR(VLOOKUP($B78&amp;"-"&amp;$C78,エリア表のみ!$D$5:$M$906,3,FALSE) ="●",FALSE),IFERROR(VLOOKUP($B78&amp;"-"&amp;$C78,エリア表のみ!$Q$5:$Z$906,3,FALSE) ="●",FALSE),IFERROR(VLOOKUP($B78&amp;"-"&amp;$C78,エリア表のみ!$AD$5:$AM$906,3,FALSE) ="●",FALSE)),1,0),0)</f>
        <v>0</v>
      </c>
      <c r="E78" s="71">
        <v>30</v>
      </c>
      <c r="F78" s="71">
        <f>IFERROR(IF(OR(IFERROR(VLOOKUP($B78&amp;"-"&amp;$C78,エリア表のみ!$D$5:$M$906,5,FALSE) ="●",FALSE),IFERROR(VLOOKUP($B78&amp;"-"&amp;$C78,エリア表のみ!$Q$5:$Z$906,5,FALSE) ="●",FALSE),IFERROR(VLOOKUP($B78&amp;"-"&amp;$C78,エリア表のみ!$AD$5:$AM$906,5,FALSE) ="●",FALSE)),1,0),0)</f>
        <v>0</v>
      </c>
      <c r="G78" s="71">
        <v>0</v>
      </c>
      <c r="H78" s="71">
        <f>IFERROR(IF(OR(IFERROR(VLOOKUP($B78&amp;"-"&amp;$C78,エリア表のみ!$D$5:$M$906,7,FALSE) ="●",FALSE),IFERROR(VLOOKUP($B78&amp;"-"&amp;$C78,エリア表のみ!$Q$5:$Z$906,7,FALSE) ="●",FALSE),IFERROR(VLOOKUP($B78&amp;"-"&amp;$C78,エリア表のみ!$AD$5:$AM$906,7,FALSE) ="●",FALSE)),1,0),0)</f>
        <v>0</v>
      </c>
      <c r="I78" s="71">
        <v>30</v>
      </c>
      <c r="J78" s="71">
        <f>IFERROR(_xlfn.IFS(IFERROR(VLOOKUP($B78&amp;"-"&amp;$C78,エリア表のみ!$D$5:$M$906,1,FALSE) =$B78&amp;"-"&amp;$C78,FALSE),IFERROR(VLOOKUP($B78&amp;"-"&amp;$C78,エリア表のみ!$D$5:$M$906,9,FALSE),0),IFERROR(VLOOKUP($B78&amp;"-"&amp;$C78,エリア表のみ!$Q$5:$Z$906,1,FALSE) =$B78&amp;"-"&amp;$C78,FALSE),IFERROR(VLOOKUP($B78&amp;"-"&amp;$C78,エリア表のみ!$Q$5:$Z$906,9,FALSE),0),IFERROR(VLOOKUP($B78&amp;"-"&amp;$C78,エリア表のみ!$AD$5:$AM$906,1,FALSE) =$B78&amp;"-"&amp;$C78,FALSE),IFERROR(VLOOKUP($B78&amp;"-"&amp;$C78,エリア表のみ!$AD$5:$AM$906,9,FALSE),0)),0)</f>
        <v>0</v>
      </c>
    </row>
    <row r="79" spans="1:10">
      <c r="A79" s="17">
        <v>27</v>
      </c>
      <c r="B79" s="17">
        <v>107</v>
      </c>
      <c r="C79" s="71">
        <v>27</v>
      </c>
      <c r="D79" s="71">
        <f>IFERROR(IF(OR(IFERROR(VLOOKUP($B79&amp;"-"&amp;$C79,エリア表のみ!$D$5:$M$906,3,FALSE) ="●",FALSE),IFERROR(VLOOKUP($B79&amp;"-"&amp;$C79,エリア表のみ!$Q$5:$Z$906,3,FALSE) ="●",FALSE),IFERROR(VLOOKUP($B79&amp;"-"&amp;$C79,エリア表のみ!$AD$5:$AM$906,3,FALSE) ="●",FALSE)),1,0),0)</f>
        <v>0</v>
      </c>
      <c r="E79" s="71">
        <v>80</v>
      </c>
      <c r="F79" s="71">
        <f>IFERROR(IF(OR(IFERROR(VLOOKUP($B79&amp;"-"&amp;$C79,エリア表のみ!$D$5:$M$906,5,FALSE) ="●",FALSE),IFERROR(VLOOKUP($B79&amp;"-"&amp;$C79,エリア表のみ!$Q$5:$Z$906,5,FALSE) ="●",FALSE),IFERROR(VLOOKUP($B79&amp;"-"&amp;$C79,エリア表のみ!$AD$5:$AM$906,5,FALSE) ="●",FALSE)),1,0),0)</f>
        <v>0</v>
      </c>
      <c r="G79" s="71">
        <v>50</v>
      </c>
      <c r="H79" s="71">
        <f>IFERROR(IF(OR(IFERROR(VLOOKUP($B79&amp;"-"&amp;$C79,エリア表のみ!$D$5:$M$906,7,FALSE) ="●",FALSE),IFERROR(VLOOKUP($B79&amp;"-"&amp;$C79,エリア表のみ!$Q$5:$Z$906,7,FALSE) ="●",FALSE),IFERROR(VLOOKUP($B79&amp;"-"&amp;$C79,エリア表のみ!$AD$5:$AM$906,7,FALSE) ="●",FALSE)),1,0),0)</f>
        <v>0</v>
      </c>
      <c r="I79" s="71">
        <v>130</v>
      </c>
      <c r="J79" s="71">
        <f>IFERROR(_xlfn.IFS(IFERROR(VLOOKUP($B79&amp;"-"&amp;$C79,エリア表のみ!$D$5:$M$906,1,FALSE) =$B79&amp;"-"&amp;$C79,FALSE),IFERROR(VLOOKUP($B79&amp;"-"&amp;$C79,エリア表のみ!$D$5:$M$906,9,FALSE),0),IFERROR(VLOOKUP($B79&amp;"-"&amp;$C79,エリア表のみ!$Q$5:$Z$906,1,FALSE) =$B79&amp;"-"&amp;$C79,FALSE),IFERROR(VLOOKUP($B79&amp;"-"&amp;$C79,エリア表のみ!$Q$5:$Z$906,9,FALSE),0),IFERROR(VLOOKUP($B79&amp;"-"&amp;$C79,エリア表のみ!$AD$5:$AM$906,1,FALSE) =$B79&amp;"-"&amp;$C79,FALSE),IFERROR(VLOOKUP($B79&amp;"-"&amp;$C79,エリア表のみ!$AD$5:$AM$906,9,FALSE),0)),0)</f>
        <v>0</v>
      </c>
    </row>
    <row r="80" spans="1:10">
      <c r="A80" s="17">
        <v>28</v>
      </c>
      <c r="B80" s="17">
        <v>107</v>
      </c>
      <c r="C80" s="71">
        <v>28</v>
      </c>
      <c r="D80" s="71">
        <f>IFERROR(IF(OR(IFERROR(VLOOKUP($B80&amp;"-"&amp;$C80,エリア表のみ!$D$5:$M$906,3,FALSE) ="●",FALSE),IFERROR(VLOOKUP($B80&amp;"-"&amp;$C80,エリア表のみ!$Q$5:$Z$906,3,FALSE) ="●",FALSE),IFERROR(VLOOKUP($B80&amp;"-"&amp;$C80,エリア表のみ!$AD$5:$AM$906,3,FALSE) ="●",FALSE)),1,0),0)</f>
        <v>0</v>
      </c>
      <c r="E80" s="71">
        <v>5</v>
      </c>
      <c r="F80" s="71">
        <f>IFERROR(IF(OR(IFERROR(VLOOKUP($B80&amp;"-"&amp;$C80,エリア表のみ!$D$5:$M$906,5,FALSE) ="●",FALSE),IFERROR(VLOOKUP($B80&amp;"-"&amp;$C80,エリア表のみ!$Q$5:$Z$906,5,FALSE) ="●",FALSE),IFERROR(VLOOKUP($B80&amp;"-"&amp;$C80,エリア表のみ!$AD$5:$AM$906,5,FALSE) ="●",FALSE)),1,0),0)</f>
        <v>0</v>
      </c>
      <c r="G80" s="71">
        <v>10</v>
      </c>
      <c r="H80" s="71">
        <f>IFERROR(IF(OR(IFERROR(VLOOKUP($B80&amp;"-"&amp;$C80,エリア表のみ!$D$5:$M$906,7,FALSE) ="●",FALSE),IFERROR(VLOOKUP($B80&amp;"-"&amp;$C80,エリア表のみ!$Q$5:$Z$906,7,FALSE) ="●",FALSE),IFERROR(VLOOKUP($B80&amp;"-"&amp;$C80,エリア表のみ!$AD$5:$AM$906,7,FALSE) ="●",FALSE)),1,0),0)</f>
        <v>0</v>
      </c>
      <c r="I80" s="71">
        <v>15</v>
      </c>
      <c r="J80" s="71">
        <f>IFERROR(_xlfn.IFS(IFERROR(VLOOKUP($B80&amp;"-"&amp;$C80,エリア表のみ!$D$5:$M$906,1,FALSE) =$B80&amp;"-"&amp;$C80,FALSE),IFERROR(VLOOKUP($B80&amp;"-"&amp;$C80,エリア表のみ!$D$5:$M$906,9,FALSE),0),IFERROR(VLOOKUP($B80&amp;"-"&amp;$C80,エリア表のみ!$Q$5:$Z$906,1,FALSE) =$B80&amp;"-"&amp;$C80,FALSE),IFERROR(VLOOKUP($B80&amp;"-"&amp;$C80,エリア表のみ!$Q$5:$Z$906,9,FALSE),0),IFERROR(VLOOKUP($B80&amp;"-"&amp;$C80,エリア表のみ!$AD$5:$AM$906,1,FALSE) =$B80&amp;"-"&amp;$C80,FALSE),IFERROR(VLOOKUP($B80&amp;"-"&amp;$C80,エリア表のみ!$AD$5:$AM$906,9,FALSE),0)),0)</f>
        <v>0</v>
      </c>
    </row>
    <row r="81" spans="1:12">
      <c r="A81" s="17">
        <v>29</v>
      </c>
      <c r="B81" s="17">
        <v>107</v>
      </c>
      <c r="C81" s="71">
        <v>29</v>
      </c>
      <c r="D81" s="71">
        <f>IFERROR(IF(OR(IFERROR(VLOOKUP($B81&amp;"-"&amp;$C81,エリア表のみ!$D$5:$M$906,3,FALSE) ="●",FALSE),IFERROR(VLOOKUP($B81&amp;"-"&amp;$C81,エリア表のみ!$Q$5:$Z$906,3,FALSE) ="●",FALSE),IFERROR(VLOOKUP($B81&amp;"-"&amp;$C81,エリア表のみ!$AD$5:$AM$906,3,FALSE) ="●",FALSE)),1,0),0)</f>
        <v>0</v>
      </c>
      <c r="E81" s="71">
        <v>20</v>
      </c>
      <c r="F81" s="71">
        <f>IFERROR(IF(OR(IFERROR(VLOOKUP($B81&amp;"-"&amp;$C81,エリア表のみ!$D$5:$M$906,5,FALSE) ="●",FALSE),IFERROR(VLOOKUP($B81&amp;"-"&amp;$C81,エリア表のみ!$Q$5:$Z$906,5,FALSE) ="●",FALSE),IFERROR(VLOOKUP($B81&amp;"-"&amp;$C81,エリア表のみ!$AD$5:$AM$906,5,FALSE) ="●",FALSE)),1,0),0)</f>
        <v>0</v>
      </c>
      <c r="G81" s="71">
        <v>75</v>
      </c>
      <c r="H81" s="71">
        <f>IFERROR(IF(OR(IFERROR(VLOOKUP($B81&amp;"-"&amp;$C81,エリア表のみ!$D$5:$M$906,7,FALSE) ="●",FALSE),IFERROR(VLOOKUP($B81&amp;"-"&amp;$C81,エリア表のみ!$Q$5:$Z$906,7,FALSE) ="●",FALSE),IFERROR(VLOOKUP($B81&amp;"-"&amp;$C81,エリア表のみ!$AD$5:$AM$906,7,FALSE) ="●",FALSE)),1,0),0)</f>
        <v>0</v>
      </c>
      <c r="I81" s="71">
        <v>95</v>
      </c>
      <c r="J81" s="71">
        <f>IFERROR(_xlfn.IFS(IFERROR(VLOOKUP($B81&amp;"-"&amp;$C81,エリア表のみ!$D$5:$M$906,1,FALSE) =$B81&amp;"-"&amp;$C81,FALSE),IFERROR(VLOOKUP($B81&amp;"-"&amp;$C81,エリア表のみ!$D$5:$M$906,9,FALSE),0),IFERROR(VLOOKUP($B81&amp;"-"&amp;$C81,エリア表のみ!$Q$5:$Z$906,1,FALSE) =$B81&amp;"-"&amp;$C81,FALSE),IFERROR(VLOOKUP($B81&amp;"-"&amp;$C81,エリア表のみ!$Q$5:$Z$906,9,FALSE),0),IFERROR(VLOOKUP($B81&amp;"-"&amp;$C81,エリア表のみ!$AD$5:$AM$906,1,FALSE) =$B81&amp;"-"&amp;$C81,FALSE),IFERROR(VLOOKUP($B81&amp;"-"&amp;$C81,エリア表のみ!$AD$5:$AM$906,9,FALSE),0)),0)</f>
        <v>0</v>
      </c>
    </row>
    <row r="82" spans="1:12">
      <c r="A82" s="17">
        <v>30</v>
      </c>
      <c r="B82" s="17">
        <v>107</v>
      </c>
      <c r="C82" s="71">
        <v>30</v>
      </c>
      <c r="D82" s="71">
        <f>IFERROR(IF(OR(IFERROR(VLOOKUP($B82&amp;"-"&amp;$C82,エリア表のみ!$D$5:$M$906,3,FALSE) ="●",FALSE),IFERROR(VLOOKUP($B82&amp;"-"&amp;$C82,エリア表のみ!$Q$5:$Z$906,3,FALSE) ="●",FALSE),IFERROR(VLOOKUP($B82&amp;"-"&amp;$C82,エリア表のみ!$AD$5:$AM$906,3,FALSE) ="●",FALSE)),1,0),0)</f>
        <v>0</v>
      </c>
      <c r="E82" s="71">
        <v>5</v>
      </c>
      <c r="F82" s="71">
        <f>IFERROR(IF(OR(IFERROR(VLOOKUP($B82&amp;"-"&amp;$C82,エリア表のみ!$D$5:$M$906,5,FALSE) ="●",FALSE),IFERROR(VLOOKUP($B82&amp;"-"&amp;$C82,エリア表のみ!$Q$5:$Z$906,5,FALSE) ="●",FALSE),IFERROR(VLOOKUP($B82&amp;"-"&amp;$C82,エリア表のみ!$AD$5:$AM$906,5,FALSE) ="●",FALSE)),1,0),0)</f>
        <v>0</v>
      </c>
      <c r="G82" s="71">
        <v>40</v>
      </c>
      <c r="H82" s="71">
        <f>IFERROR(IF(OR(IFERROR(VLOOKUP($B82&amp;"-"&amp;$C82,エリア表のみ!$D$5:$M$906,7,FALSE) ="●",FALSE),IFERROR(VLOOKUP($B82&amp;"-"&amp;$C82,エリア表のみ!$Q$5:$Z$906,7,FALSE) ="●",FALSE),IFERROR(VLOOKUP($B82&amp;"-"&amp;$C82,エリア表のみ!$AD$5:$AM$906,7,FALSE) ="●",FALSE)),1,0),0)</f>
        <v>0</v>
      </c>
      <c r="I82" s="71">
        <v>45</v>
      </c>
      <c r="J82" s="71">
        <f>IFERROR(_xlfn.IFS(IFERROR(VLOOKUP($B82&amp;"-"&amp;$C82,エリア表のみ!$D$5:$M$906,1,FALSE) =$B82&amp;"-"&amp;$C82,FALSE),IFERROR(VLOOKUP($B82&amp;"-"&amp;$C82,エリア表のみ!$D$5:$M$906,9,FALSE),0),IFERROR(VLOOKUP($B82&amp;"-"&amp;$C82,エリア表のみ!$Q$5:$Z$906,1,FALSE) =$B82&amp;"-"&amp;$C82,FALSE),IFERROR(VLOOKUP($B82&amp;"-"&amp;$C82,エリア表のみ!$Q$5:$Z$906,9,FALSE),0),IFERROR(VLOOKUP($B82&amp;"-"&amp;$C82,エリア表のみ!$AD$5:$AM$906,1,FALSE) =$B82&amp;"-"&amp;$C82,FALSE),IFERROR(VLOOKUP($B82&amp;"-"&amp;$C82,エリア表のみ!$AD$5:$AM$906,9,FALSE),0)),0)</f>
        <v>0</v>
      </c>
    </row>
    <row r="83" spans="1:12">
      <c r="A83" s="17">
        <v>31</v>
      </c>
      <c r="B83" s="17">
        <v>107</v>
      </c>
      <c r="C83" s="71">
        <v>31</v>
      </c>
      <c r="D83" s="71">
        <f>IFERROR(IF(OR(IFERROR(VLOOKUP($B83&amp;"-"&amp;$C83,エリア表のみ!$D$5:$M$906,3,FALSE) ="●",FALSE),IFERROR(VLOOKUP($B83&amp;"-"&amp;$C83,エリア表のみ!$Q$5:$Z$906,3,FALSE) ="●",FALSE),IFERROR(VLOOKUP($B83&amp;"-"&amp;$C83,エリア表のみ!$AD$5:$AM$906,3,FALSE) ="●",FALSE)),1,0),0)</f>
        <v>0</v>
      </c>
      <c r="E83" s="71">
        <v>10</v>
      </c>
      <c r="F83" s="71">
        <f>IFERROR(IF(OR(IFERROR(VLOOKUP($B83&amp;"-"&amp;$C83,エリア表のみ!$D$5:$M$906,5,FALSE) ="●",FALSE),IFERROR(VLOOKUP($B83&amp;"-"&amp;$C83,エリア表のみ!$Q$5:$Z$906,5,FALSE) ="●",FALSE),IFERROR(VLOOKUP($B83&amp;"-"&amp;$C83,エリア表のみ!$AD$5:$AM$906,5,FALSE) ="●",FALSE)),1,0),0)</f>
        <v>0</v>
      </c>
      <c r="G83" s="71">
        <v>5</v>
      </c>
      <c r="H83" s="71">
        <f>IFERROR(IF(OR(IFERROR(VLOOKUP($B83&amp;"-"&amp;$C83,エリア表のみ!$D$5:$M$906,7,FALSE) ="●",FALSE),IFERROR(VLOOKUP($B83&amp;"-"&amp;$C83,エリア表のみ!$Q$5:$Z$906,7,FALSE) ="●",FALSE),IFERROR(VLOOKUP($B83&amp;"-"&amp;$C83,エリア表のみ!$AD$5:$AM$906,7,FALSE) ="●",FALSE)),1,0),0)</f>
        <v>0</v>
      </c>
      <c r="I83" s="71">
        <v>15</v>
      </c>
      <c r="J83" s="71">
        <f>IFERROR(_xlfn.IFS(IFERROR(VLOOKUP($B83&amp;"-"&amp;$C83,エリア表のみ!$D$5:$M$906,1,FALSE) =$B83&amp;"-"&amp;$C83,FALSE),IFERROR(VLOOKUP($B83&amp;"-"&amp;$C83,エリア表のみ!$D$5:$M$906,9,FALSE),0),IFERROR(VLOOKUP($B83&amp;"-"&amp;$C83,エリア表のみ!$Q$5:$Z$906,1,FALSE) =$B83&amp;"-"&amp;$C83,FALSE),IFERROR(VLOOKUP($B83&amp;"-"&amp;$C83,エリア表のみ!$Q$5:$Z$906,9,FALSE),0),IFERROR(VLOOKUP($B83&amp;"-"&amp;$C83,エリア表のみ!$AD$5:$AM$906,1,FALSE) =$B83&amp;"-"&amp;$C83,FALSE),IFERROR(VLOOKUP($B83&amp;"-"&amp;$C83,エリア表のみ!$AD$5:$AM$906,9,FALSE),0)),0)</f>
        <v>0</v>
      </c>
    </row>
    <row r="84" spans="1:12">
      <c r="A84" s="17">
        <v>32</v>
      </c>
      <c r="B84" s="17">
        <v>107</v>
      </c>
      <c r="C84" s="71">
        <v>32</v>
      </c>
      <c r="D84" s="71">
        <f>IFERROR(IF(OR(IFERROR(VLOOKUP($B84&amp;"-"&amp;$C84,エリア表のみ!$D$5:$M$906,3,FALSE) ="●",FALSE),IFERROR(VLOOKUP($B84&amp;"-"&amp;$C84,エリア表のみ!$Q$5:$Z$906,3,FALSE) ="●",FALSE),IFERROR(VLOOKUP($B84&amp;"-"&amp;$C84,エリア表のみ!$AD$5:$AM$906,3,FALSE) ="●",FALSE)),1,0),0)</f>
        <v>0</v>
      </c>
      <c r="E84" s="71">
        <v>40</v>
      </c>
      <c r="F84" s="71">
        <f>IFERROR(IF(OR(IFERROR(VLOOKUP($B84&amp;"-"&amp;$C84,エリア表のみ!$D$5:$M$906,5,FALSE) ="●",FALSE),IFERROR(VLOOKUP($B84&amp;"-"&amp;$C84,エリア表のみ!$Q$5:$Z$906,5,FALSE) ="●",FALSE),IFERROR(VLOOKUP($B84&amp;"-"&amp;$C84,エリア表のみ!$AD$5:$AM$906,5,FALSE) ="●",FALSE)),1,0),0)</f>
        <v>0</v>
      </c>
      <c r="G84" s="71">
        <v>25</v>
      </c>
      <c r="H84" s="71">
        <f>IFERROR(IF(OR(IFERROR(VLOOKUP($B84&amp;"-"&amp;$C84,エリア表のみ!$D$5:$M$906,7,FALSE) ="●",FALSE),IFERROR(VLOOKUP($B84&amp;"-"&amp;$C84,エリア表のみ!$Q$5:$Z$906,7,FALSE) ="●",FALSE),IFERROR(VLOOKUP($B84&amp;"-"&amp;$C84,エリア表のみ!$AD$5:$AM$906,7,FALSE) ="●",FALSE)),1,0),0)</f>
        <v>0</v>
      </c>
      <c r="I84" s="71">
        <v>65</v>
      </c>
      <c r="J84" s="71">
        <f>IFERROR(_xlfn.IFS(IFERROR(VLOOKUP($B84&amp;"-"&amp;$C84,エリア表のみ!$D$5:$M$906,1,FALSE) =$B84&amp;"-"&amp;$C84,FALSE),IFERROR(VLOOKUP($B84&amp;"-"&amp;$C84,エリア表のみ!$D$5:$M$906,9,FALSE),0),IFERROR(VLOOKUP($B84&amp;"-"&amp;$C84,エリア表のみ!$Q$5:$Z$906,1,FALSE) =$B84&amp;"-"&amp;$C84,FALSE),IFERROR(VLOOKUP($B84&amp;"-"&amp;$C84,エリア表のみ!$Q$5:$Z$906,9,FALSE),0),IFERROR(VLOOKUP($B84&amp;"-"&amp;$C84,エリア表のみ!$AD$5:$AM$906,1,FALSE) =$B84&amp;"-"&amp;$C84,FALSE),IFERROR(VLOOKUP($B84&amp;"-"&amp;$C84,エリア表のみ!$AD$5:$AM$906,9,FALSE),0)),0)</f>
        <v>0</v>
      </c>
    </row>
    <row r="85" spans="1:12">
      <c r="A85" s="17">
        <v>33</v>
      </c>
      <c r="B85" s="17">
        <v>107</v>
      </c>
      <c r="C85" s="71">
        <v>33</v>
      </c>
      <c r="D85" s="71">
        <f>IFERROR(IF(OR(IFERROR(VLOOKUP($B85&amp;"-"&amp;$C85,エリア表のみ!$D$5:$M$906,3,FALSE) ="●",FALSE),IFERROR(VLOOKUP($B85&amp;"-"&amp;$C85,エリア表のみ!$Q$5:$Z$906,3,FALSE) ="●",FALSE),IFERROR(VLOOKUP($B85&amp;"-"&amp;$C85,エリア表のみ!$AD$5:$AM$906,3,FALSE) ="●",FALSE)),1,0),0)</f>
        <v>0</v>
      </c>
      <c r="E85" s="71">
        <v>30</v>
      </c>
      <c r="F85" s="71">
        <f>IFERROR(IF(OR(IFERROR(VLOOKUP($B85&amp;"-"&amp;$C85,エリア表のみ!$D$5:$M$906,5,FALSE) ="●",FALSE),IFERROR(VLOOKUP($B85&amp;"-"&amp;$C85,エリア表のみ!$Q$5:$Z$906,5,FALSE) ="●",FALSE),IFERROR(VLOOKUP($B85&amp;"-"&amp;$C85,エリア表のみ!$AD$5:$AM$906,5,FALSE) ="●",FALSE)),1,0),0)</f>
        <v>0</v>
      </c>
      <c r="G85" s="71">
        <v>30</v>
      </c>
      <c r="H85" s="71">
        <f>IFERROR(IF(OR(IFERROR(VLOOKUP($B85&amp;"-"&amp;$C85,エリア表のみ!$D$5:$M$906,7,FALSE) ="●",FALSE),IFERROR(VLOOKUP($B85&amp;"-"&amp;$C85,エリア表のみ!$Q$5:$Z$906,7,FALSE) ="●",FALSE),IFERROR(VLOOKUP($B85&amp;"-"&amp;$C85,エリア表のみ!$AD$5:$AM$906,7,FALSE) ="●",FALSE)),1,0),0)</f>
        <v>0</v>
      </c>
      <c r="I85" s="71">
        <v>60</v>
      </c>
      <c r="J85" s="71">
        <f>IFERROR(_xlfn.IFS(IFERROR(VLOOKUP($B85&amp;"-"&amp;$C85,エリア表のみ!$D$5:$M$906,1,FALSE) =$B85&amp;"-"&amp;$C85,FALSE),IFERROR(VLOOKUP($B85&amp;"-"&amp;$C85,エリア表のみ!$D$5:$M$906,9,FALSE),0),IFERROR(VLOOKUP($B85&amp;"-"&amp;$C85,エリア表のみ!$Q$5:$Z$906,1,FALSE) =$B85&amp;"-"&amp;$C85,FALSE),IFERROR(VLOOKUP($B85&amp;"-"&amp;$C85,エリア表のみ!$Q$5:$Z$906,9,FALSE),0),IFERROR(VLOOKUP($B85&amp;"-"&amp;$C85,エリア表のみ!$AD$5:$AM$906,1,FALSE) =$B85&amp;"-"&amp;$C85,FALSE),IFERROR(VLOOKUP($B85&amp;"-"&amp;$C85,エリア表のみ!$AD$5:$AM$906,9,FALSE),0)),0)</f>
        <v>0</v>
      </c>
    </row>
    <row r="86" spans="1:12">
      <c r="A86" s="17">
        <v>34</v>
      </c>
      <c r="B86" s="17">
        <v>107</v>
      </c>
      <c r="C86" s="71">
        <v>34</v>
      </c>
      <c r="D86" s="71">
        <f>IFERROR(IF(OR(IFERROR(VLOOKUP($B86&amp;"-"&amp;$C86,エリア表のみ!$D$5:$M$906,3,FALSE) ="●",FALSE),IFERROR(VLOOKUP($B86&amp;"-"&amp;$C86,エリア表のみ!$Q$5:$Z$906,3,FALSE) ="●",FALSE),IFERROR(VLOOKUP($B86&amp;"-"&amp;$C86,エリア表のみ!$AD$5:$AM$906,3,FALSE) ="●",FALSE)),1,0),0)</f>
        <v>0</v>
      </c>
      <c r="E86" s="71">
        <v>25</v>
      </c>
      <c r="F86" s="71">
        <f>IFERROR(IF(OR(IFERROR(VLOOKUP($B86&amp;"-"&amp;$C86,エリア表のみ!$D$5:$M$906,5,FALSE) ="●",FALSE),IFERROR(VLOOKUP($B86&amp;"-"&amp;$C86,エリア表のみ!$Q$5:$Z$906,5,FALSE) ="●",FALSE),IFERROR(VLOOKUP($B86&amp;"-"&amp;$C86,エリア表のみ!$AD$5:$AM$906,5,FALSE) ="●",FALSE)),1,0),0)</f>
        <v>0</v>
      </c>
      <c r="G86" s="71">
        <v>0</v>
      </c>
      <c r="H86" s="71">
        <f>IFERROR(IF(OR(IFERROR(VLOOKUP($B86&amp;"-"&amp;$C86,エリア表のみ!$D$5:$M$906,7,FALSE) ="●",FALSE),IFERROR(VLOOKUP($B86&amp;"-"&amp;$C86,エリア表のみ!$Q$5:$Z$906,7,FALSE) ="●",FALSE),IFERROR(VLOOKUP($B86&amp;"-"&amp;$C86,エリア表のみ!$AD$5:$AM$906,7,FALSE) ="●",FALSE)),1,0),0)</f>
        <v>0</v>
      </c>
      <c r="I86" s="71">
        <v>25</v>
      </c>
      <c r="J86" s="71">
        <f>IFERROR(_xlfn.IFS(IFERROR(VLOOKUP($B86&amp;"-"&amp;$C86,エリア表のみ!$D$5:$M$906,1,FALSE) =$B86&amp;"-"&amp;$C86,FALSE),IFERROR(VLOOKUP($B86&amp;"-"&amp;$C86,エリア表のみ!$D$5:$M$906,9,FALSE),0),IFERROR(VLOOKUP($B86&amp;"-"&amp;$C86,エリア表のみ!$Q$5:$Z$906,1,FALSE) =$B86&amp;"-"&amp;$C86,FALSE),IFERROR(VLOOKUP($B86&amp;"-"&amp;$C86,エリア表のみ!$Q$5:$Z$906,9,FALSE),0),IFERROR(VLOOKUP($B86&amp;"-"&amp;$C86,エリア表のみ!$AD$5:$AM$906,1,FALSE) =$B86&amp;"-"&amp;$C86,FALSE),IFERROR(VLOOKUP($B86&amp;"-"&amp;$C86,エリア表のみ!$AD$5:$AM$906,9,FALSE),0)),0)</f>
        <v>0</v>
      </c>
    </row>
    <row r="87" spans="1:12">
      <c r="A87" s="17">
        <v>35</v>
      </c>
      <c r="B87" s="17">
        <v>107</v>
      </c>
      <c r="C87" s="71">
        <v>35</v>
      </c>
      <c r="D87" s="71">
        <f>IFERROR(IF(OR(IFERROR(VLOOKUP($B87&amp;"-"&amp;$C87,エリア表のみ!$D$5:$M$906,3,FALSE) ="●",FALSE),IFERROR(VLOOKUP($B87&amp;"-"&amp;$C87,エリア表のみ!$Q$5:$Z$906,3,FALSE) ="●",FALSE),IFERROR(VLOOKUP($B87&amp;"-"&amp;$C87,エリア表のみ!$AD$5:$AM$906,3,FALSE) ="●",FALSE)),1,0),0)</f>
        <v>0</v>
      </c>
      <c r="E87" s="71">
        <v>0</v>
      </c>
      <c r="F87" s="71">
        <f>IFERROR(IF(OR(IFERROR(VLOOKUP($B87&amp;"-"&amp;$C87,エリア表のみ!$D$5:$M$906,5,FALSE) ="●",FALSE),IFERROR(VLOOKUP($B87&amp;"-"&amp;$C87,エリア表のみ!$Q$5:$Z$906,5,FALSE) ="●",FALSE),IFERROR(VLOOKUP($B87&amp;"-"&amp;$C87,エリア表のみ!$AD$5:$AM$906,5,FALSE) ="●",FALSE)),1,0),0)</f>
        <v>0</v>
      </c>
      <c r="G87" s="71">
        <v>150</v>
      </c>
      <c r="H87" s="71">
        <f>IFERROR(IF(OR(IFERROR(VLOOKUP($B87&amp;"-"&amp;$C87,エリア表のみ!$D$5:$M$906,7,FALSE) ="●",FALSE),IFERROR(VLOOKUP($B87&amp;"-"&amp;$C87,エリア表のみ!$Q$5:$Z$906,7,FALSE) ="●",FALSE),IFERROR(VLOOKUP($B87&amp;"-"&amp;$C87,エリア表のみ!$AD$5:$AM$906,7,FALSE) ="●",FALSE)),1,0),0)</f>
        <v>0</v>
      </c>
      <c r="I87" s="71">
        <v>150</v>
      </c>
      <c r="J87" s="71">
        <f>IFERROR(_xlfn.IFS(IFERROR(VLOOKUP($B87&amp;"-"&amp;$C87,エリア表のみ!$D$5:$M$906,1,FALSE) =$B87&amp;"-"&amp;$C87,FALSE),IFERROR(VLOOKUP($B87&amp;"-"&amp;$C87,エリア表のみ!$D$5:$M$906,9,FALSE),0),IFERROR(VLOOKUP($B87&amp;"-"&amp;$C87,エリア表のみ!$Q$5:$Z$906,1,FALSE) =$B87&amp;"-"&amp;$C87,FALSE),IFERROR(VLOOKUP($B87&amp;"-"&amp;$C87,エリア表のみ!$Q$5:$Z$906,9,FALSE),0),IFERROR(VLOOKUP($B87&amp;"-"&amp;$C87,エリア表のみ!$AD$5:$AM$906,1,FALSE) =$B87&amp;"-"&amp;$C87,FALSE),IFERROR(VLOOKUP($B87&amp;"-"&amp;$C87,エリア表のみ!$AD$5:$AM$906,9,FALSE),0)),0)</f>
        <v>0</v>
      </c>
    </row>
    <row r="88" spans="1:12">
      <c r="A88" s="17">
        <v>1</v>
      </c>
      <c r="B88" s="17">
        <v>108</v>
      </c>
      <c r="C88" s="71">
        <v>1</v>
      </c>
      <c r="D88" s="71">
        <f>IFERROR(IF(OR(IFERROR(VLOOKUP($B88&amp;"-"&amp;$C88,エリア表のみ!$D$5:$M$906,3,FALSE) ="●",FALSE),IFERROR(VLOOKUP($B88&amp;"-"&amp;$C88,エリア表のみ!$Q$5:$Z$906,3,FALSE) ="●",FALSE),IFERROR(VLOOKUP($B88&amp;"-"&amp;$C88,エリア表のみ!$AD$5:$AM$906,3,FALSE) ="●",FALSE)),1,0),0)</f>
        <v>0</v>
      </c>
      <c r="E88" s="71">
        <v>20</v>
      </c>
      <c r="F88" s="71">
        <f>IFERROR(IF(OR(IFERROR(VLOOKUP($B88&amp;"-"&amp;$C88,エリア表のみ!$D$5:$M$906,5,FALSE) ="●",FALSE),IFERROR(VLOOKUP($B88&amp;"-"&amp;$C88,エリア表のみ!$Q$5:$Z$906,5,FALSE) ="●",FALSE),IFERROR(VLOOKUP($B88&amp;"-"&amp;$C88,エリア表のみ!$AD$5:$AM$906,5,FALSE) ="●",FALSE)),1,0),0)</f>
        <v>0</v>
      </c>
      <c r="G88" s="71">
        <v>0</v>
      </c>
      <c r="H88" s="71">
        <f>IFERROR(IF(OR(IFERROR(VLOOKUP($B88&amp;"-"&amp;$C88,エリア表のみ!$D$5:$M$906,7,FALSE) ="●",FALSE),IFERROR(VLOOKUP($B88&amp;"-"&amp;$C88,エリア表のみ!$Q$5:$Z$906,7,FALSE) ="●",FALSE),IFERROR(VLOOKUP($B88&amp;"-"&amp;$C88,エリア表のみ!$AD$5:$AM$906,7,FALSE) ="●",FALSE)),1,0),0)</f>
        <v>0</v>
      </c>
      <c r="I88" s="71">
        <v>20</v>
      </c>
      <c r="J88" s="71">
        <f>IFERROR(_xlfn.IFS(IFERROR(VLOOKUP($B88&amp;"-"&amp;$C88,エリア表のみ!$D$5:$M$906,1,FALSE) =$B88&amp;"-"&amp;$C88,FALSE),IFERROR(VLOOKUP($B88&amp;"-"&amp;$C88,エリア表のみ!$D$5:$M$906,9,FALSE),0),IFERROR(VLOOKUP($B88&amp;"-"&amp;$C88,エリア表のみ!$Q$5:$Z$906,1,FALSE) =$B88&amp;"-"&amp;$C88,FALSE),IFERROR(VLOOKUP($B88&amp;"-"&amp;$C88,エリア表のみ!$Q$5:$Z$906,9,FALSE),0),IFERROR(VLOOKUP($B88&amp;"-"&amp;$C88,エリア表のみ!$AD$5:$AM$906,1,FALSE) =$B88&amp;"-"&amp;$C88,FALSE),IFERROR(VLOOKUP($B88&amp;"-"&amp;$C88,エリア表のみ!$AD$5:$AM$906,9,FALSE),0)),0)</f>
        <v>0</v>
      </c>
    </row>
    <row r="89" spans="1:12">
      <c r="A89" s="17">
        <v>2</v>
      </c>
      <c r="B89" s="17">
        <v>108</v>
      </c>
      <c r="C89" s="71">
        <v>2</v>
      </c>
      <c r="D89" s="71">
        <f>IFERROR(IF(OR(IFERROR(VLOOKUP($B89&amp;"-"&amp;$C89,エリア表のみ!$D$5:$M$906,3,FALSE) ="●",FALSE),IFERROR(VLOOKUP($B89&amp;"-"&amp;$C89,エリア表のみ!$Q$5:$Z$906,3,FALSE) ="●",FALSE),IFERROR(VLOOKUP($B89&amp;"-"&amp;$C89,エリア表のみ!$AD$5:$AM$906,3,FALSE) ="●",FALSE)),1,0),0)</f>
        <v>0</v>
      </c>
      <c r="E89" s="71">
        <v>20</v>
      </c>
      <c r="F89" s="71">
        <f>IFERROR(IF(OR(IFERROR(VLOOKUP($B89&amp;"-"&amp;$C89,エリア表のみ!$D$5:$M$906,5,FALSE) ="●",FALSE),IFERROR(VLOOKUP($B89&amp;"-"&amp;$C89,エリア表のみ!$Q$5:$Z$906,5,FALSE) ="●",FALSE),IFERROR(VLOOKUP($B89&amp;"-"&amp;$C89,エリア表のみ!$AD$5:$AM$906,5,FALSE) ="●",FALSE)),1,0),0)</f>
        <v>0</v>
      </c>
      <c r="G89" s="71">
        <v>70</v>
      </c>
      <c r="H89" s="71">
        <f>IFERROR(IF(OR(IFERROR(VLOOKUP($B89&amp;"-"&amp;$C89,エリア表のみ!$D$5:$M$906,7,FALSE) ="●",FALSE),IFERROR(VLOOKUP($B89&amp;"-"&amp;$C89,エリア表のみ!$Q$5:$Z$906,7,FALSE) ="●",FALSE),IFERROR(VLOOKUP($B89&amp;"-"&amp;$C89,エリア表のみ!$AD$5:$AM$906,7,FALSE) ="●",FALSE)),1,0),0)</f>
        <v>0</v>
      </c>
      <c r="I89" s="71">
        <v>90</v>
      </c>
      <c r="J89" s="71">
        <f>IFERROR(_xlfn.IFS(IFERROR(VLOOKUP($B89&amp;"-"&amp;$C89,エリア表のみ!$D$5:$M$906,1,FALSE) =$B89&amp;"-"&amp;$C89,FALSE),IFERROR(VLOOKUP($B89&amp;"-"&amp;$C89,エリア表のみ!$D$5:$M$906,9,FALSE),0),IFERROR(VLOOKUP($B89&amp;"-"&amp;$C89,エリア表のみ!$Q$5:$Z$906,1,FALSE) =$B89&amp;"-"&amp;$C89,FALSE),IFERROR(VLOOKUP($B89&amp;"-"&amp;$C89,エリア表のみ!$Q$5:$Z$906,9,FALSE),0),IFERROR(VLOOKUP($B89&amp;"-"&amp;$C89,エリア表のみ!$AD$5:$AM$906,1,FALSE) =$B89&amp;"-"&amp;$C89,FALSE),IFERROR(VLOOKUP($B89&amp;"-"&amp;$C89,エリア表のみ!$AD$5:$AM$906,9,FALSE),0)),0)</f>
        <v>0</v>
      </c>
      <c r="L89" s="18"/>
    </row>
    <row r="90" spans="1:12">
      <c r="A90" s="17">
        <v>3</v>
      </c>
      <c r="B90" s="17">
        <v>108</v>
      </c>
      <c r="C90" s="71">
        <v>3</v>
      </c>
      <c r="D90" s="71">
        <f>IFERROR(IF(OR(IFERROR(VLOOKUP($B90&amp;"-"&amp;$C90,エリア表のみ!$D$5:$M$906,3,FALSE) ="●",FALSE),IFERROR(VLOOKUP($B90&amp;"-"&amp;$C90,エリア表のみ!$Q$5:$Z$906,3,FALSE) ="●",FALSE),IFERROR(VLOOKUP($B90&amp;"-"&amp;$C90,エリア表のみ!$AD$5:$AM$906,3,FALSE) ="●",FALSE)),1,0),0)</f>
        <v>0</v>
      </c>
      <c r="E90" s="71">
        <v>25</v>
      </c>
      <c r="F90" s="71">
        <f>IFERROR(IF(OR(IFERROR(VLOOKUP($B90&amp;"-"&amp;$C90,エリア表のみ!$D$5:$M$906,5,FALSE) ="●",FALSE),IFERROR(VLOOKUP($B90&amp;"-"&amp;$C90,エリア表のみ!$Q$5:$Z$906,5,FALSE) ="●",FALSE),IFERROR(VLOOKUP($B90&amp;"-"&amp;$C90,エリア表のみ!$AD$5:$AM$906,5,FALSE) ="●",FALSE)),1,0),0)</f>
        <v>0</v>
      </c>
      <c r="G90" s="71">
        <v>5</v>
      </c>
      <c r="H90" s="71">
        <f>IFERROR(IF(OR(IFERROR(VLOOKUP($B90&amp;"-"&amp;$C90,エリア表のみ!$D$5:$M$906,7,FALSE) ="●",FALSE),IFERROR(VLOOKUP($B90&amp;"-"&amp;$C90,エリア表のみ!$Q$5:$Z$906,7,FALSE) ="●",FALSE),IFERROR(VLOOKUP($B90&amp;"-"&amp;$C90,エリア表のみ!$AD$5:$AM$906,7,FALSE) ="●",FALSE)),1,0),0)</f>
        <v>0</v>
      </c>
      <c r="I90" s="71">
        <v>30</v>
      </c>
      <c r="J90" s="71">
        <f>IFERROR(_xlfn.IFS(IFERROR(VLOOKUP($B90&amp;"-"&amp;$C90,エリア表のみ!$D$5:$M$906,1,FALSE) =$B90&amp;"-"&amp;$C90,FALSE),IFERROR(VLOOKUP($B90&amp;"-"&amp;$C90,エリア表のみ!$D$5:$M$906,9,FALSE),0),IFERROR(VLOOKUP($B90&amp;"-"&amp;$C90,エリア表のみ!$Q$5:$Z$906,1,FALSE) =$B90&amp;"-"&amp;$C90,FALSE),IFERROR(VLOOKUP($B90&amp;"-"&amp;$C90,エリア表のみ!$Q$5:$Z$906,9,FALSE),0),IFERROR(VLOOKUP($B90&amp;"-"&amp;$C90,エリア表のみ!$AD$5:$AM$906,1,FALSE) =$B90&amp;"-"&amp;$C90,FALSE),IFERROR(VLOOKUP($B90&amp;"-"&amp;$C90,エリア表のみ!$AD$5:$AM$906,9,FALSE),0)),0)</f>
        <v>0</v>
      </c>
    </row>
    <row r="91" spans="1:12">
      <c r="A91" s="17">
        <v>4</v>
      </c>
      <c r="B91" s="17">
        <v>108</v>
      </c>
      <c r="C91" s="71">
        <v>4</v>
      </c>
      <c r="D91" s="71">
        <f>IFERROR(IF(OR(IFERROR(VLOOKUP($B91&amp;"-"&amp;$C91,エリア表のみ!$D$5:$M$906,3,FALSE) ="●",FALSE),IFERROR(VLOOKUP($B91&amp;"-"&amp;$C91,エリア表のみ!$Q$5:$Z$906,3,FALSE) ="●",FALSE),IFERROR(VLOOKUP($B91&amp;"-"&amp;$C91,エリア表のみ!$AD$5:$AM$906,3,FALSE) ="●",FALSE)),1,0),0)</f>
        <v>0</v>
      </c>
      <c r="E91" s="71">
        <v>10</v>
      </c>
      <c r="F91" s="71">
        <f>IFERROR(IF(OR(IFERROR(VLOOKUP($B91&amp;"-"&amp;$C91,エリア表のみ!$D$5:$M$906,5,FALSE) ="●",FALSE),IFERROR(VLOOKUP($B91&amp;"-"&amp;$C91,エリア表のみ!$Q$5:$Z$906,5,FALSE) ="●",FALSE),IFERROR(VLOOKUP($B91&amp;"-"&amp;$C91,エリア表のみ!$AD$5:$AM$906,5,FALSE) ="●",FALSE)),1,0),0)</f>
        <v>0</v>
      </c>
      <c r="G91" s="71">
        <v>5</v>
      </c>
      <c r="H91" s="71">
        <f>IFERROR(IF(OR(IFERROR(VLOOKUP($B91&amp;"-"&amp;$C91,エリア表のみ!$D$5:$M$906,7,FALSE) ="●",FALSE),IFERROR(VLOOKUP($B91&amp;"-"&amp;$C91,エリア表のみ!$Q$5:$Z$906,7,FALSE) ="●",FALSE),IFERROR(VLOOKUP($B91&amp;"-"&amp;$C91,エリア表のみ!$AD$5:$AM$906,7,FALSE) ="●",FALSE)),1,0),0)</f>
        <v>0</v>
      </c>
      <c r="I91" s="71">
        <v>15</v>
      </c>
      <c r="J91" s="71">
        <f>IFERROR(_xlfn.IFS(IFERROR(VLOOKUP($B91&amp;"-"&amp;$C91,エリア表のみ!$D$5:$M$906,1,FALSE) =$B91&amp;"-"&amp;$C91,FALSE),IFERROR(VLOOKUP($B91&amp;"-"&amp;$C91,エリア表のみ!$D$5:$M$906,9,FALSE),0),IFERROR(VLOOKUP($B91&amp;"-"&amp;$C91,エリア表のみ!$Q$5:$Z$906,1,FALSE) =$B91&amp;"-"&amp;$C91,FALSE),IFERROR(VLOOKUP($B91&amp;"-"&amp;$C91,エリア表のみ!$Q$5:$Z$906,9,FALSE),0),IFERROR(VLOOKUP($B91&amp;"-"&amp;$C91,エリア表のみ!$AD$5:$AM$906,1,FALSE) =$B91&amp;"-"&amp;$C91,FALSE),IFERROR(VLOOKUP($B91&amp;"-"&amp;$C91,エリア表のみ!$AD$5:$AM$906,9,FALSE),0)),0)</f>
        <v>0</v>
      </c>
    </row>
    <row r="92" spans="1:12">
      <c r="A92" s="17">
        <v>5</v>
      </c>
      <c r="B92" s="17">
        <v>108</v>
      </c>
      <c r="C92" s="71">
        <v>5</v>
      </c>
      <c r="D92" s="71">
        <f>IFERROR(IF(OR(IFERROR(VLOOKUP($B92&amp;"-"&amp;$C92,エリア表のみ!$D$5:$M$906,3,FALSE) ="●",FALSE),IFERROR(VLOOKUP($B92&amp;"-"&amp;$C92,エリア表のみ!$Q$5:$Z$906,3,FALSE) ="●",FALSE),IFERROR(VLOOKUP($B92&amp;"-"&amp;$C92,エリア表のみ!$AD$5:$AM$906,3,FALSE) ="●",FALSE)),1,0),0)</f>
        <v>0</v>
      </c>
      <c r="E92" s="71">
        <v>25</v>
      </c>
      <c r="F92" s="71">
        <f>IFERROR(IF(OR(IFERROR(VLOOKUP($B92&amp;"-"&amp;$C92,エリア表のみ!$D$5:$M$906,5,FALSE) ="●",FALSE),IFERROR(VLOOKUP($B92&amp;"-"&amp;$C92,エリア表のみ!$Q$5:$Z$906,5,FALSE) ="●",FALSE),IFERROR(VLOOKUP($B92&amp;"-"&amp;$C92,エリア表のみ!$AD$5:$AM$906,5,FALSE) ="●",FALSE)),1,0),0)</f>
        <v>0</v>
      </c>
      <c r="G92" s="71">
        <v>0</v>
      </c>
      <c r="H92" s="71">
        <f>IFERROR(IF(OR(IFERROR(VLOOKUP($B92&amp;"-"&amp;$C92,エリア表のみ!$D$5:$M$906,7,FALSE) ="●",FALSE),IFERROR(VLOOKUP($B92&amp;"-"&amp;$C92,エリア表のみ!$Q$5:$Z$906,7,FALSE) ="●",FALSE),IFERROR(VLOOKUP($B92&amp;"-"&amp;$C92,エリア表のみ!$AD$5:$AM$906,7,FALSE) ="●",FALSE)),1,0),0)</f>
        <v>0</v>
      </c>
      <c r="I92" s="71">
        <v>25</v>
      </c>
      <c r="J92" s="71">
        <f>IFERROR(_xlfn.IFS(IFERROR(VLOOKUP($B92&amp;"-"&amp;$C92,エリア表のみ!$D$5:$M$906,1,FALSE) =$B92&amp;"-"&amp;$C92,FALSE),IFERROR(VLOOKUP($B92&amp;"-"&amp;$C92,エリア表のみ!$D$5:$M$906,9,FALSE),0),IFERROR(VLOOKUP($B92&amp;"-"&amp;$C92,エリア表のみ!$Q$5:$Z$906,1,FALSE) =$B92&amp;"-"&amp;$C92,FALSE),IFERROR(VLOOKUP($B92&amp;"-"&amp;$C92,エリア表のみ!$Q$5:$Z$906,9,FALSE),0),IFERROR(VLOOKUP($B92&amp;"-"&amp;$C92,エリア表のみ!$AD$5:$AM$906,1,FALSE) =$B92&amp;"-"&amp;$C92,FALSE),IFERROR(VLOOKUP($B92&amp;"-"&amp;$C92,エリア表のみ!$AD$5:$AM$906,9,FALSE),0)),0)</f>
        <v>0</v>
      </c>
    </row>
    <row r="93" spans="1:12">
      <c r="A93" s="17">
        <v>6</v>
      </c>
      <c r="B93" s="17">
        <v>108</v>
      </c>
      <c r="C93" s="71">
        <v>6</v>
      </c>
      <c r="D93" s="71">
        <f>IFERROR(IF(OR(IFERROR(VLOOKUP($B93&amp;"-"&amp;$C93,エリア表のみ!$D$5:$M$906,3,FALSE) ="●",FALSE),IFERROR(VLOOKUP($B93&amp;"-"&amp;$C93,エリア表のみ!$Q$5:$Z$906,3,FALSE) ="●",FALSE),IFERROR(VLOOKUP($B93&amp;"-"&amp;$C93,エリア表のみ!$AD$5:$AM$906,3,FALSE) ="●",FALSE)),1,0),0)</f>
        <v>0</v>
      </c>
      <c r="E93" s="71">
        <v>15</v>
      </c>
      <c r="F93" s="71">
        <f>IFERROR(IF(OR(IFERROR(VLOOKUP($B93&amp;"-"&amp;$C93,エリア表のみ!$D$5:$M$906,5,FALSE) ="●",FALSE),IFERROR(VLOOKUP($B93&amp;"-"&amp;$C93,エリア表のみ!$Q$5:$Z$906,5,FALSE) ="●",FALSE),IFERROR(VLOOKUP($B93&amp;"-"&amp;$C93,エリア表のみ!$AD$5:$AM$906,5,FALSE) ="●",FALSE)),1,0),0)</f>
        <v>0</v>
      </c>
      <c r="G93" s="71">
        <v>20</v>
      </c>
      <c r="H93" s="71">
        <f>IFERROR(IF(OR(IFERROR(VLOOKUP($B93&amp;"-"&amp;$C93,エリア表のみ!$D$5:$M$906,7,FALSE) ="●",FALSE),IFERROR(VLOOKUP($B93&amp;"-"&amp;$C93,エリア表のみ!$Q$5:$Z$906,7,FALSE) ="●",FALSE),IFERROR(VLOOKUP($B93&amp;"-"&amp;$C93,エリア表のみ!$AD$5:$AM$906,7,FALSE) ="●",FALSE)),1,0),0)</f>
        <v>0</v>
      </c>
      <c r="I93" s="71">
        <v>35</v>
      </c>
      <c r="J93" s="71">
        <f>IFERROR(_xlfn.IFS(IFERROR(VLOOKUP($B93&amp;"-"&amp;$C93,エリア表のみ!$D$5:$M$906,1,FALSE) =$B93&amp;"-"&amp;$C93,FALSE),IFERROR(VLOOKUP($B93&amp;"-"&amp;$C93,エリア表のみ!$D$5:$M$906,9,FALSE),0),IFERROR(VLOOKUP($B93&amp;"-"&amp;$C93,エリア表のみ!$Q$5:$Z$906,1,FALSE) =$B93&amp;"-"&amp;$C93,FALSE),IFERROR(VLOOKUP($B93&amp;"-"&amp;$C93,エリア表のみ!$Q$5:$Z$906,9,FALSE),0),IFERROR(VLOOKUP($B93&amp;"-"&amp;$C93,エリア表のみ!$AD$5:$AM$906,1,FALSE) =$B93&amp;"-"&amp;$C93,FALSE),IFERROR(VLOOKUP($B93&amp;"-"&amp;$C93,エリア表のみ!$AD$5:$AM$906,9,FALSE),0)),0)</f>
        <v>0</v>
      </c>
    </row>
    <row r="94" spans="1:12">
      <c r="A94" s="17">
        <v>7</v>
      </c>
      <c r="B94" s="17">
        <v>108</v>
      </c>
      <c r="C94" s="71">
        <v>7</v>
      </c>
      <c r="D94" s="71">
        <f>IFERROR(IF(OR(IFERROR(VLOOKUP($B94&amp;"-"&amp;$C94,エリア表のみ!$D$5:$M$906,3,FALSE) ="●",FALSE),IFERROR(VLOOKUP($B94&amp;"-"&amp;$C94,エリア表のみ!$Q$5:$Z$906,3,FALSE) ="●",FALSE),IFERROR(VLOOKUP($B94&amp;"-"&amp;$C94,エリア表のみ!$AD$5:$AM$906,3,FALSE) ="●",FALSE)),1,0),0)</f>
        <v>0</v>
      </c>
      <c r="E94" s="71">
        <v>20</v>
      </c>
      <c r="F94" s="71">
        <f>IFERROR(IF(OR(IFERROR(VLOOKUP($B94&amp;"-"&amp;$C94,エリア表のみ!$D$5:$M$906,5,FALSE) ="●",FALSE),IFERROR(VLOOKUP($B94&amp;"-"&amp;$C94,エリア表のみ!$Q$5:$Z$906,5,FALSE) ="●",FALSE),IFERROR(VLOOKUP($B94&amp;"-"&amp;$C94,エリア表のみ!$AD$5:$AM$906,5,FALSE) ="●",FALSE)),1,0),0)</f>
        <v>0</v>
      </c>
      <c r="G94" s="71">
        <v>0</v>
      </c>
      <c r="H94" s="71">
        <f>IFERROR(IF(OR(IFERROR(VLOOKUP($B94&amp;"-"&amp;$C94,エリア表のみ!$D$5:$M$906,7,FALSE) ="●",FALSE),IFERROR(VLOOKUP($B94&amp;"-"&amp;$C94,エリア表のみ!$Q$5:$Z$906,7,FALSE) ="●",FALSE),IFERROR(VLOOKUP($B94&amp;"-"&amp;$C94,エリア表のみ!$AD$5:$AM$906,7,FALSE) ="●",FALSE)),1,0),0)</f>
        <v>0</v>
      </c>
      <c r="I94" s="71">
        <v>20</v>
      </c>
      <c r="J94" s="71">
        <f>IFERROR(_xlfn.IFS(IFERROR(VLOOKUP($B94&amp;"-"&amp;$C94,エリア表のみ!$D$5:$M$906,1,FALSE) =$B94&amp;"-"&amp;$C94,FALSE),IFERROR(VLOOKUP($B94&amp;"-"&amp;$C94,エリア表のみ!$D$5:$M$906,9,FALSE),0),IFERROR(VLOOKUP($B94&amp;"-"&amp;$C94,エリア表のみ!$Q$5:$Z$906,1,FALSE) =$B94&amp;"-"&amp;$C94,FALSE),IFERROR(VLOOKUP($B94&amp;"-"&amp;$C94,エリア表のみ!$Q$5:$Z$906,9,FALSE),0),IFERROR(VLOOKUP($B94&amp;"-"&amp;$C94,エリア表のみ!$AD$5:$AM$906,1,FALSE) =$B94&amp;"-"&amp;$C94,FALSE),IFERROR(VLOOKUP($B94&amp;"-"&amp;$C94,エリア表のみ!$AD$5:$AM$906,9,FALSE),0)),0)</f>
        <v>0</v>
      </c>
    </row>
    <row r="95" spans="1:12">
      <c r="A95" s="17">
        <v>8</v>
      </c>
      <c r="B95" s="17">
        <v>108</v>
      </c>
      <c r="C95" s="71">
        <v>8</v>
      </c>
      <c r="D95" s="71">
        <f>IFERROR(IF(OR(IFERROR(VLOOKUP($B95&amp;"-"&amp;$C95,エリア表のみ!$D$5:$M$906,3,FALSE) ="●",FALSE),IFERROR(VLOOKUP($B95&amp;"-"&amp;$C95,エリア表のみ!$Q$5:$Z$906,3,FALSE) ="●",FALSE),IFERROR(VLOOKUP($B95&amp;"-"&amp;$C95,エリア表のみ!$AD$5:$AM$906,3,FALSE) ="●",FALSE)),1,0),0)</f>
        <v>0</v>
      </c>
      <c r="E95" s="71">
        <v>15</v>
      </c>
      <c r="F95" s="71">
        <f>IFERROR(IF(OR(IFERROR(VLOOKUP($B95&amp;"-"&amp;$C95,エリア表のみ!$D$5:$M$906,5,FALSE) ="●",FALSE),IFERROR(VLOOKUP($B95&amp;"-"&amp;$C95,エリア表のみ!$Q$5:$Z$906,5,FALSE) ="●",FALSE),IFERROR(VLOOKUP($B95&amp;"-"&amp;$C95,エリア表のみ!$AD$5:$AM$906,5,FALSE) ="●",FALSE)),1,0),0)</f>
        <v>0</v>
      </c>
      <c r="G95" s="71">
        <v>50</v>
      </c>
      <c r="H95" s="71">
        <f>IFERROR(IF(OR(IFERROR(VLOOKUP($B95&amp;"-"&amp;$C95,エリア表のみ!$D$5:$M$906,7,FALSE) ="●",FALSE),IFERROR(VLOOKUP($B95&amp;"-"&amp;$C95,エリア表のみ!$Q$5:$Z$906,7,FALSE) ="●",FALSE),IFERROR(VLOOKUP($B95&amp;"-"&amp;$C95,エリア表のみ!$AD$5:$AM$906,7,FALSE) ="●",FALSE)),1,0),0)</f>
        <v>0</v>
      </c>
      <c r="I95" s="71">
        <v>65</v>
      </c>
      <c r="J95" s="71">
        <f>IFERROR(_xlfn.IFS(IFERROR(VLOOKUP($B95&amp;"-"&amp;$C95,エリア表のみ!$D$5:$M$906,1,FALSE) =$B95&amp;"-"&amp;$C95,FALSE),IFERROR(VLOOKUP($B95&amp;"-"&amp;$C95,エリア表のみ!$D$5:$M$906,9,FALSE),0),IFERROR(VLOOKUP($B95&amp;"-"&amp;$C95,エリア表のみ!$Q$5:$Z$906,1,FALSE) =$B95&amp;"-"&amp;$C95,FALSE),IFERROR(VLOOKUP($B95&amp;"-"&amp;$C95,エリア表のみ!$Q$5:$Z$906,9,FALSE),0),IFERROR(VLOOKUP($B95&amp;"-"&amp;$C95,エリア表のみ!$AD$5:$AM$906,1,FALSE) =$B95&amp;"-"&amp;$C95,FALSE),IFERROR(VLOOKUP($B95&amp;"-"&amp;$C95,エリア表のみ!$AD$5:$AM$906,9,FALSE),0)),0)</f>
        <v>0</v>
      </c>
    </row>
    <row r="96" spans="1:12">
      <c r="A96" s="17">
        <v>9</v>
      </c>
      <c r="B96" s="17">
        <v>108</v>
      </c>
      <c r="C96" s="71">
        <v>9</v>
      </c>
      <c r="D96" s="71">
        <f>IFERROR(IF(OR(IFERROR(VLOOKUP($B96&amp;"-"&amp;$C96,エリア表のみ!$D$5:$M$906,3,FALSE) ="●",FALSE),IFERROR(VLOOKUP($B96&amp;"-"&amp;$C96,エリア表のみ!$Q$5:$Z$906,3,FALSE) ="●",FALSE),IFERROR(VLOOKUP($B96&amp;"-"&amp;$C96,エリア表のみ!$AD$5:$AM$906,3,FALSE) ="●",FALSE)),1,0),0)</f>
        <v>0</v>
      </c>
      <c r="E96" s="71">
        <v>165</v>
      </c>
      <c r="F96" s="71">
        <f>IFERROR(IF(OR(IFERROR(VLOOKUP($B96&amp;"-"&amp;$C96,エリア表のみ!$D$5:$M$906,5,FALSE) ="●",FALSE),IFERROR(VLOOKUP($B96&amp;"-"&amp;$C96,エリア表のみ!$Q$5:$Z$906,5,FALSE) ="●",FALSE),IFERROR(VLOOKUP($B96&amp;"-"&amp;$C96,エリア表のみ!$AD$5:$AM$906,5,FALSE) ="●",FALSE)),1,0),0)</f>
        <v>0</v>
      </c>
      <c r="G96" s="71">
        <v>435</v>
      </c>
      <c r="H96" s="71">
        <f>IFERROR(IF(OR(IFERROR(VLOOKUP($B96&amp;"-"&amp;$C96,エリア表のみ!$D$5:$M$906,7,FALSE) ="●",FALSE),IFERROR(VLOOKUP($B96&amp;"-"&amp;$C96,エリア表のみ!$Q$5:$Z$906,7,FALSE) ="●",FALSE),IFERROR(VLOOKUP($B96&amp;"-"&amp;$C96,エリア表のみ!$AD$5:$AM$906,7,FALSE) ="●",FALSE)),1,0),0)</f>
        <v>0</v>
      </c>
      <c r="I96" s="71">
        <v>600</v>
      </c>
      <c r="J96" s="71">
        <f>IFERROR(_xlfn.IFS(IFERROR(VLOOKUP($B96&amp;"-"&amp;$C96,エリア表のみ!$D$5:$M$906,1,FALSE) =$B96&amp;"-"&amp;$C96,FALSE),IFERROR(VLOOKUP($B96&amp;"-"&amp;$C96,エリア表のみ!$D$5:$M$906,9,FALSE),0),IFERROR(VLOOKUP($B96&amp;"-"&amp;$C96,エリア表のみ!$Q$5:$Z$906,1,FALSE) =$B96&amp;"-"&amp;$C96,FALSE),IFERROR(VLOOKUP($B96&amp;"-"&amp;$C96,エリア表のみ!$Q$5:$Z$906,9,FALSE),0),IFERROR(VLOOKUP($B96&amp;"-"&amp;$C96,エリア表のみ!$AD$5:$AM$906,1,FALSE) =$B96&amp;"-"&amp;$C96,FALSE),IFERROR(VLOOKUP($B96&amp;"-"&amp;$C96,エリア表のみ!$AD$5:$AM$906,9,FALSE),0)),0)</f>
        <v>0</v>
      </c>
    </row>
    <row r="97" spans="1:10">
      <c r="A97" s="17">
        <v>10</v>
      </c>
      <c r="B97" s="17">
        <v>108</v>
      </c>
      <c r="C97" s="71">
        <v>10</v>
      </c>
      <c r="D97" s="71">
        <f>IFERROR(IF(OR(IFERROR(VLOOKUP($B97&amp;"-"&amp;$C97,エリア表のみ!$D$5:$M$906,3,FALSE) ="●",FALSE),IFERROR(VLOOKUP($B97&amp;"-"&amp;$C97,エリア表のみ!$Q$5:$Z$906,3,FALSE) ="●",FALSE),IFERROR(VLOOKUP($B97&amp;"-"&amp;$C97,エリア表のみ!$AD$5:$AM$906,3,FALSE) ="●",FALSE)),1,0),0)</f>
        <v>0</v>
      </c>
      <c r="E97" s="71">
        <v>10</v>
      </c>
      <c r="F97" s="71">
        <f>IFERROR(IF(OR(IFERROR(VLOOKUP($B97&amp;"-"&amp;$C97,エリア表のみ!$D$5:$M$906,5,FALSE) ="●",FALSE),IFERROR(VLOOKUP($B97&amp;"-"&amp;$C97,エリア表のみ!$Q$5:$Z$906,5,FALSE) ="●",FALSE),IFERROR(VLOOKUP($B97&amp;"-"&amp;$C97,エリア表のみ!$AD$5:$AM$906,5,FALSE) ="●",FALSE)),1,0),0)</f>
        <v>0</v>
      </c>
      <c r="G97" s="71">
        <v>60</v>
      </c>
      <c r="H97" s="71">
        <f>IFERROR(IF(OR(IFERROR(VLOOKUP($B97&amp;"-"&amp;$C97,エリア表のみ!$D$5:$M$906,7,FALSE) ="●",FALSE),IFERROR(VLOOKUP($B97&amp;"-"&amp;$C97,エリア表のみ!$Q$5:$Z$906,7,FALSE) ="●",FALSE),IFERROR(VLOOKUP($B97&amp;"-"&amp;$C97,エリア表のみ!$AD$5:$AM$906,7,FALSE) ="●",FALSE)),1,0),0)</f>
        <v>0</v>
      </c>
      <c r="I97" s="71">
        <v>70</v>
      </c>
      <c r="J97" s="71">
        <f>IFERROR(_xlfn.IFS(IFERROR(VLOOKUP($B97&amp;"-"&amp;$C97,エリア表のみ!$D$5:$M$906,1,FALSE) =$B97&amp;"-"&amp;$C97,FALSE),IFERROR(VLOOKUP($B97&amp;"-"&amp;$C97,エリア表のみ!$D$5:$M$906,9,FALSE),0),IFERROR(VLOOKUP($B97&amp;"-"&amp;$C97,エリア表のみ!$Q$5:$Z$906,1,FALSE) =$B97&amp;"-"&amp;$C97,FALSE),IFERROR(VLOOKUP($B97&amp;"-"&amp;$C97,エリア表のみ!$Q$5:$Z$906,9,FALSE),0),IFERROR(VLOOKUP($B97&amp;"-"&amp;$C97,エリア表のみ!$AD$5:$AM$906,1,FALSE) =$B97&amp;"-"&amp;$C97,FALSE),IFERROR(VLOOKUP($B97&amp;"-"&amp;$C97,エリア表のみ!$AD$5:$AM$906,9,FALSE),0)),0)</f>
        <v>0</v>
      </c>
    </row>
    <row r="98" spans="1:10">
      <c r="A98" s="17">
        <v>11</v>
      </c>
      <c r="B98" s="17">
        <v>108</v>
      </c>
      <c r="C98" s="71">
        <v>11</v>
      </c>
      <c r="D98" s="71">
        <f>IFERROR(IF(OR(IFERROR(VLOOKUP($B98&amp;"-"&amp;$C98,エリア表のみ!$D$5:$M$906,3,FALSE) ="●",FALSE),IFERROR(VLOOKUP($B98&amp;"-"&amp;$C98,エリア表のみ!$Q$5:$Z$906,3,FALSE) ="●",FALSE),IFERROR(VLOOKUP($B98&amp;"-"&amp;$C98,エリア表のみ!$AD$5:$AM$906,3,FALSE) ="●",FALSE)),1,0),0)</f>
        <v>0</v>
      </c>
      <c r="E98" s="71">
        <v>95</v>
      </c>
      <c r="F98" s="71">
        <f>IFERROR(IF(OR(IFERROR(VLOOKUP($B98&amp;"-"&amp;$C98,エリア表のみ!$D$5:$M$906,5,FALSE) ="●",FALSE),IFERROR(VLOOKUP($B98&amp;"-"&amp;$C98,エリア表のみ!$Q$5:$Z$906,5,FALSE) ="●",FALSE),IFERROR(VLOOKUP($B98&amp;"-"&amp;$C98,エリア表のみ!$AD$5:$AM$906,5,FALSE) ="●",FALSE)),1,0),0)</f>
        <v>0</v>
      </c>
      <c r="G98" s="71">
        <v>25</v>
      </c>
      <c r="H98" s="71">
        <f>IFERROR(IF(OR(IFERROR(VLOOKUP($B98&amp;"-"&amp;$C98,エリア表のみ!$D$5:$M$906,7,FALSE) ="●",FALSE),IFERROR(VLOOKUP($B98&amp;"-"&amp;$C98,エリア表のみ!$Q$5:$Z$906,7,FALSE) ="●",FALSE),IFERROR(VLOOKUP($B98&amp;"-"&amp;$C98,エリア表のみ!$AD$5:$AM$906,7,FALSE) ="●",FALSE)),1,0),0)</f>
        <v>0</v>
      </c>
      <c r="I98" s="71">
        <v>120</v>
      </c>
      <c r="J98" s="71">
        <f>IFERROR(_xlfn.IFS(IFERROR(VLOOKUP($B98&amp;"-"&amp;$C98,エリア表のみ!$D$5:$M$906,1,FALSE) =$B98&amp;"-"&amp;$C98,FALSE),IFERROR(VLOOKUP($B98&amp;"-"&amp;$C98,エリア表のみ!$D$5:$M$906,9,FALSE),0),IFERROR(VLOOKUP($B98&amp;"-"&amp;$C98,エリア表のみ!$Q$5:$Z$906,1,FALSE) =$B98&amp;"-"&amp;$C98,FALSE),IFERROR(VLOOKUP($B98&amp;"-"&amp;$C98,エリア表のみ!$Q$5:$Z$906,9,FALSE),0),IFERROR(VLOOKUP($B98&amp;"-"&amp;$C98,エリア表のみ!$AD$5:$AM$906,1,FALSE) =$B98&amp;"-"&amp;$C98,FALSE),IFERROR(VLOOKUP($B98&amp;"-"&amp;$C98,エリア表のみ!$AD$5:$AM$906,9,FALSE),0)),0)</f>
        <v>0</v>
      </c>
    </row>
    <row r="99" spans="1:10">
      <c r="A99" s="17">
        <v>12</v>
      </c>
      <c r="B99" s="17">
        <v>108</v>
      </c>
      <c r="C99" s="71">
        <v>12</v>
      </c>
      <c r="D99" s="71">
        <f>IFERROR(IF(OR(IFERROR(VLOOKUP($B99&amp;"-"&amp;$C99,エリア表のみ!$D$5:$M$906,3,FALSE) ="●",FALSE),IFERROR(VLOOKUP($B99&amp;"-"&amp;$C99,エリア表のみ!$Q$5:$Z$906,3,FALSE) ="●",FALSE),IFERROR(VLOOKUP($B99&amp;"-"&amp;$C99,エリア表のみ!$AD$5:$AM$906,3,FALSE) ="●",FALSE)),1,0),0)</f>
        <v>0</v>
      </c>
      <c r="E99" s="71">
        <v>85</v>
      </c>
      <c r="F99" s="71">
        <f>IFERROR(IF(OR(IFERROR(VLOOKUP($B99&amp;"-"&amp;$C99,エリア表のみ!$D$5:$M$906,5,FALSE) ="●",FALSE),IFERROR(VLOOKUP($B99&amp;"-"&amp;$C99,エリア表のみ!$Q$5:$Z$906,5,FALSE) ="●",FALSE),IFERROR(VLOOKUP($B99&amp;"-"&amp;$C99,エリア表のみ!$AD$5:$AM$906,5,FALSE) ="●",FALSE)),1,0),0)</f>
        <v>0</v>
      </c>
      <c r="G99" s="71">
        <v>100</v>
      </c>
      <c r="H99" s="71">
        <f>IFERROR(IF(OR(IFERROR(VLOOKUP($B99&amp;"-"&amp;$C99,エリア表のみ!$D$5:$M$906,7,FALSE) ="●",FALSE),IFERROR(VLOOKUP($B99&amp;"-"&amp;$C99,エリア表のみ!$Q$5:$Z$906,7,FALSE) ="●",FALSE),IFERROR(VLOOKUP($B99&amp;"-"&amp;$C99,エリア表のみ!$AD$5:$AM$906,7,FALSE) ="●",FALSE)),1,0),0)</f>
        <v>0</v>
      </c>
      <c r="I99" s="71">
        <v>185</v>
      </c>
      <c r="J99" s="71">
        <f>IFERROR(_xlfn.IFS(IFERROR(VLOOKUP($B99&amp;"-"&amp;$C99,エリア表のみ!$D$5:$M$906,1,FALSE) =$B99&amp;"-"&amp;$C99,FALSE),IFERROR(VLOOKUP($B99&amp;"-"&amp;$C99,エリア表のみ!$D$5:$M$906,9,FALSE),0),IFERROR(VLOOKUP($B99&amp;"-"&amp;$C99,エリア表のみ!$Q$5:$Z$906,1,FALSE) =$B99&amp;"-"&amp;$C99,FALSE),IFERROR(VLOOKUP($B99&amp;"-"&amp;$C99,エリア表のみ!$Q$5:$Z$906,9,FALSE),0),IFERROR(VLOOKUP($B99&amp;"-"&amp;$C99,エリア表のみ!$AD$5:$AM$906,1,FALSE) =$B99&amp;"-"&amp;$C99,FALSE),IFERROR(VLOOKUP($B99&amp;"-"&amp;$C99,エリア表のみ!$AD$5:$AM$906,9,FALSE),0)),0)</f>
        <v>0</v>
      </c>
    </row>
    <row r="100" spans="1:10">
      <c r="A100" s="17">
        <v>13</v>
      </c>
      <c r="B100" s="17">
        <v>108</v>
      </c>
      <c r="C100" s="71">
        <v>13</v>
      </c>
      <c r="D100" s="71">
        <f>IFERROR(IF(OR(IFERROR(VLOOKUP($B100&amp;"-"&amp;$C100,エリア表のみ!$D$5:$M$906,3,FALSE) ="●",FALSE),IFERROR(VLOOKUP($B100&amp;"-"&amp;$C100,エリア表のみ!$Q$5:$Z$906,3,FALSE) ="●",FALSE),IFERROR(VLOOKUP($B100&amp;"-"&amp;$C100,エリア表のみ!$AD$5:$AM$906,3,FALSE) ="●",FALSE)),1,0),0)</f>
        <v>0</v>
      </c>
      <c r="E100" s="71">
        <v>0</v>
      </c>
      <c r="F100" s="71">
        <f>IFERROR(IF(OR(IFERROR(VLOOKUP($B100&amp;"-"&amp;$C100,エリア表のみ!$D$5:$M$906,5,FALSE) ="●",FALSE),IFERROR(VLOOKUP($B100&amp;"-"&amp;$C100,エリア表のみ!$Q$5:$Z$906,5,FALSE) ="●",FALSE),IFERROR(VLOOKUP($B100&amp;"-"&amp;$C100,エリア表のみ!$AD$5:$AM$906,5,FALSE) ="●",FALSE)),1,0),0)</f>
        <v>0</v>
      </c>
      <c r="G100" s="71">
        <v>110</v>
      </c>
      <c r="H100" s="71">
        <f>IFERROR(IF(OR(IFERROR(VLOOKUP($B100&amp;"-"&amp;$C100,エリア表のみ!$D$5:$M$906,7,FALSE) ="●",FALSE),IFERROR(VLOOKUP($B100&amp;"-"&amp;$C100,エリア表のみ!$Q$5:$Z$906,7,FALSE) ="●",FALSE),IFERROR(VLOOKUP($B100&amp;"-"&amp;$C100,エリア表のみ!$AD$5:$AM$906,7,FALSE) ="●",FALSE)),1,0),0)</f>
        <v>0</v>
      </c>
      <c r="I100" s="71">
        <v>110</v>
      </c>
      <c r="J100" s="71">
        <f>IFERROR(_xlfn.IFS(IFERROR(VLOOKUP($B100&amp;"-"&amp;$C100,エリア表のみ!$D$5:$M$906,1,FALSE) =$B100&amp;"-"&amp;$C100,FALSE),IFERROR(VLOOKUP($B100&amp;"-"&amp;$C100,エリア表のみ!$D$5:$M$906,9,FALSE),0),IFERROR(VLOOKUP($B100&amp;"-"&amp;$C100,エリア表のみ!$Q$5:$Z$906,1,FALSE) =$B100&amp;"-"&amp;$C100,FALSE),IFERROR(VLOOKUP($B100&amp;"-"&amp;$C100,エリア表のみ!$Q$5:$Z$906,9,FALSE),0),IFERROR(VLOOKUP($B100&amp;"-"&amp;$C100,エリア表のみ!$AD$5:$AM$906,1,FALSE) =$B100&amp;"-"&amp;$C100,FALSE),IFERROR(VLOOKUP($B100&amp;"-"&amp;$C100,エリア表のみ!$AD$5:$AM$906,9,FALSE),0)),0)</f>
        <v>0</v>
      </c>
    </row>
    <row r="101" spans="1:10">
      <c r="A101" s="17">
        <v>14</v>
      </c>
      <c r="B101" s="17">
        <v>108</v>
      </c>
      <c r="C101" s="71">
        <v>14</v>
      </c>
      <c r="D101" s="71">
        <f>IFERROR(IF(OR(IFERROR(VLOOKUP($B101&amp;"-"&amp;$C101,エリア表のみ!$D$5:$M$906,3,FALSE) ="●",FALSE),IFERROR(VLOOKUP($B101&amp;"-"&amp;$C101,エリア表のみ!$Q$5:$Z$906,3,FALSE) ="●",FALSE),IFERROR(VLOOKUP($B101&amp;"-"&amp;$C101,エリア表のみ!$AD$5:$AM$906,3,FALSE) ="●",FALSE)),1,0),0)</f>
        <v>0</v>
      </c>
      <c r="E101" s="71">
        <v>10</v>
      </c>
      <c r="F101" s="71">
        <f>IFERROR(IF(OR(IFERROR(VLOOKUP($B101&amp;"-"&amp;$C101,エリア表のみ!$D$5:$M$906,5,FALSE) ="●",FALSE),IFERROR(VLOOKUP($B101&amp;"-"&amp;$C101,エリア表のみ!$Q$5:$Z$906,5,FALSE) ="●",FALSE),IFERROR(VLOOKUP($B101&amp;"-"&amp;$C101,エリア表のみ!$AD$5:$AM$906,5,FALSE) ="●",FALSE)),1,0),0)</f>
        <v>0</v>
      </c>
      <c r="G101" s="71">
        <v>60</v>
      </c>
      <c r="H101" s="71">
        <f>IFERROR(IF(OR(IFERROR(VLOOKUP($B101&amp;"-"&amp;$C101,エリア表のみ!$D$5:$M$906,7,FALSE) ="●",FALSE),IFERROR(VLOOKUP($B101&amp;"-"&amp;$C101,エリア表のみ!$Q$5:$Z$906,7,FALSE) ="●",FALSE),IFERROR(VLOOKUP($B101&amp;"-"&amp;$C101,エリア表のみ!$AD$5:$AM$906,7,FALSE) ="●",FALSE)),1,0),0)</f>
        <v>0</v>
      </c>
      <c r="I101" s="71">
        <v>70</v>
      </c>
      <c r="J101" s="71">
        <f>IFERROR(_xlfn.IFS(IFERROR(VLOOKUP($B101&amp;"-"&amp;$C101,エリア表のみ!$D$5:$M$906,1,FALSE) =$B101&amp;"-"&amp;$C101,FALSE),IFERROR(VLOOKUP($B101&amp;"-"&amp;$C101,エリア表のみ!$D$5:$M$906,9,FALSE),0),IFERROR(VLOOKUP($B101&amp;"-"&amp;$C101,エリア表のみ!$Q$5:$Z$906,1,FALSE) =$B101&amp;"-"&amp;$C101,FALSE),IFERROR(VLOOKUP($B101&amp;"-"&amp;$C101,エリア表のみ!$Q$5:$Z$906,9,FALSE),0),IFERROR(VLOOKUP($B101&amp;"-"&amp;$C101,エリア表のみ!$AD$5:$AM$906,1,FALSE) =$B101&amp;"-"&amp;$C101,FALSE),IFERROR(VLOOKUP($B101&amp;"-"&amp;$C101,エリア表のみ!$AD$5:$AM$906,9,FALSE),0)),0)</f>
        <v>0</v>
      </c>
    </row>
    <row r="102" spans="1:10">
      <c r="A102" s="17">
        <v>15</v>
      </c>
      <c r="B102" s="17">
        <v>108</v>
      </c>
      <c r="C102" s="71">
        <v>15</v>
      </c>
      <c r="D102" s="71">
        <f>IFERROR(IF(OR(IFERROR(VLOOKUP($B102&amp;"-"&amp;$C102,エリア表のみ!$D$5:$M$906,3,FALSE) ="●",FALSE),IFERROR(VLOOKUP($B102&amp;"-"&amp;$C102,エリア表のみ!$Q$5:$Z$906,3,FALSE) ="●",FALSE),IFERROR(VLOOKUP($B102&amp;"-"&amp;$C102,エリア表のみ!$AD$5:$AM$906,3,FALSE) ="●",FALSE)),1,0),0)</f>
        <v>0</v>
      </c>
      <c r="E102" s="71">
        <v>10</v>
      </c>
      <c r="F102" s="71">
        <f>IFERROR(IF(OR(IFERROR(VLOOKUP($B102&amp;"-"&amp;$C102,エリア表のみ!$D$5:$M$906,5,FALSE) ="●",FALSE),IFERROR(VLOOKUP($B102&amp;"-"&amp;$C102,エリア表のみ!$Q$5:$Z$906,5,FALSE) ="●",FALSE),IFERROR(VLOOKUP($B102&amp;"-"&amp;$C102,エリア表のみ!$AD$5:$AM$906,5,FALSE) ="●",FALSE)),1,0),0)</f>
        <v>0</v>
      </c>
      <c r="G102" s="71">
        <v>25</v>
      </c>
      <c r="H102" s="71">
        <f>IFERROR(IF(OR(IFERROR(VLOOKUP($B102&amp;"-"&amp;$C102,エリア表のみ!$D$5:$M$906,7,FALSE) ="●",FALSE),IFERROR(VLOOKUP($B102&amp;"-"&amp;$C102,エリア表のみ!$Q$5:$Z$906,7,FALSE) ="●",FALSE),IFERROR(VLOOKUP($B102&amp;"-"&amp;$C102,エリア表のみ!$AD$5:$AM$906,7,FALSE) ="●",FALSE)),1,0),0)</f>
        <v>0</v>
      </c>
      <c r="I102" s="71">
        <v>35</v>
      </c>
      <c r="J102" s="71">
        <f>IFERROR(_xlfn.IFS(IFERROR(VLOOKUP($B102&amp;"-"&amp;$C102,エリア表のみ!$D$5:$M$906,1,FALSE) =$B102&amp;"-"&amp;$C102,FALSE),IFERROR(VLOOKUP($B102&amp;"-"&amp;$C102,エリア表のみ!$D$5:$M$906,9,FALSE),0),IFERROR(VLOOKUP($B102&amp;"-"&amp;$C102,エリア表のみ!$Q$5:$Z$906,1,FALSE) =$B102&amp;"-"&amp;$C102,FALSE),IFERROR(VLOOKUP($B102&amp;"-"&amp;$C102,エリア表のみ!$Q$5:$Z$906,9,FALSE),0),IFERROR(VLOOKUP($B102&amp;"-"&amp;$C102,エリア表のみ!$AD$5:$AM$906,1,FALSE) =$B102&amp;"-"&amp;$C102,FALSE),IFERROR(VLOOKUP($B102&amp;"-"&amp;$C102,エリア表のみ!$AD$5:$AM$906,9,FALSE),0)),0)</f>
        <v>0</v>
      </c>
    </row>
    <row r="103" spans="1:10">
      <c r="A103" s="17">
        <v>16</v>
      </c>
      <c r="B103" s="17">
        <v>108</v>
      </c>
      <c r="C103" s="71">
        <v>16</v>
      </c>
      <c r="D103" s="71">
        <f>IFERROR(IF(OR(IFERROR(VLOOKUP($B103&amp;"-"&amp;$C103,エリア表のみ!$D$5:$M$906,3,FALSE) ="●",FALSE),IFERROR(VLOOKUP($B103&amp;"-"&amp;$C103,エリア表のみ!$Q$5:$Z$906,3,FALSE) ="●",FALSE),IFERROR(VLOOKUP($B103&amp;"-"&amp;$C103,エリア表のみ!$AD$5:$AM$906,3,FALSE) ="●",FALSE)),1,0),0)</f>
        <v>0</v>
      </c>
      <c r="E103" s="71">
        <v>5</v>
      </c>
      <c r="F103" s="71">
        <f>IFERROR(IF(OR(IFERROR(VLOOKUP($B103&amp;"-"&amp;$C103,エリア表のみ!$D$5:$M$906,5,FALSE) ="●",FALSE),IFERROR(VLOOKUP($B103&amp;"-"&amp;$C103,エリア表のみ!$Q$5:$Z$906,5,FALSE) ="●",FALSE),IFERROR(VLOOKUP($B103&amp;"-"&amp;$C103,エリア表のみ!$AD$5:$AM$906,5,FALSE) ="●",FALSE)),1,0),0)</f>
        <v>0</v>
      </c>
      <c r="G103" s="71">
        <v>5</v>
      </c>
      <c r="H103" s="71">
        <f>IFERROR(IF(OR(IFERROR(VLOOKUP($B103&amp;"-"&amp;$C103,エリア表のみ!$D$5:$M$906,7,FALSE) ="●",FALSE),IFERROR(VLOOKUP($B103&amp;"-"&amp;$C103,エリア表のみ!$Q$5:$Z$906,7,FALSE) ="●",FALSE),IFERROR(VLOOKUP($B103&amp;"-"&amp;$C103,エリア表のみ!$AD$5:$AM$906,7,FALSE) ="●",FALSE)),1,0),0)</f>
        <v>0</v>
      </c>
      <c r="I103" s="71">
        <v>10</v>
      </c>
      <c r="J103" s="71">
        <f>IFERROR(_xlfn.IFS(IFERROR(VLOOKUP($B103&amp;"-"&amp;$C103,エリア表のみ!$D$5:$M$906,1,FALSE) =$B103&amp;"-"&amp;$C103,FALSE),IFERROR(VLOOKUP($B103&amp;"-"&amp;$C103,エリア表のみ!$D$5:$M$906,9,FALSE),0),IFERROR(VLOOKUP($B103&amp;"-"&amp;$C103,エリア表のみ!$Q$5:$Z$906,1,FALSE) =$B103&amp;"-"&amp;$C103,FALSE),IFERROR(VLOOKUP($B103&amp;"-"&amp;$C103,エリア表のみ!$Q$5:$Z$906,9,FALSE),0),IFERROR(VLOOKUP($B103&amp;"-"&amp;$C103,エリア表のみ!$AD$5:$AM$906,1,FALSE) =$B103&amp;"-"&amp;$C103,FALSE),IFERROR(VLOOKUP($B103&amp;"-"&amp;$C103,エリア表のみ!$AD$5:$AM$906,9,FALSE),0)),0)</f>
        <v>0</v>
      </c>
    </row>
    <row r="104" spans="1:10">
      <c r="A104" s="17">
        <v>17</v>
      </c>
      <c r="B104" s="17">
        <v>108</v>
      </c>
      <c r="C104" s="71">
        <v>17</v>
      </c>
      <c r="D104" s="71">
        <f>IFERROR(IF(OR(IFERROR(VLOOKUP($B104&amp;"-"&amp;$C104,エリア表のみ!$D$5:$M$906,3,FALSE) ="●",FALSE),IFERROR(VLOOKUP($B104&amp;"-"&amp;$C104,エリア表のみ!$Q$5:$Z$906,3,FALSE) ="●",FALSE),IFERROR(VLOOKUP($B104&amp;"-"&amp;$C104,エリア表のみ!$AD$5:$AM$906,3,FALSE) ="●",FALSE)),1,0),0)</f>
        <v>0</v>
      </c>
      <c r="E104" s="71">
        <v>5</v>
      </c>
      <c r="F104" s="71">
        <f>IFERROR(IF(OR(IFERROR(VLOOKUP($B104&amp;"-"&amp;$C104,エリア表のみ!$D$5:$M$906,5,FALSE) ="●",FALSE),IFERROR(VLOOKUP($B104&amp;"-"&amp;$C104,エリア表のみ!$Q$5:$Z$906,5,FALSE) ="●",FALSE),IFERROR(VLOOKUP($B104&amp;"-"&amp;$C104,エリア表のみ!$AD$5:$AM$906,5,FALSE) ="●",FALSE)),1,0),0)</f>
        <v>0</v>
      </c>
      <c r="G104" s="71">
        <v>5</v>
      </c>
      <c r="H104" s="71">
        <f>IFERROR(IF(OR(IFERROR(VLOOKUP($B104&amp;"-"&amp;$C104,エリア表のみ!$D$5:$M$906,7,FALSE) ="●",FALSE),IFERROR(VLOOKUP($B104&amp;"-"&amp;$C104,エリア表のみ!$Q$5:$Z$906,7,FALSE) ="●",FALSE),IFERROR(VLOOKUP($B104&amp;"-"&amp;$C104,エリア表のみ!$AD$5:$AM$906,7,FALSE) ="●",FALSE)),1,0),0)</f>
        <v>0</v>
      </c>
      <c r="I104" s="71">
        <v>10</v>
      </c>
      <c r="J104" s="71">
        <f>IFERROR(_xlfn.IFS(IFERROR(VLOOKUP($B104&amp;"-"&amp;$C104,エリア表のみ!$D$5:$M$906,1,FALSE) =$B104&amp;"-"&amp;$C104,FALSE),IFERROR(VLOOKUP($B104&amp;"-"&amp;$C104,エリア表のみ!$D$5:$M$906,9,FALSE),0),IFERROR(VLOOKUP($B104&amp;"-"&amp;$C104,エリア表のみ!$Q$5:$Z$906,1,FALSE) =$B104&amp;"-"&amp;$C104,FALSE),IFERROR(VLOOKUP($B104&amp;"-"&amp;$C104,エリア表のみ!$Q$5:$Z$906,9,FALSE),0),IFERROR(VLOOKUP($B104&amp;"-"&amp;$C104,エリア表のみ!$AD$5:$AM$906,1,FALSE) =$B104&amp;"-"&amp;$C104,FALSE),IFERROR(VLOOKUP($B104&amp;"-"&amp;$C104,エリア表のみ!$AD$5:$AM$906,9,FALSE),0)),0)</f>
        <v>0</v>
      </c>
    </row>
    <row r="105" spans="1:10">
      <c r="A105" s="17">
        <v>18</v>
      </c>
      <c r="B105" s="17">
        <v>108</v>
      </c>
      <c r="C105" s="71">
        <v>18</v>
      </c>
      <c r="D105" s="71">
        <f>IFERROR(IF(OR(IFERROR(VLOOKUP($B105&amp;"-"&amp;$C105,エリア表のみ!$D$5:$M$906,3,FALSE) ="●",FALSE),IFERROR(VLOOKUP($B105&amp;"-"&amp;$C105,エリア表のみ!$Q$5:$Z$906,3,FALSE) ="●",FALSE),IFERROR(VLOOKUP($B105&amp;"-"&amp;$C105,エリア表のみ!$AD$5:$AM$906,3,FALSE) ="●",FALSE)),1,0),0)</f>
        <v>0</v>
      </c>
      <c r="E105" s="71">
        <v>0</v>
      </c>
      <c r="F105" s="71">
        <f>IFERROR(IF(OR(IFERROR(VLOOKUP($B105&amp;"-"&amp;$C105,エリア表のみ!$D$5:$M$906,5,FALSE) ="●",FALSE),IFERROR(VLOOKUP($B105&amp;"-"&amp;$C105,エリア表のみ!$Q$5:$Z$906,5,FALSE) ="●",FALSE),IFERROR(VLOOKUP($B105&amp;"-"&amp;$C105,エリア表のみ!$AD$5:$AM$906,5,FALSE) ="●",FALSE)),1,0),0)</f>
        <v>0</v>
      </c>
      <c r="G105" s="71">
        <v>10</v>
      </c>
      <c r="H105" s="71">
        <f>IFERROR(IF(OR(IFERROR(VLOOKUP($B105&amp;"-"&amp;$C105,エリア表のみ!$D$5:$M$906,7,FALSE) ="●",FALSE),IFERROR(VLOOKUP($B105&amp;"-"&amp;$C105,エリア表のみ!$Q$5:$Z$906,7,FALSE) ="●",FALSE),IFERROR(VLOOKUP($B105&amp;"-"&amp;$C105,エリア表のみ!$AD$5:$AM$906,7,FALSE) ="●",FALSE)),1,0),0)</f>
        <v>0</v>
      </c>
      <c r="I105" s="71">
        <v>10</v>
      </c>
      <c r="J105" s="71">
        <f>IFERROR(_xlfn.IFS(IFERROR(VLOOKUP($B105&amp;"-"&amp;$C105,エリア表のみ!$D$5:$M$906,1,FALSE) =$B105&amp;"-"&amp;$C105,FALSE),IFERROR(VLOOKUP($B105&amp;"-"&amp;$C105,エリア表のみ!$D$5:$M$906,9,FALSE),0),IFERROR(VLOOKUP($B105&amp;"-"&amp;$C105,エリア表のみ!$Q$5:$Z$906,1,FALSE) =$B105&amp;"-"&amp;$C105,FALSE),IFERROR(VLOOKUP($B105&amp;"-"&amp;$C105,エリア表のみ!$Q$5:$Z$906,9,FALSE),0),IFERROR(VLOOKUP($B105&amp;"-"&amp;$C105,エリア表のみ!$AD$5:$AM$906,1,FALSE) =$B105&amp;"-"&amp;$C105,FALSE),IFERROR(VLOOKUP($B105&amp;"-"&amp;$C105,エリア表のみ!$AD$5:$AM$906,9,FALSE),0)),0)</f>
        <v>0</v>
      </c>
    </row>
    <row r="106" spans="1:10">
      <c r="A106" s="17">
        <v>19</v>
      </c>
      <c r="B106" s="17">
        <v>108</v>
      </c>
      <c r="C106" s="71">
        <v>19</v>
      </c>
      <c r="D106" s="71">
        <f>IFERROR(IF(OR(IFERROR(VLOOKUP($B106&amp;"-"&amp;$C106,エリア表のみ!$D$5:$M$906,3,FALSE) ="●",FALSE),IFERROR(VLOOKUP($B106&amp;"-"&amp;$C106,エリア表のみ!$Q$5:$Z$906,3,FALSE) ="●",FALSE),IFERROR(VLOOKUP($B106&amp;"-"&amp;$C106,エリア表のみ!$AD$5:$AM$906,3,FALSE) ="●",FALSE)),1,0),0)</f>
        <v>0</v>
      </c>
      <c r="E106" s="71">
        <v>75</v>
      </c>
      <c r="F106" s="71">
        <f>IFERROR(IF(OR(IFERROR(VLOOKUP($B106&amp;"-"&amp;$C106,エリア表のみ!$D$5:$M$906,5,FALSE) ="●",FALSE),IFERROR(VLOOKUP($B106&amp;"-"&amp;$C106,エリア表のみ!$Q$5:$Z$906,5,FALSE) ="●",FALSE),IFERROR(VLOOKUP($B106&amp;"-"&amp;$C106,エリア表のみ!$AD$5:$AM$906,5,FALSE) ="●",FALSE)),1,0),0)</f>
        <v>0</v>
      </c>
      <c r="G106" s="71">
        <v>140</v>
      </c>
      <c r="H106" s="71">
        <f>IFERROR(IF(OR(IFERROR(VLOOKUP($B106&amp;"-"&amp;$C106,エリア表のみ!$D$5:$M$906,7,FALSE) ="●",FALSE),IFERROR(VLOOKUP($B106&amp;"-"&amp;$C106,エリア表のみ!$Q$5:$Z$906,7,FALSE) ="●",FALSE),IFERROR(VLOOKUP($B106&amp;"-"&amp;$C106,エリア表のみ!$AD$5:$AM$906,7,FALSE) ="●",FALSE)),1,0),0)</f>
        <v>0</v>
      </c>
      <c r="I106" s="71">
        <v>215</v>
      </c>
      <c r="J106" s="71">
        <f>IFERROR(_xlfn.IFS(IFERROR(VLOOKUP($B106&amp;"-"&amp;$C106,エリア表のみ!$D$5:$M$906,1,FALSE) =$B106&amp;"-"&amp;$C106,FALSE),IFERROR(VLOOKUP($B106&amp;"-"&amp;$C106,エリア表のみ!$D$5:$M$906,9,FALSE),0),IFERROR(VLOOKUP($B106&amp;"-"&amp;$C106,エリア表のみ!$Q$5:$Z$906,1,FALSE) =$B106&amp;"-"&amp;$C106,FALSE),IFERROR(VLOOKUP($B106&amp;"-"&amp;$C106,エリア表のみ!$Q$5:$Z$906,9,FALSE),0),IFERROR(VLOOKUP($B106&amp;"-"&amp;$C106,エリア表のみ!$AD$5:$AM$906,1,FALSE) =$B106&amp;"-"&amp;$C106,FALSE),IFERROR(VLOOKUP($B106&amp;"-"&amp;$C106,エリア表のみ!$AD$5:$AM$906,9,FALSE),0)),0)</f>
        <v>0</v>
      </c>
    </row>
    <row r="107" spans="1:10">
      <c r="A107" s="17">
        <v>20</v>
      </c>
      <c r="B107" s="17">
        <v>108</v>
      </c>
      <c r="C107" s="71">
        <v>20</v>
      </c>
      <c r="D107" s="71">
        <f>IFERROR(IF(OR(IFERROR(VLOOKUP($B107&amp;"-"&amp;$C107,エリア表のみ!$D$5:$M$906,3,FALSE) ="●",FALSE),IFERROR(VLOOKUP($B107&amp;"-"&amp;$C107,エリア表のみ!$Q$5:$Z$906,3,FALSE) ="●",FALSE),IFERROR(VLOOKUP($B107&amp;"-"&amp;$C107,エリア表のみ!$AD$5:$AM$906,3,FALSE) ="●",FALSE)),1,0),0)</f>
        <v>0</v>
      </c>
      <c r="E107" s="71">
        <v>10</v>
      </c>
      <c r="F107" s="71">
        <f>IFERROR(IF(OR(IFERROR(VLOOKUP($B107&amp;"-"&amp;$C107,エリア表のみ!$D$5:$M$906,5,FALSE) ="●",FALSE),IFERROR(VLOOKUP($B107&amp;"-"&amp;$C107,エリア表のみ!$Q$5:$Z$906,5,FALSE) ="●",FALSE),IFERROR(VLOOKUP($B107&amp;"-"&amp;$C107,エリア表のみ!$AD$5:$AM$906,5,FALSE) ="●",FALSE)),1,0),0)</f>
        <v>0</v>
      </c>
      <c r="G107" s="71">
        <v>350</v>
      </c>
      <c r="H107" s="71">
        <f>IFERROR(IF(OR(IFERROR(VLOOKUP($B107&amp;"-"&amp;$C107,エリア表のみ!$D$5:$M$906,7,FALSE) ="●",FALSE),IFERROR(VLOOKUP($B107&amp;"-"&amp;$C107,エリア表のみ!$Q$5:$Z$906,7,FALSE) ="●",FALSE),IFERROR(VLOOKUP($B107&amp;"-"&amp;$C107,エリア表のみ!$AD$5:$AM$906,7,FALSE) ="●",FALSE)),1,0),0)</f>
        <v>0</v>
      </c>
      <c r="I107" s="71">
        <v>360</v>
      </c>
      <c r="J107" s="71">
        <f>IFERROR(_xlfn.IFS(IFERROR(VLOOKUP($B107&amp;"-"&amp;$C107,エリア表のみ!$D$5:$M$906,1,FALSE) =$B107&amp;"-"&amp;$C107,FALSE),IFERROR(VLOOKUP($B107&amp;"-"&amp;$C107,エリア表のみ!$D$5:$M$906,9,FALSE),0),IFERROR(VLOOKUP($B107&amp;"-"&amp;$C107,エリア表のみ!$Q$5:$Z$906,1,FALSE) =$B107&amp;"-"&amp;$C107,FALSE),IFERROR(VLOOKUP($B107&amp;"-"&amp;$C107,エリア表のみ!$Q$5:$Z$906,9,FALSE),0),IFERROR(VLOOKUP($B107&amp;"-"&amp;$C107,エリア表のみ!$AD$5:$AM$906,1,FALSE) =$B107&amp;"-"&amp;$C107,FALSE),IFERROR(VLOOKUP($B107&amp;"-"&amp;$C107,エリア表のみ!$AD$5:$AM$906,9,FALSE),0)),0)</f>
        <v>0</v>
      </c>
    </row>
    <row r="108" spans="1:10">
      <c r="A108" s="17">
        <v>21</v>
      </c>
      <c r="B108" s="17">
        <v>108</v>
      </c>
      <c r="C108" s="71">
        <v>21</v>
      </c>
      <c r="D108" s="71">
        <f>IFERROR(IF(OR(IFERROR(VLOOKUP($B108&amp;"-"&amp;$C108,エリア表のみ!$D$5:$M$906,3,FALSE) ="●",FALSE),IFERROR(VLOOKUP($B108&amp;"-"&amp;$C108,エリア表のみ!$Q$5:$Z$906,3,FALSE) ="●",FALSE),IFERROR(VLOOKUP($B108&amp;"-"&amp;$C108,エリア表のみ!$AD$5:$AM$906,3,FALSE) ="●",FALSE)),1,0),0)</f>
        <v>0</v>
      </c>
      <c r="E108" s="71">
        <v>10</v>
      </c>
      <c r="F108" s="71">
        <f>IFERROR(IF(OR(IFERROR(VLOOKUP($B108&amp;"-"&amp;$C108,エリア表のみ!$D$5:$M$906,5,FALSE) ="●",FALSE),IFERROR(VLOOKUP($B108&amp;"-"&amp;$C108,エリア表のみ!$Q$5:$Z$906,5,FALSE) ="●",FALSE),IFERROR(VLOOKUP($B108&amp;"-"&amp;$C108,エリア表のみ!$AD$5:$AM$906,5,FALSE) ="●",FALSE)),1,0),0)</f>
        <v>0</v>
      </c>
      <c r="G108" s="71">
        <v>70</v>
      </c>
      <c r="H108" s="71">
        <f>IFERROR(IF(OR(IFERROR(VLOOKUP($B108&amp;"-"&amp;$C108,エリア表のみ!$D$5:$M$906,7,FALSE) ="●",FALSE),IFERROR(VLOOKUP($B108&amp;"-"&amp;$C108,エリア表のみ!$Q$5:$Z$906,7,FALSE) ="●",FALSE),IFERROR(VLOOKUP($B108&amp;"-"&amp;$C108,エリア表のみ!$AD$5:$AM$906,7,FALSE) ="●",FALSE)),1,0),0)</f>
        <v>0</v>
      </c>
      <c r="I108" s="71">
        <v>80</v>
      </c>
      <c r="J108" s="71">
        <f>IFERROR(_xlfn.IFS(IFERROR(VLOOKUP($B108&amp;"-"&amp;$C108,エリア表のみ!$D$5:$M$906,1,FALSE) =$B108&amp;"-"&amp;$C108,FALSE),IFERROR(VLOOKUP($B108&amp;"-"&amp;$C108,エリア表のみ!$D$5:$M$906,9,FALSE),0),IFERROR(VLOOKUP($B108&amp;"-"&amp;$C108,エリア表のみ!$Q$5:$Z$906,1,FALSE) =$B108&amp;"-"&amp;$C108,FALSE),IFERROR(VLOOKUP($B108&amp;"-"&amp;$C108,エリア表のみ!$Q$5:$Z$906,9,FALSE),0),IFERROR(VLOOKUP($B108&amp;"-"&amp;$C108,エリア表のみ!$AD$5:$AM$906,1,FALSE) =$B108&amp;"-"&amp;$C108,FALSE),IFERROR(VLOOKUP($B108&amp;"-"&amp;$C108,エリア表のみ!$AD$5:$AM$906,9,FALSE),0)),0)</f>
        <v>0</v>
      </c>
    </row>
    <row r="109" spans="1:10">
      <c r="A109" s="17">
        <v>22</v>
      </c>
      <c r="B109" s="17">
        <v>108</v>
      </c>
      <c r="C109" s="71">
        <v>22</v>
      </c>
      <c r="D109" s="71">
        <f>IFERROR(IF(OR(IFERROR(VLOOKUP($B109&amp;"-"&amp;$C109,エリア表のみ!$D$5:$M$906,3,FALSE) ="●",FALSE),IFERROR(VLOOKUP($B109&amp;"-"&amp;$C109,エリア表のみ!$Q$5:$Z$906,3,FALSE) ="●",FALSE),IFERROR(VLOOKUP($B109&amp;"-"&amp;$C109,エリア表のみ!$AD$5:$AM$906,3,FALSE) ="●",FALSE)),1,0),0)</f>
        <v>0</v>
      </c>
      <c r="E109" s="71">
        <v>220</v>
      </c>
      <c r="F109" s="71">
        <f>IFERROR(IF(OR(IFERROR(VLOOKUP($B109&amp;"-"&amp;$C109,エリア表のみ!$D$5:$M$906,5,FALSE) ="●",FALSE),IFERROR(VLOOKUP($B109&amp;"-"&amp;$C109,エリア表のみ!$Q$5:$Z$906,5,FALSE) ="●",FALSE),IFERROR(VLOOKUP($B109&amp;"-"&amp;$C109,エリア表のみ!$AD$5:$AM$906,5,FALSE) ="●",FALSE)),1,0),0)</f>
        <v>0</v>
      </c>
      <c r="G109" s="71">
        <v>120</v>
      </c>
      <c r="H109" s="71">
        <f>IFERROR(IF(OR(IFERROR(VLOOKUP($B109&amp;"-"&amp;$C109,エリア表のみ!$D$5:$M$906,7,FALSE) ="●",FALSE),IFERROR(VLOOKUP($B109&amp;"-"&amp;$C109,エリア表のみ!$Q$5:$Z$906,7,FALSE) ="●",FALSE),IFERROR(VLOOKUP($B109&amp;"-"&amp;$C109,エリア表のみ!$AD$5:$AM$906,7,FALSE) ="●",FALSE)),1,0),0)</f>
        <v>0</v>
      </c>
      <c r="I109" s="71">
        <v>340</v>
      </c>
      <c r="J109" s="71">
        <f>IFERROR(_xlfn.IFS(IFERROR(VLOOKUP($B109&amp;"-"&amp;$C109,エリア表のみ!$D$5:$M$906,1,FALSE) =$B109&amp;"-"&amp;$C109,FALSE),IFERROR(VLOOKUP($B109&amp;"-"&amp;$C109,エリア表のみ!$D$5:$M$906,9,FALSE),0),IFERROR(VLOOKUP($B109&amp;"-"&amp;$C109,エリア表のみ!$Q$5:$Z$906,1,FALSE) =$B109&amp;"-"&amp;$C109,FALSE),IFERROR(VLOOKUP($B109&amp;"-"&amp;$C109,エリア表のみ!$Q$5:$Z$906,9,FALSE),0),IFERROR(VLOOKUP($B109&amp;"-"&amp;$C109,エリア表のみ!$AD$5:$AM$906,1,FALSE) =$B109&amp;"-"&amp;$C109,FALSE),IFERROR(VLOOKUP($B109&amp;"-"&amp;$C109,エリア表のみ!$AD$5:$AM$906,9,FALSE),0)),0)</f>
        <v>0</v>
      </c>
    </row>
    <row r="110" spans="1:10">
      <c r="A110" s="17">
        <v>23</v>
      </c>
      <c r="B110" s="17">
        <v>108</v>
      </c>
      <c r="C110" s="71">
        <v>23</v>
      </c>
      <c r="D110" s="71">
        <f>IFERROR(IF(OR(IFERROR(VLOOKUP($B110&amp;"-"&amp;$C110,エリア表のみ!$D$5:$M$906,3,FALSE) ="●",FALSE),IFERROR(VLOOKUP($B110&amp;"-"&amp;$C110,エリア表のみ!$Q$5:$Z$906,3,FALSE) ="●",FALSE),IFERROR(VLOOKUP($B110&amp;"-"&amp;$C110,エリア表のみ!$AD$5:$AM$906,3,FALSE) ="●",FALSE)),1,0),0)</f>
        <v>0</v>
      </c>
      <c r="E110" s="71">
        <v>20</v>
      </c>
      <c r="F110" s="71">
        <f>IFERROR(IF(OR(IFERROR(VLOOKUP($B110&amp;"-"&amp;$C110,エリア表のみ!$D$5:$M$906,5,FALSE) ="●",FALSE),IFERROR(VLOOKUP($B110&amp;"-"&amp;$C110,エリア表のみ!$Q$5:$Z$906,5,FALSE) ="●",FALSE),IFERROR(VLOOKUP($B110&amp;"-"&amp;$C110,エリア表のみ!$AD$5:$AM$906,5,FALSE) ="●",FALSE)),1,0),0)</f>
        <v>0</v>
      </c>
      <c r="G110" s="71">
        <v>90</v>
      </c>
      <c r="H110" s="71">
        <f>IFERROR(IF(OR(IFERROR(VLOOKUP($B110&amp;"-"&amp;$C110,エリア表のみ!$D$5:$M$906,7,FALSE) ="●",FALSE),IFERROR(VLOOKUP($B110&amp;"-"&amp;$C110,エリア表のみ!$Q$5:$Z$906,7,FALSE) ="●",FALSE),IFERROR(VLOOKUP($B110&amp;"-"&amp;$C110,エリア表のみ!$AD$5:$AM$906,7,FALSE) ="●",FALSE)),1,0),0)</f>
        <v>0</v>
      </c>
      <c r="I110" s="71">
        <v>110</v>
      </c>
      <c r="J110" s="71">
        <f>IFERROR(_xlfn.IFS(IFERROR(VLOOKUP($B110&amp;"-"&amp;$C110,エリア表のみ!$D$5:$M$906,1,FALSE) =$B110&amp;"-"&amp;$C110,FALSE),IFERROR(VLOOKUP($B110&amp;"-"&amp;$C110,エリア表のみ!$D$5:$M$906,9,FALSE),0),IFERROR(VLOOKUP($B110&amp;"-"&amp;$C110,エリア表のみ!$Q$5:$Z$906,1,FALSE) =$B110&amp;"-"&amp;$C110,FALSE),IFERROR(VLOOKUP($B110&amp;"-"&amp;$C110,エリア表のみ!$Q$5:$Z$906,9,FALSE),0),IFERROR(VLOOKUP($B110&amp;"-"&amp;$C110,エリア表のみ!$AD$5:$AM$906,1,FALSE) =$B110&amp;"-"&amp;$C110,FALSE),IFERROR(VLOOKUP($B110&amp;"-"&amp;$C110,エリア表のみ!$AD$5:$AM$906,9,FALSE),0)),0)</f>
        <v>0</v>
      </c>
    </row>
    <row r="111" spans="1:10">
      <c r="A111" s="17">
        <v>24</v>
      </c>
      <c r="B111" s="17">
        <v>108</v>
      </c>
      <c r="C111" s="71">
        <v>24</v>
      </c>
      <c r="D111" s="71">
        <f>IFERROR(IF(OR(IFERROR(VLOOKUP($B111&amp;"-"&amp;$C111,エリア表のみ!$D$5:$M$906,3,FALSE) ="●",FALSE),IFERROR(VLOOKUP($B111&amp;"-"&amp;$C111,エリア表のみ!$Q$5:$Z$906,3,FALSE) ="●",FALSE),IFERROR(VLOOKUP($B111&amp;"-"&amp;$C111,エリア表のみ!$AD$5:$AM$906,3,FALSE) ="●",FALSE)),1,0),0)</f>
        <v>0</v>
      </c>
      <c r="E111" s="71">
        <v>50</v>
      </c>
      <c r="F111" s="71">
        <f>IFERROR(IF(OR(IFERROR(VLOOKUP($B111&amp;"-"&amp;$C111,エリア表のみ!$D$5:$M$906,5,FALSE) ="●",FALSE),IFERROR(VLOOKUP($B111&amp;"-"&amp;$C111,エリア表のみ!$Q$5:$Z$906,5,FALSE) ="●",FALSE),IFERROR(VLOOKUP($B111&amp;"-"&amp;$C111,エリア表のみ!$AD$5:$AM$906,5,FALSE) ="●",FALSE)),1,0),0)</f>
        <v>0</v>
      </c>
      <c r="G111" s="71">
        <v>50</v>
      </c>
      <c r="H111" s="71">
        <f>IFERROR(IF(OR(IFERROR(VLOOKUP($B111&amp;"-"&amp;$C111,エリア表のみ!$D$5:$M$906,7,FALSE) ="●",FALSE),IFERROR(VLOOKUP($B111&amp;"-"&amp;$C111,エリア表のみ!$Q$5:$Z$906,7,FALSE) ="●",FALSE),IFERROR(VLOOKUP($B111&amp;"-"&amp;$C111,エリア表のみ!$AD$5:$AM$906,7,FALSE) ="●",FALSE)),1,0),0)</f>
        <v>0</v>
      </c>
      <c r="I111" s="71">
        <v>100</v>
      </c>
      <c r="J111" s="71">
        <f>IFERROR(_xlfn.IFS(IFERROR(VLOOKUP($B111&amp;"-"&amp;$C111,エリア表のみ!$D$5:$M$906,1,FALSE) =$B111&amp;"-"&amp;$C111,FALSE),IFERROR(VLOOKUP($B111&amp;"-"&amp;$C111,エリア表のみ!$D$5:$M$906,9,FALSE),0),IFERROR(VLOOKUP($B111&amp;"-"&amp;$C111,エリア表のみ!$Q$5:$Z$906,1,FALSE) =$B111&amp;"-"&amp;$C111,FALSE),IFERROR(VLOOKUP($B111&amp;"-"&amp;$C111,エリア表のみ!$Q$5:$Z$906,9,FALSE),0),IFERROR(VLOOKUP($B111&amp;"-"&amp;$C111,エリア表のみ!$AD$5:$AM$906,1,FALSE) =$B111&amp;"-"&amp;$C111,FALSE),IFERROR(VLOOKUP($B111&amp;"-"&amp;$C111,エリア表のみ!$AD$5:$AM$906,9,FALSE),0)),0)</f>
        <v>0</v>
      </c>
    </row>
    <row r="112" spans="1:10">
      <c r="A112" s="17">
        <v>26</v>
      </c>
      <c r="B112" s="17">
        <v>108</v>
      </c>
      <c r="C112" s="71">
        <v>26</v>
      </c>
      <c r="D112" s="71">
        <f>IFERROR(IF(OR(IFERROR(VLOOKUP($B112&amp;"-"&amp;$C112,エリア表のみ!$D$5:$M$906,3,FALSE) ="●",FALSE),IFERROR(VLOOKUP($B112&amp;"-"&amp;$C112,エリア表のみ!$Q$5:$Z$906,3,FALSE) ="●",FALSE),IFERROR(VLOOKUP($B112&amp;"-"&amp;$C112,エリア表のみ!$AD$5:$AM$906,3,FALSE) ="●",FALSE)),1,0),0)</f>
        <v>0</v>
      </c>
      <c r="E112" s="71">
        <v>20</v>
      </c>
      <c r="F112" s="71">
        <f>IFERROR(IF(OR(IFERROR(VLOOKUP($B112&amp;"-"&amp;$C112,エリア表のみ!$D$5:$M$906,5,FALSE) ="●",FALSE),IFERROR(VLOOKUP($B112&amp;"-"&amp;$C112,エリア表のみ!$Q$5:$Z$906,5,FALSE) ="●",FALSE),IFERROR(VLOOKUP($B112&amp;"-"&amp;$C112,エリア表のみ!$AD$5:$AM$906,5,FALSE) ="●",FALSE)),1,0),0)</f>
        <v>0</v>
      </c>
      <c r="G112" s="71">
        <v>5</v>
      </c>
      <c r="H112" s="71">
        <f>IFERROR(IF(OR(IFERROR(VLOOKUP($B112&amp;"-"&amp;$C112,エリア表のみ!$D$5:$M$906,7,FALSE) ="●",FALSE),IFERROR(VLOOKUP($B112&amp;"-"&amp;$C112,エリア表のみ!$Q$5:$Z$906,7,FALSE) ="●",FALSE),IFERROR(VLOOKUP($B112&amp;"-"&amp;$C112,エリア表のみ!$AD$5:$AM$906,7,FALSE) ="●",FALSE)),1,0),0)</f>
        <v>0</v>
      </c>
      <c r="I112" s="71">
        <v>25</v>
      </c>
      <c r="J112" s="71">
        <f>IFERROR(_xlfn.IFS(IFERROR(VLOOKUP($B112&amp;"-"&amp;$C112,エリア表のみ!$D$5:$M$906,1,FALSE) =$B112&amp;"-"&amp;$C112,FALSE),IFERROR(VLOOKUP($B112&amp;"-"&amp;$C112,エリア表のみ!$D$5:$M$906,9,FALSE),0),IFERROR(VLOOKUP($B112&amp;"-"&amp;$C112,エリア表のみ!$Q$5:$Z$906,1,FALSE) =$B112&amp;"-"&amp;$C112,FALSE),IFERROR(VLOOKUP($B112&amp;"-"&amp;$C112,エリア表のみ!$Q$5:$Z$906,9,FALSE),0),IFERROR(VLOOKUP($B112&amp;"-"&amp;$C112,エリア表のみ!$AD$5:$AM$906,1,FALSE) =$B112&amp;"-"&amp;$C112,FALSE),IFERROR(VLOOKUP($B112&amp;"-"&amp;$C112,エリア表のみ!$AD$5:$AM$906,9,FALSE),0)),0)</f>
        <v>0</v>
      </c>
    </row>
    <row r="113" spans="1:12">
      <c r="A113" s="17">
        <v>27</v>
      </c>
      <c r="B113" s="17">
        <v>108</v>
      </c>
      <c r="C113" s="71">
        <v>27</v>
      </c>
      <c r="D113" s="71">
        <f>IFERROR(IF(OR(IFERROR(VLOOKUP($B113&amp;"-"&amp;$C113,エリア表のみ!$D$5:$M$906,3,FALSE) ="●",FALSE),IFERROR(VLOOKUP($B113&amp;"-"&amp;$C113,エリア表のみ!$Q$5:$Z$906,3,FALSE) ="●",FALSE),IFERROR(VLOOKUP($B113&amp;"-"&amp;$C113,エリア表のみ!$AD$5:$AM$906,3,FALSE) ="●",FALSE)),1,0),0)</f>
        <v>0</v>
      </c>
      <c r="E113" s="71">
        <v>0</v>
      </c>
      <c r="F113" s="71">
        <f>IFERROR(IF(OR(IFERROR(VLOOKUP($B113&amp;"-"&amp;$C113,エリア表のみ!$D$5:$M$906,5,FALSE) ="●",FALSE),IFERROR(VLOOKUP($B113&amp;"-"&amp;$C113,エリア表のみ!$Q$5:$Z$906,5,FALSE) ="●",FALSE),IFERROR(VLOOKUP($B113&amp;"-"&amp;$C113,エリア表のみ!$AD$5:$AM$906,5,FALSE) ="●",FALSE)),1,0),0)</f>
        <v>0</v>
      </c>
      <c r="G113" s="71">
        <v>50</v>
      </c>
      <c r="H113" s="71">
        <f>IFERROR(IF(OR(IFERROR(VLOOKUP($B113&amp;"-"&amp;$C113,エリア表のみ!$D$5:$M$906,7,FALSE) ="●",FALSE),IFERROR(VLOOKUP($B113&amp;"-"&amp;$C113,エリア表のみ!$Q$5:$Z$906,7,FALSE) ="●",FALSE),IFERROR(VLOOKUP($B113&amp;"-"&amp;$C113,エリア表のみ!$AD$5:$AM$906,7,FALSE) ="●",FALSE)),1,0),0)</f>
        <v>0</v>
      </c>
      <c r="I113" s="71">
        <v>50</v>
      </c>
      <c r="J113" s="71">
        <f>IFERROR(_xlfn.IFS(IFERROR(VLOOKUP($B113&amp;"-"&amp;$C113,エリア表のみ!$D$5:$M$906,1,FALSE) =$B113&amp;"-"&amp;$C113,FALSE),IFERROR(VLOOKUP($B113&amp;"-"&amp;$C113,エリア表のみ!$D$5:$M$906,9,FALSE),0),IFERROR(VLOOKUP($B113&amp;"-"&amp;$C113,エリア表のみ!$Q$5:$Z$906,1,FALSE) =$B113&amp;"-"&amp;$C113,FALSE),IFERROR(VLOOKUP($B113&amp;"-"&amp;$C113,エリア表のみ!$Q$5:$Z$906,9,FALSE),0),IFERROR(VLOOKUP($B113&amp;"-"&amp;$C113,エリア表のみ!$AD$5:$AM$906,1,FALSE) =$B113&amp;"-"&amp;$C113,FALSE),IFERROR(VLOOKUP($B113&amp;"-"&amp;$C113,エリア表のみ!$AD$5:$AM$906,9,FALSE),0)),0)</f>
        <v>0</v>
      </c>
    </row>
    <row r="114" spans="1:12">
      <c r="A114" s="17">
        <v>28</v>
      </c>
      <c r="B114" s="17">
        <v>108</v>
      </c>
      <c r="C114" s="71">
        <v>28</v>
      </c>
      <c r="D114" s="71">
        <f>IFERROR(IF(OR(IFERROR(VLOOKUP($B114&amp;"-"&amp;$C114,エリア表のみ!$D$5:$M$906,3,FALSE) ="●",FALSE),IFERROR(VLOOKUP($B114&amp;"-"&amp;$C114,エリア表のみ!$Q$5:$Z$906,3,FALSE) ="●",FALSE),IFERROR(VLOOKUP($B114&amp;"-"&amp;$C114,エリア表のみ!$AD$5:$AM$906,3,FALSE) ="●",FALSE)),1,0),0)</f>
        <v>0</v>
      </c>
      <c r="E114" s="71">
        <v>25</v>
      </c>
      <c r="F114" s="71">
        <f>IFERROR(IF(OR(IFERROR(VLOOKUP($B114&amp;"-"&amp;$C114,エリア表のみ!$D$5:$M$906,5,FALSE) ="●",FALSE),IFERROR(VLOOKUP($B114&amp;"-"&amp;$C114,エリア表のみ!$Q$5:$Z$906,5,FALSE) ="●",FALSE),IFERROR(VLOOKUP($B114&amp;"-"&amp;$C114,エリア表のみ!$AD$5:$AM$906,5,FALSE) ="●",FALSE)),1,0),0)</f>
        <v>0</v>
      </c>
      <c r="G114" s="71">
        <v>5</v>
      </c>
      <c r="H114" s="71">
        <f>IFERROR(IF(OR(IFERROR(VLOOKUP($B114&amp;"-"&amp;$C114,エリア表のみ!$D$5:$M$906,7,FALSE) ="●",FALSE),IFERROR(VLOOKUP($B114&amp;"-"&amp;$C114,エリア表のみ!$Q$5:$Z$906,7,FALSE) ="●",FALSE),IFERROR(VLOOKUP($B114&amp;"-"&amp;$C114,エリア表のみ!$AD$5:$AM$906,7,FALSE) ="●",FALSE)),1,0),0)</f>
        <v>0</v>
      </c>
      <c r="I114" s="71">
        <v>30</v>
      </c>
      <c r="J114" s="71">
        <f>IFERROR(_xlfn.IFS(IFERROR(VLOOKUP($B114&amp;"-"&amp;$C114,エリア表のみ!$D$5:$M$906,1,FALSE) =$B114&amp;"-"&amp;$C114,FALSE),IFERROR(VLOOKUP($B114&amp;"-"&amp;$C114,エリア表のみ!$D$5:$M$906,9,FALSE),0),IFERROR(VLOOKUP($B114&amp;"-"&amp;$C114,エリア表のみ!$Q$5:$Z$906,1,FALSE) =$B114&amp;"-"&amp;$C114,FALSE),IFERROR(VLOOKUP($B114&amp;"-"&amp;$C114,エリア表のみ!$Q$5:$Z$906,9,FALSE),0),IFERROR(VLOOKUP($B114&amp;"-"&amp;$C114,エリア表のみ!$AD$5:$AM$906,1,FALSE) =$B114&amp;"-"&amp;$C114,FALSE),IFERROR(VLOOKUP($B114&amp;"-"&amp;$C114,エリア表のみ!$AD$5:$AM$906,9,FALSE),0)),0)</f>
        <v>0</v>
      </c>
    </row>
    <row r="115" spans="1:12">
      <c r="A115" s="17">
        <v>29</v>
      </c>
      <c r="B115" s="17">
        <v>108</v>
      </c>
      <c r="C115" s="71">
        <v>29</v>
      </c>
      <c r="D115" s="71">
        <f>IFERROR(IF(OR(IFERROR(VLOOKUP($B115&amp;"-"&amp;$C115,エリア表のみ!$D$5:$M$906,3,FALSE) ="●",FALSE),IFERROR(VLOOKUP($B115&amp;"-"&amp;$C115,エリア表のみ!$Q$5:$Z$906,3,FALSE) ="●",FALSE),IFERROR(VLOOKUP($B115&amp;"-"&amp;$C115,エリア表のみ!$AD$5:$AM$906,3,FALSE) ="●",FALSE)),1,0),0)</f>
        <v>0</v>
      </c>
      <c r="E115" s="71">
        <v>90</v>
      </c>
      <c r="F115" s="71">
        <f>IFERROR(IF(OR(IFERROR(VLOOKUP($B115&amp;"-"&amp;$C115,エリア表のみ!$D$5:$M$906,5,FALSE) ="●",FALSE),IFERROR(VLOOKUP($B115&amp;"-"&amp;$C115,エリア表のみ!$Q$5:$Z$906,5,FALSE) ="●",FALSE),IFERROR(VLOOKUP($B115&amp;"-"&amp;$C115,エリア表のみ!$AD$5:$AM$906,5,FALSE) ="●",FALSE)),1,0),0)</f>
        <v>0</v>
      </c>
      <c r="G115" s="71">
        <v>45</v>
      </c>
      <c r="H115" s="71">
        <f>IFERROR(IF(OR(IFERROR(VLOOKUP($B115&amp;"-"&amp;$C115,エリア表のみ!$D$5:$M$906,7,FALSE) ="●",FALSE),IFERROR(VLOOKUP($B115&amp;"-"&amp;$C115,エリア表のみ!$Q$5:$Z$906,7,FALSE) ="●",FALSE),IFERROR(VLOOKUP($B115&amp;"-"&amp;$C115,エリア表のみ!$AD$5:$AM$906,7,FALSE) ="●",FALSE)),1,0),0)</f>
        <v>0</v>
      </c>
      <c r="I115" s="71">
        <v>135</v>
      </c>
      <c r="J115" s="71">
        <f>IFERROR(_xlfn.IFS(IFERROR(VLOOKUP($B115&amp;"-"&amp;$C115,エリア表のみ!$D$5:$M$906,1,FALSE) =$B115&amp;"-"&amp;$C115,FALSE),IFERROR(VLOOKUP($B115&amp;"-"&amp;$C115,エリア表のみ!$D$5:$M$906,9,FALSE),0),IFERROR(VLOOKUP($B115&amp;"-"&amp;$C115,エリア表のみ!$Q$5:$Z$906,1,FALSE) =$B115&amp;"-"&amp;$C115,FALSE),IFERROR(VLOOKUP($B115&amp;"-"&amp;$C115,エリア表のみ!$Q$5:$Z$906,9,FALSE),0),IFERROR(VLOOKUP($B115&amp;"-"&amp;$C115,エリア表のみ!$AD$5:$AM$906,1,FALSE) =$B115&amp;"-"&amp;$C115,FALSE),IFERROR(VLOOKUP($B115&amp;"-"&amp;$C115,エリア表のみ!$AD$5:$AM$906,9,FALSE),0)),0)</f>
        <v>0</v>
      </c>
    </row>
    <row r="116" spans="1:12">
      <c r="A116" s="17">
        <v>30</v>
      </c>
      <c r="B116" s="17">
        <v>108</v>
      </c>
      <c r="C116" s="71">
        <v>30</v>
      </c>
      <c r="D116" s="71">
        <f>IFERROR(IF(OR(IFERROR(VLOOKUP($B116&amp;"-"&amp;$C116,エリア表のみ!$D$5:$M$906,3,FALSE) ="●",FALSE),IFERROR(VLOOKUP($B116&amp;"-"&amp;$C116,エリア表のみ!$Q$5:$Z$906,3,FALSE) ="●",FALSE),IFERROR(VLOOKUP($B116&amp;"-"&amp;$C116,エリア表のみ!$AD$5:$AM$906,3,FALSE) ="●",FALSE)),1,0),0)</f>
        <v>0</v>
      </c>
      <c r="E116" s="71">
        <v>20</v>
      </c>
      <c r="F116" s="71">
        <f>IFERROR(IF(OR(IFERROR(VLOOKUP($B116&amp;"-"&amp;$C116,エリア表のみ!$D$5:$M$906,5,FALSE) ="●",FALSE),IFERROR(VLOOKUP($B116&amp;"-"&amp;$C116,エリア表のみ!$Q$5:$Z$906,5,FALSE) ="●",FALSE),IFERROR(VLOOKUP($B116&amp;"-"&amp;$C116,エリア表のみ!$AD$5:$AM$906,5,FALSE) ="●",FALSE)),1,0),0)</f>
        <v>0</v>
      </c>
      <c r="G116" s="71">
        <v>0</v>
      </c>
      <c r="H116" s="71">
        <f>IFERROR(IF(OR(IFERROR(VLOOKUP($B116&amp;"-"&amp;$C116,エリア表のみ!$D$5:$M$906,7,FALSE) ="●",FALSE),IFERROR(VLOOKUP($B116&amp;"-"&amp;$C116,エリア表のみ!$Q$5:$Z$906,7,FALSE) ="●",FALSE),IFERROR(VLOOKUP($B116&amp;"-"&amp;$C116,エリア表のみ!$AD$5:$AM$906,7,FALSE) ="●",FALSE)),1,0),0)</f>
        <v>0</v>
      </c>
      <c r="I116" s="71">
        <v>20</v>
      </c>
      <c r="J116" s="71">
        <f>IFERROR(_xlfn.IFS(IFERROR(VLOOKUP($B116&amp;"-"&amp;$C116,エリア表のみ!$D$5:$M$906,1,FALSE) =$B116&amp;"-"&amp;$C116,FALSE),IFERROR(VLOOKUP($B116&amp;"-"&amp;$C116,エリア表のみ!$D$5:$M$906,9,FALSE),0),IFERROR(VLOOKUP($B116&amp;"-"&amp;$C116,エリア表のみ!$Q$5:$Z$906,1,FALSE) =$B116&amp;"-"&amp;$C116,FALSE),IFERROR(VLOOKUP($B116&amp;"-"&amp;$C116,エリア表のみ!$Q$5:$Z$906,9,FALSE),0),IFERROR(VLOOKUP($B116&amp;"-"&amp;$C116,エリア表のみ!$AD$5:$AM$906,1,FALSE) =$B116&amp;"-"&amp;$C116,FALSE),IFERROR(VLOOKUP($B116&amp;"-"&amp;$C116,エリア表のみ!$AD$5:$AM$906,9,FALSE),0)),0)</f>
        <v>0</v>
      </c>
    </row>
    <row r="117" spans="1:12">
      <c r="A117" s="17">
        <v>31</v>
      </c>
      <c r="B117" s="17">
        <v>108</v>
      </c>
      <c r="C117" s="71">
        <v>31</v>
      </c>
      <c r="D117" s="71">
        <f>IFERROR(IF(OR(IFERROR(VLOOKUP($B117&amp;"-"&amp;$C117,エリア表のみ!$D$5:$M$906,3,FALSE) ="●",FALSE),IFERROR(VLOOKUP($B117&amp;"-"&amp;$C117,エリア表のみ!$Q$5:$Z$906,3,FALSE) ="●",FALSE),IFERROR(VLOOKUP($B117&amp;"-"&amp;$C117,エリア表のみ!$AD$5:$AM$906,3,FALSE) ="●",FALSE)),1,0),0)</f>
        <v>0</v>
      </c>
      <c r="E117" s="71">
        <v>25</v>
      </c>
      <c r="F117" s="71">
        <f>IFERROR(IF(OR(IFERROR(VLOOKUP($B117&amp;"-"&amp;$C117,エリア表のみ!$D$5:$M$906,5,FALSE) ="●",FALSE),IFERROR(VLOOKUP($B117&amp;"-"&amp;$C117,エリア表のみ!$Q$5:$Z$906,5,FALSE) ="●",FALSE),IFERROR(VLOOKUP($B117&amp;"-"&amp;$C117,エリア表のみ!$AD$5:$AM$906,5,FALSE) ="●",FALSE)),1,0),0)</f>
        <v>0</v>
      </c>
      <c r="G117" s="71">
        <v>55</v>
      </c>
      <c r="H117" s="71">
        <f>IFERROR(IF(OR(IFERROR(VLOOKUP($B117&amp;"-"&amp;$C117,エリア表のみ!$D$5:$M$906,7,FALSE) ="●",FALSE),IFERROR(VLOOKUP($B117&amp;"-"&amp;$C117,エリア表のみ!$Q$5:$Z$906,7,FALSE) ="●",FALSE),IFERROR(VLOOKUP($B117&amp;"-"&amp;$C117,エリア表のみ!$AD$5:$AM$906,7,FALSE) ="●",FALSE)),1,0),0)</f>
        <v>0</v>
      </c>
      <c r="I117" s="71">
        <v>80</v>
      </c>
      <c r="J117" s="71">
        <f>IFERROR(_xlfn.IFS(IFERROR(VLOOKUP($B117&amp;"-"&amp;$C117,エリア表のみ!$D$5:$M$906,1,FALSE) =$B117&amp;"-"&amp;$C117,FALSE),IFERROR(VLOOKUP($B117&amp;"-"&amp;$C117,エリア表のみ!$D$5:$M$906,9,FALSE),0),IFERROR(VLOOKUP($B117&amp;"-"&amp;$C117,エリア表のみ!$Q$5:$Z$906,1,FALSE) =$B117&amp;"-"&amp;$C117,FALSE),IFERROR(VLOOKUP($B117&amp;"-"&amp;$C117,エリア表のみ!$Q$5:$Z$906,9,FALSE),0),IFERROR(VLOOKUP($B117&amp;"-"&amp;$C117,エリア表のみ!$AD$5:$AM$906,1,FALSE) =$B117&amp;"-"&amp;$C117,FALSE),IFERROR(VLOOKUP($B117&amp;"-"&amp;$C117,エリア表のみ!$AD$5:$AM$906,9,FALSE),0)),0)</f>
        <v>0</v>
      </c>
    </row>
    <row r="118" spans="1:12">
      <c r="A118" s="17">
        <v>32</v>
      </c>
      <c r="B118" s="17">
        <v>108</v>
      </c>
      <c r="C118" s="71">
        <v>32</v>
      </c>
      <c r="D118" s="71">
        <f>IFERROR(IF(OR(IFERROR(VLOOKUP($B118&amp;"-"&amp;$C118,エリア表のみ!$D$5:$M$906,3,FALSE) ="●",FALSE),IFERROR(VLOOKUP($B118&amp;"-"&amp;$C118,エリア表のみ!$Q$5:$Z$906,3,FALSE) ="●",FALSE),IFERROR(VLOOKUP($B118&amp;"-"&amp;$C118,エリア表のみ!$AD$5:$AM$906,3,FALSE) ="●",FALSE)),1,0),0)</f>
        <v>0</v>
      </c>
      <c r="E118" s="71">
        <v>0</v>
      </c>
      <c r="F118" s="71">
        <f>IFERROR(IF(OR(IFERROR(VLOOKUP($B118&amp;"-"&amp;$C118,エリア表のみ!$D$5:$M$906,5,FALSE) ="●",FALSE),IFERROR(VLOOKUP($B118&amp;"-"&amp;$C118,エリア表のみ!$Q$5:$Z$906,5,FALSE) ="●",FALSE),IFERROR(VLOOKUP($B118&amp;"-"&amp;$C118,エリア表のみ!$AD$5:$AM$906,5,FALSE) ="●",FALSE)),1,0),0)</f>
        <v>0</v>
      </c>
      <c r="G118" s="71">
        <v>340</v>
      </c>
      <c r="H118" s="71">
        <f>IFERROR(IF(OR(IFERROR(VLOOKUP($B118&amp;"-"&amp;$C118,エリア表のみ!$D$5:$M$906,7,FALSE) ="●",FALSE),IFERROR(VLOOKUP($B118&amp;"-"&amp;$C118,エリア表のみ!$Q$5:$Z$906,7,FALSE) ="●",FALSE),IFERROR(VLOOKUP($B118&amp;"-"&amp;$C118,エリア表のみ!$AD$5:$AM$906,7,FALSE) ="●",FALSE)),1,0),0)</f>
        <v>0</v>
      </c>
      <c r="I118" s="71">
        <v>340</v>
      </c>
      <c r="J118" s="71">
        <f>IFERROR(_xlfn.IFS(IFERROR(VLOOKUP($B118&amp;"-"&amp;$C118,エリア表のみ!$D$5:$M$906,1,FALSE) =$B118&amp;"-"&amp;$C118,FALSE),IFERROR(VLOOKUP($B118&amp;"-"&amp;$C118,エリア表のみ!$D$5:$M$906,9,FALSE),0),IFERROR(VLOOKUP($B118&amp;"-"&amp;$C118,エリア表のみ!$Q$5:$Z$906,1,FALSE) =$B118&amp;"-"&amp;$C118,FALSE),IFERROR(VLOOKUP($B118&amp;"-"&amp;$C118,エリア表のみ!$Q$5:$Z$906,9,FALSE),0),IFERROR(VLOOKUP($B118&amp;"-"&amp;$C118,エリア表のみ!$AD$5:$AM$906,1,FALSE) =$B118&amp;"-"&amp;$C118,FALSE),IFERROR(VLOOKUP($B118&amp;"-"&amp;$C118,エリア表のみ!$AD$5:$AM$906,9,FALSE),0)),0)</f>
        <v>0</v>
      </c>
    </row>
    <row r="119" spans="1:12">
      <c r="A119" s="17">
        <v>33</v>
      </c>
      <c r="B119" s="17">
        <v>108</v>
      </c>
      <c r="C119" s="71">
        <v>33</v>
      </c>
      <c r="D119" s="71">
        <f>IFERROR(IF(OR(IFERROR(VLOOKUP($B119&amp;"-"&amp;$C119,エリア表のみ!$D$5:$M$906,3,FALSE) ="●",FALSE),IFERROR(VLOOKUP($B119&amp;"-"&amp;$C119,エリア表のみ!$Q$5:$Z$906,3,FALSE) ="●",FALSE),IFERROR(VLOOKUP($B119&amp;"-"&amp;$C119,エリア表のみ!$AD$5:$AM$906,3,FALSE) ="●",FALSE)),1,0),0)</f>
        <v>0</v>
      </c>
      <c r="E119" s="71">
        <v>30</v>
      </c>
      <c r="F119" s="71">
        <f>IFERROR(IF(OR(IFERROR(VLOOKUP($B119&amp;"-"&amp;$C119,エリア表のみ!$D$5:$M$906,5,FALSE) ="●",FALSE),IFERROR(VLOOKUP($B119&amp;"-"&amp;$C119,エリア表のみ!$Q$5:$Z$906,5,FALSE) ="●",FALSE),IFERROR(VLOOKUP($B119&amp;"-"&amp;$C119,エリア表のみ!$AD$5:$AM$906,5,FALSE) ="●",FALSE)),1,0),0)</f>
        <v>0</v>
      </c>
      <c r="G119" s="71">
        <v>70</v>
      </c>
      <c r="H119" s="71">
        <f>IFERROR(IF(OR(IFERROR(VLOOKUP($B119&amp;"-"&amp;$C119,エリア表のみ!$D$5:$M$906,7,FALSE) ="●",FALSE),IFERROR(VLOOKUP($B119&amp;"-"&amp;$C119,エリア表のみ!$Q$5:$Z$906,7,FALSE) ="●",FALSE),IFERROR(VLOOKUP($B119&amp;"-"&amp;$C119,エリア表のみ!$AD$5:$AM$906,7,FALSE) ="●",FALSE)),1,0),0)</f>
        <v>0</v>
      </c>
      <c r="I119" s="71">
        <v>100</v>
      </c>
      <c r="J119" s="71">
        <f>IFERROR(_xlfn.IFS(IFERROR(VLOOKUP($B119&amp;"-"&amp;$C119,エリア表のみ!$D$5:$M$906,1,FALSE) =$B119&amp;"-"&amp;$C119,FALSE),IFERROR(VLOOKUP($B119&amp;"-"&amp;$C119,エリア表のみ!$D$5:$M$906,9,FALSE),0),IFERROR(VLOOKUP($B119&amp;"-"&amp;$C119,エリア表のみ!$Q$5:$Z$906,1,FALSE) =$B119&amp;"-"&amp;$C119,FALSE),IFERROR(VLOOKUP($B119&amp;"-"&amp;$C119,エリア表のみ!$Q$5:$Z$906,9,FALSE),0),IFERROR(VLOOKUP($B119&amp;"-"&amp;$C119,エリア表のみ!$AD$5:$AM$906,1,FALSE) =$B119&amp;"-"&amp;$C119,FALSE),IFERROR(VLOOKUP($B119&amp;"-"&amp;$C119,エリア表のみ!$AD$5:$AM$906,9,FALSE),0)),0)</f>
        <v>0</v>
      </c>
    </row>
    <row r="120" spans="1:12">
      <c r="A120" s="17">
        <v>34</v>
      </c>
      <c r="B120" s="17">
        <v>108</v>
      </c>
      <c r="C120" s="71">
        <v>34</v>
      </c>
      <c r="D120" s="71">
        <f>IFERROR(IF(OR(IFERROR(VLOOKUP($B120&amp;"-"&amp;$C120,エリア表のみ!$D$5:$M$906,3,FALSE) ="●",FALSE),IFERROR(VLOOKUP($B120&amp;"-"&amp;$C120,エリア表のみ!$Q$5:$Z$906,3,FALSE) ="●",FALSE),IFERROR(VLOOKUP($B120&amp;"-"&amp;$C120,エリア表のみ!$AD$5:$AM$906,3,FALSE) ="●",FALSE)),1,0),0)</f>
        <v>0</v>
      </c>
      <c r="E120" s="71">
        <v>70</v>
      </c>
      <c r="F120" s="71">
        <f>IFERROR(IF(OR(IFERROR(VLOOKUP($B120&amp;"-"&amp;$C120,エリア表のみ!$D$5:$M$906,5,FALSE) ="●",FALSE),IFERROR(VLOOKUP($B120&amp;"-"&amp;$C120,エリア表のみ!$Q$5:$Z$906,5,FALSE) ="●",FALSE),IFERROR(VLOOKUP($B120&amp;"-"&amp;$C120,エリア表のみ!$AD$5:$AM$906,5,FALSE) ="●",FALSE)),1,0),0)</f>
        <v>0</v>
      </c>
      <c r="G120" s="71">
        <v>5</v>
      </c>
      <c r="H120" s="71">
        <f>IFERROR(IF(OR(IFERROR(VLOOKUP($B120&amp;"-"&amp;$C120,エリア表のみ!$D$5:$M$906,7,FALSE) ="●",FALSE),IFERROR(VLOOKUP($B120&amp;"-"&amp;$C120,エリア表のみ!$Q$5:$Z$906,7,FALSE) ="●",FALSE),IFERROR(VLOOKUP($B120&amp;"-"&amp;$C120,エリア表のみ!$AD$5:$AM$906,7,FALSE) ="●",FALSE)),1,0),0)</f>
        <v>0</v>
      </c>
      <c r="I120" s="71">
        <v>75</v>
      </c>
      <c r="J120" s="71">
        <f>IFERROR(_xlfn.IFS(IFERROR(VLOOKUP($B120&amp;"-"&amp;$C120,エリア表のみ!$D$5:$M$906,1,FALSE) =$B120&amp;"-"&amp;$C120,FALSE),IFERROR(VLOOKUP($B120&amp;"-"&amp;$C120,エリア表のみ!$D$5:$M$906,9,FALSE),0),IFERROR(VLOOKUP($B120&amp;"-"&amp;$C120,エリア表のみ!$Q$5:$Z$906,1,FALSE) =$B120&amp;"-"&amp;$C120,FALSE),IFERROR(VLOOKUP($B120&amp;"-"&amp;$C120,エリア表のみ!$Q$5:$Z$906,9,FALSE),0),IFERROR(VLOOKUP($B120&amp;"-"&amp;$C120,エリア表のみ!$AD$5:$AM$906,1,FALSE) =$B120&amp;"-"&amp;$C120,FALSE),IFERROR(VLOOKUP($B120&amp;"-"&amp;$C120,エリア表のみ!$AD$5:$AM$906,9,FALSE),0)),0)</f>
        <v>0</v>
      </c>
    </row>
    <row r="121" spans="1:12">
      <c r="A121" s="17">
        <v>1</v>
      </c>
      <c r="B121" s="17">
        <v>109</v>
      </c>
      <c r="C121" s="71">
        <v>1</v>
      </c>
      <c r="D121" s="71">
        <f>IFERROR(IF(OR(IFERROR(VLOOKUP($B121&amp;"-"&amp;$C121,エリア表のみ!$D$5:$M$906,3,FALSE) ="●",FALSE),IFERROR(VLOOKUP($B121&amp;"-"&amp;$C121,エリア表のみ!$Q$5:$Z$906,3,FALSE) ="●",FALSE),IFERROR(VLOOKUP($B121&amp;"-"&amp;$C121,エリア表のみ!$AD$5:$AM$906,3,FALSE) ="●",FALSE)),1,0),0)</f>
        <v>0</v>
      </c>
      <c r="E121" s="71">
        <v>40</v>
      </c>
      <c r="F121" s="71">
        <f>IFERROR(IF(OR(IFERROR(VLOOKUP($B121&amp;"-"&amp;$C121,エリア表のみ!$D$5:$M$906,5,FALSE) ="●",FALSE),IFERROR(VLOOKUP($B121&amp;"-"&amp;$C121,エリア表のみ!$Q$5:$Z$906,5,FALSE) ="●",FALSE),IFERROR(VLOOKUP($B121&amp;"-"&amp;$C121,エリア表のみ!$AD$5:$AM$906,5,FALSE) ="●",FALSE)),1,0),0)</f>
        <v>0</v>
      </c>
      <c r="G121" s="71">
        <v>50</v>
      </c>
      <c r="H121" s="71">
        <f>IFERROR(IF(OR(IFERROR(VLOOKUP($B121&amp;"-"&amp;$C121,エリア表のみ!$D$5:$M$906,7,FALSE) ="●",FALSE),IFERROR(VLOOKUP($B121&amp;"-"&amp;$C121,エリア表のみ!$Q$5:$Z$906,7,FALSE) ="●",FALSE),IFERROR(VLOOKUP($B121&amp;"-"&amp;$C121,エリア表のみ!$AD$5:$AM$906,7,FALSE) ="●",FALSE)),1,0),0)</f>
        <v>0</v>
      </c>
      <c r="I121" s="71">
        <v>90</v>
      </c>
      <c r="J121" s="71">
        <f>IFERROR(_xlfn.IFS(IFERROR(VLOOKUP($B121&amp;"-"&amp;$C121,エリア表のみ!$D$5:$M$906,1,FALSE) =$B121&amp;"-"&amp;$C121,FALSE),IFERROR(VLOOKUP($B121&amp;"-"&amp;$C121,エリア表のみ!$D$5:$M$906,9,FALSE),0),IFERROR(VLOOKUP($B121&amp;"-"&amp;$C121,エリア表のみ!$Q$5:$Z$906,1,FALSE) =$B121&amp;"-"&amp;$C121,FALSE),IFERROR(VLOOKUP($B121&amp;"-"&amp;$C121,エリア表のみ!$Q$5:$Z$906,9,FALSE),0),IFERROR(VLOOKUP($B121&amp;"-"&amp;$C121,エリア表のみ!$AD$5:$AM$906,1,FALSE) =$B121&amp;"-"&amp;$C121,FALSE),IFERROR(VLOOKUP($B121&amp;"-"&amp;$C121,エリア表のみ!$AD$5:$AM$906,9,FALSE),0)),0)</f>
        <v>0</v>
      </c>
    </row>
    <row r="122" spans="1:12">
      <c r="A122" s="17">
        <v>2</v>
      </c>
      <c r="B122" s="17">
        <v>109</v>
      </c>
      <c r="C122" s="71">
        <v>2</v>
      </c>
      <c r="D122" s="71">
        <f>IFERROR(IF(OR(IFERROR(VLOOKUP($B122&amp;"-"&amp;$C122,エリア表のみ!$D$5:$M$906,3,FALSE) ="●",FALSE),IFERROR(VLOOKUP($B122&amp;"-"&amp;$C122,エリア表のみ!$Q$5:$Z$906,3,FALSE) ="●",FALSE),IFERROR(VLOOKUP($B122&amp;"-"&amp;$C122,エリア表のみ!$AD$5:$AM$906,3,FALSE) ="●",FALSE)),1,0),0)</f>
        <v>0</v>
      </c>
      <c r="E122" s="71">
        <v>20</v>
      </c>
      <c r="F122" s="71">
        <f>IFERROR(IF(OR(IFERROR(VLOOKUP($B122&amp;"-"&amp;$C122,エリア表のみ!$D$5:$M$906,5,FALSE) ="●",FALSE),IFERROR(VLOOKUP($B122&amp;"-"&amp;$C122,エリア表のみ!$Q$5:$Z$906,5,FALSE) ="●",FALSE),IFERROR(VLOOKUP($B122&amp;"-"&amp;$C122,エリア表のみ!$AD$5:$AM$906,5,FALSE) ="●",FALSE)),1,0),0)</f>
        <v>0</v>
      </c>
      <c r="G122" s="71">
        <v>90</v>
      </c>
      <c r="H122" s="71">
        <f>IFERROR(IF(OR(IFERROR(VLOOKUP($B122&amp;"-"&amp;$C122,エリア表のみ!$D$5:$M$906,7,FALSE) ="●",FALSE),IFERROR(VLOOKUP($B122&amp;"-"&amp;$C122,エリア表のみ!$Q$5:$Z$906,7,FALSE) ="●",FALSE),IFERROR(VLOOKUP($B122&amp;"-"&amp;$C122,エリア表のみ!$AD$5:$AM$906,7,FALSE) ="●",FALSE)),1,0),0)</f>
        <v>0</v>
      </c>
      <c r="I122" s="71">
        <v>110</v>
      </c>
      <c r="J122" s="71">
        <f>IFERROR(_xlfn.IFS(IFERROR(VLOOKUP($B122&amp;"-"&amp;$C122,エリア表のみ!$D$5:$M$906,1,FALSE) =$B122&amp;"-"&amp;$C122,FALSE),IFERROR(VLOOKUP($B122&amp;"-"&amp;$C122,エリア表のみ!$D$5:$M$906,9,FALSE),0),IFERROR(VLOOKUP($B122&amp;"-"&amp;$C122,エリア表のみ!$Q$5:$Z$906,1,FALSE) =$B122&amp;"-"&amp;$C122,FALSE),IFERROR(VLOOKUP($B122&amp;"-"&amp;$C122,エリア表のみ!$Q$5:$Z$906,9,FALSE),0),IFERROR(VLOOKUP($B122&amp;"-"&amp;$C122,エリア表のみ!$AD$5:$AM$906,1,FALSE) =$B122&amp;"-"&amp;$C122,FALSE),IFERROR(VLOOKUP($B122&amp;"-"&amp;$C122,エリア表のみ!$AD$5:$AM$906,9,FALSE),0)),0)</f>
        <v>0</v>
      </c>
    </row>
    <row r="123" spans="1:12">
      <c r="A123" s="17">
        <v>3</v>
      </c>
      <c r="B123" s="17">
        <v>109</v>
      </c>
      <c r="C123" s="71">
        <v>3</v>
      </c>
      <c r="D123" s="71">
        <f>IFERROR(IF(OR(IFERROR(VLOOKUP($B123&amp;"-"&amp;$C123,エリア表のみ!$D$5:$M$906,3,FALSE) ="●",FALSE),IFERROR(VLOOKUP($B123&amp;"-"&amp;$C123,エリア表のみ!$Q$5:$Z$906,3,FALSE) ="●",FALSE),IFERROR(VLOOKUP($B123&amp;"-"&amp;$C123,エリア表のみ!$AD$5:$AM$906,3,FALSE) ="●",FALSE)),1,0),0)</f>
        <v>0</v>
      </c>
      <c r="E123" s="71">
        <v>140</v>
      </c>
      <c r="F123" s="71">
        <f>IFERROR(IF(OR(IFERROR(VLOOKUP($B123&amp;"-"&amp;$C123,エリア表のみ!$D$5:$M$906,5,FALSE) ="●",FALSE),IFERROR(VLOOKUP($B123&amp;"-"&amp;$C123,エリア表のみ!$Q$5:$Z$906,5,FALSE) ="●",FALSE),IFERROR(VLOOKUP($B123&amp;"-"&amp;$C123,エリア表のみ!$AD$5:$AM$906,5,FALSE) ="●",FALSE)),1,0),0)</f>
        <v>0</v>
      </c>
      <c r="G123" s="71">
        <v>125</v>
      </c>
      <c r="H123" s="71">
        <f>IFERROR(IF(OR(IFERROR(VLOOKUP($B123&amp;"-"&amp;$C123,エリア表のみ!$D$5:$M$906,7,FALSE) ="●",FALSE),IFERROR(VLOOKUP($B123&amp;"-"&amp;$C123,エリア表のみ!$Q$5:$Z$906,7,FALSE) ="●",FALSE),IFERROR(VLOOKUP($B123&amp;"-"&amp;$C123,エリア表のみ!$AD$5:$AM$906,7,FALSE) ="●",FALSE)),1,0),0)</f>
        <v>0</v>
      </c>
      <c r="I123" s="71">
        <v>265</v>
      </c>
      <c r="J123" s="71">
        <f>IFERROR(_xlfn.IFS(IFERROR(VLOOKUP($B123&amp;"-"&amp;$C123,エリア表のみ!$D$5:$M$906,1,FALSE) =$B123&amp;"-"&amp;$C123,FALSE),IFERROR(VLOOKUP($B123&amp;"-"&amp;$C123,エリア表のみ!$D$5:$M$906,9,FALSE),0),IFERROR(VLOOKUP($B123&amp;"-"&amp;$C123,エリア表のみ!$Q$5:$Z$906,1,FALSE) =$B123&amp;"-"&amp;$C123,FALSE),IFERROR(VLOOKUP($B123&amp;"-"&amp;$C123,エリア表のみ!$Q$5:$Z$906,9,FALSE),0),IFERROR(VLOOKUP($B123&amp;"-"&amp;$C123,エリア表のみ!$AD$5:$AM$906,1,FALSE) =$B123&amp;"-"&amp;$C123,FALSE),IFERROR(VLOOKUP($B123&amp;"-"&amp;$C123,エリア表のみ!$AD$5:$AM$906,9,FALSE),0)),0)</f>
        <v>0</v>
      </c>
    </row>
    <row r="124" spans="1:12">
      <c r="A124" s="17">
        <v>4</v>
      </c>
      <c r="B124" s="17">
        <v>109</v>
      </c>
      <c r="C124" s="71">
        <v>4</v>
      </c>
      <c r="D124" s="71">
        <f>IFERROR(IF(OR(IFERROR(VLOOKUP($B124&amp;"-"&amp;$C124,エリア表のみ!$D$5:$M$906,3,FALSE) ="●",FALSE),IFERROR(VLOOKUP($B124&amp;"-"&amp;$C124,エリア表のみ!$Q$5:$Z$906,3,FALSE) ="●",FALSE),IFERROR(VLOOKUP($B124&amp;"-"&amp;$C124,エリア表のみ!$AD$5:$AM$906,3,FALSE) ="●",FALSE)),1,0),0)</f>
        <v>0</v>
      </c>
      <c r="E124" s="71">
        <v>165</v>
      </c>
      <c r="F124" s="71">
        <f>IFERROR(IF(OR(IFERROR(VLOOKUP($B124&amp;"-"&amp;$C124,エリア表のみ!$D$5:$M$906,5,FALSE) ="●",FALSE),IFERROR(VLOOKUP($B124&amp;"-"&amp;$C124,エリア表のみ!$Q$5:$Z$906,5,FALSE) ="●",FALSE),IFERROR(VLOOKUP($B124&amp;"-"&amp;$C124,エリア表のみ!$AD$5:$AM$906,5,FALSE) ="●",FALSE)),1,0),0)</f>
        <v>0</v>
      </c>
      <c r="G124" s="71">
        <v>70</v>
      </c>
      <c r="H124" s="71">
        <f>IFERROR(IF(OR(IFERROR(VLOOKUP($B124&amp;"-"&amp;$C124,エリア表のみ!$D$5:$M$906,7,FALSE) ="●",FALSE),IFERROR(VLOOKUP($B124&amp;"-"&amp;$C124,エリア表のみ!$Q$5:$Z$906,7,FALSE) ="●",FALSE),IFERROR(VLOOKUP($B124&amp;"-"&amp;$C124,エリア表のみ!$AD$5:$AM$906,7,FALSE) ="●",FALSE)),1,0),0)</f>
        <v>0</v>
      </c>
      <c r="I124" s="71">
        <v>235</v>
      </c>
      <c r="J124" s="71">
        <f>IFERROR(_xlfn.IFS(IFERROR(VLOOKUP($B124&amp;"-"&amp;$C124,エリア表のみ!$D$5:$M$906,1,FALSE) =$B124&amp;"-"&amp;$C124,FALSE),IFERROR(VLOOKUP($B124&amp;"-"&amp;$C124,エリア表のみ!$D$5:$M$906,9,FALSE),0),IFERROR(VLOOKUP($B124&amp;"-"&amp;$C124,エリア表のみ!$Q$5:$Z$906,1,FALSE) =$B124&amp;"-"&amp;$C124,FALSE),IFERROR(VLOOKUP($B124&amp;"-"&amp;$C124,エリア表のみ!$Q$5:$Z$906,9,FALSE),0),IFERROR(VLOOKUP($B124&amp;"-"&amp;$C124,エリア表のみ!$AD$5:$AM$906,1,FALSE) =$B124&amp;"-"&amp;$C124,FALSE),IFERROR(VLOOKUP($B124&amp;"-"&amp;$C124,エリア表のみ!$AD$5:$AM$906,9,FALSE),0)),0)</f>
        <v>0</v>
      </c>
    </row>
    <row r="125" spans="1:12">
      <c r="A125" s="17">
        <v>5</v>
      </c>
      <c r="B125" s="17">
        <v>109</v>
      </c>
      <c r="C125" s="71">
        <v>5</v>
      </c>
      <c r="D125" s="71">
        <f>IFERROR(IF(OR(IFERROR(VLOOKUP($B125&amp;"-"&amp;$C125,エリア表のみ!$D$5:$M$906,3,FALSE) ="●",FALSE),IFERROR(VLOOKUP($B125&amp;"-"&amp;$C125,エリア表のみ!$Q$5:$Z$906,3,FALSE) ="●",FALSE),IFERROR(VLOOKUP($B125&amp;"-"&amp;$C125,エリア表のみ!$AD$5:$AM$906,3,FALSE) ="●",FALSE)),1,0),0)</f>
        <v>0</v>
      </c>
      <c r="E125" s="71">
        <v>180</v>
      </c>
      <c r="F125" s="71">
        <f>IFERROR(IF(OR(IFERROR(VLOOKUP($B125&amp;"-"&amp;$C125,エリア表のみ!$D$5:$M$906,5,FALSE) ="●",FALSE),IFERROR(VLOOKUP($B125&amp;"-"&amp;$C125,エリア表のみ!$Q$5:$Z$906,5,FALSE) ="●",FALSE),IFERROR(VLOOKUP($B125&amp;"-"&amp;$C125,エリア表のみ!$AD$5:$AM$906,5,FALSE) ="●",FALSE)),1,0),0)</f>
        <v>0</v>
      </c>
      <c r="G125" s="71">
        <v>100</v>
      </c>
      <c r="H125" s="71">
        <f>IFERROR(IF(OR(IFERROR(VLOOKUP($B125&amp;"-"&amp;$C125,エリア表のみ!$D$5:$M$906,7,FALSE) ="●",FALSE),IFERROR(VLOOKUP($B125&amp;"-"&amp;$C125,エリア表のみ!$Q$5:$Z$906,7,FALSE) ="●",FALSE),IFERROR(VLOOKUP($B125&amp;"-"&amp;$C125,エリア表のみ!$AD$5:$AM$906,7,FALSE) ="●",FALSE)),1,0),0)</f>
        <v>0</v>
      </c>
      <c r="I125" s="71">
        <v>280</v>
      </c>
      <c r="J125" s="71">
        <f>IFERROR(_xlfn.IFS(IFERROR(VLOOKUP($B125&amp;"-"&amp;$C125,エリア表のみ!$D$5:$M$906,1,FALSE) =$B125&amp;"-"&amp;$C125,FALSE),IFERROR(VLOOKUP($B125&amp;"-"&amp;$C125,エリア表のみ!$D$5:$M$906,9,FALSE),0),IFERROR(VLOOKUP($B125&amp;"-"&amp;$C125,エリア表のみ!$Q$5:$Z$906,1,FALSE) =$B125&amp;"-"&amp;$C125,FALSE),IFERROR(VLOOKUP($B125&amp;"-"&amp;$C125,エリア表のみ!$Q$5:$Z$906,9,FALSE),0),IFERROR(VLOOKUP($B125&amp;"-"&amp;$C125,エリア表のみ!$AD$5:$AM$906,1,FALSE) =$B125&amp;"-"&amp;$C125,FALSE),IFERROR(VLOOKUP($B125&amp;"-"&amp;$C125,エリア表のみ!$AD$5:$AM$906,9,FALSE),0)),0)</f>
        <v>0</v>
      </c>
    </row>
    <row r="126" spans="1:12">
      <c r="A126" s="17">
        <v>6</v>
      </c>
      <c r="B126" s="17">
        <v>109</v>
      </c>
      <c r="C126" s="71">
        <v>6</v>
      </c>
      <c r="D126" s="71">
        <f>IFERROR(IF(OR(IFERROR(VLOOKUP($B126&amp;"-"&amp;$C126,エリア表のみ!$D$5:$M$906,3,FALSE) ="●",FALSE),IFERROR(VLOOKUP($B126&amp;"-"&amp;$C126,エリア表のみ!$Q$5:$Z$906,3,FALSE) ="●",FALSE),IFERROR(VLOOKUP($B126&amp;"-"&amp;$C126,エリア表のみ!$AD$5:$AM$906,3,FALSE) ="●",FALSE)),1,0),0)</f>
        <v>0</v>
      </c>
      <c r="E126" s="71">
        <v>185</v>
      </c>
      <c r="F126" s="71">
        <f>IFERROR(IF(OR(IFERROR(VLOOKUP($B126&amp;"-"&amp;$C126,エリア表のみ!$D$5:$M$906,5,FALSE) ="●",FALSE),IFERROR(VLOOKUP($B126&amp;"-"&amp;$C126,エリア表のみ!$Q$5:$Z$906,5,FALSE) ="●",FALSE),IFERROR(VLOOKUP($B126&amp;"-"&amp;$C126,エリア表のみ!$AD$5:$AM$906,5,FALSE) ="●",FALSE)),1,0),0)</f>
        <v>0</v>
      </c>
      <c r="G126" s="71">
        <v>90</v>
      </c>
      <c r="H126" s="71">
        <f>IFERROR(IF(OR(IFERROR(VLOOKUP($B126&amp;"-"&amp;$C126,エリア表のみ!$D$5:$M$906,7,FALSE) ="●",FALSE),IFERROR(VLOOKUP($B126&amp;"-"&amp;$C126,エリア表のみ!$Q$5:$Z$906,7,FALSE) ="●",FALSE),IFERROR(VLOOKUP($B126&amp;"-"&amp;$C126,エリア表のみ!$AD$5:$AM$906,7,FALSE) ="●",FALSE)),1,0),0)</f>
        <v>0</v>
      </c>
      <c r="I126" s="71">
        <v>275</v>
      </c>
      <c r="J126" s="71">
        <f>IFERROR(_xlfn.IFS(IFERROR(VLOOKUP($B126&amp;"-"&amp;$C126,エリア表のみ!$D$5:$M$906,1,FALSE) =$B126&amp;"-"&amp;$C126,FALSE),IFERROR(VLOOKUP($B126&amp;"-"&amp;$C126,エリア表のみ!$D$5:$M$906,9,FALSE),0),IFERROR(VLOOKUP($B126&amp;"-"&amp;$C126,エリア表のみ!$Q$5:$Z$906,1,FALSE) =$B126&amp;"-"&amp;$C126,FALSE),IFERROR(VLOOKUP($B126&amp;"-"&amp;$C126,エリア表のみ!$Q$5:$Z$906,9,FALSE),0),IFERROR(VLOOKUP($B126&amp;"-"&amp;$C126,エリア表のみ!$AD$5:$AM$906,1,FALSE) =$B126&amp;"-"&amp;$C126,FALSE),IFERROR(VLOOKUP($B126&amp;"-"&amp;$C126,エリア表のみ!$AD$5:$AM$906,9,FALSE),0)),0)</f>
        <v>0</v>
      </c>
    </row>
    <row r="127" spans="1:12">
      <c r="A127" s="17">
        <v>7</v>
      </c>
      <c r="B127" s="17">
        <v>109</v>
      </c>
      <c r="C127" s="71">
        <v>7</v>
      </c>
      <c r="D127" s="71">
        <f>IFERROR(IF(OR(IFERROR(VLOOKUP($B127&amp;"-"&amp;$C127,エリア表のみ!$D$5:$M$906,3,FALSE) ="●",FALSE),IFERROR(VLOOKUP($B127&amp;"-"&amp;$C127,エリア表のみ!$Q$5:$Z$906,3,FALSE) ="●",FALSE),IFERROR(VLOOKUP($B127&amp;"-"&amp;$C127,エリア表のみ!$AD$5:$AM$906,3,FALSE) ="●",FALSE)),1,0),0)</f>
        <v>0</v>
      </c>
      <c r="E127" s="71">
        <v>110</v>
      </c>
      <c r="F127" s="71">
        <f>IFERROR(IF(OR(IFERROR(VLOOKUP($B127&amp;"-"&amp;$C127,エリア表のみ!$D$5:$M$906,5,FALSE) ="●",FALSE),IFERROR(VLOOKUP($B127&amp;"-"&amp;$C127,エリア表のみ!$Q$5:$Z$906,5,FALSE) ="●",FALSE),IFERROR(VLOOKUP($B127&amp;"-"&amp;$C127,エリア表のみ!$AD$5:$AM$906,5,FALSE) ="●",FALSE)),1,0),0)</f>
        <v>0</v>
      </c>
      <c r="G127" s="71">
        <v>80</v>
      </c>
      <c r="H127" s="71">
        <f>IFERROR(IF(OR(IFERROR(VLOOKUP($B127&amp;"-"&amp;$C127,エリア表のみ!$D$5:$M$906,7,FALSE) ="●",FALSE),IFERROR(VLOOKUP($B127&amp;"-"&amp;$C127,エリア表のみ!$Q$5:$Z$906,7,FALSE) ="●",FALSE),IFERROR(VLOOKUP($B127&amp;"-"&amp;$C127,エリア表のみ!$AD$5:$AM$906,7,FALSE) ="●",FALSE)),1,0),0)</f>
        <v>0</v>
      </c>
      <c r="I127" s="71">
        <v>190</v>
      </c>
      <c r="J127" s="71">
        <f>IFERROR(_xlfn.IFS(IFERROR(VLOOKUP($B127&amp;"-"&amp;$C127,エリア表のみ!$D$5:$M$906,1,FALSE) =$B127&amp;"-"&amp;$C127,FALSE),IFERROR(VLOOKUP($B127&amp;"-"&amp;$C127,エリア表のみ!$D$5:$M$906,9,FALSE),0),IFERROR(VLOOKUP($B127&amp;"-"&amp;$C127,エリア表のみ!$Q$5:$Z$906,1,FALSE) =$B127&amp;"-"&amp;$C127,FALSE),IFERROR(VLOOKUP($B127&amp;"-"&amp;$C127,エリア表のみ!$Q$5:$Z$906,9,FALSE),0),IFERROR(VLOOKUP($B127&amp;"-"&amp;$C127,エリア表のみ!$AD$5:$AM$906,1,FALSE) =$B127&amp;"-"&amp;$C127,FALSE),IFERROR(VLOOKUP($B127&amp;"-"&amp;$C127,エリア表のみ!$AD$5:$AM$906,9,FALSE),0)),0)</f>
        <v>0</v>
      </c>
      <c r="L127" s="18"/>
    </row>
    <row r="128" spans="1:12">
      <c r="A128" s="17">
        <v>8</v>
      </c>
      <c r="B128" s="17">
        <v>109</v>
      </c>
      <c r="C128" s="71">
        <v>8</v>
      </c>
      <c r="D128" s="71">
        <f>IFERROR(IF(OR(IFERROR(VLOOKUP($B128&amp;"-"&amp;$C128,エリア表のみ!$D$5:$M$906,3,FALSE) ="●",FALSE),IFERROR(VLOOKUP($B128&amp;"-"&amp;$C128,エリア表のみ!$Q$5:$Z$906,3,FALSE) ="●",FALSE),IFERROR(VLOOKUP($B128&amp;"-"&amp;$C128,エリア表のみ!$AD$5:$AM$906,3,FALSE) ="●",FALSE)),1,0),0)</f>
        <v>0</v>
      </c>
      <c r="E128" s="71">
        <v>60</v>
      </c>
      <c r="F128" s="71">
        <f>IFERROR(IF(OR(IFERROR(VLOOKUP($B128&amp;"-"&amp;$C128,エリア表のみ!$D$5:$M$906,5,FALSE) ="●",FALSE),IFERROR(VLOOKUP($B128&amp;"-"&amp;$C128,エリア表のみ!$Q$5:$Z$906,5,FALSE) ="●",FALSE),IFERROR(VLOOKUP($B128&amp;"-"&amp;$C128,エリア表のみ!$AD$5:$AM$906,5,FALSE) ="●",FALSE)),1,0),0)</f>
        <v>0</v>
      </c>
      <c r="G128" s="71">
        <v>5</v>
      </c>
      <c r="H128" s="71">
        <f>IFERROR(IF(OR(IFERROR(VLOOKUP($B128&amp;"-"&amp;$C128,エリア表のみ!$D$5:$M$906,7,FALSE) ="●",FALSE),IFERROR(VLOOKUP($B128&amp;"-"&amp;$C128,エリア表のみ!$Q$5:$Z$906,7,FALSE) ="●",FALSE),IFERROR(VLOOKUP($B128&amp;"-"&amp;$C128,エリア表のみ!$AD$5:$AM$906,7,FALSE) ="●",FALSE)),1,0),0)</f>
        <v>0</v>
      </c>
      <c r="I128" s="71">
        <v>65</v>
      </c>
      <c r="J128" s="71">
        <f>IFERROR(_xlfn.IFS(IFERROR(VLOOKUP($B128&amp;"-"&amp;$C128,エリア表のみ!$D$5:$M$906,1,FALSE) =$B128&amp;"-"&amp;$C128,FALSE),IFERROR(VLOOKUP($B128&amp;"-"&amp;$C128,エリア表のみ!$D$5:$M$906,9,FALSE),0),IFERROR(VLOOKUP($B128&amp;"-"&amp;$C128,エリア表のみ!$Q$5:$Z$906,1,FALSE) =$B128&amp;"-"&amp;$C128,FALSE),IFERROR(VLOOKUP($B128&amp;"-"&amp;$C128,エリア表のみ!$Q$5:$Z$906,9,FALSE),0),IFERROR(VLOOKUP($B128&amp;"-"&amp;$C128,エリア表のみ!$AD$5:$AM$906,1,FALSE) =$B128&amp;"-"&amp;$C128,FALSE),IFERROR(VLOOKUP($B128&amp;"-"&amp;$C128,エリア表のみ!$AD$5:$AM$906,9,FALSE),0)),0)</f>
        <v>0</v>
      </c>
    </row>
    <row r="129" spans="1:10">
      <c r="A129" s="17">
        <v>9</v>
      </c>
      <c r="B129" s="17">
        <v>109</v>
      </c>
      <c r="C129" s="71">
        <v>9</v>
      </c>
      <c r="D129" s="71">
        <f>IFERROR(IF(OR(IFERROR(VLOOKUP($B129&amp;"-"&amp;$C129,エリア表のみ!$D$5:$M$906,3,FALSE) ="●",FALSE),IFERROR(VLOOKUP($B129&amp;"-"&amp;$C129,エリア表のみ!$Q$5:$Z$906,3,FALSE) ="●",FALSE),IFERROR(VLOOKUP($B129&amp;"-"&amp;$C129,エリア表のみ!$AD$5:$AM$906,3,FALSE) ="●",FALSE)),1,0),0)</f>
        <v>0</v>
      </c>
      <c r="E129" s="71">
        <v>120</v>
      </c>
      <c r="F129" s="71">
        <f>IFERROR(IF(OR(IFERROR(VLOOKUP($B129&amp;"-"&amp;$C129,エリア表のみ!$D$5:$M$906,5,FALSE) ="●",FALSE),IFERROR(VLOOKUP($B129&amp;"-"&amp;$C129,エリア表のみ!$Q$5:$Z$906,5,FALSE) ="●",FALSE),IFERROR(VLOOKUP($B129&amp;"-"&amp;$C129,エリア表のみ!$AD$5:$AM$906,5,FALSE) ="●",FALSE)),1,0),0)</f>
        <v>0</v>
      </c>
      <c r="G129" s="71">
        <v>15</v>
      </c>
      <c r="H129" s="71">
        <f>IFERROR(IF(OR(IFERROR(VLOOKUP($B129&amp;"-"&amp;$C129,エリア表のみ!$D$5:$M$906,7,FALSE) ="●",FALSE),IFERROR(VLOOKUP($B129&amp;"-"&amp;$C129,エリア表のみ!$Q$5:$Z$906,7,FALSE) ="●",FALSE),IFERROR(VLOOKUP($B129&amp;"-"&amp;$C129,エリア表のみ!$AD$5:$AM$906,7,FALSE) ="●",FALSE)),1,0),0)</f>
        <v>0</v>
      </c>
      <c r="I129" s="71">
        <v>135</v>
      </c>
      <c r="J129" s="71">
        <f>IFERROR(_xlfn.IFS(IFERROR(VLOOKUP($B129&amp;"-"&amp;$C129,エリア表のみ!$D$5:$M$906,1,FALSE) =$B129&amp;"-"&amp;$C129,FALSE),IFERROR(VLOOKUP($B129&amp;"-"&amp;$C129,エリア表のみ!$D$5:$M$906,9,FALSE),0),IFERROR(VLOOKUP($B129&amp;"-"&amp;$C129,エリア表のみ!$Q$5:$Z$906,1,FALSE) =$B129&amp;"-"&amp;$C129,FALSE),IFERROR(VLOOKUP($B129&amp;"-"&amp;$C129,エリア表のみ!$Q$5:$Z$906,9,FALSE),0),IFERROR(VLOOKUP($B129&amp;"-"&amp;$C129,エリア表のみ!$AD$5:$AM$906,1,FALSE) =$B129&amp;"-"&amp;$C129,FALSE),IFERROR(VLOOKUP($B129&amp;"-"&amp;$C129,エリア表のみ!$AD$5:$AM$906,9,FALSE),0)),0)</f>
        <v>0</v>
      </c>
    </row>
    <row r="130" spans="1:10">
      <c r="A130" s="17">
        <v>10</v>
      </c>
      <c r="B130" s="17">
        <v>109</v>
      </c>
      <c r="C130" s="71">
        <v>10</v>
      </c>
      <c r="D130" s="71">
        <f>IFERROR(IF(OR(IFERROR(VLOOKUP($B130&amp;"-"&amp;$C130,エリア表のみ!$D$5:$M$906,3,FALSE) ="●",FALSE),IFERROR(VLOOKUP($B130&amp;"-"&amp;$C130,エリア表のみ!$Q$5:$Z$906,3,FALSE) ="●",FALSE),IFERROR(VLOOKUP($B130&amp;"-"&amp;$C130,エリア表のみ!$AD$5:$AM$906,3,FALSE) ="●",FALSE)),1,0),0)</f>
        <v>0</v>
      </c>
      <c r="E130" s="71">
        <v>60</v>
      </c>
      <c r="F130" s="71">
        <f>IFERROR(IF(OR(IFERROR(VLOOKUP($B130&amp;"-"&amp;$C130,エリア表のみ!$D$5:$M$906,5,FALSE) ="●",FALSE),IFERROR(VLOOKUP($B130&amp;"-"&amp;$C130,エリア表のみ!$Q$5:$Z$906,5,FALSE) ="●",FALSE),IFERROR(VLOOKUP($B130&amp;"-"&amp;$C130,エリア表のみ!$AD$5:$AM$906,5,FALSE) ="●",FALSE)),1,0),0)</f>
        <v>0</v>
      </c>
      <c r="G130" s="71">
        <v>0</v>
      </c>
      <c r="H130" s="71">
        <f>IFERROR(IF(OR(IFERROR(VLOOKUP($B130&amp;"-"&amp;$C130,エリア表のみ!$D$5:$M$906,7,FALSE) ="●",FALSE),IFERROR(VLOOKUP($B130&amp;"-"&amp;$C130,エリア表のみ!$Q$5:$Z$906,7,FALSE) ="●",FALSE),IFERROR(VLOOKUP($B130&amp;"-"&amp;$C130,エリア表のみ!$AD$5:$AM$906,7,FALSE) ="●",FALSE)),1,0),0)</f>
        <v>0</v>
      </c>
      <c r="I130" s="71">
        <v>60</v>
      </c>
      <c r="J130" s="71">
        <f>IFERROR(_xlfn.IFS(IFERROR(VLOOKUP($B130&amp;"-"&amp;$C130,エリア表のみ!$D$5:$M$906,1,FALSE) =$B130&amp;"-"&amp;$C130,FALSE),IFERROR(VLOOKUP($B130&amp;"-"&amp;$C130,エリア表のみ!$D$5:$M$906,9,FALSE),0),IFERROR(VLOOKUP($B130&amp;"-"&amp;$C130,エリア表のみ!$Q$5:$Z$906,1,FALSE) =$B130&amp;"-"&amp;$C130,FALSE),IFERROR(VLOOKUP($B130&amp;"-"&amp;$C130,エリア表のみ!$Q$5:$Z$906,9,FALSE),0),IFERROR(VLOOKUP($B130&amp;"-"&amp;$C130,エリア表のみ!$AD$5:$AM$906,1,FALSE) =$B130&amp;"-"&amp;$C130,FALSE),IFERROR(VLOOKUP($B130&amp;"-"&amp;$C130,エリア表のみ!$AD$5:$AM$906,9,FALSE),0)),0)</f>
        <v>0</v>
      </c>
    </row>
    <row r="131" spans="1:10">
      <c r="A131" s="17">
        <v>11</v>
      </c>
      <c r="B131" s="17">
        <v>109</v>
      </c>
      <c r="C131" s="71">
        <v>11</v>
      </c>
      <c r="D131" s="71">
        <f>IFERROR(IF(OR(IFERROR(VLOOKUP($B131&amp;"-"&amp;$C131,エリア表のみ!$D$5:$M$906,3,FALSE) ="●",FALSE),IFERROR(VLOOKUP($B131&amp;"-"&amp;$C131,エリア表のみ!$Q$5:$Z$906,3,FALSE) ="●",FALSE),IFERROR(VLOOKUP($B131&amp;"-"&amp;$C131,エリア表のみ!$AD$5:$AM$906,3,FALSE) ="●",FALSE)),1,0),0)</f>
        <v>0</v>
      </c>
      <c r="E131" s="71">
        <v>130</v>
      </c>
      <c r="F131" s="71">
        <f>IFERROR(IF(OR(IFERROR(VLOOKUP($B131&amp;"-"&amp;$C131,エリア表のみ!$D$5:$M$906,5,FALSE) ="●",FALSE),IFERROR(VLOOKUP($B131&amp;"-"&amp;$C131,エリア表のみ!$Q$5:$Z$906,5,FALSE) ="●",FALSE),IFERROR(VLOOKUP($B131&amp;"-"&amp;$C131,エリア表のみ!$AD$5:$AM$906,5,FALSE) ="●",FALSE)),1,0),0)</f>
        <v>0</v>
      </c>
      <c r="G131" s="71">
        <v>140</v>
      </c>
      <c r="H131" s="71">
        <f>IFERROR(IF(OR(IFERROR(VLOOKUP($B131&amp;"-"&amp;$C131,エリア表のみ!$D$5:$M$906,7,FALSE) ="●",FALSE),IFERROR(VLOOKUP($B131&amp;"-"&amp;$C131,エリア表のみ!$Q$5:$Z$906,7,FALSE) ="●",FALSE),IFERROR(VLOOKUP($B131&amp;"-"&amp;$C131,エリア表のみ!$AD$5:$AM$906,7,FALSE) ="●",FALSE)),1,0),0)</f>
        <v>0</v>
      </c>
      <c r="I131" s="71">
        <v>270</v>
      </c>
      <c r="J131" s="71">
        <f>IFERROR(_xlfn.IFS(IFERROR(VLOOKUP($B131&amp;"-"&amp;$C131,エリア表のみ!$D$5:$M$906,1,FALSE) =$B131&amp;"-"&amp;$C131,FALSE),IFERROR(VLOOKUP($B131&amp;"-"&amp;$C131,エリア表のみ!$D$5:$M$906,9,FALSE),0),IFERROR(VLOOKUP($B131&amp;"-"&amp;$C131,エリア表のみ!$Q$5:$Z$906,1,FALSE) =$B131&amp;"-"&amp;$C131,FALSE),IFERROR(VLOOKUP($B131&amp;"-"&amp;$C131,エリア表のみ!$Q$5:$Z$906,9,FALSE),0),IFERROR(VLOOKUP($B131&amp;"-"&amp;$C131,エリア表のみ!$AD$5:$AM$906,1,FALSE) =$B131&amp;"-"&amp;$C131,FALSE),IFERROR(VLOOKUP($B131&amp;"-"&amp;$C131,エリア表のみ!$AD$5:$AM$906,9,FALSE),0)),0)</f>
        <v>0</v>
      </c>
    </row>
    <row r="132" spans="1:10">
      <c r="A132" s="17">
        <v>12</v>
      </c>
      <c r="B132" s="17">
        <v>109</v>
      </c>
      <c r="C132" s="71">
        <v>12</v>
      </c>
      <c r="D132" s="71">
        <f>IFERROR(IF(OR(IFERROR(VLOOKUP($B132&amp;"-"&amp;$C132,エリア表のみ!$D$5:$M$906,3,FALSE) ="●",FALSE),IFERROR(VLOOKUP($B132&amp;"-"&amp;$C132,エリア表のみ!$Q$5:$Z$906,3,FALSE) ="●",FALSE),IFERROR(VLOOKUP($B132&amp;"-"&amp;$C132,エリア表のみ!$AD$5:$AM$906,3,FALSE) ="●",FALSE)),1,0),0)</f>
        <v>0</v>
      </c>
      <c r="E132" s="71">
        <v>10</v>
      </c>
      <c r="F132" s="71">
        <f>IFERROR(IF(OR(IFERROR(VLOOKUP($B132&amp;"-"&amp;$C132,エリア表のみ!$D$5:$M$906,5,FALSE) ="●",FALSE),IFERROR(VLOOKUP($B132&amp;"-"&amp;$C132,エリア表のみ!$Q$5:$Z$906,5,FALSE) ="●",FALSE),IFERROR(VLOOKUP($B132&amp;"-"&amp;$C132,エリア表のみ!$AD$5:$AM$906,5,FALSE) ="●",FALSE)),1,0),0)</f>
        <v>0</v>
      </c>
      <c r="G132" s="71">
        <v>20</v>
      </c>
      <c r="H132" s="71">
        <f>IFERROR(IF(OR(IFERROR(VLOOKUP($B132&amp;"-"&amp;$C132,エリア表のみ!$D$5:$M$906,7,FALSE) ="●",FALSE),IFERROR(VLOOKUP($B132&amp;"-"&amp;$C132,エリア表のみ!$Q$5:$Z$906,7,FALSE) ="●",FALSE),IFERROR(VLOOKUP($B132&amp;"-"&amp;$C132,エリア表のみ!$AD$5:$AM$906,7,FALSE) ="●",FALSE)),1,0),0)</f>
        <v>0</v>
      </c>
      <c r="I132" s="71">
        <v>30</v>
      </c>
      <c r="J132" s="71">
        <f>IFERROR(_xlfn.IFS(IFERROR(VLOOKUP($B132&amp;"-"&amp;$C132,エリア表のみ!$D$5:$M$906,1,FALSE) =$B132&amp;"-"&amp;$C132,FALSE),IFERROR(VLOOKUP($B132&amp;"-"&amp;$C132,エリア表のみ!$D$5:$M$906,9,FALSE),0),IFERROR(VLOOKUP($B132&amp;"-"&amp;$C132,エリア表のみ!$Q$5:$Z$906,1,FALSE) =$B132&amp;"-"&amp;$C132,FALSE),IFERROR(VLOOKUP($B132&amp;"-"&amp;$C132,エリア表のみ!$Q$5:$Z$906,9,FALSE),0),IFERROR(VLOOKUP($B132&amp;"-"&amp;$C132,エリア表のみ!$AD$5:$AM$906,1,FALSE) =$B132&amp;"-"&amp;$C132,FALSE),IFERROR(VLOOKUP($B132&amp;"-"&amp;$C132,エリア表のみ!$AD$5:$AM$906,9,FALSE),0)),0)</f>
        <v>0</v>
      </c>
    </row>
    <row r="133" spans="1:10">
      <c r="A133" s="17">
        <v>13</v>
      </c>
      <c r="B133" s="17">
        <v>109</v>
      </c>
      <c r="C133" s="71">
        <v>13</v>
      </c>
      <c r="D133" s="71">
        <f>IFERROR(IF(OR(IFERROR(VLOOKUP($B133&amp;"-"&amp;$C133,エリア表のみ!$D$5:$M$906,3,FALSE) ="●",FALSE),IFERROR(VLOOKUP($B133&amp;"-"&amp;$C133,エリア表のみ!$Q$5:$Z$906,3,FALSE) ="●",FALSE),IFERROR(VLOOKUP($B133&amp;"-"&amp;$C133,エリア表のみ!$AD$5:$AM$906,3,FALSE) ="●",FALSE)),1,0),0)</f>
        <v>0</v>
      </c>
      <c r="E133" s="71">
        <v>240</v>
      </c>
      <c r="F133" s="71">
        <f>IFERROR(IF(OR(IFERROR(VLOOKUP($B133&amp;"-"&amp;$C133,エリア表のみ!$D$5:$M$906,5,FALSE) ="●",FALSE),IFERROR(VLOOKUP($B133&amp;"-"&amp;$C133,エリア表のみ!$Q$5:$Z$906,5,FALSE) ="●",FALSE),IFERROR(VLOOKUP($B133&amp;"-"&amp;$C133,エリア表のみ!$AD$5:$AM$906,5,FALSE) ="●",FALSE)),1,0),0)</f>
        <v>0</v>
      </c>
      <c r="G133" s="71">
        <v>50</v>
      </c>
      <c r="H133" s="71">
        <f>IFERROR(IF(OR(IFERROR(VLOOKUP($B133&amp;"-"&amp;$C133,エリア表のみ!$D$5:$M$906,7,FALSE) ="●",FALSE),IFERROR(VLOOKUP($B133&amp;"-"&amp;$C133,エリア表のみ!$Q$5:$Z$906,7,FALSE) ="●",FALSE),IFERROR(VLOOKUP($B133&amp;"-"&amp;$C133,エリア表のみ!$AD$5:$AM$906,7,FALSE) ="●",FALSE)),1,0),0)</f>
        <v>0</v>
      </c>
      <c r="I133" s="71">
        <v>290</v>
      </c>
      <c r="J133" s="71">
        <f>IFERROR(_xlfn.IFS(IFERROR(VLOOKUP($B133&amp;"-"&amp;$C133,エリア表のみ!$D$5:$M$906,1,FALSE) =$B133&amp;"-"&amp;$C133,FALSE),IFERROR(VLOOKUP($B133&amp;"-"&amp;$C133,エリア表のみ!$D$5:$M$906,9,FALSE),0),IFERROR(VLOOKUP($B133&amp;"-"&amp;$C133,エリア表のみ!$Q$5:$Z$906,1,FALSE) =$B133&amp;"-"&amp;$C133,FALSE),IFERROR(VLOOKUP($B133&amp;"-"&amp;$C133,エリア表のみ!$Q$5:$Z$906,9,FALSE),0),IFERROR(VLOOKUP($B133&amp;"-"&amp;$C133,エリア表のみ!$AD$5:$AM$906,1,FALSE) =$B133&amp;"-"&amp;$C133,FALSE),IFERROR(VLOOKUP($B133&amp;"-"&amp;$C133,エリア表のみ!$AD$5:$AM$906,9,FALSE),0)),0)</f>
        <v>0</v>
      </c>
    </row>
    <row r="134" spans="1:10">
      <c r="A134" s="17">
        <v>14</v>
      </c>
      <c r="B134" s="17">
        <v>109</v>
      </c>
      <c r="C134" s="71">
        <v>14</v>
      </c>
      <c r="D134" s="71">
        <f>IFERROR(IF(OR(IFERROR(VLOOKUP($B134&amp;"-"&amp;$C134,エリア表のみ!$D$5:$M$906,3,FALSE) ="●",FALSE),IFERROR(VLOOKUP($B134&amp;"-"&amp;$C134,エリア表のみ!$Q$5:$Z$906,3,FALSE) ="●",FALSE),IFERROR(VLOOKUP($B134&amp;"-"&amp;$C134,エリア表のみ!$AD$5:$AM$906,3,FALSE) ="●",FALSE)),1,0),0)</f>
        <v>0</v>
      </c>
      <c r="E134" s="71">
        <v>1260</v>
      </c>
      <c r="F134" s="71">
        <f>IFERROR(IF(OR(IFERROR(VLOOKUP($B134&amp;"-"&amp;$C134,エリア表のみ!$D$5:$M$906,5,FALSE) ="●",FALSE),IFERROR(VLOOKUP($B134&amp;"-"&amp;$C134,エリア表のみ!$Q$5:$Z$906,5,FALSE) ="●",FALSE),IFERROR(VLOOKUP($B134&amp;"-"&amp;$C134,エリア表のみ!$AD$5:$AM$906,5,FALSE) ="●",FALSE)),1,0),0)</f>
        <v>0</v>
      </c>
      <c r="G134" s="71">
        <v>1100</v>
      </c>
      <c r="H134" s="71">
        <f>IFERROR(IF(OR(IFERROR(VLOOKUP($B134&amp;"-"&amp;$C134,エリア表のみ!$D$5:$M$906,7,FALSE) ="●",FALSE),IFERROR(VLOOKUP($B134&amp;"-"&amp;$C134,エリア表のみ!$Q$5:$Z$906,7,FALSE) ="●",FALSE),IFERROR(VLOOKUP($B134&amp;"-"&amp;$C134,エリア表のみ!$AD$5:$AM$906,7,FALSE) ="●",FALSE)),1,0),0)</f>
        <v>0</v>
      </c>
      <c r="I134" s="71">
        <v>2360</v>
      </c>
      <c r="J134" s="71">
        <f>IFERROR(_xlfn.IFS(IFERROR(VLOOKUP($B134&amp;"-"&amp;$C134,エリア表のみ!$D$5:$M$906,1,FALSE) =$B134&amp;"-"&amp;$C134,FALSE),IFERROR(VLOOKUP($B134&amp;"-"&amp;$C134,エリア表のみ!$D$5:$M$906,9,FALSE),0),IFERROR(VLOOKUP($B134&amp;"-"&amp;$C134,エリア表のみ!$Q$5:$Z$906,1,FALSE) =$B134&amp;"-"&amp;$C134,FALSE),IFERROR(VLOOKUP($B134&amp;"-"&amp;$C134,エリア表のみ!$Q$5:$Z$906,9,FALSE),0),IFERROR(VLOOKUP($B134&amp;"-"&amp;$C134,エリア表のみ!$AD$5:$AM$906,1,FALSE) =$B134&amp;"-"&amp;$C134,FALSE),IFERROR(VLOOKUP($B134&amp;"-"&amp;$C134,エリア表のみ!$AD$5:$AM$906,9,FALSE),0)),0)</f>
        <v>0</v>
      </c>
    </row>
    <row r="135" spans="1:10">
      <c r="A135" s="17">
        <v>16</v>
      </c>
      <c r="B135" s="17">
        <v>109</v>
      </c>
      <c r="C135" s="71">
        <v>16</v>
      </c>
      <c r="D135" s="71">
        <f>IFERROR(IF(OR(IFERROR(VLOOKUP($B135&amp;"-"&amp;$C135,エリア表のみ!$D$5:$M$906,3,FALSE) ="●",FALSE),IFERROR(VLOOKUP($B135&amp;"-"&amp;$C135,エリア表のみ!$Q$5:$Z$906,3,FALSE) ="●",FALSE),IFERROR(VLOOKUP($B135&amp;"-"&amp;$C135,エリア表のみ!$AD$5:$AM$906,3,FALSE) ="●",FALSE)),1,0),0)</f>
        <v>0</v>
      </c>
      <c r="E135" s="71">
        <v>780</v>
      </c>
      <c r="F135" s="71">
        <f>IFERROR(IF(OR(IFERROR(VLOOKUP($B135&amp;"-"&amp;$C135,エリア表のみ!$D$5:$M$906,5,FALSE) ="●",FALSE),IFERROR(VLOOKUP($B135&amp;"-"&amp;$C135,エリア表のみ!$Q$5:$Z$906,5,FALSE) ="●",FALSE),IFERROR(VLOOKUP($B135&amp;"-"&amp;$C135,エリア表のみ!$AD$5:$AM$906,5,FALSE) ="●",FALSE)),1,0),0)</f>
        <v>0</v>
      </c>
      <c r="G135" s="71">
        <v>200</v>
      </c>
      <c r="H135" s="71">
        <f>IFERROR(IF(OR(IFERROR(VLOOKUP($B135&amp;"-"&amp;$C135,エリア表のみ!$D$5:$M$906,7,FALSE) ="●",FALSE),IFERROR(VLOOKUP($B135&amp;"-"&amp;$C135,エリア表のみ!$Q$5:$Z$906,7,FALSE) ="●",FALSE),IFERROR(VLOOKUP($B135&amp;"-"&amp;$C135,エリア表のみ!$AD$5:$AM$906,7,FALSE) ="●",FALSE)),1,0),0)</f>
        <v>0</v>
      </c>
      <c r="I135" s="71">
        <v>980</v>
      </c>
      <c r="J135" s="71">
        <f>IFERROR(_xlfn.IFS(IFERROR(VLOOKUP($B135&amp;"-"&amp;$C135,エリア表のみ!$D$5:$M$906,1,FALSE) =$B135&amp;"-"&amp;$C135,FALSE),IFERROR(VLOOKUP($B135&amp;"-"&amp;$C135,エリア表のみ!$D$5:$M$906,9,FALSE),0),IFERROR(VLOOKUP($B135&amp;"-"&amp;$C135,エリア表のみ!$Q$5:$Z$906,1,FALSE) =$B135&amp;"-"&amp;$C135,FALSE),IFERROR(VLOOKUP($B135&amp;"-"&amp;$C135,エリア表のみ!$Q$5:$Z$906,9,FALSE),0),IFERROR(VLOOKUP($B135&amp;"-"&amp;$C135,エリア表のみ!$AD$5:$AM$906,1,FALSE) =$B135&amp;"-"&amp;$C135,FALSE),IFERROR(VLOOKUP($B135&amp;"-"&amp;$C135,エリア表のみ!$AD$5:$AM$906,9,FALSE),0)),0)</f>
        <v>0</v>
      </c>
    </row>
    <row r="136" spans="1:10">
      <c r="A136" s="17">
        <v>17</v>
      </c>
      <c r="B136" s="17">
        <v>109</v>
      </c>
      <c r="C136" s="71">
        <v>17</v>
      </c>
      <c r="D136" s="71">
        <f>IFERROR(IF(OR(IFERROR(VLOOKUP($B136&amp;"-"&amp;$C136,エリア表のみ!$D$5:$M$906,3,FALSE) ="●",FALSE),IFERROR(VLOOKUP($B136&amp;"-"&amp;$C136,エリア表のみ!$Q$5:$Z$906,3,FALSE) ="●",FALSE),IFERROR(VLOOKUP($B136&amp;"-"&amp;$C136,エリア表のみ!$AD$5:$AM$906,3,FALSE) ="●",FALSE)),1,0),0)</f>
        <v>0</v>
      </c>
      <c r="E136" s="71">
        <v>160</v>
      </c>
      <c r="F136" s="71">
        <f>IFERROR(IF(OR(IFERROR(VLOOKUP($B136&amp;"-"&amp;$C136,エリア表のみ!$D$5:$M$906,5,FALSE) ="●",FALSE),IFERROR(VLOOKUP($B136&amp;"-"&amp;$C136,エリア表のみ!$Q$5:$Z$906,5,FALSE) ="●",FALSE),IFERROR(VLOOKUP($B136&amp;"-"&amp;$C136,エリア表のみ!$AD$5:$AM$906,5,FALSE) ="●",FALSE)),1,0),0)</f>
        <v>0</v>
      </c>
      <c r="G136" s="71">
        <v>45</v>
      </c>
      <c r="H136" s="71">
        <f>IFERROR(IF(OR(IFERROR(VLOOKUP($B136&amp;"-"&amp;$C136,エリア表のみ!$D$5:$M$906,7,FALSE) ="●",FALSE),IFERROR(VLOOKUP($B136&amp;"-"&amp;$C136,エリア表のみ!$Q$5:$Z$906,7,FALSE) ="●",FALSE),IFERROR(VLOOKUP($B136&amp;"-"&amp;$C136,エリア表のみ!$AD$5:$AM$906,7,FALSE) ="●",FALSE)),1,0),0)</f>
        <v>0</v>
      </c>
      <c r="I136" s="71">
        <v>205</v>
      </c>
      <c r="J136" s="71">
        <f>IFERROR(_xlfn.IFS(IFERROR(VLOOKUP($B136&amp;"-"&amp;$C136,エリア表のみ!$D$5:$M$906,1,FALSE) =$B136&amp;"-"&amp;$C136,FALSE),IFERROR(VLOOKUP($B136&amp;"-"&amp;$C136,エリア表のみ!$D$5:$M$906,9,FALSE),0),IFERROR(VLOOKUP($B136&amp;"-"&amp;$C136,エリア表のみ!$Q$5:$Z$906,1,FALSE) =$B136&amp;"-"&amp;$C136,FALSE),IFERROR(VLOOKUP($B136&amp;"-"&amp;$C136,エリア表のみ!$Q$5:$Z$906,9,FALSE),0),IFERROR(VLOOKUP($B136&amp;"-"&amp;$C136,エリア表のみ!$AD$5:$AM$906,1,FALSE) =$B136&amp;"-"&amp;$C136,FALSE),IFERROR(VLOOKUP($B136&amp;"-"&amp;$C136,エリア表のみ!$AD$5:$AM$906,9,FALSE),0)),0)</f>
        <v>0</v>
      </c>
    </row>
    <row r="137" spans="1:10">
      <c r="A137" s="17">
        <v>18</v>
      </c>
      <c r="B137" s="17">
        <v>109</v>
      </c>
      <c r="C137" s="71">
        <v>18</v>
      </c>
      <c r="D137" s="71">
        <f>IFERROR(IF(OR(IFERROR(VLOOKUP($B137&amp;"-"&amp;$C137,エリア表のみ!$D$5:$M$906,3,FALSE) ="●",FALSE),IFERROR(VLOOKUP($B137&amp;"-"&amp;$C137,エリア表のみ!$Q$5:$Z$906,3,FALSE) ="●",FALSE),IFERROR(VLOOKUP($B137&amp;"-"&amp;$C137,エリア表のみ!$AD$5:$AM$906,3,FALSE) ="●",FALSE)),1,0),0)</f>
        <v>0</v>
      </c>
      <c r="E137" s="71">
        <v>50</v>
      </c>
      <c r="F137" s="71">
        <f>IFERROR(IF(OR(IFERROR(VLOOKUP($B137&amp;"-"&amp;$C137,エリア表のみ!$D$5:$M$906,5,FALSE) ="●",FALSE),IFERROR(VLOOKUP($B137&amp;"-"&amp;$C137,エリア表のみ!$Q$5:$Z$906,5,FALSE) ="●",FALSE),IFERROR(VLOOKUP($B137&amp;"-"&amp;$C137,エリア表のみ!$AD$5:$AM$906,5,FALSE) ="●",FALSE)),1,0),0)</f>
        <v>0</v>
      </c>
      <c r="G137" s="71">
        <v>5</v>
      </c>
      <c r="H137" s="71">
        <f>IFERROR(IF(OR(IFERROR(VLOOKUP($B137&amp;"-"&amp;$C137,エリア表のみ!$D$5:$M$906,7,FALSE) ="●",FALSE),IFERROR(VLOOKUP($B137&amp;"-"&amp;$C137,エリア表のみ!$Q$5:$Z$906,7,FALSE) ="●",FALSE),IFERROR(VLOOKUP($B137&amp;"-"&amp;$C137,エリア表のみ!$AD$5:$AM$906,7,FALSE) ="●",FALSE)),1,0),0)</f>
        <v>0</v>
      </c>
      <c r="I137" s="71">
        <v>55</v>
      </c>
      <c r="J137" s="71">
        <f>IFERROR(_xlfn.IFS(IFERROR(VLOOKUP($B137&amp;"-"&amp;$C137,エリア表のみ!$D$5:$M$906,1,FALSE) =$B137&amp;"-"&amp;$C137,FALSE),IFERROR(VLOOKUP($B137&amp;"-"&amp;$C137,エリア表のみ!$D$5:$M$906,9,FALSE),0),IFERROR(VLOOKUP($B137&amp;"-"&amp;$C137,エリア表のみ!$Q$5:$Z$906,1,FALSE) =$B137&amp;"-"&amp;$C137,FALSE),IFERROR(VLOOKUP($B137&amp;"-"&amp;$C137,エリア表のみ!$Q$5:$Z$906,9,FALSE),0),IFERROR(VLOOKUP($B137&amp;"-"&amp;$C137,エリア表のみ!$AD$5:$AM$906,1,FALSE) =$B137&amp;"-"&amp;$C137,FALSE),IFERROR(VLOOKUP($B137&amp;"-"&amp;$C137,エリア表のみ!$AD$5:$AM$906,9,FALSE),0)),0)</f>
        <v>0</v>
      </c>
    </row>
    <row r="138" spans="1:10">
      <c r="A138" s="17">
        <v>19</v>
      </c>
      <c r="B138" s="17">
        <v>109</v>
      </c>
      <c r="C138" s="71">
        <v>19</v>
      </c>
      <c r="D138" s="71">
        <f>IFERROR(IF(OR(IFERROR(VLOOKUP($B138&amp;"-"&amp;$C138,エリア表のみ!$D$5:$M$906,3,FALSE) ="●",FALSE),IFERROR(VLOOKUP($B138&amp;"-"&amp;$C138,エリア表のみ!$Q$5:$Z$906,3,FALSE) ="●",FALSE),IFERROR(VLOOKUP($B138&amp;"-"&amp;$C138,エリア表のみ!$AD$5:$AM$906,3,FALSE) ="●",FALSE)),1,0),0)</f>
        <v>0</v>
      </c>
      <c r="E138" s="71">
        <v>745</v>
      </c>
      <c r="F138" s="71">
        <f>IFERROR(IF(OR(IFERROR(VLOOKUP($B138&amp;"-"&amp;$C138,エリア表のみ!$D$5:$M$906,5,FALSE) ="●",FALSE),IFERROR(VLOOKUP($B138&amp;"-"&amp;$C138,エリア表のみ!$Q$5:$Z$906,5,FALSE) ="●",FALSE),IFERROR(VLOOKUP($B138&amp;"-"&amp;$C138,エリア表のみ!$AD$5:$AM$906,5,FALSE) ="●",FALSE)),1,0),0)</f>
        <v>0</v>
      </c>
      <c r="G138" s="71">
        <v>280</v>
      </c>
      <c r="H138" s="71">
        <f>IFERROR(IF(OR(IFERROR(VLOOKUP($B138&amp;"-"&amp;$C138,エリア表のみ!$D$5:$M$906,7,FALSE) ="●",FALSE),IFERROR(VLOOKUP($B138&amp;"-"&amp;$C138,エリア表のみ!$Q$5:$Z$906,7,FALSE) ="●",FALSE),IFERROR(VLOOKUP($B138&amp;"-"&amp;$C138,エリア表のみ!$AD$5:$AM$906,7,FALSE) ="●",FALSE)),1,0),0)</f>
        <v>0</v>
      </c>
      <c r="I138" s="71">
        <v>1025</v>
      </c>
      <c r="J138" s="71">
        <f>IFERROR(_xlfn.IFS(IFERROR(VLOOKUP($B138&amp;"-"&amp;$C138,エリア表のみ!$D$5:$M$906,1,FALSE) =$B138&amp;"-"&amp;$C138,FALSE),IFERROR(VLOOKUP($B138&amp;"-"&amp;$C138,エリア表のみ!$D$5:$M$906,9,FALSE),0),IFERROR(VLOOKUP($B138&amp;"-"&amp;$C138,エリア表のみ!$Q$5:$Z$906,1,FALSE) =$B138&amp;"-"&amp;$C138,FALSE),IFERROR(VLOOKUP($B138&amp;"-"&amp;$C138,エリア表のみ!$Q$5:$Z$906,9,FALSE),0),IFERROR(VLOOKUP($B138&amp;"-"&amp;$C138,エリア表のみ!$AD$5:$AM$906,1,FALSE) =$B138&amp;"-"&amp;$C138,FALSE),IFERROR(VLOOKUP($B138&amp;"-"&amp;$C138,エリア表のみ!$AD$5:$AM$906,9,FALSE),0)),0)</f>
        <v>0</v>
      </c>
    </row>
    <row r="139" spans="1:10">
      <c r="A139" s="17">
        <v>20</v>
      </c>
      <c r="B139" s="17">
        <v>109</v>
      </c>
      <c r="C139" s="71">
        <v>20</v>
      </c>
      <c r="D139" s="71">
        <f>IFERROR(IF(OR(IFERROR(VLOOKUP($B139&amp;"-"&amp;$C139,エリア表のみ!$D$5:$M$906,3,FALSE) ="●",FALSE),IFERROR(VLOOKUP($B139&amp;"-"&amp;$C139,エリア表のみ!$Q$5:$Z$906,3,FALSE) ="●",FALSE),IFERROR(VLOOKUP($B139&amp;"-"&amp;$C139,エリア表のみ!$AD$5:$AM$906,3,FALSE) ="●",FALSE)),1,0),0)</f>
        <v>0</v>
      </c>
      <c r="E139" s="71">
        <v>530</v>
      </c>
      <c r="F139" s="71">
        <f>IFERROR(IF(OR(IFERROR(VLOOKUP($B139&amp;"-"&amp;$C139,エリア表のみ!$D$5:$M$906,5,FALSE) ="●",FALSE),IFERROR(VLOOKUP($B139&amp;"-"&amp;$C139,エリア表のみ!$Q$5:$Z$906,5,FALSE) ="●",FALSE),IFERROR(VLOOKUP($B139&amp;"-"&amp;$C139,エリア表のみ!$AD$5:$AM$906,5,FALSE) ="●",FALSE)),1,0),0)</f>
        <v>0</v>
      </c>
      <c r="G139" s="71">
        <v>60</v>
      </c>
      <c r="H139" s="71">
        <f>IFERROR(IF(OR(IFERROR(VLOOKUP($B139&amp;"-"&amp;$C139,エリア表のみ!$D$5:$M$906,7,FALSE) ="●",FALSE),IFERROR(VLOOKUP($B139&amp;"-"&amp;$C139,エリア表のみ!$Q$5:$Z$906,7,FALSE) ="●",FALSE),IFERROR(VLOOKUP($B139&amp;"-"&amp;$C139,エリア表のみ!$AD$5:$AM$906,7,FALSE) ="●",FALSE)),1,0),0)</f>
        <v>0</v>
      </c>
      <c r="I139" s="71">
        <v>590</v>
      </c>
      <c r="J139" s="71">
        <f>IFERROR(_xlfn.IFS(IFERROR(VLOOKUP($B139&amp;"-"&amp;$C139,エリア表のみ!$D$5:$M$906,1,FALSE) =$B139&amp;"-"&amp;$C139,FALSE),IFERROR(VLOOKUP($B139&amp;"-"&amp;$C139,エリア表のみ!$D$5:$M$906,9,FALSE),0),IFERROR(VLOOKUP($B139&amp;"-"&amp;$C139,エリア表のみ!$Q$5:$Z$906,1,FALSE) =$B139&amp;"-"&amp;$C139,FALSE),IFERROR(VLOOKUP($B139&amp;"-"&amp;$C139,エリア表のみ!$Q$5:$Z$906,9,FALSE),0),IFERROR(VLOOKUP($B139&amp;"-"&amp;$C139,エリア表のみ!$AD$5:$AM$906,1,FALSE) =$B139&amp;"-"&amp;$C139,FALSE),IFERROR(VLOOKUP($B139&amp;"-"&amp;$C139,エリア表のみ!$AD$5:$AM$906,9,FALSE),0)),0)</f>
        <v>0</v>
      </c>
    </row>
    <row r="140" spans="1:10">
      <c r="A140" s="17">
        <v>21</v>
      </c>
      <c r="B140" s="17">
        <v>109</v>
      </c>
      <c r="C140" s="71">
        <v>21</v>
      </c>
      <c r="D140" s="71">
        <f>IFERROR(IF(OR(IFERROR(VLOOKUP($B140&amp;"-"&amp;$C140,エリア表のみ!$D$5:$M$906,3,FALSE) ="●",FALSE),IFERROR(VLOOKUP($B140&amp;"-"&amp;$C140,エリア表のみ!$Q$5:$Z$906,3,FALSE) ="●",FALSE),IFERROR(VLOOKUP($B140&amp;"-"&amp;$C140,エリア表のみ!$AD$5:$AM$906,3,FALSE) ="●",FALSE)),1,0),0)</f>
        <v>0</v>
      </c>
      <c r="E140" s="71">
        <v>190</v>
      </c>
      <c r="F140" s="71">
        <f>IFERROR(IF(OR(IFERROR(VLOOKUP($B140&amp;"-"&amp;$C140,エリア表のみ!$D$5:$M$906,5,FALSE) ="●",FALSE),IFERROR(VLOOKUP($B140&amp;"-"&amp;$C140,エリア表のみ!$Q$5:$Z$906,5,FALSE) ="●",FALSE),IFERROR(VLOOKUP($B140&amp;"-"&amp;$C140,エリア表のみ!$AD$5:$AM$906,5,FALSE) ="●",FALSE)),1,0),0)</f>
        <v>0</v>
      </c>
      <c r="G140" s="71">
        <v>40</v>
      </c>
      <c r="H140" s="71">
        <f>IFERROR(IF(OR(IFERROR(VLOOKUP($B140&amp;"-"&amp;$C140,エリア表のみ!$D$5:$M$906,7,FALSE) ="●",FALSE),IFERROR(VLOOKUP($B140&amp;"-"&amp;$C140,エリア表のみ!$Q$5:$Z$906,7,FALSE) ="●",FALSE),IFERROR(VLOOKUP($B140&amp;"-"&amp;$C140,エリア表のみ!$AD$5:$AM$906,7,FALSE) ="●",FALSE)),1,0),0)</f>
        <v>0</v>
      </c>
      <c r="I140" s="71">
        <v>230</v>
      </c>
      <c r="J140" s="71">
        <f>IFERROR(_xlfn.IFS(IFERROR(VLOOKUP($B140&amp;"-"&amp;$C140,エリア表のみ!$D$5:$M$906,1,FALSE) =$B140&amp;"-"&amp;$C140,FALSE),IFERROR(VLOOKUP($B140&amp;"-"&amp;$C140,エリア表のみ!$D$5:$M$906,9,FALSE),0),IFERROR(VLOOKUP($B140&amp;"-"&amp;$C140,エリア表のみ!$Q$5:$Z$906,1,FALSE) =$B140&amp;"-"&amp;$C140,FALSE),IFERROR(VLOOKUP($B140&amp;"-"&amp;$C140,エリア表のみ!$Q$5:$Z$906,9,FALSE),0),IFERROR(VLOOKUP($B140&amp;"-"&amp;$C140,エリア表のみ!$AD$5:$AM$906,1,FALSE) =$B140&amp;"-"&amp;$C140,FALSE),IFERROR(VLOOKUP($B140&amp;"-"&amp;$C140,エリア表のみ!$AD$5:$AM$906,9,FALSE),0)),0)</f>
        <v>0</v>
      </c>
    </row>
    <row r="141" spans="1:10">
      <c r="A141" s="17">
        <v>22</v>
      </c>
      <c r="B141" s="17">
        <v>109</v>
      </c>
      <c r="C141" s="71">
        <v>22</v>
      </c>
      <c r="D141" s="71">
        <f>IFERROR(IF(OR(IFERROR(VLOOKUP($B141&amp;"-"&amp;$C141,エリア表のみ!$D$5:$M$906,3,FALSE) ="●",FALSE),IFERROR(VLOOKUP($B141&amp;"-"&amp;$C141,エリア表のみ!$Q$5:$Z$906,3,FALSE) ="●",FALSE),IFERROR(VLOOKUP($B141&amp;"-"&amp;$C141,エリア表のみ!$AD$5:$AM$906,3,FALSE) ="●",FALSE)),1,0),0)</f>
        <v>0</v>
      </c>
      <c r="E141" s="71">
        <v>530</v>
      </c>
      <c r="F141" s="71">
        <f>IFERROR(IF(OR(IFERROR(VLOOKUP($B141&amp;"-"&amp;$C141,エリア表のみ!$D$5:$M$906,5,FALSE) ="●",FALSE),IFERROR(VLOOKUP($B141&amp;"-"&amp;$C141,エリア表のみ!$Q$5:$Z$906,5,FALSE) ="●",FALSE),IFERROR(VLOOKUP($B141&amp;"-"&amp;$C141,エリア表のみ!$AD$5:$AM$906,5,FALSE) ="●",FALSE)),1,0),0)</f>
        <v>0</v>
      </c>
      <c r="G141" s="71">
        <v>300</v>
      </c>
      <c r="H141" s="71">
        <f>IFERROR(IF(OR(IFERROR(VLOOKUP($B141&amp;"-"&amp;$C141,エリア表のみ!$D$5:$M$906,7,FALSE) ="●",FALSE),IFERROR(VLOOKUP($B141&amp;"-"&amp;$C141,エリア表のみ!$Q$5:$Z$906,7,FALSE) ="●",FALSE),IFERROR(VLOOKUP($B141&amp;"-"&amp;$C141,エリア表のみ!$AD$5:$AM$906,7,FALSE) ="●",FALSE)),1,0),0)</f>
        <v>0</v>
      </c>
      <c r="I141" s="71">
        <v>830</v>
      </c>
      <c r="J141" s="71">
        <f>IFERROR(_xlfn.IFS(IFERROR(VLOOKUP($B141&amp;"-"&amp;$C141,エリア表のみ!$D$5:$M$906,1,FALSE) =$B141&amp;"-"&amp;$C141,FALSE),IFERROR(VLOOKUP($B141&amp;"-"&amp;$C141,エリア表のみ!$D$5:$M$906,9,FALSE),0),IFERROR(VLOOKUP($B141&amp;"-"&amp;$C141,エリア表のみ!$Q$5:$Z$906,1,FALSE) =$B141&amp;"-"&amp;$C141,FALSE),IFERROR(VLOOKUP($B141&amp;"-"&amp;$C141,エリア表のみ!$Q$5:$Z$906,9,FALSE),0),IFERROR(VLOOKUP($B141&amp;"-"&amp;$C141,エリア表のみ!$AD$5:$AM$906,1,FALSE) =$B141&amp;"-"&amp;$C141,FALSE),IFERROR(VLOOKUP($B141&amp;"-"&amp;$C141,エリア表のみ!$AD$5:$AM$906,9,FALSE),0)),0)</f>
        <v>0</v>
      </c>
    </row>
    <row r="142" spans="1:10">
      <c r="A142" s="17">
        <v>23</v>
      </c>
      <c r="B142" s="17">
        <v>109</v>
      </c>
      <c r="C142" s="71">
        <v>23</v>
      </c>
      <c r="D142" s="71">
        <f>IFERROR(IF(OR(IFERROR(VLOOKUP($B142&amp;"-"&amp;$C142,エリア表のみ!$D$5:$M$906,3,FALSE) ="●",FALSE),IFERROR(VLOOKUP($B142&amp;"-"&amp;$C142,エリア表のみ!$Q$5:$Z$906,3,FALSE) ="●",FALSE),IFERROR(VLOOKUP($B142&amp;"-"&amp;$C142,エリア表のみ!$AD$5:$AM$906,3,FALSE) ="●",FALSE)),1,0),0)</f>
        <v>0</v>
      </c>
      <c r="E142" s="71">
        <v>410</v>
      </c>
      <c r="F142" s="71">
        <f>IFERROR(IF(OR(IFERROR(VLOOKUP($B142&amp;"-"&amp;$C142,エリア表のみ!$D$5:$M$906,5,FALSE) ="●",FALSE),IFERROR(VLOOKUP($B142&amp;"-"&amp;$C142,エリア表のみ!$Q$5:$Z$906,5,FALSE) ="●",FALSE),IFERROR(VLOOKUP($B142&amp;"-"&amp;$C142,エリア表のみ!$AD$5:$AM$906,5,FALSE) ="●",FALSE)),1,0),0)</f>
        <v>0</v>
      </c>
      <c r="G142" s="71">
        <v>400</v>
      </c>
      <c r="H142" s="71">
        <f>IFERROR(IF(OR(IFERROR(VLOOKUP($B142&amp;"-"&amp;$C142,エリア表のみ!$D$5:$M$906,7,FALSE) ="●",FALSE),IFERROR(VLOOKUP($B142&amp;"-"&amp;$C142,エリア表のみ!$Q$5:$Z$906,7,FALSE) ="●",FALSE),IFERROR(VLOOKUP($B142&amp;"-"&amp;$C142,エリア表のみ!$AD$5:$AM$906,7,FALSE) ="●",FALSE)),1,0),0)</f>
        <v>0</v>
      </c>
      <c r="I142" s="71">
        <v>810</v>
      </c>
      <c r="J142" s="71">
        <f>IFERROR(_xlfn.IFS(IFERROR(VLOOKUP($B142&amp;"-"&amp;$C142,エリア表のみ!$D$5:$M$906,1,FALSE) =$B142&amp;"-"&amp;$C142,FALSE),IFERROR(VLOOKUP($B142&amp;"-"&amp;$C142,エリア表のみ!$D$5:$M$906,9,FALSE),0),IFERROR(VLOOKUP($B142&amp;"-"&amp;$C142,エリア表のみ!$Q$5:$Z$906,1,FALSE) =$B142&amp;"-"&amp;$C142,FALSE),IFERROR(VLOOKUP($B142&amp;"-"&amp;$C142,エリア表のみ!$Q$5:$Z$906,9,FALSE),0),IFERROR(VLOOKUP($B142&amp;"-"&amp;$C142,エリア表のみ!$AD$5:$AM$906,1,FALSE) =$B142&amp;"-"&amp;$C142,FALSE),IFERROR(VLOOKUP($B142&amp;"-"&amp;$C142,エリア表のみ!$AD$5:$AM$906,9,FALSE),0)),0)</f>
        <v>0</v>
      </c>
    </row>
    <row r="143" spans="1:10">
      <c r="A143" s="17">
        <v>24</v>
      </c>
      <c r="B143" s="17">
        <v>109</v>
      </c>
      <c r="C143" s="71">
        <v>24</v>
      </c>
      <c r="D143" s="71">
        <f>IFERROR(IF(OR(IFERROR(VLOOKUP($B143&amp;"-"&amp;$C143,エリア表のみ!$D$5:$M$906,3,FALSE) ="●",FALSE),IFERROR(VLOOKUP($B143&amp;"-"&amp;$C143,エリア表のみ!$Q$5:$Z$906,3,FALSE) ="●",FALSE),IFERROR(VLOOKUP($B143&amp;"-"&amp;$C143,エリア表のみ!$AD$5:$AM$906,3,FALSE) ="●",FALSE)),1,0),0)</f>
        <v>0</v>
      </c>
      <c r="E143" s="71">
        <v>300</v>
      </c>
      <c r="F143" s="71">
        <f>IFERROR(IF(OR(IFERROR(VLOOKUP($B143&amp;"-"&amp;$C143,エリア表のみ!$D$5:$M$906,5,FALSE) ="●",FALSE),IFERROR(VLOOKUP($B143&amp;"-"&amp;$C143,エリア表のみ!$Q$5:$Z$906,5,FALSE) ="●",FALSE),IFERROR(VLOOKUP($B143&amp;"-"&amp;$C143,エリア表のみ!$AD$5:$AM$906,5,FALSE) ="●",FALSE)),1,0),0)</f>
        <v>0</v>
      </c>
      <c r="G143" s="71">
        <v>210</v>
      </c>
      <c r="H143" s="71">
        <f>IFERROR(IF(OR(IFERROR(VLOOKUP($B143&amp;"-"&amp;$C143,エリア表のみ!$D$5:$M$906,7,FALSE) ="●",FALSE),IFERROR(VLOOKUP($B143&amp;"-"&amp;$C143,エリア表のみ!$Q$5:$Z$906,7,FALSE) ="●",FALSE),IFERROR(VLOOKUP($B143&amp;"-"&amp;$C143,エリア表のみ!$AD$5:$AM$906,7,FALSE) ="●",FALSE)),1,0),0)</f>
        <v>0</v>
      </c>
      <c r="I143" s="71">
        <v>510</v>
      </c>
      <c r="J143" s="71">
        <f>IFERROR(_xlfn.IFS(IFERROR(VLOOKUP($B143&amp;"-"&amp;$C143,エリア表のみ!$D$5:$M$906,1,FALSE) =$B143&amp;"-"&amp;$C143,FALSE),IFERROR(VLOOKUP($B143&amp;"-"&amp;$C143,エリア表のみ!$D$5:$M$906,9,FALSE),0),IFERROR(VLOOKUP($B143&amp;"-"&amp;$C143,エリア表のみ!$Q$5:$Z$906,1,FALSE) =$B143&amp;"-"&amp;$C143,FALSE),IFERROR(VLOOKUP($B143&amp;"-"&amp;$C143,エリア表のみ!$Q$5:$Z$906,9,FALSE),0),IFERROR(VLOOKUP($B143&amp;"-"&amp;$C143,エリア表のみ!$AD$5:$AM$906,1,FALSE) =$B143&amp;"-"&amp;$C143,FALSE),IFERROR(VLOOKUP($B143&amp;"-"&amp;$C143,エリア表のみ!$AD$5:$AM$906,9,FALSE),0)),0)</f>
        <v>0</v>
      </c>
    </row>
    <row r="144" spans="1:10">
      <c r="A144" s="17">
        <v>25</v>
      </c>
      <c r="B144" s="17">
        <v>109</v>
      </c>
      <c r="C144" s="71">
        <v>25</v>
      </c>
      <c r="D144" s="71">
        <f>IFERROR(IF(OR(IFERROR(VLOOKUP($B144&amp;"-"&amp;$C144,エリア表のみ!$D$5:$M$906,3,FALSE) ="●",FALSE),IFERROR(VLOOKUP($B144&amp;"-"&amp;$C144,エリア表のみ!$Q$5:$Z$906,3,FALSE) ="●",FALSE),IFERROR(VLOOKUP($B144&amp;"-"&amp;$C144,エリア表のみ!$AD$5:$AM$906,3,FALSE) ="●",FALSE)),1,0),0)</f>
        <v>0</v>
      </c>
      <c r="E144" s="71">
        <v>680</v>
      </c>
      <c r="F144" s="71">
        <f>IFERROR(IF(OR(IFERROR(VLOOKUP($B144&amp;"-"&amp;$C144,エリア表のみ!$D$5:$M$906,5,FALSE) ="●",FALSE),IFERROR(VLOOKUP($B144&amp;"-"&amp;$C144,エリア表のみ!$Q$5:$Z$906,5,FALSE) ="●",FALSE),IFERROR(VLOOKUP($B144&amp;"-"&amp;$C144,エリア表のみ!$AD$5:$AM$906,5,FALSE) ="●",FALSE)),1,0),0)</f>
        <v>0</v>
      </c>
      <c r="G144" s="71">
        <v>150</v>
      </c>
      <c r="H144" s="71">
        <f>IFERROR(IF(OR(IFERROR(VLOOKUP($B144&amp;"-"&amp;$C144,エリア表のみ!$D$5:$M$906,7,FALSE) ="●",FALSE),IFERROR(VLOOKUP($B144&amp;"-"&amp;$C144,エリア表のみ!$Q$5:$Z$906,7,FALSE) ="●",FALSE),IFERROR(VLOOKUP($B144&amp;"-"&amp;$C144,エリア表のみ!$AD$5:$AM$906,7,FALSE) ="●",FALSE)),1,0),0)</f>
        <v>0</v>
      </c>
      <c r="I144" s="71">
        <v>830</v>
      </c>
      <c r="J144" s="71">
        <f>IFERROR(_xlfn.IFS(IFERROR(VLOOKUP($B144&amp;"-"&amp;$C144,エリア表のみ!$D$5:$M$906,1,FALSE) =$B144&amp;"-"&amp;$C144,FALSE),IFERROR(VLOOKUP($B144&amp;"-"&amp;$C144,エリア表のみ!$D$5:$M$906,9,FALSE),0),IFERROR(VLOOKUP($B144&amp;"-"&amp;$C144,エリア表のみ!$Q$5:$Z$906,1,FALSE) =$B144&amp;"-"&amp;$C144,FALSE),IFERROR(VLOOKUP($B144&amp;"-"&amp;$C144,エリア表のみ!$Q$5:$Z$906,9,FALSE),0),IFERROR(VLOOKUP($B144&amp;"-"&amp;$C144,エリア表のみ!$AD$5:$AM$906,1,FALSE) =$B144&amp;"-"&amp;$C144,FALSE),IFERROR(VLOOKUP($B144&amp;"-"&amp;$C144,エリア表のみ!$AD$5:$AM$906,9,FALSE),0)),0)</f>
        <v>0</v>
      </c>
    </row>
    <row r="145" spans="1:10">
      <c r="A145" s="17">
        <v>26</v>
      </c>
      <c r="B145" s="17">
        <v>109</v>
      </c>
      <c r="C145" s="71">
        <v>26</v>
      </c>
      <c r="D145" s="71">
        <f>IFERROR(IF(OR(IFERROR(VLOOKUP($B145&amp;"-"&amp;$C145,エリア表のみ!$D$5:$M$906,3,FALSE) ="●",FALSE),IFERROR(VLOOKUP($B145&amp;"-"&amp;$C145,エリア表のみ!$Q$5:$Z$906,3,FALSE) ="●",FALSE),IFERROR(VLOOKUP($B145&amp;"-"&amp;$C145,エリア表のみ!$AD$5:$AM$906,3,FALSE) ="●",FALSE)),1,0),0)</f>
        <v>0</v>
      </c>
      <c r="E145" s="71">
        <v>475</v>
      </c>
      <c r="F145" s="71">
        <f>IFERROR(IF(OR(IFERROR(VLOOKUP($B145&amp;"-"&amp;$C145,エリア表のみ!$D$5:$M$906,5,FALSE) ="●",FALSE),IFERROR(VLOOKUP($B145&amp;"-"&amp;$C145,エリア表のみ!$Q$5:$Z$906,5,FALSE) ="●",FALSE),IFERROR(VLOOKUP($B145&amp;"-"&amp;$C145,エリア表のみ!$AD$5:$AM$906,5,FALSE) ="●",FALSE)),1,0),0)</f>
        <v>0</v>
      </c>
      <c r="G145" s="71">
        <v>65</v>
      </c>
      <c r="H145" s="71">
        <f>IFERROR(IF(OR(IFERROR(VLOOKUP($B145&amp;"-"&amp;$C145,エリア表のみ!$D$5:$M$906,7,FALSE) ="●",FALSE),IFERROR(VLOOKUP($B145&amp;"-"&amp;$C145,エリア表のみ!$Q$5:$Z$906,7,FALSE) ="●",FALSE),IFERROR(VLOOKUP($B145&amp;"-"&amp;$C145,エリア表のみ!$AD$5:$AM$906,7,FALSE) ="●",FALSE)),1,0),0)</f>
        <v>0</v>
      </c>
      <c r="I145" s="71">
        <v>540</v>
      </c>
      <c r="J145" s="71">
        <f>IFERROR(_xlfn.IFS(IFERROR(VLOOKUP($B145&amp;"-"&amp;$C145,エリア表のみ!$D$5:$M$906,1,FALSE) =$B145&amp;"-"&amp;$C145,FALSE),IFERROR(VLOOKUP($B145&amp;"-"&amp;$C145,エリア表のみ!$D$5:$M$906,9,FALSE),0),IFERROR(VLOOKUP($B145&amp;"-"&amp;$C145,エリア表のみ!$Q$5:$Z$906,1,FALSE) =$B145&amp;"-"&amp;$C145,FALSE),IFERROR(VLOOKUP($B145&amp;"-"&amp;$C145,エリア表のみ!$Q$5:$Z$906,9,FALSE),0),IFERROR(VLOOKUP($B145&amp;"-"&amp;$C145,エリア表のみ!$AD$5:$AM$906,1,FALSE) =$B145&amp;"-"&amp;$C145,FALSE),IFERROR(VLOOKUP($B145&amp;"-"&amp;$C145,エリア表のみ!$AD$5:$AM$906,9,FALSE),0)),0)</f>
        <v>0</v>
      </c>
    </row>
    <row r="146" spans="1:10">
      <c r="A146" s="17">
        <v>27</v>
      </c>
      <c r="B146" s="17">
        <v>109</v>
      </c>
      <c r="C146" s="71">
        <v>27</v>
      </c>
      <c r="D146" s="71">
        <f>IFERROR(IF(OR(IFERROR(VLOOKUP($B146&amp;"-"&amp;$C146,エリア表のみ!$D$5:$M$906,3,FALSE) ="●",FALSE),IFERROR(VLOOKUP($B146&amp;"-"&amp;$C146,エリア表のみ!$Q$5:$Z$906,3,FALSE) ="●",FALSE),IFERROR(VLOOKUP($B146&amp;"-"&amp;$C146,エリア表のみ!$AD$5:$AM$906,3,FALSE) ="●",FALSE)),1,0),0)</f>
        <v>0</v>
      </c>
      <c r="E146" s="71">
        <v>140</v>
      </c>
      <c r="F146" s="71">
        <f>IFERROR(IF(OR(IFERROR(VLOOKUP($B146&amp;"-"&amp;$C146,エリア表のみ!$D$5:$M$906,5,FALSE) ="●",FALSE),IFERROR(VLOOKUP($B146&amp;"-"&amp;$C146,エリア表のみ!$Q$5:$Z$906,5,FALSE) ="●",FALSE),IFERROR(VLOOKUP($B146&amp;"-"&amp;$C146,エリア表のみ!$AD$5:$AM$906,5,FALSE) ="●",FALSE)),1,0),0)</f>
        <v>0</v>
      </c>
      <c r="G146" s="71">
        <v>20</v>
      </c>
      <c r="H146" s="71">
        <f>IFERROR(IF(OR(IFERROR(VLOOKUP($B146&amp;"-"&amp;$C146,エリア表のみ!$D$5:$M$906,7,FALSE) ="●",FALSE),IFERROR(VLOOKUP($B146&amp;"-"&amp;$C146,エリア表のみ!$Q$5:$Z$906,7,FALSE) ="●",FALSE),IFERROR(VLOOKUP($B146&amp;"-"&amp;$C146,エリア表のみ!$AD$5:$AM$906,7,FALSE) ="●",FALSE)),1,0),0)</f>
        <v>0</v>
      </c>
      <c r="I146" s="71">
        <v>160</v>
      </c>
      <c r="J146" s="71">
        <f>IFERROR(_xlfn.IFS(IFERROR(VLOOKUP($B146&amp;"-"&amp;$C146,エリア表のみ!$D$5:$M$906,1,FALSE) =$B146&amp;"-"&amp;$C146,FALSE),IFERROR(VLOOKUP($B146&amp;"-"&amp;$C146,エリア表のみ!$D$5:$M$906,9,FALSE),0),IFERROR(VLOOKUP($B146&amp;"-"&amp;$C146,エリア表のみ!$Q$5:$Z$906,1,FALSE) =$B146&amp;"-"&amp;$C146,FALSE),IFERROR(VLOOKUP($B146&amp;"-"&amp;$C146,エリア表のみ!$Q$5:$Z$906,9,FALSE),0),IFERROR(VLOOKUP($B146&amp;"-"&amp;$C146,エリア表のみ!$AD$5:$AM$906,1,FALSE) =$B146&amp;"-"&amp;$C146,FALSE),IFERROR(VLOOKUP($B146&amp;"-"&amp;$C146,エリア表のみ!$AD$5:$AM$906,9,FALSE),0)),0)</f>
        <v>0</v>
      </c>
    </row>
    <row r="147" spans="1:10">
      <c r="A147" s="17">
        <v>28</v>
      </c>
      <c r="B147" s="17">
        <v>109</v>
      </c>
      <c r="C147" s="71">
        <v>28</v>
      </c>
      <c r="D147" s="71">
        <f>IFERROR(IF(OR(IFERROR(VLOOKUP($B147&amp;"-"&amp;$C147,エリア表のみ!$D$5:$M$906,3,FALSE) ="●",FALSE),IFERROR(VLOOKUP($B147&amp;"-"&amp;$C147,エリア表のみ!$Q$5:$Z$906,3,FALSE) ="●",FALSE),IFERROR(VLOOKUP($B147&amp;"-"&amp;$C147,エリア表のみ!$AD$5:$AM$906,3,FALSE) ="●",FALSE)),1,0),0)</f>
        <v>0</v>
      </c>
      <c r="E147" s="71">
        <v>635</v>
      </c>
      <c r="F147" s="71">
        <f>IFERROR(IF(OR(IFERROR(VLOOKUP($B147&amp;"-"&amp;$C147,エリア表のみ!$D$5:$M$906,5,FALSE) ="●",FALSE),IFERROR(VLOOKUP($B147&amp;"-"&amp;$C147,エリア表のみ!$Q$5:$Z$906,5,FALSE) ="●",FALSE),IFERROR(VLOOKUP($B147&amp;"-"&amp;$C147,エリア表のみ!$AD$5:$AM$906,5,FALSE) ="●",FALSE)),1,0),0)</f>
        <v>0</v>
      </c>
      <c r="G147" s="71">
        <v>315</v>
      </c>
      <c r="H147" s="71">
        <f>IFERROR(IF(OR(IFERROR(VLOOKUP($B147&amp;"-"&amp;$C147,エリア表のみ!$D$5:$M$906,7,FALSE) ="●",FALSE),IFERROR(VLOOKUP($B147&amp;"-"&amp;$C147,エリア表のみ!$Q$5:$Z$906,7,FALSE) ="●",FALSE),IFERROR(VLOOKUP($B147&amp;"-"&amp;$C147,エリア表のみ!$AD$5:$AM$906,7,FALSE) ="●",FALSE)),1,0),0)</f>
        <v>0</v>
      </c>
      <c r="I147" s="71">
        <v>950</v>
      </c>
      <c r="J147" s="71">
        <f>IFERROR(_xlfn.IFS(IFERROR(VLOOKUP($B147&amp;"-"&amp;$C147,エリア表のみ!$D$5:$M$906,1,FALSE) =$B147&amp;"-"&amp;$C147,FALSE),IFERROR(VLOOKUP($B147&amp;"-"&amp;$C147,エリア表のみ!$D$5:$M$906,9,FALSE),0),IFERROR(VLOOKUP($B147&amp;"-"&amp;$C147,エリア表のみ!$Q$5:$Z$906,1,FALSE) =$B147&amp;"-"&amp;$C147,FALSE),IFERROR(VLOOKUP($B147&amp;"-"&amp;$C147,エリア表のみ!$Q$5:$Z$906,9,FALSE),0),IFERROR(VLOOKUP($B147&amp;"-"&amp;$C147,エリア表のみ!$AD$5:$AM$906,1,FALSE) =$B147&amp;"-"&amp;$C147,FALSE),IFERROR(VLOOKUP($B147&amp;"-"&amp;$C147,エリア表のみ!$AD$5:$AM$906,9,FALSE),0)),0)</f>
        <v>0</v>
      </c>
    </row>
    <row r="148" spans="1:10">
      <c r="A148" s="17">
        <v>29</v>
      </c>
      <c r="B148" s="17">
        <v>109</v>
      </c>
      <c r="C148" s="71">
        <v>29</v>
      </c>
      <c r="D148" s="71">
        <f>IFERROR(IF(OR(IFERROR(VLOOKUP($B148&amp;"-"&amp;$C148,エリア表のみ!$D$5:$M$906,3,FALSE) ="●",FALSE),IFERROR(VLOOKUP($B148&amp;"-"&amp;$C148,エリア表のみ!$Q$5:$Z$906,3,FALSE) ="●",FALSE),IFERROR(VLOOKUP($B148&amp;"-"&amp;$C148,エリア表のみ!$AD$5:$AM$906,3,FALSE) ="●",FALSE)),1,0),0)</f>
        <v>0</v>
      </c>
      <c r="E148" s="71">
        <v>300</v>
      </c>
      <c r="F148" s="71">
        <f>IFERROR(IF(OR(IFERROR(VLOOKUP($B148&amp;"-"&amp;$C148,エリア表のみ!$D$5:$M$906,5,FALSE) ="●",FALSE),IFERROR(VLOOKUP($B148&amp;"-"&amp;$C148,エリア表のみ!$Q$5:$Z$906,5,FALSE) ="●",FALSE),IFERROR(VLOOKUP($B148&amp;"-"&amp;$C148,エリア表のみ!$AD$5:$AM$906,5,FALSE) ="●",FALSE)),1,0),0)</f>
        <v>0</v>
      </c>
      <c r="G148" s="71">
        <v>340</v>
      </c>
      <c r="H148" s="71">
        <f>IFERROR(IF(OR(IFERROR(VLOOKUP($B148&amp;"-"&amp;$C148,エリア表のみ!$D$5:$M$906,7,FALSE) ="●",FALSE),IFERROR(VLOOKUP($B148&amp;"-"&amp;$C148,エリア表のみ!$Q$5:$Z$906,7,FALSE) ="●",FALSE),IFERROR(VLOOKUP($B148&amp;"-"&amp;$C148,エリア表のみ!$AD$5:$AM$906,7,FALSE) ="●",FALSE)),1,0),0)</f>
        <v>0</v>
      </c>
      <c r="I148" s="71">
        <v>640</v>
      </c>
      <c r="J148" s="71">
        <f>IFERROR(_xlfn.IFS(IFERROR(VLOOKUP($B148&amp;"-"&amp;$C148,エリア表のみ!$D$5:$M$906,1,FALSE) =$B148&amp;"-"&amp;$C148,FALSE),IFERROR(VLOOKUP($B148&amp;"-"&amp;$C148,エリア表のみ!$D$5:$M$906,9,FALSE),0),IFERROR(VLOOKUP($B148&amp;"-"&amp;$C148,エリア表のみ!$Q$5:$Z$906,1,FALSE) =$B148&amp;"-"&amp;$C148,FALSE),IFERROR(VLOOKUP($B148&amp;"-"&amp;$C148,エリア表のみ!$Q$5:$Z$906,9,FALSE),0),IFERROR(VLOOKUP($B148&amp;"-"&amp;$C148,エリア表のみ!$AD$5:$AM$906,1,FALSE) =$B148&amp;"-"&amp;$C148,FALSE),IFERROR(VLOOKUP($B148&amp;"-"&amp;$C148,エリア表のみ!$AD$5:$AM$906,9,FALSE),0)),0)</f>
        <v>0</v>
      </c>
    </row>
    <row r="149" spans="1:10">
      <c r="A149" s="17">
        <v>30</v>
      </c>
      <c r="B149" s="17">
        <v>109</v>
      </c>
      <c r="C149" s="71">
        <v>30</v>
      </c>
      <c r="D149" s="71">
        <f>IFERROR(IF(OR(IFERROR(VLOOKUP($B149&amp;"-"&amp;$C149,エリア表のみ!$D$5:$M$906,3,FALSE) ="●",FALSE),IFERROR(VLOOKUP($B149&amp;"-"&amp;$C149,エリア表のみ!$Q$5:$Z$906,3,FALSE) ="●",FALSE),IFERROR(VLOOKUP($B149&amp;"-"&amp;$C149,エリア表のみ!$AD$5:$AM$906,3,FALSE) ="●",FALSE)),1,0),0)</f>
        <v>0</v>
      </c>
      <c r="E149" s="71">
        <v>280</v>
      </c>
      <c r="F149" s="71">
        <f>IFERROR(IF(OR(IFERROR(VLOOKUP($B149&amp;"-"&amp;$C149,エリア表のみ!$D$5:$M$906,5,FALSE) ="●",FALSE),IFERROR(VLOOKUP($B149&amp;"-"&amp;$C149,エリア表のみ!$Q$5:$Z$906,5,FALSE) ="●",FALSE),IFERROR(VLOOKUP($B149&amp;"-"&amp;$C149,エリア表のみ!$AD$5:$AM$906,5,FALSE) ="●",FALSE)),1,0),0)</f>
        <v>0</v>
      </c>
      <c r="G149" s="71">
        <v>40</v>
      </c>
      <c r="H149" s="71">
        <f>IFERROR(IF(OR(IFERROR(VLOOKUP($B149&amp;"-"&amp;$C149,エリア表のみ!$D$5:$M$906,7,FALSE) ="●",FALSE),IFERROR(VLOOKUP($B149&amp;"-"&amp;$C149,エリア表のみ!$Q$5:$Z$906,7,FALSE) ="●",FALSE),IFERROR(VLOOKUP($B149&amp;"-"&amp;$C149,エリア表のみ!$AD$5:$AM$906,7,FALSE) ="●",FALSE)),1,0),0)</f>
        <v>0</v>
      </c>
      <c r="I149" s="71">
        <v>320</v>
      </c>
      <c r="J149" s="71">
        <f>IFERROR(_xlfn.IFS(IFERROR(VLOOKUP($B149&amp;"-"&amp;$C149,エリア表のみ!$D$5:$M$906,1,FALSE) =$B149&amp;"-"&amp;$C149,FALSE),IFERROR(VLOOKUP($B149&amp;"-"&amp;$C149,エリア表のみ!$D$5:$M$906,9,FALSE),0),IFERROR(VLOOKUP($B149&amp;"-"&amp;$C149,エリア表のみ!$Q$5:$Z$906,1,FALSE) =$B149&amp;"-"&amp;$C149,FALSE),IFERROR(VLOOKUP($B149&amp;"-"&amp;$C149,エリア表のみ!$Q$5:$Z$906,9,FALSE),0),IFERROR(VLOOKUP($B149&amp;"-"&amp;$C149,エリア表のみ!$AD$5:$AM$906,1,FALSE) =$B149&amp;"-"&amp;$C149,FALSE),IFERROR(VLOOKUP($B149&amp;"-"&amp;$C149,エリア表のみ!$AD$5:$AM$906,9,FALSE),0)),0)</f>
        <v>0</v>
      </c>
    </row>
    <row r="150" spans="1:10">
      <c r="A150" s="17">
        <v>1</v>
      </c>
      <c r="B150" s="17">
        <v>110</v>
      </c>
      <c r="C150" s="71">
        <v>1</v>
      </c>
      <c r="D150" s="71">
        <f>IFERROR(IF(OR(IFERROR(VLOOKUP($B150&amp;"-"&amp;$C150,エリア表のみ!$D$5:$M$906,3,FALSE) ="●",FALSE),IFERROR(VLOOKUP($B150&amp;"-"&amp;$C150,エリア表のみ!$Q$5:$Z$906,3,FALSE) ="●",FALSE),IFERROR(VLOOKUP($B150&amp;"-"&amp;$C150,エリア表のみ!$AD$5:$AM$906,3,FALSE) ="●",FALSE)),1,0),0)</f>
        <v>0</v>
      </c>
      <c r="E150" s="71">
        <v>375</v>
      </c>
      <c r="F150" s="71">
        <f>IFERROR(IF(OR(IFERROR(VLOOKUP($B150&amp;"-"&amp;$C150,エリア表のみ!$D$5:$M$906,5,FALSE) ="●",FALSE),IFERROR(VLOOKUP($B150&amp;"-"&amp;$C150,エリア表のみ!$Q$5:$Z$906,5,FALSE) ="●",FALSE),IFERROR(VLOOKUP($B150&amp;"-"&amp;$C150,エリア表のみ!$AD$5:$AM$906,5,FALSE) ="●",FALSE)),1,0),0)</f>
        <v>0</v>
      </c>
      <c r="G150" s="71">
        <v>125</v>
      </c>
      <c r="H150" s="71">
        <f>IFERROR(IF(OR(IFERROR(VLOOKUP($B150&amp;"-"&amp;$C150,エリア表のみ!$D$5:$M$906,7,FALSE) ="●",FALSE),IFERROR(VLOOKUP($B150&amp;"-"&amp;$C150,エリア表のみ!$Q$5:$Z$906,7,FALSE) ="●",FALSE),IFERROR(VLOOKUP($B150&amp;"-"&amp;$C150,エリア表のみ!$AD$5:$AM$906,7,FALSE) ="●",FALSE)),1,0),0)</f>
        <v>0</v>
      </c>
      <c r="I150" s="71">
        <v>500</v>
      </c>
      <c r="J150" s="71">
        <f>IFERROR(_xlfn.IFS(IFERROR(VLOOKUP($B150&amp;"-"&amp;$C150,エリア表のみ!$D$5:$M$906,1,FALSE) =$B150&amp;"-"&amp;$C150,FALSE),IFERROR(VLOOKUP($B150&amp;"-"&amp;$C150,エリア表のみ!$D$5:$M$906,9,FALSE),0),IFERROR(VLOOKUP($B150&amp;"-"&amp;$C150,エリア表のみ!$Q$5:$Z$906,1,FALSE) =$B150&amp;"-"&amp;$C150,FALSE),IFERROR(VLOOKUP($B150&amp;"-"&amp;$C150,エリア表のみ!$Q$5:$Z$906,9,FALSE),0),IFERROR(VLOOKUP($B150&amp;"-"&amp;$C150,エリア表のみ!$AD$5:$AM$906,1,FALSE) =$B150&amp;"-"&amp;$C150,FALSE),IFERROR(VLOOKUP($B150&amp;"-"&amp;$C150,エリア表のみ!$AD$5:$AM$906,9,FALSE),0)),0)</f>
        <v>0</v>
      </c>
    </row>
    <row r="151" spans="1:10">
      <c r="A151" s="17">
        <v>2</v>
      </c>
      <c r="B151" s="17">
        <v>110</v>
      </c>
      <c r="C151" s="71">
        <v>2</v>
      </c>
      <c r="D151" s="71">
        <f>IFERROR(IF(OR(IFERROR(VLOOKUP($B151&amp;"-"&amp;$C151,エリア表のみ!$D$5:$M$906,3,FALSE) ="●",FALSE),IFERROR(VLOOKUP($B151&amp;"-"&amp;$C151,エリア表のみ!$Q$5:$Z$906,3,FALSE) ="●",FALSE),IFERROR(VLOOKUP($B151&amp;"-"&amp;$C151,エリア表のみ!$AD$5:$AM$906,3,FALSE) ="●",FALSE)),1,0),0)</f>
        <v>0</v>
      </c>
      <c r="E151" s="71">
        <v>525</v>
      </c>
      <c r="F151" s="71">
        <f>IFERROR(IF(OR(IFERROR(VLOOKUP($B151&amp;"-"&amp;$C151,エリア表のみ!$D$5:$M$906,5,FALSE) ="●",FALSE),IFERROR(VLOOKUP($B151&amp;"-"&amp;$C151,エリア表のみ!$Q$5:$Z$906,5,FALSE) ="●",FALSE),IFERROR(VLOOKUP($B151&amp;"-"&amp;$C151,エリア表のみ!$AD$5:$AM$906,5,FALSE) ="●",FALSE)),1,0),0)</f>
        <v>0</v>
      </c>
      <c r="G151" s="71">
        <v>175</v>
      </c>
      <c r="H151" s="71">
        <f>IFERROR(IF(OR(IFERROR(VLOOKUP($B151&amp;"-"&amp;$C151,エリア表のみ!$D$5:$M$906,7,FALSE) ="●",FALSE),IFERROR(VLOOKUP($B151&amp;"-"&amp;$C151,エリア表のみ!$Q$5:$Z$906,7,FALSE) ="●",FALSE),IFERROR(VLOOKUP($B151&amp;"-"&amp;$C151,エリア表のみ!$AD$5:$AM$906,7,FALSE) ="●",FALSE)),1,0),0)</f>
        <v>0</v>
      </c>
      <c r="I151" s="71">
        <v>700</v>
      </c>
      <c r="J151" s="71">
        <f>IFERROR(_xlfn.IFS(IFERROR(VLOOKUP($B151&amp;"-"&amp;$C151,エリア表のみ!$D$5:$M$906,1,FALSE) =$B151&amp;"-"&amp;$C151,FALSE),IFERROR(VLOOKUP($B151&amp;"-"&amp;$C151,エリア表のみ!$D$5:$M$906,9,FALSE),0),IFERROR(VLOOKUP($B151&amp;"-"&amp;$C151,エリア表のみ!$Q$5:$Z$906,1,FALSE) =$B151&amp;"-"&amp;$C151,FALSE),IFERROR(VLOOKUP($B151&amp;"-"&amp;$C151,エリア表のみ!$Q$5:$Z$906,9,FALSE),0),IFERROR(VLOOKUP($B151&amp;"-"&amp;$C151,エリア表のみ!$AD$5:$AM$906,1,FALSE) =$B151&amp;"-"&amp;$C151,FALSE),IFERROR(VLOOKUP($B151&amp;"-"&amp;$C151,エリア表のみ!$AD$5:$AM$906,9,FALSE),0)),0)</f>
        <v>0</v>
      </c>
    </row>
    <row r="152" spans="1:10">
      <c r="A152" s="17">
        <v>3</v>
      </c>
      <c r="B152" s="17">
        <v>110</v>
      </c>
      <c r="C152" s="71">
        <v>3</v>
      </c>
      <c r="D152" s="71">
        <f>IFERROR(IF(OR(IFERROR(VLOOKUP($B152&amp;"-"&amp;$C152,エリア表のみ!$D$5:$M$906,3,FALSE) ="●",FALSE),IFERROR(VLOOKUP($B152&amp;"-"&amp;$C152,エリア表のみ!$Q$5:$Z$906,3,FALSE) ="●",FALSE),IFERROR(VLOOKUP($B152&amp;"-"&amp;$C152,エリア表のみ!$AD$5:$AM$906,3,FALSE) ="●",FALSE)),1,0),0)</f>
        <v>0</v>
      </c>
      <c r="E152" s="71">
        <v>135</v>
      </c>
      <c r="F152" s="71">
        <f>IFERROR(IF(OR(IFERROR(VLOOKUP($B152&amp;"-"&amp;$C152,エリア表のみ!$D$5:$M$906,5,FALSE) ="●",FALSE),IFERROR(VLOOKUP($B152&amp;"-"&amp;$C152,エリア表のみ!$Q$5:$Z$906,5,FALSE) ="●",FALSE),IFERROR(VLOOKUP($B152&amp;"-"&amp;$C152,エリア表のみ!$AD$5:$AM$906,5,FALSE) ="●",FALSE)),1,0),0)</f>
        <v>0</v>
      </c>
      <c r="G152" s="71">
        <v>90</v>
      </c>
      <c r="H152" s="71">
        <f>IFERROR(IF(OR(IFERROR(VLOOKUP($B152&amp;"-"&amp;$C152,エリア表のみ!$D$5:$M$906,7,FALSE) ="●",FALSE),IFERROR(VLOOKUP($B152&amp;"-"&amp;$C152,エリア表のみ!$Q$5:$Z$906,7,FALSE) ="●",FALSE),IFERROR(VLOOKUP($B152&amp;"-"&amp;$C152,エリア表のみ!$AD$5:$AM$906,7,FALSE) ="●",FALSE)),1,0),0)</f>
        <v>0</v>
      </c>
      <c r="I152" s="71">
        <v>225</v>
      </c>
      <c r="J152" s="71">
        <f>IFERROR(_xlfn.IFS(IFERROR(VLOOKUP($B152&amp;"-"&amp;$C152,エリア表のみ!$D$5:$M$906,1,FALSE) =$B152&amp;"-"&amp;$C152,FALSE),IFERROR(VLOOKUP($B152&amp;"-"&amp;$C152,エリア表のみ!$D$5:$M$906,9,FALSE),0),IFERROR(VLOOKUP($B152&amp;"-"&amp;$C152,エリア表のみ!$Q$5:$Z$906,1,FALSE) =$B152&amp;"-"&amp;$C152,FALSE),IFERROR(VLOOKUP($B152&amp;"-"&amp;$C152,エリア表のみ!$Q$5:$Z$906,9,FALSE),0),IFERROR(VLOOKUP($B152&amp;"-"&amp;$C152,エリア表のみ!$AD$5:$AM$906,1,FALSE) =$B152&amp;"-"&amp;$C152,FALSE),IFERROR(VLOOKUP($B152&amp;"-"&amp;$C152,エリア表のみ!$AD$5:$AM$906,9,FALSE),0)),0)</f>
        <v>0</v>
      </c>
    </row>
    <row r="153" spans="1:10">
      <c r="A153" s="17">
        <v>4</v>
      </c>
      <c r="B153" s="17">
        <v>110</v>
      </c>
      <c r="C153" s="71">
        <v>4</v>
      </c>
      <c r="D153" s="71">
        <f>IFERROR(IF(OR(IFERROR(VLOOKUP($B153&amp;"-"&amp;$C153,エリア表のみ!$D$5:$M$906,3,FALSE) ="●",FALSE),IFERROR(VLOOKUP($B153&amp;"-"&amp;$C153,エリア表のみ!$Q$5:$Z$906,3,FALSE) ="●",FALSE),IFERROR(VLOOKUP($B153&amp;"-"&amp;$C153,エリア表のみ!$AD$5:$AM$906,3,FALSE) ="●",FALSE)),1,0),0)</f>
        <v>0</v>
      </c>
      <c r="E153" s="71">
        <v>185</v>
      </c>
      <c r="F153" s="71">
        <f>IFERROR(IF(OR(IFERROR(VLOOKUP($B153&amp;"-"&amp;$C153,エリア表のみ!$D$5:$M$906,5,FALSE) ="●",FALSE),IFERROR(VLOOKUP($B153&amp;"-"&amp;$C153,エリア表のみ!$Q$5:$Z$906,5,FALSE) ="●",FALSE),IFERROR(VLOOKUP($B153&amp;"-"&amp;$C153,エリア表のみ!$AD$5:$AM$906,5,FALSE) ="●",FALSE)),1,0),0)</f>
        <v>0</v>
      </c>
      <c r="G153" s="71">
        <v>140</v>
      </c>
      <c r="H153" s="71">
        <f>IFERROR(IF(OR(IFERROR(VLOOKUP($B153&amp;"-"&amp;$C153,エリア表のみ!$D$5:$M$906,7,FALSE) ="●",FALSE),IFERROR(VLOOKUP($B153&amp;"-"&amp;$C153,エリア表のみ!$Q$5:$Z$906,7,FALSE) ="●",FALSE),IFERROR(VLOOKUP($B153&amp;"-"&amp;$C153,エリア表のみ!$AD$5:$AM$906,7,FALSE) ="●",FALSE)),1,0),0)</f>
        <v>0</v>
      </c>
      <c r="I153" s="71">
        <v>325</v>
      </c>
      <c r="J153" s="71">
        <f>IFERROR(_xlfn.IFS(IFERROR(VLOOKUP($B153&amp;"-"&amp;$C153,エリア表のみ!$D$5:$M$906,1,FALSE) =$B153&amp;"-"&amp;$C153,FALSE),IFERROR(VLOOKUP($B153&amp;"-"&amp;$C153,エリア表のみ!$D$5:$M$906,9,FALSE),0),IFERROR(VLOOKUP($B153&amp;"-"&amp;$C153,エリア表のみ!$Q$5:$Z$906,1,FALSE) =$B153&amp;"-"&amp;$C153,FALSE),IFERROR(VLOOKUP($B153&amp;"-"&amp;$C153,エリア表のみ!$Q$5:$Z$906,9,FALSE),0),IFERROR(VLOOKUP($B153&amp;"-"&amp;$C153,エリア表のみ!$AD$5:$AM$906,1,FALSE) =$B153&amp;"-"&amp;$C153,FALSE),IFERROR(VLOOKUP($B153&amp;"-"&amp;$C153,エリア表のみ!$AD$5:$AM$906,9,FALSE),0)),0)</f>
        <v>0</v>
      </c>
    </row>
    <row r="154" spans="1:10">
      <c r="A154" s="17">
        <v>5</v>
      </c>
      <c r="B154" s="17">
        <v>110</v>
      </c>
      <c r="C154" s="71">
        <v>5</v>
      </c>
      <c r="D154" s="71">
        <f>IFERROR(IF(OR(IFERROR(VLOOKUP($B154&amp;"-"&amp;$C154,エリア表のみ!$D$5:$M$906,3,FALSE) ="●",FALSE),IFERROR(VLOOKUP($B154&amp;"-"&amp;$C154,エリア表のみ!$Q$5:$Z$906,3,FALSE) ="●",FALSE),IFERROR(VLOOKUP($B154&amp;"-"&amp;$C154,エリア表のみ!$AD$5:$AM$906,3,FALSE) ="●",FALSE)),1,0),0)</f>
        <v>0</v>
      </c>
      <c r="E154" s="71">
        <v>245</v>
      </c>
      <c r="F154" s="71">
        <f>IFERROR(IF(OR(IFERROR(VLOOKUP($B154&amp;"-"&amp;$C154,エリア表のみ!$D$5:$M$906,5,FALSE) ="●",FALSE),IFERROR(VLOOKUP($B154&amp;"-"&amp;$C154,エリア表のみ!$Q$5:$Z$906,5,FALSE) ="●",FALSE),IFERROR(VLOOKUP($B154&amp;"-"&amp;$C154,エリア表のみ!$AD$5:$AM$906,5,FALSE) ="●",FALSE)),1,0),0)</f>
        <v>0</v>
      </c>
      <c r="G154" s="71">
        <v>75</v>
      </c>
      <c r="H154" s="71">
        <f>IFERROR(IF(OR(IFERROR(VLOOKUP($B154&amp;"-"&amp;$C154,エリア表のみ!$D$5:$M$906,7,FALSE) ="●",FALSE),IFERROR(VLOOKUP($B154&amp;"-"&amp;$C154,エリア表のみ!$Q$5:$Z$906,7,FALSE) ="●",FALSE),IFERROR(VLOOKUP($B154&amp;"-"&amp;$C154,エリア表のみ!$AD$5:$AM$906,7,FALSE) ="●",FALSE)),1,0),0)</f>
        <v>0</v>
      </c>
      <c r="I154" s="71">
        <v>320</v>
      </c>
      <c r="J154" s="71">
        <f>IFERROR(_xlfn.IFS(IFERROR(VLOOKUP($B154&amp;"-"&amp;$C154,エリア表のみ!$D$5:$M$906,1,FALSE) =$B154&amp;"-"&amp;$C154,FALSE),IFERROR(VLOOKUP($B154&amp;"-"&amp;$C154,エリア表のみ!$D$5:$M$906,9,FALSE),0),IFERROR(VLOOKUP($B154&amp;"-"&amp;$C154,エリア表のみ!$Q$5:$Z$906,1,FALSE) =$B154&amp;"-"&amp;$C154,FALSE),IFERROR(VLOOKUP($B154&amp;"-"&amp;$C154,エリア表のみ!$Q$5:$Z$906,9,FALSE),0),IFERROR(VLOOKUP($B154&amp;"-"&amp;$C154,エリア表のみ!$AD$5:$AM$906,1,FALSE) =$B154&amp;"-"&amp;$C154,FALSE),IFERROR(VLOOKUP($B154&amp;"-"&amp;$C154,エリア表のみ!$AD$5:$AM$906,9,FALSE),0)),0)</f>
        <v>0</v>
      </c>
    </row>
    <row r="155" spans="1:10">
      <c r="A155" s="17">
        <v>6</v>
      </c>
      <c r="B155" s="17">
        <v>110</v>
      </c>
      <c r="C155" s="71">
        <v>6</v>
      </c>
      <c r="D155" s="71">
        <f>IFERROR(IF(OR(IFERROR(VLOOKUP($B155&amp;"-"&amp;$C155,エリア表のみ!$D$5:$M$906,3,FALSE) ="●",FALSE),IFERROR(VLOOKUP($B155&amp;"-"&amp;$C155,エリア表のみ!$Q$5:$Z$906,3,FALSE) ="●",FALSE),IFERROR(VLOOKUP($B155&amp;"-"&amp;$C155,エリア表のみ!$AD$5:$AM$906,3,FALSE) ="●",FALSE)),1,0),0)</f>
        <v>0</v>
      </c>
      <c r="E155" s="71">
        <v>1345</v>
      </c>
      <c r="F155" s="71">
        <f>IFERROR(IF(OR(IFERROR(VLOOKUP($B155&amp;"-"&amp;$C155,エリア表のみ!$D$5:$M$906,5,FALSE) ="●",FALSE),IFERROR(VLOOKUP($B155&amp;"-"&amp;$C155,エリア表のみ!$Q$5:$Z$906,5,FALSE) ="●",FALSE),IFERROR(VLOOKUP($B155&amp;"-"&amp;$C155,エリア表のみ!$AD$5:$AM$906,5,FALSE) ="●",FALSE)),1,0),0)</f>
        <v>0</v>
      </c>
      <c r="G155" s="71">
        <v>755</v>
      </c>
      <c r="H155" s="71">
        <f>IFERROR(IF(OR(IFERROR(VLOOKUP($B155&amp;"-"&amp;$C155,エリア表のみ!$D$5:$M$906,7,FALSE) ="●",FALSE),IFERROR(VLOOKUP($B155&amp;"-"&amp;$C155,エリア表のみ!$Q$5:$Z$906,7,FALSE) ="●",FALSE),IFERROR(VLOOKUP($B155&amp;"-"&amp;$C155,エリア表のみ!$AD$5:$AM$906,7,FALSE) ="●",FALSE)),1,0),0)</f>
        <v>0</v>
      </c>
      <c r="I155" s="71">
        <v>2100</v>
      </c>
      <c r="J155" s="71">
        <f>IFERROR(_xlfn.IFS(IFERROR(VLOOKUP($B155&amp;"-"&amp;$C155,エリア表のみ!$D$5:$M$906,1,FALSE) =$B155&amp;"-"&amp;$C155,FALSE),IFERROR(VLOOKUP($B155&amp;"-"&amp;$C155,エリア表のみ!$D$5:$M$906,9,FALSE),0),IFERROR(VLOOKUP($B155&amp;"-"&amp;$C155,エリア表のみ!$Q$5:$Z$906,1,FALSE) =$B155&amp;"-"&amp;$C155,FALSE),IFERROR(VLOOKUP($B155&amp;"-"&amp;$C155,エリア表のみ!$Q$5:$Z$906,9,FALSE),0),IFERROR(VLOOKUP($B155&amp;"-"&amp;$C155,エリア表のみ!$AD$5:$AM$906,1,FALSE) =$B155&amp;"-"&amp;$C155,FALSE),IFERROR(VLOOKUP($B155&amp;"-"&amp;$C155,エリア表のみ!$AD$5:$AM$906,9,FALSE),0)),0)</f>
        <v>0</v>
      </c>
    </row>
    <row r="156" spans="1:10">
      <c r="A156" s="17">
        <v>7</v>
      </c>
      <c r="B156" s="17">
        <v>110</v>
      </c>
      <c r="C156" s="71">
        <v>7</v>
      </c>
      <c r="D156" s="71">
        <f>IFERROR(IF(OR(IFERROR(VLOOKUP($B156&amp;"-"&amp;$C156,エリア表のみ!$D$5:$M$906,3,FALSE) ="●",FALSE),IFERROR(VLOOKUP($B156&amp;"-"&amp;$C156,エリア表のみ!$Q$5:$Z$906,3,FALSE) ="●",FALSE),IFERROR(VLOOKUP($B156&amp;"-"&amp;$C156,エリア表のみ!$AD$5:$AM$906,3,FALSE) ="●",FALSE)),1,0),0)</f>
        <v>0</v>
      </c>
      <c r="E156" s="71">
        <v>85</v>
      </c>
      <c r="F156" s="71">
        <f>IFERROR(IF(OR(IFERROR(VLOOKUP($B156&amp;"-"&amp;$C156,エリア表のみ!$D$5:$M$906,5,FALSE) ="●",FALSE),IFERROR(VLOOKUP($B156&amp;"-"&amp;$C156,エリア表のみ!$Q$5:$Z$906,5,FALSE) ="●",FALSE),IFERROR(VLOOKUP($B156&amp;"-"&amp;$C156,エリア表のみ!$AD$5:$AM$906,5,FALSE) ="●",FALSE)),1,0),0)</f>
        <v>0</v>
      </c>
      <c r="G156" s="71">
        <v>35</v>
      </c>
      <c r="H156" s="71">
        <f>IFERROR(IF(OR(IFERROR(VLOOKUP($B156&amp;"-"&amp;$C156,エリア表のみ!$D$5:$M$906,7,FALSE) ="●",FALSE),IFERROR(VLOOKUP($B156&amp;"-"&amp;$C156,エリア表のみ!$Q$5:$Z$906,7,FALSE) ="●",FALSE),IFERROR(VLOOKUP($B156&amp;"-"&amp;$C156,エリア表のみ!$AD$5:$AM$906,7,FALSE) ="●",FALSE)),1,0),0)</f>
        <v>0</v>
      </c>
      <c r="I156" s="71">
        <v>120</v>
      </c>
      <c r="J156" s="71">
        <f>IFERROR(_xlfn.IFS(IFERROR(VLOOKUP($B156&amp;"-"&amp;$C156,エリア表のみ!$D$5:$M$906,1,FALSE) =$B156&amp;"-"&amp;$C156,FALSE),IFERROR(VLOOKUP($B156&amp;"-"&amp;$C156,エリア表のみ!$D$5:$M$906,9,FALSE),0),IFERROR(VLOOKUP($B156&amp;"-"&amp;$C156,エリア表のみ!$Q$5:$Z$906,1,FALSE) =$B156&amp;"-"&amp;$C156,FALSE),IFERROR(VLOOKUP($B156&amp;"-"&amp;$C156,エリア表のみ!$Q$5:$Z$906,9,FALSE),0),IFERROR(VLOOKUP($B156&amp;"-"&amp;$C156,エリア表のみ!$AD$5:$AM$906,1,FALSE) =$B156&amp;"-"&amp;$C156,FALSE),IFERROR(VLOOKUP($B156&amp;"-"&amp;$C156,エリア表のみ!$AD$5:$AM$906,9,FALSE),0)),0)</f>
        <v>0</v>
      </c>
    </row>
    <row r="157" spans="1:10">
      <c r="A157" s="17">
        <v>8</v>
      </c>
      <c r="B157" s="17">
        <v>110</v>
      </c>
      <c r="C157" s="71">
        <v>8</v>
      </c>
      <c r="D157" s="71">
        <f>IFERROR(IF(OR(IFERROR(VLOOKUP($B157&amp;"-"&amp;$C157,エリア表のみ!$D$5:$M$906,3,FALSE) ="●",FALSE),IFERROR(VLOOKUP($B157&amp;"-"&amp;$C157,エリア表のみ!$Q$5:$Z$906,3,FALSE) ="●",FALSE),IFERROR(VLOOKUP($B157&amp;"-"&amp;$C157,エリア表のみ!$AD$5:$AM$906,3,FALSE) ="●",FALSE)),1,0),0)</f>
        <v>0</v>
      </c>
      <c r="E157" s="71">
        <v>50</v>
      </c>
      <c r="F157" s="71">
        <f>IFERROR(IF(OR(IFERROR(VLOOKUP($B157&amp;"-"&amp;$C157,エリア表のみ!$D$5:$M$906,5,FALSE) ="●",FALSE),IFERROR(VLOOKUP($B157&amp;"-"&amp;$C157,エリア表のみ!$Q$5:$Z$906,5,FALSE) ="●",FALSE),IFERROR(VLOOKUP($B157&amp;"-"&amp;$C157,エリア表のみ!$AD$5:$AM$906,5,FALSE) ="●",FALSE)),1,0),0)</f>
        <v>0</v>
      </c>
      <c r="G157" s="71">
        <v>90</v>
      </c>
      <c r="H157" s="71">
        <f>IFERROR(IF(OR(IFERROR(VLOOKUP($B157&amp;"-"&amp;$C157,エリア表のみ!$D$5:$M$906,7,FALSE) ="●",FALSE),IFERROR(VLOOKUP($B157&amp;"-"&amp;$C157,エリア表のみ!$Q$5:$Z$906,7,FALSE) ="●",FALSE),IFERROR(VLOOKUP($B157&amp;"-"&amp;$C157,エリア表のみ!$AD$5:$AM$906,7,FALSE) ="●",FALSE)),1,0),0)</f>
        <v>0</v>
      </c>
      <c r="I157" s="71">
        <v>140</v>
      </c>
      <c r="J157" s="71">
        <f>IFERROR(_xlfn.IFS(IFERROR(VLOOKUP($B157&amp;"-"&amp;$C157,エリア表のみ!$D$5:$M$906,1,FALSE) =$B157&amp;"-"&amp;$C157,FALSE),IFERROR(VLOOKUP($B157&amp;"-"&amp;$C157,エリア表のみ!$D$5:$M$906,9,FALSE),0),IFERROR(VLOOKUP($B157&amp;"-"&amp;$C157,エリア表のみ!$Q$5:$Z$906,1,FALSE) =$B157&amp;"-"&amp;$C157,FALSE),IFERROR(VLOOKUP($B157&amp;"-"&amp;$C157,エリア表のみ!$Q$5:$Z$906,9,FALSE),0),IFERROR(VLOOKUP($B157&amp;"-"&amp;$C157,エリア表のみ!$AD$5:$AM$906,1,FALSE) =$B157&amp;"-"&amp;$C157,FALSE),IFERROR(VLOOKUP($B157&amp;"-"&amp;$C157,エリア表のみ!$AD$5:$AM$906,9,FALSE),0)),0)</f>
        <v>0</v>
      </c>
    </row>
    <row r="158" spans="1:10">
      <c r="A158" s="17">
        <v>9</v>
      </c>
      <c r="B158" s="17">
        <v>110</v>
      </c>
      <c r="C158" s="71">
        <v>9</v>
      </c>
      <c r="D158" s="71">
        <f>IFERROR(IF(OR(IFERROR(VLOOKUP($B158&amp;"-"&amp;$C158,エリア表のみ!$D$5:$M$906,3,FALSE) ="●",FALSE),IFERROR(VLOOKUP($B158&amp;"-"&amp;$C158,エリア表のみ!$Q$5:$Z$906,3,FALSE) ="●",FALSE),IFERROR(VLOOKUP($B158&amp;"-"&amp;$C158,エリア表のみ!$AD$5:$AM$906,3,FALSE) ="●",FALSE)),1,0),0)</f>
        <v>0</v>
      </c>
      <c r="E158" s="71">
        <v>125</v>
      </c>
      <c r="F158" s="71">
        <f>IFERROR(IF(OR(IFERROR(VLOOKUP($B158&amp;"-"&amp;$C158,エリア表のみ!$D$5:$M$906,5,FALSE) ="●",FALSE),IFERROR(VLOOKUP($B158&amp;"-"&amp;$C158,エリア表のみ!$Q$5:$Z$906,5,FALSE) ="●",FALSE),IFERROR(VLOOKUP($B158&amp;"-"&amp;$C158,エリア表のみ!$AD$5:$AM$906,5,FALSE) ="●",FALSE)),1,0),0)</f>
        <v>0</v>
      </c>
      <c r="G158" s="71">
        <v>155</v>
      </c>
      <c r="H158" s="71">
        <f>IFERROR(IF(OR(IFERROR(VLOOKUP($B158&amp;"-"&amp;$C158,エリア表のみ!$D$5:$M$906,7,FALSE) ="●",FALSE),IFERROR(VLOOKUP($B158&amp;"-"&amp;$C158,エリア表のみ!$Q$5:$Z$906,7,FALSE) ="●",FALSE),IFERROR(VLOOKUP($B158&amp;"-"&amp;$C158,エリア表のみ!$AD$5:$AM$906,7,FALSE) ="●",FALSE)),1,0),0)</f>
        <v>0</v>
      </c>
      <c r="I158" s="71">
        <v>280</v>
      </c>
      <c r="J158" s="71">
        <f>IFERROR(_xlfn.IFS(IFERROR(VLOOKUP($B158&amp;"-"&amp;$C158,エリア表のみ!$D$5:$M$906,1,FALSE) =$B158&amp;"-"&amp;$C158,FALSE),IFERROR(VLOOKUP($B158&amp;"-"&amp;$C158,エリア表のみ!$D$5:$M$906,9,FALSE),0),IFERROR(VLOOKUP($B158&amp;"-"&amp;$C158,エリア表のみ!$Q$5:$Z$906,1,FALSE) =$B158&amp;"-"&amp;$C158,FALSE),IFERROR(VLOOKUP($B158&amp;"-"&amp;$C158,エリア表のみ!$Q$5:$Z$906,9,FALSE),0),IFERROR(VLOOKUP($B158&amp;"-"&amp;$C158,エリア表のみ!$AD$5:$AM$906,1,FALSE) =$B158&amp;"-"&amp;$C158,FALSE),IFERROR(VLOOKUP($B158&amp;"-"&amp;$C158,エリア表のみ!$AD$5:$AM$906,9,FALSE),0)),0)</f>
        <v>0</v>
      </c>
    </row>
    <row r="159" spans="1:10">
      <c r="A159" s="17">
        <v>10</v>
      </c>
      <c r="B159" s="17">
        <v>110</v>
      </c>
      <c r="C159" s="71">
        <v>10</v>
      </c>
      <c r="D159" s="71">
        <f>IFERROR(IF(OR(IFERROR(VLOOKUP($B159&amp;"-"&amp;$C159,エリア表のみ!$D$5:$M$906,3,FALSE) ="●",FALSE),IFERROR(VLOOKUP($B159&amp;"-"&amp;$C159,エリア表のみ!$Q$5:$Z$906,3,FALSE) ="●",FALSE),IFERROR(VLOOKUP($B159&amp;"-"&amp;$C159,エリア表のみ!$AD$5:$AM$906,3,FALSE) ="●",FALSE)),1,0),0)</f>
        <v>0</v>
      </c>
      <c r="E159" s="71">
        <v>130</v>
      </c>
      <c r="F159" s="71">
        <f>IFERROR(IF(OR(IFERROR(VLOOKUP($B159&amp;"-"&amp;$C159,エリア表のみ!$D$5:$M$906,5,FALSE) ="●",FALSE),IFERROR(VLOOKUP($B159&amp;"-"&amp;$C159,エリア表のみ!$Q$5:$Z$906,5,FALSE) ="●",FALSE),IFERROR(VLOOKUP($B159&amp;"-"&amp;$C159,エリア表のみ!$AD$5:$AM$906,5,FALSE) ="●",FALSE)),1,0),0)</f>
        <v>0</v>
      </c>
      <c r="G159" s="71">
        <v>310</v>
      </c>
      <c r="H159" s="71">
        <f>IFERROR(IF(OR(IFERROR(VLOOKUP($B159&amp;"-"&amp;$C159,エリア表のみ!$D$5:$M$906,7,FALSE) ="●",FALSE),IFERROR(VLOOKUP($B159&amp;"-"&amp;$C159,エリア表のみ!$Q$5:$Z$906,7,FALSE) ="●",FALSE),IFERROR(VLOOKUP($B159&amp;"-"&amp;$C159,エリア表のみ!$AD$5:$AM$906,7,FALSE) ="●",FALSE)),1,0),0)</f>
        <v>0</v>
      </c>
      <c r="I159" s="71">
        <v>440</v>
      </c>
      <c r="J159" s="71">
        <f>IFERROR(_xlfn.IFS(IFERROR(VLOOKUP($B159&amp;"-"&amp;$C159,エリア表のみ!$D$5:$M$906,1,FALSE) =$B159&amp;"-"&amp;$C159,FALSE),IFERROR(VLOOKUP($B159&amp;"-"&amp;$C159,エリア表のみ!$D$5:$M$906,9,FALSE),0),IFERROR(VLOOKUP($B159&amp;"-"&amp;$C159,エリア表のみ!$Q$5:$Z$906,1,FALSE) =$B159&amp;"-"&amp;$C159,FALSE),IFERROR(VLOOKUP($B159&amp;"-"&amp;$C159,エリア表のみ!$Q$5:$Z$906,9,FALSE),0),IFERROR(VLOOKUP($B159&amp;"-"&amp;$C159,エリア表のみ!$AD$5:$AM$906,1,FALSE) =$B159&amp;"-"&amp;$C159,FALSE),IFERROR(VLOOKUP($B159&amp;"-"&amp;$C159,エリア表のみ!$AD$5:$AM$906,9,FALSE),0)),0)</f>
        <v>0</v>
      </c>
    </row>
    <row r="160" spans="1:10">
      <c r="A160" s="17">
        <v>11</v>
      </c>
      <c r="B160" s="17">
        <v>110</v>
      </c>
      <c r="C160" s="71">
        <v>11</v>
      </c>
      <c r="D160" s="71">
        <f>IFERROR(IF(OR(IFERROR(VLOOKUP($B160&amp;"-"&amp;$C160,エリア表のみ!$D$5:$M$906,3,FALSE) ="●",FALSE),IFERROR(VLOOKUP($B160&amp;"-"&amp;$C160,エリア表のみ!$Q$5:$Z$906,3,FALSE) ="●",FALSE),IFERROR(VLOOKUP($B160&amp;"-"&amp;$C160,エリア表のみ!$AD$5:$AM$906,3,FALSE) ="●",FALSE)),1,0),0)</f>
        <v>0</v>
      </c>
      <c r="E160" s="71">
        <v>100</v>
      </c>
      <c r="F160" s="71">
        <f>IFERROR(IF(OR(IFERROR(VLOOKUP($B160&amp;"-"&amp;$C160,エリア表のみ!$D$5:$M$906,5,FALSE) ="●",FALSE),IFERROR(VLOOKUP($B160&amp;"-"&amp;$C160,エリア表のみ!$Q$5:$Z$906,5,FALSE) ="●",FALSE),IFERROR(VLOOKUP($B160&amp;"-"&amp;$C160,エリア表のみ!$AD$5:$AM$906,5,FALSE) ="●",FALSE)),1,0),0)</f>
        <v>0</v>
      </c>
      <c r="G160" s="71">
        <v>45</v>
      </c>
      <c r="H160" s="71">
        <f>IFERROR(IF(OR(IFERROR(VLOOKUP($B160&amp;"-"&amp;$C160,エリア表のみ!$D$5:$M$906,7,FALSE) ="●",FALSE),IFERROR(VLOOKUP($B160&amp;"-"&amp;$C160,エリア表のみ!$Q$5:$Z$906,7,FALSE) ="●",FALSE),IFERROR(VLOOKUP($B160&amp;"-"&amp;$C160,エリア表のみ!$AD$5:$AM$906,7,FALSE) ="●",FALSE)),1,0),0)</f>
        <v>0</v>
      </c>
      <c r="I160" s="71">
        <v>145</v>
      </c>
      <c r="J160" s="71">
        <f>IFERROR(_xlfn.IFS(IFERROR(VLOOKUP($B160&amp;"-"&amp;$C160,エリア表のみ!$D$5:$M$906,1,FALSE) =$B160&amp;"-"&amp;$C160,FALSE),IFERROR(VLOOKUP($B160&amp;"-"&amp;$C160,エリア表のみ!$D$5:$M$906,9,FALSE),0),IFERROR(VLOOKUP($B160&amp;"-"&amp;$C160,エリア表のみ!$Q$5:$Z$906,1,FALSE) =$B160&amp;"-"&amp;$C160,FALSE),IFERROR(VLOOKUP($B160&amp;"-"&amp;$C160,エリア表のみ!$Q$5:$Z$906,9,FALSE),0),IFERROR(VLOOKUP($B160&amp;"-"&amp;$C160,エリア表のみ!$AD$5:$AM$906,1,FALSE) =$B160&amp;"-"&amp;$C160,FALSE),IFERROR(VLOOKUP($B160&amp;"-"&amp;$C160,エリア表のみ!$AD$5:$AM$906,9,FALSE),0)),0)</f>
        <v>0</v>
      </c>
    </row>
    <row r="161" spans="1:12">
      <c r="A161" s="17">
        <v>12</v>
      </c>
      <c r="B161" s="17">
        <v>110</v>
      </c>
      <c r="C161" s="71">
        <v>12</v>
      </c>
      <c r="D161" s="71">
        <f>IFERROR(IF(OR(IFERROR(VLOOKUP($B161&amp;"-"&amp;$C161,エリア表のみ!$D$5:$M$906,3,FALSE) ="●",FALSE),IFERROR(VLOOKUP($B161&amp;"-"&amp;$C161,エリア表のみ!$Q$5:$Z$906,3,FALSE) ="●",FALSE),IFERROR(VLOOKUP($B161&amp;"-"&amp;$C161,エリア表のみ!$AD$5:$AM$906,3,FALSE) ="●",FALSE)),1,0),0)</f>
        <v>0</v>
      </c>
      <c r="E161" s="71">
        <v>65</v>
      </c>
      <c r="F161" s="71">
        <f>IFERROR(IF(OR(IFERROR(VLOOKUP($B161&amp;"-"&amp;$C161,エリア表のみ!$D$5:$M$906,5,FALSE) ="●",FALSE),IFERROR(VLOOKUP($B161&amp;"-"&amp;$C161,エリア表のみ!$Q$5:$Z$906,5,FALSE) ="●",FALSE),IFERROR(VLOOKUP($B161&amp;"-"&amp;$C161,エリア表のみ!$AD$5:$AM$906,5,FALSE) ="●",FALSE)),1,0),0)</f>
        <v>0</v>
      </c>
      <c r="G161" s="71">
        <v>55</v>
      </c>
      <c r="H161" s="71">
        <f>IFERROR(IF(OR(IFERROR(VLOOKUP($B161&amp;"-"&amp;$C161,エリア表のみ!$D$5:$M$906,7,FALSE) ="●",FALSE),IFERROR(VLOOKUP($B161&amp;"-"&amp;$C161,エリア表のみ!$Q$5:$Z$906,7,FALSE) ="●",FALSE),IFERROR(VLOOKUP($B161&amp;"-"&amp;$C161,エリア表のみ!$AD$5:$AM$906,7,FALSE) ="●",FALSE)),1,0),0)</f>
        <v>0</v>
      </c>
      <c r="I161" s="71">
        <v>120</v>
      </c>
      <c r="J161" s="71">
        <f>IFERROR(_xlfn.IFS(IFERROR(VLOOKUP($B161&amp;"-"&amp;$C161,エリア表のみ!$D$5:$M$906,1,FALSE) =$B161&amp;"-"&amp;$C161,FALSE),IFERROR(VLOOKUP($B161&amp;"-"&amp;$C161,エリア表のみ!$D$5:$M$906,9,FALSE),0),IFERROR(VLOOKUP($B161&amp;"-"&amp;$C161,エリア表のみ!$Q$5:$Z$906,1,FALSE) =$B161&amp;"-"&amp;$C161,FALSE),IFERROR(VLOOKUP($B161&amp;"-"&amp;$C161,エリア表のみ!$Q$5:$Z$906,9,FALSE),0),IFERROR(VLOOKUP($B161&amp;"-"&amp;$C161,エリア表のみ!$AD$5:$AM$906,1,FALSE) =$B161&amp;"-"&amp;$C161,FALSE),IFERROR(VLOOKUP($B161&amp;"-"&amp;$C161,エリア表のみ!$AD$5:$AM$906,9,FALSE),0)),0)</f>
        <v>0</v>
      </c>
    </row>
    <row r="162" spans="1:12">
      <c r="A162" s="17">
        <v>13</v>
      </c>
      <c r="B162" s="17">
        <v>110</v>
      </c>
      <c r="C162" s="71">
        <v>13</v>
      </c>
      <c r="D162" s="71">
        <f>IFERROR(IF(OR(IFERROR(VLOOKUP($B162&amp;"-"&amp;$C162,エリア表のみ!$D$5:$M$906,3,FALSE) ="●",FALSE),IFERROR(VLOOKUP($B162&amp;"-"&amp;$C162,エリア表のみ!$Q$5:$Z$906,3,FALSE) ="●",FALSE),IFERROR(VLOOKUP($B162&amp;"-"&amp;$C162,エリア表のみ!$AD$5:$AM$906,3,FALSE) ="●",FALSE)),1,0),0)</f>
        <v>0</v>
      </c>
      <c r="E162" s="71">
        <v>55</v>
      </c>
      <c r="F162" s="71">
        <f>IFERROR(IF(OR(IFERROR(VLOOKUP($B162&amp;"-"&amp;$C162,エリア表のみ!$D$5:$M$906,5,FALSE) ="●",FALSE),IFERROR(VLOOKUP($B162&amp;"-"&amp;$C162,エリア表のみ!$Q$5:$Z$906,5,FALSE) ="●",FALSE),IFERROR(VLOOKUP($B162&amp;"-"&amp;$C162,エリア表のみ!$AD$5:$AM$906,5,FALSE) ="●",FALSE)),1,0),0)</f>
        <v>0</v>
      </c>
      <c r="G162" s="71">
        <v>15</v>
      </c>
      <c r="H162" s="71">
        <f>IFERROR(IF(OR(IFERROR(VLOOKUP($B162&amp;"-"&amp;$C162,エリア表のみ!$D$5:$M$906,7,FALSE) ="●",FALSE),IFERROR(VLOOKUP($B162&amp;"-"&amp;$C162,エリア表のみ!$Q$5:$Z$906,7,FALSE) ="●",FALSE),IFERROR(VLOOKUP($B162&amp;"-"&amp;$C162,エリア表のみ!$AD$5:$AM$906,7,FALSE) ="●",FALSE)),1,0),0)</f>
        <v>0</v>
      </c>
      <c r="I162" s="71">
        <v>70</v>
      </c>
      <c r="J162" s="71">
        <f>IFERROR(_xlfn.IFS(IFERROR(VLOOKUP($B162&amp;"-"&amp;$C162,エリア表のみ!$D$5:$M$906,1,FALSE) =$B162&amp;"-"&amp;$C162,FALSE),IFERROR(VLOOKUP($B162&amp;"-"&amp;$C162,エリア表のみ!$D$5:$M$906,9,FALSE),0),IFERROR(VLOOKUP($B162&amp;"-"&amp;$C162,エリア表のみ!$Q$5:$Z$906,1,FALSE) =$B162&amp;"-"&amp;$C162,FALSE),IFERROR(VLOOKUP($B162&amp;"-"&amp;$C162,エリア表のみ!$Q$5:$Z$906,9,FALSE),0),IFERROR(VLOOKUP($B162&amp;"-"&amp;$C162,エリア表のみ!$AD$5:$AM$906,1,FALSE) =$B162&amp;"-"&amp;$C162,FALSE),IFERROR(VLOOKUP($B162&amp;"-"&amp;$C162,エリア表のみ!$AD$5:$AM$906,9,FALSE),0)),0)</f>
        <v>0</v>
      </c>
    </row>
    <row r="163" spans="1:12">
      <c r="A163" s="17">
        <v>14</v>
      </c>
      <c r="B163" s="17">
        <v>110</v>
      </c>
      <c r="C163" s="71">
        <v>14</v>
      </c>
      <c r="D163" s="71">
        <f>IFERROR(IF(OR(IFERROR(VLOOKUP($B163&amp;"-"&amp;$C163,エリア表のみ!$D$5:$M$906,3,FALSE) ="●",FALSE),IFERROR(VLOOKUP($B163&amp;"-"&amp;$C163,エリア表のみ!$Q$5:$Z$906,3,FALSE) ="●",FALSE),IFERROR(VLOOKUP($B163&amp;"-"&amp;$C163,エリア表のみ!$AD$5:$AM$906,3,FALSE) ="●",FALSE)),1,0),0)</f>
        <v>0</v>
      </c>
      <c r="E163" s="71">
        <v>395</v>
      </c>
      <c r="F163" s="71">
        <f>IFERROR(IF(OR(IFERROR(VLOOKUP($B163&amp;"-"&amp;$C163,エリア表のみ!$D$5:$M$906,5,FALSE) ="●",FALSE),IFERROR(VLOOKUP($B163&amp;"-"&amp;$C163,エリア表のみ!$Q$5:$Z$906,5,FALSE) ="●",FALSE),IFERROR(VLOOKUP($B163&amp;"-"&amp;$C163,エリア表のみ!$AD$5:$AM$906,5,FALSE) ="●",FALSE)),1,0),0)</f>
        <v>0</v>
      </c>
      <c r="G163" s="71">
        <v>65</v>
      </c>
      <c r="H163" s="71">
        <f>IFERROR(IF(OR(IFERROR(VLOOKUP($B163&amp;"-"&amp;$C163,エリア表のみ!$D$5:$M$906,7,FALSE) ="●",FALSE),IFERROR(VLOOKUP($B163&amp;"-"&amp;$C163,エリア表のみ!$Q$5:$Z$906,7,FALSE) ="●",FALSE),IFERROR(VLOOKUP($B163&amp;"-"&amp;$C163,エリア表のみ!$AD$5:$AM$906,7,FALSE) ="●",FALSE)),1,0),0)</f>
        <v>0</v>
      </c>
      <c r="I163" s="71">
        <v>460</v>
      </c>
      <c r="J163" s="71">
        <f>IFERROR(_xlfn.IFS(IFERROR(VLOOKUP($B163&amp;"-"&amp;$C163,エリア表のみ!$D$5:$M$906,1,FALSE) =$B163&amp;"-"&amp;$C163,FALSE),IFERROR(VLOOKUP($B163&amp;"-"&amp;$C163,エリア表のみ!$D$5:$M$906,9,FALSE),0),IFERROR(VLOOKUP($B163&amp;"-"&amp;$C163,エリア表のみ!$Q$5:$Z$906,1,FALSE) =$B163&amp;"-"&amp;$C163,FALSE),IFERROR(VLOOKUP($B163&amp;"-"&amp;$C163,エリア表のみ!$Q$5:$Z$906,9,FALSE),0),IFERROR(VLOOKUP($B163&amp;"-"&amp;$C163,エリア表のみ!$AD$5:$AM$906,1,FALSE) =$B163&amp;"-"&amp;$C163,FALSE),IFERROR(VLOOKUP($B163&amp;"-"&amp;$C163,エリア表のみ!$AD$5:$AM$906,9,FALSE),0)),0)</f>
        <v>0</v>
      </c>
    </row>
    <row r="164" spans="1:12">
      <c r="A164" s="17">
        <v>15</v>
      </c>
      <c r="B164" s="17">
        <v>110</v>
      </c>
      <c r="C164" s="71">
        <v>15</v>
      </c>
      <c r="D164" s="71">
        <f>IFERROR(IF(OR(IFERROR(VLOOKUP($B164&amp;"-"&amp;$C164,エリア表のみ!$D$5:$M$906,3,FALSE) ="●",FALSE),IFERROR(VLOOKUP($B164&amp;"-"&amp;$C164,エリア表のみ!$Q$5:$Z$906,3,FALSE) ="●",FALSE),IFERROR(VLOOKUP($B164&amp;"-"&amp;$C164,エリア表のみ!$AD$5:$AM$906,3,FALSE) ="●",FALSE)),1,0),0)</f>
        <v>0</v>
      </c>
      <c r="E164" s="71">
        <v>410</v>
      </c>
      <c r="F164" s="71">
        <f>IFERROR(IF(OR(IFERROR(VLOOKUP($B164&amp;"-"&amp;$C164,エリア表のみ!$D$5:$M$906,5,FALSE) ="●",FALSE),IFERROR(VLOOKUP($B164&amp;"-"&amp;$C164,エリア表のみ!$Q$5:$Z$906,5,FALSE) ="●",FALSE),IFERROR(VLOOKUP($B164&amp;"-"&amp;$C164,エリア表のみ!$AD$5:$AM$906,5,FALSE) ="●",FALSE)),1,0),0)</f>
        <v>0</v>
      </c>
      <c r="G164" s="71">
        <v>85</v>
      </c>
      <c r="H164" s="71">
        <f>IFERROR(IF(OR(IFERROR(VLOOKUP($B164&amp;"-"&amp;$C164,エリア表のみ!$D$5:$M$906,7,FALSE) ="●",FALSE),IFERROR(VLOOKUP($B164&amp;"-"&amp;$C164,エリア表のみ!$Q$5:$Z$906,7,FALSE) ="●",FALSE),IFERROR(VLOOKUP($B164&amp;"-"&amp;$C164,エリア表のみ!$AD$5:$AM$906,7,FALSE) ="●",FALSE)),1,0),0)</f>
        <v>0</v>
      </c>
      <c r="I164" s="71">
        <v>495</v>
      </c>
      <c r="J164" s="71">
        <f>IFERROR(_xlfn.IFS(IFERROR(VLOOKUP($B164&amp;"-"&amp;$C164,エリア表のみ!$D$5:$M$906,1,FALSE) =$B164&amp;"-"&amp;$C164,FALSE),IFERROR(VLOOKUP($B164&amp;"-"&amp;$C164,エリア表のみ!$D$5:$M$906,9,FALSE),0),IFERROR(VLOOKUP($B164&amp;"-"&amp;$C164,エリア表のみ!$Q$5:$Z$906,1,FALSE) =$B164&amp;"-"&amp;$C164,FALSE),IFERROR(VLOOKUP($B164&amp;"-"&amp;$C164,エリア表のみ!$Q$5:$Z$906,9,FALSE),0),IFERROR(VLOOKUP($B164&amp;"-"&amp;$C164,エリア表のみ!$AD$5:$AM$906,1,FALSE) =$B164&amp;"-"&amp;$C164,FALSE),IFERROR(VLOOKUP($B164&amp;"-"&amp;$C164,エリア表のみ!$AD$5:$AM$906,9,FALSE),0)),0)</f>
        <v>0</v>
      </c>
    </row>
    <row r="165" spans="1:12">
      <c r="A165" s="17">
        <v>16</v>
      </c>
      <c r="B165" s="17">
        <v>110</v>
      </c>
      <c r="C165" s="71">
        <v>16</v>
      </c>
      <c r="D165" s="71">
        <f>IFERROR(IF(OR(IFERROR(VLOOKUP($B165&amp;"-"&amp;$C165,エリア表のみ!$D$5:$M$906,3,FALSE) ="●",FALSE),IFERROR(VLOOKUP($B165&amp;"-"&amp;$C165,エリア表のみ!$Q$5:$Z$906,3,FALSE) ="●",FALSE),IFERROR(VLOOKUP($B165&amp;"-"&amp;$C165,エリア表のみ!$AD$5:$AM$906,3,FALSE) ="●",FALSE)),1,0),0)</f>
        <v>0</v>
      </c>
      <c r="E165" s="71">
        <v>190</v>
      </c>
      <c r="F165" s="71">
        <f>IFERROR(IF(OR(IFERROR(VLOOKUP($B165&amp;"-"&amp;$C165,エリア表のみ!$D$5:$M$906,5,FALSE) ="●",FALSE),IFERROR(VLOOKUP($B165&amp;"-"&amp;$C165,エリア表のみ!$Q$5:$Z$906,5,FALSE) ="●",FALSE),IFERROR(VLOOKUP($B165&amp;"-"&amp;$C165,エリア表のみ!$AD$5:$AM$906,5,FALSE) ="●",FALSE)),1,0),0)</f>
        <v>0</v>
      </c>
      <c r="G165" s="71">
        <v>55</v>
      </c>
      <c r="H165" s="71">
        <f>IFERROR(IF(OR(IFERROR(VLOOKUP($B165&amp;"-"&amp;$C165,エリア表のみ!$D$5:$M$906,7,FALSE) ="●",FALSE),IFERROR(VLOOKUP($B165&amp;"-"&amp;$C165,エリア表のみ!$Q$5:$Z$906,7,FALSE) ="●",FALSE),IFERROR(VLOOKUP($B165&amp;"-"&amp;$C165,エリア表のみ!$AD$5:$AM$906,7,FALSE) ="●",FALSE)),1,0),0)</f>
        <v>0</v>
      </c>
      <c r="I165" s="71">
        <v>245</v>
      </c>
      <c r="J165" s="71">
        <f>IFERROR(_xlfn.IFS(IFERROR(VLOOKUP($B165&amp;"-"&amp;$C165,エリア表のみ!$D$5:$M$906,1,FALSE) =$B165&amp;"-"&amp;$C165,FALSE),IFERROR(VLOOKUP($B165&amp;"-"&amp;$C165,エリア表のみ!$D$5:$M$906,9,FALSE),0),IFERROR(VLOOKUP($B165&amp;"-"&amp;$C165,エリア表のみ!$Q$5:$Z$906,1,FALSE) =$B165&amp;"-"&amp;$C165,FALSE),IFERROR(VLOOKUP($B165&amp;"-"&amp;$C165,エリア表のみ!$Q$5:$Z$906,9,FALSE),0),IFERROR(VLOOKUP($B165&amp;"-"&amp;$C165,エリア表のみ!$AD$5:$AM$906,1,FALSE) =$B165&amp;"-"&amp;$C165,FALSE),IFERROR(VLOOKUP($B165&amp;"-"&amp;$C165,エリア表のみ!$AD$5:$AM$906,9,FALSE),0)),0)</f>
        <v>0</v>
      </c>
      <c r="L165" s="18"/>
    </row>
    <row r="166" spans="1:12">
      <c r="A166" s="17">
        <v>17</v>
      </c>
      <c r="B166" s="17">
        <v>110</v>
      </c>
      <c r="C166" s="71">
        <v>17</v>
      </c>
      <c r="D166" s="71">
        <f>IFERROR(IF(OR(IFERROR(VLOOKUP($B166&amp;"-"&amp;$C166,エリア表のみ!$D$5:$M$906,3,FALSE) ="●",FALSE),IFERROR(VLOOKUP($B166&amp;"-"&amp;$C166,エリア表のみ!$Q$5:$Z$906,3,FALSE) ="●",FALSE),IFERROR(VLOOKUP($B166&amp;"-"&amp;$C166,エリア表のみ!$AD$5:$AM$906,3,FALSE) ="●",FALSE)),1,0),0)</f>
        <v>0</v>
      </c>
      <c r="E166" s="71">
        <v>1065</v>
      </c>
      <c r="F166" s="71">
        <f>IFERROR(IF(OR(IFERROR(VLOOKUP($B166&amp;"-"&amp;$C166,エリア表のみ!$D$5:$M$906,5,FALSE) ="●",FALSE),IFERROR(VLOOKUP($B166&amp;"-"&amp;$C166,エリア表のみ!$Q$5:$Z$906,5,FALSE) ="●",FALSE),IFERROR(VLOOKUP($B166&amp;"-"&amp;$C166,エリア表のみ!$AD$5:$AM$906,5,FALSE) ="●",FALSE)),1,0),0)</f>
        <v>0</v>
      </c>
      <c r="G166" s="71">
        <v>170</v>
      </c>
      <c r="H166" s="71">
        <f>IFERROR(IF(OR(IFERROR(VLOOKUP($B166&amp;"-"&amp;$C166,エリア表のみ!$D$5:$M$906,7,FALSE) ="●",FALSE),IFERROR(VLOOKUP($B166&amp;"-"&amp;$C166,エリア表のみ!$Q$5:$Z$906,7,FALSE) ="●",FALSE),IFERROR(VLOOKUP($B166&amp;"-"&amp;$C166,エリア表のみ!$AD$5:$AM$906,7,FALSE) ="●",FALSE)),1,0),0)</f>
        <v>0</v>
      </c>
      <c r="I166" s="71">
        <v>1235</v>
      </c>
      <c r="J166" s="71">
        <f>IFERROR(_xlfn.IFS(IFERROR(VLOOKUP($B166&amp;"-"&amp;$C166,エリア表のみ!$D$5:$M$906,1,FALSE) =$B166&amp;"-"&amp;$C166,FALSE),IFERROR(VLOOKUP($B166&amp;"-"&amp;$C166,エリア表のみ!$D$5:$M$906,9,FALSE),0),IFERROR(VLOOKUP($B166&amp;"-"&amp;$C166,エリア表のみ!$Q$5:$Z$906,1,FALSE) =$B166&amp;"-"&amp;$C166,FALSE),IFERROR(VLOOKUP($B166&amp;"-"&amp;$C166,エリア表のみ!$Q$5:$Z$906,9,FALSE),0),IFERROR(VLOOKUP($B166&amp;"-"&amp;$C166,エリア表のみ!$AD$5:$AM$906,1,FALSE) =$B166&amp;"-"&amp;$C166,FALSE),IFERROR(VLOOKUP($B166&amp;"-"&amp;$C166,エリア表のみ!$AD$5:$AM$906,9,FALSE),0)),0)</f>
        <v>0</v>
      </c>
    </row>
    <row r="167" spans="1:12">
      <c r="A167" s="17">
        <v>18</v>
      </c>
      <c r="B167" s="17">
        <v>110</v>
      </c>
      <c r="C167" s="71">
        <v>18</v>
      </c>
      <c r="D167" s="71">
        <f>IFERROR(IF(OR(IFERROR(VLOOKUP($B167&amp;"-"&amp;$C167,エリア表のみ!$D$5:$M$906,3,FALSE) ="●",FALSE),IFERROR(VLOOKUP($B167&amp;"-"&amp;$C167,エリア表のみ!$Q$5:$Z$906,3,FALSE) ="●",FALSE),IFERROR(VLOOKUP($B167&amp;"-"&amp;$C167,エリア表のみ!$AD$5:$AM$906,3,FALSE) ="●",FALSE)),1,0),0)</f>
        <v>0</v>
      </c>
      <c r="E167" s="71">
        <v>284</v>
      </c>
      <c r="F167" s="71">
        <f>IFERROR(IF(OR(IFERROR(VLOOKUP($B167&amp;"-"&amp;$C167,エリア表のみ!$D$5:$M$906,5,FALSE) ="●",FALSE),IFERROR(VLOOKUP($B167&amp;"-"&amp;$C167,エリア表のみ!$Q$5:$Z$906,5,FALSE) ="●",FALSE),IFERROR(VLOOKUP($B167&amp;"-"&amp;$C167,エリア表のみ!$AD$5:$AM$906,5,FALSE) ="●",FALSE)),1,0),0)</f>
        <v>0</v>
      </c>
      <c r="G167" s="71">
        <v>366</v>
      </c>
      <c r="H167" s="71">
        <f>IFERROR(IF(OR(IFERROR(VLOOKUP($B167&amp;"-"&amp;$C167,エリア表のみ!$D$5:$M$906,7,FALSE) ="●",FALSE),IFERROR(VLOOKUP($B167&amp;"-"&amp;$C167,エリア表のみ!$Q$5:$Z$906,7,FALSE) ="●",FALSE),IFERROR(VLOOKUP($B167&amp;"-"&amp;$C167,エリア表のみ!$AD$5:$AM$906,7,FALSE) ="●",FALSE)),1,0),0)</f>
        <v>0</v>
      </c>
      <c r="I167" s="71">
        <v>650</v>
      </c>
      <c r="J167" s="71">
        <f>IFERROR(_xlfn.IFS(IFERROR(VLOOKUP($B167&amp;"-"&amp;$C167,エリア表のみ!$D$5:$M$906,1,FALSE) =$B167&amp;"-"&amp;$C167,FALSE),IFERROR(VLOOKUP($B167&amp;"-"&amp;$C167,エリア表のみ!$D$5:$M$906,9,FALSE),0),IFERROR(VLOOKUP($B167&amp;"-"&amp;$C167,エリア表のみ!$Q$5:$Z$906,1,FALSE) =$B167&amp;"-"&amp;$C167,FALSE),IFERROR(VLOOKUP($B167&amp;"-"&amp;$C167,エリア表のみ!$Q$5:$Z$906,9,FALSE),0),IFERROR(VLOOKUP($B167&amp;"-"&amp;$C167,エリア表のみ!$AD$5:$AM$906,1,FALSE) =$B167&amp;"-"&amp;$C167,FALSE),IFERROR(VLOOKUP($B167&amp;"-"&amp;$C167,エリア表のみ!$AD$5:$AM$906,9,FALSE),0)),0)</f>
        <v>0</v>
      </c>
    </row>
    <row r="168" spans="1:12">
      <c r="A168" s="17">
        <v>19</v>
      </c>
      <c r="B168" s="17">
        <v>110</v>
      </c>
      <c r="C168" s="71">
        <v>19</v>
      </c>
      <c r="D168" s="71">
        <f>IFERROR(IF(OR(IFERROR(VLOOKUP($B168&amp;"-"&amp;$C168,エリア表のみ!$D$5:$M$906,3,FALSE) ="●",FALSE),IFERROR(VLOOKUP($B168&amp;"-"&amp;$C168,エリア表のみ!$Q$5:$Z$906,3,FALSE) ="●",FALSE),IFERROR(VLOOKUP($B168&amp;"-"&amp;$C168,エリア表のみ!$AD$5:$AM$906,3,FALSE) ="●",FALSE)),1,0),0)</f>
        <v>0</v>
      </c>
      <c r="E168" s="71">
        <v>359</v>
      </c>
      <c r="F168" s="71">
        <f>IFERROR(IF(OR(IFERROR(VLOOKUP($B168&amp;"-"&amp;$C168,エリア表のみ!$D$5:$M$906,5,FALSE) ="●",FALSE),IFERROR(VLOOKUP($B168&amp;"-"&amp;$C168,エリア表のみ!$Q$5:$Z$906,5,FALSE) ="●",FALSE),IFERROR(VLOOKUP($B168&amp;"-"&amp;$C168,エリア表のみ!$AD$5:$AM$906,5,FALSE) ="●",FALSE)),1,0),0)</f>
        <v>0</v>
      </c>
      <c r="G168" s="71">
        <v>51</v>
      </c>
      <c r="H168" s="71">
        <f>IFERROR(IF(OR(IFERROR(VLOOKUP($B168&amp;"-"&amp;$C168,エリア表のみ!$D$5:$M$906,7,FALSE) ="●",FALSE),IFERROR(VLOOKUP($B168&amp;"-"&amp;$C168,エリア表のみ!$Q$5:$Z$906,7,FALSE) ="●",FALSE),IFERROR(VLOOKUP($B168&amp;"-"&amp;$C168,エリア表のみ!$AD$5:$AM$906,7,FALSE) ="●",FALSE)),1,0),0)</f>
        <v>0</v>
      </c>
      <c r="I168" s="71">
        <v>410</v>
      </c>
      <c r="J168" s="71">
        <f>IFERROR(_xlfn.IFS(IFERROR(VLOOKUP($B168&amp;"-"&amp;$C168,エリア表のみ!$D$5:$M$906,1,FALSE) =$B168&amp;"-"&amp;$C168,FALSE),IFERROR(VLOOKUP($B168&amp;"-"&amp;$C168,エリア表のみ!$D$5:$M$906,9,FALSE),0),IFERROR(VLOOKUP($B168&amp;"-"&amp;$C168,エリア表のみ!$Q$5:$Z$906,1,FALSE) =$B168&amp;"-"&amp;$C168,FALSE),IFERROR(VLOOKUP($B168&amp;"-"&amp;$C168,エリア表のみ!$Q$5:$Z$906,9,FALSE),0),IFERROR(VLOOKUP($B168&amp;"-"&amp;$C168,エリア表のみ!$AD$5:$AM$906,1,FALSE) =$B168&amp;"-"&amp;$C168,FALSE),IFERROR(VLOOKUP($B168&amp;"-"&amp;$C168,エリア表のみ!$AD$5:$AM$906,9,FALSE),0)),0)</f>
        <v>0</v>
      </c>
    </row>
    <row r="169" spans="1:12">
      <c r="A169" s="17">
        <v>20</v>
      </c>
      <c r="B169" s="17">
        <v>110</v>
      </c>
      <c r="C169" s="71">
        <v>20</v>
      </c>
      <c r="D169" s="71">
        <f>IFERROR(IF(OR(IFERROR(VLOOKUP($B169&amp;"-"&amp;$C169,エリア表のみ!$D$5:$M$906,3,FALSE) ="●",FALSE),IFERROR(VLOOKUP($B169&amp;"-"&amp;$C169,エリア表のみ!$Q$5:$Z$906,3,FALSE) ="●",FALSE),IFERROR(VLOOKUP($B169&amp;"-"&amp;$C169,エリア表のみ!$AD$5:$AM$906,3,FALSE) ="●",FALSE)),1,0),0)</f>
        <v>0</v>
      </c>
      <c r="E169" s="71">
        <v>880</v>
      </c>
      <c r="F169" s="71">
        <f>IFERROR(IF(OR(IFERROR(VLOOKUP($B169&amp;"-"&amp;$C169,エリア表のみ!$D$5:$M$906,5,FALSE) ="●",FALSE),IFERROR(VLOOKUP($B169&amp;"-"&amp;$C169,エリア表のみ!$Q$5:$Z$906,5,FALSE) ="●",FALSE),IFERROR(VLOOKUP($B169&amp;"-"&amp;$C169,エリア表のみ!$AD$5:$AM$906,5,FALSE) ="●",FALSE)),1,0),0)</f>
        <v>0</v>
      </c>
      <c r="G169" s="71">
        <v>490</v>
      </c>
      <c r="H169" s="71">
        <f>IFERROR(IF(OR(IFERROR(VLOOKUP($B169&amp;"-"&amp;$C169,エリア表のみ!$D$5:$M$906,7,FALSE) ="●",FALSE),IFERROR(VLOOKUP($B169&amp;"-"&amp;$C169,エリア表のみ!$Q$5:$Z$906,7,FALSE) ="●",FALSE),IFERROR(VLOOKUP($B169&amp;"-"&amp;$C169,エリア表のみ!$AD$5:$AM$906,7,FALSE) ="●",FALSE)),1,0),0)</f>
        <v>0</v>
      </c>
      <c r="I169" s="71">
        <v>1370</v>
      </c>
      <c r="J169" s="71">
        <f>IFERROR(_xlfn.IFS(IFERROR(VLOOKUP($B169&amp;"-"&amp;$C169,エリア表のみ!$D$5:$M$906,1,FALSE) =$B169&amp;"-"&amp;$C169,FALSE),IFERROR(VLOOKUP($B169&amp;"-"&amp;$C169,エリア表のみ!$D$5:$M$906,9,FALSE),0),IFERROR(VLOOKUP($B169&amp;"-"&amp;$C169,エリア表のみ!$Q$5:$Z$906,1,FALSE) =$B169&amp;"-"&amp;$C169,FALSE),IFERROR(VLOOKUP($B169&amp;"-"&amp;$C169,エリア表のみ!$Q$5:$Z$906,9,FALSE),0),IFERROR(VLOOKUP($B169&amp;"-"&amp;$C169,エリア表のみ!$AD$5:$AM$906,1,FALSE) =$B169&amp;"-"&amp;$C169,FALSE),IFERROR(VLOOKUP($B169&amp;"-"&amp;$C169,エリア表のみ!$AD$5:$AM$906,9,FALSE),0)),0)</f>
        <v>0</v>
      </c>
    </row>
    <row r="170" spans="1:12">
      <c r="A170" s="17">
        <v>21</v>
      </c>
      <c r="B170" s="17">
        <v>110</v>
      </c>
      <c r="C170" s="71">
        <v>21</v>
      </c>
      <c r="D170" s="71">
        <f>IFERROR(IF(OR(IFERROR(VLOOKUP($B170&amp;"-"&amp;$C170,エリア表のみ!$D$5:$M$906,3,FALSE) ="●",FALSE),IFERROR(VLOOKUP($B170&amp;"-"&amp;$C170,エリア表のみ!$Q$5:$Z$906,3,FALSE) ="●",FALSE),IFERROR(VLOOKUP($B170&amp;"-"&amp;$C170,エリア表のみ!$AD$5:$AM$906,3,FALSE) ="●",FALSE)),1,0),0)</f>
        <v>0</v>
      </c>
      <c r="E170" s="71">
        <v>85</v>
      </c>
      <c r="F170" s="71">
        <f>IFERROR(IF(OR(IFERROR(VLOOKUP($B170&amp;"-"&amp;$C170,エリア表のみ!$D$5:$M$906,5,FALSE) ="●",FALSE),IFERROR(VLOOKUP($B170&amp;"-"&amp;$C170,エリア表のみ!$Q$5:$Z$906,5,FALSE) ="●",FALSE),IFERROR(VLOOKUP($B170&amp;"-"&amp;$C170,エリア表のみ!$AD$5:$AM$906,5,FALSE) ="●",FALSE)),1,0),0)</f>
        <v>0</v>
      </c>
      <c r="G170" s="71">
        <v>700</v>
      </c>
      <c r="H170" s="71">
        <f>IFERROR(IF(OR(IFERROR(VLOOKUP($B170&amp;"-"&amp;$C170,エリア表のみ!$D$5:$M$906,7,FALSE) ="●",FALSE),IFERROR(VLOOKUP($B170&amp;"-"&amp;$C170,エリア表のみ!$Q$5:$Z$906,7,FALSE) ="●",FALSE),IFERROR(VLOOKUP($B170&amp;"-"&amp;$C170,エリア表のみ!$AD$5:$AM$906,7,FALSE) ="●",FALSE)),1,0),0)</f>
        <v>0</v>
      </c>
      <c r="I170" s="71">
        <v>785</v>
      </c>
      <c r="J170" s="71">
        <f>IFERROR(_xlfn.IFS(IFERROR(VLOOKUP($B170&amp;"-"&amp;$C170,エリア表のみ!$D$5:$M$906,1,FALSE) =$B170&amp;"-"&amp;$C170,FALSE),IFERROR(VLOOKUP($B170&amp;"-"&amp;$C170,エリア表のみ!$D$5:$M$906,9,FALSE),0),IFERROR(VLOOKUP($B170&amp;"-"&amp;$C170,エリア表のみ!$Q$5:$Z$906,1,FALSE) =$B170&amp;"-"&amp;$C170,FALSE),IFERROR(VLOOKUP($B170&amp;"-"&amp;$C170,エリア表のみ!$Q$5:$Z$906,9,FALSE),0),IFERROR(VLOOKUP($B170&amp;"-"&amp;$C170,エリア表のみ!$AD$5:$AM$906,1,FALSE) =$B170&amp;"-"&amp;$C170,FALSE),IFERROR(VLOOKUP($B170&amp;"-"&amp;$C170,エリア表のみ!$AD$5:$AM$906,9,FALSE),0)),0)</f>
        <v>0</v>
      </c>
    </row>
    <row r="171" spans="1:12">
      <c r="A171" s="17">
        <v>22</v>
      </c>
      <c r="B171" s="17">
        <v>110</v>
      </c>
      <c r="C171" s="71">
        <v>22</v>
      </c>
      <c r="D171" s="71">
        <f>IFERROR(IF(OR(IFERROR(VLOOKUP($B171&amp;"-"&amp;$C171,エリア表のみ!$D$5:$M$906,3,FALSE) ="●",FALSE),IFERROR(VLOOKUP($B171&amp;"-"&amp;$C171,エリア表のみ!$Q$5:$Z$906,3,FALSE) ="●",FALSE),IFERROR(VLOOKUP($B171&amp;"-"&amp;$C171,エリア表のみ!$AD$5:$AM$906,3,FALSE) ="●",FALSE)),1,0),0)</f>
        <v>0</v>
      </c>
      <c r="E171" s="71">
        <v>160</v>
      </c>
      <c r="F171" s="71">
        <f>IFERROR(IF(OR(IFERROR(VLOOKUP($B171&amp;"-"&amp;$C171,エリア表のみ!$D$5:$M$906,5,FALSE) ="●",FALSE),IFERROR(VLOOKUP($B171&amp;"-"&amp;$C171,エリア表のみ!$Q$5:$Z$906,5,FALSE) ="●",FALSE),IFERROR(VLOOKUP($B171&amp;"-"&amp;$C171,エリア表のみ!$AD$5:$AM$906,5,FALSE) ="●",FALSE)),1,0),0)</f>
        <v>0</v>
      </c>
      <c r="G171" s="71">
        <v>190</v>
      </c>
      <c r="H171" s="71">
        <f>IFERROR(IF(OR(IFERROR(VLOOKUP($B171&amp;"-"&amp;$C171,エリア表のみ!$D$5:$M$906,7,FALSE) ="●",FALSE),IFERROR(VLOOKUP($B171&amp;"-"&amp;$C171,エリア表のみ!$Q$5:$Z$906,7,FALSE) ="●",FALSE),IFERROR(VLOOKUP($B171&amp;"-"&amp;$C171,エリア表のみ!$AD$5:$AM$906,7,FALSE) ="●",FALSE)),1,0),0)</f>
        <v>0</v>
      </c>
      <c r="I171" s="71">
        <v>350</v>
      </c>
      <c r="J171" s="71">
        <f>IFERROR(_xlfn.IFS(IFERROR(VLOOKUP($B171&amp;"-"&amp;$C171,エリア表のみ!$D$5:$M$906,1,FALSE) =$B171&amp;"-"&amp;$C171,FALSE),IFERROR(VLOOKUP($B171&amp;"-"&amp;$C171,エリア表のみ!$D$5:$M$906,9,FALSE),0),IFERROR(VLOOKUP($B171&amp;"-"&amp;$C171,エリア表のみ!$Q$5:$Z$906,1,FALSE) =$B171&amp;"-"&amp;$C171,FALSE),IFERROR(VLOOKUP($B171&amp;"-"&amp;$C171,エリア表のみ!$Q$5:$Z$906,9,FALSE),0),IFERROR(VLOOKUP($B171&amp;"-"&amp;$C171,エリア表のみ!$AD$5:$AM$906,1,FALSE) =$B171&amp;"-"&amp;$C171,FALSE),IFERROR(VLOOKUP($B171&amp;"-"&amp;$C171,エリア表のみ!$AD$5:$AM$906,9,FALSE),0)),0)</f>
        <v>0</v>
      </c>
    </row>
    <row r="172" spans="1:12">
      <c r="A172" s="17">
        <v>23</v>
      </c>
      <c r="B172" s="17">
        <v>110</v>
      </c>
      <c r="C172" s="71">
        <v>23</v>
      </c>
      <c r="D172" s="71">
        <f>IFERROR(IF(OR(IFERROR(VLOOKUP($B172&amp;"-"&amp;$C172,エリア表のみ!$D$5:$M$906,3,FALSE) ="●",FALSE),IFERROR(VLOOKUP($B172&amp;"-"&amp;$C172,エリア表のみ!$Q$5:$Z$906,3,FALSE) ="●",FALSE),IFERROR(VLOOKUP($B172&amp;"-"&amp;$C172,エリア表のみ!$AD$5:$AM$906,3,FALSE) ="●",FALSE)),1,0),0)</f>
        <v>0</v>
      </c>
      <c r="E172" s="71">
        <v>135</v>
      </c>
      <c r="F172" s="71">
        <f>IFERROR(IF(OR(IFERROR(VLOOKUP($B172&amp;"-"&amp;$C172,エリア表のみ!$D$5:$M$906,5,FALSE) ="●",FALSE),IFERROR(VLOOKUP($B172&amp;"-"&amp;$C172,エリア表のみ!$Q$5:$Z$906,5,FALSE) ="●",FALSE),IFERROR(VLOOKUP($B172&amp;"-"&amp;$C172,エリア表のみ!$AD$5:$AM$906,5,FALSE) ="●",FALSE)),1,0),0)</f>
        <v>0</v>
      </c>
      <c r="G172" s="71">
        <v>265</v>
      </c>
      <c r="H172" s="71">
        <f>IFERROR(IF(OR(IFERROR(VLOOKUP($B172&amp;"-"&amp;$C172,エリア表のみ!$D$5:$M$906,7,FALSE) ="●",FALSE),IFERROR(VLOOKUP($B172&amp;"-"&amp;$C172,エリア表のみ!$Q$5:$Z$906,7,FALSE) ="●",FALSE),IFERROR(VLOOKUP($B172&amp;"-"&amp;$C172,エリア表のみ!$AD$5:$AM$906,7,FALSE) ="●",FALSE)),1,0),0)</f>
        <v>0</v>
      </c>
      <c r="I172" s="71">
        <v>400</v>
      </c>
      <c r="J172" s="71">
        <f>IFERROR(_xlfn.IFS(IFERROR(VLOOKUP($B172&amp;"-"&amp;$C172,エリア表のみ!$D$5:$M$906,1,FALSE) =$B172&amp;"-"&amp;$C172,FALSE),IFERROR(VLOOKUP($B172&amp;"-"&amp;$C172,エリア表のみ!$D$5:$M$906,9,FALSE),0),IFERROR(VLOOKUP($B172&amp;"-"&amp;$C172,エリア表のみ!$Q$5:$Z$906,1,FALSE) =$B172&amp;"-"&amp;$C172,FALSE),IFERROR(VLOOKUP($B172&amp;"-"&amp;$C172,エリア表のみ!$Q$5:$Z$906,9,FALSE),0),IFERROR(VLOOKUP($B172&amp;"-"&amp;$C172,エリア表のみ!$AD$5:$AM$906,1,FALSE) =$B172&amp;"-"&amp;$C172,FALSE),IFERROR(VLOOKUP($B172&amp;"-"&amp;$C172,エリア表のみ!$AD$5:$AM$906,9,FALSE),0)),0)</f>
        <v>0</v>
      </c>
    </row>
    <row r="173" spans="1:12">
      <c r="A173" s="17">
        <v>24</v>
      </c>
      <c r="B173" s="17">
        <v>110</v>
      </c>
      <c r="C173" s="71">
        <v>24</v>
      </c>
      <c r="D173" s="71">
        <f>IFERROR(IF(OR(IFERROR(VLOOKUP($B173&amp;"-"&amp;$C173,エリア表のみ!$D$5:$M$906,3,FALSE) ="●",FALSE),IFERROR(VLOOKUP($B173&amp;"-"&amp;$C173,エリア表のみ!$Q$5:$Z$906,3,FALSE) ="●",FALSE),IFERROR(VLOOKUP($B173&amp;"-"&amp;$C173,エリア表のみ!$AD$5:$AM$906,3,FALSE) ="●",FALSE)),1,0),0)</f>
        <v>0</v>
      </c>
      <c r="E173" s="71">
        <v>95</v>
      </c>
      <c r="F173" s="71">
        <f>IFERROR(IF(OR(IFERROR(VLOOKUP($B173&amp;"-"&amp;$C173,エリア表のみ!$D$5:$M$906,5,FALSE) ="●",FALSE),IFERROR(VLOOKUP($B173&amp;"-"&amp;$C173,エリア表のみ!$Q$5:$Z$906,5,FALSE) ="●",FALSE),IFERROR(VLOOKUP($B173&amp;"-"&amp;$C173,エリア表のみ!$AD$5:$AM$906,5,FALSE) ="●",FALSE)),1,0),0)</f>
        <v>0</v>
      </c>
      <c r="G173" s="71">
        <v>20</v>
      </c>
      <c r="H173" s="71">
        <f>IFERROR(IF(OR(IFERROR(VLOOKUP($B173&amp;"-"&amp;$C173,エリア表のみ!$D$5:$M$906,7,FALSE) ="●",FALSE),IFERROR(VLOOKUP($B173&amp;"-"&amp;$C173,エリア表のみ!$Q$5:$Z$906,7,FALSE) ="●",FALSE),IFERROR(VLOOKUP($B173&amp;"-"&amp;$C173,エリア表のみ!$AD$5:$AM$906,7,FALSE) ="●",FALSE)),1,0),0)</f>
        <v>0</v>
      </c>
      <c r="I173" s="71">
        <v>115</v>
      </c>
      <c r="J173" s="71">
        <f>IFERROR(_xlfn.IFS(IFERROR(VLOOKUP($B173&amp;"-"&amp;$C173,エリア表のみ!$D$5:$M$906,1,FALSE) =$B173&amp;"-"&amp;$C173,FALSE),IFERROR(VLOOKUP($B173&amp;"-"&amp;$C173,エリア表のみ!$D$5:$M$906,9,FALSE),0),IFERROR(VLOOKUP($B173&amp;"-"&amp;$C173,エリア表のみ!$Q$5:$Z$906,1,FALSE) =$B173&amp;"-"&amp;$C173,FALSE),IFERROR(VLOOKUP($B173&amp;"-"&amp;$C173,エリア表のみ!$Q$5:$Z$906,9,FALSE),0),IFERROR(VLOOKUP($B173&amp;"-"&amp;$C173,エリア表のみ!$AD$5:$AM$906,1,FALSE) =$B173&amp;"-"&amp;$C173,FALSE),IFERROR(VLOOKUP($B173&amp;"-"&amp;$C173,エリア表のみ!$AD$5:$AM$906,9,FALSE),0)),0)</f>
        <v>0</v>
      </c>
    </row>
    <row r="174" spans="1:12">
      <c r="A174" s="17">
        <v>1</v>
      </c>
      <c r="B174" s="17">
        <v>117</v>
      </c>
      <c r="C174" s="71">
        <v>1</v>
      </c>
      <c r="D174" s="71">
        <f>IFERROR(IF(OR(IFERROR(VLOOKUP($B174&amp;"-"&amp;$C174,エリア表のみ!$D$5:$M$906,3,FALSE) ="●",FALSE),IFERROR(VLOOKUP($B174&amp;"-"&amp;$C174,エリア表のみ!$Q$5:$Z$906,3,FALSE) ="●",FALSE),IFERROR(VLOOKUP($B174&amp;"-"&amp;$C174,エリア表のみ!$AD$5:$AM$906,3,FALSE) ="●",FALSE)),1,0),0)</f>
        <v>0</v>
      </c>
      <c r="E174" s="71">
        <v>2000</v>
      </c>
      <c r="F174" s="71">
        <f>IFERROR(IF(OR(IFERROR(VLOOKUP($B174&amp;"-"&amp;$C174,エリア表のみ!$D$5:$M$906,5,FALSE) ="●",FALSE),IFERROR(VLOOKUP($B174&amp;"-"&amp;$C174,エリア表のみ!$Q$5:$Z$906,5,FALSE) ="●",FALSE),IFERROR(VLOOKUP($B174&amp;"-"&amp;$C174,エリア表のみ!$AD$5:$AM$906,5,FALSE) ="●",FALSE)),1,0),0)</f>
        <v>0</v>
      </c>
      <c r="G174" s="71">
        <v>775</v>
      </c>
      <c r="H174" s="71">
        <f>IFERROR(IF(OR(IFERROR(VLOOKUP($B174&amp;"-"&amp;$C174,エリア表のみ!$D$5:$M$906,7,FALSE) ="●",FALSE),IFERROR(VLOOKUP($B174&amp;"-"&amp;$C174,エリア表のみ!$Q$5:$Z$906,7,FALSE) ="●",FALSE),IFERROR(VLOOKUP($B174&amp;"-"&amp;$C174,エリア表のみ!$AD$5:$AM$906,7,FALSE) ="●",FALSE)),1,0),0)</f>
        <v>0</v>
      </c>
      <c r="I174" s="71">
        <v>2775</v>
      </c>
      <c r="J174" s="71">
        <f>IFERROR(_xlfn.IFS(IFERROR(VLOOKUP($B174&amp;"-"&amp;$C174,エリア表のみ!$D$5:$M$906,1,FALSE) =$B174&amp;"-"&amp;$C174,FALSE),IFERROR(VLOOKUP($B174&amp;"-"&amp;$C174,エリア表のみ!$D$5:$M$906,9,FALSE),0),IFERROR(VLOOKUP($B174&amp;"-"&amp;$C174,エリア表のみ!$Q$5:$Z$906,1,FALSE) =$B174&amp;"-"&amp;$C174,FALSE),IFERROR(VLOOKUP($B174&amp;"-"&amp;$C174,エリア表のみ!$Q$5:$Z$906,9,FALSE),0),IFERROR(VLOOKUP($B174&amp;"-"&amp;$C174,エリア表のみ!$AD$5:$AM$906,1,FALSE) =$B174&amp;"-"&amp;$C174,FALSE),IFERROR(VLOOKUP($B174&amp;"-"&amp;$C174,エリア表のみ!$AD$5:$AM$906,9,FALSE),0)),0)</f>
        <v>0</v>
      </c>
    </row>
    <row r="175" spans="1:12">
      <c r="A175" s="17">
        <v>2</v>
      </c>
      <c r="B175" s="17">
        <v>117</v>
      </c>
      <c r="C175" s="71">
        <v>2</v>
      </c>
      <c r="D175" s="71">
        <f>IFERROR(IF(OR(IFERROR(VLOOKUP($B175&amp;"-"&amp;$C175,エリア表のみ!$D$5:$M$906,3,FALSE) ="●",FALSE),IFERROR(VLOOKUP($B175&amp;"-"&amp;$C175,エリア表のみ!$Q$5:$Z$906,3,FALSE) ="●",FALSE),IFERROR(VLOOKUP($B175&amp;"-"&amp;$C175,エリア表のみ!$AD$5:$AM$906,3,FALSE) ="●",FALSE)),1,0),0)</f>
        <v>0</v>
      </c>
      <c r="E175" s="71">
        <v>150</v>
      </c>
      <c r="F175" s="71">
        <f>IFERROR(IF(OR(IFERROR(VLOOKUP($B175&amp;"-"&amp;$C175,エリア表のみ!$D$5:$M$906,5,FALSE) ="●",FALSE),IFERROR(VLOOKUP($B175&amp;"-"&amp;$C175,エリア表のみ!$Q$5:$Z$906,5,FALSE) ="●",FALSE),IFERROR(VLOOKUP($B175&amp;"-"&amp;$C175,エリア表のみ!$AD$5:$AM$906,5,FALSE) ="●",FALSE)),1,0),0)</f>
        <v>0</v>
      </c>
      <c r="G175" s="71">
        <v>140</v>
      </c>
      <c r="H175" s="71">
        <f>IFERROR(IF(OR(IFERROR(VLOOKUP($B175&amp;"-"&amp;$C175,エリア表のみ!$D$5:$M$906,7,FALSE) ="●",FALSE),IFERROR(VLOOKUP($B175&amp;"-"&amp;$C175,エリア表のみ!$Q$5:$Z$906,7,FALSE) ="●",FALSE),IFERROR(VLOOKUP($B175&amp;"-"&amp;$C175,エリア表のみ!$AD$5:$AM$906,7,FALSE) ="●",FALSE)),1,0),0)</f>
        <v>0</v>
      </c>
      <c r="I175" s="71">
        <v>290</v>
      </c>
      <c r="J175" s="71">
        <f>IFERROR(_xlfn.IFS(IFERROR(VLOOKUP($B175&amp;"-"&amp;$C175,エリア表のみ!$D$5:$M$906,1,FALSE) =$B175&amp;"-"&amp;$C175,FALSE),IFERROR(VLOOKUP($B175&amp;"-"&amp;$C175,エリア表のみ!$D$5:$M$906,9,FALSE),0),IFERROR(VLOOKUP($B175&amp;"-"&amp;$C175,エリア表のみ!$Q$5:$Z$906,1,FALSE) =$B175&amp;"-"&amp;$C175,FALSE),IFERROR(VLOOKUP($B175&amp;"-"&amp;$C175,エリア表のみ!$Q$5:$Z$906,9,FALSE),0),IFERROR(VLOOKUP($B175&amp;"-"&amp;$C175,エリア表のみ!$AD$5:$AM$906,1,FALSE) =$B175&amp;"-"&amp;$C175,FALSE),IFERROR(VLOOKUP($B175&amp;"-"&amp;$C175,エリア表のみ!$AD$5:$AM$906,9,FALSE),0)),0)</f>
        <v>0</v>
      </c>
    </row>
    <row r="176" spans="1:12">
      <c r="A176" s="17">
        <v>3</v>
      </c>
      <c r="B176" s="17">
        <v>117</v>
      </c>
      <c r="C176" s="71">
        <v>3</v>
      </c>
      <c r="D176" s="71">
        <f>IFERROR(IF(OR(IFERROR(VLOOKUP($B176&amp;"-"&amp;$C176,エリア表のみ!$D$5:$M$906,3,FALSE) ="●",FALSE),IFERROR(VLOOKUP($B176&amp;"-"&amp;$C176,エリア表のみ!$Q$5:$Z$906,3,FALSE) ="●",FALSE),IFERROR(VLOOKUP($B176&amp;"-"&amp;$C176,エリア表のみ!$AD$5:$AM$906,3,FALSE) ="●",FALSE)),1,0),0)</f>
        <v>0</v>
      </c>
      <c r="E176" s="71">
        <v>440</v>
      </c>
      <c r="F176" s="71">
        <f>IFERROR(IF(OR(IFERROR(VLOOKUP($B176&amp;"-"&amp;$C176,エリア表のみ!$D$5:$M$906,5,FALSE) ="●",FALSE),IFERROR(VLOOKUP($B176&amp;"-"&amp;$C176,エリア表のみ!$Q$5:$Z$906,5,FALSE) ="●",FALSE),IFERROR(VLOOKUP($B176&amp;"-"&amp;$C176,エリア表のみ!$AD$5:$AM$906,5,FALSE) ="●",FALSE)),1,0),0)</f>
        <v>0</v>
      </c>
      <c r="G176" s="71">
        <v>240</v>
      </c>
      <c r="H176" s="71">
        <f>IFERROR(IF(OR(IFERROR(VLOOKUP($B176&amp;"-"&amp;$C176,エリア表のみ!$D$5:$M$906,7,FALSE) ="●",FALSE),IFERROR(VLOOKUP($B176&amp;"-"&amp;$C176,エリア表のみ!$Q$5:$Z$906,7,FALSE) ="●",FALSE),IFERROR(VLOOKUP($B176&amp;"-"&amp;$C176,エリア表のみ!$AD$5:$AM$906,7,FALSE) ="●",FALSE)),1,0),0)</f>
        <v>0</v>
      </c>
      <c r="I176" s="71">
        <v>680</v>
      </c>
      <c r="J176" s="71">
        <f>IFERROR(_xlfn.IFS(IFERROR(VLOOKUP($B176&amp;"-"&amp;$C176,エリア表のみ!$D$5:$M$906,1,FALSE) =$B176&amp;"-"&amp;$C176,FALSE),IFERROR(VLOOKUP($B176&amp;"-"&amp;$C176,エリア表のみ!$D$5:$M$906,9,FALSE),0),IFERROR(VLOOKUP($B176&amp;"-"&amp;$C176,エリア表のみ!$Q$5:$Z$906,1,FALSE) =$B176&amp;"-"&amp;$C176,FALSE),IFERROR(VLOOKUP($B176&amp;"-"&amp;$C176,エリア表のみ!$Q$5:$Z$906,9,FALSE),0),IFERROR(VLOOKUP($B176&amp;"-"&amp;$C176,エリア表のみ!$AD$5:$AM$906,1,FALSE) =$B176&amp;"-"&amp;$C176,FALSE),IFERROR(VLOOKUP($B176&amp;"-"&amp;$C176,エリア表のみ!$AD$5:$AM$906,9,FALSE),0)),0)</f>
        <v>0</v>
      </c>
    </row>
    <row r="177" spans="1:10">
      <c r="A177" s="17">
        <v>4</v>
      </c>
      <c r="B177" s="17">
        <v>117</v>
      </c>
      <c r="C177" s="71">
        <v>4</v>
      </c>
      <c r="D177" s="71">
        <f>IFERROR(IF(OR(IFERROR(VLOOKUP($B177&amp;"-"&amp;$C177,エリア表のみ!$D$5:$M$906,3,FALSE) ="●",FALSE),IFERROR(VLOOKUP($B177&amp;"-"&amp;$C177,エリア表のみ!$Q$5:$Z$906,3,FALSE) ="●",FALSE),IFERROR(VLOOKUP($B177&amp;"-"&amp;$C177,エリア表のみ!$AD$5:$AM$906,3,FALSE) ="●",FALSE)),1,0),0)</f>
        <v>0</v>
      </c>
      <c r="E177" s="71">
        <v>200</v>
      </c>
      <c r="F177" s="71">
        <f>IFERROR(IF(OR(IFERROR(VLOOKUP($B177&amp;"-"&amp;$C177,エリア表のみ!$D$5:$M$906,5,FALSE) ="●",FALSE),IFERROR(VLOOKUP($B177&amp;"-"&amp;$C177,エリア表のみ!$Q$5:$Z$906,5,FALSE) ="●",FALSE),IFERROR(VLOOKUP($B177&amp;"-"&amp;$C177,エリア表のみ!$AD$5:$AM$906,5,FALSE) ="●",FALSE)),1,0),0)</f>
        <v>0</v>
      </c>
      <c r="G177" s="71">
        <v>110</v>
      </c>
      <c r="H177" s="71">
        <f>IFERROR(IF(OR(IFERROR(VLOOKUP($B177&amp;"-"&amp;$C177,エリア表のみ!$D$5:$M$906,7,FALSE) ="●",FALSE),IFERROR(VLOOKUP($B177&amp;"-"&amp;$C177,エリア表のみ!$Q$5:$Z$906,7,FALSE) ="●",FALSE),IFERROR(VLOOKUP($B177&amp;"-"&amp;$C177,エリア表のみ!$AD$5:$AM$906,7,FALSE) ="●",FALSE)),1,0),0)</f>
        <v>0</v>
      </c>
      <c r="I177" s="71">
        <v>310</v>
      </c>
      <c r="J177" s="71">
        <f>IFERROR(_xlfn.IFS(IFERROR(VLOOKUP($B177&amp;"-"&amp;$C177,エリア表のみ!$D$5:$M$906,1,FALSE) =$B177&amp;"-"&amp;$C177,FALSE),IFERROR(VLOOKUP($B177&amp;"-"&amp;$C177,エリア表のみ!$D$5:$M$906,9,FALSE),0),IFERROR(VLOOKUP($B177&amp;"-"&amp;$C177,エリア表のみ!$Q$5:$Z$906,1,FALSE) =$B177&amp;"-"&amp;$C177,FALSE),IFERROR(VLOOKUP($B177&amp;"-"&amp;$C177,エリア表のみ!$Q$5:$Z$906,9,FALSE),0),IFERROR(VLOOKUP($B177&amp;"-"&amp;$C177,エリア表のみ!$AD$5:$AM$906,1,FALSE) =$B177&amp;"-"&amp;$C177,FALSE),IFERROR(VLOOKUP($B177&amp;"-"&amp;$C177,エリア表のみ!$AD$5:$AM$906,9,FALSE),0)),0)</f>
        <v>0</v>
      </c>
    </row>
    <row r="178" spans="1:10">
      <c r="A178" s="17">
        <v>5</v>
      </c>
      <c r="B178" s="17">
        <v>117</v>
      </c>
      <c r="C178" s="71">
        <v>5</v>
      </c>
      <c r="D178" s="71">
        <f>IFERROR(IF(OR(IFERROR(VLOOKUP($B178&amp;"-"&amp;$C178,エリア表のみ!$D$5:$M$906,3,FALSE) ="●",FALSE),IFERROR(VLOOKUP($B178&amp;"-"&amp;$C178,エリア表のみ!$Q$5:$Z$906,3,FALSE) ="●",FALSE),IFERROR(VLOOKUP($B178&amp;"-"&amp;$C178,エリア表のみ!$AD$5:$AM$906,3,FALSE) ="●",FALSE)),1,0),0)</f>
        <v>0</v>
      </c>
      <c r="E178" s="71">
        <v>40</v>
      </c>
      <c r="F178" s="71">
        <f>IFERROR(IF(OR(IFERROR(VLOOKUP($B178&amp;"-"&amp;$C178,エリア表のみ!$D$5:$M$906,5,FALSE) ="●",FALSE),IFERROR(VLOOKUP($B178&amp;"-"&amp;$C178,エリア表のみ!$Q$5:$Z$906,5,FALSE) ="●",FALSE),IFERROR(VLOOKUP($B178&amp;"-"&amp;$C178,エリア表のみ!$AD$5:$AM$906,5,FALSE) ="●",FALSE)),1,0),0)</f>
        <v>0</v>
      </c>
      <c r="G178" s="71">
        <v>50</v>
      </c>
      <c r="H178" s="71">
        <f>IFERROR(IF(OR(IFERROR(VLOOKUP($B178&amp;"-"&amp;$C178,エリア表のみ!$D$5:$M$906,7,FALSE) ="●",FALSE),IFERROR(VLOOKUP($B178&amp;"-"&amp;$C178,エリア表のみ!$Q$5:$Z$906,7,FALSE) ="●",FALSE),IFERROR(VLOOKUP($B178&amp;"-"&amp;$C178,エリア表のみ!$AD$5:$AM$906,7,FALSE) ="●",FALSE)),1,0),0)</f>
        <v>0</v>
      </c>
      <c r="I178" s="71">
        <v>90</v>
      </c>
      <c r="J178" s="71">
        <f>IFERROR(_xlfn.IFS(IFERROR(VLOOKUP($B178&amp;"-"&amp;$C178,エリア表のみ!$D$5:$M$906,1,FALSE) =$B178&amp;"-"&amp;$C178,FALSE),IFERROR(VLOOKUP($B178&amp;"-"&amp;$C178,エリア表のみ!$D$5:$M$906,9,FALSE),0),IFERROR(VLOOKUP($B178&amp;"-"&amp;$C178,エリア表のみ!$Q$5:$Z$906,1,FALSE) =$B178&amp;"-"&amp;$C178,FALSE),IFERROR(VLOOKUP($B178&amp;"-"&amp;$C178,エリア表のみ!$Q$5:$Z$906,9,FALSE),0),IFERROR(VLOOKUP($B178&amp;"-"&amp;$C178,エリア表のみ!$AD$5:$AM$906,1,FALSE) =$B178&amp;"-"&amp;$C178,FALSE),IFERROR(VLOOKUP($B178&amp;"-"&amp;$C178,エリア表のみ!$AD$5:$AM$906,9,FALSE),0)),0)</f>
        <v>0</v>
      </c>
    </row>
    <row r="179" spans="1:10">
      <c r="A179" s="17">
        <v>7</v>
      </c>
      <c r="B179" s="17">
        <v>117</v>
      </c>
      <c r="C179" s="71">
        <v>7</v>
      </c>
      <c r="D179" s="71">
        <f>IFERROR(IF(OR(IFERROR(VLOOKUP($B179&amp;"-"&amp;$C179,エリア表のみ!$D$5:$M$906,3,FALSE) ="●",FALSE),IFERROR(VLOOKUP($B179&amp;"-"&amp;$C179,エリア表のみ!$Q$5:$Z$906,3,FALSE) ="●",FALSE),IFERROR(VLOOKUP($B179&amp;"-"&amp;$C179,エリア表のみ!$AD$5:$AM$906,3,FALSE) ="●",FALSE)),1,0),0)</f>
        <v>0</v>
      </c>
      <c r="E179" s="71">
        <v>30</v>
      </c>
      <c r="F179" s="71">
        <f>IFERROR(IF(OR(IFERROR(VLOOKUP($B179&amp;"-"&amp;$C179,エリア表のみ!$D$5:$M$906,5,FALSE) ="●",FALSE),IFERROR(VLOOKUP($B179&amp;"-"&amp;$C179,エリア表のみ!$Q$5:$Z$906,5,FALSE) ="●",FALSE),IFERROR(VLOOKUP($B179&amp;"-"&amp;$C179,エリア表のみ!$AD$5:$AM$906,5,FALSE) ="●",FALSE)),1,0),0)</f>
        <v>0</v>
      </c>
      <c r="G179" s="71">
        <v>0</v>
      </c>
      <c r="H179" s="71">
        <f>IFERROR(IF(OR(IFERROR(VLOOKUP($B179&amp;"-"&amp;$C179,エリア表のみ!$D$5:$M$906,7,FALSE) ="●",FALSE),IFERROR(VLOOKUP($B179&amp;"-"&amp;$C179,エリア表のみ!$Q$5:$Z$906,7,FALSE) ="●",FALSE),IFERROR(VLOOKUP($B179&amp;"-"&amp;$C179,エリア表のみ!$AD$5:$AM$906,7,FALSE) ="●",FALSE)),1,0),0)</f>
        <v>0</v>
      </c>
      <c r="I179" s="71">
        <v>30</v>
      </c>
      <c r="J179" s="71">
        <f>IFERROR(_xlfn.IFS(IFERROR(VLOOKUP($B179&amp;"-"&amp;$C179,エリア表のみ!$D$5:$M$906,1,FALSE) =$B179&amp;"-"&amp;$C179,FALSE),IFERROR(VLOOKUP($B179&amp;"-"&amp;$C179,エリア表のみ!$D$5:$M$906,9,FALSE),0),IFERROR(VLOOKUP($B179&amp;"-"&amp;$C179,エリア表のみ!$Q$5:$Z$906,1,FALSE) =$B179&amp;"-"&amp;$C179,FALSE),IFERROR(VLOOKUP($B179&amp;"-"&amp;$C179,エリア表のみ!$Q$5:$Z$906,9,FALSE),0),IFERROR(VLOOKUP($B179&amp;"-"&amp;$C179,エリア表のみ!$AD$5:$AM$906,1,FALSE) =$B179&amp;"-"&amp;$C179,FALSE),IFERROR(VLOOKUP($B179&amp;"-"&amp;$C179,エリア表のみ!$AD$5:$AM$906,9,FALSE),0)),0)</f>
        <v>0</v>
      </c>
    </row>
    <row r="180" spans="1:10">
      <c r="A180" s="17">
        <v>10</v>
      </c>
      <c r="B180" s="17">
        <v>117</v>
      </c>
      <c r="C180" s="71">
        <v>10</v>
      </c>
      <c r="D180" s="71">
        <f>IFERROR(IF(OR(IFERROR(VLOOKUP($B180&amp;"-"&amp;$C180,エリア表のみ!$D$5:$M$906,3,FALSE) ="●",FALSE),IFERROR(VLOOKUP($B180&amp;"-"&amp;$C180,エリア表のみ!$Q$5:$Z$906,3,FALSE) ="●",FALSE),IFERROR(VLOOKUP($B180&amp;"-"&amp;$C180,エリア表のみ!$AD$5:$AM$906,3,FALSE) ="●",FALSE)),1,0),0)</f>
        <v>0</v>
      </c>
      <c r="E180" s="71">
        <v>600</v>
      </c>
      <c r="F180" s="71">
        <f>IFERROR(IF(OR(IFERROR(VLOOKUP($B180&amp;"-"&amp;$C180,エリア表のみ!$D$5:$M$906,5,FALSE) ="●",FALSE),IFERROR(VLOOKUP($B180&amp;"-"&amp;$C180,エリア表のみ!$Q$5:$Z$906,5,FALSE) ="●",FALSE),IFERROR(VLOOKUP($B180&amp;"-"&amp;$C180,エリア表のみ!$AD$5:$AM$906,5,FALSE) ="●",FALSE)),1,0),0)</f>
        <v>0</v>
      </c>
      <c r="G180" s="71">
        <v>155</v>
      </c>
      <c r="H180" s="71">
        <f>IFERROR(IF(OR(IFERROR(VLOOKUP($B180&amp;"-"&amp;$C180,エリア表のみ!$D$5:$M$906,7,FALSE) ="●",FALSE),IFERROR(VLOOKUP($B180&amp;"-"&amp;$C180,エリア表のみ!$Q$5:$Z$906,7,FALSE) ="●",FALSE),IFERROR(VLOOKUP($B180&amp;"-"&amp;$C180,エリア表のみ!$AD$5:$AM$906,7,FALSE) ="●",FALSE)),1,0),0)</f>
        <v>0</v>
      </c>
      <c r="I180" s="71">
        <v>755</v>
      </c>
      <c r="J180" s="71">
        <f>IFERROR(_xlfn.IFS(IFERROR(VLOOKUP($B180&amp;"-"&amp;$C180,エリア表のみ!$D$5:$M$906,1,FALSE) =$B180&amp;"-"&amp;$C180,FALSE),IFERROR(VLOOKUP($B180&amp;"-"&amp;$C180,エリア表のみ!$D$5:$M$906,9,FALSE),0),IFERROR(VLOOKUP($B180&amp;"-"&amp;$C180,エリア表のみ!$Q$5:$Z$906,1,FALSE) =$B180&amp;"-"&amp;$C180,FALSE),IFERROR(VLOOKUP($B180&amp;"-"&amp;$C180,エリア表のみ!$Q$5:$Z$906,9,FALSE),0),IFERROR(VLOOKUP($B180&amp;"-"&amp;$C180,エリア表のみ!$AD$5:$AM$906,1,FALSE) =$B180&amp;"-"&amp;$C180,FALSE),IFERROR(VLOOKUP($B180&amp;"-"&amp;$C180,エリア表のみ!$AD$5:$AM$906,9,FALSE),0)),0)</f>
        <v>0</v>
      </c>
    </row>
    <row r="181" spans="1:10">
      <c r="A181" s="17">
        <v>11</v>
      </c>
      <c r="B181" s="17">
        <v>117</v>
      </c>
      <c r="C181" s="71">
        <v>11</v>
      </c>
      <c r="D181" s="71">
        <f>IFERROR(IF(OR(IFERROR(VLOOKUP($B181&amp;"-"&amp;$C181,エリア表のみ!$D$5:$M$906,3,FALSE) ="●",FALSE),IFERROR(VLOOKUP($B181&amp;"-"&amp;$C181,エリア表のみ!$Q$5:$Z$906,3,FALSE) ="●",FALSE),IFERROR(VLOOKUP($B181&amp;"-"&amp;$C181,エリア表のみ!$AD$5:$AM$906,3,FALSE) ="●",FALSE)),1,0),0)</f>
        <v>0</v>
      </c>
      <c r="E181" s="71">
        <v>100</v>
      </c>
      <c r="F181" s="71">
        <f>IFERROR(IF(OR(IFERROR(VLOOKUP($B181&amp;"-"&amp;$C181,エリア表のみ!$D$5:$M$906,5,FALSE) ="●",FALSE),IFERROR(VLOOKUP($B181&amp;"-"&amp;$C181,エリア表のみ!$Q$5:$Z$906,5,FALSE) ="●",FALSE),IFERROR(VLOOKUP($B181&amp;"-"&amp;$C181,エリア表のみ!$AD$5:$AM$906,5,FALSE) ="●",FALSE)),1,0),0)</f>
        <v>0</v>
      </c>
      <c r="G181" s="71">
        <v>5</v>
      </c>
      <c r="H181" s="71">
        <f>IFERROR(IF(OR(IFERROR(VLOOKUP($B181&amp;"-"&amp;$C181,エリア表のみ!$D$5:$M$906,7,FALSE) ="●",FALSE),IFERROR(VLOOKUP($B181&amp;"-"&amp;$C181,エリア表のみ!$Q$5:$Z$906,7,FALSE) ="●",FALSE),IFERROR(VLOOKUP($B181&amp;"-"&amp;$C181,エリア表のみ!$AD$5:$AM$906,7,FALSE) ="●",FALSE)),1,0),0)</f>
        <v>0</v>
      </c>
      <c r="I181" s="71">
        <v>105</v>
      </c>
      <c r="J181" s="71">
        <f>IFERROR(_xlfn.IFS(IFERROR(VLOOKUP($B181&amp;"-"&amp;$C181,エリア表のみ!$D$5:$M$906,1,FALSE) =$B181&amp;"-"&amp;$C181,FALSE),IFERROR(VLOOKUP($B181&amp;"-"&amp;$C181,エリア表のみ!$D$5:$M$906,9,FALSE),0),IFERROR(VLOOKUP($B181&amp;"-"&amp;$C181,エリア表のみ!$Q$5:$Z$906,1,FALSE) =$B181&amp;"-"&amp;$C181,FALSE),IFERROR(VLOOKUP($B181&amp;"-"&amp;$C181,エリア表のみ!$Q$5:$Z$906,9,FALSE),0),IFERROR(VLOOKUP($B181&amp;"-"&amp;$C181,エリア表のみ!$AD$5:$AM$906,1,FALSE) =$B181&amp;"-"&amp;$C181,FALSE),IFERROR(VLOOKUP($B181&amp;"-"&amp;$C181,エリア表のみ!$AD$5:$AM$906,9,FALSE),0)),0)</f>
        <v>0</v>
      </c>
    </row>
    <row r="182" spans="1:10">
      <c r="A182" s="17">
        <v>13</v>
      </c>
      <c r="B182" s="17">
        <v>117</v>
      </c>
      <c r="C182" s="71">
        <v>13</v>
      </c>
      <c r="D182" s="71">
        <f>IFERROR(IF(OR(IFERROR(VLOOKUP($B182&amp;"-"&amp;$C182,エリア表のみ!$D$5:$M$906,3,FALSE) ="●",FALSE),IFERROR(VLOOKUP($B182&amp;"-"&amp;$C182,エリア表のみ!$Q$5:$Z$906,3,FALSE) ="●",FALSE),IFERROR(VLOOKUP($B182&amp;"-"&amp;$C182,エリア表のみ!$AD$5:$AM$906,3,FALSE) ="●",FALSE)),1,0),0)</f>
        <v>0</v>
      </c>
      <c r="E182" s="71">
        <v>80</v>
      </c>
      <c r="F182" s="71">
        <f>IFERROR(IF(OR(IFERROR(VLOOKUP($B182&amp;"-"&amp;$C182,エリア表のみ!$D$5:$M$906,5,FALSE) ="●",FALSE),IFERROR(VLOOKUP($B182&amp;"-"&amp;$C182,エリア表のみ!$Q$5:$Z$906,5,FALSE) ="●",FALSE),IFERROR(VLOOKUP($B182&amp;"-"&amp;$C182,エリア表のみ!$AD$5:$AM$906,5,FALSE) ="●",FALSE)),1,0),0)</f>
        <v>0</v>
      </c>
      <c r="G182" s="71">
        <v>5</v>
      </c>
      <c r="H182" s="71">
        <f>IFERROR(IF(OR(IFERROR(VLOOKUP($B182&amp;"-"&amp;$C182,エリア表のみ!$D$5:$M$906,7,FALSE) ="●",FALSE),IFERROR(VLOOKUP($B182&amp;"-"&amp;$C182,エリア表のみ!$Q$5:$Z$906,7,FALSE) ="●",FALSE),IFERROR(VLOOKUP($B182&amp;"-"&amp;$C182,エリア表のみ!$AD$5:$AM$906,7,FALSE) ="●",FALSE)),1,0),0)</f>
        <v>0</v>
      </c>
      <c r="I182" s="71">
        <v>85</v>
      </c>
      <c r="J182" s="71">
        <f>IFERROR(_xlfn.IFS(IFERROR(VLOOKUP($B182&amp;"-"&amp;$C182,エリア表のみ!$D$5:$M$906,1,FALSE) =$B182&amp;"-"&amp;$C182,FALSE),IFERROR(VLOOKUP($B182&amp;"-"&amp;$C182,エリア表のみ!$D$5:$M$906,9,FALSE),0),IFERROR(VLOOKUP($B182&amp;"-"&amp;$C182,エリア表のみ!$Q$5:$Z$906,1,FALSE) =$B182&amp;"-"&amp;$C182,FALSE),IFERROR(VLOOKUP($B182&amp;"-"&amp;$C182,エリア表のみ!$Q$5:$Z$906,9,FALSE),0),IFERROR(VLOOKUP($B182&amp;"-"&amp;$C182,エリア表のみ!$AD$5:$AM$906,1,FALSE) =$B182&amp;"-"&amp;$C182,FALSE),IFERROR(VLOOKUP($B182&amp;"-"&amp;$C182,エリア表のみ!$AD$5:$AM$906,9,FALSE),0)),0)</f>
        <v>0</v>
      </c>
    </row>
    <row r="183" spans="1:10">
      <c r="A183" s="17">
        <v>14</v>
      </c>
      <c r="B183" s="17">
        <v>117</v>
      </c>
      <c r="C183" s="71">
        <v>14</v>
      </c>
      <c r="D183" s="71">
        <f>IFERROR(IF(OR(IFERROR(VLOOKUP($B183&amp;"-"&amp;$C183,エリア表のみ!$D$5:$M$906,3,FALSE) ="●",FALSE),IFERROR(VLOOKUP($B183&amp;"-"&amp;$C183,エリア表のみ!$Q$5:$Z$906,3,FALSE) ="●",FALSE),IFERROR(VLOOKUP($B183&amp;"-"&amp;$C183,エリア表のみ!$AD$5:$AM$906,3,FALSE) ="●",FALSE)),1,0),0)</f>
        <v>0</v>
      </c>
      <c r="E183" s="71">
        <v>100</v>
      </c>
      <c r="F183" s="71">
        <f>IFERROR(IF(OR(IFERROR(VLOOKUP($B183&amp;"-"&amp;$C183,エリア表のみ!$D$5:$M$906,5,FALSE) ="●",FALSE),IFERROR(VLOOKUP($B183&amp;"-"&amp;$C183,エリア表のみ!$Q$5:$Z$906,5,FALSE) ="●",FALSE),IFERROR(VLOOKUP($B183&amp;"-"&amp;$C183,エリア表のみ!$AD$5:$AM$906,5,FALSE) ="●",FALSE)),1,0),0)</f>
        <v>0</v>
      </c>
      <c r="G183" s="71">
        <v>25</v>
      </c>
      <c r="H183" s="71">
        <f>IFERROR(IF(OR(IFERROR(VLOOKUP($B183&amp;"-"&amp;$C183,エリア表のみ!$D$5:$M$906,7,FALSE) ="●",FALSE),IFERROR(VLOOKUP($B183&amp;"-"&amp;$C183,エリア表のみ!$Q$5:$Z$906,7,FALSE) ="●",FALSE),IFERROR(VLOOKUP($B183&amp;"-"&amp;$C183,エリア表のみ!$AD$5:$AM$906,7,FALSE) ="●",FALSE)),1,0),0)</f>
        <v>0</v>
      </c>
      <c r="I183" s="71">
        <v>125</v>
      </c>
      <c r="J183" s="71">
        <f>IFERROR(_xlfn.IFS(IFERROR(VLOOKUP($B183&amp;"-"&amp;$C183,エリア表のみ!$D$5:$M$906,1,FALSE) =$B183&amp;"-"&amp;$C183,FALSE),IFERROR(VLOOKUP($B183&amp;"-"&amp;$C183,エリア表のみ!$D$5:$M$906,9,FALSE),0),IFERROR(VLOOKUP($B183&amp;"-"&amp;$C183,エリア表のみ!$Q$5:$Z$906,1,FALSE) =$B183&amp;"-"&amp;$C183,FALSE),IFERROR(VLOOKUP($B183&amp;"-"&amp;$C183,エリア表のみ!$Q$5:$Z$906,9,FALSE),0),IFERROR(VLOOKUP($B183&amp;"-"&amp;$C183,エリア表のみ!$AD$5:$AM$906,1,FALSE) =$B183&amp;"-"&amp;$C183,FALSE),IFERROR(VLOOKUP($B183&amp;"-"&amp;$C183,エリア表のみ!$AD$5:$AM$906,9,FALSE),0)),0)</f>
        <v>0</v>
      </c>
    </row>
    <row r="184" spans="1:10">
      <c r="A184" s="17">
        <v>15</v>
      </c>
      <c r="B184" s="17">
        <v>117</v>
      </c>
      <c r="C184" s="71">
        <v>15</v>
      </c>
      <c r="D184" s="71">
        <f>IFERROR(IF(OR(IFERROR(VLOOKUP($B184&amp;"-"&amp;$C184,エリア表のみ!$D$5:$M$906,3,FALSE) ="●",FALSE),IFERROR(VLOOKUP($B184&amp;"-"&amp;$C184,エリア表のみ!$Q$5:$Z$906,3,FALSE) ="●",FALSE),IFERROR(VLOOKUP($B184&amp;"-"&amp;$C184,エリア表のみ!$AD$5:$AM$906,3,FALSE) ="●",FALSE)),1,0),0)</f>
        <v>0</v>
      </c>
      <c r="E184" s="71">
        <v>170</v>
      </c>
      <c r="F184" s="71">
        <f>IFERROR(IF(OR(IFERROR(VLOOKUP($B184&amp;"-"&amp;$C184,エリア表のみ!$D$5:$M$906,5,FALSE) ="●",FALSE),IFERROR(VLOOKUP($B184&amp;"-"&amp;$C184,エリア表のみ!$Q$5:$Z$906,5,FALSE) ="●",FALSE),IFERROR(VLOOKUP($B184&amp;"-"&amp;$C184,エリア表のみ!$AD$5:$AM$906,5,FALSE) ="●",FALSE)),1,0),0)</f>
        <v>0</v>
      </c>
      <c r="G184" s="71">
        <v>85</v>
      </c>
      <c r="H184" s="71">
        <f>IFERROR(IF(OR(IFERROR(VLOOKUP($B184&amp;"-"&amp;$C184,エリア表のみ!$D$5:$M$906,7,FALSE) ="●",FALSE),IFERROR(VLOOKUP($B184&amp;"-"&amp;$C184,エリア表のみ!$Q$5:$Z$906,7,FALSE) ="●",FALSE),IFERROR(VLOOKUP($B184&amp;"-"&amp;$C184,エリア表のみ!$AD$5:$AM$906,7,FALSE) ="●",FALSE)),1,0),0)</f>
        <v>0</v>
      </c>
      <c r="I184" s="71">
        <v>255</v>
      </c>
      <c r="J184" s="71">
        <f>IFERROR(_xlfn.IFS(IFERROR(VLOOKUP($B184&amp;"-"&amp;$C184,エリア表のみ!$D$5:$M$906,1,FALSE) =$B184&amp;"-"&amp;$C184,FALSE),IFERROR(VLOOKUP($B184&amp;"-"&amp;$C184,エリア表のみ!$D$5:$M$906,9,FALSE),0),IFERROR(VLOOKUP($B184&amp;"-"&amp;$C184,エリア表のみ!$Q$5:$Z$906,1,FALSE) =$B184&amp;"-"&amp;$C184,FALSE),IFERROR(VLOOKUP($B184&amp;"-"&amp;$C184,エリア表のみ!$Q$5:$Z$906,9,FALSE),0),IFERROR(VLOOKUP($B184&amp;"-"&amp;$C184,エリア表のみ!$AD$5:$AM$906,1,FALSE) =$B184&amp;"-"&amp;$C184,FALSE),IFERROR(VLOOKUP($B184&amp;"-"&amp;$C184,エリア表のみ!$AD$5:$AM$906,9,FALSE),0)),0)</f>
        <v>0</v>
      </c>
    </row>
    <row r="185" spans="1:10">
      <c r="A185" s="17">
        <v>2</v>
      </c>
      <c r="B185" s="17">
        <v>118</v>
      </c>
      <c r="C185" s="71">
        <v>2</v>
      </c>
      <c r="D185" s="71">
        <f>IFERROR(IF(OR(IFERROR(VLOOKUP($B185&amp;"-"&amp;$C185,エリア表のみ!$D$5:$M$906,3,FALSE) ="●",FALSE),IFERROR(VLOOKUP($B185&amp;"-"&amp;$C185,エリア表のみ!$Q$5:$Z$906,3,FALSE) ="●",FALSE),IFERROR(VLOOKUP($B185&amp;"-"&amp;$C185,エリア表のみ!$AD$5:$AM$906,3,FALSE) ="●",FALSE)),1,0),0)</f>
        <v>0</v>
      </c>
      <c r="E185" s="71">
        <v>350</v>
      </c>
      <c r="F185" s="71">
        <f>IFERROR(IF(OR(IFERROR(VLOOKUP($B185&amp;"-"&amp;$C185,エリア表のみ!$D$5:$M$906,5,FALSE) ="●",FALSE),IFERROR(VLOOKUP($B185&amp;"-"&amp;$C185,エリア表のみ!$Q$5:$Z$906,5,FALSE) ="●",FALSE),IFERROR(VLOOKUP($B185&amp;"-"&amp;$C185,エリア表のみ!$AD$5:$AM$906,5,FALSE) ="●",FALSE)),1,0),0)</f>
        <v>0</v>
      </c>
      <c r="G185" s="71">
        <v>100</v>
      </c>
      <c r="H185" s="71">
        <f>IFERROR(IF(OR(IFERROR(VLOOKUP($B185&amp;"-"&amp;$C185,エリア表のみ!$D$5:$M$906,7,FALSE) ="●",FALSE),IFERROR(VLOOKUP($B185&amp;"-"&amp;$C185,エリア表のみ!$Q$5:$Z$906,7,FALSE) ="●",FALSE),IFERROR(VLOOKUP($B185&amp;"-"&amp;$C185,エリア表のみ!$AD$5:$AM$906,7,FALSE) ="●",FALSE)),1,0),0)</f>
        <v>0</v>
      </c>
      <c r="I185" s="71">
        <v>450</v>
      </c>
      <c r="J185" s="71">
        <f>IFERROR(_xlfn.IFS(IFERROR(VLOOKUP($B185&amp;"-"&amp;$C185,エリア表のみ!$D$5:$M$906,1,FALSE) =$B185&amp;"-"&amp;$C185,FALSE),IFERROR(VLOOKUP($B185&amp;"-"&amp;$C185,エリア表のみ!$D$5:$M$906,9,FALSE),0),IFERROR(VLOOKUP($B185&amp;"-"&amp;$C185,エリア表のみ!$Q$5:$Z$906,1,FALSE) =$B185&amp;"-"&amp;$C185,FALSE),IFERROR(VLOOKUP($B185&amp;"-"&amp;$C185,エリア表のみ!$Q$5:$Z$906,9,FALSE),0),IFERROR(VLOOKUP($B185&amp;"-"&amp;$C185,エリア表のみ!$AD$5:$AM$906,1,FALSE) =$B185&amp;"-"&amp;$C185,FALSE),IFERROR(VLOOKUP($B185&amp;"-"&amp;$C185,エリア表のみ!$AD$5:$AM$906,9,FALSE),0)),0)</f>
        <v>0</v>
      </c>
    </row>
    <row r="186" spans="1:10">
      <c r="A186" s="17">
        <v>2</v>
      </c>
      <c r="B186" s="17">
        <v>119</v>
      </c>
      <c r="C186" s="71">
        <v>2</v>
      </c>
      <c r="D186" s="71">
        <f>IFERROR(IF(OR(IFERROR(VLOOKUP($B186&amp;"-"&amp;$C186,エリア表のみ!$D$5:$M$906,3,FALSE) ="●",FALSE),IFERROR(VLOOKUP($B186&amp;"-"&amp;$C186,エリア表のみ!$Q$5:$Z$906,3,FALSE) ="●",FALSE),IFERROR(VLOOKUP($B186&amp;"-"&amp;$C186,エリア表のみ!$AD$5:$AM$906,3,FALSE) ="●",FALSE)),1,0),0)</f>
        <v>0</v>
      </c>
      <c r="E186" s="71">
        <v>520</v>
      </c>
      <c r="F186" s="71">
        <f>IFERROR(IF(OR(IFERROR(VLOOKUP($B186&amp;"-"&amp;$C186,エリア表のみ!$D$5:$M$906,5,FALSE) ="●",FALSE),IFERROR(VLOOKUP($B186&amp;"-"&amp;$C186,エリア表のみ!$Q$5:$Z$906,5,FALSE) ="●",FALSE),IFERROR(VLOOKUP($B186&amp;"-"&amp;$C186,エリア表のみ!$AD$5:$AM$906,5,FALSE) ="●",FALSE)),1,0),0)</f>
        <v>0</v>
      </c>
      <c r="G186" s="71">
        <v>380</v>
      </c>
      <c r="H186" s="71">
        <f>IFERROR(IF(OR(IFERROR(VLOOKUP($B186&amp;"-"&amp;$C186,エリア表のみ!$D$5:$M$906,7,FALSE) ="●",FALSE),IFERROR(VLOOKUP($B186&amp;"-"&amp;$C186,エリア表のみ!$Q$5:$Z$906,7,FALSE) ="●",FALSE),IFERROR(VLOOKUP($B186&amp;"-"&amp;$C186,エリア表のみ!$AD$5:$AM$906,7,FALSE) ="●",FALSE)),1,0),0)</f>
        <v>0</v>
      </c>
      <c r="I186" s="71">
        <v>900</v>
      </c>
      <c r="J186" s="71">
        <f>IFERROR(_xlfn.IFS(IFERROR(VLOOKUP($B186&amp;"-"&amp;$C186,エリア表のみ!$D$5:$M$906,1,FALSE) =$B186&amp;"-"&amp;$C186,FALSE),IFERROR(VLOOKUP($B186&amp;"-"&amp;$C186,エリア表のみ!$D$5:$M$906,9,FALSE),0),IFERROR(VLOOKUP($B186&amp;"-"&amp;$C186,エリア表のみ!$Q$5:$Z$906,1,FALSE) =$B186&amp;"-"&amp;$C186,FALSE),IFERROR(VLOOKUP($B186&amp;"-"&amp;$C186,エリア表のみ!$Q$5:$Z$906,9,FALSE),0),IFERROR(VLOOKUP($B186&amp;"-"&amp;$C186,エリア表のみ!$AD$5:$AM$906,1,FALSE) =$B186&amp;"-"&amp;$C186,FALSE),IFERROR(VLOOKUP($B186&amp;"-"&amp;$C186,エリア表のみ!$AD$5:$AM$906,9,FALSE),0)),0)</f>
        <v>0</v>
      </c>
    </row>
    <row r="187" spans="1:10">
      <c r="A187" s="17">
        <v>2</v>
      </c>
      <c r="B187" s="17">
        <v>120</v>
      </c>
      <c r="C187" s="71">
        <v>2</v>
      </c>
      <c r="D187" s="71">
        <f>IFERROR(IF(OR(IFERROR(VLOOKUP($B187&amp;"-"&amp;$C187,エリア表のみ!$D$5:$M$906,3,FALSE) ="●",FALSE),IFERROR(VLOOKUP($B187&amp;"-"&amp;$C187,エリア表のみ!$Q$5:$Z$906,3,FALSE) ="●",FALSE),IFERROR(VLOOKUP($B187&amp;"-"&amp;$C187,エリア表のみ!$AD$5:$AM$906,3,FALSE) ="●",FALSE)),1,0),0)</f>
        <v>0</v>
      </c>
      <c r="E187" s="71">
        <v>800</v>
      </c>
      <c r="F187" s="71">
        <f>IFERROR(IF(OR(IFERROR(VLOOKUP($B187&amp;"-"&amp;$C187,エリア表のみ!$D$5:$M$906,5,FALSE) ="●",FALSE),IFERROR(VLOOKUP($B187&amp;"-"&amp;$C187,エリア表のみ!$Q$5:$Z$906,5,FALSE) ="●",FALSE),IFERROR(VLOOKUP($B187&amp;"-"&amp;$C187,エリア表のみ!$AD$5:$AM$906,5,FALSE) ="●",FALSE)),1,0),0)</f>
        <v>0</v>
      </c>
      <c r="G187" s="71">
        <v>300</v>
      </c>
      <c r="H187" s="71">
        <f>IFERROR(IF(OR(IFERROR(VLOOKUP($B187&amp;"-"&amp;$C187,エリア表のみ!$D$5:$M$906,7,FALSE) ="●",FALSE),IFERROR(VLOOKUP($B187&amp;"-"&amp;$C187,エリア表のみ!$Q$5:$Z$906,7,FALSE) ="●",FALSE),IFERROR(VLOOKUP($B187&amp;"-"&amp;$C187,エリア表のみ!$AD$5:$AM$906,7,FALSE) ="●",FALSE)),1,0),0)</f>
        <v>0</v>
      </c>
      <c r="I187" s="71">
        <v>1100</v>
      </c>
      <c r="J187" s="71">
        <f>IFERROR(_xlfn.IFS(IFERROR(VLOOKUP($B187&amp;"-"&amp;$C187,エリア表のみ!$D$5:$M$906,1,FALSE) =$B187&amp;"-"&amp;$C187,FALSE),IFERROR(VLOOKUP($B187&amp;"-"&amp;$C187,エリア表のみ!$D$5:$M$906,9,FALSE),0),IFERROR(VLOOKUP($B187&amp;"-"&amp;$C187,エリア表のみ!$Q$5:$Z$906,1,FALSE) =$B187&amp;"-"&amp;$C187,FALSE),IFERROR(VLOOKUP($B187&amp;"-"&amp;$C187,エリア表のみ!$Q$5:$Z$906,9,FALSE),0),IFERROR(VLOOKUP($B187&amp;"-"&amp;$C187,エリア表のみ!$AD$5:$AM$906,1,FALSE) =$B187&amp;"-"&amp;$C187,FALSE),IFERROR(VLOOKUP($B187&amp;"-"&amp;$C187,エリア表のみ!$AD$5:$AM$906,9,FALSE),0)),0)</f>
        <v>0</v>
      </c>
    </row>
    <row r="188" spans="1:10">
      <c r="A188" s="17">
        <v>2</v>
      </c>
      <c r="B188" s="17">
        <v>121</v>
      </c>
      <c r="C188" s="71">
        <v>2</v>
      </c>
      <c r="D188" s="71">
        <f>IFERROR(IF(OR(IFERROR(VLOOKUP($B188&amp;"-"&amp;$C188,エリア表のみ!$D$5:$M$906,3,FALSE) ="●",FALSE),IFERROR(VLOOKUP($B188&amp;"-"&amp;$C188,エリア表のみ!$Q$5:$Z$906,3,FALSE) ="●",FALSE),IFERROR(VLOOKUP($B188&amp;"-"&amp;$C188,エリア表のみ!$AD$5:$AM$906,3,FALSE) ="●",FALSE)),1,0),0)</f>
        <v>0</v>
      </c>
      <c r="E188" s="71">
        <v>60</v>
      </c>
      <c r="F188" s="71">
        <f>IFERROR(IF(OR(IFERROR(VLOOKUP($B188&amp;"-"&amp;$C188,エリア表のみ!$D$5:$M$906,5,FALSE) ="●",FALSE),IFERROR(VLOOKUP($B188&amp;"-"&amp;$C188,エリア表のみ!$Q$5:$Z$906,5,FALSE) ="●",FALSE),IFERROR(VLOOKUP($B188&amp;"-"&amp;$C188,エリア表のみ!$AD$5:$AM$906,5,FALSE) ="●",FALSE)),1,0),0)</f>
        <v>0</v>
      </c>
      <c r="G188" s="71">
        <v>0</v>
      </c>
      <c r="H188" s="71">
        <f>IFERROR(IF(OR(IFERROR(VLOOKUP($B188&amp;"-"&amp;$C188,エリア表のみ!$D$5:$M$906,7,FALSE) ="●",FALSE),IFERROR(VLOOKUP($B188&amp;"-"&amp;$C188,エリア表のみ!$Q$5:$Z$906,7,FALSE) ="●",FALSE),IFERROR(VLOOKUP($B188&amp;"-"&amp;$C188,エリア表のみ!$AD$5:$AM$906,7,FALSE) ="●",FALSE)),1,0),0)</f>
        <v>0</v>
      </c>
      <c r="I188" s="71">
        <v>60</v>
      </c>
      <c r="J188" s="71">
        <f>IFERROR(_xlfn.IFS(IFERROR(VLOOKUP($B188&amp;"-"&amp;$C188,エリア表のみ!$D$5:$M$906,1,FALSE) =$B188&amp;"-"&amp;$C188,FALSE),IFERROR(VLOOKUP($B188&amp;"-"&amp;$C188,エリア表のみ!$D$5:$M$906,9,FALSE),0),IFERROR(VLOOKUP($B188&amp;"-"&amp;$C188,エリア表のみ!$Q$5:$Z$906,1,FALSE) =$B188&amp;"-"&amp;$C188,FALSE),IFERROR(VLOOKUP($B188&amp;"-"&amp;$C188,エリア表のみ!$Q$5:$Z$906,9,FALSE),0),IFERROR(VLOOKUP($B188&amp;"-"&amp;$C188,エリア表のみ!$AD$5:$AM$906,1,FALSE) =$B188&amp;"-"&amp;$C188,FALSE),IFERROR(VLOOKUP($B188&amp;"-"&amp;$C188,エリア表のみ!$AD$5:$AM$906,9,FALSE),0)),0)</f>
        <v>0</v>
      </c>
    </row>
    <row r="189" spans="1:10">
      <c r="A189" s="17">
        <v>3</v>
      </c>
      <c r="B189" s="17">
        <v>121</v>
      </c>
      <c r="C189" s="71">
        <v>3</v>
      </c>
      <c r="D189" s="71">
        <f>IFERROR(IF(OR(IFERROR(VLOOKUP($B189&amp;"-"&amp;$C189,エリア表のみ!$D$5:$M$906,3,FALSE) ="●",FALSE),IFERROR(VLOOKUP($B189&amp;"-"&amp;$C189,エリア表のみ!$Q$5:$Z$906,3,FALSE) ="●",FALSE),IFERROR(VLOOKUP($B189&amp;"-"&amp;$C189,エリア表のみ!$AD$5:$AM$906,3,FALSE) ="●",FALSE)),1,0),0)</f>
        <v>0</v>
      </c>
      <c r="E189" s="71">
        <v>510</v>
      </c>
      <c r="F189" s="71">
        <f>IFERROR(IF(OR(IFERROR(VLOOKUP($B189&amp;"-"&amp;$C189,エリア表のみ!$D$5:$M$906,5,FALSE) ="●",FALSE),IFERROR(VLOOKUP($B189&amp;"-"&amp;$C189,エリア表のみ!$Q$5:$Z$906,5,FALSE) ="●",FALSE),IFERROR(VLOOKUP($B189&amp;"-"&amp;$C189,エリア表のみ!$AD$5:$AM$906,5,FALSE) ="●",FALSE)),1,0),0)</f>
        <v>0</v>
      </c>
      <c r="G189" s="71">
        <v>90</v>
      </c>
      <c r="H189" s="71">
        <f>IFERROR(IF(OR(IFERROR(VLOOKUP($B189&amp;"-"&amp;$C189,エリア表のみ!$D$5:$M$906,7,FALSE) ="●",FALSE),IFERROR(VLOOKUP($B189&amp;"-"&amp;$C189,エリア表のみ!$Q$5:$Z$906,7,FALSE) ="●",FALSE),IFERROR(VLOOKUP($B189&amp;"-"&amp;$C189,エリア表のみ!$AD$5:$AM$906,7,FALSE) ="●",FALSE)),1,0),0)</f>
        <v>0</v>
      </c>
      <c r="I189" s="71">
        <v>600</v>
      </c>
      <c r="J189" s="71">
        <f>IFERROR(_xlfn.IFS(IFERROR(VLOOKUP($B189&amp;"-"&amp;$C189,エリア表のみ!$D$5:$M$906,1,FALSE) =$B189&amp;"-"&amp;$C189,FALSE),IFERROR(VLOOKUP($B189&amp;"-"&amp;$C189,エリア表のみ!$D$5:$M$906,9,FALSE),0),IFERROR(VLOOKUP($B189&amp;"-"&amp;$C189,エリア表のみ!$Q$5:$Z$906,1,FALSE) =$B189&amp;"-"&amp;$C189,FALSE),IFERROR(VLOOKUP($B189&amp;"-"&amp;$C189,エリア表のみ!$Q$5:$Z$906,9,FALSE),0),IFERROR(VLOOKUP($B189&amp;"-"&amp;$C189,エリア表のみ!$AD$5:$AM$906,1,FALSE) =$B189&amp;"-"&amp;$C189,FALSE),IFERROR(VLOOKUP($B189&amp;"-"&amp;$C189,エリア表のみ!$AD$5:$AM$906,9,FALSE),0)),0)</f>
        <v>0</v>
      </c>
    </row>
    <row r="190" spans="1:10">
      <c r="A190" s="17">
        <v>4</v>
      </c>
      <c r="B190" s="17">
        <v>121</v>
      </c>
      <c r="C190" s="71">
        <v>4</v>
      </c>
      <c r="D190" s="71">
        <f>IFERROR(IF(OR(IFERROR(VLOOKUP($B190&amp;"-"&amp;$C190,エリア表のみ!$D$5:$M$906,3,FALSE) ="●",FALSE),IFERROR(VLOOKUP($B190&amp;"-"&amp;$C190,エリア表のみ!$Q$5:$Z$906,3,FALSE) ="●",FALSE),IFERROR(VLOOKUP($B190&amp;"-"&amp;$C190,エリア表のみ!$AD$5:$AM$906,3,FALSE) ="●",FALSE)),1,0),0)</f>
        <v>0</v>
      </c>
      <c r="E190" s="71">
        <v>520</v>
      </c>
      <c r="F190" s="71">
        <f>IFERROR(IF(OR(IFERROR(VLOOKUP($B190&amp;"-"&amp;$C190,エリア表のみ!$D$5:$M$906,5,FALSE) ="●",FALSE),IFERROR(VLOOKUP($B190&amp;"-"&amp;$C190,エリア表のみ!$Q$5:$Z$906,5,FALSE) ="●",FALSE),IFERROR(VLOOKUP($B190&amp;"-"&amp;$C190,エリア表のみ!$AD$5:$AM$906,5,FALSE) ="●",FALSE)),1,0),0)</f>
        <v>0</v>
      </c>
      <c r="G190" s="71">
        <v>120</v>
      </c>
      <c r="H190" s="71">
        <f>IFERROR(IF(OR(IFERROR(VLOOKUP($B190&amp;"-"&amp;$C190,エリア表のみ!$D$5:$M$906,7,FALSE) ="●",FALSE),IFERROR(VLOOKUP($B190&amp;"-"&amp;$C190,エリア表のみ!$Q$5:$Z$906,7,FALSE) ="●",FALSE),IFERROR(VLOOKUP($B190&amp;"-"&amp;$C190,エリア表のみ!$AD$5:$AM$906,7,FALSE) ="●",FALSE)),1,0),0)</f>
        <v>0</v>
      </c>
      <c r="I190" s="71">
        <v>640</v>
      </c>
      <c r="J190" s="71">
        <f>IFERROR(_xlfn.IFS(IFERROR(VLOOKUP($B190&amp;"-"&amp;$C190,エリア表のみ!$D$5:$M$906,1,FALSE) =$B190&amp;"-"&amp;$C190,FALSE),IFERROR(VLOOKUP($B190&amp;"-"&amp;$C190,エリア表のみ!$D$5:$M$906,9,FALSE),0),IFERROR(VLOOKUP($B190&amp;"-"&amp;$C190,エリア表のみ!$Q$5:$Z$906,1,FALSE) =$B190&amp;"-"&amp;$C190,FALSE),IFERROR(VLOOKUP($B190&amp;"-"&amp;$C190,エリア表のみ!$Q$5:$Z$906,9,FALSE),0),IFERROR(VLOOKUP($B190&amp;"-"&amp;$C190,エリア表のみ!$AD$5:$AM$906,1,FALSE) =$B190&amp;"-"&amp;$C190,FALSE),IFERROR(VLOOKUP($B190&amp;"-"&amp;$C190,エリア表のみ!$AD$5:$AM$906,9,FALSE),0)),0)</f>
        <v>0</v>
      </c>
    </row>
    <row r="191" spans="1:10">
      <c r="A191" s="17">
        <v>2</v>
      </c>
      <c r="B191" s="17">
        <v>122</v>
      </c>
      <c r="C191" s="71">
        <v>2</v>
      </c>
      <c r="D191" s="71">
        <f>IFERROR(IF(OR(IFERROR(VLOOKUP($B191&amp;"-"&amp;$C191,エリア表のみ!$D$5:$M$906,3,FALSE) ="●",FALSE),IFERROR(VLOOKUP($B191&amp;"-"&amp;$C191,エリア表のみ!$Q$5:$Z$906,3,FALSE) ="●",FALSE),IFERROR(VLOOKUP($B191&amp;"-"&amp;$C191,エリア表のみ!$AD$5:$AM$906,3,FALSE) ="●",FALSE)),1,0),0)</f>
        <v>0</v>
      </c>
      <c r="E191" s="71">
        <v>120</v>
      </c>
      <c r="F191" s="71">
        <f>IFERROR(IF(OR(IFERROR(VLOOKUP($B191&amp;"-"&amp;$C191,エリア表のみ!$D$5:$M$906,5,FALSE) ="●",FALSE),IFERROR(VLOOKUP($B191&amp;"-"&amp;$C191,エリア表のみ!$Q$5:$Z$906,5,FALSE) ="●",FALSE),IFERROR(VLOOKUP($B191&amp;"-"&amp;$C191,エリア表のみ!$AD$5:$AM$906,5,FALSE) ="●",FALSE)),1,0),0)</f>
        <v>0</v>
      </c>
      <c r="G191" s="71">
        <v>0</v>
      </c>
      <c r="H191" s="71">
        <f>IFERROR(IF(OR(IFERROR(VLOOKUP($B191&amp;"-"&amp;$C191,エリア表のみ!$D$5:$M$906,7,FALSE) ="●",FALSE),IFERROR(VLOOKUP($B191&amp;"-"&amp;$C191,エリア表のみ!$Q$5:$Z$906,7,FALSE) ="●",FALSE),IFERROR(VLOOKUP($B191&amp;"-"&amp;$C191,エリア表のみ!$AD$5:$AM$906,7,FALSE) ="●",FALSE)),1,0),0)</f>
        <v>0</v>
      </c>
      <c r="I191" s="71">
        <v>120</v>
      </c>
      <c r="J191" s="71">
        <f>IFERROR(_xlfn.IFS(IFERROR(VLOOKUP($B191&amp;"-"&amp;$C191,エリア表のみ!$D$5:$M$906,1,FALSE) =$B191&amp;"-"&amp;$C191,FALSE),IFERROR(VLOOKUP($B191&amp;"-"&amp;$C191,エリア表のみ!$D$5:$M$906,9,FALSE),0),IFERROR(VLOOKUP($B191&amp;"-"&amp;$C191,エリア表のみ!$Q$5:$Z$906,1,FALSE) =$B191&amp;"-"&amp;$C191,FALSE),IFERROR(VLOOKUP($B191&amp;"-"&amp;$C191,エリア表のみ!$Q$5:$Z$906,9,FALSE),0),IFERROR(VLOOKUP($B191&amp;"-"&amp;$C191,エリア表のみ!$AD$5:$AM$906,1,FALSE) =$B191&amp;"-"&amp;$C191,FALSE),IFERROR(VLOOKUP($B191&amp;"-"&amp;$C191,エリア表のみ!$AD$5:$AM$906,9,FALSE),0)),0)</f>
        <v>0</v>
      </c>
    </row>
    <row r="192" spans="1:10">
      <c r="A192" s="17">
        <v>3</v>
      </c>
      <c r="B192" s="17">
        <v>122</v>
      </c>
      <c r="C192" s="71">
        <v>3</v>
      </c>
      <c r="D192" s="71">
        <f>IFERROR(IF(OR(IFERROR(VLOOKUP($B192&amp;"-"&amp;$C192,エリア表のみ!$D$5:$M$906,3,FALSE) ="●",FALSE),IFERROR(VLOOKUP($B192&amp;"-"&amp;$C192,エリア表のみ!$Q$5:$Z$906,3,FALSE) ="●",FALSE),IFERROR(VLOOKUP($B192&amp;"-"&amp;$C192,エリア表のみ!$AD$5:$AM$906,3,FALSE) ="●",FALSE)),1,0),0)</f>
        <v>0</v>
      </c>
      <c r="E192" s="71">
        <v>580</v>
      </c>
      <c r="F192" s="71">
        <f>IFERROR(IF(OR(IFERROR(VLOOKUP($B192&amp;"-"&amp;$C192,エリア表のみ!$D$5:$M$906,5,FALSE) ="●",FALSE),IFERROR(VLOOKUP($B192&amp;"-"&amp;$C192,エリア表のみ!$Q$5:$Z$906,5,FALSE) ="●",FALSE),IFERROR(VLOOKUP($B192&amp;"-"&amp;$C192,エリア表のみ!$AD$5:$AM$906,5,FALSE) ="●",FALSE)),1,0),0)</f>
        <v>0</v>
      </c>
      <c r="G192" s="71">
        <v>690</v>
      </c>
      <c r="H192" s="71">
        <f>IFERROR(IF(OR(IFERROR(VLOOKUP($B192&amp;"-"&amp;$C192,エリア表のみ!$D$5:$M$906,7,FALSE) ="●",FALSE),IFERROR(VLOOKUP($B192&amp;"-"&amp;$C192,エリア表のみ!$Q$5:$Z$906,7,FALSE) ="●",FALSE),IFERROR(VLOOKUP($B192&amp;"-"&amp;$C192,エリア表のみ!$AD$5:$AM$906,7,FALSE) ="●",FALSE)),1,0),0)</f>
        <v>0</v>
      </c>
      <c r="I192" s="71">
        <v>1270</v>
      </c>
      <c r="J192" s="71">
        <f>IFERROR(_xlfn.IFS(IFERROR(VLOOKUP($B192&amp;"-"&amp;$C192,エリア表のみ!$D$5:$M$906,1,FALSE) =$B192&amp;"-"&amp;$C192,FALSE),IFERROR(VLOOKUP($B192&amp;"-"&amp;$C192,エリア表のみ!$D$5:$M$906,9,FALSE),0),IFERROR(VLOOKUP($B192&amp;"-"&amp;$C192,エリア表のみ!$Q$5:$Z$906,1,FALSE) =$B192&amp;"-"&amp;$C192,FALSE),IFERROR(VLOOKUP($B192&amp;"-"&amp;$C192,エリア表のみ!$Q$5:$Z$906,9,FALSE),0),IFERROR(VLOOKUP($B192&amp;"-"&amp;$C192,エリア表のみ!$AD$5:$AM$906,1,FALSE) =$B192&amp;"-"&amp;$C192,FALSE),IFERROR(VLOOKUP($B192&amp;"-"&amp;$C192,エリア表のみ!$AD$5:$AM$906,9,FALSE),0)),0)</f>
        <v>0</v>
      </c>
    </row>
    <row r="193" spans="1:12">
      <c r="A193" s="17">
        <v>4</v>
      </c>
      <c r="B193" s="17">
        <v>122</v>
      </c>
      <c r="C193" s="71">
        <v>4</v>
      </c>
      <c r="D193" s="71">
        <f>IFERROR(IF(OR(IFERROR(VLOOKUP($B193&amp;"-"&amp;$C193,エリア表のみ!$D$5:$M$906,3,FALSE) ="●",FALSE),IFERROR(VLOOKUP($B193&amp;"-"&amp;$C193,エリア表のみ!$Q$5:$Z$906,3,FALSE) ="●",FALSE),IFERROR(VLOOKUP($B193&amp;"-"&amp;$C193,エリア表のみ!$AD$5:$AM$906,3,FALSE) ="●",FALSE)),1,0),0)</f>
        <v>0</v>
      </c>
      <c r="E193" s="71">
        <v>100</v>
      </c>
      <c r="F193" s="71">
        <f>IFERROR(IF(OR(IFERROR(VLOOKUP($B193&amp;"-"&amp;$C193,エリア表のみ!$D$5:$M$906,5,FALSE) ="●",FALSE),IFERROR(VLOOKUP($B193&amp;"-"&amp;$C193,エリア表のみ!$Q$5:$Z$906,5,FALSE) ="●",FALSE),IFERROR(VLOOKUP($B193&amp;"-"&amp;$C193,エリア表のみ!$AD$5:$AM$906,5,FALSE) ="●",FALSE)),1,0),0)</f>
        <v>0</v>
      </c>
      <c r="G193" s="71">
        <v>60</v>
      </c>
      <c r="H193" s="71">
        <f>IFERROR(IF(OR(IFERROR(VLOOKUP($B193&amp;"-"&amp;$C193,エリア表のみ!$D$5:$M$906,7,FALSE) ="●",FALSE),IFERROR(VLOOKUP($B193&amp;"-"&amp;$C193,エリア表のみ!$Q$5:$Z$906,7,FALSE) ="●",FALSE),IFERROR(VLOOKUP($B193&amp;"-"&amp;$C193,エリア表のみ!$AD$5:$AM$906,7,FALSE) ="●",FALSE)),1,0),0)</f>
        <v>0</v>
      </c>
      <c r="I193" s="71">
        <v>160</v>
      </c>
      <c r="J193" s="71">
        <f>IFERROR(_xlfn.IFS(IFERROR(VLOOKUP($B193&amp;"-"&amp;$C193,エリア表のみ!$D$5:$M$906,1,FALSE) =$B193&amp;"-"&amp;$C193,FALSE),IFERROR(VLOOKUP($B193&amp;"-"&amp;$C193,エリア表のみ!$D$5:$M$906,9,FALSE),0),IFERROR(VLOOKUP($B193&amp;"-"&amp;$C193,エリア表のみ!$Q$5:$Z$906,1,FALSE) =$B193&amp;"-"&amp;$C193,FALSE),IFERROR(VLOOKUP($B193&amp;"-"&amp;$C193,エリア表のみ!$Q$5:$Z$906,9,FALSE),0),IFERROR(VLOOKUP($B193&amp;"-"&amp;$C193,エリア表のみ!$AD$5:$AM$906,1,FALSE) =$B193&amp;"-"&amp;$C193,FALSE),IFERROR(VLOOKUP($B193&amp;"-"&amp;$C193,エリア表のみ!$AD$5:$AM$906,9,FALSE),0)),0)</f>
        <v>0</v>
      </c>
    </row>
    <row r="194" spans="1:12">
      <c r="A194" s="17">
        <v>5</v>
      </c>
      <c r="B194" s="17">
        <v>122</v>
      </c>
      <c r="C194" s="71">
        <v>5</v>
      </c>
      <c r="D194" s="71">
        <f>IFERROR(IF(OR(IFERROR(VLOOKUP($B194&amp;"-"&amp;$C194,エリア表のみ!$D$5:$M$906,3,FALSE) ="●",FALSE),IFERROR(VLOOKUP($B194&amp;"-"&amp;$C194,エリア表のみ!$Q$5:$Z$906,3,FALSE) ="●",FALSE),IFERROR(VLOOKUP($B194&amp;"-"&amp;$C194,エリア表のみ!$AD$5:$AM$906,3,FALSE) ="●",FALSE)),1,0),0)</f>
        <v>0</v>
      </c>
      <c r="E194" s="71">
        <v>200</v>
      </c>
      <c r="F194" s="71">
        <f>IFERROR(IF(OR(IFERROR(VLOOKUP($B194&amp;"-"&amp;$C194,エリア表のみ!$D$5:$M$906,5,FALSE) ="●",FALSE),IFERROR(VLOOKUP($B194&amp;"-"&amp;$C194,エリア表のみ!$Q$5:$Z$906,5,FALSE) ="●",FALSE),IFERROR(VLOOKUP($B194&amp;"-"&amp;$C194,エリア表のみ!$AD$5:$AM$906,5,FALSE) ="●",FALSE)),1,0),0)</f>
        <v>0</v>
      </c>
      <c r="G194" s="71">
        <v>60</v>
      </c>
      <c r="H194" s="71">
        <f>IFERROR(IF(OR(IFERROR(VLOOKUP($B194&amp;"-"&amp;$C194,エリア表のみ!$D$5:$M$906,7,FALSE) ="●",FALSE),IFERROR(VLOOKUP($B194&amp;"-"&amp;$C194,エリア表のみ!$Q$5:$Z$906,7,FALSE) ="●",FALSE),IFERROR(VLOOKUP($B194&amp;"-"&amp;$C194,エリア表のみ!$AD$5:$AM$906,7,FALSE) ="●",FALSE)),1,0),0)</f>
        <v>0</v>
      </c>
      <c r="I194" s="71">
        <v>260</v>
      </c>
      <c r="J194" s="71">
        <f>IFERROR(_xlfn.IFS(IFERROR(VLOOKUP($B194&amp;"-"&amp;$C194,エリア表のみ!$D$5:$M$906,1,FALSE) =$B194&amp;"-"&amp;$C194,FALSE),IFERROR(VLOOKUP($B194&amp;"-"&amp;$C194,エリア表のみ!$D$5:$M$906,9,FALSE),0),IFERROR(VLOOKUP($B194&amp;"-"&amp;$C194,エリア表のみ!$Q$5:$Z$906,1,FALSE) =$B194&amp;"-"&amp;$C194,FALSE),IFERROR(VLOOKUP($B194&amp;"-"&amp;$C194,エリア表のみ!$Q$5:$Z$906,9,FALSE),0),IFERROR(VLOOKUP($B194&amp;"-"&amp;$C194,エリア表のみ!$AD$5:$AM$906,1,FALSE) =$B194&amp;"-"&amp;$C194,FALSE),IFERROR(VLOOKUP($B194&amp;"-"&amp;$C194,エリア表のみ!$AD$5:$AM$906,9,FALSE),0)),0)</f>
        <v>0</v>
      </c>
    </row>
    <row r="195" spans="1:12">
      <c r="A195" s="17">
        <v>6</v>
      </c>
      <c r="B195" s="17">
        <v>122</v>
      </c>
      <c r="C195" s="71">
        <v>6</v>
      </c>
      <c r="D195" s="71">
        <f>IFERROR(IF(OR(IFERROR(VLOOKUP($B195&amp;"-"&amp;$C195,エリア表のみ!$D$5:$M$906,3,FALSE) ="●",FALSE),IFERROR(VLOOKUP($B195&amp;"-"&amp;$C195,エリア表のみ!$Q$5:$Z$906,3,FALSE) ="●",FALSE),IFERROR(VLOOKUP($B195&amp;"-"&amp;$C195,エリア表のみ!$AD$5:$AM$906,3,FALSE) ="●",FALSE)),1,0),0)</f>
        <v>0</v>
      </c>
      <c r="E195" s="71">
        <v>150</v>
      </c>
      <c r="F195" s="71">
        <f>IFERROR(IF(OR(IFERROR(VLOOKUP($B195&amp;"-"&amp;$C195,エリア表のみ!$D$5:$M$906,5,FALSE) ="●",FALSE),IFERROR(VLOOKUP($B195&amp;"-"&amp;$C195,エリア表のみ!$Q$5:$Z$906,5,FALSE) ="●",FALSE),IFERROR(VLOOKUP($B195&amp;"-"&amp;$C195,エリア表のみ!$AD$5:$AM$906,5,FALSE) ="●",FALSE)),1,0),0)</f>
        <v>0</v>
      </c>
      <c r="G195" s="71">
        <v>40</v>
      </c>
      <c r="H195" s="71">
        <f>IFERROR(IF(OR(IFERROR(VLOOKUP($B195&amp;"-"&amp;$C195,エリア表のみ!$D$5:$M$906,7,FALSE) ="●",FALSE),IFERROR(VLOOKUP($B195&amp;"-"&amp;$C195,エリア表のみ!$Q$5:$Z$906,7,FALSE) ="●",FALSE),IFERROR(VLOOKUP($B195&amp;"-"&amp;$C195,エリア表のみ!$AD$5:$AM$906,7,FALSE) ="●",FALSE)),1,0),0)</f>
        <v>0</v>
      </c>
      <c r="I195" s="71">
        <v>190</v>
      </c>
      <c r="J195" s="71">
        <f>IFERROR(_xlfn.IFS(IFERROR(VLOOKUP($B195&amp;"-"&amp;$C195,エリア表のみ!$D$5:$M$906,1,FALSE) =$B195&amp;"-"&amp;$C195,FALSE),IFERROR(VLOOKUP($B195&amp;"-"&amp;$C195,エリア表のみ!$D$5:$M$906,9,FALSE),0),IFERROR(VLOOKUP($B195&amp;"-"&amp;$C195,エリア表のみ!$Q$5:$Z$906,1,FALSE) =$B195&amp;"-"&amp;$C195,FALSE),IFERROR(VLOOKUP($B195&amp;"-"&amp;$C195,エリア表のみ!$Q$5:$Z$906,9,FALSE),0),IFERROR(VLOOKUP($B195&amp;"-"&amp;$C195,エリア表のみ!$AD$5:$AM$906,1,FALSE) =$B195&amp;"-"&amp;$C195,FALSE),IFERROR(VLOOKUP($B195&amp;"-"&amp;$C195,エリア表のみ!$AD$5:$AM$906,9,FALSE),0)),0)</f>
        <v>0</v>
      </c>
    </row>
    <row r="196" spans="1:12">
      <c r="A196" s="17">
        <v>7</v>
      </c>
      <c r="B196" s="17">
        <v>122</v>
      </c>
      <c r="C196" s="71">
        <v>7</v>
      </c>
      <c r="D196" s="71">
        <f>IFERROR(IF(OR(IFERROR(VLOOKUP($B196&amp;"-"&amp;$C196,エリア表のみ!$D$5:$M$906,3,FALSE) ="●",FALSE),IFERROR(VLOOKUP($B196&amp;"-"&amp;$C196,エリア表のみ!$Q$5:$Z$906,3,FALSE) ="●",FALSE),IFERROR(VLOOKUP($B196&amp;"-"&amp;$C196,エリア表のみ!$AD$5:$AM$906,3,FALSE) ="●",FALSE)),1,0),0)</f>
        <v>0</v>
      </c>
      <c r="E196" s="71">
        <v>150</v>
      </c>
      <c r="F196" s="71">
        <f>IFERROR(IF(OR(IFERROR(VLOOKUP($B196&amp;"-"&amp;$C196,エリア表のみ!$D$5:$M$906,5,FALSE) ="●",FALSE),IFERROR(VLOOKUP($B196&amp;"-"&amp;$C196,エリア表のみ!$Q$5:$Z$906,5,FALSE) ="●",FALSE),IFERROR(VLOOKUP($B196&amp;"-"&amp;$C196,エリア表のみ!$AD$5:$AM$906,5,FALSE) ="●",FALSE)),1,0),0)</f>
        <v>0</v>
      </c>
      <c r="G196" s="71">
        <v>0</v>
      </c>
      <c r="H196" s="71">
        <f>IFERROR(IF(OR(IFERROR(VLOOKUP($B196&amp;"-"&amp;$C196,エリア表のみ!$D$5:$M$906,7,FALSE) ="●",FALSE),IFERROR(VLOOKUP($B196&amp;"-"&amp;$C196,エリア表のみ!$Q$5:$Z$906,7,FALSE) ="●",FALSE),IFERROR(VLOOKUP($B196&amp;"-"&amp;$C196,エリア表のみ!$AD$5:$AM$906,7,FALSE) ="●",FALSE)),1,0),0)</f>
        <v>0</v>
      </c>
      <c r="I196" s="71">
        <v>150</v>
      </c>
      <c r="J196" s="71">
        <f>IFERROR(_xlfn.IFS(IFERROR(VLOOKUP($B196&amp;"-"&amp;$C196,エリア表のみ!$D$5:$M$906,1,FALSE) =$B196&amp;"-"&amp;$C196,FALSE),IFERROR(VLOOKUP($B196&amp;"-"&amp;$C196,エリア表のみ!$D$5:$M$906,9,FALSE),0),IFERROR(VLOOKUP($B196&amp;"-"&amp;$C196,エリア表のみ!$Q$5:$Z$906,1,FALSE) =$B196&amp;"-"&amp;$C196,FALSE),IFERROR(VLOOKUP($B196&amp;"-"&amp;$C196,エリア表のみ!$Q$5:$Z$906,9,FALSE),0),IFERROR(VLOOKUP($B196&amp;"-"&amp;$C196,エリア表のみ!$AD$5:$AM$906,1,FALSE) =$B196&amp;"-"&amp;$C196,FALSE),IFERROR(VLOOKUP($B196&amp;"-"&amp;$C196,エリア表のみ!$AD$5:$AM$906,9,FALSE),0)),0)</f>
        <v>0</v>
      </c>
    </row>
    <row r="197" spans="1:12">
      <c r="A197" s="17">
        <v>8</v>
      </c>
      <c r="B197" s="17">
        <v>122</v>
      </c>
      <c r="C197" s="71">
        <v>8</v>
      </c>
      <c r="D197" s="71">
        <f>IFERROR(IF(OR(IFERROR(VLOOKUP($B197&amp;"-"&amp;$C197,エリア表のみ!$D$5:$M$906,3,FALSE) ="●",FALSE),IFERROR(VLOOKUP($B197&amp;"-"&amp;$C197,エリア表のみ!$Q$5:$Z$906,3,FALSE) ="●",FALSE),IFERROR(VLOOKUP($B197&amp;"-"&amp;$C197,エリア表のみ!$AD$5:$AM$906,3,FALSE) ="●",FALSE)),1,0),0)</f>
        <v>0</v>
      </c>
      <c r="E197" s="71">
        <v>50</v>
      </c>
      <c r="F197" s="71">
        <f>IFERROR(IF(OR(IFERROR(VLOOKUP($B197&amp;"-"&amp;$C197,エリア表のみ!$D$5:$M$906,5,FALSE) ="●",FALSE),IFERROR(VLOOKUP($B197&amp;"-"&amp;$C197,エリア表のみ!$Q$5:$Z$906,5,FALSE) ="●",FALSE),IFERROR(VLOOKUP($B197&amp;"-"&amp;$C197,エリア表のみ!$AD$5:$AM$906,5,FALSE) ="●",FALSE)),1,0),0)</f>
        <v>0</v>
      </c>
      <c r="G197" s="71">
        <v>0</v>
      </c>
      <c r="H197" s="71">
        <f>IFERROR(IF(OR(IFERROR(VLOOKUP($B197&amp;"-"&amp;$C197,エリア表のみ!$D$5:$M$906,7,FALSE) ="●",FALSE),IFERROR(VLOOKUP($B197&amp;"-"&amp;$C197,エリア表のみ!$Q$5:$Z$906,7,FALSE) ="●",FALSE),IFERROR(VLOOKUP($B197&amp;"-"&amp;$C197,エリア表のみ!$AD$5:$AM$906,7,FALSE) ="●",FALSE)),1,0),0)</f>
        <v>0</v>
      </c>
      <c r="I197" s="71">
        <v>50</v>
      </c>
      <c r="J197" s="71">
        <f>IFERROR(_xlfn.IFS(IFERROR(VLOOKUP($B197&amp;"-"&amp;$C197,エリア表のみ!$D$5:$M$906,1,FALSE) =$B197&amp;"-"&amp;$C197,FALSE),IFERROR(VLOOKUP($B197&amp;"-"&amp;$C197,エリア表のみ!$D$5:$M$906,9,FALSE),0),IFERROR(VLOOKUP($B197&amp;"-"&amp;$C197,エリア表のみ!$Q$5:$Z$906,1,FALSE) =$B197&amp;"-"&amp;$C197,FALSE),IFERROR(VLOOKUP($B197&amp;"-"&amp;$C197,エリア表のみ!$Q$5:$Z$906,9,FALSE),0),IFERROR(VLOOKUP($B197&amp;"-"&amp;$C197,エリア表のみ!$AD$5:$AM$906,1,FALSE) =$B197&amp;"-"&amp;$C197,FALSE),IFERROR(VLOOKUP($B197&amp;"-"&amp;$C197,エリア表のみ!$AD$5:$AM$906,9,FALSE),0)),0)</f>
        <v>0</v>
      </c>
    </row>
    <row r="198" spans="1:12">
      <c r="A198" s="17">
        <v>9</v>
      </c>
      <c r="B198" s="17">
        <v>122</v>
      </c>
      <c r="C198" s="71">
        <v>9</v>
      </c>
      <c r="D198" s="71">
        <f>IFERROR(IF(OR(IFERROR(VLOOKUP($B198&amp;"-"&amp;$C198,エリア表のみ!$D$5:$M$906,3,FALSE) ="●",FALSE),IFERROR(VLOOKUP($B198&amp;"-"&amp;$C198,エリア表のみ!$Q$5:$Z$906,3,FALSE) ="●",FALSE),IFERROR(VLOOKUP($B198&amp;"-"&amp;$C198,エリア表のみ!$AD$5:$AM$906,3,FALSE) ="●",FALSE)),1,0),0)</f>
        <v>0</v>
      </c>
      <c r="E198" s="71">
        <v>100</v>
      </c>
      <c r="F198" s="71">
        <f>IFERROR(IF(OR(IFERROR(VLOOKUP($B198&amp;"-"&amp;$C198,エリア表のみ!$D$5:$M$906,5,FALSE) ="●",FALSE),IFERROR(VLOOKUP($B198&amp;"-"&amp;$C198,エリア表のみ!$Q$5:$Z$906,5,FALSE) ="●",FALSE),IFERROR(VLOOKUP($B198&amp;"-"&amp;$C198,エリア表のみ!$AD$5:$AM$906,5,FALSE) ="●",FALSE)),1,0),0)</f>
        <v>0</v>
      </c>
      <c r="G198" s="71">
        <v>0</v>
      </c>
      <c r="H198" s="71">
        <f>IFERROR(IF(OR(IFERROR(VLOOKUP($B198&amp;"-"&amp;$C198,エリア表のみ!$D$5:$M$906,7,FALSE) ="●",FALSE),IFERROR(VLOOKUP($B198&amp;"-"&amp;$C198,エリア表のみ!$Q$5:$Z$906,7,FALSE) ="●",FALSE),IFERROR(VLOOKUP($B198&amp;"-"&amp;$C198,エリア表のみ!$AD$5:$AM$906,7,FALSE) ="●",FALSE)),1,0),0)</f>
        <v>0</v>
      </c>
      <c r="I198" s="71">
        <v>100</v>
      </c>
      <c r="J198" s="71">
        <f>IFERROR(_xlfn.IFS(IFERROR(VLOOKUP($B198&amp;"-"&amp;$C198,エリア表のみ!$D$5:$M$906,1,FALSE) =$B198&amp;"-"&amp;$C198,FALSE),IFERROR(VLOOKUP($B198&amp;"-"&amp;$C198,エリア表のみ!$D$5:$M$906,9,FALSE),0),IFERROR(VLOOKUP($B198&amp;"-"&amp;$C198,エリア表のみ!$Q$5:$Z$906,1,FALSE) =$B198&amp;"-"&amp;$C198,FALSE),IFERROR(VLOOKUP($B198&amp;"-"&amp;$C198,エリア表のみ!$Q$5:$Z$906,9,FALSE),0),IFERROR(VLOOKUP($B198&amp;"-"&amp;$C198,エリア表のみ!$AD$5:$AM$906,1,FALSE) =$B198&amp;"-"&amp;$C198,FALSE),IFERROR(VLOOKUP($B198&amp;"-"&amp;$C198,エリア表のみ!$AD$5:$AM$906,9,FALSE),0)),0)</f>
        <v>0</v>
      </c>
    </row>
    <row r="199" spans="1:12">
      <c r="A199" s="17">
        <v>10</v>
      </c>
      <c r="B199" s="17">
        <v>122</v>
      </c>
      <c r="C199" s="71">
        <v>10</v>
      </c>
      <c r="D199" s="71">
        <f>IFERROR(IF(OR(IFERROR(VLOOKUP($B199&amp;"-"&amp;$C199,エリア表のみ!$D$5:$M$906,3,FALSE) ="●",FALSE),IFERROR(VLOOKUP($B199&amp;"-"&amp;$C199,エリア表のみ!$Q$5:$Z$906,3,FALSE) ="●",FALSE),IFERROR(VLOOKUP($B199&amp;"-"&amp;$C199,エリア表のみ!$AD$5:$AM$906,3,FALSE) ="●",FALSE)),1,0),0)</f>
        <v>0</v>
      </c>
      <c r="E199" s="71">
        <v>150</v>
      </c>
      <c r="F199" s="71">
        <f>IFERROR(IF(OR(IFERROR(VLOOKUP($B199&amp;"-"&amp;$C199,エリア表のみ!$D$5:$M$906,5,FALSE) ="●",FALSE),IFERROR(VLOOKUP($B199&amp;"-"&amp;$C199,エリア表のみ!$Q$5:$Z$906,5,FALSE) ="●",FALSE),IFERROR(VLOOKUP($B199&amp;"-"&amp;$C199,エリア表のみ!$AD$5:$AM$906,5,FALSE) ="●",FALSE)),1,0),0)</f>
        <v>0</v>
      </c>
      <c r="G199" s="71">
        <v>0</v>
      </c>
      <c r="H199" s="71">
        <f>IFERROR(IF(OR(IFERROR(VLOOKUP($B199&amp;"-"&amp;$C199,エリア表のみ!$D$5:$M$906,7,FALSE) ="●",FALSE),IFERROR(VLOOKUP($B199&amp;"-"&amp;$C199,エリア表のみ!$Q$5:$Z$906,7,FALSE) ="●",FALSE),IFERROR(VLOOKUP($B199&amp;"-"&amp;$C199,エリア表のみ!$AD$5:$AM$906,7,FALSE) ="●",FALSE)),1,0),0)</f>
        <v>0</v>
      </c>
      <c r="I199" s="71">
        <v>150</v>
      </c>
      <c r="J199" s="71">
        <f>IFERROR(_xlfn.IFS(IFERROR(VLOOKUP($B199&amp;"-"&amp;$C199,エリア表のみ!$D$5:$M$906,1,FALSE) =$B199&amp;"-"&amp;$C199,FALSE),IFERROR(VLOOKUP($B199&amp;"-"&amp;$C199,エリア表のみ!$D$5:$M$906,9,FALSE),0),IFERROR(VLOOKUP($B199&amp;"-"&amp;$C199,エリア表のみ!$Q$5:$Z$906,1,FALSE) =$B199&amp;"-"&amp;$C199,FALSE),IFERROR(VLOOKUP($B199&amp;"-"&amp;$C199,エリア表のみ!$Q$5:$Z$906,9,FALSE),0),IFERROR(VLOOKUP($B199&amp;"-"&amp;$C199,エリア表のみ!$AD$5:$AM$906,1,FALSE) =$B199&amp;"-"&amp;$C199,FALSE),IFERROR(VLOOKUP($B199&amp;"-"&amp;$C199,エリア表のみ!$AD$5:$AM$906,9,FALSE),0)),0)</f>
        <v>0</v>
      </c>
    </row>
    <row r="200" spans="1:12">
      <c r="A200" s="17">
        <v>1</v>
      </c>
      <c r="B200" s="17">
        <v>136</v>
      </c>
      <c r="C200" s="71">
        <v>1</v>
      </c>
      <c r="D200" s="71">
        <f>IFERROR(IF(OR(IFERROR(VLOOKUP($B200&amp;"-"&amp;$C200,エリア表のみ!$D$5:$M$906,3,FALSE) ="●",FALSE),IFERROR(VLOOKUP($B200&amp;"-"&amp;$C200,エリア表のみ!$Q$5:$Z$906,3,FALSE) ="●",FALSE),IFERROR(VLOOKUP($B200&amp;"-"&amp;$C200,エリア表のみ!$AD$5:$AM$906,3,FALSE) ="●",FALSE)),1,0),0)</f>
        <v>0</v>
      </c>
      <c r="E200" s="71">
        <v>35</v>
      </c>
      <c r="F200" s="71">
        <f>IFERROR(IF(OR(IFERROR(VLOOKUP($B200&amp;"-"&amp;$C200,エリア表のみ!$D$5:$M$906,5,FALSE) ="●",FALSE),IFERROR(VLOOKUP($B200&amp;"-"&amp;$C200,エリア表のみ!$Q$5:$Z$906,5,FALSE) ="●",FALSE),IFERROR(VLOOKUP($B200&amp;"-"&amp;$C200,エリア表のみ!$AD$5:$AM$906,5,FALSE) ="●",FALSE)),1,0),0)</f>
        <v>0</v>
      </c>
      <c r="G200" s="71">
        <v>20</v>
      </c>
      <c r="H200" s="71">
        <f>IFERROR(IF(OR(IFERROR(VLOOKUP($B200&amp;"-"&amp;$C200,エリア表のみ!$D$5:$M$906,7,FALSE) ="●",FALSE),IFERROR(VLOOKUP($B200&amp;"-"&amp;$C200,エリア表のみ!$Q$5:$Z$906,7,FALSE) ="●",FALSE),IFERROR(VLOOKUP($B200&amp;"-"&amp;$C200,エリア表のみ!$AD$5:$AM$906,7,FALSE) ="●",FALSE)),1,0),0)</f>
        <v>0</v>
      </c>
      <c r="I200" s="71">
        <v>55</v>
      </c>
      <c r="J200" s="71">
        <f>IFERROR(_xlfn.IFS(IFERROR(VLOOKUP($B200&amp;"-"&amp;$C200,エリア表のみ!$D$5:$M$906,1,FALSE) =$B200&amp;"-"&amp;$C200,FALSE),IFERROR(VLOOKUP($B200&amp;"-"&amp;$C200,エリア表のみ!$D$5:$M$906,9,FALSE),0),IFERROR(VLOOKUP($B200&amp;"-"&amp;$C200,エリア表のみ!$Q$5:$Z$906,1,FALSE) =$B200&amp;"-"&amp;$C200,FALSE),IFERROR(VLOOKUP($B200&amp;"-"&amp;$C200,エリア表のみ!$Q$5:$Z$906,9,FALSE),0),IFERROR(VLOOKUP($B200&amp;"-"&amp;$C200,エリア表のみ!$AD$5:$AM$906,1,FALSE) =$B200&amp;"-"&amp;$C200,FALSE),IFERROR(VLOOKUP($B200&amp;"-"&amp;$C200,エリア表のみ!$AD$5:$AM$906,9,FALSE),0)),0)</f>
        <v>0</v>
      </c>
    </row>
    <row r="201" spans="1:12">
      <c r="A201" s="17">
        <v>2</v>
      </c>
      <c r="B201" s="17">
        <v>136</v>
      </c>
      <c r="C201" s="71">
        <v>2</v>
      </c>
      <c r="D201" s="71">
        <f>IFERROR(IF(OR(IFERROR(VLOOKUP($B201&amp;"-"&amp;$C201,エリア表のみ!$D$5:$M$906,3,FALSE) ="●",FALSE),IFERROR(VLOOKUP($B201&amp;"-"&amp;$C201,エリア表のみ!$Q$5:$Z$906,3,FALSE) ="●",FALSE),IFERROR(VLOOKUP($B201&amp;"-"&amp;$C201,エリア表のみ!$AD$5:$AM$906,3,FALSE) ="●",FALSE)),1,0),0)</f>
        <v>0</v>
      </c>
      <c r="E201" s="71">
        <v>10</v>
      </c>
      <c r="F201" s="71">
        <f>IFERROR(IF(OR(IFERROR(VLOOKUP($B201&amp;"-"&amp;$C201,エリア表のみ!$D$5:$M$906,5,FALSE) ="●",FALSE),IFERROR(VLOOKUP($B201&amp;"-"&amp;$C201,エリア表のみ!$Q$5:$Z$906,5,FALSE) ="●",FALSE),IFERROR(VLOOKUP($B201&amp;"-"&amp;$C201,エリア表のみ!$AD$5:$AM$906,5,FALSE) ="●",FALSE)),1,0),0)</f>
        <v>0</v>
      </c>
      <c r="G201" s="71">
        <v>15</v>
      </c>
      <c r="H201" s="71">
        <f>IFERROR(IF(OR(IFERROR(VLOOKUP($B201&amp;"-"&amp;$C201,エリア表のみ!$D$5:$M$906,7,FALSE) ="●",FALSE),IFERROR(VLOOKUP($B201&amp;"-"&amp;$C201,エリア表のみ!$Q$5:$Z$906,7,FALSE) ="●",FALSE),IFERROR(VLOOKUP($B201&amp;"-"&amp;$C201,エリア表のみ!$AD$5:$AM$906,7,FALSE) ="●",FALSE)),1,0),0)</f>
        <v>0</v>
      </c>
      <c r="I201" s="71">
        <v>25</v>
      </c>
      <c r="J201" s="71">
        <f>IFERROR(_xlfn.IFS(IFERROR(VLOOKUP($B201&amp;"-"&amp;$C201,エリア表のみ!$D$5:$M$906,1,FALSE) =$B201&amp;"-"&amp;$C201,FALSE),IFERROR(VLOOKUP($B201&amp;"-"&amp;$C201,エリア表のみ!$D$5:$M$906,9,FALSE),0),IFERROR(VLOOKUP($B201&amp;"-"&amp;$C201,エリア表のみ!$Q$5:$Z$906,1,FALSE) =$B201&amp;"-"&amp;$C201,FALSE),IFERROR(VLOOKUP($B201&amp;"-"&amp;$C201,エリア表のみ!$Q$5:$Z$906,9,FALSE),0),IFERROR(VLOOKUP($B201&amp;"-"&amp;$C201,エリア表のみ!$AD$5:$AM$906,1,FALSE) =$B201&amp;"-"&amp;$C201,FALSE),IFERROR(VLOOKUP($B201&amp;"-"&amp;$C201,エリア表のみ!$AD$5:$AM$906,9,FALSE),0)),0)</f>
        <v>0</v>
      </c>
    </row>
    <row r="202" spans="1:12">
      <c r="A202" s="17">
        <v>3</v>
      </c>
      <c r="B202" s="17">
        <v>136</v>
      </c>
      <c r="C202" s="71">
        <v>3</v>
      </c>
      <c r="D202" s="71">
        <f>IFERROR(IF(OR(IFERROR(VLOOKUP($B202&amp;"-"&amp;$C202,エリア表のみ!$D$5:$M$906,3,FALSE) ="●",FALSE),IFERROR(VLOOKUP($B202&amp;"-"&amp;$C202,エリア表のみ!$Q$5:$Z$906,3,FALSE) ="●",FALSE),IFERROR(VLOOKUP($B202&amp;"-"&amp;$C202,エリア表のみ!$AD$5:$AM$906,3,FALSE) ="●",FALSE)),1,0),0)</f>
        <v>0</v>
      </c>
      <c r="E202" s="71">
        <v>28</v>
      </c>
      <c r="F202" s="71">
        <f>IFERROR(IF(OR(IFERROR(VLOOKUP($B202&amp;"-"&amp;$C202,エリア表のみ!$D$5:$M$906,5,FALSE) ="●",FALSE),IFERROR(VLOOKUP($B202&amp;"-"&amp;$C202,エリア表のみ!$Q$5:$Z$906,5,FALSE) ="●",FALSE),IFERROR(VLOOKUP($B202&amp;"-"&amp;$C202,エリア表のみ!$AD$5:$AM$906,5,FALSE) ="●",FALSE)),1,0),0)</f>
        <v>0</v>
      </c>
      <c r="G202" s="71">
        <v>30</v>
      </c>
      <c r="H202" s="71">
        <f>IFERROR(IF(OR(IFERROR(VLOOKUP($B202&amp;"-"&amp;$C202,エリア表のみ!$D$5:$M$906,7,FALSE) ="●",FALSE),IFERROR(VLOOKUP($B202&amp;"-"&amp;$C202,エリア表のみ!$Q$5:$Z$906,7,FALSE) ="●",FALSE),IFERROR(VLOOKUP($B202&amp;"-"&amp;$C202,エリア表のみ!$AD$5:$AM$906,7,FALSE) ="●",FALSE)),1,0),0)</f>
        <v>0</v>
      </c>
      <c r="I202" s="71">
        <v>58</v>
      </c>
      <c r="J202" s="71">
        <f>IFERROR(_xlfn.IFS(IFERROR(VLOOKUP($B202&amp;"-"&amp;$C202,エリア表のみ!$D$5:$M$906,1,FALSE) =$B202&amp;"-"&amp;$C202,FALSE),IFERROR(VLOOKUP($B202&amp;"-"&amp;$C202,エリア表のみ!$D$5:$M$906,9,FALSE),0),IFERROR(VLOOKUP($B202&amp;"-"&amp;$C202,エリア表のみ!$Q$5:$Z$906,1,FALSE) =$B202&amp;"-"&amp;$C202,FALSE),IFERROR(VLOOKUP($B202&amp;"-"&amp;$C202,エリア表のみ!$Q$5:$Z$906,9,FALSE),0),IFERROR(VLOOKUP($B202&amp;"-"&amp;$C202,エリア表のみ!$AD$5:$AM$906,1,FALSE) =$B202&amp;"-"&amp;$C202,FALSE),IFERROR(VLOOKUP($B202&amp;"-"&amp;$C202,エリア表のみ!$AD$5:$AM$906,9,FALSE),0)),0)</f>
        <v>0</v>
      </c>
    </row>
    <row r="203" spans="1:12">
      <c r="A203" s="17">
        <v>4</v>
      </c>
      <c r="B203" s="17">
        <v>136</v>
      </c>
      <c r="C203" s="71">
        <v>4</v>
      </c>
      <c r="D203" s="71">
        <f>IFERROR(IF(OR(IFERROR(VLOOKUP($B203&amp;"-"&amp;$C203,エリア表のみ!$D$5:$M$906,3,FALSE) ="●",FALSE),IFERROR(VLOOKUP($B203&amp;"-"&amp;$C203,エリア表のみ!$Q$5:$Z$906,3,FALSE) ="●",FALSE),IFERROR(VLOOKUP($B203&amp;"-"&amp;$C203,エリア表のみ!$AD$5:$AM$906,3,FALSE) ="●",FALSE)),1,0),0)</f>
        <v>0</v>
      </c>
      <c r="E203" s="71">
        <v>15</v>
      </c>
      <c r="F203" s="71">
        <f>IFERROR(IF(OR(IFERROR(VLOOKUP($B203&amp;"-"&amp;$C203,エリア表のみ!$D$5:$M$906,5,FALSE) ="●",FALSE),IFERROR(VLOOKUP($B203&amp;"-"&amp;$C203,エリア表のみ!$Q$5:$Z$906,5,FALSE) ="●",FALSE),IFERROR(VLOOKUP($B203&amp;"-"&amp;$C203,エリア表のみ!$AD$5:$AM$906,5,FALSE) ="●",FALSE)),1,0),0)</f>
        <v>0</v>
      </c>
      <c r="G203" s="71">
        <v>10</v>
      </c>
      <c r="H203" s="71">
        <f>IFERROR(IF(OR(IFERROR(VLOOKUP($B203&amp;"-"&amp;$C203,エリア表のみ!$D$5:$M$906,7,FALSE) ="●",FALSE),IFERROR(VLOOKUP($B203&amp;"-"&amp;$C203,エリア表のみ!$Q$5:$Z$906,7,FALSE) ="●",FALSE),IFERROR(VLOOKUP($B203&amp;"-"&amp;$C203,エリア表のみ!$AD$5:$AM$906,7,FALSE) ="●",FALSE)),1,0),0)</f>
        <v>0</v>
      </c>
      <c r="I203" s="71">
        <v>25</v>
      </c>
      <c r="J203" s="71">
        <f>IFERROR(_xlfn.IFS(IFERROR(VLOOKUP($B203&amp;"-"&amp;$C203,エリア表のみ!$D$5:$M$906,1,FALSE) =$B203&amp;"-"&amp;$C203,FALSE),IFERROR(VLOOKUP($B203&amp;"-"&amp;$C203,エリア表のみ!$D$5:$M$906,9,FALSE),0),IFERROR(VLOOKUP($B203&amp;"-"&amp;$C203,エリア表のみ!$Q$5:$Z$906,1,FALSE) =$B203&amp;"-"&amp;$C203,FALSE),IFERROR(VLOOKUP($B203&amp;"-"&amp;$C203,エリア表のみ!$Q$5:$Z$906,9,FALSE),0),IFERROR(VLOOKUP($B203&amp;"-"&amp;$C203,エリア表のみ!$AD$5:$AM$906,1,FALSE) =$B203&amp;"-"&amp;$C203,FALSE),IFERROR(VLOOKUP($B203&amp;"-"&amp;$C203,エリア表のみ!$AD$5:$AM$906,9,FALSE),0)),0)</f>
        <v>0</v>
      </c>
      <c r="L203" s="18"/>
    </row>
    <row r="204" spans="1:12">
      <c r="A204" s="17">
        <v>5</v>
      </c>
      <c r="B204" s="17">
        <v>136</v>
      </c>
      <c r="C204" s="71">
        <v>5</v>
      </c>
      <c r="D204" s="71">
        <f>IFERROR(IF(OR(IFERROR(VLOOKUP($B204&amp;"-"&amp;$C204,エリア表のみ!$D$5:$M$906,3,FALSE) ="●",FALSE),IFERROR(VLOOKUP($B204&amp;"-"&amp;$C204,エリア表のみ!$Q$5:$Z$906,3,FALSE) ="●",FALSE),IFERROR(VLOOKUP($B204&amp;"-"&amp;$C204,エリア表のみ!$AD$5:$AM$906,3,FALSE) ="●",FALSE)),1,0),0)</f>
        <v>0</v>
      </c>
      <c r="E204" s="71">
        <v>37</v>
      </c>
      <c r="F204" s="71">
        <f>IFERROR(IF(OR(IFERROR(VLOOKUP($B204&amp;"-"&amp;$C204,エリア表のみ!$D$5:$M$906,5,FALSE) ="●",FALSE),IFERROR(VLOOKUP($B204&amp;"-"&amp;$C204,エリア表のみ!$Q$5:$Z$906,5,FALSE) ="●",FALSE),IFERROR(VLOOKUP($B204&amp;"-"&amp;$C204,エリア表のみ!$AD$5:$AM$906,5,FALSE) ="●",FALSE)),1,0),0)</f>
        <v>0</v>
      </c>
      <c r="G204" s="71">
        <v>20</v>
      </c>
      <c r="H204" s="71">
        <f>IFERROR(IF(OR(IFERROR(VLOOKUP($B204&amp;"-"&amp;$C204,エリア表のみ!$D$5:$M$906,7,FALSE) ="●",FALSE),IFERROR(VLOOKUP($B204&amp;"-"&amp;$C204,エリア表のみ!$Q$5:$Z$906,7,FALSE) ="●",FALSE),IFERROR(VLOOKUP($B204&amp;"-"&amp;$C204,エリア表のみ!$AD$5:$AM$906,7,FALSE) ="●",FALSE)),1,0),0)</f>
        <v>0</v>
      </c>
      <c r="I204" s="71">
        <v>57</v>
      </c>
      <c r="J204" s="71">
        <f>IFERROR(_xlfn.IFS(IFERROR(VLOOKUP($B204&amp;"-"&amp;$C204,エリア表のみ!$D$5:$M$906,1,FALSE) =$B204&amp;"-"&amp;$C204,FALSE),IFERROR(VLOOKUP($B204&amp;"-"&amp;$C204,エリア表のみ!$D$5:$M$906,9,FALSE),0),IFERROR(VLOOKUP($B204&amp;"-"&amp;$C204,エリア表のみ!$Q$5:$Z$906,1,FALSE) =$B204&amp;"-"&amp;$C204,FALSE),IFERROR(VLOOKUP($B204&amp;"-"&amp;$C204,エリア表のみ!$Q$5:$Z$906,9,FALSE),0),IFERROR(VLOOKUP($B204&amp;"-"&amp;$C204,エリア表のみ!$AD$5:$AM$906,1,FALSE) =$B204&amp;"-"&amp;$C204,FALSE),IFERROR(VLOOKUP($B204&amp;"-"&amp;$C204,エリア表のみ!$AD$5:$AM$906,9,FALSE),0)),0)</f>
        <v>0</v>
      </c>
    </row>
    <row r="205" spans="1:12">
      <c r="A205" s="17">
        <v>6</v>
      </c>
      <c r="B205" s="17">
        <v>136</v>
      </c>
      <c r="C205" s="71">
        <v>6</v>
      </c>
      <c r="D205" s="71">
        <f>IFERROR(IF(OR(IFERROR(VLOOKUP($B205&amp;"-"&amp;$C205,エリア表のみ!$D$5:$M$906,3,FALSE) ="●",FALSE),IFERROR(VLOOKUP($B205&amp;"-"&amp;$C205,エリア表のみ!$Q$5:$Z$906,3,FALSE) ="●",FALSE),IFERROR(VLOOKUP($B205&amp;"-"&amp;$C205,エリア表のみ!$AD$5:$AM$906,3,FALSE) ="●",FALSE)),1,0),0)</f>
        <v>0</v>
      </c>
      <c r="E205" s="71">
        <v>38</v>
      </c>
      <c r="F205" s="71">
        <f>IFERROR(IF(OR(IFERROR(VLOOKUP($B205&amp;"-"&amp;$C205,エリア表のみ!$D$5:$M$906,5,FALSE) ="●",FALSE),IFERROR(VLOOKUP($B205&amp;"-"&amp;$C205,エリア表のみ!$Q$5:$Z$906,5,FALSE) ="●",FALSE),IFERROR(VLOOKUP($B205&amp;"-"&amp;$C205,エリア表のみ!$AD$5:$AM$906,5,FALSE) ="●",FALSE)),1,0),0)</f>
        <v>0</v>
      </c>
      <c r="G205" s="71">
        <v>10</v>
      </c>
      <c r="H205" s="71">
        <f>IFERROR(IF(OR(IFERROR(VLOOKUP($B205&amp;"-"&amp;$C205,エリア表のみ!$D$5:$M$906,7,FALSE) ="●",FALSE),IFERROR(VLOOKUP($B205&amp;"-"&amp;$C205,エリア表のみ!$Q$5:$Z$906,7,FALSE) ="●",FALSE),IFERROR(VLOOKUP($B205&amp;"-"&amp;$C205,エリア表のみ!$AD$5:$AM$906,7,FALSE) ="●",FALSE)),1,0),0)</f>
        <v>0</v>
      </c>
      <c r="I205" s="71">
        <v>48</v>
      </c>
      <c r="J205" s="71">
        <f>IFERROR(_xlfn.IFS(IFERROR(VLOOKUP($B205&amp;"-"&amp;$C205,エリア表のみ!$D$5:$M$906,1,FALSE) =$B205&amp;"-"&amp;$C205,FALSE),IFERROR(VLOOKUP($B205&amp;"-"&amp;$C205,エリア表のみ!$D$5:$M$906,9,FALSE),0),IFERROR(VLOOKUP($B205&amp;"-"&amp;$C205,エリア表のみ!$Q$5:$Z$906,1,FALSE) =$B205&amp;"-"&amp;$C205,FALSE),IFERROR(VLOOKUP($B205&amp;"-"&amp;$C205,エリア表のみ!$Q$5:$Z$906,9,FALSE),0),IFERROR(VLOOKUP($B205&amp;"-"&amp;$C205,エリア表のみ!$AD$5:$AM$906,1,FALSE) =$B205&amp;"-"&amp;$C205,FALSE),IFERROR(VLOOKUP($B205&amp;"-"&amp;$C205,エリア表のみ!$AD$5:$AM$906,9,FALSE),0)),0)</f>
        <v>0</v>
      </c>
    </row>
    <row r="206" spans="1:12">
      <c r="A206" s="17">
        <v>7</v>
      </c>
      <c r="B206" s="17">
        <v>136</v>
      </c>
      <c r="C206" s="71">
        <v>7</v>
      </c>
      <c r="D206" s="71">
        <f>IFERROR(IF(OR(IFERROR(VLOOKUP($B206&amp;"-"&amp;$C206,エリア表のみ!$D$5:$M$906,3,FALSE) ="●",FALSE),IFERROR(VLOOKUP($B206&amp;"-"&amp;$C206,エリア表のみ!$Q$5:$Z$906,3,FALSE) ="●",FALSE),IFERROR(VLOOKUP($B206&amp;"-"&amp;$C206,エリア表のみ!$AD$5:$AM$906,3,FALSE) ="●",FALSE)),1,0),0)</f>
        <v>0</v>
      </c>
      <c r="E206" s="71">
        <v>32</v>
      </c>
      <c r="F206" s="71">
        <f>IFERROR(IF(OR(IFERROR(VLOOKUP($B206&amp;"-"&amp;$C206,エリア表のみ!$D$5:$M$906,5,FALSE) ="●",FALSE),IFERROR(VLOOKUP($B206&amp;"-"&amp;$C206,エリア表のみ!$Q$5:$Z$906,5,FALSE) ="●",FALSE),IFERROR(VLOOKUP($B206&amp;"-"&amp;$C206,エリア表のみ!$AD$5:$AM$906,5,FALSE) ="●",FALSE)),1,0),0)</f>
        <v>0</v>
      </c>
      <c r="G206" s="71">
        <v>20</v>
      </c>
      <c r="H206" s="71">
        <f>IFERROR(IF(OR(IFERROR(VLOOKUP($B206&amp;"-"&amp;$C206,エリア表のみ!$D$5:$M$906,7,FALSE) ="●",FALSE),IFERROR(VLOOKUP($B206&amp;"-"&amp;$C206,エリア表のみ!$Q$5:$Z$906,7,FALSE) ="●",FALSE),IFERROR(VLOOKUP($B206&amp;"-"&amp;$C206,エリア表のみ!$AD$5:$AM$906,7,FALSE) ="●",FALSE)),1,0),0)</f>
        <v>0</v>
      </c>
      <c r="I206" s="71">
        <v>52</v>
      </c>
      <c r="J206" s="71">
        <f>IFERROR(_xlfn.IFS(IFERROR(VLOOKUP($B206&amp;"-"&amp;$C206,エリア表のみ!$D$5:$M$906,1,FALSE) =$B206&amp;"-"&amp;$C206,FALSE),IFERROR(VLOOKUP($B206&amp;"-"&amp;$C206,エリア表のみ!$D$5:$M$906,9,FALSE),0),IFERROR(VLOOKUP($B206&amp;"-"&amp;$C206,エリア表のみ!$Q$5:$Z$906,1,FALSE) =$B206&amp;"-"&amp;$C206,FALSE),IFERROR(VLOOKUP($B206&amp;"-"&amp;$C206,エリア表のみ!$Q$5:$Z$906,9,FALSE),0),IFERROR(VLOOKUP($B206&amp;"-"&amp;$C206,エリア表のみ!$AD$5:$AM$906,1,FALSE) =$B206&amp;"-"&amp;$C206,FALSE),IFERROR(VLOOKUP($B206&amp;"-"&amp;$C206,エリア表のみ!$AD$5:$AM$906,9,FALSE),0)),0)</f>
        <v>0</v>
      </c>
    </row>
    <row r="207" spans="1:12">
      <c r="A207" s="17">
        <v>8</v>
      </c>
      <c r="B207" s="17">
        <v>136</v>
      </c>
      <c r="C207" s="71">
        <v>8</v>
      </c>
      <c r="D207" s="71">
        <f>IFERROR(IF(OR(IFERROR(VLOOKUP($B207&amp;"-"&amp;$C207,エリア表のみ!$D$5:$M$906,3,FALSE) ="●",FALSE),IFERROR(VLOOKUP($B207&amp;"-"&amp;$C207,エリア表のみ!$Q$5:$Z$906,3,FALSE) ="●",FALSE),IFERROR(VLOOKUP($B207&amp;"-"&amp;$C207,エリア表のみ!$AD$5:$AM$906,3,FALSE) ="●",FALSE)),1,0),0)</f>
        <v>0</v>
      </c>
      <c r="E207" s="71">
        <v>24</v>
      </c>
      <c r="F207" s="71">
        <f>IFERROR(IF(OR(IFERROR(VLOOKUP($B207&amp;"-"&amp;$C207,エリア表のみ!$D$5:$M$906,5,FALSE) ="●",FALSE),IFERROR(VLOOKUP($B207&amp;"-"&amp;$C207,エリア表のみ!$Q$5:$Z$906,5,FALSE) ="●",FALSE),IFERROR(VLOOKUP($B207&amp;"-"&amp;$C207,エリア表のみ!$AD$5:$AM$906,5,FALSE) ="●",FALSE)),1,0),0)</f>
        <v>0</v>
      </c>
      <c r="G207" s="71">
        <v>1</v>
      </c>
      <c r="H207" s="71">
        <f>IFERROR(IF(OR(IFERROR(VLOOKUP($B207&amp;"-"&amp;$C207,エリア表のみ!$D$5:$M$906,7,FALSE) ="●",FALSE),IFERROR(VLOOKUP($B207&amp;"-"&amp;$C207,エリア表のみ!$Q$5:$Z$906,7,FALSE) ="●",FALSE),IFERROR(VLOOKUP($B207&amp;"-"&amp;$C207,エリア表のみ!$AD$5:$AM$906,7,FALSE) ="●",FALSE)),1,0),0)</f>
        <v>0</v>
      </c>
      <c r="I207" s="71">
        <v>25</v>
      </c>
      <c r="J207" s="71">
        <f>IFERROR(_xlfn.IFS(IFERROR(VLOOKUP($B207&amp;"-"&amp;$C207,エリア表のみ!$D$5:$M$906,1,FALSE) =$B207&amp;"-"&amp;$C207,FALSE),IFERROR(VLOOKUP($B207&amp;"-"&amp;$C207,エリア表のみ!$D$5:$M$906,9,FALSE),0),IFERROR(VLOOKUP($B207&amp;"-"&amp;$C207,エリア表のみ!$Q$5:$Z$906,1,FALSE) =$B207&amp;"-"&amp;$C207,FALSE),IFERROR(VLOOKUP($B207&amp;"-"&amp;$C207,エリア表のみ!$Q$5:$Z$906,9,FALSE),0),IFERROR(VLOOKUP($B207&amp;"-"&amp;$C207,エリア表のみ!$AD$5:$AM$906,1,FALSE) =$B207&amp;"-"&amp;$C207,FALSE),IFERROR(VLOOKUP($B207&amp;"-"&amp;$C207,エリア表のみ!$AD$5:$AM$906,9,FALSE),0)),0)</f>
        <v>0</v>
      </c>
    </row>
    <row r="208" spans="1:12">
      <c r="A208" s="17">
        <v>9</v>
      </c>
      <c r="B208" s="17">
        <v>136</v>
      </c>
      <c r="C208" s="71">
        <v>9</v>
      </c>
      <c r="D208" s="71">
        <f>IFERROR(IF(OR(IFERROR(VLOOKUP($B208&amp;"-"&amp;$C208,エリア表のみ!$D$5:$M$906,3,FALSE) ="●",FALSE),IFERROR(VLOOKUP($B208&amp;"-"&amp;$C208,エリア表のみ!$Q$5:$Z$906,3,FALSE) ="●",FALSE),IFERROR(VLOOKUP($B208&amp;"-"&amp;$C208,エリア表のみ!$AD$5:$AM$906,3,FALSE) ="●",FALSE)),1,0),0)</f>
        <v>0</v>
      </c>
      <c r="E208" s="71">
        <v>35</v>
      </c>
      <c r="F208" s="71">
        <f>IFERROR(IF(OR(IFERROR(VLOOKUP($B208&amp;"-"&amp;$C208,エリア表のみ!$D$5:$M$906,5,FALSE) ="●",FALSE),IFERROR(VLOOKUP($B208&amp;"-"&amp;$C208,エリア表のみ!$Q$5:$Z$906,5,FALSE) ="●",FALSE),IFERROR(VLOOKUP($B208&amp;"-"&amp;$C208,エリア表のみ!$AD$5:$AM$906,5,FALSE) ="●",FALSE)),1,0),0)</f>
        <v>0</v>
      </c>
      <c r="G208" s="71">
        <v>30</v>
      </c>
      <c r="H208" s="71">
        <f>IFERROR(IF(OR(IFERROR(VLOOKUP($B208&amp;"-"&amp;$C208,エリア表のみ!$D$5:$M$906,7,FALSE) ="●",FALSE),IFERROR(VLOOKUP($B208&amp;"-"&amp;$C208,エリア表のみ!$Q$5:$Z$906,7,FALSE) ="●",FALSE),IFERROR(VLOOKUP($B208&amp;"-"&amp;$C208,エリア表のみ!$AD$5:$AM$906,7,FALSE) ="●",FALSE)),1,0),0)</f>
        <v>0</v>
      </c>
      <c r="I208" s="71">
        <v>65</v>
      </c>
      <c r="J208" s="71">
        <f>IFERROR(_xlfn.IFS(IFERROR(VLOOKUP($B208&amp;"-"&amp;$C208,エリア表のみ!$D$5:$M$906,1,FALSE) =$B208&amp;"-"&amp;$C208,FALSE),IFERROR(VLOOKUP($B208&amp;"-"&amp;$C208,エリア表のみ!$D$5:$M$906,9,FALSE),0),IFERROR(VLOOKUP($B208&amp;"-"&amp;$C208,エリア表のみ!$Q$5:$Z$906,1,FALSE) =$B208&amp;"-"&amp;$C208,FALSE),IFERROR(VLOOKUP($B208&amp;"-"&amp;$C208,エリア表のみ!$Q$5:$Z$906,9,FALSE),0),IFERROR(VLOOKUP($B208&amp;"-"&amp;$C208,エリア表のみ!$AD$5:$AM$906,1,FALSE) =$B208&amp;"-"&amp;$C208,FALSE),IFERROR(VLOOKUP($B208&amp;"-"&amp;$C208,エリア表のみ!$AD$5:$AM$906,9,FALSE),0)),0)</f>
        <v>0</v>
      </c>
    </row>
    <row r="209" spans="1:10">
      <c r="A209" s="17">
        <v>10</v>
      </c>
      <c r="B209" s="17">
        <v>136</v>
      </c>
      <c r="C209" s="71">
        <v>10</v>
      </c>
      <c r="D209" s="71">
        <f>IFERROR(IF(OR(IFERROR(VLOOKUP($B209&amp;"-"&amp;$C209,エリア表のみ!$D$5:$M$906,3,FALSE) ="●",FALSE),IFERROR(VLOOKUP($B209&amp;"-"&amp;$C209,エリア表のみ!$Q$5:$Z$906,3,FALSE) ="●",FALSE),IFERROR(VLOOKUP($B209&amp;"-"&amp;$C209,エリア表のみ!$AD$5:$AM$906,3,FALSE) ="●",FALSE)),1,0),0)</f>
        <v>0</v>
      </c>
      <c r="E209" s="71">
        <v>28</v>
      </c>
      <c r="F209" s="71">
        <f>IFERROR(IF(OR(IFERROR(VLOOKUP($B209&amp;"-"&amp;$C209,エリア表のみ!$D$5:$M$906,5,FALSE) ="●",FALSE),IFERROR(VLOOKUP($B209&amp;"-"&amp;$C209,エリア表のみ!$Q$5:$Z$906,5,FALSE) ="●",FALSE),IFERROR(VLOOKUP($B209&amp;"-"&amp;$C209,エリア表のみ!$AD$5:$AM$906,5,FALSE) ="●",FALSE)),1,0),0)</f>
        <v>0</v>
      </c>
      <c r="G209" s="71">
        <v>70</v>
      </c>
      <c r="H209" s="71">
        <f>IFERROR(IF(OR(IFERROR(VLOOKUP($B209&amp;"-"&amp;$C209,エリア表のみ!$D$5:$M$906,7,FALSE) ="●",FALSE),IFERROR(VLOOKUP($B209&amp;"-"&amp;$C209,エリア表のみ!$Q$5:$Z$906,7,FALSE) ="●",FALSE),IFERROR(VLOOKUP($B209&amp;"-"&amp;$C209,エリア表のみ!$AD$5:$AM$906,7,FALSE) ="●",FALSE)),1,0),0)</f>
        <v>0</v>
      </c>
      <c r="I209" s="71">
        <v>98</v>
      </c>
      <c r="J209" s="71">
        <f>IFERROR(_xlfn.IFS(IFERROR(VLOOKUP($B209&amp;"-"&amp;$C209,エリア表のみ!$D$5:$M$906,1,FALSE) =$B209&amp;"-"&amp;$C209,FALSE),IFERROR(VLOOKUP($B209&amp;"-"&amp;$C209,エリア表のみ!$D$5:$M$906,9,FALSE),0),IFERROR(VLOOKUP($B209&amp;"-"&amp;$C209,エリア表のみ!$Q$5:$Z$906,1,FALSE) =$B209&amp;"-"&amp;$C209,FALSE),IFERROR(VLOOKUP($B209&amp;"-"&amp;$C209,エリア表のみ!$Q$5:$Z$906,9,FALSE),0),IFERROR(VLOOKUP($B209&amp;"-"&amp;$C209,エリア表のみ!$AD$5:$AM$906,1,FALSE) =$B209&amp;"-"&amp;$C209,FALSE),IFERROR(VLOOKUP($B209&amp;"-"&amp;$C209,エリア表のみ!$AD$5:$AM$906,9,FALSE),0)),0)</f>
        <v>0</v>
      </c>
    </row>
    <row r="210" spans="1:10">
      <c r="A210" s="17">
        <v>11</v>
      </c>
      <c r="B210" s="17">
        <v>136</v>
      </c>
      <c r="C210" s="71">
        <v>11</v>
      </c>
      <c r="D210" s="71">
        <f>IFERROR(IF(OR(IFERROR(VLOOKUP($B210&amp;"-"&amp;$C210,エリア表のみ!$D$5:$M$906,3,FALSE) ="●",FALSE),IFERROR(VLOOKUP($B210&amp;"-"&amp;$C210,エリア表のみ!$Q$5:$Z$906,3,FALSE) ="●",FALSE),IFERROR(VLOOKUP($B210&amp;"-"&amp;$C210,エリア表のみ!$AD$5:$AM$906,3,FALSE) ="●",FALSE)),1,0),0)</f>
        <v>0</v>
      </c>
      <c r="E210" s="71">
        <v>65</v>
      </c>
      <c r="F210" s="71">
        <f>IFERROR(IF(OR(IFERROR(VLOOKUP($B210&amp;"-"&amp;$C210,エリア表のみ!$D$5:$M$906,5,FALSE) ="●",FALSE),IFERROR(VLOOKUP($B210&amp;"-"&amp;$C210,エリア表のみ!$Q$5:$Z$906,5,FALSE) ="●",FALSE),IFERROR(VLOOKUP($B210&amp;"-"&amp;$C210,エリア表のみ!$AD$5:$AM$906,5,FALSE) ="●",FALSE)),1,0),0)</f>
        <v>0</v>
      </c>
      <c r="G210" s="71">
        <v>20</v>
      </c>
      <c r="H210" s="71">
        <f>IFERROR(IF(OR(IFERROR(VLOOKUP($B210&amp;"-"&amp;$C210,エリア表のみ!$D$5:$M$906,7,FALSE) ="●",FALSE),IFERROR(VLOOKUP($B210&amp;"-"&amp;$C210,エリア表のみ!$Q$5:$Z$906,7,FALSE) ="●",FALSE),IFERROR(VLOOKUP($B210&amp;"-"&amp;$C210,エリア表のみ!$AD$5:$AM$906,7,FALSE) ="●",FALSE)),1,0),0)</f>
        <v>0</v>
      </c>
      <c r="I210" s="71">
        <v>85</v>
      </c>
      <c r="J210" s="71">
        <f>IFERROR(_xlfn.IFS(IFERROR(VLOOKUP($B210&amp;"-"&amp;$C210,エリア表のみ!$D$5:$M$906,1,FALSE) =$B210&amp;"-"&amp;$C210,FALSE),IFERROR(VLOOKUP($B210&amp;"-"&amp;$C210,エリア表のみ!$D$5:$M$906,9,FALSE),0),IFERROR(VLOOKUP($B210&amp;"-"&amp;$C210,エリア表のみ!$Q$5:$Z$906,1,FALSE) =$B210&amp;"-"&amp;$C210,FALSE),IFERROR(VLOOKUP($B210&amp;"-"&amp;$C210,エリア表のみ!$Q$5:$Z$906,9,FALSE),0),IFERROR(VLOOKUP($B210&amp;"-"&amp;$C210,エリア表のみ!$AD$5:$AM$906,1,FALSE) =$B210&amp;"-"&amp;$C210,FALSE),IFERROR(VLOOKUP($B210&amp;"-"&amp;$C210,エリア表のみ!$AD$5:$AM$906,9,FALSE),0)),0)</f>
        <v>0</v>
      </c>
    </row>
    <row r="211" spans="1:10">
      <c r="A211" s="17">
        <v>12</v>
      </c>
      <c r="B211" s="17">
        <v>136</v>
      </c>
      <c r="C211" s="71">
        <v>12</v>
      </c>
      <c r="D211" s="71">
        <f>IFERROR(IF(OR(IFERROR(VLOOKUP($B211&amp;"-"&amp;$C211,エリア表のみ!$D$5:$M$906,3,FALSE) ="●",FALSE),IFERROR(VLOOKUP($B211&amp;"-"&amp;$C211,エリア表のみ!$Q$5:$Z$906,3,FALSE) ="●",FALSE),IFERROR(VLOOKUP($B211&amp;"-"&amp;$C211,エリア表のみ!$AD$5:$AM$906,3,FALSE) ="●",FALSE)),1,0),0)</f>
        <v>0</v>
      </c>
      <c r="E211" s="71">
        <v>11</v>
      </c>
      <c r="F211" s="71">
        <f>IFERROR(IF(OR(IFERROR(VLOOKUP($B211&amp;"-"&amp;$C211,エリア表のみ!$D$5:$M$906,5,FALSE) ="●",FALSE),IFERROR(VLOOKUP($B211&amp;"-"&amp;$C211,エリア表のみ!$Q$5:$Z$906,5,FALSE) ="●",FALSE),IFERROR(VLOOKUP($B211&amp;"-"&amp;$C211,エリア表のみ!$AD$5:$AM$906,5,FALSE) ="●",FALSE)),1,0),0)</f>
        <v>0</v>
      </c>
      <c r="G211" s="71">
        <v>9</v>
      </c>
      <c r="H211" s="71">
        <f>IFERROR(IF(OR(IFERROR(VLOOKUP($B211&amp;"-"&amp;$C211,エリア表のみ!$D$5:$M$906,7,FALSE) ="●",FALSE),IFERROR(VLOOKUP($B211&amp;"-"&amp;$C211,エリア表のみ!$Q$5:$Z$906,7,FALSE) ="●",FALSE),IFERROR(VLOOKUP($B211&amp;"-"&amp;$C211,エリア表のみ!$AD$5:$AM$906,7,FALSE) ="●",FALSE)),1,0),0)</f>
        <v>0</v>
      </c>
      <c r="I211" s="71">
        <v>20</v>
      </c>
      <c r="J211" s="71">
        <f>IFERROR(_xlfn.IFS(IFERROR(VLOOKUP($B211&amp;"-"&amp;$C211,エリア表のみ!$D$5:$M$906,1,FALSE) =$B211&amp;"-"&amp;$C211,FALSE),IFERROR(VLOOKUP($B211&amp;"-"&amp;$C211,エリア表のみ!$D$5:$M$906,9,FALSE),0),IFERROR(VLOOKUP($B211&amp;"-"&amp;$C211,エリア表のみ!$Q$5:$Z$906,1,FALSE) =$B211&amp;"-"&amp;$C211,FALSE),IFERROR(VLOOKUP($B211&amp;"-"&amp;$C211,エリア表のみ!$Q$5:$Z$906,9,FALSE),0),IFERROR(VLOOKUP($B211&amp;"-"&amp;$C211,エリア表のみ!$AD$5:$AM$906,1,FALSE) =$B211&amp;"-"&amp;$C211,FALSE),IFERROR(VLOOKUP($B211&amp;"-"&amp;$C211,エリア表のみ!$AD$5:$AM$906,9,FALSE),0)),0)</f>
        <v>0</v>
      </c>
    </row>
    <row r="212" spans="1:10">
      <c r="A212" s="17">
        <v>13</v>
      </c>
      <c r="B212" s="17">
        <v>136</v>
      </c>
      <c r="C212" s="71">
        <v>13</v>
      </c>
      <c r="D212" s="71">
        <f>IFERROR(IF(OR(IFERROR(VLOOKUP($B212&amp;"-"&amp;$C212,エリア表のみ!$D$5:$M$906,3,FALSE) ="●",FALSE),IFERROR(VLOOKUP($B212&amp;"-"&amp;$C212,エリア表のみ!$Q$5:$Z$906,3,FALSE) ="●",FALSE),IFERROR(VLOOKUP($B212&amp;"-"&amp;$C212,エリア表のみ!$AD$5:$AM$906,3,FALSE) ="●",FALSE)),1,0),0)</f>
        <v>0</v>
      </c>
      <c r="E212" s="71">
        <v>19</v>
      </c>
      <c r="F212" s="71">
        <f>IFERROR(IF(OR(IFERROR(VLOOKUP($B212&amp;"-"&amp;$C212,エリア表のみ!$D$5:$M$906,5,FALSE) ="●",FALSE),IFERROR(VLOOKUP($B212&amp;"-"&amp;$C212,エリア表のみ!$Q$5:$Z$906,5,FALSE) ="●",FALSE),IFERROR(VLOOKUP($B212&amp;"-"&amp;$C212,エリア表のみ!$AD$5:$AM$906,5,FALSE) ="●",FALSE)),1,0),0)</f>
        <v>0</v>
      </c>
      <c r="G212" s="71">
        <v>7</v>
      </c>
      <c r="H212" s="71">
        <f>IFERROR(IF(OR(IFERROR(VLOOKUP($B212&amp;"-"&amp;$C212,エリア表のみ!$D$5:$M$906,7,FALSE) ="●",FALSE),IFERROR(VLOOKUP($B212&amp;"-"&amp;$C212,エリア表のみ!$Q$5:$Z$906,7,FALSE) ="●",FALSE),IFERROR(VLOOKUP($B212&amp;"-"&amp;$C212,エリア表のみ!$AD$5:$AM$906,7,FALSE) ="●",FALSE)),1,0),0)</f>
        <v>0</v>
      </c>
      <c r="I212" s="71">
        <v>26</v>
      </c>
      <c r="J212" s="71">
        <f>IFERROR(_xlfn.IFS(IFERROR(VLOOKUP($B212&amp;"-"&amp;$C212,エリア表のみ!$D$5:$M$906,1,FALSE) =$B212&amp;"-"&amp;$C212,FALSE),IFERROR(VLOOKUP($B212&amp;"-"&amp;$C212,エリア表のみ!$D$5:$M$906,9,FALSE),0),IFERROR(VLOOKUP($B212&amp;"-"&amp;$C212,エリア表のみ!$Q$5:$Z$906,1,FALSE) =$B212&amp;"-"&amp;$C212,FALSE),IFERROR(VLOOKUP($B212&amp;"-"&amp;$C212,エリア表のみ!$Q$5:$Z$906,9,FALSE),0),IFERROR(VLOOKUP($B212&amp;"-"&amp;$C212,エリア表のみ!$AD$5:$AM$906,1,FALSE) =$B212&amp;"-"&amp;$C212,FALSE),IFERROR(VLOOKUP($B212&amp;"-"&amp;$C212,エリア表のみ!$AD$5:$AM$906,9,FALSE),0)),0)</f>
        <v>0</v>
      </c>
    </row>
    <row r="213" spans="1:10">
      <c r="A213" s="17">
        <v>14</v>
      </c>
      <c r="B213" s="17">
        <v>136</v>
      </c>
      <c r="C213" s="71">
        <v>14</v>
      </c>
      <c r="D213" s="71">
        <f>IFERROR(IF(OR(IFERROR(VLOOKUP($B213&amp;"-"&amp;$C213,エリア表のみ!$D$5:$M$906,3,FALSE) ="●",FALSE),IFERROR(VLOOKUP($B213&amp;"-"&amp;$C213,エリア表のみ!$Q$5:$Z$906,3,FALSE) ="●",FALSE),IFERROR(VLOOKUP($B213&amp;"-"&amp;$C213,エリア表のみ!$AD$5:$AM$906,3,FALSE) ="●",FALSE)),1,0),0)</f>
        <v>0</v>
      </c>
      <c r="E213" s="71">
        <v>18</v>
      </c>
      <c r="F213" s="71">
        <f>IFERROR(IF(OR(IFERROR(VLOOKUP($B213&amp;"-"&amp;$C213,エリア表のみ!$D$5:$M$906,5,FALSE) ="●",FALSE),IFERROR(VLOOKUP($B213&amp;"-"&amp;$C213,エリア表のみ!$Q$5:$Z$906,5,FALSE) ="●",FALSE),IFERROR(VLOOKUP($B213&amp;"-"&amp;$C213,エリア表のみ!$AD$5:$AM$906,5,FALSE) ="●",FALSE)),1,0),0)</f>
        <v>0</v>
      </c>
      <c r="G213" s="71">
        <v>20</v>
      </c>
      <c r="H213" s="71">
        <f>IFERROR(IF(OR(IFERROR(VLOOKUP($B213&amp;"-"&amp;$C213,エリア表のみ!$D$5:$M$906,7,FALSE) ="●",FALSE),IFERROR(VLOOKUP($B213&amp;"-"&amp;$C213,エリア表のみ!$Q$5:$Z$906,7,FALSE) ="●",FALSE),IFERROR(VLOOKUP($B213&amp;"-"&amp;$C213,エリア表のみ!$AD$5:$AM$906,7,FALSE) ="●",FALSE)),1,0),0)</f>
        <v>0</v>
      </c>
      <c r="I213" s="71">
        <v>38</v>
      </c>
      <c r="J213" s="71">
        <f>IFERROR(_xlfn.IFS(IFERROR(VLOOKUP($B213&amp;"-"&amp;$C213,エリア表のみ!$D$5:$M$906,1,FALSE) =$B213&amp;"-"&amp;$C213,FALSE),IFERROR(VLOOKUP($B213&amp;"-"&amp;$C213,エリア表のみ!$D$5:$M$906,9,FALSE),0),IFERROR(VLOOKUP($B213&amp;"-"&amp;$C213,エリア表のみ!$Q$5:$Z$906,1,FALSE) =$B213&amp;"-"&amp;$C213,FALSE),IFERROR(VLOOKUP($B213&amp;"-"&amp;$C213,エリア表のみ!$Q$5:$Z$906,9,FALSE),0),IFERROR(VLOOKUP($B213&amp;"-"&amp;$C213,エリア表のみ!$AD$5:$AM$906,1,FALSE) =$B213&amp;"-"&amp;$C213,FALSE),IFERROR(VLOOKUP($B213&amp;"-"&amp;$C213,エリア表のみ!$AD$5:$AM$906,9,FALSE),0)),0)</f>
        <v>0</v>
      </c>
    </row>
    <row r="214" spans="1:10">
      <c r="A214" s="17">
        <v>15</v>
      </c>
      <c r="B214" s="17">
        <v>136</v>
      </c>
      <c r="C214" s="71">
        <v>15</v>
      </c>
      <c r="D214" s="71">
        <f>IFERROR(IF(OR(IFERROR(VLOOKUP($B214&amp;"-"&amp;$C214,エリア表のみ!$D$5:$M$906,3,FALSE) ="●",FALSE),IFERROR(VLOOKUP($B214&amp;"-"&amp;$C214,エリア表のみ!$Q$5:$Z$906,3,FALSE) ="●",FALSE),IFERROR(VLOOKUP($B214&amp;"-"&amp;$C214,エリア表のみ!$AD$5:$AM$906,3,FALSE) ="●",FALSE)),1,0),0)</f>
        <v>0</v>
      </c>
      <c r="E214" s="71">
        <v>19</v>
      </c>
      <c r="F214" s="71">
        <f>IFERROR(IF(OR(IFERROR(VLOOKUP($B214&amp;"-"&amp;$C214,エリア表のみ!$D$5:$M$906,5,FALSE) ="●",FALSE),IFERROR(VLOOKUP($B214&amp;"-"&amp;$C214,エリア表のみ!$Q$5:$Z$906,5,FALSE) ="●",FALSE),IFERROR(VLOOKUP($B214&amp;"-"&amp;$C214,エリア表のみ!$AD$5:$AM$906,5,FALSE) ="●",FALSE)),1,0),0)</f>
        <v>0</v>
      </c>
      <c r="G214" s="71">
        <v>10</v>
      </c>
      <c r="H214" s="71">
        <f>IFERROR(IF(OR(IFERROR(VLOOKUP($B214&amp;"-"&amp;$C214,エリア表のみ!$D$5:$M$906,7,FALSE) ="●",FALSE),IFERROR(VLOOKUP($B214&amp;"-"&amp;$C214,エリア表のみ!$Q$5:$Z$906,7,FALSE) ="●",FALSE),IFERROR(VLOOKUP($B214&amp;"-"&amp;$C214,エリア表のみ!$AD$5:$AM$906,7,FALSE) ="●",FALSE)),1,0),0)</f>
        <v>0</v>
      </c>
      <c r="I214" s="71">
        <v>29</v>
      </c>
      <c r="J214" s="71">
        <f>IFERROR(_xlfn.IFS(IFERROR(VLOOKUP($B214&amp;"-"&amp;$C214,エリア表のみ!$D$5:$M$906,1,FALSE) =$B214&amp;"-"&amp;$C214,FALSE),IFERROR(VLOOKUP($B214&amp;"-"&amp;$C214,エリア表のみ!$D$5:$M$906,9,FALSE),0),IFERROR(VLOOKUP($B214&amp;"-"&amp;$C214,エリア表のみ!$Q$5:$Z$906,1,FALSE) =$B214&amp;"-"&amp;$C214,FALSE),IFERROR(VLOOKUP($B214&amp;"-"&amp;$C214,エリア表のみ!$Q$5:$Z$906,9,FALSE),0),IFERROR(VLOOKUP($B214&amp;"-"&amp;$C214,エリア表のみ!$AD$5:$AM$906,1,FALSE) =$B214&amp;"-"&amp;$C214,FALSE),IFERROR(VLOOKUP($B214&amp;"-"&amp;$C214,エリア表のみ!$AD$5:$AM$906,9,FALSE),0)),0)</f>
        <v>0</v>
      </c>
    </row>
    <row r="215" spans="1:10">
      <c r="A215" s="17">
        <v>16</v>
      </c>
      <c r="B215" s="17">
        <v>136</v>
      </c>
      <c r="C215" s="71">
        <v>16</v>
      </c>
      <c r="D215" s="71">
        <f>IFERROR(IF(OR(IFERROR(VLOOKUP($B215&amp;"-"&amp;$C215,エリア表のみ!$D$5:$M$906,3,FALSE) ="●",FALSE),IFERROR(VLOOKUP($B215&amp;"-"&amp;$C215,エリア表のみ!$Q$5:$Z$906,3,FALSE) ="●",FALSE),IFERROR(VLOOKUP($B215&amp;"-"&amp;$C215,エリア表のみ!$AD$5:$AM$906,3,FALSE) ="●",FALSE)),1,0),0)</f>
        <v>0</v>
      </c>
      <c r="E215" s="71">
        <v>39</v>
      </c>
      <c r="F215" s="71">
        <f>IFERROR(IF(OR(IFERROR(VLOOKUP($B215&amp;"-"&amp;$C215,エリア表のみ!$D$5:$M$906,5,FALSE) ="●",FALSE),IFERROR(VLOOKUP($B215&amp;"-"&amp;$C215,エリア表のみ!$Q$5:$Z$906,5,FALSE) ="●",FALSE),IFERROR(VLOOKUP($B215&amp;"-"&amp;$C215,エリア表のみ!$AD$5:$AM$906,5,FALSE) ="●",FALSE)),1,0),0)</f>
        <v>0</v>
      </c>
      <c r="G215" s="71">
        <v>10</v>
      </c>
      <c r="H215" s="71">
        <f>IFERROR(IF(OR(IFERROR(VLOOKUP($B215&amp;"-"&amp;$C215,エリア表のみ!$D$5:$M$906,7,FALSE) ="●",FALSE),IFERROR(VLOOKUP($B215&amp;"-"&amp;$C215,エリア表のみ!$Q$5:$Z$906,7,FALSE) ="●",FALSE),IFERROR(VLOOKUP($B215&amp;"-"&amp;$C215,エリア表のみ!$AD$5:$AM$906,7,FALSE) ="●",FALSE)),1,0),0)</f>
        <v>0</v>
      </c>
      <c r="I215" s="71">
        <v>49</v>
      </c>
      <c r="J215" s="71">
        <f>IFERROR(_xlfn.IFS(IFERROR(VLOOKUP($B215&amp;"-"&amp;$C215,エリア表のみ!$D$5:$M$906,1,FALSE) =$B215&amp;"-"&amp;$C215,FALSE),IFERROR(VLOOKUP($B215&amp;"-"&amp;$C215,エリア表のみ!$D$5:$M$906,9,FALSE),0),IFERROR(VLOOKUP($B215&amp;"-"&amp;$C215,エリア表のみ!$Q$5:$Z$906,1,FALSE) =$B215&amp;"-"&amp;$C215,FALSE),IFERROR(VLOOKUP($B215&amp;"-"&amp;$C215,エリア表のみ!$Q$5:$Z$906,9,FALSE),0),IFERROR(VLOOKUP($B215&amp;"-"&amp;$C215,エリア表のみ!$AD$5:$AM$906,1,FALSE) =$B215&amp;"-"&amp;$C215,FALSE),IFERROR(VLOOKUP($B215&amp;"-"&amp;$C215,エリア表のみ!$AD$5:$AM$906,9,FALSE),0)),0)</f>
        <v>0</v>
      </c>
    </row>
    <row r="216" spans="1:10">
      <c r="A216" s="17">
        <v>19</v>
      </c>
      <c r="B216" s="17">
        <v>136</v>
      </c>
      <c r="C216" s="71">
        <v>19</v>
      </c>
      <c r="D216" s="71">
        <f>IFERROR(IF(OR(IFERROR(VLOOKUP($B216&amp;"-"&amp;$C216,エリア表のみ!$D$5:$M$906,3,FALSE) ="●",FALSE),IFERROR(VLOOKUP($B216&amp;"-"&amp;$C216,エリア表のみ!$Q$5:$Z$906,3,FALSE) ="●",FALSE),IFERROR(VLOOKUP($B216&amp;"-"&amp;$C216,エリア表のみ!$AD$5:$AM$906,3,FALSE) ="●",FALSE)),1,0),0)</f>
        <v>0</v>
      </c>
      <c r="E216" s="71">
        <v>114</v>
      </c>
      <c r="F216" s="71">
        <f>IFERROR(IF(OR(IFERROR(VLOOKUP($B216&amp;"-"&amp;$C216,エリア表のみ!$D$5:$M$906,5,FALSE) ="●",FALSE),IFERROR(VLOOKUP($B216&amp;"-"&amp;$C216,エリア表のみ!$Q$5:$Z$906,5,FALSE) ="●",FALSE),IFERROR(VLOOKUP($B216&amp;"-"&amp;$C216,エリア表のみ!$AD$5:$AM$906,5,FALSE) ="●",FALSE)),1,0),0)</f>
        <v>0</v>
      </c>
      <c r="G216" s="71">
        <v>50</v>
      </c>
      <c r="H216" s="71">
        <f>IFERROR(IF(OR(IFERROR(VLOOKUP($B216&amp;"-"&amp;$C216,エリア表のみ!$D$5:$M$906,7,FALSE) ="●",FALSE),IFERROR(VLOOKUP($B216&amp;"-"&amp;$C216,エリア表のみ!$Q$5:$Z$906,7,FALSE) ="●",FALSE),IFERROR(VLOOKUP($B216&amp;"-"&amp;$C216,エリア表のみ!$AD$5:$AM$906,7,FALSE) ="●",FALSE)),1,0),0)</f>
        <v>0</v>
      </c>
      <c r="I216" s="71">
        <v>164</v>
      </c>
      <c r="J216" s="71">
        <f>IFERROR(_xlfn.IFS(IFERROR(VLOOKUP($B216&amp;"-"&amp;$C216,エリア表のみ!$D$5:$M$906,1,FALSE) =$B216&amp;"-"&amp;$C216,FALSE),IFERROR(VLOOKUP($B216&amp;"-"&amp;$C216,エリア表のみ!$D$5:$M$906,9,FALSE),0),IFERROR(VLOOKUP($B216&amp;"-"&amp;$C216,エリア表のみ!$Q$5:$Z$906,1,FALSE) =$B216&amp;"-"&amp;$C216,FALSE),IFERROR(VLOOKUP($B216&amp;"-"&amp;$C216,エリア表のみ!$Q$5:$Z$906,9,FALSE),0),IFERROR(VLOOKUP($B216&amp;"-"&amp;$C216,エリア表のみ!$AD$5:$AM$906,1,FALSE) =$B216&amp;"-"&amp;$C216,FALSE),IFERROR(VLOOKUP($B216&amp;"-"&amp;$C216,エリア表のみ!$AD$5:$AM$906,9,FALSE),0)),0)</f>
        <v>0</v>
      </c>
    </row>
    <row r="217" spans="1:10">
      <c r="A217" s="17">
        <v>20</v>
      </c>
      <c r="B217" s="17">
        <v>136</v>
      </c>
      <c r="C217" s="71">
        <v>20</v>
      </c>
      <c r="D217" s="71">
        <f>IFERROR(IF(OR(IFERROR(VLOOKUP($B217&amp;"-"&amp;$C217,エリア表のみ!$D$5:$M$906,3,FALSE) ="●",FALSE),IFERROR(VLOOKUP($B217&amp;"-"&amp;$C217,エリア表のみ!$Q$5:$Z$906,3,FALSE) ="●",FALSE),IFERROR(VLOOKUP($B217&amp;"-"&amp;$C217,エリア表のみ!$AD$5:$AM$906,3,FALSE) ="●",FALSE)),1,0),0)</f>
        <v>0</v>
      </c>
      <c r="E217" s="71">
        <v>155</v>
      </c>
      <c r="F217" s="71">
        <f>IFERROR(IF(OR(IFERROR(VLOOKUP($B217&amp;"-"&amp;$C217,エリア表のみ!$D$5:$M$906,5,FALSE) ="●",FALSE),IFERROR(VLOOKUP($B217&amp;"-"&amp;$C217,エリア表のみ!$Q$5:$Z$906,5,FALSE) ="●",FALSE),IFERROR(VLOOKUP($B217&amp;"-"&amp;$C217,エリア表のみ!$AD$5:$AM$906,5,FALSE) ="●",FALSE)),1,0),0)</f>
        <v>0</v>
      </c>
      <c r="G217" s="71">
        <v>145</v>
      </c>
      <c r="H217" s="71">
        <f>IFERROR(IF(OR(IFERROR(VLOOKUP($B217&amp;"-"&amp;$C217,エリア表のみ!$D$5:$M$906,7,FALSE) ="●",FALSE),IFERROR(VLOOKUP($B217&amp;"-"&amp;$C217,エリア表のみ!$Q$5:$Z$906,7,FALSE) ="●",FALSE),IFERROR(VLOOKUP($B217&amp;"-"&amp;$C217,エリア表のみ!$AD$5:$AM$906,7,FALSE) ="●",FALSE)),1,0),0)</f>
        <v>0</v>
      </c>
      <c r="I217" s="71">
        <v>300</v>
      </c>
      <c r="J217" s="71">
        <f>IFERROR(_xlfn.IFS(IFERROR(VLOOKUP($B217&amp;"-"&amp;$C217,エリア表のみ!$D$5:$M$906,1,FALSE) =$B217&amp;"-"&amp;$C217,FALSE),IFERROR(VLOOKUP($B217&amp;"-"&amp;$C217,エリア表のみ!$D$5:$M$906,9,FALSE),0),IFERROR(VLOOKUP($B217&amp;"-"&amp;$C217,エリア表のみ!$Q$5:$Z$906,1,FALSE) =$B217&amp;"-"&amp;$C217,FALSE),IFERROR(VLOOKUP($B217&amp;"-"&amp;$C217,エリア表のみ!$Q$5:$Z$906,9,FALSE),0),IFERROR(VLOOKUP($B217&amp;"-"&amp;$C217,エリア表のみ!$AD$5:$AM$906,1,FALSE) =$B217&amp;"-"&amp;$C217,FALSE),IFERROR(VLOOKUP($B217&amp;"-"&amp;$C217,エリア表のみ!$AD$5:$AM$906,9,FALSE),0)),0)</f>
        <v>0</v>
      </c>
    </row>
    <row r="218" spans="1:10">
      <c r="A218" s="17">
        <v>21</v>
      </c>
      <c r="B218" s="17">
        <v>136</v>
      </c>
      <c r="C218" s="71">
        <v>21</v>
      </c>
      <c r="D218" s="71">
        <f>IFERROR(IF(OR(IFERROR(VLOOKUP($B218&amp;"-"&amp;$C218,エリア表のみ!$D$5:$M$906,3,FALSE) ="●",FALSE),IFERROR(VLOOKUP($B218&amp;"-"&amp;$C218,エリア表のみ!$Q$5:$Z$906,3,FALSE) ="●",FALSE),IFERROR(VLOOKUP($B218&amp;"-"&amp;$C218,エリア表のみ!$AD$5:$AM$906,3,FALSE) ="●",FALSE)),1,0),0)</f>
        <v>0</v>
      </c>
      <c r="E218" s="71">
        <v>350</v>
      </c>
      <c r="F218" s="71">
        <f>IFERROR(IF(OR(IFERROR(VLOOKUP($B218&amp;"-"&amp;$C218,エリア表のみ!$D$5:$M$906,5,FALSE) ="●",FALSE),IFERROR(VLOOKUP($B218&amp;"-"&amp;$C218,エリア表のみ!$Q$5:$Z$906,5,FALSE) ="●",FALSE),IFERROR(VLOOKUP($B218&amp;"-"&amp;$C218,エリア表のみ!$AD$5:$AM$906,5,FALSE) ="●",FALSE)),1,0),0)</f>
        <v>0</v>
      </c>
      <c r="G218" s="71">
        <v>215</v>
      </c>
      <c r="H218" s="71">
        <f>IFERROR(IF(OR(IFERROR(VLOOKUP($B218&amp;"-"&amp;$C218,エリア表のみ!$D$5:$M$906,7,FALSE) ="●",FALSE),IFERROR(VLOOKUP($B218&amp;"-"&amp;$C218,エリア表のみ!$Q$5:$Z$906,7,FALSE) ="●",FALSE),IFERROR(VLOOKUP($B218&amp;"-"&amp;$C218,エリア表のみ!$AD$5:$AM$906,7,FALSE) ="●",FALSE)),1,0),0)</f>
        <v>0</v>
      </c>
      <c r="I218" s="71">
        <v>565</v>
      </c>
      <c r="J218" s="71">
        <f>IFERROR(_xlfn.IFS(IFERROR(VLOOKUP($B218&amp;"-"&amp;$C218,エリア表のみ!$D$5:$M$906,1,FALSE) =$B218&amp;"-"&amp;$C218,FALSE),IFERROR(VLOOKUP($B218&amp;"-"&amp;$C218,エリア表のみ!$D$5:$M$906,9,FALSE),0),IFERROR(VLOOKUP($B218&amp;"-"&amp;$C218,エリア表のみ!$Q$5:$Z$906,1,FALSE) =$B218&amp;"-"&amp;$C218,FALSE),IFERROR(VLOOKUP($B218&amp;"-"&amp;$C218,エリア表のみ!$Q$5:$Z$906,9,FALSE),0),IFERROR(VLOOKUP($B218&amp;"-"&amp;$C218,エリア表のみ!$AD$5:$AM$906,1,FALSE) =$B218&amp;"-"&amp;$C218,FALSE),IFERROR(VLOOKUP($B218&amp;"-"&amp;$C218,エリア表のみ!$AD$5:$AM$906,9,FALSE),0)),0)</f>
        <v>0</v>
      </c>
    </row>
    <row r="219" spans="1:10">
      <c r="A219" s="17">
        <v>22</v>
      </c>
      <c r="B219" s="17">
        <v>136</v>
      </c>
      <c r="C219" s="71">
        <v>22</v>
      </c>
      <c r="D219" s="71">
        <f>IFERROR(IF(OR(IFERROR(VLOOKUP($B219&amp;"-"&amp;$C219,エリア表のみ!$D$5:$M$906,3,FALSE) ="●",FALSE),IFERROR(VLOOKUP($B219&amp;"-"&amp;$C219,エリア表のみ!$Q$5:$Z$906,3,FALSE) ="●",FALSE),IFERROR(VLOOKUP($B219&amp;"-"&amp;$C219,エリア表のみ!$AD$5:$AM$906,3,FALSE) ="●",FALSE)),1,0),0)</f>
        <v>0</v>
      </c>
      <c r="E219" s="71">
        <v>173</v>
      </c>
      <c r="F219" s="71">
        <f>IFERROR(IF(OR(IFERROR(VLOOKUP($B219&amp;"-"&amp;$C219,エリア表のみ!$D$5:$M$906,5,FALSE) ="●",FALSE),IFERROR(VLOOKUP($B219&amp;"-"&amp;$C219,エリア表のみ!$Q$5:$Z$906,5,FALSE) ="●",FALSE),IFERROR(VLOOKUP($B219&amp;"-"&amp;$C219,エリア表のみ!$AD$5:$AM$906,5,FALSE) ="●",FALSE)),1,0),0)</f>
        <v>0</v>
      </c>
      <c r="G219" s="71">
        <v>210</v>
      </c>
      <c r="H219" s="71">
        <f>IFERROR(IF(OR(IFERROR(VLOOKUP($B219&amp;"-"&amp;$C219,エリア表のみ!$D$5:$M$906,7,FALSE) ="●",FALSE),IFERROR(VLOOKUP($B219&amp;"-"&amp;$C219,エリア表のみ!$Q$5:$Z$906,7,FALSE) ="●",FALSE),IFERROR(VLOOKUP($B219&amp;"-"&amp;$C219,エリア表のみ!$AD$5:$AM$906,7,FALSE) ="●",FALSE)),1,0),0)</f>
        <v>0</v>
      </c>
      <c r="I219" s="71">
        <v>383</v>
      </c>
      <c r="J219" s="71">
        <f>IFERROR(_xlfn.IFS(IFERROR(VLOOKUP($B219&amp;"-"&amp;$C219,エリア表のみ!$D$5:$M$906,1,FALSE) =$B219&amp;"-"&amp;$C219,FALSE),IFERROR(VLOOKUP($B219&amp;"-"&amp;$C219,エリア表のみ!$D$5:$M$906,9,FALSE),0),IFERROR(VLOOKUP($B219&amp;"-"&amp;$C219,エリア表のみ!$Q$5:$Z$906,1,FALSE) =$B219&amp;"-"&amp;$C219,FALSE),IFERROR(VLOOKUP($B219&amp;"-"&amp;$C219,エリア表のみ!$Q$5:$Z$906,9,FALSE),0),IFERROR(VLOOKUP($B219&amp;"-"&amp;$C219,エリア表のみ!$AD$5:$AM$906,1,FALSE) =$B219&amp;"-"&amp;$C219,FALSE),IFERROR(VLOOKUP($B219&amp;"-"&amp;$C219,エリア表のみ!$AD$5:$AM$906,9,FALSE),0)),0)</f>
        <v>0</v>
      </c>
    </row>
    <row r="220" spans="1:10">
      <c r="A220" s="17">
        <v>23</v>
      </c>
      <c r="B220" s="17">
        <v>136</v>
      </c>
      <c r="C220" s="71">
        <v>23</v>
      </c>
      <c r="D220" s="71">
        <f>IFERROR(IF(OR(IFERROR(VLOOKUP($B220&amp;"-"&amp;$C220,エリア表のみ!$D$5:$M$906,3,FALSE) ="●",FALSE),IFERROR(VLOOKUP($B220&amp;"-"&amp;$C220,エリア表のみ!$Q$5:$Z$906,3,FALSE) ="●",FALSE),IFERROR(VLOOKUP($B220&amp;"-"&amp;$C220,エリア表のみ!$AD$5:$AM$906,3,FALSE) ="●",FALSE)),1,0),0)</f>
        <v>0</v>
      </c>
      <c r="E220" s="71">
        <v>466</v>
      </c>
      <c r="F220" s="71">
        <f>IFERROR(IF(OR(IFERROR(VLOOKUP($B220&amp;"-"&amp;$C220,エリア表のみ!$D$5:$M$906,5,FALSE) ="●",FALSE),IFERROR(VLOOKUP($B220&amp;"-"&amp;$C220,エリア表のみ!$Q$5:$Z$906,5,FALSE) ="●",FALSE),IFERROR(VLOOKUP($B220&amp;"-"&amp;$C220,エリア表のみ!$AD$5:$AM$906,5,FALSE) ="●",FALSE)),1,0),0)</f>
        <v>0</v>
      </c>
      <c r="G220" s="71">
        <v>315</v>
      </c>
      <c r="H220" s="71">
        <f>IFERROR(IF(OR(IFERROR(VLOOKUP($B220&amp;"-"&amp;$C220,エリア表のみ!$D$5:$M$906,7,FALSE) ="●",FALSE),IFERROR(VLOOKUP($B220&amp;"-"&amp;$C220,エリア表のみ!$Q$5:$Z$906,7,FALSE) ="●",FALSE),IFERROR(VLOOKUP($B220&amp;"-"&amp;$C220,エリア表のみ!$AD$5:$AM$906,7,FALSE) ="●",FALSE)),1,0),0)</f>
        <v>0</v>
      </c>
      <c r="I220" s="71">
        <v>781</v>
      </c>
      <c r="J220" s="71">
        <f>IFERROR(_xlfn.IFS(IFERROR(VLOOKUP($B220&amp;"-"&amp;$C220,エリア表のみ!$D$5:$M$906,1,FALSE) =$B220&amp;"-"&amp;$C220,FALSE),IFERROR(VLOOKUP($B220&amp;"-"&amp;$C220,エリア表のみ!$D$5:$M$906,9,FALSE),0),IFERROR(VLOOKUP($B220&amp;"-"&amp;$C220,エリア表のみ!$Q$5:$Z$906,1,FALSE) =$B220&amp;"-"&amp;$C220,FALSE),IFERROR(VLOOKUP($B220&amp;"-"&amp;$C220,エリア表のみ!$Q$5:$Z$906,9,FALSE),0),IFERROR(VLOOKUP($B220&amp;"-"&amp;$C220,エリア表のみ!$AD$5:$AM$906,1,FALSE) =$B220&amp;"-"&amp;$C220,FALSE),IFERROR(VLOOKUP($B220&amp;"-"&amp;$C220,エリア表のみ!$AD$5:$AM$906,9,FALSE),0)),0)</f>
        <v>0</v>
      </c>
    </row>
    <row r="221" spans="1:10">
      <c r="A221" s="17">
        <v>1</v>
      </c>
      <c r="B221" s="17">
        <v>137</v>
      </c>
      <c r="C221" s="71">
        <v>1</v>
      </c>
      <c r="D221" s="71">
        <f>IFERROR(IF(OR(IFERROR(VLOOKUP($B221&amp;"-"&amp;$C221,エリア表のみ!$D$5:$M$906,3,FALSE) ="●",FALSE),IFERROR(VLOOKUP($B221&amp;"-"&amp;$C221,エリア表のみ!$Q$5:$Z$906,3,FALSE) ="●",FALSE),IFERROR(VLOOKUP($B221&amp;"-"&amp;$C221,エリア表のみ!$AD$5:$AM$906,3,FALSE) ="●",FALSE)),1,0),0)</f>
        <v>0</v>
      </c>
      <c r="E221" s="71">
        <v>55</v>
      </c>
      <c r="F221" s="71">
        <f>IFERROR(IF(OR(IFERROR(VLOOKUP($B221&amp;"-"&amp;$C221,エリア表のみ!$D$5:$M$906,5,FALSE) ="●",FALSE),IFERROR(VLOOKUP($B221&amp;"-"&amp;$C221,エリア表のみ!$Q$5:$Z$906,5,FALSE) ="●",FALSE),IFERROR(VLOOKUP($B221&amp;"-"&amp;$C221,エリア表のみ!$AD$5:$AM$906,5,FALSE) ="●",FALSE)),1,0),0)</f>
        <v>0</v>
      </c>
      <c r="G221" s="71">
        <v>20</v>
      </c>
      <c r="H221" s="71">
        <f>IFERROR(IF(OR(IFERROR(VLOOKUP($B221&amp;"-"&amp;$C221,エリア表のみ!$D$5:$M$906,7,FALSE) ="●",FALSE),IFERROR(VLOOKUP($B221&amp;"-"&amp;$C221,エリア表のみ!$Q$5:$Z$906,7,FALSE) ="●",FALSE),IFERROR(VLOOKUP($B221&amp;"-"&amp;$C221,エリア表のみ!$AD$5:$AM$906,7,FALSE) ="●",FALSE)),1,0),0)</f>
        <v>0</v>
      </c>
      <c r="I221" s="71">
        <v>75</v>
      </c>
      <c r="J221" s="71">
        <f>IFERROR(_xlfn.IFS(IFERROR(VLOOKUP($B221&amp;"-"&amp;$C221,エリア表のみ!$D$5:$M$906,1,FALSE) =$B221&amp;"-"&amp;$C221,FALSE),IFERROR(VLOOKUP($B221&amp;"-"&amp;$C221,エリア表のみ!$D$5:$M$906,9,FALSE),0),IFERROR(VLOOKUP($B221&amp;"-"&amp;$C221,エリア表のみ!$Q$5:$Z$906,1,FALSE) =$B221&amp;"-"&amp;$C221,FALSE),IFERROR(VLOOKUP($B221&amp;"-"&amp;$C221,エリア表のみ!$Q$5:$Z$906,9,FALSE),0),IFERROR(VLOOKUP($B221&amp;"-"&amp;$C221,エリア表のみ!$AD$5:$AM$906,1,FALSE) =$B221&amp;"-"&amp;$C221,FALSE),IFERROR(VLOOKUP($B221&amp;"-"&amp;$C221,エリア表のみ!$AD$5:$AM$906,9,FALSE),0)),0)</f>
        <v>0</v>
      </c>
    </row>
    <row r="222" spans="1:10">
      <c r="A222" s="17">
        <v>2</v>
      </c>
      <c r="B222" s="17">
        <v>137</v>
      </c>
      <c r="C222" s="71">
        <v>2</v>
      </c>
      <c r="D222" s="71">
        <f>IFERROR(IF(OR(IFERROR(VLOOKUP($B222&amp;"-"&amp;$C222,エリア表のみ!$D$5:$M$906,3,FALSE) ="●",FALSE),IFERROR(VLOOKUP($B222&amp;"-"&amp;$C222,エリア表のみ!$Q$5:$Z$906,3,FALSE) ="●",FALSE),IFERROR(VLOOKUP($B222&amp;"-"&amp;$C222,エリア表のみ!$AD$5:$AM$906,3,FALSE) ="●",FALSE)),1,0),0)</f>
        <v>0</v>
      </c>
      <c r="E222" s="71">
        <v>20</v>
      </c>
      <c r="F222" s="71">
        <f>IFERROR(IF(OR(IFERROR(VLOOKUP($B222&amp;"-"&amp;$C222,エリア表のみ!$D$5:$M$906,5,FALSE) ="●",FALSE),IFERROR(VLOOKUP($B222&amp;"-"&amp;$C222,エリア表のみ!$Q$5:$Z$906,5,FALSE) ="●",FALSE),IFERROR(VLOOKUP($B222&amp;"-"&amp;$C222,エリア表のみ!$AD$5:$AM$906,5,FALSE) ="●",FALSE)),1,0),0)</f>
        <v>0</v>
      </c>
      <c r="G222" s="71">
        <v>45</v>
      </c>
      <c r="H222" s="71">
        <f>IFERROR(IF(OR(IFERROR(VLOOKUP($B222&amp;"-"&amp;$C222,エリア表のみ!$D$5:$M$906,7,FALSE) ="●",FALSE),IFERROR(VLOOKUP($B222&amp;"-"&amp;$C222,エリア表のみ!$Q$5:$Z$906,7,FALSE) ="●",FALSE),IFERROR(VLOOKUP($B222&amp;"-"&amp;$C222,エリア表のみ!$AD$5:$AM$906,7,FALSE) ="●",FALSE)),1,0),0)</f>
        <v>0</v>
      </c>
      <c r="I222" s="71">
        <v>65</v>
      </c>
      <c r="J222" s="71">
        <f>IFERROR(_xlfn.IFS(IFERROR(VLOOKUP($B222&amp;"-"&amp;$C222,エリア表のみ!$D$5:$M$906,1,FALSE) =$B222&amp;"-"&amp;$C222,FALSE),IFERROR(VLOOKUP($B222&amp;"-"&amp;$C222,エリア表のみ!$D$5:$M$906,9,FALSE),0),IFERROR(VLOOKUP($B222&amp;"-"&amp;$C222,エリア表のみ!$Q$5:$Z$906,1,FALSE) =$B222&amp;"-"&amp;$C222,FALSE),IFERROR(VLOOKUP($B222&amp;"-"&amp;$C222,エリア表のみ!$Q$5:$Z$906,9,FALSE),0),IFERROR(VLOOKUP($B222&amp;"-"&amp;$C222,エリア表のみ!$AD$5:$AM$906,1,FALSE) =$B222&amp;"-"&amp;$C222,FALSE),IFERROR(VLOOKUP($B222&amp;"-"&amp;$C222,エリア表のみ!$AD$5:$AM$906,9,FALSE),0)),0)</f>
        <v>0</v>
      </c>
    </row>
    <row r="223" spans="1:10">
      <c r="A223" s="17">
        <v>3</v>
      </c>
      <c r="B223" s="17">
        <v>137</v>
      </c>
      <c r="C223" s="71">
        <v>3</v>
      </c>
      <c r="D223" s="71">
        <f>IFERROR(IF(OR(IFERROR(VLOOKUP($B223&amp;"-"&amp;$C223,エリア表のみ!$D$5:$M$906,3,FALSE) ="●",FALSE),IFERROR(VLOOKUP($B223&amp;"-"&amp;$C223,エリア表のみ!$Q$5:$Z$906,3,FALSE) ="●",FALSE),IFERROR(VLOOKUP($B223&amp;"-"&amp;$C223,エリア表のみ!$AD$5:$AM$906,3,FALSE) ="●",FALSE)),1,0),0)</f>
        <v>0</v>
      </c>
      <c r="E223" s="71">
        <v>23</v>
      </c>
      <c r="F223" s="71">
        <f>IFERROR(IF(OR(IFERROR(VLOOKUP($B223&amp;"-"&amp;$C223,エリア表のみ!$D$5:$M$906,5,FALSE) ="●",FALSE),IFERROR(VLOOKUP($B223&amp;"-"&amp;$C223,エリア表のみ!$Q$5:$Z$906,5,FALSE) ="●",FALSE),IFERROR(VLOOKUP($B223&amp;"-"&amp;$C223,エリア表のみ!$AD$5:$AM$906,5,FALSE) ="●",FALSE)),1,0),0)</f>
        <v>0</v>
      </c>
      <c r="G223" s="71">
        <v>55</v>
      </c>
      <c r="H223" s="71">
        <f>IFERROR(IF(OR(IFERROR(VLOOKUP($B223&amp;"-"&amp;$C223,エリア表のみ!$D$5:$M$906,7,FALSE) ="●",FALSE),IFERROR(VLOOKUP($B223&amp;"-"&amp;$C223,エリア表のみ!$Q$5:$Z$906,7,FALSE) ="●",FALSE),IFERROR(VLOOKUP($B223&amp;"-"&amp;$C223,エリア表のみ!$AD$5:$AM$906,7,FALSE) ="●",FALSE)),1,0),0)</f>
        <v>0</v>
      </c>
      <c r="I223" s="71">
        <v>78</v>
      </c>
      <c r="J223" s="71">
        <f>IFERROR(_xlfn.IFS(IFERROR(VLOOKUP($B223&amp;"-"&amp;$C223,エリア表のみ!$D$5:$M$906,1,FALSE) =$B223&amp;"-"&amp;$C223,FALSE),IFERROR(VLOOKUP($B223&amp;"-"&amp;$C223,エリア表のみ!$D$5:$M$906,9,FALSE),0),IFERROR(VLOOKUP($B223&amp;"-"&amp;$C223,エリア表のみ!$Q$5:$Z$906,1,FALSE) =$B223&amp;"-"&amp;$C223,FALSE),IFERROR(VLOOKUP($B223&amp;"-"&amp;$C223,エリア表のみ!$Q$5:$Z$906,9,FALSE),0),IFERROR(VLOOKUP($B223&amp;"-"&amp;$C223,エリア表のみ!$AD$5:$AM$906,1,FALSE) =$B223&amp;"-"&amp;$C223,FALSE),IFERROR(VLOOKUP($B223&amp;"-"&amp;$C223,エリア表のみ!$AD$5:$AM$906,9,FALSE),0)),0)</f>
        <v>0</v>
      </c>
    </row>
    <row r="224" spans="1:10">
      <c r="A224" s="17">
        <v>4</v>
      </c>
      <c r="B224" s="17">
        <v>137</v>
      </c>
      <c r="C224" s="71">
        <v>4</v>
      </c>
      <c r="D224" s="71">
        <f>IFERROR(IF(OR(IFERROR(VLOOKUP($B224&amp;"-"&amp;$C224,エリア表のみ!$D$5:$M$906,3,FALSE) ="●",FALSE),IFERROR(VLOOKUP($B224&amp;"-"&amp;$C224,エリア表のみ!$Q$5:$Z$906,3,FALSE) ="●",FALSE),IFERROR(VLOOKUP($B224&amp;"-"&amp;$C224,エリア表のみ!$AD$5:$AM$906,3,FALSE) ="●",FALSE)),1,0),0)</f>
        <v>0</v>
      </c>
      <c r="E224" s="71">
        <v>86</v>
      </c>
      <c r="F224" s="71">
        <f>IFERROR(IF(OR(IFERROR(VLOOKUP($B224&amp;"-"&amp;$C224,エリア表のみ!$D$5:$M$906,5,FALSE) ="●",FALSE),IFERROR(VLOOKUP($B224&amp;"-"&amp;$C224,エリア表のみ!$Q$5:$Z$906,5,FALSE) ="●",FALSE),IFERROR(VLOOKUP($B224&amp;"-"&amp;$C224,エリア表のみ!$AD$5:$AM$906,5,FALSE) ="●",FALSE)),1,0),0)</f>
        <v>0</v>
      </c>
      <c r="G224" s="71">
        <v>65</v>
      </c>
      <c r="H224" s="71">
        <f>IFERROR(IF(OR(IFERROR(VLOOKUP($B224&amp;"-"&amp;$C224,エリア表のみ!$D$5:$M$906,7,FALSE) ="●",FALSE),IFERROR(VLOOKUP($B224&amp;"-"&amp;$C224,エリア表のみ!$Q$5:$Z$906,7,FALSE) ="●",FALSE),IFERROR(VLOOKUP($B224&amp;"-"&amp;$C224,エリア表のみ!$AD$5:$AM$906,7,FALSE) ="●",FALSE)),1,0),0)</f>
        <v>0</v>
      </c>
      <c r="I224" s="71">
        <v>151</v>
      </c>
      <c r="J224" s="71">
        <f>IFERROR(_xlfn.IFS(IFERROR(VLOOKUP($B224&amp;"-"&amp;$C224,エリア表のみ!$D$5:$M$906,1,FALSE) =$B224&amp;"-"&amp;$C224,FALSE),IFERROR(VLOOKUP($B224&amp;"-"&amp;$C224,エリア表のみ!$D$5:$M$906,9,FALSE),0),IFERROR(VLOOKUP($B224&amp;"-"&amp;$C224,エリア表のみ!$Q$5:$Z$906,1,FALSE) =$B224&amp;"-"&amp;$C224,FALSE),IFERROR(VLOOKUP($B224&amp;"-"&amp;$C224,エリア表のみ!$Q$5:$Z$906,9,FALSE),0),IFERROR(VLOOKUP($B224&amp;"-"&amp;$C224,エリア表のみ!$AD$5:$AM$906,1,FALSE) =$B224&amp;"-"&amp;$C224,FALSE),IFERROR(VLOOKUP($B224&amp;"-"&amp;$C224,エリア表のみ!$AD$5:$AM$906,9,FALSE),0)),0)</f>
        <v>0</v>
      </c>
    </row>
    <row r="225" spans="1:10">
      <c r="A225" s="17">
        <v>5</v>
      </c>
      <c r="B225" s="17">
        <v>137</v>
      </c>
      <c r="C225" s="71">
        <v>5</v>
      </c>
      <c r="D225" s="71">
        <f>IFERROR(IF(OR(IFERROR(VLOOKUP($B225&amp;"-"&amp;$C225,エリア表のみ!$D$5:$M$906,3,FALSE) ="●",FALSE),IFERROR(VLOOKUP($B225&amp;"-"&amp;$C225,エリア表のみ!$Q$5:$Z$906,3,FALSE) ="●",FALSE),IFERROR(VLOOKUP($B225&amp;"-"&amp;$C225,エリア表のみ!$AD$5:$AM$906,3,FALSE) ="●",FALSE)),1,0),0)</f>
        <v>0</v>
      </c>
      <c r="E225" s="71">
        <v>120</v>
      </c>
      <c r="F225" s="71">
        <f>IFERROR(IF(OR(IFERROR(VLOOKUP($B225&amp;"-"&amp;$C225,エリア表のみ!$D$5:$M$906,5,FALSE) ="●",FALSE),IFERROR(VLOOKUP($B225&amp;"-"&amp;$C225,エリア表のみ!$Q$5:$Z$906,5,FALSE) ="●",FALSE),IFERROR(VLOOKUP($B225&amp;"-"&amp;$C225,エリア表のみ!$AD$5:$AM$906,5,FALSE) ="●",FALSE)),1,0),0)</f>
        <v>0</v>
      </c>
      <c r="G225" s="71">
        <v>15</v>
      </c>
      <c r="H225" s="71">
        <f>IFERROR(IF(OR(IFERROR(VLOOKUP($B225&amp;"-"&amp;$C225,エリア表のみ!$D$5:$M$906,7,FALSE) ="●",FALSE),IFERROR(VLOOKUP($B225&amp;"-"&amp;$C225,エリア表のみ!$Q$5:$Z$906,7,FALSE) ="●",FALSE),IFERROR(VLOOKUP($B225&amp;"-"&amp;$C225,エリア表のみ!$AD$5:$AM$906,7,FALSE) ="●",FALSE)),1,0),0)</f>
        <v>0</v>
      </c>
      <c r="I225" s="71">
        <v>135</v>
      </c>
      <c r="J225" s="71">
        <f>IFERROR(_xlfn.IFS(IFERROR(VLOOKUP($B225&amp;"-"&amp;$C225,エリア表のみ!$D$5:$M$906,1,FALSE) =$B225&amp;"-"&amp;$C225,FALSE),IFERROR(VLOOKUP($B225&amp;"-"&amp;$C225,エリア表のみ!$D$5:$M$906,9,FALSE),0),IFERROR(VLOOKUP($B225&amp;"-"&amp;$C225,エリア表のみ!$Q$5:$Z$906,1,FALSE) =$B225&amp;"-"&amp;$C225,FALSE),IFERROR(VLOOKUP($B225&amp;"-"&amp;$C225,エリア表のみ!$Q$5:$Z$906,9,FALSE),0),IFERROR(VLOOKUP($B225&amp;"-"&amp;$C225,エリア表のみ!$AD$5:$AM$906,1,FALSE) =$B225&amp;"-"&amp;$C225,FALSE),IFERROR(VLOOKUP($B225&amp;"-"&amp;$C225,エリア表のみ!$AD$5:$AM$906,9,FALSE),0)),0)</f>
        <v>0</v>
      </c>
    </row>
    <row r="226" spans="1:10">
      <c r="A226" s="17">
        <v>6</v>
      </c>
      <c r="B226" s="17">
        <v>137</v>
      </c>
      <c r="C226" s="71">
        <v>6</v>
      </c>
      <c r="D226" s="71">
        <f>IFERROR(IF(OR(IFERROR(VLOOKUP($B226&amp;"-"&amp;$C226,エリア表のみ!$D$5:$M$906,3,FALSE) ="●",FALSE),IFERROR(VLOOKUP($B226&amp;"-"&amp;$C226,エリア表のみ!$Q$5:$Z$906,3,FALSE) ="●",FALSE),IFERROR(VLOOKUP($B226&amp;"-"&amp;$C226,エリア表のみ!$AD$5:$AM$906,3,FALSE) ="●",FALSE)),1,0),0)</f>
        <v>0</v>
      </c>
      <c r="E226" s="71">
        <v>415</v>
      </c>
      <c r="F226" s="71">
        <f>IFERROR(IF(OR(IFERROR(VLOOKUP($B226&amp;"-"&amp;$C226,エリア表のみ!$D$5:$M$906,5,FALSE) ="●",FALSE),IFERROR(VLOOKUP($B226&amp;"-"&amp;$C226,エリア表のみ!$Q$5:$Z$906,5,FALSE) ="●",FALSE),IFERROR(VLOOKUP($B226&amp;"-"&amp;$C226,エリア表のみ!$AD$5:$AM$906,5,FALSE) ="●",FALSE)),1,0),0)</f>
        <v>0</v>
      </c>
      <c r="G226" s="71">
        <v>355</v>
      </c>
      <c r="H226" s="71">
        <f>IFERROR(IF(OR(IFERROR(VLOOKUP($B226&amp;"-"&amp;$C226,エリア表のみ!$D$5:$M$906,7,FALSE) ="●",FALSE),IFERROR(VLOOKUP($B226&amp;"-"&amp;$C226,エリア表のみ!$Q$5:$Z$906,7,FALSE) ="●",FALSE),IFERROR(VLOOKUP($B226&amp;"-"&amp;$C226,エリア表のみ!$AD$5:$AM$906,7,FALSE) ="●",FALSE)),1,0),0)</f>
        <v>0</v>
      </c>
      <c r="I226" s="71">
        <v>770</v>
      </c>
      <c r="J226" s="71">
        <f>IFERROR(_xlfn.IFS(IFERROR(VLOOKUP($B226&amp;"-"&amp;$C226,エリア表のみ!$D$5:$M$906,1,FALSE) =$B226&amp;"-"&amp;$C226,FALSE),IFERROR(VLOOKUP($B226&amp;"-"&amp;$C226,エリア表のみ!$D$5:$M$906,9,FALSE),0),IFERROR(VLOOKUP($B226&amp;"-"&amp;$C226,エリア表のみ!$Q$5:$Z$906,1,FALSE) =$B226&amp;"-"&amp;$C226,FALSE),IFERROR(VLOOKUP($B226&amp;"-"&amp;$C226,エリア表のみ!$Q$5:$Z$906,9,FALSE),0),IFERROR(VLOOKUP($B226&amp;"-"&amp;$C226,エリア表のみ!$AD$5:$AM$906,1,FALSE) =$B226&amp;"-"&amp;$C226,FALSE),IFERROR(VLOOKUP($B226&amp;"-"&amp;$C226,エリア表のみ!$AD$5:$AM$906,9,FALSE),0)),0)</f>
        <v>0</v>
      </c>
    </row>
    <row r="227" spans="1:10">
      <c r="A227" s="17">
        <v>8</v>
      </c>
      <c r="B227" s="17">
        <v>137</v>
      </c>
      <c r="C227" s="71">
        <v>8</v>
      </c>
      <c r="D227" s="71">
        <f>IFERROR(IF(OR(IFERROR(VLOOKUP($B227&amp;"-"&amp;$C227,エリア表のみ!$D$5:$M$906,3,FALSE) ="●",FALSE),IFERROR(VLOOKUP($B227&amp;"-"&amp;$C227,エリア表のみ!$Q$5:$Z$906,3,FALSE) ="●",FALSE),IFERROR(VLOOKUP($B227&amp;"-"&amp;$C227,エリア表のみ!$AD$5:$AM$906,3,FALSE) ="●",FALSE)),1,0),0)</f>
        <v>0</v>
      </c>
      <c r="E227" s="71">
        <v>185</v>
      </c>
      <c r="F227" s="71">
        <f>IFERROR(IF(OR(IFERROR(VLOOKUP($B227&amp;"-"&amp;$C227,エリア表のみ!$D$5:$M$906,5,FALSE) ="●",FALSE),IFERROR(VLOOKUP($B227&amp;"-"&amp;$C227,エリア表のみ!$Q$5:$Z$906,5,FALSE) ="●",FALSE),IFERROR(VLOOKUP($B227&amp;"-"&amp;$C227,エリア表のみ!$AD$5:$AM$906,5,FALSE) ="●",FALSE)),1,0),0)</f>
        <v>0</v>
      </c>
      <c r="G227" s="71">
        <v>165</v>
      </c>
      <c r="H227" s="71">
        <f>IFERROR(IF(OR(IFERROR(VLOOKUP($B227&amp;"-"&amp;$C227,エリア表のみ!$D$5:$M$906,7,FALSE) ="●",FALSE),IFERROR(VLOOKUP($B227&amp;"-"&amp;$C227,エリア表のみ!$Q$5:$Z$906,7,FALSE) ="●",FALSE),IFERROR(VLOOKUP($B227&amp;"-"&amp;$C227,エリア表のみ!$AD$5:$AM$906,7,FALSE) ="●",FALSE)),1,0),0)</f>
        <v>0</v>
      </c>
      <c r="I227" s="71">
        <v>350</v>
      </c>
      <c r="J227" s="71">
        <f>IFERROR(_xlfn.IFS(IFERROR(VLOOKUP($B227&amp;"-"&amp;$C227,エリア表のみ!$D$5:$M$906,1,FALSE) =$B227&amp;"-"&amp;$C227,FALSE),IFERROR(VLOOKUP($B227&amp;"-"&amp;$C227,エリア表のみ!$D$5:$M$906,9,FALSE),0),IFERROR(VLOOKUP($B227&amp;"-"&amp;$C227,エリア表のみ!$Q$5:$Z$906,1,FALSE) =$B227&amp;"-"&amp;$C227,FALSE),IFERROR(VLOOKUP($B227&amp;"-"&amp;$C227,エリア表のみ!$Q$5:$Z$906,9,FALSE),0),IFERROR(VLOOKUP($B227&amp;"-"&amp;$C227,エリア表のみ!$AD$5:$AM$906,1,FALSE) =$B227&amp;"-"&amp;$C227,FALSE),IFERROR(VLOOKUP($B227&amp;"-"&amp;$C227,エリア表のみ!$AD$5:$AM$906,9,FALSE),0)),0)</f>
        <v>0</v>
      </c>
    </row>
    <row r="228" spans="1:10">
      <c r="A228" s="17">
        <v>9</v>
      </c>
      <c r="B228" s="17">
        <v>137</v>
      </c>
      <c r="C228" s="71">
        <v>9</v>
      </c>
      <c r="D228" s="71">
        <f>IFERROR(IF(OR(IFERROR(VLOOKUP($B228&amp;"-"&amp;$C228,エリア表のみ!$D$5:$M$906,3,FALSE) ="●",FALSE),IFERROR(VLOOKUP($B228&amp;"-"&amp;$C228,エリア表のみ!$Q$5:$Z$906,3,FALSE) ="●",FALSE),IFERROR(VLOOKUP($B228&amp;"-"&amp;$C228,エリア表のみ!$AD$5:$AM$906,3,FALSE) ="●",FALSE)),1,0),0)</f>
        <v>0</v>
      </c>
      <c r="E228" s="71">
        <v>209</v>
      </c>
      <c r="F228" s="71">
        <f>IFERROR(IF(OR(IFERROR(VLOOKUP($B228&amp;"-"&amp;$C228,エリア表のみ!$D$5:$M$906,5,FALSE) ="●",FALSE),IFERROR(VLOOKUP($B228&amp;"-"&amp;$C228,エリア表のみ!$Q$5:$Z$906,5,FALSE) ="●",FALSE),IFERROR(VLOOKUP($B228&amp;"-"&amp;$C228,エリア表のみ!$AD$5:$AM$906,5,FALSE) ="●",FALSE)),1,0),0)</f>
        <v>0</v>
      </c>
      <c r="G228" s="71">
        <v>55</v>
      </c>
      <c r="H228" s="71">
        <f>IFERROR(IF(OR(IFERROR(VLOOKUP($B228&amp;"-"&amp;$C228,エリア表のみ!$D$5:$M$906,7,FALSE) ="●",FALSE),IFERROR(VLOOKUP($B228&amp;"-"&amp;$C228,エリア表のみ!$Q$5:$Z$906,7,FALSE) ="●",FALSE),IFERROR(VLOOKUP($B228&amp;"-"&amp;$C228,エリア表のみ!$AD$5:$AM$906,7,FALSE) ="●",FALSE)),1,0),0)</f>
        <v>0</v>
      </c>
      <c r="I228" s="71">
        <v>264</v>
      </c>
      <c r="J228" s="71">
        <f>IFERROR(_xlfn.IFS(IFERROR(VLOOKUP($B228&amp;"-"&amp;$C228,エリア表のみ!$D$5:$M$906,1,FALSE) =$B228&amp;"-"&amp;$C228,FALSE),IFERROR(VLOOKUP($B228&amp;"-"&amp;$C228,エリア表のみ!$D$5:$M$906,9,FALSE),0),IFERROR(VLOOKUP($B228&amp;"-"&amp;$C228,エリア表のみ!$Q$5:$Z$906,1,FALSE) =$B228&amp;"-"&amp;$C228,FALSE),IFERROR(VLOOKUP($B228&amp;"-"&amp;$C228,エリア表のみ!$Q$5:$Z$906,9,FALSE),0),IFERROR(VLOOKUP($B228&amp;"-"&amp;$C228,エリア表のみ!$AD$5:$AM$906,1,FALSE) =$B228&amp;"-"&amp;$C228,FALSE),IFERROR(VLOOKUP($B228&amp;"-"&amp;$C228,エリア表のみ!$AD$5:$AM$906,9,FALSE),0)),0)</f>
        <v>0</v>
      </c>
    </row>
    <row r="229" spans="1:10">
      <c r="A229" s="17">
        <v>10</v>
      </c>
      <c r="B229" s="17">
        <v>137</v>
      </c>
      <c r="C229" s="71">
        <v>10</v>
      </c>
      <c r="D229" s="71">
        <f>IFERROR(IF(OR(IFERROR(VLOOKUP($B229&amp;"-"&amp;$C229,エリア表のみ!$D$5:$M$906,3,FALSE) ="●",FALSE),IFERROR(VLOOKUP($B229&amp;"-"&amp;$C229,エリア表のみ!$Q$5:$Z$906,3,FALSE) ="●",FALSE),IFERROR(VLOOKUP($B229&amp;"-"&amp;$C229,エリア表のみ!$AD$5:$AM$906,3,FALSE) ="●",FALSE)),1,0),0)</f>
        <v>0</v>
      </c>
      <c r="E229" s="71">
        <v>115</v>
      </c>
      <c r="F229" s="71">
        <f>IFERROR(IF(OR(IFERROR(VLOOKUP($B229&amp;"-"&amp;$C229,エリア表のみ!$D$5:$M$906,5,FALSE) ="●",FALSE),IFERROR(VLOOKUP($B229&amp;"-"&amp;$C229,エリア表のみ!$Q$5:$Z$906,5,FALSE) ="●",FALSE),IFERROR(VLOOKUP($B229&amp;"-"&amp;$C229,エリア表のみ!$AD$5:$AM$906,5,FALSE) ="●",FALSE)),1,0),0)</f>
        <v>0</v>
      </c>
      <c r="G229" s="71">
        <v>65</v>
      </c>
      <c r="H229" s="71">
        <f>IFERROR(IF(OR(IFERROR(VLOOKUP($B229&amp;"-"&amp;$C229,エリア表のみ!$D$5:$M$906,7,FALSE) ="●",FALSE),IFERROR(VLOOKUP($B229&amp;"-"&amp;$C229,エリア表のみ!$Q$5:$Z$906,7,FALSE) ="●",FALSE),IFERROR(VLOOKUP($B229&amp;"-"&amp;$C229,エリア表のみ!$AD$5:$AM$906,7,FALSE) ="●",FALSE)),1,0),0)</f>
        <v>0</v>
      </c>
      <c r="I229" s="71">
        <v>180</v>
      </c>
      <c r="J229" s="71">
        <f>IFERROR(_xlfn.IFS(IFERROR(VLOOKUP($B229&amp;"-"&amp;$C229,エリア表のみ!$D$5:$M$906,1,FALSE) =$B229&amp;"-"&amp;$C229,FALSE),IFERROR(VLOOKUP($B229&amp;"-"&amp;$C229,エリア表のみ!$D$5:$M$906,9,FALSE),0),IFERROR(VLOOKUP($B229&amp;"-"&amp;$C229,エリア表のみ!$Q$5:$Z$906,1,FALSE) =$B229&amp;"-"&amp;$C229,FALSE),IFERROR(VLOOKUP($B229&amp;"-"&amp;$C229,エリア表のみ!$Q$5:$Z$906,9,FALSE),0),IFERROR(VLOOKUP($B229&amp;"-"&amp;$C229,エリア表のみ!$AD$5:$AM$906,1,FALSE) =$B229&amp;"-"&amp;$C229,FALSE),IFERROR(VLOOKUP($B229&amp;"-"&amp;$C229,エリア表のみ!$AD$5:$AM$906,9,FALSE),0)),0)</f>
        <v>0</v>
      </c>
    </row>
    <row r="230" spans="1:10">
      <c r="A230" s="17">
        <v>11</v>
      </c>
      <c r="B230" s="17">
        <v>137</v>
      </c>
      <c r="C230" s="71">
        <v>11</v>
      </c>
      <c r="D230" s="71">
        <f>IFERROR(IF(OR(IFERROR(VLOOKUP($B230&amp;"-"&amp;$C230,エリア表のみ!$D$5:$M$906,3,FALSE) ="●",FALSE),IFERROR(VLOOKUP($B230&amp;"-"&amp;$C230,エリア表のみ!$Q$5:$Z$906,3,FALSE) ="●",FALSE),IFERROR(VLOOKUP($B230&amp;"-"&amp;$C230,エリア表のみ!$AD$5:$AM$906,3,FALSE) ="●",FALSE)),1,0),0)</f>
        <v>0</v>
      </c>
      <c r="E230" s="71">
        <v>129</v>
      </c>
      <c r="F230" s="71">
        <f>IFERROR(IF(OR(IFERROR(VLOOKUP($B230&amp;"-"&amp;$C230,エリア表のみ!$D$5:$M$906,5,FALSE) ="●",FALSE),IFERROR(VLOOKUP($B230&amp;"-"&amp;$C230,エリア表のみ!$Q$5:$Z$906,5,FALSE) ="●",FALSE),IFERROR(VLOOKUP($B230&amp;"-"&amp;$C230,エリア表のみ!$AD$5:$AM$906,5,FALSE) ="●",FALSE)),1,0),0)</f>
        <v>0</v>
      </c>
      <c r="G230" s="71">
        <v>75</v>
      </c>
      <c r="H230" s="71">
        <f>IFERROR(IF(OR(IFERROR(VLOOKUP($B230&amp;"-"&amp;$C230,エリア表のみ!$D$5:$M$906,7,FALSE) ="●",FALSE),IFERROR(VLOOKUP($B230&amp;"-"&amp;$C230,エリア表のみ!$Q$5:$Z$906,7,FALSE) ="●",FALSE),IFERROR(VLOOKUP($B230&amp;"-"&amp;$C230,エリア表のみ!$AD$5:$AM$906,7,FALSE) ="●",FALSE)),1,0),0)</f>
        <v>0</v>
      </c>
      <c r="I230" s="71">
        <v>204</v>
      </c>
      <c r="J230" s="71">
        <f>IFERROR(_xlfn.IFS(IFERROR(VLOOKUP($B230&amp;"-"&amp;$C230,エリア表のみ!$D$5:$M$906,1,FALSE) =$B230&amp;"-"&amp;$C230,FALSE),IFERROR(VLOOKUP($B230&amp;"-"&amp;$C230,エリア表のみ!$D$5:$M$906,9,FALSE),0),IFERROR(VLOOKUP($B230&amp;"-"&amp;$C230,エリア表のみ!$Q$5:$Z$906,1,FALSE) =$B230&amp;"-"&amp;$C230,FALSE),IFERROR(VLOOKUP($B230&amp;"-"&amp;$C230,エリア表のみ!$Q$5:$Z$906,9,FALSE),0),IFERROR(VLOOKUP($B230&amp;"-"&amp;$C230,エリア表のみ!$AD$5:$AM$906,1,FALSE) =$B230&amp;"-"&amp;$C230,FALSE),IFERROR(VLOOKUP($B230&amp;"-"&amp;$C230,エリア表のみ!$AD$5:$AM$906,9,FALSE),0)),0)</f>
        <v>0</v>
      </c>
    </row>
    <row r="231" spans="1:10">
      <c r="A231" s="17">
        <v>12</v>
      </c>
      <c r="B231" s="17">
        <v>137</v>
      </c>
      <c r="C231" s="71">
        <v>12</v>
      </c>
      <c r="D231" s="71">
        <f>IFERROR(IF(OR(IFERROR(VLOOKUP($B231&amp;"-"&amp;$C231,エリア表のみ!$D$5:$M$906,3,FALSE) ="●",FALSE),IFERROR(VLOOKUP($B231&amp;"-"&amp;$C231,エリア表のみ!$Q$5:$Z$906,3,FALSE) ="●",FALSE),IFERROR(VLOOKUP($B231&amp;"-"&amp;$C231,エリア表のみ!$AD$5:$AM$906,3,FALSE) ="●",FALSE)),1,0),0)</f>
        <v>0</v>
      </c>
      <c r="E231" s="71">
        <v>55</v>
      </c>
      <c r="F231" s="71">
        <f>IFERROR(IF(OR(IFERROR(VLOOKUP($B231&amp;"-"&amp;$C231,エリア表のみ!$D$5:$M$906,5,FALSE) ="●",FALSE),IFERROR(VLOOKUP($B231&amp;"-"&amp;$C231,エリア表のみ!$Q$5:$Z$906,5,FALSE) ="●",FALSE),IFERROR(VLOOKUP($B231&amp;"-"&amp;$C231,エリア表のみ!$AD$5:$AM$906,5,FALSE) ="●",FALSE)),1,0),0)</f>
        <v>0</v>
      </c>
      <c r="G231" s="71">
        <v>50</v>
      </c>
      <c r="H231" s="71">
        <f>IFERROR(IF(OR(IFERROR(VLOOKUP($B231&amp;"-"&amp;$C231,エリア表のみ!$D$5:$M$906,7,FALSE) ="●",FALSE),IFERROR(VLOOKUP($B231&amp;"-"&amp;$C231,エリア表のみ!$Q$5:$Z$906,7,FALSE) ="●",FALSE),IFERROR(VLOOKUP($B231&amp;"-"&amp;$C231,エリア表のみ!$AD$5:$AM$906,7,FALSE) ="●",FALSE)),1,0),0)</f>
        <v>0</v>
      </c>
      <c r="I231" s="71">
        <v>105</v>
      </c>
      <c r="J231" s="71">
        <f>IFERROR(_xlfn.IFS(IFERROR(VLOOKUP($B231&amp;"-"&amp;$C231,エリア表のみ!$D$5:$M$906,1,FALSE) =$B231&amp;"-"&amp;$C231,FALSE),IFERROR(VLOOKUP($B231&amp;"-"&amp;$C231,エリア表のみ!$D$5:$M$906,9,FALSE),0),IFERROR(VLOOKUP($B231&amp;"-"&amp;$C231,エリア表のみ!$Q$5:$Z$906,1,FALSE) =$B231&amp;"-"&amp;$C231,FALSE),IFERROR(VLOOKUP($B231&amp;"-"&amp;$C231,エリア表のみ!$Q$5:$Z$906,9,FALSE),0),IFERROR(VLOOKUP($B231&amp;"-"&amp;$C231,エリア表のみ!$AD$5:$AM$906,1,FALSE) =$B231&amp;"-"&amp;$C231,FALSE),IFERROR(VLOOKUP($B231&amp;"-"&amp;$C231,エリア表のみ!$AD$5:$AM$906,9,FALSE),0)),0)</f>
        <v>0</v>
      </c>
    </row>
    <row r="232" spans="1:10">
      <c r="A232" s="17">
        <v>13</v>
      </c>
      <c r="B232" s="17">
        <v>137</v>
      </c>
      <c r="C232" s="71">
        <v>13</v>
      </c>
      <c r="D232" s="71">
        <f>IFERROR(IF(OR(IFERROR(VLOOKUP($B232&amp;"-"&amp;$C232,エリア表のみ!$D$5:$M$906,3,FALSE) ="●",FALSE),IFERROR(VLOOKUP($B232&amp;"-"&amp;$C232,エリア表のみ!$Q$5:$Z$906,3,FALSE) ="●",FALSE),IFERROR(VLOOKUP($B232&amp;"-"&amp;$C232,エリア表のみ!$AD$5:$AM$906,3,FALSE) ="●",FALSE)),1,0),0)</f>
        <v>0</v>
      </c>
      <c r="E232" s="71">
        <v>42</v>
      </c>
      <c r="F232" s="71">
        <f>IFERROR(IF(OR(IFERROR(VLOOKUP($B232&amp;"-"&amp;$C232,エリア表のみ!$D$5:$M$906,5,FALSE) ="●",FALSE),IFERROR(VLOOKUP($B232&amp;"-"&amp;$C232,エリア表のみ!$Q$5:$Z$906,5,FALSE) ="●",FALSE),IFERROR(VLOOKUP($B232&amp;"-"&amp;$C232,エリア表のみ!$AD$5:$AM$906,5,FALSE) ="●",FALSE)),1,0),0)</f>
        <v>0</v>
      </c>
      <c r="G232" s="71">
        <v>100</v>
      </c>
      <c r="H232" s="71">
        <f>IFERROR(IF(OR(IFERROR(VLOOKUP($B232&amp;"-"&amp;$C232,エリア表のみ!$D$5:$M$906,7,FALSE) ="●",FALSE),IFERROR(VLOOKUP($B232&amp;"-"&amp;$C232,エリア表のみ!$Q$5:$Z$906,7,FALSE) ="●",FALSE),IFERROR(VLOOKUP($B232&amp;"-"&amp;$C232,エリア表のみ!$AD$5:$AM$906,7,FALSE) ="●",FALSE)),1,0),0)</f>
        <v>0</v>
      </c>
      <c r="I232" s="71">
        <v>142</v>
      </c>
      <c r="J232" s="71">
        <f>IFERROR(_xlfn.IFS(IFERROR(VLOOKUP($B232&amp;"-"&amp;$C232,エリア表のみ!$D$5:$M$906,1,FALSE) =$B232&amp;"-"&amp;$C232,FALSE),IFERROR(VLOOKUP($B232&amp;"-"&amp;$C232,エリア表のみ!$D$5:$M$906,9,FALSE),0),IFERROR(VLOOKUP($B232&amp;"-"&amp;$C232,エリア表のみ!$Q$5:$Z$906,1,FALSE) =$B232&amp;"-"&amp;$C232,FALSE),IFERROR(VLOOKUP($B232&amp;"-"&amp;$C232,エリア表のみ!$Q$5:$Z$906,9,FALSE),0),IFERROR(VLOOKUP($B232&amp;"-"&amp;$C232,エリア表のみ!$AD$5:$AM$906,1,FALSE) =$B232&amp;"-"&amp;$C232,FALSE),IFERROR(VLOOKUP($B232&amp;"-"&amp;$C232,エリア表のみ!$AD$5:$AM$906,9,FALSE),0)),0)</f>
        <v>0</v>
      </c>
    </row>
    <row r="233" spans="1:10">
      <c r="A233" s="17">
        <v>14</v>
      </c>
      <c r="B233" s="17">
        <v>137</v>
      </c>
      <c r="C233" s="71">
        <v>14</v>
      </c>
      <c r="D233" s="71">
        <f>IFERROR(IF(OR(IFERROR(VLOOKUP($B233&amp;"-"&amp;$C233,エリア表のみ!$D$5:$M$906,3,FALSE) ="●",FALSE),IFERROR(VLOOKUP($B233&amp;"-"&amp;$C233,エリア表のみ!$Q$5:$Z$906,3,FALSE) ="●",FALSE),IFERROR(VLOOKUP($B233&amp;"-"&amp;$C233,エリア表のみ!$AD$5:$AM$906,3,FALSE) ="●",FALSE)),1,0),0)</f>
        <v>0</v>
      </c>
      <c r="E233" s="71">
        <v>57</v>
      </c>
      <c r="F233" s="71">
        <f>IFERROR(IF(OR(IFERROR(VLOOKUP($B233&amp;"-"&amp;$C233,エリア表のみ!$D$5:$M$906,5,FALSE) ="●",FALSE),IFERROR(VLOOKUP($B233&amp;"-"&amp;$C233,エリア表のみ!$Q$5:$Z$906,5,FALSE) ="●",FALSE),IFERROR(VLOOKUP($B233&amp;"-"&amp;$C233,エリア表のみ!$AD$5:$AM$906,5,FALSE) ="●",FALSE)),1,0),0)</f>
        <v>0</v>
      </c>
      <c r="G233" s="71">
        <v>70</v>
      </c>
      <c r="H233" s="71">
        <f>IFERROR(IF(OR(IFERROR(VLOOKUP($B233&amp;"-"&amp;$C233,エリア表のみ!$D$5:$M$906,7,FALSE) ="●",FALSE),IFERROR(VLOOKUP($B233&amp;"-"&amp;$C233,エリア表のみ!$Q$5:$Z$906,7,FALSE) ="●",FALSE),IFERROR(VLOOKUP($B233&amp;"-"&amp;$C233,エリア表のみ!$AD$5:$AM$906,7,FALSE) ="●",FALSE)),1,0),0)</f>
        <v>0</v>
      </c>
      <c r="I233" s="71">
        <v>127</v>
      </c>
      <c r="J233" s="71">
        <f>IFERROR(_xlfn.IFS(IFERROR(VLOOKUP($B233&amp;"-"&amp;$C233,エリア表のみ!$D$5:$M$906,1,FALSE) =$B233&amp;"-"&amp;$C233,FALSE),IFERROR(VLOOKUP($B233&amp;"-"&amp;$C233,エリア表のみ!$D$5:$M$906,9,FALSE),0),IFERROR(VLOOKUP($B233&amp;"-"&amp;$C233,エリア表のみ!$Q$5:$Z$906,1,FALSE) =$B233&amp;"-"&amp;$C233,FALSE),IFERROR(VLOOKUP($B233&amp;"-"&amp;$C233,エリア表のみ!$Q$5:$Z$906,9,FALSE),0),IFERROR(VLOOKUP($B233&amp;"-"&amp;$C233,エリア表のみ!$AD$5:$AM$906,1,FALSE) =$B233&amp;"-"&amp;$C233,FALSE),IFERROR(VLOOKUP($B233&amp;"-"&amp;$C233,エリア表のみ!$AD$5:$AM$906,9,FALSE),0)),0)</f>
        <v>0</v>
      </c>
    </row>
    <row r="234" spans="1:10">
      <c r="A234" s="17">
        <v>15</v>
      </c>
      <c r="B234" s="17">
        <v>137</v>
      </c>
      <c r="C234" s="71">
        <v>15</v>
      </c>
      <c r="D234" s="71">
        <f>IFERROR(IF(OR(IFERROR(VLOOKUP($B234&amp;"-"&amp;$C234,エリア表のみ!$D$5:$M$906,3,FALSE) ="●",FALSE),IFERROR(VLOOKUP($B234&amp;"-"&amp;$C234,エリア表のみ!$Q$5:$Z$906,3,FALSE) ="●",FALSE),IFERROR(VLOOKUP($B234&amp;"-"&amp;$C234,エリア表のみ!$AD$5:$AM$906,3,FALSE) ="●",FALSE)),1,0),0)</f>
        <v>0</v>
      </c>
      <c r="E234" s="71">
        <v>97</v>
      </c>
      <c r="F234" s="71">
        <f>IFERROR(IF(OR(IFERROR(VLOOKUP($B234&amp;"-"&amp;$C234,エリア表のみ!$D$5:$M$906,5,FALSE) ="●",FALSE),IFERROR(VLOOKUP($B234&amp;"-"&amp;$C234,エリア表のみ!$Q$5:$Z$906,5,FALSE) ="●",FALSE),IFERROR(VLOOKUP($B234&amp;"-"&amp;$C234,エリア表のみ!$AD$5:$AM$906,5,FALSE) ="●",FALSE)),1,0),0)</f>
        <v>0</v>
      </c>
      <c r="G234" s="71">
        <v>60</v>
      </c>
      <c r="H234" s="71">
        <f>IFERROR(IF(OR(IFERROR(VLOOKUP($B234&amp;"-"&amp;$C234,エリア表のみ!$D$5:$M$906,7,FALSE) ="●",FALSE),IFERROR(VLOOKUP($B234&amp;"-"&amp;$C234,エリア表のみ!$Q$5:$Z$906,7,FALSE) ="●",FALSE),IFERROR(VLOOKUP($B234&amp;"-"&amp;$C234,エリア表のみ!$AD$5:$AM$906,7,FALSE) ="●",FALSE)),1,0),0)</f>
        <v>0</v>
      </c>
      <c r="I234" s="71">
        <v>157</v>
      </c>
      <c r="J234" s="71">
        <f>IFERROR(_xlfn.IFS(IFERROR(VLOOKUP($B234&amp;"-"&amp;$C234,エリア表のみ!$D$5:$M$906,1,FALSE) =$B234&amp;"-"&amp;$C234,FALSE),IFERROR(VLOOKUP($B234&amp;"-"&amp;$C234,エリア表のみ!$D$5:$M$906,9,FALSE),0),IFERROR(VLOOKUP($B234&amp;"-"&amp;$C234,エリア表のみ!$Q$5:$Z$906,1,FALSE) =$B234&amp;"-"&amp;$C234,FALSE),IFERROR(VLOOKUP($B234&amp;"-"&amp;$C234,エリア表のみ!$Q$5:$Z$906,9,FALSE),0),IFERROR(VLOOKUP($B234&amp;"-"&amp;$C234,エリア表のみ!$AD$5:$AM$906,1,FALSE) =$B234&amp;"-"&amp;$C234,FALSE),IFERROR(VLOOKUP($B234&amp;"-"&amp;$C234,エリア表のみ!$AD$5:$AM$906,9,FALSE),0)),0)</f>
        <v>0</v>
      </c>
    </row>
    <row r="235" spans="1:10">
      <c r="A235" s="17">
        <v>16</v>
      </c>
      <c r="B235" s="17">
        <v>137</v>
      </c>
      <c r="C235" s="71">
        <v>16</v>
      </c>
      <c r="D235" s="71">
        <f>IFERROR(IF(OR(IFERROR(VLOOKUP($B235&amp;"-"&amp;$C235,エリア表のみ!$D$5:$M$906,3,FALSE) ="●",FALSE),IFERROR(VLOOKUP($B235&amp;"-"&amp;$C235,エリア表のみ!$Q$5:$Z$906,3,FALSE) ="●",FALSE),IFERROR(VLOOKUP($B235&amp;"-"&amp;$C235,エリア表のみ!$AD$5:$AM$906,3,FALSE) ="●",FALSE)),1,0),0)</f>
        <v>0</v>
      </c>
      <c r="E235" s="71">
        <v>184</v>
      </c>
      <c r="F235" s="71">
        <f>IFERROR(IF(OR(IFERROR(VLOOKUP($B235&amp;"-"&amp;$C235,エリア表のみ!$D$5:$M$906,5,FALSE) ="●",FALSE),IFERROR(VLOOKUP($B235&amp;"-"&amp;$C235,エリア表のみ!$Q$5:$Z$906,5,FALSE) ="●",FALSE),IFERROR(VLOOKUP($B235&amp;"-"&amp;$C235,エリア表のみ!$AD$5:$AM$906,5,FALSE) ="●",FALSE)),1,0),0)</f>
        <v>0</v>
      </c>
      <c r="G235" s="71">
        <v>70</v>
      </c>
      <c r="H235" s="71">
        <f>IFERROR(IF(OR(IFERROR(VLOOKUP($B235&amp;"-"&amp;$C235,エリア表のみ!$D$5:$M$906,7,FALSE) ="●",FALSE),IFERROR(VLOOKUP($B235&amp;"-"&amp;$C235,エリア表のみ!$Q$5:$Z$906,7,FALSE) ="●",FALSE),IFERROR(VLOOKUP($B235&amp;"-"&amp;$C235,エリア表のみ!$AD$5:$AM$906,7,FALSE) ="●",FALSE)),1,0),0)</f>
        <v>0</v>
      </c>
      <c r="I235" s="71">
        <v>254</v>
      </c>
      <c r="J235" s="71">
        <f>IFERROR(_xlfn.IFS(IFERROR(VLOOKUP($B235&amp;"-"&amp;$C235,エリア表のみ!$D$5:$M$906,1,FALSE) =$B235&amp;"-"&amp;$C235,FALSE),IFERROR(VLOOKUP($B235&amp;"-"&amp;$C235,エリア表のみ!$D$5:$M$906,9,FALSE),0),IFERROR(VLOOKUP($B235&amp;"-"&amp;$C235,エリア表のみ!$Q$5:$Z$906,1,FALSE) =$B235&amp;"-"&amp;$C235,FALSE),IFERROR(VLOOKUP($B235&amp;"-"&amp;$C235,エリア表のみ!$Q$5:$Z$906,9,FALSE),0),IFERROR(VLOOKUP($B235&amp;"-"&amp;$C235,エリア表のみ!$AD$5:$AM$906,1,FALSE) =$B235&amp;"-"&amp;$C235,FALSE),IFERROR(VLOOKUP($B235&amp;"-"&amp;$C235,エリア表のみ!$AD$5:$AM$906,9,FALSE),0)),0)</f>
        <v>0</v>
      </c>
    </row>
    <row r="236" spans="1:10">
      <c r="A236" s="17">
        <v>17</v>
      </c>
      <c r="B236" s="17">
        <v>137</v>
      </c>
      <c r="C236" s="71">
        <v>17</v>
      </c>
      <c r="D236" s="71">
        <f>IFERROR(IF(OR(IFERROR(VLOOKUP($B236&amp;"-"&amp;$C236,エリア表のみ!$D$5:$M$906,3,FALSE) ="●",FALSE),IFERROR(VLOOKUP($B236&amp;"-"&amp;$C236,エリア表のみ!$Q$5:$Z$906,3,FALSE) ="●",FALSE),IFERROR(VLOOKUP($B236&amp;"-"&amp;$C236,エリア表のみ!$AD$5:$AM$906,3,FALSE) ="●",FALSE)),1,0),0)</f>
        <v>0</v>
      </c>
      <c r="E236" s="71">
        <v>162</v>
      </c>
      <c r="F236" s="71">
        <f>IFERROR(IF(OR(IFERROR(VLOOKUP($B236&amp;"-"&amp;$C236,エリア表のみ!$D$5:$M$906,5,FALSE) ="●",FALSE),IFERROR(VLOOKUP($B236&amp;"-"&amp;$C236,エリア表のみ!$Q$5:$Z$906,5,FALSE) ="●",FALSE),IFERROR(VLOOKUP($B236&amp;"-"&amp;$C236,エリア表のみ!$AD$5:$AM$906,5,FALSE) ="●",FALSE)),1,0),0)</f>
        <v>0</v>
      </c>
      <c r="G236" s="71">
        <v>85</v>
      </c>
      <c r="H236" s="71">
        <f>IFERROR(IF(OR(IFERROR(VLOOKUP($B236&amp;"-"&amp;$C236,エリア表のみ!$D$5:$M$906,7,FALSE) ="●",FALSE),IFERROR(VLOOKUP($B236&amp;"-"&amp;$C236,エリア表のみ!$Q$5:$Z$906,7,FALSE) ="●",FALSE),IFERROR(VLOOKUP($B236&amp;"-"&amp;$C236,エリア表のみ!$AD$5:$AM$906,7,FALSE) ="●",FALSE)),1,0),0)</f>
        <v>0</v>
      </c>
      <c r="I236" s="71">
        <v>247</v>
      </c>
      <c r="J236" s="71">
        <f>IFERROR(_xlfn.IFS(IFERROR(VLOOKUP($B236&amp;"-"&amp;$C236,エリア表のみ!$D$5:$M$906,1,FALSE) =$B236&amp;"-"&amp;$C236,FALSE),IFERROR(VLOOKUP($B236&amp;"-"&amp;$C236,エリア表のみ!$D$5:$M$906,9,FALSE),0),IFERROR(VLOOKUP($B236&amp;"-"&amp;$C236,エリア表のみ!$Q$5:$Z$906,1,FALSE) =$B236&amp;"-"&amp;$C236,FALSE),IFERROR(VLOOKUP($B236&amp;"-"&amp;$C236,エリア表のみ!$Q$5:$Z$906,9,FALSE),0),IFERROR(VLOOKUP($B236&amp;"-"&amp;$C236,エリア表のみ!$AD$5:$AM$906,1,FALSE) =$B236&amp;"-"&amp;$C236,FALSE),IFERROR(VLOOKUP($B236&amp;"-"&amp;$C236,エリア表のみ!$AD$5:$AM$906,9,FALSE),0)),0)</f>
        <v>0</v>
      </c>
    </row>
    <row r="237" spans="1:10">
      <c r="A237" s="17">
        <v>18</v>
      </c>
      <c r="B237" s="17">
        <v>137</v>
      </c>
      <c r="C237" s="71">
        <v>18</v>
      </c>
      <c r="D237" s="71">
        <f>IFERROR(IF(OR(IFERROR(VLOOKUP($B237&amp;"-"&amp;$C237,エリア表のみ!$D$5:$M$906,3,FALSE) ="●",FALSE),IFERROR(VLOOKUP($B237&amp;"-"&amp;$C237,エリア表のみ!$Q$5:$Z$906,3,FALSE) ="●",FALSE),IFERROR(VLOOKUP($B237&amp;"-"&amp;$C237,エリア表のみ!$AD$5:$AM$906,3,FALSE) ="●",FALSE)),1,0),0)</f>
        <v>0</v>
      </c>
      <c r="E237" s="71">
        <v>30</v>
      </c>
      <c r="F237" s="71">
        <f>IFERROR(IF(OR(IFERROR(VLOOKUP($B237&amp;"-"&amp;$C237,エリア表のみ!$D$5:$M$906,5,FALSE) ="●",FALSE),IFERROR(VLOOKUP($B237&amp;"-"&amp;$C237,エリア表のみ!$Q$5:$Z$906,5,FALSE) ="●",FALSE),IFERROR(VLOOKUP($B237&amp;"-"&amp;$C237,エリア表のみ!$AD$5:$AM$906,5,FALSE) ="●",FALSE)),1,0),0)</f>
        <v>0</v>
      </c>
      <c r="G237" s="71">
        <v>80</v>
      </c>
      <c r="H237" s="71">
        <f>IFERROR(IF(OR(IFERROR(VLOOKUP($B237&amp;"-"&amp;$C237,エリア表のみ!$D$5:$M$906,7,FALSE) ="●",FALSE),IFERROR(VLOOKUP($B237&amp;"-"&amp;$C237,エリア表のみ!$Q$5:$Z$906,7,FALSE) ="●",FALSE),IFERROR(VLOOKUP($B237&amp;"-"&amp;$C237,エリア表のみ!$AD$5:$AM$906,7,FALSE) ="●",FALSE)),1,0),0)</f>
        <v>0</v>
      </c>
      <c r="I237" s="71">
        <v>110</v>
      </c>
      <c r="J237" s="71">
        <f>IFERROR(_xlfn.IFS(IFERROR(VLOOKUP($B237&amp;"-"&amp;$C237,エリア表のみ!$D$5:$M$906,1,FALSE) =$B237&amp;"-"&amp;$C237,FALSE),IFERROR(VLOOKUP($B237&amp;"-"&amp;$C237,エリア表のみ!$D$5:$M$906,9,FALSE),0),IFERROR(VLOOKUP($B237&amp;"-"&amp;$C237,エリア表のみ!$Q$5:$Z$906,1,FALSE) =$B237&amp;"-"&amp;$C237,FALSE),IFERROR(VLOOKUP($B237&amp;"-"&amp;$C237,エリア表のみ!$Q$5:$Z$906,9,FALSE),0),IFERROR(VLOOKUP($B237&amp;"-"&amp;$C237,エリア表のみ!$AD$5:$AM$906,1,FALSE) =$B237&amp;"-"&amp;$C237,FALSE),IFERROR(VLOOKUP($B237&amp;"-"&amp;$C237,エリア表のみ!$AD$5:$AM$906,9,FALSE),0)),0)</f>
        <v>0</v>
      </c>
    </row>
    <row r="238" spans="1:10">
      <c r="A238" s="17">
        <v>20</v>
      </c>
      <c r="B238" s="17">
        <v>137</v>
      </c>
      <c r="C238" s="71">
        <v>20</v>
      </c>
      <c r="D238" s="71">
        <f>IFERROR(IF(OR(IFERROR(VLOOKUP($B238&amp;"-"&amp;$C238,エリア表のみ!$D$5:$M$906,3,FALSE) ="●",FALSE),IFERROR(VLOOKUP($B238&amp;"-"&amp;$C238,エリア表のみ!$Q$5:$Z$906,3,FALSE) ="●",FALSE),IFERROR(VLOOKUP($B238&amp;"-"&amp;$C238,エリア表のみ!$AD$5:$AM$906,3,FALSE) ="●",FALSE)),1,0),0)</f>
        <v>0</v>
      </c>
      <c r="E238" s="71">
        <v>202</v>
      </c>
      <c r="F238" s="71">
        <f>IFERROR(IF(OR(IFERROR(VLOOKUP($B238&amp;"-"&amp;$C238,エリア表のみ!$D$5:$M$906,5,FALSE) ="●",FALSE),IFERROR(VLOOKUP($B238&amp;"-"&amp;$C238,エリア表のみ!$Q$5:$Z$906,5,FALSE) ="●",FALSE),IFERROR(VLOOKUP($B238&amp;"-"&amp;$C238,エリア表のみ!$AD$5:$AM$906,5,FALSE) ="●",FALSE)),1,0),0)</f>
        <v>0</v>
      </c>
      <c r="G238" s="71">
        <v>110</v>
      </c>
      <c r="H238" s="71">
        <f>IFERROR(IF(OR(IFERROR(VLOOKUP($B238&amp;"-"&amp;$C238,エリア表のみ!$D$5:$M$906,7,FALSE) ="●",FALSE),IFERROR(VLOOKUP($B238&amp;"-"&amp;$C238,エリア表のみ!$Q$5:$Z$906,7,FALSE) ="●",FALSE),IFERROR(VLOOKUP($B238&amp;"-"&amp;$C238,エリア表のみ!$AD$5:$AM$906,7,FALSE) ="●",FALSE)),1,0),0)</f>
        <v>0</v>
      </c>
      <c r="I238" s="71">
        <v>312</v>
      </c>
      <c r="J238" s="71">
        <f>IFERROR(_xlfn.IFS(IFERROR(VLOOKUP($B238&amp;"-"&amp;$C238,エリア表のみ!$D$5:$M$906,1,FALSE) =$B238&amp;"-"&amp;$C238,FALSE),IFERROR(VLOOKUP($B238&amp;"-"&amp;$C238,エリア表のみ!$D$5:$M$906,9,FALSE),0),IFERROR(VLOOKUP($B238&amp;"-"&amp;$C238,エリア表のみ!$Q$5:$Z$906,1,FALSE) =$B238&amp;"-"&amp;$C238,FALSE),IFERROR(VLOOKUP($B238&amp;"-"&amp;$C238,エリア表のみ!$Q$5:$Z$906,9,FALSE),0),IFERROR(VLOOKUP($B238&amp;"-"&amp;$C238,エリア表のみ!$AD$5:$AM$906,1,FALSE) =$B238&amp;"-"&amp;$C238,FALSE),IFERROR(VLOOKUP($B238&amp;"-"&amp;$C238,エリア表のみ!$AD$5:$AM$906,9,FALSE),0)),0)</f>
        <v>0</v>
      </c>
    </row>
    <row r="239" spans="1:10">
      <c r="A239" s="17">
        <v>21</v>
      </c>
      <c r="B239" s="17">
        <v>137</v>
      </c>
      <c r="C239" s="71">
        <v>21</v>
      </c>
      <c r="D239" s="71">
        <f>IFERROR(IF(OR(IFERROR(VLOOKUP($B239&amp;"-"&amp;$C239,エリア表のみ!$D$5:$M$906,3,FALSE) ="●",FALSE),IFERROR(VLOOKUP($B239&amp;"-"&amp;$C239,エリア表のみ!$Q$5:$Z$906,3,FALSE) ="●",FALSE),IFERROR(VLOOKUP($B239&amp;"-"&amp;$C239,エリア表のみ!$AD$5:$AM$906,3,FALSE) ="●",FALSE)),1,0),0)</f>
        <v>0</v>
      </c>
      <c r="E239" s="71">
        <v>34</v>
      </c>
      <c r="F239" s="71">
        <f>IFERROR(IF(OR(IFERROR(VLOOKUP($B239&amp;"-"&amp;$C239,エリア表のみ!$D$5:$M$906,5,FALSE) ="●",FALSE),IFERROR(VLOOKUP($B239&amp;"-"&amp;$C239,エリア表のみ!$Q$5:$Z$906,5,FALSE) ="●",FALSE),IFERROR(VLOOKUP($B239&amp;"-"&amp;$C239,エリア表のみ!$AD$5:$AM$906,5,FALSE) ="●",FALSE)),1,0),0)</f>
        <v>0</v>
      </c>
      <c r="G239" s="71">
        <v>25</v>
      </c>
      <c r="H239" s="71">
        <f>IFERROR(IF(OR(IFERROR(VLOOKUP($B239&amp;"-"&amp;$C239,エリア表のみ!$D$5:$M$906,7,FALSE) ="●",FALSE),IFERROR(VLOOKUP($B239&amp;"-"&amp;$C239,エリア表のみ!$Q$5:$Z$906,7,FALSE) ="●",FALSE),IFERROR(VLOOKUP($B239&amp;"-"&amp;$C239,エリア表のみ!$AD$5:$AM$906,7,FALSE) ="●",FALSE)),1,0),0)</f>
        <v>0</v>
      </c>
      <c r="I239" s="71">
        <v>59</v>
      </c>
      <c r="J239" s="71">
        <f>IFERROR(_xlfn.IFS(IFERROR(VLOOKUP($B239&amp;"-"&amp;$C239,エリア表のみ!$D$5:$M$906,1,FALSE) =$B239&amp;"-"&amp;$C239,FALSE),IFERROR(VLOOKUP($B239&amp;"-"&amp;$C239,エリア表のみ!$D$5:$M$906,9,FALSE),0),IFERROR(VLOOKUP($B239&amp;"-"&amp;$C239,エリア表のみ!$Q$5:$Z$906,1,FALSE) =$B239&amp;"-"&amp;$C239,FALSE),IFERROR(VLOOKUP($B239&amp;"-"&amp;$C239,エリア表のみ!$Q$5:$Z$906,9,FALSE),0),IFERROR(VLOOKUP($B239&amp;"-"&amp;$C239,エリア表のみ!$AD$5:$AM$906,1,FALSE) =$B239&amp;"-"&amp;$C239,FALSE),IFERROR(VLOOKUP($B239&amp;"-"&amp;$C239,エリア表のみ!$AD$5:$AM$906,9,FALSE),0)),0)</f>
        <v>0</v>
      </c>
    </row>
    <row r="240" spans="1:10">
      <c r="A240" s="17">
        <v>22</v>
      </c>
      <c r="B240" s="17">
        <v>137</v>
      </c>
      <c r="C240" s="71">
        <v>22</v>
      </c>
      <c r="D240" s="71">
        <f>IFERROR(IF(OR(IFERROR(VLOOKUP($B240&amp;"-"&amp;$C240,エリア表のみ!$D$5:$M$906,3,FALSE) ="●",FALSE),IFERROR(VLOOKUP($B240&amp;"-"&amp;$C240,エリア表のみ!$Q$5:$Z$906,3,FALSE) ="●",FALSE),IFERROR(VLOOKUP($B240&amp;"-"&amp;$C240,エリア表のみ!$AD$5:$AM$906,3,FALSE) ="●",FALSE)),1,0),0)</f>
        <v>0</v>
      </c>
      <c r="E240" s="71">
        <v>191</v>
      </c>
      <c r="F240" s="71">
        <f>IFERROR(IF(OR(IFERROR(VLOOKUP($B240&amp;"-"&amp;$C240,エリア表のみ!$D$5:$M$906,5,FALSE) ="●",FALSE),IFERROR(VLOOKUP($B240&amp;"-"&amp;$C240,エリア表のみ!$Q$5:$Z$906,5,FALSE) ="●",FALSE),IFERROR(VLOOKUP($B240&amp;"-"&amp;$C240,エリア表のみ!$AD$5:$AM$906,5,FALSE) ="●",FALSE)),1,0),0)</f>
        <v>0</v>
      </c>
      <c r="G240" s="71">
        <v>25</v>
      </c>
      <c r="H240" s="71">
        <f>IFERROR(IF(OR(IFERROR(VLOOKUP($B240&amp;"-"&amp;$C240,エリア表のみ!$D$5:$M$906,7,FALSE) ="●",FALSE),IFERROR(VLOOKUP($B240&amp;"-"&amp;$C240,エリア表のみ!$Q$5:$Z$906,7,FALSE) ="●",FALSE),IFERROR(VLOOKUP($B240&amp;"-"&amp;$C240,エリア表のみ!$AD$5:$AM$906,7,FALSE) ="●",FALSE)),1,0),0)</f>
        <v>0</v>
      </c>
      <c r="I240" s="71">
        <v>216</v>
      </c>
      <c r="J240" s="71">
        <f>IFERROR(_xlfn.IFS(IFERROR(VLOOKUP($B240&amp;"-"&amp;$C240,エリア表のみ!$D$5:$M$906,1,FALSE) =$B240&amp;"-"&amp;$C240,FALSE),IFERROR(VLOOKUP($B240&amp;"-"&amp;$C240,エリア表のみ!$D$5:$M$906,9,FALSE),0),IFERROR(VLOOKUP($B240&amp;"-"&amp;$C240,エリア表のみ!$Q$5:$Z$906,1,FALSE) =$B240&amp;"-"&amp;$C240,FALSE),IFERROR(VLOOKUP($B240&amp;"-"&amp;$C240,エリア表のみ!$Q$5:$Z$906,9,FALSE),0),IFERROR(VLOOKUP($B240&amp;"-"&amp;$C240,エリア表のみ!$AD$5:$AM$906,1,FALSE) =$B240&amp;"-"&amp;$C240,FALSE),IFERROR(VLOOKUP($B240&amp;"-"&amp;$C240,エリア表のみ!$AD$5:$AM$906,9,FALSE),0)),0)</f>
        <v>0</v>
      </c>
    </row>
    <row r="241" spans="1:12">
      <c r="A241" s="17">
        <v>23</v>
      </c>
      <c r="B241" s="17">
        <v>137</v>
      </c>
      <c r="C241" s="71">
        <v>23</v>
      </c>
      <c r="D241" s="71">
        <f>IFERROR(IF(OR(IFERROR(VLOOKUP($B241&amp;"-"&amp;$C241,エリア表のみ!$D$5:$M$906,3,FALSE) ="●",FALSE),IFERROR(VLOOKUP($B241&amp;"-"&amp;$C241,エリア表のみ!$Q$5:$Z$906,3,FALSE) ="●",FALSE),IFERROR(VLOOKUP($B241&amp;"-"&amp;$C241,エリア表のみ!$AD$5:$AM$906,3,FALSE) ="●",FALSE)),1,0),0)</f>
        <v>0</v>
      </c>
      <c r="E241" s="71">
        <v>551</v>
      </c>
      <c r="F241" s="71">
        <f>IFERROR(IF(OR(IFERROR(VLOOKUP($B241&amp;"-"&amp;$C241,エリア表のみ!$D$5:$M$906,5,FALSE) ="●",FALSE),IFERROR(VLOOKUP($B241&amp;"-"&amp;$C241,エリア表のみ!$Q$5:$Z$906,5,FALSE) ="●",FALSE),IFERROR(VLOOKUP($B241&amp;"-"&amp;$C241,エリア表のみ!$AD$5:$AM$906,5,FALSE) ="●",FALSE)),1,0),0)</f>
        <v>0</v>
      </c>
      <c r="G241" s="71">
        <v>170</v>
      </c>
      <c r="H241" s="71">
        <f>IFERROR(IF(OR(IFERROR(VLOOKUP($B241&amp;"-"&amp;$C241,エリア表のみ!$D$5:$M$906,7,FALSE) ="●",FALSE),IFERROR(VLOOKUP($B241&amp;"-"&amp;$C241,エリア表のみ!$Q$5:$Z$906,7,FALSE) ="●",FALSE),IFERROR(VLOOKUP($B241&amp;"-"&amp;$C241,エリア表のみ!$AD$5:$AM$906,7,FALSE) ="●",FALSE)),1,0),0)</f>
        <v>0</v>
      </c>
      <c r="I241" s="71">
        <v>721</v>
      </c>
      <c r="J241" s="71">
        <f>IFERROR(_xlfn.IFS(IFERROR(VLOOKUP($B241&amp;"-"&amp;$C241,エリア表のみ!$D$5:$M$906,1,FALSE) =$B241&amp;"-"&amp;$C241,FALSE),IFERROR(VLOOKUP($B241&amp;"-"&amp;$C241,エリア表のみ!$D$5:$M$906,9,FALSE),0),IFERROR(VLOOKUP($B241&amp;"-"&amp;$C241,エリア表のみ!$Q$5:$Z$906,1,FALSE) =$B241&amp;"-"&amp;$C241,FALSE),IFERROR(VLOOKUP($B241&amp;"-"&amp;$C241,エリア表のみ!$Q$5:$Z$906,9,FALSE),0),IFERROR(VLOOKUP($B241&amp;"-"&amp;$C241,エリア表のみ!$AD$5:$AM$906,1,FALSE) =$B241&amp;"-"&amp;$C241,FALSE),IFERROR(VLOOKUP($B241&amp;"-"&amp;$C241,エリア表のみ!$AD$5:$AM$906,9,FALSE),0)),0)</f>
        <v>0</v>
      </c>
      <c r="L241" s="18"/>
    </row>
    <row r="242" spans="1:12">
      <c r="A242" s="17">
        <v>1</v>
      </c>
      <c r="B242" s="17">
        <v>139</v>
      </c>
      <c r="C242" s="71">
        <v>1</v>
      </c>
      <c r="D242" s="71">
        <f>IFERROR(IF(OR(IFERROR(VLOOKUP($B242&amp;"-"&amp;$C242,エリア表のみ!$D$5:$M$906,3,FALSE) ="●",FALSE),IFERROR(VLOOKUP($B242&amp;"-"&amp;$C242,エリア表のみ!$Q$5:$Z$906,3,FALSE) ="●",FALSE),IFERROR(VLOOKUP($B242&amp;"-"&amp;$C242,エリア表のみ!$AD$5:$AM$906,3,FALSE) ="●",FALSE)),1,0),0)</f>
        <v>0</v>
      </c>
      <c r="E242" s="71">
        <v>120</v>
      </c>
      <c r="F242" s="71">
        <f>IFERROR(IF(OR(IFERROR(VLOOKUP($B242&amp;"-"&amp;$C242,エリア表のみ!$D$5:$M$906,5,FALSE) ="●",FALSE),IFERROR(VLOOKUP($B242&amp;"-"&amp;$C242,エリア表のみ!$Q$5:$Z$906,5,FALSE) ="●",FALSE),IFERROR(VLOOKUP($B242&amp;"-"&amp;$C242,エリア表のみ!$AD$5:$AM$906,5,FALSE) ="●",FALSE)),1,0),0)</f>
        <v>0</v>
      </c>
      <c r="G242" s="71">
        <v>80</v>
      </c>
      <c r="H242" s="71">
        <f>IFERROR(IF(OR(IFERROR(VLOOKUP($B242&amp;"-"&amp;$C242,エリア表のみ!$D$5:$M$906,7,FALSE) ="●",FALSE),IFERROR(VLOOKUP($B242&amp;"-"&amp;$C242,エリア表のみ!$Q$5:$Z$906,7,FALSE) ="●",FALSE),IFERROR(VLOOKUP($B242&amp;"-"&amp;$C242,エリア表のみ!$AD$5:$AM$906,7,FALSE) ="●",FALSE)),1,0),0)</f>
        <v>0</v>
      </c>
      <c r="I242" s="71">
        <v>200</v>
      </c>
      <c r="J242" s="71">
        <f>IFERROR(_xlfn.IFS(IFERROR(VLOOKUP($B242&amp;"-"&amp;$C242,エリア表のみ!$D$5:$M$906,1,FALSE) =$B242&amp;"-"&amp;$C242,FALSE),IFERROR(VLOOKUP($B242&amp;"-"&amp;$C242,エリア表のみ!$D$5:$M$906,9,FALSE),0),IFERROR(VLOOKUP($B242&amp;"-"&amp;$C242,エリア表のみ!$Q$5:$Z$906,1,FALSE) =$B242&amp;"-"&amp;$C242,FALSE),IFERROR(VLOOKUP($B242&amp;"-"&amp;$C242,エリア表のみ!$Q$5:$Z$906,9,FALSE),0),IFERROR(VLOOKUP($B242&amp;"-"&amp;$C242,エリア表のみ!$AD$5:$AM$906,1,FALSE) =$B242&amp;"-"&amp;$C242,FALSE),IFERROR(VLOOKUP($B242&amp;"-"&amp;$C242,エリア表のみ!$AD$5:$AM$906,9,FALSE),0)),0)</f>
        <v>0</v>
      </c>
    </row>
    <row r="243" spans="1:12">
      <c r="A243" s="17">
        <v>2</v>
      </c>
      <c r="B243" s="17">
        <v>139</v>
      </c>
      <c r="C243" s="71">
        <v>2</v>
      </c>
      <c r="D243" s="71">
        <f>IFERROR(IF(OR(IFERROR(VLOOKUP($B243&amp;"-"&amp;$C243,エリア表のみ!$D$5:$M$906,3,FALSE) ="●",FALSE),IFERROR(VLOOKUP($B243&amp;"-"&amp;$C243,エリア表のみ!$Q$5:$Z$906,3,FALSE) ="●",FALSE),IFERROR(VLOOKUP($B243&amp;"-"&amp;$C243,エリア表のみ!$AD$5:$AM$906,3,FALSE) ="●",FALSE)),1,0),0)</f>
        <v>0</v>
      </c>
      <c r="E243" s="71">
        <v>100</v>
      </c>
      <c r="F243" s="71">
        <f>IFERROR(IF(OR(IFERROR(VLOOKUP($B243&amp;"-"&amp;$C243,エリア表のみ!$D$5:$M$906,5,FALSE) ="●",FALSE),IFERROR(VLOOKUP($B243&amp;"-"&amp;$C243,エリア表のみ!$Q$5:$Z$906,5,FALSE) ="●",FALSE),IFERROR(VLOOKUP($B243&amp;"-"&amp;$C243,エリア表のみ!$AD$5:$AM$906,5,FALSE) ="●",FALSE)),1,0),0)</f>
        <v>0</v>
      </c>
      <c r="G243" s="71">
        <v>30</v>
      </c>
      <c r="H243" s="71">
        <f>IFERROR(IF(OR(IFERROR(VLOOKUP($B243&amp;"-"&amp;$C243,エリア表のみ!$D$5:$M$906,7,FALSE) ="●",FALSE),IFERROR(VLOOKUP($B243&amp;"-"&amp;$C243,エリア表のみ!$Q$5:$Z$906,7,FALSE) ="●",FALSE),IFERROR(VLOOKUP($B243&amp;"-"&amp;$C243,エリア表のみ!$AD$5:$AM$906,7,FALSE) ="●",FALSE)),1,0),0)</f>
        <v>0</v>
      </c>
      <c r="I243" s="71">
        <v>130</v>
      </c>
      <c r="J243" s="71">
        <f>IFERROR(_xlfn.IFS(IFERROR(VLOOKUP($B243&amp;"-"&amp;$C243,エリア表のみ!$D$5:$M$906,1,FALSE) =$B243&amp;"-"&amp;$C243,FALSE),IFERROR(VLOOKUP($B243&amp;"-"&amp;$C243,エリア表のみ!$D$5:$M$906,9,FALSE),0),IFERROR(VLOOKUP($B243&amp;"-"&amp;$C243,エリア表のみ!$Q$5:$Z$906,1,FALSE) =$B243&amp;"-"&amp;$C243,FALSE),IFERROR(VLOOKUP($B243&amp;"-"&amp;$C243,エリア表のみ!$Q$5:$Z$906,9,FALSE),0),IFERROR(VLOOKUP($B243&amp;"-"&amp;$C243,エリア表のみ!$AD$5:$AM$906,1,FALSE) =$B243&amp;"-"&amp;$C243,FALSE),IFERROR(VLOOKUP($B243&amp;"-"&amp;$C243,エリア表のみ!$AD$5:$AM$906,9,FALSE),0)),0)</f>
        <v>0</v>
      </c>
    </row>
    <row r="244" spans="1:12">
      <c r="A244" s="17">
        <v>3</v>
      </c>
      <c r="B244" s="17">
        <v>139</v>
      </c>
      <c r="C244" s="71">
        <v>3</v>
      </c>
      <c r="D244" s="71">
        <f>IFERROR(IF(OR(IFERROR(VLOOKUP($B244&amp;"-"&amp;$C244,エリア表のみ!$D$5:$M$906,3,FALSE) ="●",FALSE),IFERROR(VLOOKUP($B244&amp;"-"&amp;$C244,エリア表のみ!$Q$5:$Z$906,3,FALSE) ="●",FALSE),IFERROR(VLOOKUP($B244&amp;"-"&amp;$C244,エリア表のみ!$AD$5:$AM$906,3,FALSE) ="●",FALSE)),1,0),0)</f>
        <v>0</v>
      </c>
      <c r="E244" s="71">
        <v>50</v>
      </c>
      <c r="F244" s="71">
        <f>IFERROR(IF(OR(IFERROR(VLOOKUP($B244&amp;"-"&amp;$C244,エリア表のみ!$D$5:$M$906,5,FALSE) ="●",FALSE),IFERROR(VLOOKUP($B244&amp;"-"&amp;$C244,エリア表のみ!$Q$5:$Z$906,5,FALSE) ="●",FALSE),IFERROR(VLOOKUP($B244&amp;"-"&amp;$C244,エリア表のみ!$AD$5:$AM$906,5,FALSE) ="●",FALSE)),1,0),0)</f>
        <v>0</v>
      </c>
      <c r="G244" s="71">
        <v>40</v>
      </c>
      <c r="H244" s="71">
        <f>IFERROR(IF(OR(IFERROR(VLOOKUP($B244&amp;"-"&amp;$C244,エリア表のみ!$D$5:$M$906,7,FALSE) ="●",FALSE),IFERROR(VLOOKUP($B244&amp;"-"&amp;$C244,エリア表のみ!$Q$5:$Z$906,7,FALSE) ="●",FALSE),IFERROR(VLOOKUP($B244&amp;"-"&amp;$C244,エリア表のみ!$AD$5:$AM$906,7,FALSE) ="●",FALSE)),1,0),0)</f>
        <v>0</v>
      </c>
      <c r="I244" s="71">
        <v>90</v>
      </c>
      <c r="J244" s="71">
        <f>IFERROR(_xlfn.IFS(IFERROR(VLOOKUP($B244&amp;"-"&amp;$C244,エリア表のみ!$D$5:$M$906,1,FALSE) =$B244&amp;"-"&amp;$C244,FALSE),IFERROR(VLOOKUP($B244&amp;"-"&amp;$C244,エリア表のみ!$D$5:$M$906,9,FALSE),0),IFERROR(VLOOKUP($B244&amp;"-"&amp;$C244,エリア表のみ!$Q$5:$Z$906,1,FALSE) =$B244&amp;"-"&amp;$C244,FALSE),IFERROR(VLOOKUP($B244&amp;"-"&amp;$C244,エリア表のみ!$Q$5:$Z$906,9,FALSE),0),IFERROR(VLOOKUP($B244&amp;"-"&amp;$C244,エリア表のみ!$AD$5:$AM$906,1,FALSE) =$B244&amp;"-"&amp;$C244,FALSE),IFERROR(VLOOKUP($B244&amp;"-"&amp;$C244,エリア表のみ!$AD$5:$AM$906,9,FALSE),0)),0)</f>
        <v>0</v>
      </c>
    </row>
    <row r="245" spans="1:12">
      <c r="A245" s="17">
        <v>4</v>
      </c>
      <c r="B245" s="17">
        <v>139</v>
      </c>
      <c r="C245" s="71">
        <v>4</v>
      </c>
      <c r="D245" s="71">
        <f>IFERROR(IF(OR(IFERROR(VLOOKUP($B245&amp;"-"&amp;$C245,エリア表のみ!$D$5:$M$906,3,FALSE) ="●",FALSE),IFERROR(VLOOKUP($B245&amp;"-"&amp;$C245,エリア表のみ!$Q$5:$Z$906,3,FALSE) ="●",FALSE),IFERROR(VLOOKUP($B245&amp;"-"&amp;$C245,エリア表のみ!$AD$5:$AM$906,3,FALSE) ="●",FALSE)),1,0),0)</f>
        <v>0</v>
      </c>
      <c r="E245" s="71">
        <v>35</v>
      </c>
      <c r="F245" s="71">
        <f>IFERROR(IF(OR(IFERROR(VLOOKUP($B245&amp;"-"&amp;$C245,エリア表のみ!$D$5:$M$906,5,FALSE) ="●",FALSE),IFERROR(VLOOKUP($B245&amp;"-"&amp;$C245,エリア表のみ!$Q$5:$Z$906,5,FALSE) ="●",FALSE),IFERROR(VLOOKUP($B245&amp;"-"&amp;$C245,エリア表のみ!$AD$5:$AM$906,5,FALSE) ="●",FALSE)),1,0),0)</f>
        <v>0</v>
      </c>
      <c r="G245" s="71">
        <v>35</v>
      </c>
      <c r="H245" s="71">
        <f>IFERROR(IF(OR(IFERROR(VLOOKUP($B245&amp;"-"&amp;$C245,エリア表のみ!$D$5:$M$906,7,FALSE) ="●",FALSE),IFERROR(VLOOKUP($B245&amp;"-"&amp;$C245,エリア表のみ!$Q$5:$Z$906,7,FALSE) ="●",FALSE),IFERROR(VLOOKUP($B245&amp;"-"&amp;$C245,エリア表のみ!$AD$5:$AM$906,7,FALSE) ="●",FALSE)),1,0),0)</f>
        <v>0</v>
      </c>
      <c r="I245" s="71">
        <v>70</v>
      </c>
      <c r="J245" s="71">
        <f>IFERROR(_xlfn.IFS(IFERROR(VLOOKUP($B245&amp;"-"&amp;$C245,エリア表のみ!$D$5:$M$906,1,FALSE) =$B245&amp;"-"&amp;$C245,FALSE),IFERROR(VLOOKUP($B245&amp;"-"&amp;$C245,エリア表のみ!$D$5:$M$906,9,FALSE),0),IFERROR(VLOOKUP($B245&amp;"-"&amp;$C245,エリア表のみ!$Q$5:$Z$906,1,FALSE) =$B245&amp;"-"&amp;$C245,FALSE),IFERROR(VLOOKUP($B245&amp;"-"&amp;$C245,エリア表のみ!$Q$5:$Z$906,9,FALSE),0),IFERROR(VLOOKUP($B245&amp;"-"&amp;$C245,エリア表のみ!$AD$5:$AM$906,1,FALSE) =$B245&amp;"-"&amp;$C245,FALSE),IFERROR(VLOOKUP($B245&amp;"-"&amp;$C245,エリア表のみ!$AD$5:$AM$906,9,FALSE),0)),0)</f>
        <v>0</v>
      </c>
    </row>
    <row r="246" spans="1:12">
      <c r="A246" s="17">
        <v>5</v>
      </c>
      <c r="B246" s="17">
        <v>139</v>
      </c>
      <c r="C246" s="71">
        <v>5</v>
      </c>
      <c r="D246" s="71">
        <f>IFERROR(IF(OR(IFERROR(VLOOKUP($B246&amp;"-"&amp;$C246,エリア表のみ!$D$5:$M$906,3,FALSE) ="●",FALSE),IFERROR(VLOOKUP($B246&amp;"-"&amp;$C246,エリア表のみ!$Q$5:$Z$906,3,FALSE) ="●",FALSE),IFERROR(VLOOKUP($B246&amp;"-"&amp;$C246,エリア表のみ!$AD$5:$AM$906,3,FALSE) ="●",FALSE)),1,0),0)</f>
        <v>0</v>
      </c>
      <c r="E246" s="71">
        <v>55</v>
      </c>
      <c r="F246" s="71">
        <f>IFERROR(IF(OR(IFERROR(VLOOKUP($B246&amp;"-"&amp;$C246,エリア表のみ!$D$5:$M$906,5,FALSE) ="●",FALSE),IFERROR(VLOOKUP($B246&amp;"-"&amp;$C246,エリア表のみ!$Q$5:$Z$906,5,FALSE) ="●",FALSE),IFERROR(VLOOKUP($B246&amp;"-"&amp;$C246,エリア表のみ!$AD$5:$AM$906,5,FALSE) ="●",FALSE)),1,0),0)</f>
        <v>0</v>
      </c>
      <c r="G246" s="71">
        <v>55</v>
      </c>
      <c r="H246" s="71">
        <f>IFERROR(IF(OR(IFERROR(VLOOKUP($B246&amp;"-"&amp;$C246,エリア表のみ!$D$5:$M$906,7,FALSE) ="●",FALSE),IFERROR(VLOOKUP($B246&amp;"-"&amp;$C246,エリア表のみ!$Q$5:$Z$906,7,FALSE) ="●",FALSE),IFERROR(VLOOKUP($B246&amp;"-"&amp;$C246,エリア表のみ!$AD$5:$AM$906,7,FALSE) ="●",FALSE)),1,0),0)</f>
        <v>0</v>
      </c>
      <c r="I246" s="71">
        <v>110</v>
      </c>
      <c r="J246" s="71">
        <f>IFERROR(_xlfn.IFS(IFERROR(VLOOKUP($B246&amp;"-"&amp;$C246,エリア表のみ!$D$5:$M$906,1,FALSE) =$B246&amp;"-"&amp;$C246,FALSE),IFERROR(VLOOKUP($B246&amp;"-"&amp;$C246,エリア表のみ!$D$5:$M$906,9,FALSE),0),IFERROR(VLOOKUP($B246&amp;"-"&amp;$C246,エリア表のみ!$Q$5:$Z$906,1,FALSE) =$B246&amp;"-"&amp;$C246,FALSE),IFERROR(VLOOKUP($B246&amp;"-"&amp;$C246,エリア表のみ!$Q$5:$Z$906,9,FALSE),0),IFERROR(VLOOKUP($B246&amp;"-"&amp;$C246,エリア表のみ!$AD$5:$AM$906,1,FALSE) =$B246&amp;"-"&amp;$C246,FALSE),IFERROR(VLOOKUP($B246&amp;"-"&amp;$C246,エリア表のみ!$AD$5:$AM$906,9,FALSE),0)),0)</f>
        <v>0</v>
      </c>
    </row>
    <row r="247" spans="1:12">
      <c r="A247" s="17">
        <v>6</v>
      </c>
      <c r="B247" s="17">
        <v>139</v>
      </c>
      <c r="C247" s="71">
        <v>6</v>
      </c>
      <c r="D247" s="71">
        <f>IFERROR(IF(OR(IFERROR(VLOOKUP($B247&amp;"-"&amp;$C247,エリア表のみ!$D$5:$M$906,3,FALSE) ="●",FALSE),IFERROR(VLOOKUP($B247&amp;"-"&amp;$C247,エリア表のみ!$Q$5:$Z$906,3,FALSE) ="●",FALSE),IFERROR(VLOOKUP($B247&amp;"-"&amp;$C247,エリア表のみ!$AD$5:$AM$906,3,FALSE) ="●",FALSE)),1,0),0)</f>
        <v>0</v>
      </c>
      <c r="E247" s="71">
        <v>40</v>
      </c>
      <c r="F247" s="71">
        <f>IFERROR(IF(OR(IFERROR(VLOOKUP($B247&amp;"-"&amp;$C247,エリア表のみ!$D$5:$M$906,5,FALSE) ="●",FALSE),IFERROR(VLOOKUP($B247&amp;"-"&amp;$C247,エリア表のみ!$Q$5:$Z$906,5,FALSE) ="●",FALSE),IFERROR(VLOOKUP($B247&amp;"-"&amp;$C247,エリア表のみ!$AD$5:$AM$906,5,FALSE) ="●",FALSE)),1,0),0)</f>
        <v>0</v>
      </c>
      <c r="G247" s="71">
        <v>50</v>
      </c>
      <c r="H247" s="71">
        <f>IFERROR(IF(OR(IFERROR(VLOOKUP($B247&amp;"-"&amp;$C247,エリア表のみ!$D$5:$M$906,7,FALSE) ="●",FALSE),IFERROR(VLOOKUP($B247&amp;"-"&amp;$C247,エリア表のみ!$Q$5:$Z$906,7,FALSE) ="●",FALSE),IFERROR(VLOOKUP($B247&amp;"-"&amp;$C247,エリア表のみ!$AD$5:$AM$906,7,FALSE) ="●",FALSE)),1,0),0)</f>
        <v>0</v>
      </c>
      <c r="I247" s="71">
        <v>90</v>
      </c>
      <c r="J247" s="71">
        <f>IFERROR(_xlfn.IFS(IFERROR(VLOOKUP($B247&amp;"-"&amp;$C247,エリア表のみ!$D$5:$M$906,1,FALSE) =$B247&amp;"-"&amp;$C247,FALSE),IFERROR(VLOOKUP($B247&amp;"-"&amp;$C247,エリア表のみ!$D$5:$M$906,9,FALSE),0),IFERROR(VLOOKUP($B247&amp;"-"&amp;$C247,エリア表のみ!$Q$5:$Z$906,1,FALSE) =$B247&amp;"-"&amp;$C247,FALSE),IFERROR(VLOOKUP($B247&amp;"-"&amp;$C247,エリア表のみ!$Q$5:$Z$906,9,FALSE),0),IFERROR(VLOOKUP($B247&amp;"-"&amp;$C247,エリア表のみ!$AD$5:$AM$906,1,FALSE) =$B247&amp;"-"&amp;$C247,FALSE),IFERROR(VLOOKUP($B247&amp;"-"&amp;$C247,エリア表のみ!$AD$5:$AM$906,9,FALSE),0)),0)</f>
        <v>0</v>
      </c>
    </row>
    <row r="248" spans="1:12">
      <c r="A248" s="17">
        <v>7</v>
      </c>
      <c r="B248" s="17">
        <v>139</v>
      </c>
      <c r="C248" s="71">
        <v>7</v>
      </c>
      <c r="D248" s="71">
        <f>IFERROR(IF(OR(IFERROR(VLOOKUP($B248&amp;"-"&amp;$C248,エリア表のみ!$D$5:$M$906,3,FALSE) ="●",FALSE),IFERROR(VLOOKUP($B248&amp;"-"&amp;$C248,エリア表のみ!$Q$5:$Z$906,3,FALSE) ="●",FALSE),IFERROR(VLOOKUP($B248&amp;"-"&amp;$C248,エリア表のみ!$AD$5:$AM$906,3,FALSE) ="●",FALSE)),1,0),0)</f>
        <v>0</v>
      </c>
      <c r="E248" s="71">
        <v>50</v>
      </c>
      <c r="F248" s="71">
        <f>IFERROR(IF(OR(IFERROR(VLOOKUP($B248&amp;"-"&amp;$C248,エリア表のみ!$D$5:$M$906,5,FALSE) ="●",FALSE),IFERROR(VLOOKUP($B248&amp;"-"&amp;$C248,エリア表のみ!$Q$5:$Z$906,5,FALSE) ="●",FALSE),IFERROR(VLOOKUP($B248&amp;"-"&amp;$C248,エリア表のみ!$AD$5:$AM$906,5,FALSE) ="●",FALSE)),1,0),0)</f>
        <v>0</v>
      </c>
      <c r="G248" s="71">
        <v>30</v>
      </c>
      <c r="H248" s="71">
        <f>IFERROR(IF(OR(IFERROR(VLOOKUP($B248&amp;"-"&amp;$C248,エリア表のみ!$D$5:$M$906,7,FALSE) ="●",FALSE),IFERROR(VLOOKUP($B248&amp;"-"&amp;$C248,エリア表のみ!$Q$5:$Z$906,7,FALSE) ="●",FALSE),IFERROR(VLOOKUP($B248&amp;"-"&amp;$C248,エリア表のみ!$AD$5:$AM$906,7,FALSE) ="●",FALSE)),1,0),0)</f>
        <v>0</v>
      </c>
      <c r="I248" s="71">
        <v>80</v>
      </c>
      <c r="J248" s="71">
        <f>IFERROR(_xlfn.IFS(IFERROR(VLOOKUP($B248&amp;"-"&amp;$C248,エリア表のみ!$D$5:$M$906,1,FALSE) =$B248&amp;"-"&amp;$C248,FALSE),IFERROR(VLOOKUP($B248&amp;"-"&amp;$C248,エリア表のみ!$D$5:$M$906,9,FALSE),0),IFERROR(VLOOKUP($B248&amp;"-"&amp;$C248,エリア表のみ!$Q$5:$Z$906,1,FALSE) =$B248&amp;"-"&amp;$C248,FALSE),IFERROR(VLOOKUP($B248&amp;"-"&amp;$C248,エリア表のみ!$Q$5:$Z$906,9,FALSE),0),IFERROR(VLOOKUP($B248&amp;"-"&amp;$C248,エリア表のみ!$AD$5:$AM$906,1,FALSE) =$B248&amp;"-"&amp;$C248,FALSE),IFERROR(VLOOKUP($B248&amp;"-"&amp;$C248,エリア表のみ!$AD$5:$AM$906,9,FALSE),0)),0)</f>
        <v>0</v>
      </c>
    </row>
    <row r="249" spans="1:12">
      <c r="A249" s="17">
        <v>8</v>
      </c>
      <c r="B249" s="17">
        <v>139</v>
      </c>
      <c r="C249" s="71">
        <v>8</v>
      </c>
      <c r="D249" s="71">
        <f>IFERROR(IF(OR(IFERROR(VLOOKUP($B249&amp;"-"&amp;$C249,エリア表のみ!$D$5:$M$906,3,FALSE) ="●",FALSE),IFERROR(VLOOKUP($B249&amp;"-"&amp;$C249,エリア表のみ!$Q$5:$Z$906,3,FALSE) ="●",FALSE),IFERROR(VLOOKUP($B249&amp;"-"&amp;$C249,エリア表のみ!$AD$5:$AM$906,3,FALSE) ="●",FALSE)),1,0),0)</f>
        <v>0</v>
      </c>
      <c r="E249" s="71">
        <v>100</v>
      </c>
      <c r="F249" s="71">
        <f>IFERROR(IF(OR(IFERROR(VLOOKUP($B249&amp;"-"&amp;$C249,エリア表のみ!$D$5:$M$906,5,FALSE) ="●",FALSE),IFERROR(VLOOKUP($B249&amp;"-"&amp;$C249,エリア表のみ!$Q$5:$Z$906,5,FALSE) ="●",FALSE),IFERROR(VLOOKUP($B249&amp;"-"&amp;$C249,エリア表のみ!$AD$5:$AM$906,5,FALSE) ="●",FALSE)),1,0),0)</f>
        <v>0</v>
      </c>
      <c r="G249" s="71">
        <v>50</v>
      </c>
      <c r="H249" s="71">
        <f>IFERROR(IF(OR(IFERROR(VLOOKUP($B249&amp;"-"&amp;$C249,エリア表のみ!$D$5:$M$906,7,FALSE) ="●",FALSE),IFERROR(VLOOKUP($B249&amp;"-"&amp;$C249,エリア表のみ!$Q$5:$Z$906,7,FALSE) ="●",FALSE),IFERROR(VLOOKUP($B249&amp;"-"&amp;$C249,エリア表のみ!$AD$5:$AM$906,7,FALSE) ="●",FALSE)),1,0),0)</f>
        <v>0</v>
      </c>
      <c r="I249" s="71">
        <v>150</v>
      </c>
      <c r="J249" s="71">
        <f>IFERROR(_xlfn.IFS(IFERROR(VLOOKUP($B249&amp;"-"&amp;$C249,エリア表のみ!$D$5:$M$906,1,FALSE) =$B249&amp;"-"&amp;$C249,FALSE),IFERROR(VLOOKUP($B249&amp;"-"&amp;$C249,エリア表のみ!$D$5:$M$906,9,FALSE),0),IFERROR(VLOOKUP($B249&amp;"-"&amp;$C249,エリア表のみ!$Q$5:$Z$906,1,FALSE) =$B249&amp;"-"&amp;$C249,FALSE),IFERROR(VLOOKUP($B249&amp;"-"&amp;$C249,エリア表のみ!$Q$5:$Z$906,9,FALSE),0),IFERROR(VLOOKUP($B249&amp;"-"&amp;$C249,エリア表のみ!$AD$5:$AM$906,1,FALSE) =$B249&amp;"-"&amp;$C249,FALSE),IFERROR(VLOOKUP($B249&amp;"-"&amp;$C249,エリア表のみ!$AD$5:$AM$906,9,FALSE),0)),0)</f>
        <v>0</v>
      </c>
    </row>
    <row r="250" spans="1:12">
      <c r="A250" s="17">
        <v>9</v>
      </c>
      <c r="B250" s="17">
        <v>139</v>
      </c>
      <c r="C250" s="71">
        <v>9</v>
      </c>
      <c r="D250" s="71">
        <f>IFERROR(IF(OR(IFERROR(VLOOKUP($B250&amp;"-"&amp;$C250,エリア表のみ!$D$5:$M$906,3,FALSE) ="●",FALSE),IFERROR(VLOOKUP($B250&amp;"-"&amp;$C250,エリア表のみ!$Q$5:$Z$906,3,FALSE) ="●",FALSE),IFERROR(VLOOKUP($B250&amp;"-"&amp;$C250,エリア表のみ!$AD$5:$AM$906,3,FALSE) ="●",FALSE)),1,0),0)</f>
        <v>0</v>
      </c>
      <c r="E250" s="71">
        <v>60</v>
      </c>
      <c r="F250" s="71">
        <f>IFERROR(IF(OR(IFERROR(VLOOKUP($B250&amp;"-"&amp;$C250,エリア表のみ!$D$5:$M$906,5,FALSE) ="●",FALSE),IFERROR(VLOOKUP($B250&amp;"-"&amp;$C250,エリア表のみ!$Q$5:$Z$906,5,FALSE) ="●",FALSE),IFERROR(VLOOKUP($B250&amp;"-"&amp;$C250,エリア表のみ!$AD$5:$AM$906,5,FALSE) ="●",FALSE)),1,0),0)</f>
        <v>0</v>
      </c>
      <c r="G250" s="71">
        <v>20</v>
      </c>
      <c r="H250" s="71">
        <f>IFERROR(IF(OR(IFERROR(VLOOKUP($B250&amp;"-"&amp;$C250,エリア表のみ!$D$5:$M$906,7,FALSE) ="●",FALSE),IFERROR(VLOOKUP($B250&amp;"-"&amp;$C250,エリア表のみ!$Q$5:$Z$906,7,FALSE) ="●",FALSE),IFERROR(VLOOKUP($B250&amp;"-"&amp;$C250,エリア表のみ!$AD$5:$AM$906,7,FALSE) ="●",FALSE)),1,0),0)</f>
        <v>0</v>
      </c>
      <c r="I250" s="71">
        <v>80</v>
      </c>
      <c r="J250" s="71">
        <f>IFERROR(_xlfn.IFS(IFERROR(VLOOKUP($B250&amp;"-"&amp;$C250,エリア表のみ!$D$5:$M$906,1,FALSE) =$B250&amp;"-"&amp;$C250,FALSE),IFERROR(VLOOKUP($B250&amp;"-"&amp;$C250,エリア表のみ!$D$5:$M$906,9,FALSE),0),IFERROR(VLOOKUP($B250&amp;"-"&amp;$C250,エリア表のみ!$Q$5:$Z$906,1,FALSE) =$B250&amp;"-"&amp;$C250,FALSE),IFERROR(VLOOKUP($B250&amp;"-"&amp;$C250,エリア表のみ!$Q$5:$Z$906,9,FALSE),0),IFERROR(VLOOKUP($B250&amp;"-"&amp;$C250,エリア表のみ!$AD$5:$AM$906,1,FALSE) =$B250&amp;"-"&amp;$C250,FALSE),IFERROR(VLOOKUP($B250&amp;"-"&amp;$C250,エリア表のみ!$AD$5:$AM$906,9,FALSE),0)),0)</f>
        <v>0</v>
      </c>
    </row>
    <row r="251" spans="1:12">
      <c r="A251" s="17">
        <v>10</v>
      </c>
      <c r="B251" s="17">
        <v>139</v>
      </c>
      <c r="C251" s="71">
        <v>10</v>
      </c>
      <c r="D251" s="71">
        <f>IFERROR(IF(OR(IFERROR(VLOOKUP($B251&amp;"-"&amp;$C251,エリア表のみ!$D$5:$M$906,3,FALSE) ="●",FALSE),IFERROR(VLOOKUP($B251&amp;"-"&amp;$C251,エリア表のみ!$Q$5:$Z$906,3,FALSE) ="●",FALSE),IFERROR(VLOOKUP($B251&amp;"-"&amp;$C251,エリア表のみ!$AD$5:$AM$906,3,FALSE) ="●",FALSE)),1,0),0)</f>
        <v>0</v>
      </c>
      <c r="E251" s="71">
        <v>65</v>
      </c>
      <c r="F251" s="71">
        <f>IFERROR(IF(OR(IFERROR(VLOOKUP($B251&amp;"-"&amp;$C251,エリア表のみ!$D$5:$M$906,5,FALSE) ="●",FALSE),IFERROR(VLOOKUP($B251&amp;"-"&amp;$C251,エリア表のみ!$Q$5:$Z$906,5,FALSE) ="●",FALSE),IFERROR(VLOOKUP($B251&amp;"-"&amp;$C251,エリア表のみ!$AD$5:$AM$906,5,FALSE) ="●",FALSE)),1,0),0)</f>
        <v>0</v>
      </c>
      <c r="G251" s="71">
        <v>55</v>
      </c>
      <c r="H251" s="71">
        <f>IFERROR(IF(OR(IFERROR(VLOOKUP($B251&amp;"-"&amp;$C251,エリア表のみ!$D$5:$M$906,7,FALSE) ="●",FALSE),IFERROR(VLOOKUP($B251&amp;"-"&amp;$C251,エリア表のみ!$Q$5:$Z$906,7,FALSE) ="●",FALSE),IFERROR(VLOOKUP($B251&amp;"-"&amp;$C251,エリア表のみ!$AD$5:$AM$906,7,FALSE) ="●",FALSE)),1,0),0)</f>
        <v>0</v>
      </c>
      <c r="I251" s="71">
        <v>120</v>
      </c>
      <c r="J251" s="71">
        <f>IFERROR(_xlfn.IFS(IFERROR(VLOOKUP($B251&amp;"-"&amp;$C251,エリア表のみ!$D$5:$M$906,1,FALSE) =$B251&amp;"-"&amp;$C251,FALSE),IFERROR(VLOOKUP($B251&amp;"-"&amp;$C251,エリア表のみ!$D$5:$M$906,9,FALSE),0),IFERROR(VLOOKUP($B251&amp;"-"&amp;$C251,エリア表のみ!$Q$5:$Z$906,1,FALSE) =$B251&amp;"-"&amp;$C251,FALSE),IFERROR(VLOOKUP($B251&amp;"-"&amp;$C251,エリア表のみ!$Q$5:$Z$906,9,FALSE),0),IFERROR(VLOOKUP($B251&amp;"-"&amp;$C251,エリア表のみ!$AD$5:$AM$906,1,FALSE) =$B251&amp;"-"&amp;$C251,FALSE),IFERROR(VLOOKUP($B251&amp;"-"&amp;$C251,エリア表のみ!$AD$5:$AM$906,9,FALSE),0)),0)</f>
        <v>0</v>
      </c>
    </row>
    <row r="252" spans="1:12">
      <c r="A252" s="17">
        <v>11</v>
      </c>
      <c r="B252" s="17">
        <v>139</v>
      </c>
      <c r="C252" s="71">
        <v>11</v>
      </c>
      <c r="D252" s="71">
        <f>IFERROR(IF(OR(IFERROR(VLOOKUP($B252&amp;"-"&amp;$C252,エリア表のみ!$D$5:$M$906,3,FALSE) ="●",FALSE),IFERROR(VLOOKUP($B252&amp;"-"&amp;$C252,エリア表のみ!$Q$5:$Z$906,3,FALSE) ="●",FALSE),IFERROR(VLOOKUP($B252&amp;"-"&amp;$C252,エリア表のみ!$AD$5:$AM$906,3,FALSE) ="●",FALSE)),1,0),0)</f>
        <v>0</v>
      </c>
      <c r="E252" s="71">
        <v>135</v>
      </c>
      <c r="F252" s="71">
        <f>IFERROR(IF(OR(IFERROR(VLOOKUP($B252&amp;"-"&amp;$C252,エリア表のみ!$D$5:$M$906,5,FALSE) ="●",FALSE),IFERROR(VLOOKUP($B252&amp;"-"&amp;$C252,エリア表のみ!$Q$5:$Z$906,5,FALSE) ="●",FALSE),IFERROR(VLOOKUP($B252&amp;"-"&amp;$C252,エリア表のみ!$AD$5:$AM$906,5,FALSE) ="●",FALSE)),1,0),0)</f>
        <v>0</v>
      </c>
      <c r="G252" s="71">
        <v>65</v>
      </c>
      <c r="H252" s="71">
        <f>IFERROR(IF(OR(IFERROR(VLOOKUP($B252&amp;"-"&amp;$C252,エリア表のみ!$D$5:$M$906,7,FALSE) ="●",FALSE),IFERROR(VLOOKUP($B252&amp;"-"&amp;$C252,エリア表のみ!$Q$5:$Z$906,7,FALSE) ="●",FALSE),IFERROR(VLOOKUP($B252&amp;"-"&amp;$C252,エリア表のみ!$AD$5:$AM$906,7,FALSE) ="●",FALSE)),1,0),0)</f>
        <v>0</v>
      </c>
      <c r="I252" s="71">
        <v>200</v>
      </c>
      <c r="J252" s="71">
        <f>IFERROR(_xlfn.IFS(IFERROR(VLOOKUP($B252&amp;"-"&amp;$C252,エリア表のみ!$D$5:$M$906,1,FALSE) =$B252&amp;"-"&amp;$C252,FALSE),IFERROR(VLOOKUP($B252&amp;"-"&amp;$C252,エリア表のみ!$D$5:$M$906,9,FALSE),0),IFERROR(VLOOKUP($B252&amp;"-"&amp;$C252,エリア表のみ!$Q$5:$Z$906,1,FALSE) =$B252&amp;"-"&amp;$C252,FALSE),IFERROR(VLOOKUP($B252&amp;"-"&amp;$C252,エリア表のみ!$Q$5:$Z$906,9,FALSE),0),IFERROR(VLOOKUP($B252&amp;"-"&amp;$C252,エリア表のみ!$AD$5:$AM$906,1,FALSE) =$B252&amp;"-"&amp;$C252,FALSE),IFERROR(VLOOKUP($B252&amp;"-"&amp;$C252,エリア表のみ!$AD$5:$AM$906,9,FALSE),0)),0)</f>
        <v>0</v>
      </c>
    </row>
    <row r="253" spans="1:12">
      <c r="A253" s="17">
        <v>12</v>
      </c>
      <c r="B253" s="17">
        <v>139</v>
      </c>
      <c r="C253" s="71">
        <v>12</v>
      </c>
      <c r="D253" s="71">
        <f>IFERROR(IF(OR(IFERROR(VLOOKUP($B253&amp;"-"&amp;$C253,エリア表のみ!$D$5:$M$906,3,FALSE) ="●",FALSE),IFERROR(VLOOKUP($B253&amp;"-"&amp;$C253,エリア表のみ!$Q$5:$Z$906,3,FALSE) ="●",FALSE),IFERROR(VLOOKUP($B253&amp;"-"&amp;$C253,エリア表のみ!$AD$5:$AM$906,3,FALSE) ="●",FALSE)),1,0),0)</f>
        <v>0</v>
      </c>
      <c r="E253" s="71">
        <v>75</v>
      </c>
      <c r="F253" s="71">
        <f>IFERROR(IF(OR(IFERROR(VLOOKUP($B253&amp;"-"&amp;$C253,エリア表のみ!$D$5:$M$906,5,FALSE) ="●",FALSE),IFERROR(VLOOKUP($B253&amp;"-"&amp;$C253,エリア表のみ!$Q$5:$Z$906,5,FALSE) ="●",FALSE),IFERROR(VLOOKUP($B253&amp;"-"&amp;$C253,エリア表のみ!$AD$5:$AM$906,5,FALSE) ="●",FALSE)),1,0),0)</f>
        <v>0</v>
      </c>
      <c r="G253" s="71">
        <v>75</v>
      </c>
      <c r="H253" s="71">
        <f>IFERROR(IF(OR(IFERROR(VLOOKUP($B253&amp;"-"&amp;$C253,エリア表のみ!$D$5:$M$906,7,FALSE) ="●",FALSE),IFERROR(VLOOKUP($B253&amp;"-"&amp;$C253,エリア表のみ!$Q$5:$Z$906,7,FALSE) ="●",FALSE),IFERROR(VLOOKUP($B253&amp;"-"&amp;$C253,エリア表のみ!$AD$5:$AM$906,7,FALSE) ="●",FALSE)),1,0),0)</f>
        <v>0</v>
      </c>
      <c r="I253" s="71">
        <v>150</v>
      </c>
      <c r="J253" s="71">
        <f>IFERROR(_xlfn.IFS(IFERROR(VLOOKUP($B253&amp;"-"&amp;$C253,エリア表のみ!$D$5:$M$906,1,FALSE) =$B253&amp;"-"&amp;$C253,FALSE),IFERROR(VLOOKUP($B253&amp;"-"&amp;$C253,エリア表のみ!$D$5:$M$906,9,FALSE),0),IFERROR(VLOOKUP($B253&amp;"-"&amp;$C253,エリア表のみ!$Q$5:$Z$906,1,FALSE) =$B253&amp;"-"&amp;$C253,FALSE),IFERROR(VLOOKUP($B253&amp;"-"&amp;$C253,エリア表のみ!$Q$5:$Z$906,9,FALSE),0),IFERROR(VLOOKUP($B253&amp;"-"&amp;$C253,エリア表のみ!$AD$5:$AM$906,1,FALSE) =$B253&amp;"-"&amp;$C253,FALSE),IFERROR(VLOOKUP($B253&amp;"-"&amp;$C253,エリア表のみ!$AD$5:$AM$906,9,FALSE),0)),0)</f>
        <v>0</v>
      </c>
    </row>
    <row r="254" spans="1:12">
      <c r="A254" s="17">
        <v>13</v>
      </c>
      <c r="B254" s="17">
        <v>139</v>
      </c>
      <c r="C254" s="71">
        <v>13</v>
      </c>
      <c r="D254" s="71">
        <f>IFERROR(IF(OR(IFERROR(VLOOKUP($B254&amp;"-"&amp;$C254,エリア表のみ!$D$5:$M$906,3,FALSE) ="●",FALSE),IFERROR(VLOOKUP($B254&amp;"-"&amp;$C254,エリア表のみ!$Q$5:$Z$906,3,FALSE) ="●",FALSE),IFERROR(VLOOKUP($B254&amp;"-"&amp;$C254,エリア表のみ!$AD$5:$AM$906,3,FALSE) ="●",FALSE)),1,0),0)</f>
        <v>0</v>
      </c>
      <c r="E254" s="71">
        <v>85</v>
      </c>
      <c r="F254" s="71">
        <f>IFERROR(IF(OR(IFERROR(VLOOKUP($B254&amp;"-"&amp;$C254,エリア表のみ!$D$5:$M$906,5,FALSE) ="●",FALSE),IFERROR(VLOOKUP($B254&amp;"-"&amp;$C254,エリア表のみ!$Q$5:$Z$906,5,FALSE) ="●",FALSE),IFERROR(VLOOKUP($B254&amp;"-"&amp;$C254,エリア表のみ!$AD$5:$AM$906,5,FALSE) ="●",FALSE)),1,0),0)</f>
        <v>0</v>
      </c>
      <c r="G254" s="71">
        <v>25</v>
      </c>
      <c r="H254" s="71">
        <f>IFERROR(IF(OR(IFERROR(VLOOKUP($B254&amp;"-"&amp;$C254,エリア表のみ!$D$5:$M$906,7,FALSE) ="●",FALSE),IFERROR(VLOOKUP($B254&amp;"-"&amp;$C254,エリア表のみ!$Q$5:$Z$906,7,FALSE) ="●",FALSE),IFERROR(VLOOKUP($B254&amp;"-"&amp;$C254,エリア表のみ!$AD$5:$AM$906,7,FALSE) ="●",FALSE)),1,0),0)</f>
        <v>0</v>
      </c>
      <c r="I254" s="71">
        <v>110</v>
      </c>
      <c r="J254" s="71">
        <f>IFERROR(_xlfn.IFS(IFERROR(VLOOKUP($B254&amp;"-"&amp;$C254,エリア表のみ!$D$5:$M$906,1,FALSE) =$B254&amp;"-"&amp;$C254,FALSE),IFERROR(VLOOKUP($B254&amp;"-"&amp;$C254,エリア表のみ!$D$5:$M$906,9,FALSE),0),IFERROR(VLOOKUP($B254&amp;"-"&amp;$C254,エリア表のみ!$Q$5:$Z$906,1,FALSE) =$B254&amp;"-"&amp;$C254,FALSE),IFERROR(VLOOKUP($B254&amp;"-"&amp;$C254,エリア表のみ!$Q$5:$Z$906,9,FALSE),0),IFERROR(VLOOKUP($B254&amp;"-"&amp;$C254,エリア表のみ!$AD$5:$AM$906,1,FALSE) =$B254&amp;"-"&amp;$C254,FALSE),IFERROR(VLOOKUP($B254&amp;"-"&amp;$C254,エリア表のみ!$AD$5:$AM$906,9,FALSE),0)),0)</f>
        <v>0</v>
      </c>
    </row>
    <row r="255" spans="1:12">
      <c r="A255" s="17">
        <v>14</v>
      </c>
      <c r="B255" s="17">
        <v>139</v>
      </c>
      <c r="C255" s="71">
        <v>14</v>
      </c>
      <c r="D255" s="71">
        <f>IFERROR(IF(OR(IFERROR(VLOOKUP($B255&amp;"-"&amp;$C255,エリア表のみ!$D$5:$M$906,3,FALSE) ="●",FALSE),IFERROR(VLOOKUP($B255&amp;"-"&amp;$C255,エリア表のみ!$Q$5:$Z$906,3,FALSE) ="●",FALSE),IFERROR(VLOOKUP($B255&amp;"-"&amp;$C255,エリア表のみ!$AD$5:$AM$906,3,FALSE) ="●",FALSE)),1,0),0)</f>
        <v>0</v>
      </c>
      <c r="E255" s="71">
        <v>90</v>
      </c>
      <c r="F255" s="71">
        <f>IFERROR(IF(OR(IFERROR(VLOOKUP($B255&amp;"-"&amp;$C255,エリア表のみ!$D$5:$M$906,5,FALSE) ="●",FALSE),IFERROR(VLOOKUP($B255&amp;"-"&amp;$C255,エリア表のみ!$Q$5:$Z$906,5,FALSE) ="●",FALSE),IFERROR(VLOOKUP($B255&amp;"-"&amp;$C255,エリア表のみ!$AD$5:$AM$906,5,FALSE) ="●",FALSE)),1,0),0)</f>
        <v>0</v>
      </c>
      <c r="G255" s="71">
        <v>60</v>
      </c>
      <c r="H255" s="71">
        <f>IFERROR(IF(OR(IFERROR(VLOOKUP($B255&amp;"-"&amp;$C255,エリア表のみ!$D$5:$M$906,7,FALSE) ="●",FALSE),IFERROR(VLOOKUP($B255&amp;"-"&amp;$C255,エリア表のみ!$Q$5:$Z$906,7,FALSE) ="●",FALSE),IFERROR(VLOOKUP($B255&amp;"-"&amp;$C255,エリア表のみ!$AD$5:$AM$906,7,FALSE) ="●",FALSE)),1,0),0)</f>
        <v>0</v>
      </c>
      <c r="I255" s="71">
        <v>150</v>
      </c>
      <c r="J255" s="71">
        <f>IFERROR(_xlfn.IFS(IFERROR(VLOOKUP($B255&amp;"-"&amp;$C255,エリア表のみ!$D$5:$M$906,1,FALSE) =$B255&amp;"-"&amp;$C255,FALSE),IFERROR(VLOOKUP($B255&amp;"-"&amp;$C255,エリア表のみ!$D$5:$M$906,9,FALSE),0),IFERROR(VLOOKUP($B255&amp;"-"&amp;$C255,エリア表のみ!$Q$5:$Z$906,1,FALSE) =$B255&amp;"-"&amp;$C255,FALSE),IFERROR(VLOOKUP($B255&amp;"-"&amp;$C255,エリア表のみ!$Q$5:$Z$906,9,FALSE),0),IFERROR(VLOOKUP($B255&amp;"-"&amp;$C255,エリア表のみ!$AD$5:$AM$906,1,FALSE) =$B255&amp;"-"&amp;$C255,FALSE),IFERROR(VLOOKUP($B255&amp;"-"&amp;$C255,エリア表のみ!$AD$5:$AM$906,9,FALSE),0)),0)</f>
        <v>0</v>
      </c>
    </row>
    <row r="256" spans="1:12">
      <c r="A256" s="17">
        <v>15</v>
      </c>
      <c r="B256" s="17">
        <v>139</v>
      </c>
      <c r="C256" s="71">
        <v>15</v>
      </c>
      <c r="D256" s="71">
        <f>IFERROR(IF(OR(IFERROR(VLOOKUP($B256&amp;"-"&amp;$C256,エリア表のみ!$D$5:$M$906,3,FALSE) ="●",FALSE),IFERROR(VLOOKUP($B256&amp;"-"&amp;$C256,エリア表のみ!$Q$5:$Z$906,3,FALSE) ="●",FALSE),IFERROR(VLOOKUP($B256&amp;"-"&amp;$C256,エリア表のみ!$AD$5:$AM$906,3,FALSE) ="●",FALSE)),1,0),0)</f>
        <v>0</v>
      </c>
      <c r="E256" s="71">
        <v>60</v>
      </c>
      <c r="F256" s="71">
        <f>IFERROR(IF(OR(IFERROR(VLOOKUP($B256&amp;"-"&amp;$C256,エリア表のみ!$D$5:$M$906,5,FALSE) ="●",FALSE),IFERROR(VLOOKUP($B256&amp;"-"&amp;$C256,エリア表のみ!$Q$5:$Z$906,5,FALSE) ="●",FALSE),IFERROR(VLOOKUP($B256&amp;"-"&amp;$C256,エリア表のみ!$AD$5:$AM$906,5,FALSE) ="●",FALSE)),1,0),0)</f>
        <v>0</v>
      </c>
      <c r="G256" s="71">
        <v>20</v>
      </c>
      <c r="H256" s="71">
        <f>IFERROR(IF(OR(IFERROR(VLOOKUP($B256&amp;"-"&amp;$C256,エリア表のみ!$D$5:$M$906,7,FALSE) ="●",FALSE),IFERROR(VLOOKUP($B256&amp;"-"&amp;$C256,エリア表のみ!$Q$5:$Z$906,7,FALSE) ="●",FALSE),IFERROR(VLOOKUP($B256&amp;"-"&amp;$C256,エリア表のみ!$AD$5:$AM$906,7,FALSE) ="●",FALSE)),1,0),0)</f>
        <v>0</v>
      </c>
      <c r="I256" s="71">
        <v>80</v>
      </c>
      <c r="J256" s="71">
        <f>IFERROR(_xlfn.IFS(IFERROR(VLOOKUP($B256&amp;"-"&amp;$C256,エリア表のみ!$D$5:$M$906,1,FALSE) =$B256&amp;"-"&amp;$C256,FALSE),IFERROR(VLOOKUP($B256&amp;"-"&amp;$C256,エリア表のみ!$D$5:$M$906,9,FALSE),0),IFERROR(VLOOKUP($B256&amp;"-"&amp;$C256,エリア表のみ!$Q$5:$Z$906,1,FALSE) =$B256&amp;"-"&amp;$C256,FALSE),IFERROR(VLOOKUP($B256&amp;"-"&amp;$C256,エリア表のみ!$Q$5:$Z$906,9,FALSE),0),IFERROR(VLOOKUP($B256&amp;"-"&amp;$C256,エリア表のみ!$AD$5:$AM$906,1,FALSE) =$B256&amp;"-"&amp;$C256,FALSE),IFERROR(VLOOKUP($B256&amp;"-"&amp;$C256,エリア表のみ!$AD$5:$AM$906,9,FALSE),0)),0)</f>
        <v>0</v>
      </c>
    </row>
    <row r="257" spans="1:10">
      <c r="A257" s="17">
        <v>16</v>
      </c>
      <c r="B257" s="17">
        <v>139</v>
      </c>
      <c r="C257" s="71">
        <v>16</v>
      </c>
      <c r="D257" s="71">
        <f>IFERROR(IF(OR(IFERROR(VLOOKUP($B257&amp;"-"&amp;$C257,エリア表のみ!$D$5:$M$906,3,FALSE) ="●",FALSE),IFERROR(VLOOKUP($B257&amp;"-"&amp;$C257,エリア表のみ!$Q$5:$Z$906,3,FALSE) ="●",FALSE),IFERROR(VLOOKUP($B257&amp;"-"&amp;$C257,エリア表のみ!$AD$5:$AM$906,3,FALSE) ="●",FALSE)),1,0),0)</f>
        <v>0</v>
      </c>
      <c r="E257" s="71">
        <v>110</v>
      </c>
      <c r="F257" s="71">
        <f>IFERROR(IF(OR(IFERROR(VLOOKUP($B257&amp;"-"&amp;$C257,エリア表のみ!$D$5:$M$906,5,FALSE) ="●",FALSE),IFERROR(VLOOKUP($B257&amp;"-"&amp;$C257,エリア表のみ!$Q$5:$Z$906,5,FALSE) ="●",FALSE),IFERROR(VLOOKUP($B257&amp;"-"&amp;$C257,エリア表のみ!$AD$5:$AM$906,5,FALSE) ="●",FALSE)),1,0),0)</f>
        <v>0</v>
      </c>
      <c r="G257" s="71">
        <v>90</v>
      </c>
      <c r="H257" s="71">
        <f>IFERROR(IF(OR(IFERROR(VLOOKUP($B257&amp;"-"&amp;$C257,エリア表のみ!$D$5:$M$906,7,FALSE) ="●",FALSE),IFERROR(VLOOKUP($B257&amp;"-"&amp;$C257,エリア表のみ!$Q$5:$Z$906,7,FALSE) ="●",FALSE),IFERROR(VLOOKUP($B257&amp;"-"&amp;$C257,エリア表のみ!$AD$5:$AM$906,7,FALSE) ="●",FALSE)),1,0),0)</f>
        <v>0</v>
      </c>
      <c r="I257" s="71">
        <v>200</v>
      </c>
      <c r="J257" s="71">
        <f>IFERROR(_xlfn.IFS(IFERROR(VLOOKUP($B257&amp;"-"&amp;$C257,エリア表のみ!$D$5:$M$906,1,FALSE) =$B257&amp;"-"&amp;$C257,FALSE),IFERROR(VLOOKUP($B257&amp;"-"&amp;$C257,エリア表のみ!$D$5:$M$906,9,FALSE),0),IFERROR(VLOOKUP($B257&amp;"-"&amp;$C257,エリア表のみ!$Q$5:$Z$906,1,FALSE) =$B257&amp;"-"&amp;$C257,FALSE),IFERROR(VLOOKUP($B257&amp;"-"&amp;$C257,エリア表のみ!$Q$5:$Z$906,9,FALSE),0),IFERROR(VLOOKUP($B257&amp;"-"&amp;$C257,エリア表のみ!$AD$5:$AM$906,1,FALSE) =$B257&amp;"-"&amp;$C257,FALSE),IFERROR(VLOOKUP($B257&amp;"-"&amp;$C257,エリア表のみ!$AD$5:$AM$906,9,FALSE),0)),0)</f>
        <v>0</v>
      </c>
    </row>
    <row r="258" spans="1:10">
      <c r="A258" s="17">
        <v>17</v>
      </c>
      <c r="B258" s="17">
        <v>139</v>
      </c>
      <c r="C258" s="71">
        <v>17</v>
      </c>
      <c r="D258" s="71">
        <f>IFERROR(IF(OR(IFERROR(VLOOKUP($B258&amp;"-"&amp;$C258,エリア表のみ!$D$5:$M$906,3,FALSE) ="●",FALSE),IFERROR(VLOOKUP($B258&amp;"-"&amp;$C258,エリア表のみ!$Q$5:$Z$906,3,FALSE) ="●",FALSE),IFERROR(VLOOKUP($B258&amp;"-"&amp;$C258,エリア表のみ!$AD$5:$AM$906,3,FALSE) ="●",FALSE)),1,0),0)</f>
        <v>0</v>
      </c>
      <c r="E258" s="71">
        <v>80</v>
      </c>
      <c r="F258" s="71">
        <f>IFERROR(IF(OR(IFERROR(VLOOKUP($B258&amp;"-"&amp;$C258,エリア表のみ!$D$5:$M$906,5,FALSE) ="●",FALSE),IFERROR(VLOOKUP($B258&amp;"-"&amp;$C258,エリア表のみ!$Q$5:$Z$906,5,FALSE) ="●",FALSE),IFERROR(VLOOKUP($B258&amp;"-"&amp;$C258,エリア表のみ!$AD$5:$AM$906,5,FALSE) ="●",FALSE)),1,0),0)</f>
        <v>0</v>
      </c>
      <c r="G258" s="71">
        <v>80</v>
      </c>
      <c r="H258" s="71">
        <f>IFERROR(IF(OR(IFERROR(VLOOKUP($B258&amp;"-"&amp;$C258,エリア表のみ!$D$5:$M$906,7,FALSE) ="●",FALSE),IFERROR(VLOOKUP($B258&amp;"-"&amp;$C258,エリア表のみ!$Q$5:$Z$906,7,FALSE) ="●",FALSE),IFERROR(VLOOKUP($B258&amp;"-"&amp;$C258,エリア表のみ!$AD$5:$AM$906,7,FALSE) ="●",FALSE)),1,0),0)</f>
        <v>0</v>
      </c>
      <c r="I258" s="71">
        <v>160</v>
      </c>
      <c r="J258" s="71">
        <f>IFERROR(_xlfn.IFS(IFERROR(VLOOKUP($B258&amp;"-"&amp;$C258,エリア表のみ!$D$5:$M$906,1,FALSE) =$B258&amp;"-"&amp;$C258,FALSE),IFERROR(VLOOKUP($B258&amp;"-"&amp;$C258,エリア表のみ!$D$5:$M$906,9,FALSE),0),IFERROR(VLOOKUP($B258&amp;"-"&amp;$C258,エリア表のみ!$Q$5:$Z$906,1,FALSE) =$B258&amp;"-"&amp;$C258,FALSE),IFERROR(VLOOKUP($B258&amp;"-"&amp;$C258,エリア表のみ!$Q$5:$Z$906,9,FALSE),0),IFERROR(VLOOKUP($B258&amp;"-"&amp;$C258,エリア表のみ!$AD$5:$AM$906,1,FALSE) =$B258&amp;"-"&amp;$C258,FALSE),IFERROR(VLOOKUP($B258&amp;"-"&amp;$C258,エリア表のみ!$AD$5:$AM$906,9,FALSE),0)),0)</f>
        <v>0</v>
      </c>
    </row>
    <row r="259" spans="1:10">
      <c r="A259" s="17">
        <v>18</v>
      </c>
      <c r="B259" s="17">
        <v>139</v>
      </c>
      <c r="C259" s="71">
        <v>18</v>
      </c>
      <c r="D259" s="71">
        <f>IFERROR(IF(OR(IFERROR(VLOOKUP($B259&amp;"-"&amp;$C259,エリア表のみ!$D$5:$M$906,3,FALSE) ="●",FALSE),IFERROR(VLOOKUP($B259&amp;"-"&amp;$C259,エリア表のみ!$Q$5:$Z$906,3,FALSE) ="●",FALSE),IFERROR(VLOOKUP($B259&amp;"-"&amp;$C259,エリア表のみ!$AD$5:$AM$906,3,FALSE) ="●",FALSE)),1,0),0)</f>
        <v>0</v>
      </c>
      <c r="E259" s="71">
        <v>100</v>
      </c>
      <c r="F259" s="71">
        <f>IFERROR(IF(OR(IFERROR(VLOOKUP($B259&amp;"-"&amp;$C259,エリア表のみ!$D$5:$M$906,5,FALSE) ="●",FALSE),IFERROR(VLOOKUP($B259&amp;"-"&amp;$C259,エリア表のみ!$Q$5:$Z$906,5,FALSE) ="●",FALSE),IFERROR(VLOOKUP($B259&amp;"-"&amp;$C259,エリア表のみ!$AD$5:$AM$906,5,FALSE) ="●",FALSE)),1,0),0)</f>
        <v>0</v>
      </c>
      <c r="G259" s="71">
        <v>110</v>
      </c>
      <c r="H259" s="71">
        <f>IFERROR(IF(OR(IFERROR(VLOOKUP($B259&amp;"-"&amp;$C259,エリア表のみ!$D$5:$M$906,7,FALSE) ="●",FALSE),IFERROR(VLOOKUP($B259&amp;"-"&amp;$C259,エリア表のみ!$Q$5:$Z$906,7,FALSE) ="●",FALSE),IFERROR(VLOOKUP($B259&amp;"-"&amp;$C259,エリア表のみ!$AD$5:$AM$906,7,FALSE) ="●",FALSE)),1,0),0)</f>
        <v>0</v>
      </c>
      <c r="I259" s="71">
        <v>210</v>
      </c>
      <c r="J259" s="71">
        <f>IFERROR(_xlfn.IFS(IFERROR(VLOOKUP($B259&amp;"-"&amp;$C259,エリア表のみ!$D$5:$M$906,1,FALSE) =$B259&amp;"-"&amp;$C259,FALSE),IFERROR(VLOOKUP($B259&amp;"-"&amp;$C259,エリア表のみ!$D$5:$M$906,9,FALSE),0),IFERROR(VLOOKUP($B259&amp;"-"&amp;$C259,エリア表のみ!$Q$5:$Z$906,1,FALSE) =$B259&amp;"-"&amp;$C259,FALSE),IFERROR(VLOOKUP($B259&amp;"-"&amp;$C259,エリア表のみ!$Q$5:$Z$906,9,FALSE),0),IFERROR(VLOOKUP($B259&amp;"-"&amp;$C259,エリア表のみ!$AD$5:$AM$906,1,FALSE) =$B259&amp;"-"&amp;$C259,FALSE),IFERROR(VLOOKUP($B259&amp;"-"&amp;$C259,エリア表のみ!$AD$5:$AM$906,9,FALSE),0)),0)</f>
        <v>0</v>
      </c>
    </row>
    <row r="260" spans="1:10">
      <c r="A260" s="17">
        <v>19</v>
      </c>
      <c r="B260" s="17">
        <v>139</v>
      </c>
      <c r="C260" s="71">
        <v>19</v>
      </c>
      <c r="D260" s="71">
        <f>IFERROR(IF(OR(IFERROR(VLOOKUP($B260&amp;"-"&amp;$C260,エリア表のみ!$D$5:$M$906,3,FALSE) ="●",FALSE),IFERROR(VLOOKUP($B260&amp;"-"&amp;$C260,エリア表のみ!$Q$5:$Z$906,3,FALSE) ="●",FALSE),IFERROR(VLOOKUP($B260&amp;"-"&amp;$C260,エリア表のみ!$AD$5:$AM$906,3,FALSE) ="●",FALSE)),1,0),0)</f>
        <v>0</v>
      </c>
      <c r="E260" s="71">
        <v>80</v>
      </c>
      <c r="F260" s="71">
        <f>IFERROR(IF(OR(IFERROR(VLOOKUP($B260&amp;"-"&amp;$C260,エリア表のみ!$D$5:$M$906,5,FALSE) ="●",FALSE),IFERROR(VLOOKUP($B260&amp;"-"&amp;$C260,エリア表のみ!$Q$5:$Z$906,5,FALSE) ="●",FALSE),IFERROR(VLOOKUP($B260&amp;"-"&amp;$C260,エリア表のみ!$AD$5:$AM$906,5,FALSE) ="●",FALSE)),1,0),0)</f>
        <v>0</v>
      </c>
      <c r="G260" s="71">
        <v>160</v>
      </c>
      <c r="H260" s="71">
        <f>IFERROR(IF(OR(IFERROR(VLOOKUP($B260&amp;"-"&amp;$C260,エリア表のみ!$D$5:$M$906,7,FALSE) ="●",FALSE),IFERROR(VLOOKUP($B260&amp;"-"&amp;$C260,エリア表のみ!$Q$5:$Z$906,7,FALSE) ="●",FALSE),IFERROR(VLOOKUP($B260&amp;"-"&amp;$C260,エリア表のみ!$AD$5:$AM$906,7,FALSE) ="●",FALSE)),1,0),0)</f>
        <v>0</v>
      </c>
      <c r="I260" s="71">
        <v>240</v>
      </c>
      <c r="J260" s="71">
        <f>IFERROR(_xlfn.IFS(IFERROR(VLOOKUP($B260&amp;"-"&amp;$C260,エリア表のみ!$D$5:$M$906,1,FALSE) =$B260&amp;"-"&amp;$C260,FALSE),IFERROR(VLOOKUP($B260&amp;"-"&amp;$C260,エリア表のみ!$D$5:$M$906,9,FALSE),0),IFERROR(VLOOKUP($B260&amp;"-"&amp;$C260,エリア表のみ!$Q$5:$Z$906,1,FALSE) =$B260&amp;"-"&amp;$C260,FALSE),IFERROR(VLOOKUP($B260&amp;"-"&amp;$C260,エリア表のみ!$Q$5:$Z$906,9,FALSE),0),IFERROR(VLOOKUP($B260&amp;"-"&amp;$C260,エリア表のみ!$AD$5:$AM$906,1,FALSE) =$B260&amp;"-"&amp;$C260,FALSE),IFERROR(VLOOKUP($B260&amp;"-"&amp;$C260,エリア表のみ!$AD$5:$AM$906,9,FALSE),0)),0)</f>
        <v>0</v>
      </c>
    </row>
    <row r="261" spans="1:10">
      <c r="A261" s="17">
        <v>1</v>
      </c>
      <c r="B261" s="17">
        <v>140</v>
      </c>
      <c r="C261" s="71">
        <v>1</v>
      </c>
      <c r="D261" s="71">
        <f>IFERROR(IF(OR(IFERROR(VLOOKUP($B261&amp;"-"&amp;$C261,エリア表のみ!$D$5:$M$906,3,FALSE) ="●",FALSE),IFERROR(VLOOKUP($B261&amp;"-"&amp;$C261,エリア表のみ!$Q$5:$Z$906,3,FALSE) ="●",FALSE),IFERROR(VLOOKUP($B261&amp;"-"&amp;$C261,エリア表のみ!$AD$5:$AM$906,3,FALSE) ="●",FALSE)),1,0),0)</f>
        <v>0</v>
      </c>
      <c r="E261" s="71">
        <v>65</v>
      </c>
      <c r="F261" s="71">
        <f>IFERROR(IF(OR(IFERROR(VLOOKUP($B261&amp;"-"&amp;$C261,エリア表のみ!$D$5:$M$906,5,FALSE) ="●",FALSE),IFERROR(VLOOKUP($B261&amp;"-"&amp;$C261,エリア表のみ!$Q$5:$Z$906,5,FALSE) ="●",FALSE),IFERROR(VLOOKUP($B261&amp;"-"&amp;$C261,エリア表のみ!$AD$5:$AM$906,5,FALSE) ="●",FALSE)),1,0),0)</f>
        <v>0</v>
      </c>
      <c r="G261" s="71">
        <v>85</v>
      </c>
      <c r="H261" s="71">
        <f>IFERROR(IF(OR(IFERROR(VLOOKUP($B261&amp;"-"&amp;$C261,エリア表のみ!$D$5:$M$906,7,FALSE) ="●",FALSE),IFERROR(VLOOKUP($B261&amp;"-"&amp;$C261,エリア表のみ!$Q$5:$Z$906,7,FALSE) ="●",FALSE),IFERROR(VLOOKUP($B261&amp;"-"&amp;$C261,エリア表のみ!$AD$5:$AM$906,7,FALSE) ="●",FALSE)),1,0),0)</f>
        <v>0</v>
      </c>
      <c r="I261" s="71">
        <v>150</v>
      </c>
      <c r="J261" s="71">
        <f>IFERROR(_xlfn.IFS(IFERROR(VLOOKUP($B261&amp;"-"&amp;$C261,エリア表のみ!$D$5:$M$906,1,FALSE) =$B261&amp;"-"&amp;$C261,FALSE),IFERROR(VLOOKUP($B261&amp;"-"&amp;$C261,エリア表のみ!$D$5:$M$906,9,FALSE),0),IFERROR(VLOOKUP($B261&amp;"-"&amp;$C261,エリア表のみ!$Q$5:$Z$906,1,FALSE) =$B261&amp;"-"&amp;$C261,FALSE),IFERROR(VLOOKUP($B261&amp;"-"&amp;$C261,エリア表のみ!$Q$5:$Z$906,9,FALSE),0),IFERROR(VLOOKUP($B261&amp;"-"&amp;$C261,エリア表のみ!$AD$5:$AM$906,1,FALSE) =$B261&amp;"-"&amp;$C261,FALSE),IFERROR(VLOOKUP($B261&amp;"-"&amp;$C261,エリア表のみ!$AD$5:$AM$906,9,FALSE),0)),0)</f>
        <v>0</v>
      </c>
    </row>
    <row r="262" spans="1:10">
      <c r="A262" s="17">
        <v>2</v>
      </c>
      <c r="B262" s="17">
        <v>140</v>
      </c>
      <c r="C262" s="71">
        <v>2</v>
      </c>
      <c r="D262" s="71">
        <f>IFERROR(IF(OR(IFERROR(VLOOKUP($B262&amp;"-"&amp;$C262,エリア表のみ!$D$5:$M$906,3,FALSE) ="●",FALSE),IFERROR(VLOOKUP($B262&amp;"-"&amp;$C262,エリア表のみ!$Q$5:$Z$906,3,FALSE) ="●",FALSE),IFERROR(VLOOKUP($B262&amp;"-"&amp;$C262,エリア表のみ!$AD$5:$AM$906,3,FALSE) ="●",FALSE)),1,0),0)</f>
        <v>0</v>
      </c>
      <c r="E262" s="71">
        <v>60</v>
      </c>
      <c r="F262" s="71">
        <f>IFERROR(IF(OR(IFERROR(VLOOKUP($B262&amp;"-"&amp;$C262,エリア表のみ!$D$5:$M$906,5,FALSE) ="●",FALSE),IFERROR(VLOOKUP($B262&amp;"-"&amp;$C262,エリア表のみ!$Q$5:$Z$906,5,FALSE) ="●",FALSE),IFERROR(VLOOKUP($B262&amp;"-"&amp;$C262,エリア表のみ!$AD$5:$AM$906,5,FALSE) ="●",FALSE)),1,0),0)</f>
        <v>0</v>
      </c>
      <c r="G262" s="71">
        <v>40</v>
      </c>
      <c r="H262" s="71">
        <f>IFERROR(IF(OR(IFERROR(VLOOKUP($B262&amp;"-"&amp;$C262,エリア表のみ!$D$5:$M$906,7,FALSE) ="●",FALSE),IFERROR(VLOOKUP($B262&amp;"-"&amp;$C262,エリア表のみ!$Q$5:$Z$906,7,FALSE) ="●",FALSE),IFERROR(VLOOKUP($B262&amp;"-"&amp;$C262,エリア表のみ!$AD$5:$AM$906,7,FALSE) ="●",FALSE)),1,0),0)</f>
        <v>0</v>
      </c>
      <c r="I262" s="71">
        <v>100</v>
      </c>
      <c r="J262" s="71">
        <f>IFERROR(_xlfn.IFS(IFERROR(VLOOKUP($B262&amp;"-"&amp;$C262,エリア表のみ!$D$5:$M$906,1,FALSE) =$B262&amp;"-"&amp;$C262,FALSE),IFERROR(VLOOKUP($B262&amp;"-"&amp;$C262,エリア表のみ!$D$5:$M$906,9,FALSE),0),IFERROR(VLOOKUP($B262&amp;"-"&amp;$C262,エリア表のみ!$Q$5:$Z$906,1,FALSE) =$B262&amp;"-"&amp;$C262,FALSE),IFERROR(VLOOKUP($B262&amp;"-"&amp;$C262,エリア表のみ!$Q$5:$Z$906,9,FALSE),0),IFERROR(VLOOKUP($B262&amp;"-"&amp;$C262,エリア表のみ!$AD$5:$AM$906,1,FALSE) =$B262&amp;"-"&amp;$C262,FALSE),IFERROR(VLOOKUP($B262&amp;"-"&amp;$C262,エリア表のみ!$AD$5:$AM$906,9,FALSE),0)),0)</f>
        <v>0</v>
      </c>
    </row>
    <row r="263" spans="1:10">
      <c r="A263" s="17">
        <v>3</v>
      </c>
      <c r="B263" s="17">
        <v>140</v>
      </c>
      <c r="C263" s="71">
        <v>3</v>
      </c>
      <c r="D263" s="71">
        <f>IFERROR(IF(OR(IFERROR(VLOOKUP($B263&amp;"-"&amp;$C263,エリア表のみ!$D$5:$M$906,3,FALSE) ="●",FALSE),IFERROR(VLOOKUP($B263&amp;"-"&amp;$C263,エリア表のみ!$Q$5:$Z$906,3,FALSE) ="●",FALSE),IFERROR(VLOOKUP($B263&amp;"-"&amp;$C263,エリア表のみ!$AD$5:$AM$906,3,FALSE) ="●",FALSE)),1,0),0)</f>
        <v>0</v>
      </c>
      <c r="E263" s="71">
        <v>560</v>
      </c>
      <c r="F263" s="71">
        <f>IFERROR(IF(OR(IFERROR(VLOOKUP($B263&amp;"-"&amp;$C263,エリア表のみ!$D$5:$M$906,5,FALSE) ="●",FALSE),IFERROR(VLOOKUP($B263&amp;"-"&amp;$C263,エリア表のみ!$Q$5:$Z$906,5,FALSE) ="●",FALSE),IFERROR(VLOOKUP($B263&amp;"-"&amp;$C263,エリア表のみ!$AD$5:$AM$906,5,FALSE) ="●",FALSE)),1,0),0)</f>
        <v>0</v>
      </c>
      <c r="G263" s="71">
        <v>170</v>
      </c>
      <c r="H263" s="71">
        <f>IFERROR(IF(OR(IFERROR(VLOOKUP($B263&amp;"-"&amp;$C263,エリア表のみ!$D$5:$M$906,7,FALSE) ="●",FALSE),IFERROR(VLOOKUP($B263&amp;"-"&amp;$C263,エリア表のみ!$Q$5:$Z$906,7,FALSE) ="●",FALSE),IFERROR(VLOOKUP($B263&amp;"-"&amp;$C263,エリア表のみ!$AD$5:$AM$906,7,FALSE) ="●",FALSE)),1,0),0)</f>
        <v>0</v>
      </c>
      <c r="I263" s="71">
        <v>730</v>
      </c>
      <c r="J263" s="71">
        <f>IFERROR(_xlfn.IFS(IFERROR(VLOOKUP($B263&amp;"-"&amp;$C263,エリア表のみ!$D$5:$M$906,1,FALSE) =$B263&amp;"-"&amp;$C263,FALSE),IFERROR(VLOOKUP($B263&amp;"-"&amp;$C263,エリア表のみ!$D$5:$M$906,9,FALSE),0),IFERROR(VLOOKUP($B263&amp;"-"&amp;$C263,エリア表のみ!$Q$5:$Z$906,1,FALSE) =$B263&amp;"-"&amp;$C263,FALSE),IFERROR(VLOOKUP($B263&amp;"-"&amp;$C263,エリア表のみ!$Q$5:$Z$906,9,FALSE),0),IFERROR(VLOOKUP($B263&amp;"-"&amp;$C263,エリア表のみ!$AD$5:$AM$906,1,FALSE) =$B263&amp;"-"&amp;$C263,FALSE),IFERROR(VLOOKUP($B263&amp;"-"&amp;$C263,エリア表のみ!$AD$5:$AM$906,9,FALSE),0)),0)</f>
        <v>0</v>
      </c>
    </row>
    <row r="264" spans="1:10">
      <c r="A264" s="17">
        <v>4</v>
      </c>
      <c r="B264" s="17">
        <v>140</v>
      </c>
      <c r="C264" s="71">
        <v>4</v>
      </c>
      <c r="D264" s="71">
        <f>IFERROR(IF(OR(IFERROR(VLOOKUP($B264&amp;"-"&amp;$C264,エリア表のみ!$D$5:$M$906,3,FALSE) ="●",FALSE),IFERROR(VLOOKUP($B264&amp;"-"&amp;$C264,エリア表のみ!$Q$5:$Z$906,3,FALSE) ="●",FALSE),IFERROR(VLOOKUP($B264&amp;"-"&amp;$C264,エリア表のみ!$AD$5:$AM$906,3,FALSE) ="●",FALSE)),1,0),0)</f>
        <v>0</v>
      </c>
      <c r="E264" s="71">
        <v>70</v>
      </c>
      <c r="F264" s="71">
        <f>IFERROR(IF(OR(IFERROR(VLOOKUP($B264&amp;"-"&amp;$C264,エリア表のみ!$D$5:$M$906,5,FALSE) ="●",FALSE),IFERROR(VLOOKUP($B264&amp;"-"&amp;$C264,エリア表のみ!$Q$5:$Z$906,5,FALSE) ="●",FALSE),IFERROR(VLOOKUP($B264&amp;"-"&amp;$C264,エリア表のみ!$AD$5:$AM$906,5,FALSE) ="●",FALSE)),1,0),0)</f>
        <v>0</v>
      </c>
      <c r="G264" s="71">
        <v>20</v>
      </c>
      <c r="H264" s="71">
        <f>IFERROR(IF(OR(IFERROR(VLOOKUP($B264&amp;"-"&amp;$C264,エリア表のみ!$D$5:$M$906,7,FALSE) ="●",FALSE),IFERROR(VLOOKUP($B264&amp;"-"&amp;$C264,エリア表のみ!$Q$5:$Z$906,7,FALSE) ="●",FALSE),IFERROR(VLOOKUP($B264&amp;"-"&amp;$C264,エリア表のみ!$AD$5:$AM$906,7,FALSE) ="●",FALSE)),1,0),0)</f>
        <v>0</v>
      </c>
      <c r="I264" s="71">
        <v>90</v>
      </c>
      <c r="J264" s="71">
        <f>IFERROR(_xlfn.IFS(IFERROR(VLOOKUP($B264&amp;"-"&amp;$C264,エリア表のみ!$D$5:$M$906,1,FALSE) =$B264&amp;"-"&amp;$C264,FALSE),IFERROR(VLOOKUP($B264&amp;"-"&amp;$C264,エリア表のみ!$D$5:$M$906,9,FALSE),0),IFERROR(VLOOKUP($B264&amp;"-"&amp;$C264,エリア表のみ!$Q$5:$Z$906,1,FALSE) =$B264&amp;"-"&amp;$C264,FALSE),IFERROR(VLOOKUP($B264&amp;"-"&amp;$C264,エリア表のみ!$Q$5:$Z$906,9,FALSE),0),IFERROR(VLOOKUP($B264&amp;"-"&amp;$C264,エリア表のみ!$AD$5:$AM$906,1,FALSE) =$B264&amp;"-"&amp;$C264,FALSE),IFERROR(VLOOKUP($B264&amp;"-"&amp;$C264,エリア表のみ!$AD$5:$AM$906,9,FALSE),0)),0)</f>
        <v>0</v>
      </c>
    </row>
    <row r="265" spans="1:10">
      <c r="A265" s="17">
        <v>5</v>
      </c>
      <c r="B265" s="17">
        <v>140</v>
      </c>
      <c r="C265" s="71">
        <v>5</v>
      </c>
      <c r="D265" s="71">
        <f>IFERROR(IF(OR(IFERROR(VLOOKUP($B265&amp;"-"&amp;$C265,エリア表のみ!$D$5:$M$906,3,FALSE) ="●",FALSE),IFERROR(VLOOKUP($B265&amp;"-"&amp;$C265,エリア表のみ!$Q$5:$Z$906,3,FALSE) ="●",FALSE),IFERROR(VLOOKUP($B265&amp;"-"&amp;$C265,エリア表のみ!$AD$5:$AM$906,3,FALSE) ="●",FALSE)),1,0),0)</f>
        <v>0</v>
      </c>
      <c r="E265" s="71">
        <v>80</v>
      </c>
      <c r="F265" s="71">
        <f>IFERROR(IF(OR(IFERROR(VLOOKUP($B265&amp;"-"&amp;$C265,エリア表のみ!$D$5:$M$906,5,FALSE) ="●",FALSE),IFERROR(VLOOKUP($B265&amp;"-"&amp;$C265,エリア表のみ!$Q$5:$Z$906,5,FALSE) ="●",FALSE),IFERROR(VLOOKUP($B265&amp;"-"&amp;$C265,エリア表のみ!$AD$5:$AM$906,5,FALSE) ="●",FALSE)),1,0),0)</f>
        <v>0</v>
      </c>
      <c r="G265" s="71">
        <v>40</v>
      </c>
      <c r="H265" s="71">
        <f>IFERROR(IF(OR(IFERROR(VLOOKUP($B265&amp;"-"&amp;$C265,エリア表のみ!$D$5:$M$906,7,FALSE) ="●",FALSE),IFERROR(VLOOKUP($B265&amp;"-"&amp;$C265,エリア表のみ!$Q$5:$Z$906,7,FALSE) ="●",FALSE),IFERROR(VLOOKUP($B265&amp;"-"&amp;$C265,エリア表のみ!$AD$5:$AM$906,7,FALSE) ="●",FALSE)),1,0),0)</f>
        <v>0</v>
      </c>
      <c r="I265" s="71">
        <v>120</v>
      </c>
      <c r="J265" s="71">
        <f>IFERROR(_xlfn.IFS(IFERROR(VLOOKUP($B265&amp;"-"&amp;$C265,エリア表のみ!$D$5:$M$906,1,FALSE) =$B265&amp;"-"&amp;$C265,FALSE),IFERROR(VLOOKUP($B265&amp;"-"&amp;$C265,エリア表のみ!$D$5:$M$906,9,FALSE),0),IFERROR(VLOOKUP($B265&amp;"-"&amp;$C265,エリア表のみ!$Q$5:$Z$906,1,FALSE) =$B265&amp;"-"&amp;$C265,FALSE),IFERROR(VLOOKUP($B265&amp;"-"&amp;$C265,エリア表のみ!$Q$5:$Z$906,9,FALSE),0),IFERROR(VLOOKUP($B265&amp;"-"&amp;$C265,エリア表のみ!$AD$5:$AM$906,1,FALSE) =$B265&amp;"-"&amp;$C265,FALSE),IFERROR(VLOOKUP($B265&amp;"-"&amp;$C265,エリア表のみ!$AD$5:$AM$906,9,FALSE),0)),0)</f>
        <v>0</v>
      </c>
    </row>
    <row r="266" spans="1:10">
      <c r="A266" s="17">
        <v>6</v>
      </c>
      <c r="B266" s="17">
        <v>140</v>
      </c>
      <c r="C266" s="71">
        <v>6</v>
      </c>
      <c r="D266" s="71">
        <f>IFERROR(IF(OR(IFERROR(VLOOKUP($B266&amp;"-"&amp;$C266,エリア表のみ!$D$5:$M$906,3,FALSE) ="●",FALSE),IFERROR(VLOOKUP($B266&amp;"-"&amp;$C266,エリア表のみ!$Q$5:$Z$906,3,FALSE) ="●",FALSE),IFERROR(VLOOKUP($B266&amp;"-"&amp;$C266,エリア表のみ!$AD$5:$AM$906,3,FALSE) ="●",FALSE)),1,0),0)</f>
        <v>0</v>
      </c>
      <c r="E266" s="71">
        <v>70</v>
      </c>
      <c r="F266" s="71">
        <f>IFERROR(IF(OR(IFERROR(VLOOKUP($B266&amp;"-"&amp;$C266,エリア表のみ!$D$5:$M$906,5,FALSE) ="●",FALSE),IFERROR(VLOOKUP($B266&amp;"-"&amp;$C266,エリア表のみ!$Q$5:$Z$906,5,FALSE) ="●",FALSE),IFERROR(VLOOKUP($B266&amp;"-"&amp;$C266,エリア表のみ!$AD$5:$AM$906,5,FALSE) ="●",FALSE)),1,0),0)</f>
        <v>0</v>
      </c>
      <c r="G266" s="71">
        <v>90</v>
      </c>
      <c r="H266" s="71">
        <f>IFERROR(IF(OR(IFERROR(VLOOKUP($B266&amp;"-"&amp;$C266,エリア表のみ!$D$5:$M$906,7,FALSE) ="●",FALSE),IFERROR(VLOOKUP($B266&amp;"-"&amp;$C266,エリア表のみ!$Q$5:$Z$906,7,FALSE) ="●",FALSE),IFERROR(VLOOKUP($B266&amp;"-"&amp;$C266,エリア表のみ!$AD$5:$AM$906,7,FALSE) ="●",FALSE)),1,0),0)</f>
        <v>0</v>
      </c>
      <c r="I266" s="71">
        <v>160</v>
      </c>
      <c r="J266" s="71">
        <f>IFERROR(_xlfn.IFS(IFERROR(VLOOKUP($B266&amp;"-"&amp;$C266,エリア表のみ!$D$5:$M$906,1,FALSE) =$B266&amp;"-"&amp;$C266,FALSE),IFERROR(VLOOKUP($B266&amp;"-"&amp;$C266,エリア表のみ!$D$5:$M$906,9,FALSE),0),IFERROR(VLOOKUP($B266&amp;"-"&amp;$C266,エリア表のみ!$Q$5:$Z$906,1,FALSE) =$B266&amp;"-"&amp;$C266,FALSE),IFERROR(VLOOKUP($B266&amp;"-"&amp;$C266,エリア表のみ!$Q$5:$Z$906,9,FALSE),0),IFERROR(VLOOKUP($B266&amp;"-"&amp;$C266,エリア表のみ!$AD$5:$AM$906,1,FALSE) =$B266&amp;"-"&amp;$C266,FALSE),IFERROR(VLOOKUP($B266&amp;"-"&amp;$C266,エリア表のみ!$AD$5:$AM$906,9,FALSE),0)),0)</f>
        <v>0</v>
      </c>
    </row>
    <row r="267" spans="1:10">
      <c r="A267" s="17">
        <v>7</v>
      </c>
      <c r="B267" s="17">
        <v>140</v>
      </c>
      <c r="C267" s="71">
        <v>7</v>
      </c>
      <c r="D267" s="71">
        <f>IFERROR(IF(OR(IFERROR(VLOOKUP($B267&amp;"-"&amp;$C267,エリア表のみ!$D$5:$M$906,3,FALSE) ="●",FALSE),IFERROR(VLOOKUP($B267&amp;"-"&amp;$C267,エリア表のみ!$Q$5:$Z$906,3,FALSE) ="●",FALSE),IFERROR(VLOOKUP($B267&amp;"-"&amp;$C267,エリア表のみ!$AD$5:$AM$906,3,FALSE) ="●",FALSE)),1,0),0)</f>
        <v>0</v>
      </c>
      <c r="E267" s="71">
        <v>65</v>
      </c>
      <c r="F267" s="71">
        <f>IFERROR(IF(OR(IFERROR(VLOOKUP($B267&amp;"-"&amp;$C267,エリア表のみ!$D$5:$M$906,5,FALSE) ="●",FALSE),IFERROR(VLOOKUP($B267&amp;"-"&amp;$C267,エリア表のみ!$Q$5:$Z$906,5,FALSE) ="●",FALSE),IFERROR(VLOOKUP($B267&amp;"-"&amp;$C267,エリア表のみ!$AD$5:$AM$906,5,FALSE) ="●",FALSE)),1,0),0)</f>
        <v>0</v>
      </c>
      <c r="G267" s="71">
        <v>65</v>
      </c>
      <c r="H267" s="71">
        <f>IFERROR(IF(OR(IFERROR(VLOOKUP($B267&amp;"-"&amp;$C267,エリア表のみ!$D$5:$M$906,7,FALSE) ="●",FALSE),IFERROR(VLOOKUP($B267&amp;"-"&amp;$C267,エリア表のみ!$Q$5:$Z$906,7,FALSE) ="●",FALSE),IFERROR(VLOOKUP($B267&amp;"-"&amp;$C267,エリア表のみ!$AD$5:$AM$906,7,FALSE) ="●",FALSE)),1,0),0)</f>
        <v>0</v>
      </c>
      <c r="I267" s="71">
        <v>130</v>
      </c>
      <c r="J267" s="71">
        <f>IFERROR(_xlfn.IFS(IFERROR(VLOOKUP($B267&amp;"-"&amp;$C267,エリア表のみ!$D$5:$M$906,1,FALSE) =$B267&amp;"-"&amp;$C267,FALSE),IFERROR(VLOOKUP($B267&amp;"-"&amp;$C267,エリア表のみ!$D$5:$M$906,9,FALSE),0),IFERROR(VLOOKUP($B267&amp;"-"&amp;$C267,エリア表のみ!$Q$5:$Z$906,1,FALSE) =$B267&amp;"-"&amp;$C267,FALSE),IFERROR(VLOOKUP($B267&amp;"-"&amp;$C267,エリア表のみ!$Q$5:$Z$906,9,FALSE),0),IFERROR(VLOOKUP($B267&amp;"-"&amp;$C267,エリア表のみ!$AD$5:$AM$906,1,FALSE) =$B267&amp;"-"&amp;$C267,FALSE),IFERROR(VLOOKUP($B267&amp;"-"&amp;$C267,エリア表のみ!$AD$5:$AM$906,9,FALSE),0)),0)</f>
        <v>0</v>
      </c>
    </row>
    <row r="268" spans="1:10">
      <c r="A268" s="17">
        <v>8</v>
      </c>
      <c r="B268" s="17">
        <v>140</v>
      </c>
      <c r="C268" s="71">
        <v>8</v>
      </c>
      <c r="D268" s="71">
        <f>IFERROR(IF(OR(IFERROR(VLOOKUP($B268&amp;"-"&amp;$C268,エリア表のみ!$D$5:$M$906,3,FALSE) ="●",FALSE),IFERROR(VLOOKUP($B268&amp;"-"&amp;$C268,エリア表のみ!$Q$5:$Z$906,3,FALSE) ="●",FALSE),IFERROR(VLOOKUP($B268&amp;"-"&amp;$C268,エリア表のみ!$AD$5:$AM$906,3,FALSE) ="●",FALSE)),1,0),0)</f>
        <v>0</v>
      </c>
      <c r="E268" s="71">
        <v>350</v>
      </c>
      <c r="F268" s="71">
        <f>IFERROR(IF(OR(IFERROR(VLOOKUP($B268&amp;"-"&amp;$C268,エリア表のみ!$D$5:$M$906,5,FALSE) ="●",FALSE),IFERROR(VLOOKUP($B268&amp;"-"&amp;$C268,エリア表のみ!$Q$5:$Z$906,5,FALSE) ="●",FALSE),IFERROR(VLOOKUP($B268&amp;"-"&amp;$C268,エリア表のみ!$AD$5:$AM$906,5,FALSE) ="●",FALSE)),1,0),0)</f>
        <v>0</v>
      </c>
      <c r="G268" s="71">
        <v>150</v>
      </c>
      <c r="H268" s="71">
        <f>IFERROR(IF(OR(IFERROR(VLOOKUP($B268&amp;"-"&amp;$C268,エリア表のみ!$D$5:$M$906,7,FALSE) ="●",FALSE),IFERROR(VLOOKUP($B268&amp;"-"&amp;$C268,エリア表のみ!$Q$5:$Z$906,7,FALSE) ="●",FALSE),IFERROR(VLOOKUP($B268&amp;"-"&amp;$C268,エリア表のみ!$AD$5:$AM$906,7,FALSE) ="●",FALSE)),1,0),0)</f>
        <v>0</v>
      </c>
      <c r="I268" s="71">
        <v>500</v>
      </c>
      <c r="J268" s="71">
        <f>IFERROR(_xlfn.IFS(IFERROR(VLOOKUP($B268&amp;"-"&amp;$C268,エリア表のみ!$D$5:$M$906,1,FALSE) =$B268&amp;"-"&amp;$C268,FALSE),IFERROR(VLOOKUP($B268&amp;"-"&amp;$C268,エリア表のみ!$D$5:$M$906,9,FALSE),0),IFERROR(VLOOKUP($B268&amp;"-"&amp;$C268,エリア表のみ!$Q$5:$Z$906,1,FALSE) =$B268&amp;"-"&amp;$C268,FALSE),IFERROR(VLOOKUP($B268&amp;"-"&amp;$C268,エリア表のみ!$Q$5:$Z$906,9,FALSE),0),IFERROR(VLOOKUP($B268&amp;"-"&amp;$C268,エリア表のみ!$AD$5:$AM$906,1,FALSE) =$B268&amp;"-"&amp;$C268,FALSE),IFERROR(VLOOKUP($B268&amp;"-"&amp;$C268,エリア表のみ!$AD$5:$AM$906,9,FALSE),0)),0)</f>
        <v>0</v>
      </c>
    </row>
    <row r="269" spans="1:10">
      <c r="A269" s="17">
        <v>9</v>
      </c>
      <c r="B269" s="17">
        <v>140</v>
      </c>
      <c r="C269" s="71">
        <v>9</v>
      </c>
      <c r="D269" s="71">
        <f>IFERROR(IF(OR(IFERROR(VLOOKUP($B269&amp;"-"&amp;$C269,エリア表のみ!$D$5:$M$906,3,FALSE) ="●",FALSE),IFERROR(VLOOKUP($B269&amp;"-"&amp;$C269,エリア表のみ!$Q$5:$Z$906,3,FALSE) ="●",FALSE),IFERROR(VLOOKUP($B269&amp;"-"&amp;$C269,エリア表のみ!$AD$5:$AM$906,3,FALSE) ="●",FALSE)),1,0),0)</f>
        <v>0</v>
      </c>
      <c r="E269" s="71">
        <v>480</v>
      </c>
      <c r="F269" s="71">
        <f>IFERROR(IF(OR(IFERROR(VLOOKUP($B269&amp;"-"&amp;$C269,エリア表のみ!$D$5:$M$906,5,FALSE) ="●",FALSE),IFERROR(VLOOKUP($B269&amp;"-"&amp;$C269,エリア表のみ!$Q$5:$Z$906,5,FALSE) ="●",FALSE),IFERROR(VLOOKUP($B269&amp;"-"&amp;$C269,エリア表のみ!$AD$5:$AM$906,5,FALSE) ="●",FALSE)),1,0),0)</f>
        <v>0</v>
      </c>
      <c r="G269" s="71">
        <v>320</v>
      </c>
      <c r="H269" s="71">
        <f>IFERROR(IF(OR(IFERROR(VLOOKUP($B269&amp;"-"&amp;$C269,エリア表のみ!$D$5:$M$906,7,FALSE) ="●",FALSE),IFERROR(VLOOKUP($B269&amp;"-"&amp;$C269,エリア表のみ!$Q$5:$Z$906,7,FALSE) ="●",FALSE),IFERROR(VLOOKUP($B269&amp;"-"&amp;$C269,エリア表のみ!$AD$5:$AM$906,7,FALSE) ="●",FALSE)),1,0),0)</f>
        <v>0</v>
      </c>
      <c r="I269" s="71">
        <v>800</v>
      </c>
      <c r="J269" s="71">
        <f>IFERROR(_xlfn.IFS(IFERROR(VLOOKUP($B269&amp;"-"&amp;$C269,エリア表のみ!$D$5:$M$906,1,FALSE) =$B269&amp;"-"&amp;$C269,FALSE),IFERROR(VLOOKUP($B269&amp;"-"&amp;$C269,エリア表のみ!$D$5:$M$906,9,FALSE),0),IFERROR(VLOOKUP($B269&amp;"-"&amp;$C269,エリア表のみ!$Q$5:$Z$906,1,FALSE) =$B269&amp;"-"&amp;$C269,FALSE),IFERROR(VLOOKUP($B269&amp;"-"&amp;$C269,エリア表のみ!$Q$5:$Z$906,9,FALSE),0),IFERROR(VLOOKUP($B269&amp;"-"&amp;$C269,エリア表のみ!$AD$5:$AM$906,1,FALSE) =$B269&amp;"-"&amp;$C269,FALSE),IFERROR(VLOOKUP($B269&amp;"-"&amp;$C269,エリア表のみ!$AD$5:$AM$906,9,FALSE),0)),0)</f>
        <v>0</v>
      </c>
    </row>
    <row r="270" spans="1:10">
      <c r="A270" s="17">
        <v>10</v>
      </c>
      <c r="B270" s="17">
        <v>140</v>
      </c>
      <c r="C270" s="71">
        <v>10</v>
      </c>
      <c r="D270" s="71">
        <f>IFERROR(IF(OR(IFERROR(VLOOKUP($B270&amp;"-"&amp;$C270,エリア表のみ!$D$5:$M$906,3,FALSE) ="●",FALSE),IFERROR(VLOOKUP($B270&amp;"-"&amp;$C270,エリア表のみ!$Q$5:$Z$906,3,FALSE) ="●",FALSE),IFERROR(VLOOKUP($B270&amp;"-"&amp;$C270,エリア表のみ!$AD$5:$AM$906,3,FALSE) ="●",FALSE)),1,0),0)</f>
        <v>0</v>
      </c>
      <c r="E270" s="71">
        <v>110</v>
      </c>
      <c r="F270" s="71">
        <f>IFERROR(IF(OR(IFERROR(VLOOKUP($B270&amp;"-"&amp;$C270,エリア表のみ!$D$5:$M$906,5,FALSE) ="●",FALSE),IFERROR(VLOOKUP($B270&amp;"-"&amp;$C270,エリア表のみ!$Q$5:$Z$906,5,FALSE) ="●",FALSE),IFERROR(VLOOKUP($B270&amp;"-"&amp;$C270,エリア表のみ!$AD$5:$AM$906,5,FALSE) ="●",FALSE)),1,0),0)</f>
        <v>0</v>
      </c>
      <c r="G270" s="71">
        <v>10</v>
      </c>
      <c r="H270" s="71">
        <f>IFERROR(IF(OR(IFERROR(VLOOKUP($B270&amp;"-"&amp;$C270,エリア表のみ!$D$5:$M$906,7,FALSE) ="●",FALSE),IFERROR(VLOOKUP($B270&amp;"-"&amp;$C270,エリア表のみ!$Q$5:$Z$906,7,FALSE) ="●",FALSE),IFERROR(VLOOKUP($B270&amp;"-"&amp;$C270,エリア表のみ!$AD$5:$AM$906,7,FALSE) ="●",FALSE)),1,0),0)</f>
        <v>0</v>
      </c>
      <c r="I270" s="71">
        <v>120</v>
      </c>
      <c r="J270" s="71">
        <f>IFERROR(_xlfn.IFS(IFERROR(VLOOKUP($B270&amp;"-"&amp;$C270,エリア表のみ!$D$5:$M$906,1,FALSE) =$B270&amp;"-"&amp;$C270,FALSE),IFERROR(VLOOKUP($B270&amp;"-"&amp;$C270,エリア表のみ!$D$5:$M$906,9,FALSE),0),IFERROR(VLOOKUP($B270&amp;"-"&amp;$C270,エリア表のみ!$Q$5:$Z$906,1,FALSE) =$B270&amp;"-"&amp;$C270,FALSE),IFERROR(VLOOKUP($B270&amp;"-"&amp;$C270,エリア表のみ!$Q$5:$Z$906,9,FALSE),0),IFERROR(VLOOKUP($B270&amp;"-"&amp;$C270,エリア表のみ!$AD$5:$AM$906,1,FALSE) =$B270&amp;"-"&amp;$C270,FALSE),IFERROR(VLOOKUP($B270&amp;"-"&amp;$C270,エリア表のみ!$AD$5:$AM$906,9,FALSE),0)),0)</f>
        <v>0</v>
      </c>
    </row>
    <row r="271" spans="1:10">
      <c r="A271" s="17">
        <v>11</v>
      </c>
      <c r="B271" s="17">
        <v>140</v>
      </c>
      <c r="C271" s="71">
        <v>11</v>
      </c>
      <c r="D271" s="71">
        <f>IFERROR(IF(OR(IFERROR(VLOOKUP($B271&amp;"-"&amp;$C271,エリア表のみ!$D$5:$M$906,3,FALSE) ="●",FALSE),IFERROR(VLOOKUP($B271&amp;"-"&amp;$C271,エリア表のみ!$Q$5:$Z$906,3,FALSE) ="●",FALSE),IFERROR(VLOOKUP($B271&amp;"-"&amp;$C271,エリア表のみ!$AD$5:$AM$906,3,FALSE) ="●",FALSE)),1,0),0)</f>
        <v>0</v>
      </c>
      <c r="E271" s="71">
        <v>140</v>
      </c>
      <c r="F271" s="71">
        <f>IFERROR(IF(OR(IFERROR(VLOOKUP($B271&amp;"-"&amp;$C271,エリア表のみ!$D$5:$M$906,5,FALSE) ="●",FALSE),IFERROR(VLOOKUP($B271&amp;"-"&amp;$C271,エリア表のみ!$Q$5:$Z$906,5,FALSE) ="●",FALSE),IFERROR(VLOOKUP($B271&amp;"-"&amp;$C271,エリア表のみ!$AD$5:$AM$906,5,FALSE) ="●",FALSE)),1,0),0)</f>
        <v>0</v>
      </c>
      <c r="G271" s="71">
        <v>30</v>
      </c>
      <c r="H271" s="71">
        <f>IFERROR(IF(OR(IFERROR(VLOOKUP($B271&amp;"-"&amp;$C271,エリア表のみ!$D$5:$M$906,7,FALSE) ="●",FALSE),IFERROR(VLOOKUP($B271&amp;"-"&amp;$C271,エリア表のみ!$Q$5:$Z$906,7,FALSE) ="●",FALSE),IFERROR(VLOOKUP($B271&amp;"-"&amp;$C271,エリア表のみ!$AD$5:$AM$906,7,FALSE) ="●",FALSE)),1,0),0)</f>
        <v>0</v>
      </c>
      <c r="I271" s="71">
        <v>170</v>
      </c>
      <c r="J271" s="71">
        <f>IFERROR(_xlfn.IFS(IFERROR(VLOOKUP($B271&amp;"-"&amp;$C271,エリア表のみ!$D$5:$M$906,1,FALSE) =$B271&amp;"-"&amp;$C271,FALSE),IFERROR(VLOOKUP($B271&amp;"-"&amp;$C271,エリア表のみ!$D$5:$M$906,9,FALSE),0),IFERROR(VLOOKUP($B271&amp;"-"&amp;$C271,エリア表のみ!$Q$5:$Z$906,1,FALSE) =$B271&amp;"-"&amp;$C271,FALSE),IFERROR(VLOOKUP($B271&amp;"-"&amp;$C271,エリア表のみ!$Q$5:$Z$906,9,FALSE),0),IFERROR(VLOOKUP($B271&amp;"-"&amp;$C271,エリア表のみ!$AD$5:$AM$906,1,FALSE) =$B271&amp;"-"&amp;$C271,FALSE),IFERROR(VLOOKUP($B271&amp;"-"&amp;$C271,エリア表のみ!$AD$5:$AM$906,9,FALSE),0)),0)</f>
        <v>0</v>
      </c>
    </row>
    <row r="272" spans="1:10">
      <c r="A272" s="17">
        <v>12</v>
      </c>
      <c r="B272" s="17">
        <v>140</v>
      </c>
      <c r="C272" s="71">
        <v>12</v>
      </c>
      <c r="D272" s="71">
        <f>IFERROR(IF(OR(IFERROR(VLOOKUP($B272&amp;"-"&amp;$C272,エリア表のみ!$D$5:$M$906,3,FALSE) ="●",FALSE),IFERROR(VLOOKUP($B272&amp;"-"&amp;$C272,エリア表のみ!$Q$5:$Z$906,3,FALSE) ="●",FALSE),IFERROR(VLOOKUP($B272&amp;"-"&amp;$C272,エリア表のみ!$AD$5:$AM$906,3,FALSE) ="●",FALSE)),1,0),0)</f>
        <v>0</v>
      </c>
      <c r="E272" s="71">
        <v>620</v>
      </c>
      <c r="F272" s="71">
        <f>IFERROR(IF(OR(IFERROR(VLOOKUP($B272&amp;"-"&amp;$C272,エリア表のみ!$D$5:$M$906,5,FALSE) ="●",FALSE),IFERROR(VLOOKUP($B272&amp;"-"&amp;$C272,エリア表のみ!$Q$5:$Z$906,5,FALSE) ="●",FALSE),IFERROR(VLOOKUP($B272&amp;"-"&amp;$C272,エリア表のみ!$AD$5:$AM$906,5,FALSE) ="●",FALSE)),1,0),0)</f>
        <v>0</v>
      </c>
      <c r="G272" s="71">
        <v>430</v>
      </c>
      <c r="H272" s="71">
        <f>IFERROR(IF(OR(IFERROR(VLOOKUP($B272&amp;"-"&amp;$C272,エリア表のみ!$D$5:$M$906,7,FALSE) ="●",FALSE),IFERROR(VLOOKUP($B272&amp;"-"&amp;$C272,エリア表のみ!$Q$5:$Z$906,7,FALSE) ="●",FALSE),IFERROR(VLOOKUP($B272&amp;"-"&amp;$C272,エリア表のみ!$AD$5:$AM$906,7,FALSE) ="●",FALSE)),1,0),0)</f>
        <v>0</v>
      </c>
      <c r="I272" s="71">
        <v>1050</v>
      </c>
      <c r="J272" s="71">
        <f>IFERROR(_xlfn.IFS(IFERROR(VLOOKUP($B272&amp;"-"&amp;$C272,エリア表のみ!$D$5:$M$906,1,FALSE) =$B272&amp;"-"&amp;$C272,FALSE),IFERROR(VLOOKUP($B272&amp;"-"&amp;$C272,エリア表のみ!$D$5:$M$906,9,FALSE),0),IFERROR(VLOOKUP($B272&amp;"-"&amp;$C272,エリア表のみ!$Q$5:$Z$906,1,FALSE) =$B272&amp;"-"&amp;$C272,FALSE),IFERROR(VLOOKUP($B272&amp;"-"&amp;$C272,エリア表のみ!$Q$5:$Z$906,9,FALSE),0),IFERROR(VLOOKUP($B272&amp;"-"&amp;$C272,エリア表のみ!$AD$5:$AM$906,1,FALSE) =$B272&amp;"-"&amp;$C272,FALSE),IFERROR(VLOOKUP($B272&amp;"-"&amp;$C272,エリア表のみ!$AD$5:$AM$906,9,FALSE),0)),0)</f>
        <v>0</v>
      </c>
    </row>
    <row r="273" spans="1:12">
      <c r="A273" s="17">
        <v>14</v>
      </c>
      <c r="B273" s="17">
        <v>140</v>
      </c>
      <c r="C273" s="71">
        <v>14</v>
      </c>
      <c r="D273" s="71">
        <f>IFERROR(IF(OR(IFERROR(VLOOKUP($B273&amp;"-"&amp;$C273,エリア表のみ!$D$5:$M$906,3,FALSE) ="●",FALSE),IFERROR(VLOOKUP($B273&amp;"-"&amp;$C273,エリア表のみ!$Q$5:$Z$906,3,FALSE) ="●",FALSE),IFERROR(VLOOKUP($B273&amp;"-"&amp;$C273,エリア表のみ!$AD$5:$AM$906,3,FALSE) ="●",FALSE)),1,0),0)</f>
        <v>0</v>
      </c>
      <c r="E273" s="71">
        <v>500</v>
      </c>
      <c r="F273" s="71">
        <f>IFERROR(IF(OR(IFERROR(VLOOKUP($B273&amp;"-"&amp;$C273,エリア表のみ!$D$5:$M$906,5,FALSE) ="●",FALSE),IFERROR(VLOOKUP($B273&amp;"-"&amp;$C273,エリア表のみ!$Q$5:$Z$906,5,FALSE) ="●",FALSE),IFERROR(VLOOKUP($B273&amp;"-"&amp;$C273,エリア表のみ!$AD$5:$AM$906,5,FALSE) ="●",FALSE)),1,0),0)</f>
        <v>0</v>
      </c>
      <c r="G273" s="71">
        <v>200</v>
      </c>
      <c r="H273" s="71">
        <f>IFERROR(IF(OR(IFERROR(VLOOKUP($B273&amp;"-"&amp;$C273,エリア表のみ!$D$5:$M$906,7,FALSE) ="●",FALSE),IFERROR(VLOOKUP($B273&amp;"-"&amp;$C273,エリア表のみ!$Q$5:$Z$906,7,FALSE) ="●",FALSE),IFERROR(VLOOKUP($B273&amp;"-"&amp;$C273,エリア表のみ!$AD$5:$AM$906,7,FALSE) ="●",FALSE)),1,0),0)</f>
        <v>0</v>
      </c>
      <c r="I273" s="71">
        <v>700</v>
      </c>
      <c r="J273" s="71">
        <f>IFERROR(_xlfn.IFS(IFERROR(VLOOKUP($B273&amp;"-"&amp;$C273,エリア表のみ!$D$5:$M$906,1,FALSE) =$B273&amp;"-"&amp;$C273,FALSE),IFERROR(VLOOKUP($B273&amp;"-"&amp;$C273,エリア表のみ!$D$5:$M$906,9,FALSE),0),IFERROR(VLOOKUP($B273&amp;"-"&amp;$C273,エリア表のみ!$Q$5:$Z$906,1,FALSE) =$B273&amp;"-"&amp;$C273,FALSE),IFERROR(VLOOKUP($B273&amp;"-"&amp;$C273,エリア表のみ!$Q$5:$Z$906,9,FALSE),0),IFERROR(VLOOKUP($B273&amp;"-"&amp;$C273,エリア表のみ!$AD$5:$AM$906,1,FALSE) =$B273&amp;"-"&amp;$C273,FALSE),IFERROR(VLOOKUP($B273&amp;"-"&amp;$C273,エリア表のみ!$AD$5:$AM$906,9,FALSE),0)),0)</f>
        <v>0</v>
      </c>
    </row>
    <row r="274" spans="1:12">
      <c r="A274" s="17">
        <v>15</v>
      </c>
      <c r="B274" s="17">
        <v>140</v>
      </c>
      <c r="C274" s="71">
        <v>15</v>
      </c>
      <c r="D274" s="71">
        <f>IFERROR(IF(OR(IFERROR(VLOOKUP($B274&amp;"-"&amp;$C274,エリア表のみ!$D$5:$M$906,3,FALSE) ="●",FALSE),IFERROR(VLOOKUP($B274&amp;"-"&amp;$C274,エリア表のみ!$Q$5:$Z$906,3,FALSE) ="●",FALSE),IFERROR(VLOOKUP($B274&amp;"-"&amp;$C274,エリア表のみ!$AD$5:$AM$906,3,FALSE) ="●",FALSE)),1,0),0)</f>
        <v>0</v>
      </c>
      <c r="E274" s="71">
        <v>40</v>
      </c>
      <c r="F274" s="71">
        <f>IFERROR(IF(OR(IFERROR(VLOOKUP($B274&amp;"-"&amp;$C274,エリア表のみ!$D$5:$M$906,5,FALSE) ="●",FALSE),IFERROR(VLOOKUP($B274&amp;"-"&amp;$C274,エリア表のみ!$Q$5:$Z$906,5,FALSE) ="●",FALSE),IFERROR(VLOOKUP($B274&amp;"-"&amp;$C274,エリア表のみ!$AD$5:$AM$906,5,FALSE) ="●",FALSE)),1,0),0)</f>
        <v>0</v>
      </c>
      <c r="G274" s="71">
        <v>40</v>
      </c>
      <c r="H274" s="71">
        <f>IFERROR(IF(OR(IFERROR(VLOOKUP($B274&amp;"-"&amp;$C274,エリア表のみ!$D$5:$M$906,7,FALSE) ="●",FALSE),IFERROR(VLOOKUP($B274&amp;"-"&amp;$C274,エリア表のみ!$Q$5:$Z$906,7,FALSE) ="●",FALSE),IFERROR(VLOOKUP($B274&amp;"-"&amp;$C274,エリア表のみ!$AD$5:$AM$906,7,FALSE) ="●",FALSE)),1,0),0)</f>
        <v>0</v>
      </c>
      <c r="I274" s="71">
        <v>80</v>
      </c>
      <c r="J274" s="71">
        <f>IFERROR(_xlfn.IFS(IFERROR(VLOOKUP($B274&amp;"-"&amp;$C274,エリア表のみ!$D$5:$M$906,1,FALSE) =$B274&amp;"-"&amp;$C274,FALSE),IFERROR(VLOOKUP($B274&amp;"-"&amp;$C274,エリア表のみ!$D$5:$M$906,9,FALSE),0),IFERROR(VLOOKUP($B274&amp;"-"&amp;$C274,エリア表のみ!$Q$5:$Z$906,1,FALSE) =$B274&amp;"-"&amp;$C274,FALSE),IFERROR(VLOOKUP($B274&amp;"-"&amp;$C274,エリア表のみ!$Q$5:$Z$906,9,FALSE),0),IFERROR(VLOOKUP($B274&amp;"-"&amp;$C274,エリア表のみ!$AD$5:$AM$906,1,FALSE) =$B274&amp;"-"&amp;$C274,FALSE),IFERROR(VLOOKUP($B274&amp;"-"&amp;$C274,エリア表のみ!$AD$5:$AM$906,9,FALSE),0)),0)</f>
        <v>0</v>
      </c>
    </row>
    <row r="275" spans="1:12">
      <c r="A275" s="17">
        <v>16</v>
      </c>
      <c r="B275" s="17">
        <v>140</v>
      </c>
      <c r="C275" s="71">
        <v>16</v>
      </c>
      <c r="D275" s="71">
        <f>IFERROR(IF(OR(IFERROR(VLOOKUP($B275&amp;"-"&amp;$C275,エリア表のみ!$D$5:$M$906,3,FALSE) ="●",FALSE),IFERROR(VLOOKUP($B275&amp;"-"&amp;$C275,エリア表のみ!$Q$5:$Z$906,3,FALSE) ="●",FALSE),IFERROR(VLOOKUP($B275&amp;"-"&amp;$C275,エリア表のみ!$AD$5:$AM$906,3,FALSE) ="●",FALSE)),1,0),0)</f>
        <v>0</v>
      </c>
      <c r="E275" s="71">
        <v>600</v>
      </c>
      <c r="F275" s="71">
        <f>IFERROR(IF(OR(IFERROR(VLOOKUP($B275&amp;"-"&amp;$C275,エリア表のみ!$D$5:$M$906,5,FALSE) ="●",FALSE),IFERROR(VLOOKUP($B275&amp;"-"&amp;$C275,エリア表のみ!$Q$5:$Z$906,5,FALSE) ="●",FALSE),IFERROR(VLOOKUP($B275&amp;"-"&amp;$C275,エリア表のみ!$AD$5:$AM$906,5,FALSE) ="●",FALSE)),1,0),0)</f>
        <v>0</v>
      </c>
      <c r="G275" s="71">
        <v>0</v>
      </c>
      <c r="H275" s="71">
        <f>IFERROR(IF(OR(IFERROR(VLOOKUP($B275&amp;"-"&amp;$C275,エリア表のみ!$D$5:$M$906,7,FALSE) ="●",FALSE),IFERROR(VLOOKUP($B275&amp;"-"&amp;$C275,エリア表のみ!$Q$5:$Z$906,7,FALSE) ="●",FALSE),IFERROR(VLOOKUP($B275&amp;"-"&amp;$C275,エリア表のみ!$AD$5:$AM$906,7,FALSE) ="●",FALSE)),1,0),0)</f>
        <v>0</v>
      </c>
      <c r="I275" s="71">
        <v>600</v>
      </c>
      <c r="J275" s="71">
        <f>IFERROR(_xlfn.IFS(IFERROR(VLOOKUP($B275&amp;"-"&amp;$C275,エリア表のみ!$D$5:$M$906,1,FALSE) =$B275&amp;"-"&amp;$C275,FALSE),IFERROR(VLOOKUP($B275&amp;"-"&amp;$C275,エリア表のみ!$D$5:$M$906,9,FALSE),0),IFERROR(VLOOKUP($B275&amp;"-"&amp;$C275,エリア表のみ!$Q$5:$Z$906,1,FALSE) =$B275&amp;"-"&amp;$C275,FALSE),IFERROR(VLOOKUP($B275&amp;"-"&amp;$C275,エリア表のみ!$Q$5:$Z$906,9,FALSE),0),IFERROR(VLOOKUP($B275&amp;"-"&amp;$C275,エリア表のみ!$AD$5:$AM$906,1,FALSE) =$B275&amp;"-"&amp;$C275,FALSE),IFERROR(VLOOKUP($B275&amp;"-"&amp;$C275,エリア表のみ!$AD$5:$AM$906,9,FALSE),0)),0)</f>
        <v>0</v>
      </c>
    </row>
    <row r="276" spans="1:12">
      <c r="A276" s="17">
        <v>17</v>
      </c>
      <c r="B276" s="17">
        <v>140</v>
      </c>
      <c r="C276" s="71">
        <v>17</v>
      </c>
      <c r="D276" s="71">
        <f>IFERROR(IF(OR(IFERROR(VLOOKUP($B276&amp;"-"&amp;$C276,エリア表のみ!$D$5:$M$906,3,FALSE) ="●",FALSE),IFERROR(VLOOKUP($B276&amp;"-"&amp;$C276,エリア表のみ!$Q$5:$Z$906,3,FALSE) ="●",FALSE),IFERROR(VLOOKUP($B276&amp;"-"&amp;$C276,エリア表のみ!$AD$5:$AM$906,3,FALSE) ="●",FALSE)),1,0),0)</f>
        <v>0</v>
      </c>
      <c r="E276" s="71">
        <v>710</v>
      </c>
      <c r="F276" s="71">
        <f>IFERROR(IF(OR(IFERROR(VLOOKUP($B276&amp;"-"&amp;$C276,エリア表のみ!$D$5:$M$906,5,FALSE) ="●",FALSE),IFERROR(VLOOKUP($B276&amp;"-"&amp;$C276,エリア表のみ!$Q$5:$Z$906,5,FALSE) ="●",FALSE),IFERROR(VLOOKUP($B276&amp;"-"&amp;$C276,エリア表のみ!$AD$5:$AM$906,5,FALSE) ="●",FALSE)),1,0),0)</f>
        <v>0</v>
      </c>
      <c r="G276" s="71">
        <v>50</v>
      </c>
      <c r="H276" s="71">
        <f>IFERROR(IF(OR(IFERROR(VLOOKUP($B276&amp;"-"&amp;$C276,エリア表のみ!$D$5:$M$906,7,FALSE) ="●",FALSE),IFERROR(VLOOKUP($B276&amp;"-"&amp;$C276,エリア表のみ!$Q$5:$Z$906,7,FALSE) ="●",FALSE),IFERROR(VLOOKUP($B276&amp;"-"&amp;$C276,エリア表のみ!$AD$5:$AM$906,7,FALSE) ="●",FALSE)),1,0),0)</f>
        <v>0</v>
      </c>
      <c r="I276" s="71">
        <v>760</v>
      </c>
      <c r="J276" s="71">
        <f>IFERROR(_xlfn.IFS(IFERROR(VLOOKUP($B276&amp;"-"&amp;$C276,エリア表のみ!$D$5:$M$906,1,FALSE) =$B276&amp;"-"&amp;$C276,FALSE),IFERROR(VLOOKUP($B276&amp;"-"&amp;$C276,エリア表のみ!$D$5:$M$906,9,FALSE),0),IFERROR(VLOOKUP($B276&amp;"-"&amp;$C276,エリア表のみ!$Q$5:$Z$906,1,FALSE) =$B276&amp;"-"&amp;$C276,FALSE),IFERROR(VLOOKUP($B276&amp;"-"&amp;$C276,エリア表のみ!$Q$5:$Z$906,9,FALSE),0),IFERROR(VLOOKUP($B276&amp;"-"&amp;$C276,エリア表のみ!$AD$5:$AM$906,1,FALSE) =$B276&amp;"-"&amp;$C276,FALSE),IFERROR(VLOOKUP($B276&amp;"-"&amp;$C276,エリア表のみ!$AD$5:$AM$906,9,FALSE),0)),0)</f>
        <v>0</v>
      </c>
    </row>
    <row r="277" spans="1:12">
      <c r="A277" s="17">
        <v>18</v>
      </c>
      <c r="B277" s="17">
        <v>140</v>
      </c>
      <c r="C277" s="71">
        <v>18</v>
      </c>
      <c r="D277" s="71">
        <f>IFERROR(IF(OR(IFERROR(VLOOKUP($B277&amp;"-"&amp;$C277,エリア表のみ!$D$5:$M$906,3,FALSE) ="●",FALSE),IFERROR(VLOOKUP($B277&amp;"-"&amp;$C277,エリア表のみ!$Q$5:$Z$906,3,FALSE) ="●",FALSE),IFERROR(VLOOKUP($B277&amp;"-"&amp;$C277,エリア表のみ!$AD$5:$AM$906,3,FALSE) ="●",FALSE)),1,0),0)</f>
        <v>0</v>
      </c>
      <c r="E277" s="71">
        <v>70</v>
      </c>
      <c r="F277" s="71">
        <f>IFERROR(IF(OR(IFERROR(VLOOKUP($B277&amp;"-"&amp;$C277,エリア表のみ!$D$5:$M$906,5,FALSE) ="●",FALSE),IFERROR(VLOOKUP($B277&amp;"-"&amp;$C277,エリア表のみ!$Q$5:$Z$906,5,FALSE) ="●",FALSE),IFERROR(VLOOKUP($B277&amp;"-"&amp;$C277,エリア表のみ!$AD$5:$AM$906,5,FALSE) ="●",FALSE)),1,0),0)</f>
        <v>0</v>
      </c>
      <c r="G277" s="71">
        <v>10</v>
      </c>
      <c r="H277" s="71">
        <f>IFERROR(IF(OR(IFERROR(VLOOKUP($B277&amp;"-"&amp;$C277,エリア表のみ!$D$5:$M$906,7,FALSE) ="●",FALSE),IFERROR(VLOOKUP($B277&amp;"-"&amp;$C277,エリア表のみ!$Q$5:$Z$906,7,FALSE) ="●",FALSE),IFERROR(VLOOKUP($B277&amp;"-"&amp;$C277,エリア表のみ!$AD$5:$AM$906,7,FALSE) ="●",FALSE)),1,0),0)</f>
        <v>0</v>
      </c>
      <c r="I277" s="71">
        <v>80</v>
      </c>
      <c r="J277" s="71">
        <f>IFERROR(_xlfn.IFS(IFERROR(VLOOKUP($B277&amp;"-"&amp;$C277,エリア表のみ!$D$5:$M$906,1,FALSE) =$B277&amp;"-"&amp;$C277,FALSE),IFERROR(VLOOKUP($B277&amp;"-"&amp;$C277,エリア表のみ!$D$5:$M$906,9,FALSE),0),IFERROR(VLOOKUP($B277&amp;"-"&amp;$C277,エリア表のみ!$Q$5:$Z$906,1,FALSE) =$B277&amp;"-"&amp;$C277,FALSE),IFERROR(VLOOKUP($B277&amp;"-"&amp;$C277,エリア表のみ!$Q$5:$Z$906,9,FALSE),0),IFERROR(VLOOKUP($B277&amp;"-"&amp;$C277,エリア表のみ!$AD$5:$AM$906,1,FALSE) =$B277&amp;"-"&amp;$C277,FALSE),IFERROR(VLOOKUP($B277&amp;"-"&amp;$C277,エリア表のみ!$AD$5:$AM$906,9,FALSE),0)),0)</f>
        <v>0</v>
      </c>
    </row>
    <row r="278" spans="1:12">
      <c r="A278" s="17">
        <v>4</v>
      </c>
      <c r="B278" s="17">
        <v>142</v>
      </c>
      <c r="C278" s="71">
        <v>4</v>
      </c>
      <c r="D278" s="71">
        <f>IFERROR(IF(OR(IFERROR(VLOOKUP($B278&amp;"-"&amp;$C278,エリア表のみ!$D$5:$M$906,3,FALSE) ="●",FALSE),IFERROR(VLOOKUP($B278&amp;"-"&amp;$C278,エリア表のみ!$Q$5:$Z$906,3,FALSE) ="●",FALSE),IFERROR(VLOOKUP($B278&amp;"-"&amp;$C278,エリア表のみ!$AD$5:$AM$906,3,FALSE) ="●",FALSE)),1,0),0)</f>
        <v>0</v>
      </c>
      <c r="E278" s="71">
        <v>31</v>
      </c>
      <c r="F278" s="71">
        <f>IFERROR(IF(OR(IFERROR(VLOOKUP($B278&amp;"-"&amp;$C278,エリア表のみ!$D$5:$M$906,5,FALSE) ="●",FALSE),IFERROR(VLOOKUP($B278&amp;"-"&amp;$C278,エリア表のみ!$Q$5:$Z$906,5,FALSE) ="●",FALSE),IFERROR(VLOOKUP($B278&amp;"-"&amp;$C278,エリア表のみ!$AD$5:$AM$906,5,FALSE) ="●",FALSE)),1,0),0)</f>
        <v>0</v>
      </c>
      <c r="G278" s="71">
        <v>0</v>
      </c>
      <c r="H278" s="71">
        <f>IFERROR(IF(OR(IFERROR(VLOOKUP($B278&amp;"-"&amp;$C278,エリア表のみ!$D$5:$M$906,7,FALSE) ="●",FALSE),IFERROR(VLOOKUP($B278&amp;"-"&amp;$C278,エリア表のみ!$Q$5:$Z$906,7,FALSE) ="●",FALSE),IFERROR(VLOOKUP($B278&amp;"-"&amp;$C278,エリア表のみ!$AD$5:$AM$906,7,FALSE) ="●",FALSE)),1,0),0)</f>
        <v>0</v>
      </c>
      <c r="I278" s="71">
        <v>31</v>
      </c>
      <c r="J278" s="71">
        <f>IFERROR(_xlfn.IFS(IFERROR(VLOOKUP($B278&amp;"-"&amp;$C278,エリア表のみ!$D$5:$M$906,1,FALSE) =$B278&amp;"-"&amp;$C278,FALSE),IFERROR(VLOOKUP($B278&amp;"-"&amp;$C278,エリア表のみ!$D$5:$M$906,9,FALSE),0),IFERROR(VLOOKUP($B278&amp;"-"&amp;$C278,エリア表のみ!$Q$5:$Z$906,1,FALSE) =$B278&amp;"-"&amp;$C278,FALSE),IFERROR(VLOOKUP($B278&amp;"-"&amp;$C278,エリア表のみ!$Q$5:$Z$906,9,FALSE),0),IFERROR(VLOOKUP($B278&amp;"-"&amp;$C278,エリア表のみ!$AD$5:$AM$906,1,FALSE) =$B278&amp;"-"&amp;$C278,FALSE),IFERROR(VLOOKUP($B278&amp;"-"&amp;$C278,エリア表のみ!$AD$5:$AM$906,9,FALSE),0)),0)</f>
        <v>0</v>
      </c>
    </row>
    <row r="279" spans="1:12">
      <c r="A279" s="17">
        <v>6</v>
      </c>
      <c r="B279" s="17">
        <v>142</v>
      </c>
      <c r="C279" s="71">
        <v>6</v>
      </c>
      <c r="D279" s="71">
        <f>IFERROR(IF(OR(IFERROR(VLOOKUP($B279&amp;"-"&amp;$C279,エリア表のみ!$D$5:$M$906,3,FALSE) ="●",FALSE),IFERROR(VLOOKUP($B279&amp;"-"&amp;$C279,エリア表のみ!$Q$5:$Z$906,3,FALSE) ="●",FALSE),IFERROR(VLOOKUP($B279&amp;"-"&amp;$C279,エリア表のみ!$AD$5:$AM$906,3,FALSE) ="●",FALSE)),1,0),0)</f>
        <v>0</v>
      </c>
      <c r="E279" s="71">
        <v>65</v>
      </c>
      <c r="F279" s="71">
        <f>IFERROR(IF(OR(IFERROR(VLOOKUP($B279&amp;"-"&amp;$C279,エリア表のみ!$D$5:$M$906,5,FALSE) ="●",FALSE),IFERROR(VLOOKUP($B279&amp;"-"&amp;$C279,エリア表のみ!$Q$5:$Z$906,5,FALSE) ="●",FALSE),IFERROR(VLOOKUP($B279&amp;"-"&amp;$C279,エリア表のみ!$AD$5:$AM$906,5,FALSE) ="●",FALSE)),1,0),0)</f>
        <v>0</v>
      </c>
      <c r="G279" s="71">
        <v>0</v>
      </c>
      <c r="H279" s="71">
        <f>IFERROR(IF(OR(IFERROR(VLOOKUP($B279&amp;"-"&amp;$C279,エリア表のみ!$D$5:$M$906,7,FALSE) ="●",FALSE),IFERROR(VLOOKUP($B279&amp;"-"&amp;$C279,エリア表のみ!$Q$5:$Z$906,7,FALSE) ="●",FALSE),IFERROR(VLOOKUP($B279&amp;"-"&amp;$C279,エリア表のみ!$AD$5:$AM$906,7,FALSE) ="●",FALSE)),1,0),0)</f>
        <v>0</v>
      </c>
      <c r="I279" s="71">
        <v>65</v>
      </c>
      <c r="J279" s="71">
        <f>IFERROR(_xlfn.IFS(IFERROR(VLOOKUP($B279&amp;"-"&amp;$C279,エリア表のみ!$D$5:$M$906,1,FALSE) =$B279&amp;"-"&amp;$C279,FALSE),IFERROR(VLOOKUP($B279&amp;"-"&amp;$C279,エリア表のみ!$D$5:$M$906,9,FALSE),0),IFERROR(VLOOKUP($B279&amp;"-"&amp;$C279,エリア表のみ!$Q$5:$Z$906,1,FALSE) =$B279&amp;"-"&amp;$C279,FALSE),IFERROR(VLOOKUP($B279&amp;"-"&amp;$C279,エリア表のみ!$Q$5:$Z$906,9,FALSE),0),IFERROR(VLOOKUP($B279&amp;"-"&amp;$C279,エリア表のみ!$AD$5:$AM$906,1,FALSE) =$B279&amp;"-"&amp;$C279,FALSE),IFERROR(VLOOKUP($B279&amp;"-"&amp;$C279,エリア表のみ!$AD$5:$AM$906,9,FALSE),0)),0)</f>
        <v>0</v>
      </c>
      <c r="L279" s="18"/>
    </row>
    <row r="280" spans="1:12">
      <c r="A280" s="17">
        <v>8</v>
      </c>
      <c r="B280" s="17">
        <v>142</v>
      </c>
      <c r="C280" s="71">
        <v>8</v>
      </c>
      <c r="D280" s="71">
        <f>IFERROR(IF(OR(IFERROR(VLOOKUP($B280&amp;"-"&amp;$C280,エリア表のみ!$D$5:$M$906,3,FALSE) ="●",FALSE),IFERROR(VLOOKUP($B280&amp;"-"&amp;$C280,エリア表のみ!$Q$5:$Z$906,3,FALSE) ="●",FALSE),IFERROR(VLOOKUP($B280&amp;"-"&amp;$C280,エリア表のみ!$AD$5:$AM$906,3,FALSE) ="●",FALSE)),1,0),0)</f>
        <v>0</v>
      </c>
      <c r="E280" s="71">
        <v>150</v>
      </c>
      <c r="F280" s="71">
        <f>IFERROR(IF(OR(IFERROR(VLOOKUP($B280&amp;"-"&amp;$C280,エリア表のみ!$D$5:$M$906,5,FALSE) ="●",FALSE),IFERROR(VLOOKUP($B280&amp;"-"&amp;$C280,エリア表のみ!$Q$5:$Z$906,5,FALSE) ="●",FALSE),IFERROR(VLOOKUP($B280&amp;"-"&amp;$C280,エリア表のみ!$AD$5:$AM$906,5,FALSE) ="●",FALSE)),1,0),0)</f>
        <v>0</v>
      </c>
      <c r="G280" s="71">
        <v>0</v>
      </c>
      <c r="H280" s="71">
        <f>IFERROR(IF(OR(IFERROR(VLOOKUP($B280&amp;"-"&amp;$C280,エリア表のみ!$D$5:$M$906,7,FALSE) ="●",FALSE),IFERROR(VLOOKUP($B280&amp;"-"&amp;$C280,エリア表のみ!$Q$5:$Z$906,7,FALSE) ="●",FALSE),IFERROR(VLOOKUP($B280&amp;"-"&amp;$C280,エリア表のみ!$AD$5:$AM$906,7,FALSE) ="●",FALSE)),1,0),0)</f>
        <v>0</v>
      </c>
      <c r="I280" s="71">
        <v>150</v>
      </c>
      <c r="J280" s="71">
        <f>IFERROR(_xlfn.IFS(IFERROR(VLOOKUP($B280&amp;"-"&amp;$C280,エリア表のみ!$D$5:$M$906,1,FALSE) =$B280&amp;"-"&amp;$C280,FALSE),IFERROR(VLOOKUP($B280&amp;"-"&amp;$C280,エリア表のみ!$D$5:$M$906,9,FALSE),0),IFERROR(VLOOKUP($B280&amp;"-"&amp;$C280,エリア表のみ!$Q$5:$Z$906,1,FALSE) =$B280&amp;"-"&amp;$C280,FALSE),IFERROR(VLOOKUP($B280&amp;"-"&amp;$C280,エリア表のみ!$Q$5:$Z$906,9,FALSE),0),IFERROR(VLOOKUP($B280&amp;"-"&amp;$C280,エリア表のみ!$AD$5:$AM$906,1,FALSE) =$B280&amp;"-"&amp;$C280,FALSE),IFERROR(VLOOKUP($B280&amp;"-"&amp;$C280,エリア表のみ!$AD$5:$AM$906,9,FALSE),0)),0)</f>
        <v>0</v>
      </c>
    </row>
    <row r="281" spans="1:12">
      <c r="A281" s="17">
        <v>9</v>
      </c>
      <c r="B281" s="17">
        <v>142</v>
      </c>
      <c r="C281" s="71">
        <v>9</v>
      </c>
      <c r="D281" s="71">
        <f>IFERROR(IF(OR(IFERROR(VLOOKUP($B281&amp;"-"&amp;$C281,エリア表のみ!$D$5:$M$906,3,FALSE) ="●",FALSE),IFERROR(VLOOKUP($B281&amp;"-"&amp;$C281,エリア表のみ!$Q$5:$Z$906,3,FALSE) ="●",FALSE),IFERROR(VLOOKUP($B281&amp;"-"&amp;$C281,エリア表のみ!$AD$5:$AM$906,3,FALSE) ="●",FALSE)),1,0),0)</f>
        <v>0</v>
      </c>
      <c r="E281" s="71">
        <v>55</v>
      </c>
      <c r="F281" s="71">
        <f>IFERROR(IF(OR(IFERROR(VLOOKUP($B281&amp;"-"&amp;$C281,エリア表のみ!$D$5:$M$906,5,FALSE) ="●",FALSE),IFERROR(VLOOKUP($B281&amp;"-"&amp;$C281,エリア表のみ!$Q$5:$Z$906,5,FALSE) ="●",FALSE),IFERROR(VLOOKUP($B281&amp;"-"&amp;$C281,エリア表のみ!$AD$5:$AM$906,5,FALSE) ="●",FALSE)),1,0),0)</f>
        <v>0</v>
      </c>
      <c r="G281" s="71">
        <v>0</v>
      </c>
      <c r="H281" s="71">
        <f>IFERROR(IF(OR(IFERROR(VLOOKUP($B281&amp;"-"&amp;$C281,エリア表のみ!$D$5:$M$906,7,FALSE) ="●",FALSE),IFERROR(VLOOKUP($B281&amp;"-"&amp;$C281,エリア表のみ!$Q$5:$Z$906,7,FALSE) ="●",FALSE),IFERROR(VLOOKUP($B281&amp;"-"&amp;$C281,エリア表のみ!$AD$5:$AM$906,7,FALSE) ="●",FALSE)),1,0),0)</f>
        <v>0</v>
      </c>
      <c r="I281" s="71">
        <v>55</v>
      </c>
      <c r="J281" s="71">
        <f>IFERROR(_xlfn.IFS(IFERROR(VLOOKUP($B281&amp;"-"&amp;$C281,エリア表のみ!$D$5:$M$906,1,FALSE) =$B281&amp;"-"&amp;$C281,FALSE),IFERROR(VLOOKUP($B281&amp;"-"&amp;$C281,エリア表のみ!$D$5:$M$906,9,FALSE),0),IFERROR(VLOOKUP($B281&amp;"-"&amp;$C281,エリア表のみ!$Q$5:$Z$906,1,FALSE) =$B281&amp;"-"&amp;$C281,FALSE),IFERROR(VLOOKUP($B281&amp;"-"&amp;$C281,エリア表のみ!$Q$5:$Z$906,9,FALSE),0),IFERROR(VLOOKUP($B281&amp;"-"&amp;$C281,エリア表のみ!$AD$5:$AM$906,1,FALSE) =$B281&amp;"-"&amp;$C281,FALSE),IFERROR(VLOOKUP($B281&amp;"-"&amp;$C281,エリア表のみ!$AD$5:$AM$906,9,FALSE),0)),0)</f>
        <v>0</v>
      </c>
    </row>
    <row r="282" spans="1:12">
      <c r="A282" s="17">
        <v>10</v>
      </c>
      <c r="B282" s="17">
        <v>142</v>
      </c>
      <c r="C282" s="71">
        <v>10</v>
      </c>
      <c r="D282" s="71">
        <f>IFERROR(IF(OR(IFERROR(VLOOKUP($B282&amp;"-"&amp;$C282,エリア表のみ!$D$5:$M$906,3,FALSE) ="●",FALSE),IFERROR(VLOOKUP($B282&amp;"-"&amp;$C282,エリア表のみ!$Q$5:$Z$906,3,FALSE) ="●",FALSE),IFERROR(VLOOKUP($B282&amp;"-"&amp;$C282,エリア表のみ!$AD$5:$AM$906,3,FALSE) ="●",FALSE)),1,0),0)</f>
        <v>0</v>
      </c>
      <c r="E282" s="71">
        <v>21</v>
      </c>
      <c r="F282" s="71">
        <f>IFERROR(IF(OR(IFERROR(VLOOKUP($B282&amp;"-"&amp;$C282,エリア表のみ!$D$5:$M$906,5,FALSE) ="●",FALSE),IFERROR(VLOOKUP($B282&amp;"-"&amp;$C282,エリア表のみ!$Q$5:$Z$906,5,FALSE) ="●",FALSE),IFERROR(VLOOKUP($B282&amp;"-"&amp;$C282,エリア表のみ!$AD$5:$AM$906,5,FALSE) ="●",FALSE)),1,0),0)</f>
        <v>0</v>
      </c>
      <c r="G282" s="71">
        <v>0</v>
      </c>
      <c r="H282" s="71">
        <f>IFERROR(IF(OR(IFERROR(VLOOKUP($B282&amp;"-"&amp;$C282,エリア表のみ!$D$5:$M$906,7,FALSE) ="●",FALSE),IFERROR(VLOOKUP($B282&amp;"-"&amp;$C282,エリア表のみ!$Q$5:$Z$906,7,FALSE) ="●",FALSE),IFERROR(VLOOKUP($B282&amp;"-"&amp;$C282,エリア表のみ!$AD$5:$AM$906,7,FALSE) ="●",FALSE)),1,0),0)</f>
        <v>0</v>
      </c>
      <c r="I282" s="71">
        <v>21</v>
      </c>
      <c r="J282" s="71">
        <f>IFERROR(_xlfn.IFS(IFERROR(VLOOKUP($B282&amp;"-"&amp;$C282,エリア表のみ!$D$5:$M$906,1,FALSE) =$B282&amp;"-"&amp;$C282,FALSE),IFERROR(VLOOKUP($B282&amp;"-"&amp;$C282,エリア表のみ!$D$5:$M$906,9,FALSE),0),IFERROR(VLOOKUP($B282&amp;"-"&amp;$C282,エリア表のみ!$Q$5:$Z$906,1,FALSE) =$B282&amp;"-"&amp;$C282,FALSE),IFERROR(VLOOKUP($B282&amp;"-"&amp;$C282,エリア表のみ!$Q$5:$Z$906,9,FALSE),0),IFERROR(VLOOKUP($B282&amp;"-"&amp;$C282,エリア表のみ!$AD$5:$AM$906,1,FALSE) =$B282&amp;"-"&amp;$C282,FALSE),IFERROR(VLOOKUP($B282&amp;"-"&amp;$C282,エリア表のみ!$AD$5:$AM$906,9,FALSE),0)),0)</f>
        <v>0</v>
      </c>
    </row>
    <row r="283" spans="1:12">
      <c r="A283" s="17">
        <v>1</v>
      </c>
      <c r="B283" s="17">
        <v>143</v>
      </c>
      <c r="C283" s="71">
        <v>1</v>
      </c>
      <c r="D283" s="71">
        <f>IFERROR(IF(OR(IFERROR(VLOOKUP($B283&amp;"-"&amp;$C283,エリア表のみ!$D$5:$M$906,3,FALSE) ="●",FALSE),IFERROR(VLOOKUP($B283&amp;"-"&amp;$C283,エリア表のみ!$Q$5:$Z$906,3,FALSE) ="●",FALSE),IFERROR(VLOOKUP($B283&amp;"-"&amp;$C283,エリア表のみ!$AD$5:$AM$906,3,FALSE) ="●",FALSE)),1,0),0)</f>
        <v>0</v>
      </c>
      <c r="E283" s="71">
        <v>160</v>
      </c>
      <c r="F283" s="71">
        <f>IFERROR(IF(OR(IFERROR(VLOOKUP($B283&amp;"-"&amp;$C283,エリア表のみ!$D$5:$M$906,5,FALSE) ="●",FALSE),IFERROR(VLOOKUP($B283&amp;"-"&amp;$C283,エリア表のみ!$Q$5:$Z$906,5,FALSE) ="●",FALSE),IFERROR(VLOOKUP($B283&amp;"-"&amp;$C283,エリア表のみ!$AD$5:$AM$906,5,FALSE) ="●",FALSE)),1,0),0)</f>
        <v>0</v>
      </c>
      <c r="G283" s="71">
        <v>120</v>
      </c>
      <c r="H283" s="71">
        <f>IFERROR(IF(OR(IFERROR(VLOOKUP($B283&amp;"-"&amp;$C283,エリア表のみ!$D$5:$M$906,7,FALSE) ="●",FALSE),IFERROR(VLOOKUP($B283&amp;"-"&amp;$C283,エリア表のみ!$Q$5:$Z$906,7,FALSE) ="●",FALSE),IFERROR(VLOOKUP($B283&amp;"-"&amp;$C283,エリア表のみ!$AD$5:$AM$906,7,FALSE) ="●",FALSE)),1,0),0)</f>
        <v>0</v>
      </c>
      <c r="I283" s="71">
        <v>280</v>
      </c>
      <c r="J283" s="71">
        <f>IFERROR(_xlfn.IFS(IFERROR(VLOOKUP($B283&amp;"-"&amp;$C283,エリア表のみ!$D$5:$M$906,1,FALSE) =$B283&amp;"-"&amp;$C283,FALSE),IFERROR(VLOOKUP($B283&amp;"-"&amp;$C283,エリア表のみ!$D$5:$M$906,9,FALSE),0),IFERROR(VLOOKUP($B283&amp;"-"&amp;$C283,エリア表のみ!$Q$5:$Z$906,1,FALSE) =$B283&amp;"-"&amp;$C283,FALSE),IFERROR(VLOOKUP($B283&amp;"-"&amp;$C283,エリア表のみ!$Q$5:$Z$906,9,FALSE),0),IFERROR(VLOOKUP($B283&amp;"-"&amp;$C283,エリア表のみ!$AD$5:$AM$906,1,FALSE) =$B283&amp;"-"&amp;$C283,FALSE),IFERROR(VLOOKUP($B283&amp;"-"&amp;$C283,エリア表のみ!$AD$5:$AM$906,9,FALSE),0)),0)</f>
        <v>0</v>
      </c>
    </row>
    <row r="284" spans="1:12">
      <c r="A284" s="17">
        <v>2</v>
      </c>
      <c r="B284" s="17">
        <v>143</v>
      </c>
      <c r="C284" s="71">
        <v>2</v>
      </c>
      <c r="D284" s="71">
        <f>IFERROR(IF(OR(IFERROR(VLOOKUP($B284&amp;"-"&amp;$C284,エリア表のみ!$D$5:$M$906,3,FALSE) ="●",FALSE),IFERROR(VLOOKUP($B284&amp;"-"&amp;$C284,エリア表のみ!$Q$5:$Z$906,3,FALSE) ="●",FALSE),IFERROR(VLOOKUP($B284&amp;"-"&amp;$C284,エリア表のみ!$AD$5:$AM$906,3,FALSE) ="●",FALSE)),1,0),0)</f>
        <v>0</v>
      </c>
      <c r="E284" s="71">
        <v>330</v>
      </c>
      <c r="F284" s="71">
        <f>IFERROR(IF(OR(IFERROR(VLOOKUP($B284&amp;"-"&amp;$C284,エリア表のみ!$D$5:$M$906,5,FALSE) ="●",FALSE),IFERROR(VLOOKUP($B284&amp;"-"&amp;$C284,エリア表のみ!$Q$5:$Z$906,5,FALSE) ="●",FALSE),IFERROR(VLOOKUP($B284&amp;"-"&amp;$C284,エリア表のみ!$AD$5:$AM$906,5,FALSE) ="●",FALSE)),1,0),0)</f>
        <v>0</v>
      </c>
      <c r="G284" s="71">
        <v>90</v>
      </c>
      <c r="H284" s="71">
        <f>IFERROR(IF(OR(IFERROR(VLOOKUP($B284&amp;"-"&amp;$C284,エリア表のみ!$D$5:$M$906,7,FALSE) ="●",FALSE),IFERROR(VLOOKUP($B284&amp;"-"&amp;$C284,エリア表のみ!$Q$5:$Z$906,7,FALSE) ="●",FALSE),IFERROR(VLOOKUP($B284&amp;"-"&amp;$C284,エリア表のみ!$AD$5:$AM$906,7,FALSE) ="●",FALSE)),1,0),0)</f>
        <v>0</v>
      </c>
      <c r="I284" s="71">
        <v>420</v>
      </c>
      <c r="J284" s="71">
        <f>IFERROR(_xlfn.IFS(IFERROR(VLOOKUP($B284&amp;"-"&amp;$C284,エリア表のみ!$D$5:$M$906,1,FALSE) =$B284&amp;"-"&amp;$C284,FALSE),IFERROR(VLOOKUP($B284&amp;"-"&amp;$C284,エリア表のみ!$D$5:$M$906,9,FALSE),0),IFERROR(VLOOKUP($B284&amp;"-"&amp;$C284,エリア表のみ!$Q$5:$Z$906,1,FALSE) =$B284&amp;"-"&amp;$C284,FALSE),IFERROR(VLOOKUP($B284&amp;"-"&amp;$C284,エリア表のみ!$Q$5:$Z$906,9,FALSE),0),IFERROR(VLOOKUP($B284&amp;"-"&amp;$C284,エリア表のみ!$AD$5:$AM$906,1,FALSE) =$B284&amp;"-"&amp;$C284,FALSE),IFERROR(VLOOKUP($B284&amp;"-"&amp;$C284,エリア表のみ!$AD$5:$AM$906,9,FALSE),0)),0)</f>
        <v>0</v>
      </c>
    </row>
    <row r="285" spans="1:12">
      <c r="A285" s="17">
        <v>3</v>
      </c>
      <c r="B285" s="17">
        <v>143</v>
      </c>
      <c r="C285" s="71">
        <v>3</v>
      </c>
      <c r="D285" s="71">
        <f>IFERROR(IF(OR(IFERROR(VLOOKUP($B285&amp;"-"&amp;$C285,エリア表のみ!$D$5:$M$906,3,FALSE) ="●",FALSE),IFERROR(VLOOKUP($B285&amp;"-"&amp;$C285,エリア表のみ!$Q$5:$Z$906,3,FALSE) ="●",FALSE),IFERROR(VLOOKUP($B285&amp;"-"&amp;$C285,エリア表のみ!$AD$5:$AM$906,3,FALSE) ="●",FALSE)),1,0),0)</f>
        <v>0</v>
      </c>
      <c r="E285" s="71">
        <v>170</v>
      </c>
      <c r="F285" s="71">
        <f>IFERROR(IF(OR(IFERROR(VLOOKUP($B285&amp;"-"&amp;$C285,エリア表のみ!$D$5:$M$906,5,FALSE) ="●",FALSE),IFERROR(VLOOKUP($B285&amp;"-"&amp;$C285,エリア表のみ!$Q$5:$Z$906,5,FALSE) ="●",FALSE),IFERROR(VLOOKUP($B285&amp;"-"&amp;$C285,エリア表のみ!$AD$5:$AM$906,5,FALSE) ="●",FALSE)),1,0),0)</f>
        <v>0</v>
      </c>
      <c r="G285" s="71">
        <v>35</v>
      </c>
      <c r="H285" s="71">
        <f>IFERROR(IF(OR(IFERROR(VLOOKUP($B285&amp;"-"&amp;$C285,エリア表のみ!$D$5:$M$906,7,FALSE) ="●",FALSE),IFERROR(VLOOKUP($B285&amp;"-"&amp;$C285,エリア表のみ!$Q$5:$Z$906,7,FALSE) ="●",FALSE),IFERROR(VLOOKUP($B285&amp;"-"&amp;$C285,エリア表のみ!$AD$5:$AM$906,7,FALSE) ="●",FALSE)),1,0),0)</f>
        <v>0</v>
      </c>
      <c r="I285" s="71">
        <v>205</v>
      </c>
      <c r="J285" s="71">
        <f>IFERROR(_xlfn.IFS(IFERROR(VLOOKUP($B285&amp;"-"&amp;$C285,エリア表のみ!$D$5:$M$906,1,FALSE) =$B285&amp;"-"&amp;$C285,FALSE),IFERROR(VLOOKUP($B285&amp;"-"&amp;$C285,エリア表のみ!$D$5:$M$906,9,FALSE),0),IFERROR(VLOOKUP($B285&amp;"-"&amp;$C285,エリア表のみ!$Q$5:$Z$906,1,FALSE) =$B285&amp;"-"&amp;$C285,FALSE),IFERROR(VLOOKUP($B285&amp;"-"&amp;$C285,エリア表のみ!$Q$5:$Z$906,9,FALSE),0),IFERROR(VLOOKUP($B285&amp;"-"&amp;$C285,エリア表のみ!$AD$5:$AM$906,1,FALSE) =$B285&amp;"-"&amp;$C285,FALSE),IFERROR(VLOOKUP($B285&amp;"-"&amp;$C285,エリア表のみ!$AD$5:$AM$906,9,FALSE),0)),0)</f>
        <v>0</v>
      </c>
    </row>
    <row r="286" spans="1:12">
      <c r="A286" s="17">
        <v>4</v>
      </c>
      <c r="B286" s="17">
        <v>143</v>
      </c>
      <c r="C286" s="71">
        <v>4</v>
      </c>
      <c r="D286" s="71">
        <f>IFERROR(IF(OR(IFERROR(VLOOKUP($B286&amp;"-"&amp;$C286,エリア表のみ!$D$5:$M$906,3,FALSE) ="●",FALSE),IFERROR(VLOOKUP($B286&amp;"-"&amp;$C286,エリア表のみ!$Q$5:$Z$906,3,FALSE) ="●",FALSE),IFERROR(VLOOKUP($B286&amp;"-"&amp;$C286,エリア表のみ!$AD$5:$AM$906,3,FALSE) ="●",FALSE)),1,0),0)</f>
        <v>0</v>
      </c>
      <c r="E286" s="71">
        <v>30</v>
      </c>
      <c r="F286" s="71">
        <f>IFERROR(IF(OR(IFERROR(VLOOKUP($B286&amp;"-"&amp;$C286,エリア表のみ!$D$5:$M$906,5,FALSE) ="●",FALSE),IFERROR(VLOOKUP($B286&amp;"-"&amp;$C286,エリア表のみ!$Q$5:$Z$906,5,FALSE) ="●",FALSE),IFERROR(VLOOKUP($B286&amp;"-"&amp;$C286,エリア表のみ!$AD$5:$AM$906,5,FALSE) ="●",FALSE)),1,0),0)</f>
        <v>0</v>
      </c>
      <c r="G286" s="71">
        <v>5</v>
      </c>
      <c r="H286" s="71">
        <f>IFERROR(IF(OR(IFERROR(VLOOKUP($B286&amp;"-"&amp;$C286,エリア表のみ!$D$5:$M$906,7,FALSE) ="●",FALSE),IFERROR(VLOOKUP($B286&amp;"-"&amp;$C286,エリア表のみ!$Q$5:$Z$906,7,FALSE) ="●",FALSE),IFERROR(VLOOKUP($B286&amp;"-"&amp;$C286,エリア表のみ!$AD$5:$AM$906,7,FALSE) ="●",FALSE)),1,0),0)</f>
        <v>0</v>
      </c>
      <c r="I286" s="71">
        <v>35</v>
      </c>
      <c r="J286" s="71">
        <f>IFERROR(_xlfn.IFS(IFERROR(VLOOKUP($B286&amp;"-"&amp;$C286,エリア表のみ!$D$5:$M$906,1,FALSE) =$B286&amp;"-"&amp;$C286,FALSE),IFERROR(VLOOKUP($B286&amp;"-"&amp;$C286,エリア表のみ!$D$5:$M$906,9,FALSE),0),IFERROR(VLOOKUP($B286&amp;"-"&amp;$C286,エリア表のみ!$Q$5:$Z$906,1,FALSE) =$B286&amp;"-"&amp;$C286,FALSE),IFERROR(VLOOKUP($B286&amp;"-"&amp;$C286,エリア表のみ!$Q$5:$Z$906,9,FALSE),0),IFERROR(VLOOKUP($B286&amp;"-"&amp;$C286,エリア表のみ!$AD$5:$AM$906,1,FALSE) =$B286&amp;"-"&amp;$C286,FALSE),IFERROR(VLOOKUP($B286&amp;"-"&amp;$C286,エリア表のみ!$AD$5:$AM$906,9,FALSE),0)),0)</f>
        <v>0</v>
      </c>
    </row>
    <row r="287" spans="1:12">
      <c r="A287" s="17">
        <v>5</v>
      </c>
      <c r="B287" s="17">
        <v>143</v>
      </c>
      <c r="C287" s="71">
        <v>5</v>
      </c>
      <c r="D287" s="71">
        <f>IFERROR(IF(OR(IFERROR(VLOOKUP($B287&amp;"-"&amp;$C287,エリア表のみ!$D$5:$M$906,3,FALSE) ="●",FALSE),IFERROR(VLOOKUP($B287&amp;"-"&amp;$C287,エリア表のみ!$Q$5:$Z$906,3,FALSE) ="●",FALSE),IFERROR(VLOOKUP($B287&amp;"-"&amp;$C287,エリア表のみ!$AD$5:$AM$906,3,FALSE) ="●",FALSE)),1,0),0)</f>
        <v>0</v>
      </c>
      <c r="E287" s="71">
        <v>155</v>
      </c>
      <c r="F287" s="71">
        <f>IFERROR(IF(OR(IFERROR(VLOOKUP($B287&amp;"-"&amp;$C287,エリア表のみ!$D$5:$M$906,5,FALSE) ="●",FALSE),IFERROR(VLOOKUP($B287&amp;"-"&amp;$C287,エリア表のみ!$Q$5:$Z$906,5,FALSE) ="●",FALSE),IFERROR(VLOOKUP($B287&amp;"-"&amp;$C287,エリア表のみ!$AD$5:$AM$906,5,FALSE) ="●",FALSE)),1,0),0)</f>
        <v>0</v>
      </c>
      <c r="G287" s="71">
        <v>95</v>
      </c>
      <c r="H287" s="71">
        <f>IFERROR(IF(OR(IFERROR(VLOOKUP($B287&amp;"-"&amp;$C287,エリア表のみ!$D$5:$M$906,7,FALSE) ="●",FALSE),IFERROR(VLOOKUP($B287&amp;"-"&amp;$C287,エリア表のみ!$Q$5:$Z$906,7,FALSE) ="●",FALSE),IFERROR(VLOOKUP($B287&amp;"-"&amp;$C287,エリア表のみ!$AD$5:$AM$906,7,FALSE) ="●",FALSE)),1,0),0)</f>
        <v>0</v>
      </c>
      <c r="I287" s="71">
        <v>250</v>
      </c>
      <c r="J287" s="71">
        <f>IFERROR(_xlfn.IFS(IFERROR(VLOOKUP($B287&amp;"-"&amp;$C287,エリア表のみ!$D$5:$M$906,1,FALSE) =$B287&amp;"-"&amp;$C287,FALSE),IFERROR(VLOOKUP($B287&amp;"-"&amp;$C287,エリア表のみ!$D$5:$M$906,9,FALSE),0),IFERROR(VLOOKUP($B287&amp;"-"&amp;$C287,エリア表のみ!$Q$5:$Z$906,1,FALSE) =$B287&amp;"-"&amp;$C287,FALSE),IFERROR(VLOOKUP($B287&amp;"-"&amp;$C287,エリア表のみ!$Q$5:$Z$906,9,FALSE),0),IFERROR(VLOOKUP($B287&amp;"-"&amp;$C287,エリア表のみ!$AD$5:$AM$906,1,FALSE) =$B287&amp;"-"&amp;$C287,FALSE),IFERROR(VLOOKUP($B287&amp;"-"&amp;$C287,エリア表のみ!$AD$5:$AM$906,9,FALSE),0)),0)</f>
        <v>0</v>
      </c>
    </row>
    <row r="288" spans="1:12">
      <c r="A288" s="17">
        <v>6</v>
      </c>
      <c r="B288" s="17">
        <v>143</v>
      </c>
      <c r="C288" s="71">
        <v>6</v>
      </c>
      <c r="D288" s="71">
        <f>IFERROR(IF(OR(IFERROR(VLOOKUP($B288&amp;"-"&amp;$C288,エリア表のみ!$D$5:$M$906,3,FALSE) ="●",FALSE),IFERROR(VLOOKUP($B288&amp;"-"&amp;$C288,エリア表のみ!$Q$5:$Z$906,3,FALSE) ="●",FALSE),IFERROR(VLOOKUP($B288&amp;"-"&amp;$C288,エリア表のみ!$AD$5:$AM$906,3,FALSE) ="●",FALSE)),1,0),0)</f>
        <v>0</v>
      </c>
      <c r="E288" s="71">
        <v>85</v>
      </c>
      <c r="F288" s="71">
        <f>IFERROR(IF(OR(IFERROR(VLOOKUP($B288&amp;"-"&amp;$C288,エリア表のみ!$D$5:$M$906,5,FALSE) ="●",FALSE),IFERROR(VLOOKUP($B288&amp;"-"&amp;$C288,エリア表のみ!$Q$5:$Z$906,5,FALSE) ="●",FALSE),IFERROR(VLOOKUP($B288&amp;"-"&amp;$C288,エリア表のみ!$AD$5:$AM$906,5,FALSE) ="●",FALSE)),1,0),0)</f>
        <v>0</v>
      </c>
      <c r="G288" s="71">
        <v>65</v>
      </c>
      <c r="H288" s="71">
        <f>IFERROR(IF(OR(IFERROR(VLOOKUP($B288&amp;"-"&amp;$C288,エリア表のみ!$D$5:$M$906,7,FALSE) ="●",FALSE),IFERROR(VLOOKUP($B288&amp;"-"&amp;$C288,エリア表のみ!$Q$5:$Z$906,7,FALSE) ="●",FALSE),IFERROR(VLOOKUP($B288&amp;"-"&amp;$C288,エリア表のみ!$AD$5:$AM$906,7,FALSE) ="●",FALSE)),1,0),0)</f>
        <v>0</v>
      </c>
      <c r="I288" s="71">
        <v>150</v>
      </c>
      <c r="J288" s="71">
        <f>IFERROR(_xlfn.IFS(IFERROR(VLOOKUP($B288&amp;"-"&amp;$C288,エリア表のみ!$D$5:$M$906,1,FALSE) =$B288&amp;"-"&amp;$C288,FALSE),IFERROR(VLOOKUP($B288&amp;"-"&amp;$C288,エリア表のみ!$D$5:$M$906,9,FALSE),0),IFERROR(VLOOKUP($B288&amp;"-"&amp;$C288,エリア表のみ!$Q$5:$Z$906,1,FALSE) =$B288&amp;"-"&amp;$C288,FALSE),IFERROR(VLOOKUP($B288&amp;"-"&amp;$C288,エリア表のみ!$Q$5:$Z$906,9,FALSE),0),IFERROR(VLOOKUP($B288&amp;"-"&amp;$C288,エリア表のみ!$AD$5:$AM$906,1,FALSE) =$B288&amp;"-"&amp;$C288,FALSE),IFERROR(VLOOKUP($B288&amp;"-"&amp;$C288,エリア表のみ!$AD$5:$AM$906,9,FALSE),0)),0)</f>
        <v>0</v>
      </c>
    </row>
    <row r="289" spans="1:10">
      <c r="A289" s="17">
        <v>7</v>
      </c>
      <c r="B289" s="17">
        <v>143</v>
      </c>
      <c r="C289" s="71">
        <v>7</v>
      </c>
      <c r="D289" s="71">
        <f>IFERROR(IF(OR(IFERROR(VLOOKUP($B289&amp;"-"&amp;$C289,エリア表のみ!$D$5:$M$906,3,FALSE) ="●",FALSE),IFERROR(VLOOKUP($B289&amp;"-"&amp;$C289,エリア表のみ!$Q$5:$Z$906,3,FALSE) ="●",FALSE),IFERROR(VLOOKUP($B289&amp;"-"&amp;$C289,エリア表のみ!$AD$5:$AM$906,3,FALSE) ="●",FALSE)),1,0),0)</f>
        <v>0</v>
      </c>
      <c r="E289" s="71">
        <v>80</v>
      </c>
      <c r="F289" s="71">
        <f>IFERROR(IF(OR(IFERROR(VLOOKUP($B289&amp;"-"&amp;$C289,エリア表のみ!$D$5:$M$906,5,FALSE) ="●",FALSE),IFERROR(VLOOKUP($B289&amp;"-"&amp;$C289,エリア表のみ!$Q$5:$Z$906,5,FALSE) ="●",FALSE),IFERROR(VLOOKUP($B289&amp;"-"&amp;$C289,エリア表のみ!$AD$5:$AM$906,5,FALSE) ="●",FALSE)),1,0),0)</f>
        <v>0</v>
      </c>
      <c r="G289" s="71">
        <v>25</v>
      </c>
      <c r="H289" s="71">
        <f>IFERROR(IF(OR(IFERROR(VLOOKUP($B289&amp;"-"&amp;$C289,エリア表のみ!$D$5:$M$906,7,FALSE) ="●",FALSE),IFERROR(VLOOKUP($B289&amp;"-"&amp;$C289,エリア表のみ!$Q$5:$Z$906,7,FALSE) ="●",FALSE),IFERROR(VLOOKUP($B289&amp;"-"&amp;$C289,エリア表のみ!$AD$5:$AM$906,7,FALSE) ="●",FALSE)),1,0),0)</f>
        <v>0</v>
      </c>
      <c r="I289" s="71">
        <v>105</v>
      </c>
      <c r="J289" s="71">
        <f>IFERROR(_xlfn.IFS(IFERROR(VLOOKUP($B289&amp;"-"&amp;$C289,エリア表のみ!$D$5:$M$906,1,FALSE) =$B289&amp;"-"&amp;$C289,FALSE),IFERROR(VLOOKUP($B289&amp;"-"&amp;$C289,エリア表のみ!$D$5:$M$906,9,FALSE),0),IFERROR(VLOOKUP($B289&amp;"-"&amp;$C289,エリア表のみ!$Q$5:$Z$906,1,FALSE) =$B289&amp;"-"&amp;$C289,FALSE),IFERROR(VLOOKUP($B289&amp;"-"&amp;$C289,エリア表のみ!$Q$5:$Z$906,9,FALSE),0),IFERROR(VLOOKUP($B289&amp;"-"&amp;$C289,エリア表のみ!$AD$5:$AM$906,1,FALSE) =$B289&amp;"-"&amp;$C289,FALSE),IFERROR(VLOOKUP($B289&amp;"-"&amp;$C289,エリア表のみ!$AD$5:$AM$906,9,FALSE),0)),0)</f>
        <v>0</v>
      </c>
    </row>
    <row r="290" spans="1:10">
      <c r="A290" s="17">
        <v>8</v>
      </c>
      <c r="B290" s="17">
        <v>143</v>
      </c>
      <c r="C290" s="71">
        <v>8</v>
      </c>
      <c r="D290" s="71">
        <f>IFERROR(IF(OR(IFERROR(VLOOKUP($B290&amp;"-"&amp;$C290,エリア表のみ!$D$5:$M$906,3,FALSE) ="●",FALSE),IFERROR(VLOOKUP($B290&amp;"-"&amp;$C290,エリア表のみ!$Q$5:$Z$906,3,FALSE) ="●",FALSE),IFERROR(VLOOKUP($B290&amp;"-"&amp;$C290,エリア表のみ!$AD$5:$AM$906,3,FALSE) ="●",FALSE)),1,0),0)</f>
        <v>0</v>
      </c>
      <c r="E290" s="71">
        <v>50</v>
      </c>
      <c r="F290" s="71">
        <f>IFERROR(IF(OR(IFERROR(VLOOKUP($B290&amp;"-"&amp;$C290,エリア表のみ!$D$5:$M$906,5,FALSE) ="●",FALSE),IFERROR(VLOOKUP($B290&amp;"-"&amp;$C290,エリア表のみ!$Q$5:$Z$906,5,FALSE) ="●",FALSE),IFERROR(VLOOKUP($B290&amp;"-"&amp;$C290,エリア表のみ!$AD$5:$AM$906,5,FALSE) ="●",FALSE)),1,0),0)</f>
        <v>0</v>
      </c>
      <c r="G290" s="71">
        <v>35</v>
      </c>
      <c r="H290" s="71">
        <f>IFERROR(IF(OR(IFERROR(VLOOKUP($B290&amp;"-"&amp;$C290,エリア表のみ!$D$5:$M$906,7,FALSE) ="●",FALSE),IFERROR(VLOOKUP($B290&amp;"-"&amp;$C290,エリア表のみ!$Q$5:$Z$906,7,FALSE) ="●",FALSE),IFERROR(VLOOKUP($B290&amp;"-"&amp;$C290,エリア表のみ!$AD$5:$AM$906,7,FALSE) ="●",FALSE)),1,0),0)</f>
        <v>0</v>
      </c>
      <c r="I290" s="71">
        <v>85</v>
      </c>
      <c r="J290" s="71">
        <f>IFERROR(_xlfn.IFS(IFERROR(VLOOKUP($B290&amp;"-"&amp;$C290,エリア表のみ!$D$5:$M$906,1,FALSE) =$B290&amp;"-"&amp;$C290,FALSE),IFERROR(VLOOKUP($B290&amp;"-"&amp;$C290,エリア表のみ!$D$5:$M$906,9,FALSE),0),IFERROR(VLOOKUP($B290&amp;"-"&amp;$C290,エリア表のみ!$Q$5:$Z$906,1,FALSE) =$B290&amp;"-"&amp;$C290,FALSE),IFERROR(VLOOKUP($B290&amp;"-"&amp;$C290,エリア表のみ!$Q$5:$Z$906,9,FALSE),0),IFERROR(VLOOKUP($B290&amp;"-"&amp;$C290,エリア表のみ!$AD$5:$AM$906,1,FALSE) =$B290&amp;"-"&amp;$C290,FALSE),IFERROR(VLOOKUP($B290&amp;"-"&amp;$C290,エリア表のみ!$AD$5:$AM$906,9,FALSE),0)),0)</f>
        <v>0</v>
      </c>
    </row>
    <row r="291" spans="1:10">
      <c r="A291" s="17">
        <v>9</v>
      </c>
      <c r="B291" s="17">
        <v>143</v>
      </c>
      <c r="C291" s="71">
        <v>9</v>
      </c>
      <c r="D291" s="71">
        <f>IFERROR(IF(OR(IFERROR(VLOOKUP($B291&amp;"-"&amp;$C291,エリア表のみ!$D$5:$M$906,3,FALSE) ="●",FALSE),IFERROR(VLOOKUP($B291&amp;"-"&amp;$C291,エリア表のみ!$Q$5:$Z$906,3,FALSE) ="●",FALSE),IFERROR(VLOOKUP($B291&amp;"-"&amp;$C291,エリア表のみ!$AD$5:$AM$906,3,FALSE) ="●",FALSE)),1,0),0)</f>
        <v>0</v>
      </c>
      <c r="E291" s="71">
        <v>30</v>
      </c>
      <c r="F291" s="71">
        <f>IFERROR(IF(OR(IFERROR(VLOOKUP($B291&amp;"-"&amp;$C291,エリア表のみ!$D$5:$M$906,5,FALSE) ="●",FALSE),IFERROR(VLOOKUP($B291&amp;"-"&amp;$C291,エリア表のみ!$Q$5:$Z$906,5,FALSE) ="●",FALSE),IFERROR(VLOOKUP($B291&amp;"-"&amp;$C291,エリア表のみ!$AD$5:$AM$906,5,FALSE) ="●",FALSE)),1,0),0)</f>
        <v>0</v>
      </c>
      <c r="G291" s="71">
        <v>100</v>
      </c>
      <c r="H291" s="71">
        <f>IFERROR(IF(OR(IFERROR(VLOOKUP($B291&amp;"-"&amp;$C291,エリア表のみ!$D$5:$M$906,7,FALSE) ="●",FALSE),IFERROR(VLOOKUP($B291&amp;"-"&amp;$C291,エリア表のみ!$Q$5:$Z$906,7,FALSE) ="●",FALSE),IFERROR(VLOOKUP($B291&amp;"-"&amp;$C291,エリア表のみ!$AD$5:$AM$906,7,FALSE) ="●",FALSE)),1,0),0)</f>
        <v>0</v>
      </c>
      <c r="I291" s="71">
        <v>130</v>
      </c>
      <c r="J291" s="71">
        <f>IFERROR(_xlfn.IFS(IFERROR(VLOOKUP($B291&amp;"-"&amp;$C291,エリア表のみ!$D$5:$M$906,1,FALSE) =$B291&amp;"-"&amp;$C291,FALSE),IFERROR(VLOOKUP($B291&amp;"-"&amp;$C291,エリア表のみ!$D$5:$M$906,9,FALSE),0),IFERROR(VLOOKUP($B291&amp;"-"&amp;$C291,エリア表のみ!$Q$5:$Z$906,1,FALSE) =$B291&amp;"-"&amp;$C291,FALSE),IFERROR(VLOOKUP($B291&amp;"-"&amp;$C291,エリア表のみ!$Q$5:$Z$906,9,FALSE),0),IFERROR(VLOOKUP($B291&amp;"-"&amp;$C291,エリア表のみ!$AD$5:$AM$906,1,FALSE) =$B291&amp;"-"&amp;$C291,FALSE),IFERROR(VLOOKUP($B291&amp;"-"&amp;$C291,エリア表のみ!$AD$5:$AM$906,9,FALSE),0)),0)</f>
        <v>0</v>
      </c>
    </row>
    <row r="292" spans="1:10">
      <c r="A292" s="17">
        <v>10</v>
      </c>
      <c r="B292" s="17">
        <v>143</v>
      </c>
      <c r="C292" s="71">
        <v>10</v>
      </c>
      <c r="D292" s="71">
        <f>IFERROR(IF(OR(IFERROR(VLOOKUP($B292&amp;"-"&amp;$C292,エリア表のみ!$D$5:$M$906,3,FALSE) ="●",FALSE),IFERROR(VLOOKUP($B292&amp;"-"&amp;$C292,エリア表のみ!$Q$5:$Z$906,3,FALSE) ="●",FALSE),IFERROR(VLOOKUP($B292&amp;"-"&amp;$C292,エリア表のみ!$AD$5:$AM$906,3,FALSE) ="●",FALSE)),1,0),0)</f>
        <v>0</v>
      </c>
      <c r="E292" s="71">
        <v>330</v>
      </c>
      <c r="F292" s="71">
        <f>IFERROR(IF(OR(IFERROR(VLOOKUP($B292&amp;"-"&amp;$C292,エリア表のみ!$D$5:$M$906,5,FALSE) ="●",FALSE),IFERROR(VLOOKUP($B292&amp;"-"&amp;$C292,エリア表のみ!$Q$5:$Z$906,5,FALSE) ="●",FALSE),IFERROR(VLOOKUP($B292&amp;"-"&amp;$C292,エリア表のみ!$AD$5:$AM$906,5,FALSE) ="●",FALSE)),1,0),0)</f>
        <v>0</v>
      </c>
      <c r="G292" s="71">
        <v>120</v>
      </c>
      <c r="H292" s="71">
        <f>IFERROR(IF(OR(IFERROR(VLOOKUP($B292&amp;"-"&amp;$C292,エリア表のみ!$D$5:$M$906,7,FALSE) ="●",FALSE),IFERROR(VLOOKUP($B292&amp;"-"&amp;$C292,エリア表のみ!$Q$5:$Z$906,7,FALSE) ="●",FALSE),IFERROR(VLOOKUP($B292&amp;"-"&amp;$C292,エリア表のみ!$AD$5:$AM$906,7,FALSE) ="●",FALSE)),1,0),0)</f>
        <v>0</v>
      </c>
      <c r="I292" s="71">
        <v>450</v>
      </c>
      <c r="J292" s="71">
        <f>IFERROR(_xlfn.IFS(IFERROR(VLOOKUP($B292&amp;"-"&amp;$C292,エリア表のみ!$D$5:$M$906,1,FALSE) =$B292&amp;"-"&amp;$C292,FALSE),IFERROR(VLOOKUP($B292&amp;"-"&amp;$C292,エリア表のみ!$D$5:$M$906,9,FALSE),0),IFERROR(VLOOKUP($B292&amp;"-"&amp;$C292,エリア表のみ!$Q$5:$Z$906,1,FALSE) =$B292&amp;"-"&amp;$C292,FALSE),IFERROR(VLOOKUP($B292&amp;"-"&amp;$C292,エリア表のみ!$Q$5:$Z$906,9,FALSE),0),IFERROR(VLOOKUP($B292&amp;"-"&amp;$C292,エリア表のみ!$AD$5:$AM$906,1,FALSE) =$B292&amp;"-"&amp;$C292,FALSE),IFERROR(VLOOKUP($B292&amp;"-"&amp;$C292,エリア表のみ!$AD$5:$AM$906,9,FALSE),0)),0)</f>
        <v>0</v>
      </c>
    </row>
    <row r="293" spans="1:10">
      <c r="A293" s="17">
        <v>11</v>
      </c>
      <c r="B293" s="17">
        <v>143</v>
      </c>
      <c r="C293" s="71">
        <v>11</v>
      </c>
      <c r="D293" s="71">
        <f>IFERROR(IF(OR(IFERROR(VLOOKUP($B293&amp;"-"&amp;$C293,エリア表のみ!$D$5:$M$906,3,FALSE) ="●",FALSE),IFERROR(VLOOKUP($B293&amp;"-"&amp;$C293,エリア表のみ!$Q$5:$Z$906,3,FALSE) ="●",FALSE),IFERROR(VLOOKUP($B293&amp;"-"&amp;$C293,エリア表のみ!$AD$5:$AM$906,3,FALSE) ="●",FALSE)),1,0),0)</f>
        <v>0</v>
      </c>
      <c r="E293" s="71">
        <v>100</v>
      </c>
      <c r="F293" s="71">
        <f>IFERROR(IF(OR(IFERROR(VLOOKUP($B293&amp;"-"&amp;$C293,エリア表のみ!$D$5:$M$906,5,FALSE) ="●",FALSE),IFERROR(VLOOKUP($B293&amp;"-"&amp;$C293,エリア表のみ!$Q$5:$Z$906,5,FALSE) ="●",FALSE),IFERROR(VLOOKUP($B293&amp;"-"&amp;$C293,エリア表のみ!$AD$5:$AM$906,5,FALSE) ="●",FALSE)),1,0),0)</f>
        <v>0</v>
      </c>
      <c r="G293" s="71">
        <v>10</v>
      </c>
      <c r="H293" s="71">
        <f>IFERROR(IF(OR(IFERROR(VLOOKUP($B293&amp;"-"&amp;$C293,エリア表のみ!$D$5:$M$906,7,FALSE) ="●",FALSE),IFERROR(VLOOKUP($B293&amp;"-"&amp;$C293,エリア表のみ!$Q$5:$Z$906,7,FALSE) ="●",FALSE),IFERROR(VLOOKUP($B293&amp;"-"&amp;$C293,エリア表のみ!$AD$5:$AM$906,7,FALSE) ="●",FALSE)),1,0),0)</f>
        <v>0</v>
      </c>
      <c r="I293" s="71">
        <v>110</v>
      </c>
      <c r="J293" s="71">
        <f>IFERROR(_xlfn.IFS(IFERROR(VLOOKUP($B293&amp;"-"&amp;$C293,エリア表のみ!$D$5:$M$906,1,FALSE) =$B293&amp;"-"&amp;$C293,FALSE),IFERROR(VLOOKUP($B293&amp;"-"&amp;$C293,エリア表のみ!$D$5:$M$906,9,FALSE),0),IFERROR(VLOOKUP($B293&amp;"-"&amp;$C293,エリア表のみ!$Q$5:$Z$906,1,FALSE) =$B293&amp;"-"&amp;$C293,FALSE),IFERROR(VLOOKUP($B293&amp;"-"&amp;$C293,エリア表のみ!$Q$5:$Z$906,9,FALSE),0),IFERROR(VLOOKUP($B293&amp;"-"&amp;$C293,エリア表のみ!$AD$5:$AM$906,1,FALSE) =$B293&amp;"-"&amp;$C293,FALSE),IFERROR(VLOOKUP($B293&amp;"-"&amp;$C293,エリア表のみ!$AD$5:$AM$906,9,FALSE),0)),0)</f>
        <v>0</v>
      </c>
    </row>
    <row r="294" spans="1:10">
      <c r="A294" s="17">
        <v>14</v>
      </c>
      <c r="B294" s="17">
        <v>143</v>
      </c>
      <c r="C294" s="71">
        <v>14</v>
      </c>
      <c r="D294" s="71">
        <f>IFERROR(IF(OR(IFERROR(VLOOKUP($B294&amp;"-"&amp;$C294,エリア表のみ!$D$5:$M$906,3,FALSE) ="●",FALSE),IFERROR(VLOOKUP($B294&amp;"-"&amp;$C294,エリア表のみ!$Q$5:$Z$906,3,FALSE) ="●",FALSE),IFERROR(VLOOKUP($B294&amp;"-"&amp;$C294,エリア表のみ!$AD$5:$AM$906,3,FALSE) ="●",FALSE)),1,0),0)</f>
        <v>0</v>
      </c>
      <c r="E294" s="71">
        <v>120</v>
      </c>
      <c r="F294" s="71">
        <f>IFERROR(IF(OR(IFERROR(VLOOKUP($B294&amp;"-"&amp;$C294,エリア表のみ!$D$5:$M$906,5,FALSE) ="●",FALSE),IFERROR(VLOOKUP($B294&amp;"-"&amp;$C294,エリア表のみ!$Q$5:$Z$906,5,FALSE) ="●",FALSE),IFERROR(VLOOKUP($B294&amp;"-"&amp;$C294,エリア表のみ!$AD$5:$AM$906,5,FALSE) ="●",FALSE)),1,0),0)</f>
        <v>0</v>
      </c>
      <c r="G294" s="71">
        <v>80</v>
      </c>
      <c r="H294" s="71">
        <f>IFERROR(IF(OR(IFERROR(VLOOKUP($B294&amp;"-"&amp;$C294,エリア表のみ!$D$5:$M$906,7,FALSE) ="●",FALSE),IFERROR(VLOOKUP($B294&amp;"-"&amp;$C294,エリア表のみ!$Q$5:$Z$906,7,FALSE) ="●",FALSE),IFERROR(VLOOKUP($B294&amp;"-"&amp;$C294,エリア表のみ!$AD$5:$AM$906,7,FALSE) ="●",FALSE)),1,0),0)</f>
        <v>0</v>
      </c>
      <c r="I294" s="71">
        <v>200</v>
      </c>
      <c r="J294" s="71">
        <f>IFERROR(_xlfn.IFS(IFERROR(VLOOKUP($B294&amp;"-"&amp;$C294,エリア表のみ!$D$5:$M$906,1,FALSE) =$B294&amp;"-"&amp;$C294,FALSE),IFERROR(VLOOKUP($B294&amp;"-"&amp;$C294,エリア表のみ!$D$5:$M$906,9,FALSE),0),IFERROR(VLOOKUP($B294&amp;"-"&amp;$C294,エリア表のみ!$Q$5:$Z$906,1,FALSE) =$B294&amp;"-"&amp;$C294,FALSE),IFERROR(VLOOKUP($B294&amp;"-"&amp;$C294,エリア表のみ!$Q$5:$Z$906,9,FALSE),0),IFERROR(VLOOKUP($B294&amp;"-"&amp;$C294,エリア表のみ!$AD$5:$AM$906,1,FALSE) =$B294&amp;"-"&amp;$C294,FALSE),IFERROR(VLOOKUP($B294&amp;"-"&amp;$C294,エリア表のみ!$AD$5:$AM$906,9,FALSE),0)),0)</f>
        <v>0</v>
      </c>
    </row>
    <row r="295" spans="1:10">
      <c r="A295" s="17">
        <v>15</v>
      </c>
      <c r="B295" s="17">
        <v>143</v>
      </c>
      <c r="C295" s="71">
        <v>15</v>
      </c>
      <c r="D295" s="71">
        <f>IFERROR(IF(OR(IFERROR(VLOOKUP($B295&amp;"-"&amp;$C295,エリア表のみ!$D$5:$M$906,3,FALSE) ="●",FALSE),IFERROR(VLOOKUP($B295&amp;"-"&amp;$C295,エリア表のみ!$Q$5:$Z$906,3,FALSE) ="●",FALSE),IFERROR(VLOOKUP($B295&amp;"-"&amp;$C295,エリア表のみ!$AD$5:$AM$906,3,FALSE) ="●",FALSE)),1,0),0)</f>
        <v>0</v>
      </c>
      <c r="E295" s="71">
        <v>50</v>
      </c>
      <c r="F295" s="71">
        <f>IFERROR(IF(OR(IFERROR(VLOOKUP($B295&amp;"-"&amp;$C295,エリア表のみ!$D$5:$M$906,5,FALSE) ="●",FALSE),IFERROR(VLOOKUP($B295&amp;"-"&amp;$C295,エリア表のみ!$Q$5:$Z$906,5,FALSE) ="●",FALSE),IFERROR(VLOOKUP($B295&amp;"-"&amp;$C295,エリア表のみ!$AD$5:$AM$906,5,FALSE) ="●",FALSE)),1,0),0)</f>
        <v>0</v>
      </c>
      <c r="G295" s="71">
        <v>20</v>
      </c>
      <c r="H295" s="71">
        <f>IFERROR(IF(OR(IFERROR(VLOOKUP($B295&amp;"-"&amp;$C295,エリア表のみ!$D$5:$M$906,7,FALSE) ="●",FALSE),IFERROR(VLOOKUP($B295&amp;"-"&amp;$C295,エリア表のみ!$Q$5:$Z$906,7,FALSE) ="●",FALSE),IFERROR(VLOOKUP($B295&amp;"-"&amp;$C295,エリア表のみ!$AD$5:$AM$906,7,FALSE) ="●",FALSE)),1,0),0)</f>
        <v>0</v>
      </c>
      <c r="I295" s="71">
        <v>70</v>
      </c>
      <c r="J295" s="71">
        <f>IFERROR(_xlfn.IFS(IFERROR(VLOOKUP($B295&amp;"-"&amp;$C295,エリア表のみ!$D$5:$M$906,1,FALSE) =$B295&amp;"-"&amp;$C295,FALSE),IFERROR(VLOOKUP($B295&amp;"-"&amp;$C295,エリア表のみ!$D$5:$M$906,9,FALSE),0),IFERROR(VLOOKUP($B295&amp;"-"&amp;$C295,エリア表のみ!$Q$5:$Z$906,1,FALSE) =$B295&amp;"-"&amp;$C295,FALSE),IFERROR(VLOOKUP($B295&amp;"-"&amp;$C295,エリア表のみ!$Q$5:$Z$906,9,FALSE),0),IFERROR(VLOOKUP($B295&amp;"-"&amp;$C295,エリア表のみ!$AD$5:$AM$906,1,FALSE) =$B295&amp;"-"&amp;$C295,FALSE),IFERROR(VLOOKUP($B295&amp;"-"&amp;$C295,エリア表のみ!$AD$5:$AM$906,9,FALSE),0)),0)</f>
        <v>0</v>
      </c>
    </row>
    <row r="296" spans="1:10">
      <c r="A296" s="17">
        <v>16</v>
      </c>
      <c r="B296" s="17">
        <v>143</v>
      </c>
      <c r="C296" s="71">
        <v>16</v>
      </c>
      <c r="D296" s="71">
        <f>IFERROR(IF(OR(IFERROR(VLOOKUP($B296&amp;"-"&amp;$C296,エリア表のみ!$D$5:$M$906,3,FALSE) ="●",FALSE),IFERROR(VLOOKUP($B296&amp;"-"&amp;$C296,エリア表のみ!$Q$5:$Z$906,3,FALSE) ="●",FALSE),IFERROR(VLOOKUP($B296&amp;"-"&amp;$C296,エリア表のみ!$AD$5:$AM$906,3,FALSE) ="●",FALSE)),1,0),0)</f>
        <v>0</v>
      </c>
      <c r="E296" s="71">
        <v>20</v>
      </c>
      <c r="F296" s="71">
        <f>IFERROR(IF(OR(IFERROR(VLOOKUP($B296&amp;"-"&amp;$C296,エリア表のみ!$D$5:$M$906,5,FALSE) ="●",FALSE),IFERROR(VLOOKUP($B296&amp;"-"&amp;$C296,エリア表のみ!$Q$5:$Z$906,5,FALSE) ="●",FALSE),IFERROR(VLOOKUP($B296&amp;"-"&amp;$C296,エリア表のみ!$AD$5:$AM$906,5,FALSE) ="●",FALSE)),1,0),0)</f>
        <v>0</v>
      </c>
      <c r="G296" s="71">
        <v>0</v>
      </c>
      <c r="H296" s="71">
        <f>IFERROR(IF(OR(IFERROR(VLOOKUP($B296&amp;"-"&amp;$C296,エリア表のみ!$D$5:$M$906,7,FALSE) ="●",FALSE),IFERROR(VLOOKUP($B296&amp;"-"&amp;$C296,エリア表のみ!$Q$5:$Z$906,7,FALSE) ="●",FALSE),IFERROR(VLOOKUP($B296&amp;"-"&amp;$C296,エリア表のみ!$AD$5:$AM$906,7,FALSE) ="●",FALSE)),1,0),0)</f>
        <v>0</v>
      </c>
      <c r="I296" s="71">
        <v>20</v>
      </c>
      <c r="J296" s="71">
        <f>IFERROR(_xlfn.IFS(IFERROR(VLOOKUP($B296&amp;"-"&amp;$C296,エリア表のみ!$D$5:$M$906,1,FALSE) =$B296&amp;"-"&amp;$C296,FALSE),IFERROR(VLOOKUP($B296&amp;"-"&amp;$C296,エリア表のみ!$D$5:$M$906,9,FALSE),0),IFERROR(VLOOKUP($B296&amp;"-"&amp;$C296,エリア表のみ!$Q$5:$Z$906,1,FALSE) =$B296&amp;"-"&amp;$C296,FALSE),IFERROR(VLOOKUP($B296&amp;"-"&amp;$C296,エリア表のみ!$Q$5:$Z$906,9,FALSE),0),IFERROR(VLOOKUP($B296&amp;"-"&amp;$C296,エリア表のみ!$AD$5:$AM$906,1,FALSE) =$B296&amp;"-"&amp;$C296,FALSE),IFERROR(VLOOKUP($B296&amp;"-"&amp;$C296,エリア表のみ!$AD$5:$AM$906,9,FALSE),0)),0)</f>
        <v>0</v>
      </c>
    </row>
    <row r="297" spans="1:10">
      <c r="A297" s="17">
        <v>17</v>
      </c>
      <c r="B297" s="17">
        <v>143</v>
      </c>
      <c r="C297" s="71">
        <v>17</v>
      </c>
      <c r="D297" s="71">
        <f>IFERROR(IF(OR(IFERROR(VLOOKUP($B297&amp;"-"&amp;$C297,エリア表のみ!$D$5:$M$906,3,FALSE) ="●",FALSE),IFERROR(VLOOKUP($B297&amp;"-"&amp;$C297,エリア表のみ!$Q$5:$Z$906,3,FALSE) ="●",FALSE),IFERROR(VLOOKUP($B297&amp;"-"&amp;$C297,エリア表のみ!$AD$5:$AM$906,3,FALSE) ="●",FALSE)),1,0),0)</f>
        <v>0</v>
      </c>
      <c r="E297" s="71">
        <v>120</v>
      </c>
      <c r="F297" s="71">
        <f>IFERROR(IF(OR(IFERROR(VLOOKUP($B297&amp;"-"&amp;$C297,エリア表のみ!$D$5:$M$906,5,FALSE) ="●",FALSE),IFERROR(VLOOKUP($B297&amp;"-"&amp;$C297,エリア表のみ!$Q$5:$Z$906,5,FALSE) ="●",FALSE),IFERROR(VLOOKUP($B297&amp;"-"&amp;$C297,エリア表のみ!$AD$5:$AM$906,5,FALSE) ="●",FALSE)),1,0),0)</f>
        <v>0</v>
      </c>
      <c r="G297" s="71">
        <v>55</v>
      </c>
      <c r="H297" s="71">
        <f>IFERROR(IF(OR(IFERROR(VLOOKUP($B297&amp;"-"&amp;$C297,エリア表のみ!$D$5:$M$906,7,FALSE) ="●",FALSE),IFERROR(VLOOKUP($B297&amp;"-"&amp;$C297,エリア表のみ!$Q$5:$Z$906,7,FALSE) ="●",FALSE),IFERROR(VLOOKUP($B297&amp;"-"&amp;$C297,エリア表のみ!$AD$5:$AM$906,7,FALSE) ="●",FALSE)),1,0),0)</f>
        <v>0</v>
      </c>
      <c r="I297" s="71">
        <v>175</v>
      </c>
      <c r="J297" s="71">
        <f>IFERROR(_xlfn.IFS(IFERROR(VLOOKUP($B297&amp;"-"&amp;$C297,エリア表のみ!$D$5:$M$906,1,FALSE) =$B297&amp;"-"&amp;$C297,FALSE),IFERROR(VLOOKUP($B297&amp;"-"&amp;$C297,エリア表のみ!$D$5:$M$906,9,FALSE),0),IFERROR(VLOOKUP($B297&amp;"-"&amp;$C297,エリア表のみ!$Q$5:$Z$906,1,FALSE) =$B297&amp;"-"&amp;$C297,FALSE),IFERROR(VLOOKUP($B297&amp;"-"&amp;$C297,エリア表のみ!$Q$5:$Z$906,9,FALSE),0),IFERROR(VLOOKUP($B297&amp;"-"&amp;$C297,エリア表のみ!$AD$5:$AM$906,1,FALSE) =$B297&amp;"-"&amp;$C297,FALSE),IFERROR(VLOOKUP($B297&amp;"-"&amp;$C297,エリア表のみ!$AD$5:$AM$906,9,FALSE),0)),0)</f>
        <v>0</v>
      </c>
    </row>
    <row r="298" spans="1:10">
      <c r="A298" s="17">
        <v>18</v>
      </c>
      <c r="B298" s="17">
        <v>143</v>
      </c>
      <c r="C298" s="71">
        <v>18</v>
      </c>
      <c r="D298" s="71">
        <f>IFERROR(IF(OR(IFERROR(VLOOKUP($B298&amp;"-"&amp;$C298,エリア表のみ!$D$5:$M$906,3,FALSE) ="●",FALSE),IFERROR(VLOOKUP($B298&amp;"-"&amp;$C298,エリア表のみ!$Q$5:$Z$906,3,FALSE) ="●",FALSE),IFERROR(VLOOKUP($B298&amp;"-"&amp;$C298,エリア表のみ!$AD$5:$AM$906,3,FALSE) ="●",FALSE)),1,0),0)</f>
        <v>0</v>
      </c>
      <c r="E298" s="71">
        <v>50</v>
      </c>
      <c r="F298" s="71">
        <f>IFERROR(IF(OR(IFERROR(VLOOKUP($B298&amp;"-"&amp;$C298,エリア表のみ!$D$5:$M$906,5,FALSE) ="●",FALSE),IFERROR(VLOOKUP($B298&amp;"-"&amp;$C298,エリア表のみ!$Q$5:$Z$906,5,FALSE) ="●",FALSE),IFERROR(VLOOKUP($B298&amp;"-"&amp;$C298,エリア表のみ!$AD$5:$AM$906,5,FALSE) ="●",FALSE)),1,0),0)</f>
        <v>0</v>
      </c>
      <c r="G298" s="71">
        <v>5</v>
      </c>
      <c r="H298" s="71">
        <f>IFERROR(IF(OR(IFERROR(VLOOKUP($B298&amp;"-"&amp;$C298,エリア表のみ!$D$5:$M$906,7,FALSE) ="●",FALSE),IFERROR(VLOOKUP($B298&amp;"-"&amp;$C298,エリア表のみ!$Q$5:$Z$906,7,FALSE) ="●",FALSE),IFERROR(VLOOKUP($B298&amp;"-"&amp;$C298,エリア表のみ!$AD$5:$AM$906,7,FALSE) ="●",FALSE)),1,0),0)</f>
        <v>0</v>
      </c>
      <c r="I298" s="71">
        <v>55</v>
      </c>
      <c r="J298" s="71">
        <f>IFERROR(_xlfn.IFS(IFERROR(VLOOKUP($B298&amp;"-"&amp;$C298,エリア表のみ!$D$5:$M$906,1,FALSE) =$B298&amp;"-"&amp;$C298,FALSE),IFERROR(VLOOKUP($B298&amp;"-"&amp;$C298,エリア表のみ!$D$5:$M$906,9,FALSE),0),IFERROR(VLOOKUP($B298&amp;"-"&amp;$C298,エリア表のみ!$Q$5:$Z$906,1,FALSE) =$B298&amp;"-"&amp;$C298,FALSE),IFERROR(VLOOKUP($B298&amp;"-"&amp;$C298,エリア表のみ!$Q$5:$Z$906,9,FALSE),0),IFERROR(VLOOKUP($B298&amp;"-"&amp;$C298,エリア表のみ!$AD$5:$AM$906,1,FALSE) =$B298&amp;"-"&amp;$C298,FALSE),IFERROR(VLOOKUP($B298&amp;"-"&amp;$C298,エリア表のみ!$AD$5:$AM$906,9,FALSE),0)),0)</f>
        <v>0</v>
      </c>
    </row>
    <row r="299" spans="1:10">
      <c r="A299" s="17">
        <v>1</v>
      </c>
      <c r="B299" s="17">
        <v>144</v>
      </c>
      <c r="C299" s="71">
        <v>1</v>
      </c>
      <c r="D299" s="71">
        <f>IFERROR(IF(OR(IFERROR(VLOOKUP($B299&amp;"-"&amp;$C299,エリア表のみ!$D$5:$M$906,3,FALSE) ="●",FALSE),IFERROR(VLOOKUP($B299&amp;"-"&amp;$C299,エリア表のみ!$Q$5:$Z$906,3,FALSE) ="●",FALSE),IFERROR(VLOOKUP($B299&amp;"-"&amp;$C299,エリア表のみ!$AD$5:$AM$906,3,FALSE) ="●",FALSE)),1,0),0)</f>
        <v>0</v>
      </c>
      <c r="E299" s="71">
        <v>130</v>
      </c>
      <c r="F299" s="71">
        <f>IFERROR(IF(OR(IFERROR(VLOOKUP($B299&amp;"-"&amp;$C299,エリア表のみ!$D$5:$M$906,5,FALSE) ="●",FALSE),IFERROR(VLOOKUP($B299&amp;"-"&amp;$C299,エリア表のみ!$Q$5:$Z$906,5,FALSE) ="●",FALSE),IFERROR(VLOOKUP($B299&amp;"-"&amp;$C299,エリア表のみ!$AD$5:$AM$906,5,FALSE) ="●",FALSE)),1,0),0)</f>
        <v>0</v>
      </c>
      <c r="G299" s="71">
        <v>50</v>
      </c>
      <c r="H299" s="71">
        <f>IFERROR(IF(OR(IFERROR(VLOOKUP($B299&amp;"-"&amp;$C299,エリア表のみ!$D$5:$M$906,7,FALSE) ="●",FALSE),IFERROR(VLOOKUP($B299&amp;"-"&amp;$C299,エリア表のみ!$Q$5:$Z$906,7,FALSE) ="●",FALSE),IFERROR(VLOOKUP($B299&amp;"-"&amp;$C299,エリア表のみ!$AD$5:$AM$906,7,FALSE) ="●",FALSE)),1,0),0)</f>
        <v>0</v>
      </c>
      <c r="I299" s="71">
        <v>180</v>
      </c>
      <c r="J299" s="71">
        <f>IFERROR(_xlfn.IFS(IFERROR(VLOOKUP($B299&amp;"-"&amp;$C299,エリア表のみ!$D$5:$M$906,1,FALSE) =$B299&amp;"-"&amp;$C299,FALSE),IFERROR(VLOOKUP($B299&amp;"-"&amp;$C299,エリア表のみ!$D$5:$M$906,9,FALSE),0),IFERROR(VLOOKUP($B299&amp;"-"&amp;$C299,エリア表のみ!$Q$5:$Z$906,1,FALSE) =$B299&amp;"-"&amp;$C299,FALSE),IFERROR(VLOOKUP($B299&amp;"-"&amp;$C299,エリア表のみ!$Q$5:$Z$906,9,FALSE),0),IFERROR(VLOOKUP($B299&amp;"-"&amp;$C299,エリア表のみ!$AD$5:$AM$906,1,FALSE) =$B299&amp;"-"&amp;$C299,FALSE),IFERROR(VLOOKUP($B299&amp;"-"&amp;$C299,エリア表のみ!$AD$5:$AM$906,9,FALSE),0)),0)</f>
        <v>0</v>
      </c>
    </row>
    <row r="300" spans="1:10">
      <c r="A300" s="17">
        <v>2</v>
      </c>
      <c r="B300" s="17">
        <v>144</v>
      </c>
      <c r="C300" s="71">
        <v>2</v>
      </c>
      <c r="D300" s="71">
        <f>IFERROR(IF(OR(IFERROR(VLOOKUP($B300&amp;"-"&amp;$C300,エリア表のみ!$D$5:$M$906,3,FALSE) ="●",FALSE),IFERROR(VLOOKUP($B300&amp;"-"&amp;$C300,エリア表のみ!$Q$5:$Z$906,3,FALSE) ="●",FALSE),IFERROR(VLOOKUP($B300&amp;"-"&amp;$C300,エリア表のみ!$AD$5:$AM$906,3,FALSE) ="●",FALSE)),1,0),0)</f>
        <v>0</v>
      </c>
      <c r="E300" s="71">
        <v>50</v>
      </c>
      <c r="F300" s="71">
        <f>IFERROR(IF(OR(IFERROR(VLOOKUP($B300&amp;"-"&amp;$C300,エリア表のみ!$D$5:$M$906,5,FALSE) ="●",FALSE),IFERROR(VLOOKUP($B300&amp;"-"&amp;$C300,エリア表のみ!$Q$5:$Z$906,5,FALSE) ="●",FALSE),IFERROR(VLOOKUP($B300&amp;"-"&amp;$C300,エリア表のみ!$AD$5:$AM$906,5,FALSE) ="●",FALSE)),1,0),0)</f>
        <v>0</v>
      </c>
      <c r="G300" s="71">
        <v>40</v>
      </c>
      <c r="H300" s="71">
        <f>IFERROR(IF(OR(IFERROR(VLOOKUP($B300&amp;"-"&amp;$C300,エリア表のみ!$D$5:$M$906,7,FALSE) ="●",FALSE),IFERROR(VLOOKUP($B300&amp;"-"&amp;$C300,エリア表のみ!$Q$5:$Z$906,7,FALSE) ="●",FALSE),IFERROR(VLOOKUP($B300&amp;"-"&amp;$C300,エリア表のみ!$AD$5:$AM$906,7,FALSE) ="●",FALSE)),1,0),0)</f>
        <v>0</v>
      </c>
      <c r="I300" s="71">
        <v>90</v>
      </c>
      <c r="J300" s="71">
        <f>IFERROR(_xlfn.IFS(IFERROR(VLOOKUP($B300&amp;"-"&amp;$C300,エリア表のみ!$D$5:$M$906,1,FALSE) =$B300&amp;"-"&amp;$C300,FALSE),IFERROR(VLOOKUP($B300&amp;"-"&amp;$C300,エリア表のみ!$D$5:$M$906,9,FALSE),0),IFERROR(VLOOKUP($B300&amp;"-"&amp;$C300,エリア表のみ!$Q$5:$Z$906,1,FALSE) =$B300&amp;"-"&amp;$C300,FALSE),IFERROR(VLOOKUP($B300&amp;"-"&amp;$C300,エリア表のみ!$Q$5:$Z$906,9,FALSE),0),IFERROR(VLOOKUP($B300&amp;"-"&amp;$C300,エリア表のみ!$AD$5:$AM$906,1,FALSE) =$B300&amp;"-"&amp;$C300,FALSE),IFERROR(VLOOKUP($B300&amp;"-"&amp;$C300,エリア表のみ!$AD$5:$AM$906,9,FALSE),0)),0)</f>
        <v>0</v>
      </c>
    </row>
    <row r="301" spans="1:10">
      <c r="A301" s="17">
        <v>3</v>
      </c>
      <c r="B301" s="17">
        <v>144</v>
      </c>
      <c r="C301" s="71">
        <v>3</v>
      </c>
      <c r="D301" s="71">
        <f>IFERROR(IF(OR(IFERROR(VLOOKUP($B301&amp;"-"&amp;$C301,エリア表のみ!$D$5:$M$906,3,FALSE) ="●",FALSE),IFERROR(VLOOKUP($B301&amp;"-"&amp;$C301,エリア表のみ!$Q$5:$Z$906,3,FALSE) ="●",FALSE),IFERROR(VLOOKUP($B301&amp;"-"&amp;$C301,エリア表のみ!$AD$5:$AM$906,3,FALSE) ="●",FALSE)),1,0),0)</f>
        <v>0</v>
      </c>
      <c r="E301" s="71">
        <v>40</v>
      </c>
      <c r="F301" s="71">
        <f>IFERROR(IF(OR(IFERROR(VLOOKUP($B301&amp;"-"&amp;$C301,エリア表のみ!$D$5:$M$906,5,FALSE) ="●",FALSE),IFERROR(VLOOKUP($B301&amp;"-"&amp;$C301,エリア表のみ!$Q$5:$Z$906,5,FALSE) ="●",FALSE),IFERROR(VLOOKUP($B301&amp;"-"&amp;$C301,エリア表のみ!$AD$5:$AM$906,5,FALSE) ="●",FALSE)),1,0),0)</f>
        <v>0</v>
      </c>
      <c r="G301" s="71">
        <v>30</v>
      </c>
      <c r="H301" s="71">
        <f>IFERROR(IF(OR(IFERROR(VLOOKUP($B301&amp;"-"&amp;$C301,エリア表のみ!$D$5:$M$906,7,FALSE) ="●",FALSE),IFERROR(VLOOKUP($B301&amp;"-"&amp;$C301,エリア表のみ!$Q$5:$Z$906,7,FALSE) ="●",FALSE),IFERROR(VLOOKUP($B301&amp;"-"&amp;$C301,エリア表のみ!$AD$5:$AM$906,7,FALSE) ="●",FALSE)),1,0),0)</f>
        <v>0</v>
      </c>
      <c r="I301" s="71">
        <v>70</v>
      </c>
      <c r="J301" s="71">
        <f>IFERROR(_xlfn.IFS(IFERROR(VLOOKUP($B301&amp;"-"&amp;$C301,エリア表のみ!$D$5:$M$906,1,FALSE) =$B301&amp;"-"&amp;$C301,FALSE),IFERROR(VLOOKUP($B301&amp;"-"&amp;$C301,エリア表のみ!$D$5:$M$906,9,FALSE),0),IFERROR(VLOOKUP($B301&amp;"-"&amp;$C301,エリア表のみ!$Q$5:$Z$906,1,FALSE) =$B301&amp;"-"&amp;$C301,FALSE),IFERROR(VLOOKUP($B301&amp;"-"&amp;$C301,エリア表のみ!$Q$5:$Z$906,9,FALSE),0),IFERROR(VLOOKUP($B301&amp;"-"&amp;$C301,エリア表のみ!$AD$5:$AM$906,1,FALSE) =$B301&amp;"-"&amp;$C301,FALSE),IFERROR(VLOOKUP($B301&amp;"-"&amp;$C301,エリア表のみ!$AD$5:$AM$906,9,FALSE),0)),0)</f>
        <v>0</v>
      </c>
    </row>
    <row r="302" spans="1:10">
      <c r="A302" s="17">
        <v>4</v>
      </c>
      <c r="B302" s="17">
        <v>144</v>
      </c>
      <c r="C302" s="71">
        <v>4</v>
      </c>
      <c r="D302" s="71">
        <f>IFERROR(IF(OR(IFERROR(VLOOKUP($B302&amp;"-"&amp;$C302,エリア表のみ!$D$5:$M$906,3,FALSE) ="●",FALSE),IFERROR(VLOOKUP($B302&amp;"-"&amp;$C302,エリア表のみ!$Q$5:$Z$906,3,FALSE) ="●",FALSE),IFERROR(VLOOKUP($B302&amp;"-"&amp;$C302,エリア表のみ!$AD$5:$AM$906,3,FALSE) ="●",FALSE)),1,0),0)</f>
        <v>0</v>
      </c>
      <c r="E302" s="71">
        <v>30</v>
      </c>
      <c r="F302" s="71">
        <f>IFERROR(IF(OR(IFERROR(VLOOKUP($B302&amp;"-"&amp;$C302,エリア表のみ!$D$5:$M$906,5,FALSE) ="●",FALSE),IFERROR(VLOOKUP($B302&amp;"-"&amp;$C302,エリア表のみ!$Q$5:$Z$906,5,FALSE) ="●",FALSE),IFERROR(VLOOKUP($B302&amp;"-"&amp;$C302,エリア表のみ!$AD$5:$AM$906,5,FALSE) ="●",FALSE)),1,0),0)</f>
        <v>0</v>
      </c>
      <c r="G302" s="71">
        <v>20</v>
      </c>
      <c r="H302" s="71">
        <f>IFERROR(IF(OR(IFERROR(VLOOKUP($B302&amp;"-"&amp;$C302,エリア表のみ!$D$5:$M$906,7,FALSE) ="●",FALSE),IFERROR(VLOOKUP($B302&amp;"-"&amp;$C302,エリア表のみ!$Q$5:$Z$906,7,FALSE) ="●",FALSE),IFERROR(VLOOKUP($B302&amp;"-"&amp;$C302,エリア表のみ!$AD$5:$AM$906,7,FALSE) ="●",FALSE)),1,0),0)</f>
        <v>0</v>
      </c>
      <c r="I302" s="71">
        <v>50</v>
      </c>
      <c r="J302" s="71">
        <f>IFERROR(_xlfn.IFS(IFERROR(VLOOKUP($B302&amp;"-"&amp;$C302,エリア表のみ!$D$5:$M$906,1,FALSE) =$B302&amp;"-"&amp;$C302,FALSE),IFERROR(VLOOKUP($B302&amp;"-"&amp;$C302,エリア表のみ!$D$5:$M$906,9,FALSE),0),IFERROR(VLOOKUP($B302&amp;"-"&amp;$C302,エリア表のみ!$Q$5:$Z$906,1,FALSE) =$B302&amp;"-"&amp;$C302,FALSE),IFERROR(VLOOKUP($B302&amp;"-"&amp;$C302,エリア表のみ!$Q$5:$Z$906,9,FALSE),0),IFERROR(VLOOKUP($B302&amp;"-"&amp;$C302,エリア表のみ!$AD$5:$AM$906,1,FALSE) =$B302&amp;"-"&amp;$C302,FALSE),IFERROR(VLOOKUP($B302&amp;"-"&amp;$C302,エリア表のみ!$AD$5:$AM$906,9,FALSE),0)),0)</f>
        <v>0</v>
      </c>
    </row>
    <row r="303" spans="1:10">
      <c r="A303" s="17">
        <v>5</v>
      </c>
      <c r="B303" s="17">
        <v>144</v>
      </c>
      <c r="C303" s="71">
        <v>5</v>
      </c>
      <c r="D303" s="71">
        <f>IFERROR(IF(OR(IFERROR(VLOOKUP($B303&amp;"-"&amp;$C303,エリア表のみ!$D$5:$M$906,3,FALSE) ="●",FALSE),IFERROR(VLOOKUP($B303&amp;"-"&amp;$C303,エリア表のみ!$Q$5:$Z$906,3,FALSE) ="●",FALSE),IFERROR(VLOOKUP($B303&amp;"-"&amp;$C303,エリア表のみ!$AD$5:$AM$906,3,FALSE) ="●",FALSE)),1,0),0)</f>
        <v>0</v>
      </c>
      <c r="E303" s="71">
        <v>80</v>
      </c>
      <c r="F303" s="71">
        <f>IFERROR(IF(OR(IFERROR(VLOOKUP($B303&amp;"-"&amp;$C303,エリア表のみ!$D$5:$M$906,5,FALSE) ="●",FALSE),IFERROR(VLOOKUP($B303&amp;"-"&amp;$C303,エリア表のみ!$Q$5:$Z$906,5,FALSE) ="●",FALSE),IFERROR(VLOOKUP($B303&amp;"-"&amp;$C303,エリア表のみ!$AD$5:$AM$906,5,FALSE) ="●",FALSE)),1,0),0)</f>
        <v>0</v>
      </c>
      <c r="G303" s="71">
        <v>35</v>
      </c>
      <c r="H303" s="71">
        <f>IFERROR(IF(OR(IFERROR(VLOOKUP($B303&amp;"-"&amp;$C303,エリア表のみ!$D$5:$M$906,7,FALSE) ="●",FALSE),IFERROR(VLOOKUP($B303&amp;"-"&amp;$C303,エリア表のみ!$Q$5:$Z$906,7,FALSE) ="●",FALSE),IFERROR(VLOOKUP($B303&amp;"-"&amp;$C303,エリア表のみ!$AD$5:$AM$906,7,FALSE) ="●",FALSE)),1,0),0)</f>
        <v>0</v>
      </c>
      <c r="I303" s="71">
        <v>115</v>
      </c>
      <c r="J303" s="71">
        <f>IFERROR(_xlfn.IFS(IFERROR(VLOOKUP($B303&amp;"-"&amp;$C303,エリア表のみ!$D$5:$M$906,1,FALSE) =$B303&amp;"-"&amp;$C303,FALSE),IFERROR(VLOOKUP($B303&amp;"-"&amp;$C303,エリア表のみ!$D$5:$M$906,9,FALSE),0),IFERROR(VLOOKUP($B303&amp;"-"&amp;$C303,エリア表のみ!$Q$5:$Z$906,1,FALSE) =$B303&amp;"-"&amp;$C303,FALSE),IFERROR(VLOOKUP($B303&amp;"-"&amp;$C303,エリア表のみ!$Q$5:$Z$906,9,FALSE),0),IFERROR(VLOOKUP($B303&amp;"-"&amp;$C303,エリア表のみ!$AD$5:$AM$906,1,FALSE) =$B303&amp;"-"&amp;$C303,FALSE),IFERROR(VLOOKUP($B303&amp;"-"&amp;$C303,エリア表のみ!$AD$5:$AM$906,9,FALSE),0)),0)</f>
        <v>0</v>
      </c>
    </row>
    <row r="304" spans="1:10">
      <c r="A304" s="17">
        <v>6</v>
      </c>
      <c r="B304" s="17">
        <v>144</v>
      </c>
      <c r="C304" s="71">
        <v>6</v>
      </c>
      <c r="D304" s="71">
        <f>IFERROR(IF(OR(IFERROR(VLOOKUP($B304&amp;"-"&amp;$C304,エリア表のみ!$D$5:$M$906,3,FALSE) ="●",FALSE),IFERROR(VLOOKUP($B304&amp;"-"&amp;$C304,エリア表のみ!$Q$5:$Z$906,3,FALSE) ="●",FALSE),IFERROR(VLOOKUP($B304&amp;"-"&amp;$C304,エリア表のみ!$AD$5:$AM$906,3,FALSE) ="●",FALSE)),1,0),0)</f>
        <v>0</v>
      </c>
      <c r="E304" s="71">
        <v>15</v>
      </c>
      <c r="F304" s="71">
        <f>IFERROR(IF(OR(IFERROR(VLOOKUP($B304&amp;"-"&amp;$C304,エリア表のみ!$D$5:$M$906,5,FALSE) ="●",FALSE),IFERROR(VLOOKUP($B304&amp;"-"&amp;$C304,エリア表のみ!$Q$5:$Z$906,5,FALSE) ="●",FALSE),IFERROR(VLOOKUP($B304&amp;"-"&amp;$C304,エリア表のみ!$AD$5:$AM$906,5,FALSE) ="●",FALSE)),1,0),0)</f>
        <v>0</v>
      </c>
      <c r="G304" s="71">
        <v>10</v>
      </c>
      <c r="H304" s="71">
        <f>IFERROR(IF(OR(IFERROR(VLOOKUP($B304&amp;"-"&amp;$C304,エリア表のみ!$D$5:$M$906,7,FALSE) ="●",FALSE),IFERROR(VLOOKUP($B304&amp;"-"&amp;$C304,エリア表のみ!$Q$5:$Z$906,7,FALSE) ="●",FALSE),IFERROR(VLOOKUP($B304&amp;"-"&amp;$C304,エリア表のみ!$AD$5:$AM$906,7,FALSE) ="●",FALSE)),1,0),0)</f>
        <v>0</v>
      </c>
      <c r="I304" s="71">
        <v>25</v>
      </c>
      <c r="J304" s="71">
        <f>IFERROR(_xlfn.IFS(IFERROR(VLOOKUP($B304&amp;"-"&amp;$C304,エリア表のみ!$D$5:$M$906,1,FALSE) =$B304&amp;"-"&amp;$C304,FALSE),IFERROR(VLOOKUP($B304&amp;"-"&amp;$C304,エリア表のみ!$D$5:$M$906,9,FALSE),0),IFERROR(VLOOKUP($B304&amp;"-"&amp;$C304,エリア表のみ!$Q$5:$Z$906,1,FALSE) =$B304&amp;"-"&amp;$C304,FALSE),IFERROR(VLOOKUP($B304&amp;"-"&amp;$C304,エリア表のみ!$Q$5:$Z$906,9,FALSE),0),IFERROR(VLOOKUP($B304&amp;"-"&amp;$C304,エリア表のみ!$AD$5:$AM$906,1,FALSE) =$B304&amp;"-"&amp;$C304,FALSE),IFERROR(VLOOKUP($B304&amp;"-"&amp;$C304,エリア表のみ!$AD$5:$AM$906,9,FALSE),0)),0)</f>
        <v>0</v>
      </c>
    </row>
    <row r="305" spans="1:12">
      <c r="A305" s="17">
        <v>7</v>
      </c>
      <c r="B305" s="17">
        <v>144</v>
      </c>
      <c r="C305" s="71">
        <v>7</v>
      </c>
      <c r="D305" s="71">
        <f>IFERROR(IF(OR(IFERROR(VLOOKUP($B305&amp;"-"&amp;$C305,エリア表のみ!$D$5:$M$906,3,FALSE) ="●",FALSE),IFERROR(VLOOKUP($B305&amp;"-"&amp;$C305,エリア表のみ!$Q$5:$Z$906,3,FALSE) ="●",FALSE),IFERROR(VLOOKUP($B305&amp;"-"&amp;$C305,エリア表のみ!$AD$5:$AM$906,3,FALSE) ="●",FALSE)),1,0),0)</f>
        <v>0</v>
      </c>
      <c r="E305" s="71">
        <v>80</v>
      </c>
      <c r="F305" s="71">
        <f>IFERROR(IF(OR(IFERROR(VLOOKUP($B305&amp;"-"&amp;$C305,エリア表のみ!$D$5:$M$906,5,FALSE) ="●",FALSE),IFERROR(VLOOKUP($B305&amp;"-"&amp;$C305,エリア表のみ!$Q$5:$Z$906,5,FALSE) ="●",FALSE),IFERROR(VLOOKUP($B305&amp;"-"&amp;$C305,エリア表のみ!$AD$5:$AM$906,5,FALSE) ="●",FALSE)),1,0),0)</f>
        <v>0</v>
      </c>
      <c r="G305" s="71">
        <v>20</v>
      </c>
      <c r="H305" s="71">
        <f>IFERROR(IF(OR(IFERROR(VLOOKUP($B305&amp;"-"&amp;$C305,エリア表のみ!$D$5:$M$906,7,FALSE) ="●",FALSE),IFERROR(VLOOKUP($B305&amp;"-"&amp;$C305,エリア表のみ!$Q$5:$Z$906,7,FALSE) ="●",FALSE),IFERROR(VLOOKUP($B305&amp;"-"&amp;$C305,エリア表のみ!$AD$5:$AM$906,7,FALSE) ="●",FALSE)),1,0),0)</f>
        <v>0</v>
      </c>
      <c r="I305" s="71">
        <v>100</v>
      </c>
      <c r="J305" s="71">
        <f>IFERROR(_xlfn.IFS(IFERROR(VLOOKUP($B305&amp;"-"&amp;$C305,エリア表のみ!$D$5:$M$906,1,FALSE) =$B305&amp;"-"&amp;$C305,FALSE),IFERROR(VLOOKUP($B305&amp;"-"&amp;$C305,エリア表のみ!$D$5:$M$906,9,FALSE),0),IFERROR(VLOOKUP($B305&amp;"-"&amp;$C305,エリア表のみ!$Q$5:$Z$906,1,FALSE) =$B305&amp;"-"&amp;$C305,FALSE),IFERROR(VLOOKUP($B305&amp;"-"&amp;$C305,エリア表のみ!$Q$5:$Z$906,9,FALSE),0),IFERROR(VLOOKUP($B305&amp;"-"&amp;$C305,エリア表のみ!$AD$5:$AM$906,1,FALSE) =$B305&amp;"-"&amp;$C305,FALSE),IFERROR(VLOOKUP($B305&amp;"-"&amp;$C305,エリア表のみ!$AD$5:$AM$906,9,FALSE),0)),0)</f>
        <v>0</v>
      </c>
    </row>
    <row r="306" spans="1:12">
      <c r="A306" s="17">
        <v>8</v>
      </c>
      <c r="B306" s="17">
        <v>144</v>
      </c>
      <c r="C306" s="71">
        <v>8</v>
      </c>
      <c r="D306" s="71">
        <f>IFERROR(IF(OR(IFERROR(VLOOKUP($B306&amp;"-"&amp;$C306,エリア表のみ!$D$5:$M$906,3,FALSE) ="●",FALSE),IFERROR(VLOOKUP($B306&amp;"-"&amp;$C306,エリア表のみ!$Q$5:$Z$906,3,FALSE) ="●",FALSE),IFERROR(VLOOKUP($B306&amp;"-"&amp;$C306,エリア表のみ!$AD$5:$AM$906,3,FALSE) ="●",FALSE)),1,0),0)</f>
        <v>0</v>
      </c>
      <c r="E306" s="71">
        <v>60</v>
      </c>
      <c r="F306" s="71">
        <f>IFERROR(IF(OR(IFERROR(VLOOKUP($B306&amp;"-"&amp;$C306,エリア表のみ!$D$5:$M$906,5,FALSE) ="●",FALSE),IFERROR(VLOOKUP($B306&amp;"-"&amp;$C306,エリア表のみ!$Q$5:$Z$906,5,FALSE) ="●",FALSE),IFERROR(VLOOKUP($B306&amp;"-"&amp;$C306,エリア表のみ!$AD$5:$AM$906,5,FALSE) ="●",FALSE)),1,0),0)</f>
        <v>0</v>
      </c>
      <c r="G306" s="71">
        <v>15</v>
      </c>
      <c r="H306" s="71">
        <f>IFERROR(IF(OR(IFERROR(VLOOKUP($B306&amp;"-"&amp;$C306,エリア表のみ!$D$5:$M$906,7,FALSE) ="●",FALSE),IFERROR(VLOOKUP($B306&amp;"-"&amp;$C306,エリア表のみ!$Q$5:$Z$906,7,FALSE) ="●",FALSE),IFERROR(VLOOKUP($B306&amp;"-"&amp;$C306,エリア表のみ!$AD$5:$AM$906,7,FALSE) ="●",FALSE)),1,0),0)</f>
        <v>0</v>
      </c>
      <c r="I306" s="71">
        <v>75</v>
      </c>
      <c r="J306" s="71">
        <f>IFERROR(_xlfn.IFS(IFERROR(VLOOKUP($B306&amp;"-"&amp;$C306,エリア表のみ!$D$5:$M$906,1,FALSE) =$B306&amp;"-"&amp;$C306,FALSE),IFERROR(VLOOKUP($B306&amp;"-"&amp;$C306,エリア表のみ!$D$5:$M$906,9,FALSE),0),IFERROR(VLOOKUP($B306&amp;"-"&amp;$C306,エリア表のみ!$Q$5:$Z$906,1,FALSE) =$B306&amp;"-"&amp;$C306,FALSE),IFERROR(VLOOKUP($B306&amp;"-"&amp;$C306,エリア表のみ!$Q$5:$Z$906,9,FALSE),0),IFERROR(VLOOKUP($B306&amp;"-"&amp;$C306,エリア表のみ!$AD$5:$AM$906,1,FALSE) =$B306&amp;"-"&amp;$C306,FALSE),IFERROR(VLOOKUP($B306&amp;"-"&amp;$C306,エリア表のみ!$AD$5:$AM$906,9,FALSE),0)),0)</f>
        <v>0</v>
      </c>
    </row>
    <row r="307" spans="1:12">
      <c r="A307" s="17">
        <v>9</v>
      </c>
      <c r="B307" s="17">
        <v>144</v>
      </c>
      <c r="C307" s="71">
        <v>9</v>
      </c>
      <c r="D307" s="71">
        <f>IFERROR(IF(OR(IFERROR(VLOOKUP($B307&amp;"-"&amp;$C307,エリア表のみ!$D$5:$M$906,3,FALSE) ="●",FALSE),IFERROR(VLOOKUP($B307&amp;"-"&amp;$C307,エリア表のみ!$Q$5:$Z$906,3,FALSE) ="●",FALSE),IFERROR(VLOOKUP($B307&amp;"-"&amp;$C307,エリア表のみ!$AD$5:$AM$906,3,FALSE) ="●",FALSE)),1,0),0)</f>
        <v>0</v>
      </c>
      <c r="E307" s="71">
        <v>50</v>
      </c>
      <c r="F307" s="71">
        <f>IFERROR(IF(OR(IFERROR(VLOOKUP($B307&amp;"-"&amp;$C307,エリア表のみ!$D$5:$M$906,5,FALSE) ="●",FALSE),IFERROR(VLOOKUP($B307&amp;"-"&amp;$C307,エリア表のみ!$Q$5:$Z$906,5,FALSE) ="●",FALSE),IFERROR(VLOOKUP($B307&amp;"-"&amp;$C307,エリア表のみ!$AD$5:$AM$906,5,FALSE) ="●",FALSE)),1,0),0)</f>
        <v>0</v>
      </c>
      <c r="G307" s="71">
        <v>5</v>
      </c>
      <c r="H307" s="71">
        <f>IFERROR(IF(OR(IFERROR(VLOOKUP($B307&amp;"-"&amp;$C307,エリア表のみ!$D$5:$M$906,7,FALSE) ="●",FALSE),IFERROR(VLOOKUP($B307&amp;"-"&amp;$C307,エリア表のみ!$Q$5:$Z$906,7,FALSE) ="●",FALSE),IFERROR(VLOOKUP($B307&amp;"-"&amp;$C307,エリア表のみ!$AD$5:$AM$906,7,FALSE) ="●",FALSE)),1,0),0)</f>
        <v>0</v>
      </c>
      <c r="I307" s="71">
        <v>55</v>
      </c>
      <c r="J307" s="71">
        <f>IFERROR(_xlfn.IFS(IFERROR(VLOOKUP($B307&amp;"-"&amp;$C307,エリア表のみ!$D$5:$M$906,1,FALSE) =$B307&amp;"-"&amp;$C307,FALSE),IFERROR(VLOOKUP($B307&amp;"-"&amp;$C307,エリア表のみ!$D$5:$M$906,9,FALSE),0),IFERROR(VLOOKUP($B307&amp;"-"&amp;$C307,エリア表のみ!$Q$5:$Z$906,1,FALSE) =$B307&amp;"-"&amp;$C307,FALSE),IFERROR(VLOOKUP($B307&amp;"-"&amp;$C307,エリア表のみ!$Q$5:$Z$906,9,FALSE),0),IFERROR(VLOOKUP($B307&amp;"-"&amp;$C307,エリア表のみ!$AD$5:$AM$906,1,FALSE) =$B307&amp;"-"&amp;$C307,FALSE),IFERROR(VLOOKUP($B307&amp;"-"&amp;$C307,エリア表のみ!$AD$5:$AM$906,9,FALSE),0)),0)</f>
        <v>0</v>
      </c>
    </row>
    <row r="308" spans="1:12">
      <c r="A308" s="17">
        <v>10</v>
      </c>
      <c r="B308" s="17">
        <v>144</v>
      </c>
      <c r="C308" s="71">
        <v>10</v>
      </c>
      <c r="D308" s="71">
        <f>IFERROR(IF(OR(IFERROR(VLOOKUP($B308&amp;"-"&amp;$C308,エリア表のみ!$D$5:$M$906,3,FALSE) ="●",FALSE),IFERROR(VLOOKUP($B308&amp;"-"&amp;$C308,エリア表のみ!$Q$5:$Z$906,3,FALSE) ="●",FALSE),IFERROR(VLOOKUP($B308&amp;"-"&amp;$C308,エリア表のみ!$AD$5:$AM$906,3,FALSE) ="●",FALSE)),1,0),0)</f>
        <v>0</v>
      </c>
      <c r="E308" s="71">
        <v>180</v>
      </c>
      <c r="F308" s="71">
        <f>IFERROR(IF(OR(IFERROR(VLOOKUP($B308&amp;"-"&amp;$C308,エリア表のみ!$D$5:$M$906,5,FALSE) ="●",FALSE),IFERROR(VLOOKUP($B308&amp;"-"&amp;$C308,エリア表のみ!$Q$5:$Z$906,5,FALSE) ="●",FALSE),IFERROR(VLOOKUP($B308&amp;"-"&amp;$C308,エリア表のみ!$AD$5:$AM$906,5,FALSE) ="●",FALSE)),1,0),0)</f>
        <v>0</v>
      </c>
      <c r="G308" s="71">
        <v>30</v>
      </c>
      <c r="H308" s="71">
        <f>IFERROR(IF(OR(IFERROR(VLOOKUP($B308&amp;"-"&amp;$C308,エリア表のみ!$D$5:$M$906,7,FALSE) ="●",FALSE),IFERROR(VLOOKUP($B308&amp;"-"&amp;$C308,エリア表のみ!$Q$5:$Z$906,7,FALSE) ="●",FALSE),IFERROR(VLOOKUP($B308&amp;"-"&amp;$C308,エリア表のみ!$AD$5:$AM$906,7,FALSE) ="●",FALSE)),1,0),0)</f>
        <v>0</v>
      </c>
      <c r="I308" s="71">
        <v>210</v>
      </c>
      <c r="J308" s="71">
        <f>IFERROR(_xlfn.IFS(IFERROR(VLOOKUP($B308&amp;"-"&amp;$C308,エリア表のみ!$D$5:$M$906,1,FALSE) =$B308&amp;"-"&amp;$C308,FALSE),IFERROR(VLOOKUP($B308&amp;"-"&amp;$C308,エリア表のみ!$D$5:$M$906,9,FALSE),0),IFERROR(VLOOKUP($B308&amp;"-"&amp;$C308,エリア表のみ!$Q$5:$Z$906,1,FALSE) =$B308&amp;"-"&amp;$C308,FALSE),IFERROR(VLOOKUP($B308&amp;"-"&amp;$C308,エリア表のみ!$Q$5:$Z$906,9,FALSE),0),IFERROR(VLOOKUP($B308&amp;"-"&amp;$C308,エリア表のみ!$AD$5:$AM$906,1,FALSE) =$B308&amp;"-"&amp;$C308,FALSE),IFERROR(VLOOKUP($B308&amp;"-"&amp;$C308,エリア表のみ!$AD$5:$AM$906,9,FALSE),0)),0)</f>
        <v>0</v>
      </c>
    </row>
    <row r="309" spans="1:12">
      <c r="A309" s="17">
        <v>11</v>
      </c>
      <c r="B309" s="17">
        <v>144</v>
      </c>
      <c r="C309" s="71">
        <v>11</v>
      </c>
      <c r="D309" s="71">
        <f>IFERROR(IF(OR(IFERROR(VLOOKUP($B309&amp;"-"&amp;$C309,エリア表のみ!$D$5:$M$906,3,FALSE) ="●",FALSE),IFERROR(VLOOKUP($B309&amp;"-"&amp;$C309,エリア表のみ!$Q$5:$Z$906,3,FALSE) ="●",FALSE),IFERROR(VLOOKUP($B309&amp;"-"&amp;$C309,エリア表のみ!$AD$5:$AM$906,3,FALSE) ="●",FALSE)),1,0),0)</f>
        <v>0</v>
      </c>
      <c r="E309" s="71">
        <v>10</v>
      </c>
      <c r="F309" s="71">
        <f>IFERROR(IF(OR(IFERROR(VLOOKUP($B309&amp;"-"&amp;$C309,エリア表のみ!$D$5:$M$906,5,FALSE) ="●",FALSE),IFERROR(VLOOKUP($B309&amp;"-"&amp;$C309,エリア表のみ!$Q$5:$Z$906,5,FALSE) ="●",FALSE),IFERROR(VLOOKUP($B309&amp;"-"&amp;$C309,エリア表のみ!$AD$5:$AM$906,5,FALSE) ="●",FALSE)),1,0),0)</f>
        <v>0</v>
      </c>
      <c r="G309" s="71">
        <v>15</v>
      </c>
      <c r="H309" s="71">
        <f>IFERROR(IF(OR(IFERROR(VLOOKUP($B309&amp;"-"&amp;$C309,エリア表のみ!$D$5:$M$906,7,FALSE) ="●",FALSE),IFERROR(VLOOKUP($B309&amp;"-"&amp;$C309,エリア表のみ!$Q$5:$Z$906,7,FALSE) ="●",FALSE),IFERROR(VLOOKUP($B309&amp;"-"&amp;$C309,エリア表のみ!$AD$5:$AM$906,7,FALSE) ="●",FALSE)),1,0),0)</f>
        <v>0</v>
      </c>
      <c r="I309" s="71">
        <v>25</v>
      </c>
      <c r="J309" s="71">
        <f>IFERROR(_xlfn.IFS(IFERROR(VLOOKUP($B309&amp;"-"&amp;$C309,エリア表のみ!$D$5:$M$906,1,FALSE) =$B309&amp;"-"&amp;$C309,FALSE),IFERROR(VLOOKUP($B309&amp;"-"&amp;$C309,エリア表のみ!$D$5:$M$906,9,FALSE),0),IFERROR(VLOOKUP($B309&amp;"-"&amp;$C309,エリア表のみ!$Q$5:$Z$906,1,FALSE) =$B309&amp;"-"&amp;$C309,FALSE),IFERROR(VLOOKUP($B309&amp;"-"&amp;$C309,エリア表のみ!$Q$5:$Z$906,9,FALSE),0),IFERROR(VLOOKUP($B309&amp;"-"&amp;$C309,エリア表のみ!$AD$5:$AM$906,1,FALSE) =$B309&amp;"-"&amp;$C309,FALSE),IFERROR(VLOOKUP($B309&amp;"-"&amp;$C309,エリア表のみ!$AD$5:$AM$906,9,FALSE),0)),0)</f>
        <v>0</v>
      </c>
    </row>
    <row r="310" spans="1:12">
      <c r="A310" s="17">
        <v>12</v>
      </c>
      <c r="B310" s="17">
        <v>144</v>
      </c>
      <c r="C310" s="71">
        <v>12</v>
      </c>
      <c r="D310" s="71">
        <f>IFERROR(IF(OR(IFERROR(VLOOKUP($B310&amp;"-"&amp;$C310,エリア表のみ!$D$5:$M$906,3,FALSE) ="●",FALSE),IFERROR(VLOOKUP($B310&amp;"-"&amp;$C310,エリア表のみ!$Q$5:$Z$906,3,FALSE) ="●",FALSE),IFERROR(VLOOKUP($B310&amp;"-"&amp;$C310,エリア表のみ!$AD$5:$AM$906,3,FALSE) ="●",FALSE)),1,0),0)</f>
        <v>0</v>
      </c>
      <c r="E310" s="71">
        <v>120</v>
      </c>
      <c r="F310" s="71">
        <f>IFERROR(IF(OR(IFERROR(VLOOKUP($B310&amp;"-"&amp;$C310,エリア表のみ!$D$5:$M$906,5,FALSE) ="●",FALSE),IFERROR(VLOOKUP($B310&amp;"-"&amp;$C310,エリア表のみ!$Q$5:$Z$906,5,FALSE) ="●",FALSE),IFERROR(VLOOKUP($B310&amp;"-"&amp;$C310,エリア表のみ!$AD$5:$AM$906,5,FALSE) ="●",FALSE)),1,0),0)</f>
        <v>0</v>
      </c>
      <c r="G310" s="71">
        <v>10</v>
      </c>
      <c r="H310" s="71">
        <f>IFERROR(IF(OR(IFERROR(VLOOKUP($B310&amp;"-"&amp;$C310,エリア表のみ!$D$5:$M$906,7,FALSE) ="●",FALSE),IFERROR(VLOOKUP($B310&amp;"-"&amp;$C310,エリア表のみ!$Q$5:$Z$906,7,FALSE) ="●",FALSE),IFERROR(VLOOKUP($B310&amp;"-"&amp;$C310,エリア表のみ!$AD$5:$AM$906,7,FALSE) ="●",FALSE)),1,0),0)</f>
        <v>0</v>
      </c>
      <c r="I310" s="71">
        <v>130</v>
      </c>
      <c r="J310" s="71">
        <f>IFERROR(_xlfn.IFS(IFERROR(VLOOKUP($B310&amp;"-"&amp;$C310,エリア表のみ!$D$5:$M$906,1,FALSE) =$B310&amp;"-"&amp;$C310,FALSE),IFERROR(VLOOKUP($B310&amp;"-"&amp;$C310,エリア表のみ!$D$5:$M$906,9,FALSE),0),IFERROR(VLOOKUP($B310&amp;"-"&amp;$C310,エリア表のみ!$Q$5:$Z$906,1,FALSE) =$B310&amp;"-"&amp;$C310,FALSE),IFERROR(VLOOKUP($B310&amp;"-"&amp;$C310,エリア表のみ!$Q$5:$Z$906,9,FALSE),0),IFERROR(VLOOKUP($B310&amp;"-"&amp;$C310,エリア表のみ!$AD$5:$AM$906,1,FALSE) =$B310&amp;"-"&amp;$C310,FALSE),IFERROR(VLOOKUP($B310&amp;"-"&amp;$C310,エリア表のみ!$AD$5:$AM$906,9,FALSE),0)),0)</f>
        <v>0</v>
      </c>
    </row>
    <row r="311" spans="1:12">
      <c r="A311" s="17">
        <v>13</v>
      </c>
      <c r="B311" s="17">
        <v>144</v>
      </c>
      <c r="C311" s="71">
        <v>13</v>
      </c>
      <c r="D311" s="71">
        <f>IFERROR(IF(OR(IFERROR(VLOOKUP($B311&amp;"-"&amp;$C311,エリア表のみ!$D$5:$M$906,3,FALSE) ="●",FALSE),IFERROR(VLOOKUP($B311&amp;"-"&amp;$C311,エリア表のみ!$Q$5:$Z$906,3,FALSE) ="●",FALSE),IFERROR(VLOOKUP($B311&amp;"-"&amp;$C311,エリア表のみ!$AD$5:$AM$906,3,FALSE) ="●",FALSE)),1,0),0)</f>
        <v>0</v>
      </c>
      <c r="E311" s="71">
        <v>60</v>
      </c>
      <c r="F311" s="71">
        <f>IFERROR(IF(OR(IFERROR(VLOOKUP($B311&amp;"-"&amp;$C311,エリア表のみ!$D$5:$M$906,5,FALSE) ="●",FALSE),IFERROR(VLOOKUP($B311&amp;"-"&amp;$C311,エリア表のみ!$Q$5:$Z$906,5,FALSE) ="●",FALSE),IFERROR(VLOOKUP($B311&amp;"-"&amp;$C311,エリア表のみ!$AD$5:$AM$906,5,FALSE) ="●",FALSE)),1,0),0)</f>
        <v>0</v>
      </c>
      <c r="G311" s="71">
        <v>5</v>
      </c>
      <c r="H311" s="71">
        <f>IFERROR(IF(OR(IFERROR(VLOOKUP($B311&amp;"-"&amp;$C311,エリア表のみ!$D$5:$M$906,7,FALSE) ="●",FALSE),IFERROR(VLOOKUP($B311&amp;"-"&amp;$C311,エリア表のみ!$Q$5:$Z$906,7,FALSE) ="●",FALSE),IFERROR(VLOOKUP($B311&amp;"-"&amp;$C311,エリア表のみ!$AD$5:$AM$906,7,FALSE) ="●",FALSE)),1,0),0)</f>
        <v>0</v>
      </c>
      <c r="I311" s="71">
        <v>65</v>
      </c>
      <c r="J311" s="71">
        <f>IFERROR(_xlfn.IFS(IFERROR(VLOOKUP($B311&amp;"-"&amp;$C311,エリア表のみ!$D$5:$M$906,1,FALSE) =$B311&amp;"-"&amp;$C311,FALSE),IFERROR(VLOOKUP($B311&amp;"-"&amp;$C311,エリア表のみ!$D$5:$M$906,9,FALSE),0),IFERROR(VLOOKUP($B311&amp;"-"&amp;$C311,エリア表のみ!$Q$5:$Z$906,1,FALSE) =$B311&amp;"-"&amp;$C311,FALSE),IFERROR(VLOOKUP($B311&amp;"-"&amp;$C311,エリア表のみ!$Q$5:$Z$906,9,FALSE),0),IFERROR(VLOOKUP($B311&amp;"-"&amp;$C311,エリア表のみ!$AD$5:$AM$906,1,FALSE) =$B311&amp;"-"&amp;$C311,FALSE),IFERROR(VLOOKUP($B311&amp;"-"&amp;$C311,エリア表のみ!$AD$5:$AM$906,9,FALSE),0)),0)</f>
        <v>0</v>
      </c>
    </row>
    <row r="312" spans="1:12">
      <c r="A312" s="17">
        <v>14</v>
      </c>
      <c r="B312" s="17">
        <v>144</v>
      </c>
      <c r="C312" s="71">
        <v>14</v>
      </c>
      <c r="D312" s="71">
        <f>IFERROR(IF(OR(IFERROR(VLOOKUP($B312&amp;"-"&amp;$C312,エリア表のみ!$D$5:$M$906,3,FALSE) ="●",FALSE),IFERROR(VLOOKUP($B312&amp;"-"&amp;$C312,エリア表のみ!$Q$5:$Z$906,3,FALSE) ="●",FALSE),IFERROR(VLOOKUP($B312&amp;"-"&amp;$C312,エリア表のみ!$AD$5:$AM$906,3,FALSE) ="●",FALSE)),1,0),0)</f>
        <v>0</v>
      </c>
      <c r="E312" s="71">
        <v>220</v>
      </c>
      <c r="F312" s="71">
        <f>IFERROR(IF(OR(IFERROR(VLOOKUP($B312&amp;"-"&amp;$C312,エリア表のみ!$D$5:$M$906,5,FALSE) ="●",FALSE),IFERROR(VLOOKUP($B312&amp;"-"&amp;$C312,エリア表のみ!$Q$5:$Z$906,5,FALSE) ="●",FALSE),IFERROR(VLOOKUP($B312&amp;"-"&amp;$C312,エリア表のみ!$AD$5:$AM$906,5,FALSE) ="●",FALSE)),1,0),0)</f>
        <v>0</v>
      </c>
      <c r="G312" s="71">
        <v>230</v>
      </c>
      <c r="H312" s="71">
        <f>IFERROR(IF(OR(IFERROR(VLOOKUP($B312&amp;"-"&amp;$C312,エリア表のみ!$D$5:$M$906,7,FALSE) ="●",FALSE),IFERROR(VLOOKUP($B312&amp;"-"&amp;$C312,エリア表のみ!$Q$5:$Z$906,7,FALSE) ="●",FALSE),IFERROR(VLOOKUP($B312&amp;"-"&amp;$C312,エリア表のみ!$AD$5:$AM$906,7,FALSE) ="●",FALSE)),1,0),0)</f>
        <v>0</v>
      </c>
      <c r="I312" s="71">
        <v>450</v>
      </c>
      <c r="J312" s="71">
        <f>IFERROR(_xlfn.IFS(IFERROR(VLOOKUP($B312&amp;"-"&amp;$C312,エリア表のみ!$D$5:$M$906,1,FALSE) =$B312&amp;"-"&amp;$C312,FALSE),IFERROR(VLOOKUP($B312&amp;"-"&amp;$C312,エリア表のみ!$D$5:$M$906,9,FALSE),0),IFERROR(VLOOKUP($B312&amp;"-"&amp;$C312,エリア表のみ!$Q$5:$Z$906,1,FALSE) =$B312&amp;"-"&amp;$C312,FALSE),IFERROR(VLOOKUP($B312&amp;"-"&amp;$C312,エリア表のみ!$Q$5:$Z$906,9,FALSE),0),IFERROR(VLOOKUP($B312&amp;"-"&amp;$C312,エリア表のみ!$AD$5:$AM$906,1,FALSE) =$B312&amp;"-"&amp;$C312,FALSE),IFERROR(VLOOKUP($B312&amp;"-"&amp;$C312,エリア表のみ!$AD$5:$AM$906,9,FALSE),0)),0)</f>
        <v>0</v>
      </c>
    </row>
    <row r="313" spans="1:12">
      <c r="A313" s="17">
        <v>15</v>
      </c>
      <c r="B313" s="17">
        <v>144</v>
      </c>
      <c r="C313" s="71">
        <v>15</v>
      </c>
      <c r="D313" s="71">
        <f>IFERROR(IF(OR(IFERROR(VLOOKUP($B313&amp;"-"&amp;$C313,エリア表のみ!$D$5:$M$906,3,FALSE) ="●",FALSE),IFERROR(VLOOKUP($B313&amp;"-"&amp;$C313,エリア表のみ!$Q$5:$Z$906,3,FALSE) ="●",FALSE),IFERROR(VLOOKUP($B313&amp;"-"&amp;$C313,エリア表のみ!$AD$5:$AM$906,3,FALSE) ="●",FALSE)),1,0),0)</f>
        <v>0</v>
      </c>
      <c r="E313" s="71">
        <v>140</v>
      </c>
      <c r="F313" s="71">
        <f>IFERROR(IF(OR(IFERROR(VLOOKUP($B313&amp;"-"&amp;$C313,エリア表のみ!$D$5:$M$906,5,FALSE) ="●",FALSE),IFERROR(VLOOKUP($B313&amp;"-"&amp;$C313,エリア表のみ!$Q$5:$Z$906,5,FALSE) ="●",FALSE),IFERROR(VLOOKUP($B313&amp;"-"&amp;$C313,エリア表のみ!$AD$5:$AM$906,5,FALSE) ="●",FALSE)),1,0),0)</f>
        <v>0</v>
      </c>
      <c r="G313" s="71">
        <v>100</v>
      </c>
      <c r="H313" s="71">
        <f>IFERROR(IF(OR(IFERROR(VLOOKUP($B313&amp;"-"&amp;$C313,エリア表のみ!$D$5:$M$906,7,FALSE) ="●",FALSE),IFERROR(VLOOKUP($B313&amp;"-"&amp;$C313,エリア表のみ!$Q$5:$Z$906,7,FALSE) ="●",FALSE),IFERROR(VLOOKUP($B313&amp;"-"&amp;$C313,エリア表のみ!$AD$5:$AM$906,7,FALSE) ="●",FALSE)),1,0),0)</f>
        <v>0</v>
      </c>
      <c r="I313" s="71">
        <v>240</v>
      </c>
      <c r="J313" s="71">
        <f>IFERROR(_xlfn.IFS(IFERROR(VLOOKUP($B313&amp;"-"&amp;$C313,エリア表のみ!$D$5:$M$906,1,FALSE) =$B313&amp;"-"&amp;$C313,FALSE),IFERROR(VLOOKUP($B313&amp;"-"&amp;$C313,エリア表のみ!$D$5:$M$906,9,FALSE),0),IFERROR(VLOOKUP($B313&amp;"-"&amp;$C313,エリア表のみ!$Q$5:$Z$906,1,FALSE) =$B313&amp;"-"&amp;$C313,FALSE),IFERROR(VLOOKUP($B313&amp;"-"&amp;$C313,エリア表のみ!$Q$5:$Z$906,9,FALSE),0),IFERROR(VLOOKUP($B313&amp;"-"&amp;$C313,エリア表のみ!$AD$5:$AM$906,1,FALSE) =$B313&amp;"-"&amp;$C313,FALSE),IFERROR(VLOOKUP($B313&amp;"-"&amp;$C313,エリア表のみ!$AD$5:$AM$906,9,FALSE),0)),0)</f>
        <v>0</v>
      </c>
    </row>
    <row r="314" spans="1:12">
      <c r="A314" s="17">
        <v>16</v>
      </c>
      <c r="B314" s="17">
        <v>144</v>
      </c>
      <c r="C314" s="71">
        <v>16</v>
      </c>
      <c r="D314" s="71">
        <f>IFERROR(IF(OR(IFERROR(VLOOKUP($B314&amp;"-"&amp;$C314,エリア表のみ!$D$5:$M$906,3,FALSE) ="●",FALSE),IFERROR(VLOOKUP($B314&amp;"-"&amp;$C314,エリア表のみ!$Q$5:$Z$906,3,FALSE) ="●",FALSE),IFERROR(VLOOKUP($B314&amp;"-"&amp;$C314,エリア表のみ!$AD$5:$AM$906,3,FALSE) ="●",FALSE)),1,0),0)</f>
        <v>0</v>
      </c>
      <c r="E314" s="71">
        <v>130</v>
      </c>
      <c r="F314" s="71">
        <f>IFERROR(IF(OR(IFERROR(VLOOKUP($B314&amp;"-"&amp;$C314,エリア表のみ!$D$5:$M$906,5,FALSE) ="●",FALSE),IFERROR(VLOOKUP($B314&amp;"-"&amp;$C314,エリア表のみ!$Q$5:$Z$906,5,FALSE) ="●",FALSE),IFERROR(VLOOKUP($B314&amp;"-"&amp;$C314,エリア表のみ!$AD$5:$AM$906,5,FALSE) ="●",FALSE)),1,0),0)</f>
        <v>0</v>
      </c>
      <c r="G314" s="71">
        <v>65</v>
      </c>
      <c r="H314" s="71">
        <f>IFERROR(IF(OR(IFERROR(VLOOKUP($B314&amp;"-"&amp;$C314,エリア表のみ!$D$5:$M$906,7,FALSE) ="●",FALSE),IFERROR(VLOOKUP($B314&amp;"-"&amp;$C314,エリア表のみ!$Q$5:$Z$906,7,FALSE) ="●",FALSE),IFERROR(VLOOKUP($B314&amp;"-"&amp;$C314,エリア表のみ!$AD$5:$AM$906,7,FALSE) ="●",FALSE)),1,0),0)</f>
        <v>0</v>
      </c>
      <c r="I314" s="71">
        <v>195</v>
      </c>
      <c r="J314" s="71">
        <f>IFERROR(_xlfn.IFS(IFERROR(VLOOKUP($B314&amp;"-"&amp;$C314,エリア表のみ!$D$5:$M$906,1,FALSE) =$B314&amp;"-"&amp;$C314,FALSE),IFERROR(VLOOKUP($B314&amp;"-"&amp;$C314,エリア表のみ!$D$5:$M$906,9,FALSE),0),IFERROR(VLOOKUP($B314&amp;"-"&amp;$C314,エリア表のみ!$Q$5:$Z$906,1,FALSE) =$B314&amp;"-"&amp;$C314,FALSE),IFERROR(VLOOKUP($B314&amp;"-"&amp;$C314,エリア表のみ!$Q$5:$Z$906,9,FALSE),0),IFERROR(VLOOKUP($B314&amp;"-"&amp;$C314,エリア表のみ!$AD$5:$AM$906,1,FALSE) =$B314&amp;"-"&amp;$C314,FALSE),IFERROR(VLOOKUP($B314&amp;"-"&amp;$C314,エリア表のみ!$AD$5:$AM$906,9,FALSE),0)),0)</f>
        <v>0</v>
      </c>
    </row>
    <row r="315" spans="1:12">
      <c r="A315" s="17">
        <v>17</v>
      </c>
      <c r="B315" s="17">
        <v>144</v>
      </c>
      <c r="C315" s="71">
        <v>17</v>
      </c>
      <c r="D315" s="71">
        <f>IFERROR(IF(OR(IFERROR(VLOOKUP($B315&amp;"-"&amp;$C315,エリア表のみ!$D$5:$M$906,3,FALSE) ="●",FALSE),IFERROR(VLOOKUP($B315&amp;"-"&amp;$C315,エリア表のみ!$Q$5:$Z$906,3,FALSE) ="●",FALSE),IFERROR(VLOOKUP($B315&amp;"-"&amp;$C315,エリア表のみ!$AD$5:$AM$906,3,FALSE) ="●",FALSE)),1,0),0)</f>
        <v>0</v>
      </c>
      <c r="E315" s="71">
        <v>50</v>
      </c>
      <c r="F315" s="71">
        <f>IFERROR(IF(OR(IFERROR(VLOOKUP($B315&amp;"-"&amp;$C315,エリア表のみ!$D$5:$M$906,5,FALSE) ="●",FALSE),IFERROR(VLOOKUP($B315&amp;"-"&amp;$C315,エリア表のみ!$Q$5:$Z$906,5,FALSE) ="●",FALSE),IFERROR(VLOOKUP($B315&amp;"-"&amp;$C315,エリア表のみ!$AD$5:$AM$906,5,FALSE) ="●",FALSE)),1,0),0)</f>
        <v>0</v>
      </c>
      <c r="G315" s="71">
        <v>0</v>
      </c>
      <c r="H315" s="71">
        <f>IFERROR(IF(OR(IFERROR(VLOOKUP($B315&amp;"-"&amp;$C315,エリア表のみ!$D$5:$M$906,7,FALSE) ="●",FALSE),IFERROR(VLOOKUP($B315&amp;"-"&amp;$C315,エリア表のみ!$Q$5:$Z$906,7,FALSE) ="●",FALSE),IFERROR(VLOOKUP($B315&amp;"-"&amp;$C315,エリア表のみ!$AD$5:$AM$906,7,FALSE) ="●",FALSE)),1,0),0)</f>
        <v>0</v>
      </c>
      <c r="I315" s="71">
        <v>50</v>
      </c>
      <c r="J315" s="71">
        <f>IFERROR(_xlfn.IFS(IFERROR(VLOOKUP($B315&amp;"-"&amp;$C315,エリア表のみ!$D$5:$M$906,1,FALSE) =$B315&amp;"-"&amp;$C315,FALSE),IFERROR(VLOOKUP($B315&amp;"-"&amp;$C315,エリア表のみ!$D$5:$M$906,9,FALSE),0),IFERROR(VLOOKUP($B315&amp;"-"&amp;$C315,エリア表のみ!$Q$5:$Z$906,1,FALSE) =$B315&amp;"-"&amp;$C315,FALSE),IFERROR(VLOOKUP($B315&amp;"-"&amp;$C315,エリア表のみ!$Q$5:$Z$906,9,FALSE),0),IFERROR(VLOOKUP($B315&amp;"-"&amp;$C315,エリア表のみ!$AD$5:$AM$906,1,FALSE) =$B315&amp;"-"&amp;$C315,FALSE),IFERROR(VLOOKUP($B315&amp;"-"&amp;$C315,エリア表のみ!$AD$5:$AM$906,9,FALSE),0)),0)</f>
        <v>0</v>
      </c>
    </row>
    <row r="316" spans="1:12">
      <c r="A316" s="17">
        <v>18</v>
      </c>
      <c r="B316" s="17">
        <v>144</v>
      </c>
      <c r="C316" s="71">
        <v>18</v>
      </c>
      <c r="D316" s="71">
        <f>IFERROR(IF(OR(IFERROR(VLOOKUP($B316&amp;"-"&amp;$C316,エリア表のみ!$D$5:$M$906,3,FALSE) ="●",FALSE),IFERROR(VLOOKUP($B316&amp;"-"&amp;$C316,エリア表のみ!$Q$5:$Z$906,3,FALSE) ="●",FALSE),IFERROR(VLOOKUP($B316&amp;"-"&amp;$C316,エリア表のみ!$AD$5:$AM$906,3,FALSE) ="●",FALSE)),1,0),0)</f>
        <v>0</v>
      </c>
      <c r="E316" s="71">
        <v>70</v>
      </c>
      <c r="F316" s="71">
        <f>IFERROR(IF(OR(IFERROR(VLOOKUP($B316&amp;"-"&amp;$C316,エリア表のみ!$D$5:$M$906,5,FALSE) ="●",FALSE),IFERROR(VLOOKUP($B316&amp;"-"&amp;$C316,エリア表のみ!$Q$5:$Z$906,5,FALSE) ="●",FALSE),IFERROR(VLOOKUP($B316&amp;"-"&amp;$C316,エリア表のみ!$AD$5:$AM$906,5,FALSE) ="●",FALSE)),1,0),0)</f>
        <v>0</v>
      </c>
      <c r="G316" s="71">
        <v>155</v>
      </c>
      <c r="H316" s="71">
        <f>IFERROR(IF(OR(IFERROR(VLOOKUP($B316&amp;"-"&amp;$C316,エリア表のみ!$D$5:$M$906,7,FALSE) ="●",FALSE),IFERROR(VLOOKUP($B316&amp;"-"&amp;$C316,エリア表のみ!$Q$5:$Z$906,7,FALSE) ="●",FALSE),IFERROR(VLOOKUP($B316&amp;"-"&amp;$C316,エリア表のみ!$AD$5:$AM$906,7,FALSE) ="●",FALSE)),1,0),0)</f>
        <v>0</v>
      </c>
      <c r="I316" s="71">
        <v>225</v>
      </c>
      <c r="J316" s="71">
        <f>IFERROR(_xlfn.IFS(IFERROR(VLOOKUP($B316&amp;"-"&amp;$C316,エリア表のみ!$D$5:$M$906,1,FALSE) =$B316&amp;"-"&amp;$C316,FALSE),IFERROR(VLOOKUP($B316&amp;"-"&amp;$C316,エリア表のみ!$D$5:$M$906,9,FALSE),0),IFERROR(VLOOKUP($B316&amp;"-"&amp;$C316,エリア表のみ!$Q$5:$Z$906,1,FALSE) =$B316&amp;"-"&amp;$C316,FALSE),IFERROR(VLOOKUP($B316&amp;"-"&amp;$C316,エリア表のみ!$Q$5:$Z$906,9,FALSE),0),IFERROR(VLOOKUP($B316&amp;"-"&amp;$C316,エリア表のみ!$AD$5:$AM$906,1,FALSE) =$B316&amp;"-"&amp;$C316,FALSE),IFERROR(VLOOKUP($B316&amp;"-"&amp;$C316,エリア表のみ!$AD$5:$AM$906,9,FALSE),0)),0)</f>
        <v>0</v>
      </c>
    </row>
    <row r="317" spans="1:12">
      <c r="A317" s="17">
        <v>19</v>
      </c>
      <c r="B317" s="17">
        <v>144</v>
      </c>
      <c r="C317" s="71">
        <v>19</v>
      </c>
      <c r="D317" s="71">
        <f>IFERROR(IF(OR(IFERROR(VLOOKUP($B317&amp;"-"&amp;$C317,エリア表のみ!$D$5:$M$906,3,FALSE) ="●",FALSE),IFERROR(VLOOKUP($B317&amp;"-"&amp;$C317,エリア表のみ!$Q$5:$Z$906,3,FALSE) ="●",FALSE),IFERROR(VLOOKUP($B317&amp;"-"&amp;$C317,エリア表のみ!$AD$5:$AM$906,3,FALSE) ="●",FALSE)),1,0),0)</f>
        <v>0</v>
      </c>
      <c r="E317" s="71">
        <v>300</v>
      </c>
      <c r="F317" s="71">
        <f>IFERROR(IF(OR(IFERROR(VLOOKUP($B317&amp;"-"&amp;$C317,エリア表のみ!$D$5:$M$906,5,FALSE) ="●",FALSE),IFERROR(VLOOKUP($B317&amp;"-"&amp;$C317,エリア表のみ!$Q$5:$Z$906,5,FALSE) ="●",FALSE),IFERROR(VLOOKUP($B317&amp;"-"&amp;$C317,エリア表のみ!$AD$5:$AM$906,5,FALSE) ="●",FALSE)),1,0),0)</f>
        <v>0</v>
      </c>
      <c r="G317" s="71">
        <v>210</v>
      </c>
      <c r="H317" s="71">
        <f>IFERROR(IF(OR(IFERROR(VLOOKUP($B317&amp;"-"&amp;$C317,エリア表のみ!$D$5:$M$906,7,FALSE) ="●",FALSE),IFERROR(VLOOKUP($B317&amp;"-"&amp;$C317,エリア表のみ!$Q$5:$Z$906,7,FALSE) ="●",FALSE),IFERROR(VLOOKUP($B317&amp;"-"&amp;$C317,エリア表のみ!$AD$5:$AM$906,7,FALSE) ="●",FALSE)),1,0),0)</f>
        <v>0</v>
      </c>
      <c r="I317" s="71">
        <v>510</v>
      </c>
      <c r="J317" s="71">
        <f>IFERROR(_xlfn.IFS(IFERROR(VLOOKUP($B317&amp;"-"&amp;$C317,エリア表のみ!$D$5:$M$906,1,FALSE) =$B317&amp;"-"&amp;$C317,FALSE),IFERROR(VLOOKUP($B317&amp;"-"&amp;$C317,エリア表のみ!$D$5:$M$906,9,FALSE),0),IFERROR(VLOOKUP($B317&amp;"-"&amp;$C317,エリア表のみ!$Q$5:$Z$906,1,FALSE) =$B317&amp;"-"&amp;$C317,FALSE),IFERROR(VLOOKUP($B317&amp;"-"&amp;$C317,エリア表のみ!$Q$5:$Z$906,9,FALSE),0),IFERROR(VLOOKUP($B317&amp;"-"&amp;$C317,エリア表のみ!$AD$5:$AM$906,1,FALSE) =$B317&amp;"-"&amp;$C317,FALSE),IFERROR(VLOOKUP($B317&amp;"-"&amp;$C317,エリア表のみ!$AD$5:$AM$906,9,FALSE),0)),0)</f>
        <v>0</v>
      </c>
      <c r="L317" s="18"/>
    </row>
    <row r="318" spans="1:12">
      <c r="A318" s="17">
        <v>20</v>
      </c>
      <c r="B318" s="17">
        <v>144</v>
      </c>
      <c r="C318" s="71">
        <v>20</v>
      </c>
      <c r="D318" s="71">
        <f>IFERROR(IF(OR(IFERROR(VLOOKUP($B318&amp;"-"&amp;$C318,エリア表のみ!$D$5:$M$906,3,FALSE) ="●",FALSE),IFERROR(VLOOKUP($B318&amp;"-"&amp;$C318,エリア表のみ!$Q$5:$Z$906,3,FALSE) ="●",FALSE),IFERROR(VLOOKUP($B318&amp;"-"&amp;$C318,エリア表のみ!$AD$5:$AM$906,3,FALSE) ="●",FALSE)),1,0),0)</f>
        <v>0</v>
      </c>
      <c r="E318" s="71">
        <v>250</v>
      </c>
      <c r="F318" s="71">
        <f>IFERROR(IF(OR(IFERROR(VLOOKUP($B318&amp;"-"&amp;$C318,エリア表のみ!$D$5:$M$906,5,FALSE) ="●",FALSE),IFERROR(VLOOKUP($B318&amp;"-"&amp;$C318,エリア表のみ!$Q$5:$Z$906,5,FALSE) ="●",FALSE),IFERROR(VLOOKUP($B318&amp;"-"&amp;$C318,エリア表のみ!$AD$5:$AM$906,5,FALSE) ="●",FALSE)),1,0),0)</f>
        <v>0</v>
      </c>
      <c r="G318" s="71">
        <v>110</v>
      </c>
      <c r="H318" s="71">
        <f>IFERROR(IF(OR(IFERROR(VLOOKUP($B318&amp;"-"&amp;$C318,エリア表のみ!$D$5:$M$906,7,FALSE) ="●",FALSE),IFERROR(VLOOKUP($B318&amp;"-"&amp;$C318,エリア表のみ!$Q$5:$Z$906,7,FALSE) ="●",FALSE),IFERROR(VLOOKUP($B318&amp;"-"&amp;$C318,エリア表のみ!$AD$5:$AM$906,7,FALSE) ="●",FALSE)),1,0),0)</f>
        <v>0</v>
      </c>
      <c r="I318" s="71">
        <v>360</v>
      </c>
      <c r="J318" s="71">
        <f>IFERROR(_xlfn.IFS(IFERROR(VLOOKUP($B318&amp;"-"&amp;$C318,エリア表のみ!$D$5:$M$906,1,FALSE) =$B318&amp;"-"&amp;$C318,FALSE),IFERROR(VLOOKUP($B318&amp;"-"&amp;$C318,エリア表のみ!$D$5:$M$906,9,FALSE),0),IFERROR(VLOOKUP($B318&amp;"-"&amp;$C318,エリア表のみ!$Q$5:$Z$906,1,FALSE) =$B318&amp;"-"&amp;$C318,FALSE),IFERROR(VLOOKUP($B318&amp;"-"&amp;$C318,エリア表のみ!$Q$5:$Z$906,9,FALSE),0),IFERROR(VLOOKUP($B318&amp;"-"&amp;$C318,エリア表のみ!$AD$5:$AM$906,1,FALSE) =$B318&amp;"-"&amp;$C318,FALSE),IFERROR(VLOOKUP($B318&amp;"-"&amp;$C318,エリア表のみ!$AD$5:$AM$906,9,FALSE),0)),0)</f>
        <v>0</v>
      </c>
    </row>
    <row r="319" spans="1:12">
      <c r="A319" s="17">
        <v>23</v>
      </c>
      <c r="B319" s="17">
        <v>144</v>
      </c>
      <c r="C319" s="71">
        <v>23</v>
      </c>
      <c r="D319" s="71">
        <f>IFERROR(IF(OR(IFERROR(VLOOKUP($B319&amp;"-"&amp;$C319,エリア表のみ!$D$5:$M$906,3,FALSE) ="●",FALSE),IFERROR(VLOOKUP($B319&amp;"-"&amp;$C319,エリア表のみ!$Q$5:$Z$906,3,FALSE) ="●",FALSE),IFERROR(VLOOKUP($B319&amp;"-"&amp;$C319,エリア表のみ!$AD$5:$AM$906,3,FALSE) ="●",FALSE)),1,0),0)</f>
        <v>0</v>
      </c>
      <c r="E319" s="71">
        <v>80</v>
      </c>
      <c r="F319" s="71">
        <f>IFERROR(IF(OR(IFERROR(VLOOKUP($B319&amp;"-"&amp;$C319,エリア表のみ!$D$5:$M$906,5,FALSE) ="●",FALSE),IFERROR(VLOOKUP($B319&amp;"-"&amp;$C319,エリア表のみ!$Q$5:$Z$906,5,FALSE) ="●",FALSE),IFERROR(VLOOKUP($B319&amp;"-"&amp;$C319,エリア表のみ!$AD$5:$AM$906,5,FALSE) ="●",FALSE)),1,0),0)</f>
        <v>0</v>
      </c>
      <c r="G319" s="71">
        <v>10</v>
      </c>
      <c r="H319" s="71">
        <f>IFERROR(IF(OR(IFERROR(VLOOKUP($B319&amp;"-"&amp;$C319,エリア表のみ!$D$5:$M$906,7,FALSE) ="●",FALSE),IFERROR(VLOOKUP($B319&amp;"-"&amp;$C319,エリア表のみ!$Q$5:$Z$906,7,FALSE) ="●",FALSE),IFERROR(VLOOKUP($B319&amp;"-"&amp;$C319,エリア表のみ!$AD$5:$AM$906,7,FALSE) ="●",FALSE)),1,0),0)</f>
        <v>0</v>
      </c>
      <c r="I319" s="71">
        <v>90</v>
      </c>
      <c r="J319" s="71">
        <f>IFERROR(_xlfn.IFS(IFERROR(VLOOKUP($B319&amp;"-"&amp;$C319,エリア表のみ!$D$5:$M$906,1,FALSE) =$B319&amp;"-"&amp;$C319,FALSE),IFERROR(VLOOKUP($B319&amp;"-"&amp;$C319,エリア表のみ!$D$5:$M$906,9,FALSE),0),IFERROR(VLOOKUP($B319&amp;"-"&amp;$C319,エリア表のみ!$Q$5:$Z$906,1,FALSE) =$B319&amp;"-"&amp;$C319,FALSE),IFERROR(VLOOKUP($B319&amp;"-"&amp;$C319,エリア表のみ!$Q$5:$Z$906,9,FALSE),0),IFERROR(VLOOKUP($B319&amp;"-"&amp;$C319,エリア表のみ!$AD$5:$AM$906,1,FALSE) =$B319&amp;"-"&amp;$C319,FALSE),IFERROR(VLOOKUP($B319&amp;"-"&amp;$C319,エリア表のみ!$AD$5:$AM$906,9,FALSE),0)),0)</f>
        <v>0</v>
      </c>
    </row>
  </sheetData>
  <phoneticPr fontId="6"/>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5A9-C735-4361-81A9-3E5BEBA535C6}">
  <sheetPr codeName="Sheet6">
    <tabColor rgb="FFFF0000"/>
  </sheetPr>
  <dimension ref="B2:F7"/>
  <sheetViews>
    <sheetView workbookViewId="0"/>
  </sheetViews>
  <sheetFormatPr defaultColWidth="9" defaultRowHeight="18.75"/>
  <cols>
    <col min="1" max="2" width="9" style="93"/>
    <col min="3" max="3" width="11.875" style="93" bestFit="1" customWidth="1"/>
    <col min="4" max="16384" width="9" style="93"/>
  </cols>
  <sheetData>
    <row r="2" spans="2:6">
      <c r="B2" s="93" t="s">
        <v>1561</v>
      </c>
      <c r="E2" s="93" t="s">
        <v>1560</v>
      </c>
    </row>
    <row r="3" spans="2:6">
      <c r="B3" s="93" t="s">
        <v>1520</v>
      </c>
      <c r="C3" s="93" t="s">
        <v>1559</v>
      </c>
      <c r="E3" s="93" t="s">
        <v>1520</v>
      </c>
      <c r="F3" s="93" t="s">
        <v>1559</v>
      </c>
    </row>
    <row r="4" spans="2:6">
      <c r="B4" s="93">
        <v>0</v>
      </c>
      <c r="E4" s="93">
        <v>0</v>
      </c>
      <c r="F4" s="93" t="s">
        <v>1564</v>
      </c>
    </row>
    <row r="5" spans="2:6">
      <c r="B5" s="93">
        <v>1</v>
      </c>
      <c r="C5" s="93" t="s">
        <v>214</v>
      </c>
      <c r="E5" s="93">
        <v>1</v>
      </c>
      <c r="F5" s="93" t="s">
        <v>1563</v>
      </c>
    </row>
    <row r="6" spans="2:6">
      <c r="B6" s="93">
        <v>2</v>
      </c>
      <c r="C6" s="93" t="s">
        <v>215</v>
      </c>
    </row>
    <row r="7" spans="2:6">
      <c r="B7" s="93">
        <v>3</v>
      </c>
      <c r="C7" s="93" t="s">
        <v>1562</v>
      </c>
    </row>
  </sheetData>
  <phoneticPr fontId="6"/>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1E261-7D5E-4A63-8887-12D02EBA5AA3}">
  <sheetPr>
    <tabColor theme="0" tint="-0.499984740745262"/>
  </sheetPr>
  <dimension ref="A1:L76"/>
  <sheetViews>
    <sheetView showGridLines="0" zoomScale="90" zoomScaleNormal="90" workbookViewId="0">
      <pane ySplit="10" topLeftCell="A11" activePane="bottomLeft" state="frozen"/>
      <selection activeCell="H36" sqref="H36"/>
      <selection pane="bottomLeft" activeCell="E3" sqref="E3"/>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入力!E57</f>
        <v>7.八代市</v>
      </c>
      <c r="E1" s="17"/>
      <c r="G1" s="17"/>
      <c r="I1" s="17"/>
      <c r="J1" s="17"/>
    </row>
    <row r="2" spans="1:12">
      <c r="A2" s="2" t="s">
        <v>246</v>
      </c>
      <c r="B2" s="17" t="s">
        <v>3357</v>
      </c>
      <c r="E2" s="17" t="s">
        <v>214</v>
      </c>
      <c r="G2" s="17" t="s">
        <v>215</v>
      </c>
      <c r="I2" s="17" t="s">
        <v>213</v>
      </c>
      <c r="J2" s="17"/>
      <c r="L2" s="17" t="s">
        <v>262</v>
      </c>
    </row>
    <row r="3" spans="1:12">
      <c r="A3" s="17" t="s">
        <v>1533</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str">
        <f>IF(_xlfn.NUMBERVALUE(入力!F60) &gt;0,入力!F60,入力!F59)</f>
        <v>1</v>
      </c>
      <c r="G4" s="70" t="str">
        <f>IF(_xlfn.NUMBERVALUE(入力!G60) &gt;0,入力!G60,入力!G59)</f>
        <v>2</v>
      </c>
      <c r="I4" s="70" t="str">
        <f>IF(_xlfn.NUMBERVALUE(入力!H60) &gt;0,入力!H60,入力!H59)</f>
        <v>3</v>
      </c>
      <c r="J4" s="17"/>
      <c r="K4" s="17">
        <v>2</v>
      </c>
      <c r="L4" s="68">
        <f>IFERROR(VLOOKUP(入力!C34,caution!$A$2:$B$11,2,FALSE),0)</f>
        <v>0</v>
      </c>
    </row>
    <row r="5" spans="1:12">
      <c r="A5" s="2" t="s">
        <v>247</v>
      </c>
      <c r="B5" s="68" t="e">
        <f>VLOOKUP(入力!C22,sector!A:B,2,FALSE)</f>
        <v>#N/A</v>
      </c>
      <c r="D5" s="2" t="s">
        <v>1546</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1547</v>
      </c>
      <c r="E7" s="68" t="str">
        <f>入力!F62</f>
        <v>100</v>
      </c>
      <c r="G7" s="68" t="str">
        <f>入力!G62</f>
        <v>200</v>
      </c>
      <c r="I7" s="68" t="str">
        <f>入力!H62</f>
        <v>300</v>
      </c>
      <c r="J7" s="17"/>
      <c r="L7" s="17" t="s">
        <v>266</v>
      </c>
    </row>
    <row r="8" spans="1:12">
      <c r="A8" s="2" t="s">
        <v>175</v>
      </c>
      <c r="B8" s="89">
        <f>COUNTA(A:A)</f>
        <v>76</v>
      </c>
      <c r="D8" s="73"/>
      <c r="E8" s="74"/>
      <c r="F8" s="72"/>
      <c r="G8" s="74"/>
      <c r="H8" s="72"/>
      <c r="I8" s="74"/>
      <c r="J8" s="17"/>
      <c r="L8" s="69" t="e">
        <f>VLOOKUP(入力!C21,channel!G:H,2,FALSE)</f>
        <v>#N/A</v>
      </c>
    </row>
    <row r="9" spans="1:12">
      <c r="A9" s="17" t="s">
        <v>1534</v>
      </c>
      <c r="B9" s="68">
        <v>7</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156</v>
      </c>
      <c r="C11" s="71">
        <v>1</v>
      </c>
      <c r="D11" s="71">
        <f>IFERROR(IF(OR(IFERROR(VLOOKUP($B11&amp;"-"&amp;$C11,エリア表のみ!$D$5:$M$906,3,FALSE) ="●",FALSE),IFERROR(VLOOKUP($B11&amp;"-"&amp;$C11,エリア表のみ!$Q$5:$Z$906,3,FALSE) ="●",FALSE),IFERROR(VLOOKUP($B11&amp;"-"&amp;$C11,エリア表のみ!$AD$5:$AM$906,3,FALSE) ="●",FALSE)),1,0),0)</f>
        <v>0</v>
      </c>
      <c r="E11" s="71">
        <v>180</v>
      </c>
      <c r="F11" s="71">
        <f>IFERROR(IF(OR(IFERROR(VLOOKUP($B11&amp;"-"&amp;$C11,エリア表のみ!$D$5:$M$906,5,FALSE) ="●",FALSE),IFERROR(VLOOKUP($B11&amp;"-"&amp;$C11,エリア表のみ!$Q$5:$Z$906,5,FALSE) ="●",FALSE),IFERROR(VLOOKUP($B11&amp;"-"&amp;$C11,エリア表のみ!$AD$5:$AM$906,5,FALSE) ="●",FALSE)),1,0),0)</f>
        <v>0</v>
      </c>
      <c r="G11" s="71">
        <v>45</v>
      </c>
      <c r="H11" s="71">
        <f>IFERROR(IF(OR(IFERROR(VLOOKUP($B11&amp;"-"&amp;$C11,エリア表のみ!$D$5:$M$906,7,FALSE) ="●",FALSE),IFERROR(VLOOKUP($B11&amp;"-"&amp;$C11,エリア表のみ!$Q$5:$Z$906,7,FALSE) ="●",FALSE),IFERROR(VLOOKUP($B11&amp;"-"&amp;$C11,エリア表のみ!$AD$5:$AM$906,7,FALSE) ="●",FALSE)),1,0),0)</f>
        <v>0</v>
      </c>
      <c r="I11" s="71">
        <v>225</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156</v>
      </c>
      <c r="C12" s="71">
        <v>2</v>
      </c>
      <c r="D12" s="71">
        <f>IFERROR(IF(OR(IFERROR(VLOOKUP($B12&amp;"-"&amp;$C12,エリア表のみ!$D$5:$M$906,3,FALSE) ="●",FALSE),IFERROR(VLOOKUP($B12&amp;"-"&amp;$C12,エリア表のみ!$Q$5:$Z$906,3,FALSE) ="●",FALSE),IFERROR(VLOOKUP($B12&amp;"-"&amp;$C12,エリア表のみ!$AD$5:$AM$906,3,FALSE) ="●",FALSE)),1,0),0)</f>
        <v>0</v>
      </c>
      <c r="E12" s="71">
        <v>13</v>
      </c>
      <c r="F12" s="71">
        <f>IFERROR(IF(OR(IFERROR(VLOOKUP($B12&amp;"-"&amp;$C12,エリア表のみ!$D$5:$M$906,5,FALSE) ="●",FALSE),IFERROR(VLOOKUP($B12&amp;"-"&amp;$C12,エリア表のみ!$Q$5:$Z$906,5,FALSE) ="●",FALSE),IFERROR(VLOOKUP($B12&amp;"-"&amp;$C12,エリア表のみ!$AD$5:$AM$906,5,FALSE) ="●",FALSE)),1,0),0)</f>
        <v>0</v>
      </c>
      <c r="G12" s="71">
        <v>0</v>
      </c>
      <c r="H12" s="71">
        <f>IFERROR(IF(OR(IFERROR(VLOOKUP($B12&amp;"-"&amp;$C12,エリア表のみ!$D$5:$M$906,7,FALSE) ="●",FALSE),IFERROR(VLOOKUP($B12&amp;"-"&amp;$C12,エリア表のみ!$Q$5:$Z$906,7,FALSE) ="●",FALSE),IFERROR(VLOOKUP($B12&amp;"-"&amp;$C12,エリア表のみ!$AD$5:$AM$906,7,FALSE) ="●",FALSE)),1,0),0)</f>
        <v>0</v>
      </c>
      <c r="I12" s="71">
        <v>13</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3</v>
      </c>
      <c r="B13" s="17">
        <v>156</v>
      </c>
      <c r="C13" s="71">
        <v>3</v>
      </c>
      <c r="D13" s="71">
        <f>IFERROR(IF(OR(IFERROR(VLOOKUP($B13&amp;"-"&amp;$C13,エリア表のみ!$D$5:$M$906,3,FALSE) ="●",FALSE),IFERROR(VLOOKUP($B13&amp;"-"&amp;$C13,エリア表のみ!$Q$5:$Z$906,3,FALSE) ="●",FALSE),IFERROR(VLOOKUP($B13&amp;"-"&amp;$C13,エリア表のみ!$AD$5:$AM$906,3,FALSE) ="●",FALSE)),1,0),0)</f>
        <v>0</v>
      </c>
      <c r="E13" s="71">
        <v>80</v>
      </c>
      <c r="F13" s="71">
        <f>IFERROR(IF(OR(IFERROR(VLOOKUP($B13&amp;"-"&amp;$C13,エリア表のみ!$D$5:$M$906,5,FALSE) ="●",FALSE),IFERROR(VLOOKUP($B13&amp;"-"&amp;$C13,エリア表のみ!$Q$5:$Z$906,5,FALSE) ="●",FALSE),IFERROR(VLOOKUP($B13&amp;"-"&amp;$C13,エリア表のみ!$AD$5:$AM$906,5,FALSE) ="●",FALSE)),1,0),0)</f>
        <v>0</v>
      </c>
      <c r="G13" s="71">
        <v>170</v>
      </c>
      <c r="H13" s="71">
        <f>IFERROR(IF(OR(IFERROR(VLOOKUP($B13&amp;"-"&amp;$C13,エリア表のみ!$D$5:$M$906,7,FALSE) ="●",FALSE),IFERROR(VLOOKUP($B13&amp;"-"&amp;$C13,エリア表のみ!$Q$5:$Z$906,7,FALSE) ="●",FALSE),IFERROR(VLOOKUP($B13&amp;"-"&amp;$C13,エリア表のみ!$AD$5:$AM$906,7,FALSE) ="●",FALSE)),1,0),0)</f>
        <v>0</v>
      </c>
      <c r="I13" s="71">
        <v>250</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4</v>
      </c>
      <c r="B14" s="17">
        <v>156</v>
      </c>
      <c r="C14" s="71">
        <v>4</v>
      </c>
      <c r="D14" s="71">
        <f>IFERROR(IF(OR(IFERROR(VLOOKUP($B14&amp;"-"&amp;$C14,エリア表のみ!$D$5:$M$906,3,FALSE) ="●",FALSE),IFERROR(VLOOKUP($B14&amp;"-"&amp;$C14,エリア表のみ!$Q$5:$Z$906,3,FALSE) ="●",FALSE),IFERROR(VLOOKUP($B14&amp;"-"&amp;$C14,エリア表のみ!$AD$5:$AM$906,3,FALSE) ="●",FALSE)),1,0),0)</f>
        <v>0</v>
      </c>
      <c r="E14" s="71">
        <v>35</v>
      </c>
      <c r="F14" s="71">
        <f>IFERROR(IF(OR(IFERROR(VLOOKUP($B14&amp;"-"&amp;$C14,エリア表のみ!$D$5:$M$906,5,FALSE) ="●",FALSE),IFERROR(VLOOKUP($B14&amp;"-"&amp;$C14,エリア表のみ!$Q$5:$Z$906,5,FALSE) ="●",FALSE),IFERROR(VLOOKUP($B14&amp;"-"&amp;$C14,エリア表のみ!$AD$5:$AM$906,5,FALSE) ="●",FALSE)),1,0),0)</f>
        <v>0</v>
      </c>
      <c r="G14" s="71">
        <v>55</v>
      </c>
      <c r="H14" s="71">
        <f>IFERROR(IF(OR(IFERROR(VLOOKUP($B14&amp;"-"&amp;$C14,エリア表のみ!$D$5:$M$906,7,FALSE) ="●",FALSE),IFERROR(VLOOKUP($B14&amp;"-"&amp;$C14,エリア表のみ!$Q$5:$Z$906,7,FALSE) ="●",FALSE),IFERROR(VLOOKUP($B14&amp;"-"&amp;$C14,エリア表のみ!$AD$5:$AM$906,7,FALSE) ="●",FALSE)),1,0),0)</f>
        <v>0</v>
      </c>
      <c r="I14" s="71">
        <v>90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5</v>
      </c>
      <c r="B15" s="17">
        <v>156</v>
      </c>
      <c r="C15" s="71">
        <v>5</v>
      </c>
      <c r="D15" s="71">
        <f>IFERROR(IF(OR(IFERROR(VLOOKUP($B15&amp;"-"&amp;$C15,エリア表のみ!$D$5:$M$906,3,FALSE) ="●",FALSE),IFERROR(VLOOKUP($B15&amp;"-"&amp;$C15,エリア表のみ!$Q$5:$Z$906,3,FALSE) ="●",FALSE),IFERROR(VLOOKUP($B15&amp;"-"&amp;$C15,エリア表のみ!$AD$5:$AM$906,3,FALSE) ="●",FALSE)),1,0),0)</f>
        <v>0</v>
      </c>
      <c r="E15" s="71">
        <v>110</v>
      </c>
      <c r="F15" s="71">
        <f>IFERROR(IF(OR(IFERROR(VLOOKUP($B15&amp;"-"&amp;$C15,エリア表のみ!$D$5:$M$906,5,FALSE) ="●",FALSE),IFERROR(VLOOKUP($B15&amp;"-"&amp;$C15,エリア表のみ!$Q$5:$Z$906,5,FALSE) ="●",FALSE),IFERROR(VLOOKUP($B15&amp;"-"&amp;$C15,エリア表のみ!$AD$5:$AM$906,5,FALSE) ="●",FALSE)),1,0),0)</f>
        <v>0</v>
      </c>
      <c r="G15" s="71">
        <v>50</v>
      </c>
      <c r="H15" s="71">
        <f>IFERROR(IF(OR(IFERROR(VLOOKUP($B15&amp;"-"&amp;$C15,エリア表のみ!$D$5:$M$906,7,FALSE) ="●",FALSE),IFERROR(VLOOKUP($B15&amp;"-"&amp;$C15,エリア表のみ!$Q$5:$Z$906,7,FALSE) ="●",FALSE),IFERROR(VLOOKUP($B15&amp;"-"&amp;$C15,エリア表のみ!$AD$5:$AM$906,7,FALSE) ="●",FALSE)),1,0),0)</f>
        <v>0</v>
      </c>
      <c r="I15" s="71">
        <v>160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6</v>
      </c>
      <c r="B16" s="17">
        <v>156</v>
      </c>
      <c r="C16" s="71">
        <v>6</v>
      </c>
      <c r="D16" s="71">
        <f>IFERROR(IF(OR(IFERROR(VLOOKUP($B16&amp;"-"&amp;$C16,エリア表のみ!$D$5:$M$906,3,FALSE) ="●",FALSE),IFERROR(VLOOKUP($B16&amp;"-"&amp;$C16,エリア表のみ!$Q$5:$Z$906,3,FALSE) ="●",FALSE),IFERROR(VLOOKUP($B16&amp;"-"&amp;$C16,エリア表のみ!$AD$5:$AM$906,3,FALSE) ="●",FALSE)),1,0),0)</f>
        <v>0</v>
      </c>
      <c r="E16" s="71">
        <v>120</v>
      </c>
      <c r="F16" s="71">
        <f>IFERROR(IF(OR(IFERROR(VLOOKUP($B16&amp;"-"&amp;$C16,エリア表のみ!$D$5:$M$906,5,FALSE) ="●",FALSE),IFERROR(VLOOKUP($B16&amp;"-"&amp;$C16,エリア表のみ!$Q$5:$Z$906,5,FALSE) ="●",FALSE),IFERROR(VLOOKUP($B16&amp;"-"&amp;$C16,エリア表のみ!$AD$5:$AM$906,5,FALSE) ="●",FALSE)),1,0),0)</f>
        <v>0</v>
      </c>
      <c r="G16" s="71">
        <v>150</v>
      </c>
      <c r="H16" s="71">
        <f>IFERROR(IF(OR(IFERROR(VLOOKUP($B16&amp;"-"&amp;$C16,エリア表のみ!$D$5:$M$906,7,FALSE) ="●",FALSE),IFERROR(VLOOKUP($B16&amp;"-"&amp;$C16,エリア表のみ!$Q$5:$Z$906,7,FALSE) ="●",FALSE),IFERROR(VLOOKUP($B16&amp;"-"&amp;$C16,エリア表のみ!$AD$5:$AM$906,7,FALSE) ="●",FALSE)),1,0),0)</f>
        <v>0</v>
      </c>
      <c r="I16" s="71">
        <v>270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7</v>
      </c>
      <c r="B17" s="17">
        <v>156</v>
      </c>
      <c r="C17" s="71">
        <v>7</v>
      </c>
      <c r="D17" s="71">
        <f>IFERROR(IF(OR(IFERROR(VLOOKUP($B17&amp;"-"&amp;$C17,エリア表のみ!$D$5:$M$906,3,FALSE) ="●",FALSE),IFERROR(VLOOKUP($B17&amp;"-"&amp;$C17,エリア表のみ!$Q$5:$Z$906,3,FALSE) ="●",FALSE),IFERROR(VLOOKUP($B17&amp;"-"&amp;$C17,エリア表のみ!$AD$5:$AM$906,3,FALSE) ="●",FALSE)),1,0),0)</f>
        <v>0</v>
      </c>
      <c r="E17" s="71">
        <v>100</v>
      </c>
      <c r="F17" s="71">
        <f>IFERROR(IF(OR(IFERROR(VLOOKUP($B17&amp;"-"&amp;$C17,エリア表のみ!$D$5:$M$906,5,FALSE) ="●",FALSE),IFERROR(VLOOKUP($B17&amp;"-"&amp;$C17,エリア表のみ!$Q$5:$Z$906,5,FALSE) ="●",FALSE),IFERROR(VLOOKUP($B17&amp;"-"&amp;$C17,エリア表のみ!$AD$5:$AM$906,5,FALSE) ="●",FALSE)),1,0),0)</f>
        <v>0</v>
      </c>
      <c r="G17" s="71">
        <v>130</v>
      </c>
      <c r="H17" s="71">
        <f>IFERROR(IF(OR(IFERROR(VLOOKUP($B17&amp;"-"&amp;$C17,エリア表のみ!$D$5:$M$906,7,FALSE) ="●",FALSE),IFERROR(VLOOKUP($B17&amp;"-"&amp;$C17,エリア表のみ!$Q$5:$Z$906,7,FALSE) ="●",FALSE),IFERROR(VLOOKUP($B17&amp;"-"&amp;$C17,エリア表のみ!$AD$5:$AM$906,7,FALSE) ="●",FALSE)),1,0),0)</f>
        <v>0</v>
      </c>
      <c r="I17" s="71">
        <v>230</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8</v>
      </c>
      <c r="B18" s="17">
        <v>156</v>
      </c>
      <c r="C18" s="71">
        <v>8</v>
      </c>
      <c r="D18" s="71">
        <f>IFERROR(IF(OR(IFERROR(VLOOKUP($B18&amp;"-"&amp;$C18,エリア表のみ!$D$5:$M$906,3,FALSE) ="●",FALSE),IFERROR(VLOOKUP($B18&amp;"-"&amp;$C18,エリア表のみ!$Q$5:$Z$906,3,FALSE) ="●",FALSE),IFERROR(VLOOKUP($B18&amp;"-"&amp;$C18,エリア表のみ!$AD$5:$AM$906,3,FALSE) ="●",FALSE)),1,0),0)</f>
        <v>0</v>
      </c>
      <c r="E18" s="71">
        <v>40</v>
      </c>
      <c r="F18" s="71">
        <f>IFERROR(IF(OR(IFERROR(VLOOKUP($B18&amp;"-"&amp;$C18,エリア表のみ!$D$5:$M$906,5,FALSE) ="●",FALSE),IFERROR(VLOOKUP($B18&amp;"-"&amp;$C18,エリア表のみ!$Q$5:$Z$906,5,FALSE) ="●",FALSE),IFERROR(VLOOKUP($B18&amp;"-"&amp;$C18,エリア表のみ!$AD$5:$AM$906,5,FALSE) ="●",FALSE)),1,0),0)</f>
        <v>0</v>
      </c>
      <c r="G18" s="71">
        <v>40</v>
      </c>
      <c r="H18" s="71">
        <f>IFERROR(IF(OR(IFERROR(VLOOKUP($B18&amp;"-"&amp;$C18,エリア表のみ!$D$5:$M$906,7,FALSE) ="●",FALSE),IFERROR(VLOOKUP($B18&amp;"-"&amp;$C18,エリア表のみ!$Q$5:$Z$906,7,FALSE) ="●",FALSE),IFERROR(VLOOKUP($B18&amp;"-"&amp;$C18,エリア表のみ!$AD$5:$AM$906,7,FALSE) ="●",FALSE)),1,0),0)</f>
        <v>0</v>
      </c>
      <c r="I18" s="71">
        <v>80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9</v>
      </c>
      <c r="B19" s="17">
        <v>156</v>
      </c>
      <c r="C19" s="71">
        <v>9</v>
      </c>
      <c r="D19" s="71">
        <f>IFERROR(IF(OR(IFERROR(VLOOKUP($B19&amp;"-"&amp;$C19,エリア表のみ!$D$5:$M$906,3,FALSE) ="●",FALSE),IFERROR(VLOOKUP($B19&amp;"-"&amp;$C19,エリア表のみ!$Q$5:$Z$906,3,FALSE) ="●",FALSE),IFERROR(VLOOKUP($B19&amp;"-"&amp;$C19,エリア表のみ!$AD$5:$AM$906,3,FALSE) ="●",FALSE)),1,0),0)</f>
        <v>0</v>
      </c>
      <c r="E19" s="71">
        <v>30</v>
      </c>
      <c r="F19" s="71">
        <f>IFERROR(IF(OR(IFERROR(VLOOKUP($B19&amp;"-"&amp;$C19,エリア表のみ!$D$5:$M$906,5,FALSE) ="●",FALSE),IFERROR(VLOOKUP($B19&amp;"-"&amp;$C19,エリア表のみ!$Q$5:$Z$906,5,FALSE) ="●",FALSE),IFERROR(VLOOKUP($B19&amp;"-"&amp;$C19,エリア表のみ!$AD$5:$AM$906,5,FALSE) ="●",FALSE)),1,0),0)</f>
        <v>0</v>
      </c>
      <c r="G19" s="71">
        <v>10</v>
      </c>
      <c r="H19" s="71">
        <f>IFERROR(IF(OR(IFERROR(VLOOKUP($B19&amp;"-"&amp;$C19,エリア表のみ!$D$5:$M$906,7,FALSE) ="●",FALSE),IFERROR(VLOOKUP($B19&amp;"-"&amp;$C19,エリア表のみ!$Q$5:$Z$906,7,FALSE) ="●",FALSE),IFERROR(VLOOKUP($B19&amp;"-"&amp;$C19,エリア表のみ!$AD$5:$AM$906,7,FALSE) ="●",FALSE)),1,0),0)</f>
        <v>0</v>
      </c>
      <c r="I19" s="71">
        <v>40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10</v>
      </c>
      <c r="B20" s="17">
        <v>156</v>
      </c>
      <c r="C20" s="71">
        <v>10</v>
      </c>
      <c r="D20" s="71">
        <f>IFERROR(IF(OR(IFERROR(VLOOKUP($B20&amp;"-"&amp;$C20,エリア表のみ!$D$5:$M$906,3,FALSE) ="●",FALSE),IFERROR(VLOOKUP($B20&amp;"-"&amp;$C20,エリア表のみ!$Q$5:$Z$906,3,FALSE) ="●",FALSE),IFERROR(VLOOKUP($B20&amp;"-"&amp;$C20,エリア表のみ!$AD$5:$AM$906,3,FALSE) ="●",FALSE)),1,0),0)</f>
        <v>0</v>
      </c>
      <c r="E20" s="71">
        <v>50</v>
      </c>
      <c r="F20" s="71">
        <f>IFERROR(IF(OR(IFERROR(VLOOKUP($B20&amp;"-"&amp;$C20,エリア表のみ!$D$5:$M$906,5,FALSE) ="●",FALSE),IFERROR(VLOOKUP($B20&amp;"-"&amp;$C20,エリア表のみ!$Q$5:$Z$906,5,FALSE) ="●",FALSE),IFERROR(VLOOKUP($B20&amp;"-"&amp;$C20,エリア表のみ!$AD$5:$AM$906,5,FALSE) ="●",FALSE)),1,0),0)</f>
        <v>0</v>
      </c>
      <c r="G20" s="71">
        <v>40</v>
      </c>
      <c r="H20" s="71">
        <f>IFERROR(IF(OR(IFERROR(VLOOKUP($B20&amp;"-"&amp;$C20,エリア表のみ!$D$5:$M$906,7,FALSE) ="●",FALSE),IFERROR(VLOOKUP($B20&amp;"-"&amp;$C20,エリア表のみ!$Q$5:$Z$906,7,FALSE) ="●",FALSE),IFERROR(VLOOKUP($B20&amp;"-"&amp;$C20,エリア表のみ!$AD$5:$AM$906,7,FALSE) ="●",FALSE)),1,0),0)</f>
        <v>0</v>
      </c>
      <c r="I20" s="71">
        <v>90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11</v>
      </c>
      <c r="B21" s="17">
        <v>156</v>
      </c>
      <c r="C21" s="71">
        <v>11</v>
      </c>
      <c r="D21" s="71">
        <f>IFERROR(IF(OR(IFERROR(VLOOKUP($B21&amp;"-"&amp;$C21,エリア表のみ!$D$5:$M$906,3,FALSE) ="●",FALSE),IFERROR(VLOOKUP($B21&amp;"-"&amp;$C21,エリア表のみ!$Q$5:$Z$906,3,FALSE) ="●",FALSE),IFERROR(VLOOKUP($B21&amp;"-"&amp;$C21,エリア表のみ!$AD$5:$AM$906,3,FALSE) ="●",FALSE)),1,0),0)</f>
        <v>0</v>
      </c>
      <c r="E21" s="71">
        <v>51</v>
      </c>
      <c r="F21" s="71">
        <f>IFERROR(IF(OR(IFERROR(VLOOKUP($B21&amp;"-"&amp;$C21,エリア表のみ!$D$5:$M$906,5,FALSE) ="●",FALSE),IFERROR(VLOOKUP($B21&amp;"-"&amp;$C21,エリア表のみ!$Q$5:$Z$906,5,FALSE) ="●",FALSE),IFERROR(VLOOKUP($B21&amp;"-"&amp;$C21,エリア表のみ!$AD$5:$AM$906,5,FALSE) ="●",FALSE)),1,0),0)</f>
        <v>0</v>
      </c>
      <c r="G21" s="71">
        <v>0</v>
      </c>
      <c r="H21" s="71">
        <f>IFERROR(IF(OR(IFERROR(VLOOKUP($B21&amp;"-"&amp;$C21,エリア表のみ!$D$5:$M$906,7,FALSE) ="●",FALSE),IFERROR(VLOOKUP($B21&amp;"-"&amp;$C21,エリア表のみ!$Q$5:$Z$906,7,FALSE) ="●",FALSE),IFERROR(VLOOKUP($B21&amp;"-"&amp;$C21,エリア表のみ!$AD$5:$AM$906,7,FALSE) ="●",FALSE)),1,0),0)</f>
        <v>0</v>
      </c>
      <c r="I21" s="71">
        <v>51</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12</v>
      </c>
      <c r="B22" s="17">
        <v>156</v>
      </c>
      <c r="C22" s="71">
        <v>12</v>
      </c>
      <c r="D22" s="71">
        <f>IFERROR(IF(OR(IFERROR(VLOOKUP($B22&amp;"-"&amp;$C22,エリア表のみ!$D$5:$M$906,3,FALSE) ="●",FALSE),IFERROR(VLOOKUP($B22&amp;"-"&amp;$C22,エリア表のみ!$Q$5:$Z$906,3,FALSE) ="●",FALSE),IFERROR(VLOOKUP($B22&amp;"-"&amp;$C22,エリア表のみ!$AD$5:$AM$906,3,FALSE) ="●",FALSE)),1,0),0)</f>
        <v>0</v>
      </c>
      <c r="E22" s="71">
        <v>180</v>
      </c>
      <c r="F22" s="71">
        <f>IFERROR(IF(OR(IFERROR(VLOOKUP($B22&amp;"-"&amp;$C22,エリア表のみ!$D$5:$M$906,5,FALSE) ="●",FALSE),IFERROR(VLOOKUP($B22&amp;"-"&amp;$C22,エリア表のみ!$Q$5:$Z$906,5,FALSE) ="●",FALSE),IFERROR(VLOOKUP($B22&amp;"-"&amp;$C22,エリア表のみ!$AD$5:$AM$906,5,FALSE) ="●",FALSE)),1,0),0)</f>
        <v>0</v>
      </c>
      <c r="G22" s="71">
        <v>220</v>
      </c>
      <c r="H22" s="71">
        <f>IFERROR(IF(OR(IFERROR(VLOOKUP($B22&amp;"-"&amp;$C22,エリア表のみ!$D$5:$M$906,7,FALSE) ="●",FALSE),IFERROR(VLOOKUP($B22&amp;"-"&amp;$C22,エリア表のみ!$Q$5:$Z$906,7,FALSE) ="●",FALSE),IFERROR(VLOOKUP($B22&amp;"-"&amp;$C22,エリア表のみ!$AD$5:$AM$906,7,FALSE) ="●",FALSE)),1,0),0)</f>
        <v>0</v>
      </c>
      <c r="I22" s="71">
        <v>400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13</v>
      </c>
      <c r="B23" s="17">
        <v>156</v>
      </c>
      <c r="C23" s="71">
        <v>13</v>
      </c>
      <c r="D23" s="71">
        <f>IFERROR(IF(OR(IFERROR(VLOOKUP($B23&amp;"-"&amp;$C23,エリア表のみ!$D$5:$M$906,3,FALSE) ="●",FALSE),IFERROR(VLOOKUP($B23&amp;"-"&amp;$C23,エリア表のみ!$Q$5:$Z$906,3,FALSE) ="●",FALSE),IFERROR(VLOOKUP($B23&amp;"-"&amp;$C23,エリア表のみ!$AD$5:$AM$906,3,FALSE) ="●",FALSE)),1,0),0)</f>
        <v>0</v>
      </c>
      <c r="E23" s="71">
        <v>60</v>
      </c>
      <c r="F23" s="71">
        <f>IFERROR(IF(OR(IFERROR(VLOOKUP($B23&amp;"-"&amp;$C23,エリア表のみ!$D$5:$M$906,5,FALSE) ="●",FALSE),IFERROR(VLOOKUP($B23&amp;"-"&amp;$C23,エリア表のみ!$Q$5:$Z$906,5,FALSE) ="●",FALSE),IFERROR(VLOOKUP($B23&amp;"-"&amp;$C23,エリア表のみ!$AD$5:$AM$906,5,FALSE) ="●",FALSE)),1,0),0)</f>
        <v>0</v>
      </c>
      <c r="G23" s="71">
        <v>20</v>
      </c>
      <c r="H23" s="71">
        <f>IFERROR(IF(OR(IFERROR(VLOOKUP($B23&amp;"-"&amp;$C23,エリア表のみ!$D$5:$M$906,7,FALSE) ="●",FALSE),IFERROR(VLOOKUP($B23&amp;"-"&amp;$C23,エリア表のみ!$Q$5:$Z$906,7,FALSE) ="●",FALSE),IFERROR(VLOOKUP($B23&amp;"-"&amp;$C23,エリア表のみ!$AD$5:$AM$906,7,FALSE) ="●",FALSE)),1,0),0)</f>
        <v>0</v>
      </c>
      <c r="I23" s="71">
        <v>80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14</v>
      </c>
      <c r="B24" s="17">
        <v>156</v>
      </c>
      <c r="C24" s="71">
        <v>14</v>
      </c>
      <c r="D24" s="71">
        <f>IFERROR(IF(OR(IFERROR(VLOOKUP($B24&amp;"-"&amp;$C24,エリア表のみ!$D$5:$M$906,3,FALSE) ="●",FALSE),IFERROR(VLOOKUP($B24&amp;"-"&amp;$C24,エリア表のみ!$Q$5:$Z$906,3,FALSE) ="●",FALSE),IFERROR(VLOOKUP($B24&amp;"-"&amp;$C24,エリア表のみ!$AD$5:$AM$906,3,FALSE) ="●",FALSE)),1,0),0)</f>
        <v>0</v>
      </c>
      <c r="E24" s="71">
        <v>95</v>
      </c>
      <c r="F24" s="71">
        <f>IFERROR(IF(OR(IFERROR(VLOOKUP($B24&amp;"-"&amp;$C24,エリア表のみ!$D$5:$M$906,5,FALSE) ="●",FALSE),IFERROR(VLOOKUP($B24&amp;"-"&amp;$C24,エリア表のみ!$Q$5:$Z$906,5,FALSE) ="●",FALSE),IFERROR(VLOOKUP($B24&amp;"-"&amp;$C24,エリア表のみ!$AD$5:$AM$906,5,FALSE) ="●",FALSE)),1,0),0)</f>
        <v>0</v>
      </c>
      <c r="G24" s="71">
        <v>35</v>
      </c>
      <c r="H24" s="71">
        <f>IFERROR(IF(OR(IFERROR(VLOOKUP($B24&amp;"-"&amp;$C24,エリア表のみ!$D$5:$M$906,7,FALSE) ="●",FALSE),IFERROR(VLOOKUP($B24&amp;"-"&amp;$C24,エリア表のみ!$Q$5:$Z$906,7,FALSE) ="●",FALSE),IFERROR(VLOOKUP($B24&amp;"-"&amp;$C24,エリア表のみ!$AD$5:$AM$906,7,FALSE) ="●",FALSE)),1,0),0)</f>
        <v>0</v>
      </c>
      <c r="I24" s="71">
        <v>130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15</v>
      </c>
      <c r="B25" s="17">
        <v>156</v>
      </c>
      <c r="C25" s="71">
        <v>15</v>
      </c>
      <c r="D25" s="71">
        <f>IFERROR(IF(OR(IFERROR(VLOOKUP($B25&amp;"-"&amp;$C25,エリア表のみ!$D$5:$M$906,3,FALSE) ="●",FALSE),IFERROR(VLOOKUP($B25&amp;"-"&amp;$C25,エリア表のみ!$Q$5:$Z$906,3,FALSE) ="●",FALSE),IFERROR(VLOOKUP($B25&amp;"-"&amp;$C25,エリア表のみ!$AD$5:$AM$906,3,FALSE) ="●",FALSE)),1,0),0)</f>
        <v>0</v>
      </c>
      <c r="E25" s="71">
        <v>100</v>
      </c>
      <c r="F25" s="71">
        <f>IFERROR(IF(OR(IFERROR(VLOOKUP($B25&amp;"-"&amp;$C25,エリア表のみ!$D$5:$M$906,5,FALSE) ="●",FALSE),IFERROR(VLOOKUP($B25&amp;"-"&amp;$C25,エリア表のみ!$Q$5:$Z$906,5,FALSE) ="●",FALSE),IFERROR(VLOOKUP($B25&amp;"-"&amp;$C25,エリア表のみ!$AD$5:$AM$906,5,FALSE) ="●",FALSE)),1,0),0)</f>
        <v>0</v>
      </c>
      <c r="G25" s="71">
        <v>40</v>
      </c>
      <c r="H25" s="71">
        <f>IFERROR(IF(OR(IFERROR(VLOOKUP($B25&amp;"-"&amp;$C25,エリア表のみ!$D$5:$M$906,7,FALSE) ="●",FALSE),IFERROR(VLOOKUP($B25&amp;"-"&amp;$C25,エリア表のみ!$Q$5:$Z$906,7,FALSE) ="●",FALSE),IFERROR(VLOOKUP($B25&amp;"-"&amp;$C25,エリア表のみ!$AD$5:$AM$906,7,FALSE) ="●",FALSE)),1,0),0)</f>
        <v>0</v>
      </c>
      <c r="I25" s="71">
        <v>140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16</v>
      </c>
      <c r="B26" s="17">
        <v>156</v>
      </c>
      <c r="C26" s="71">
        <v>16</v>
      </c>
      <c r="D26" s="71">
        <f>IFERROR(IF(OR(IFERROR(VLOOKUP($B26&amp;"-"&amp;$C26,エリア表のみ!$D$5:$M$906,3,FALSE) ="●",FALSE),IFERROR(VLOOKUP($B26&amp;"-"&amp;$C26,エリア表のみ!$Q$5:$Z$906,3,FALSE) ="●",FALSE),IFERROR(VLOOKUP($B26&amp;"-"&amp;$C26,エリア表のみ!$AD$5:$AM$906,3,FALSE) ="●",FALSE)),1,0),0)</f>
        <v>0</v>
      </c>
      <c r="E26" s="71">
        <v>80</v>
      </c>
      <c r="F26" s="71">
        <f>IFERROR(IF(OR(IFERROR(VLOOKUP($B26&amp;"-"&amp;$C26,エリア表のみ!$D$5:$M$906,5,FALSE) ="●",FALSE),IFERROR(VLOOKUP($B26&amp;"-"&amp;$C26,エリア表のみ!$Q$5:$Z$906,5,FALSE) ="●",FALSE),IFERROR(VLOOKUP($B26&amp;"-"&amp;$C26,エリア表のみ!$AD$5:$AM$906,5,FALSE) ="●",FALSE)),1,0),0)</f>
        <v>0</v>
      </c>
      <c r="G26" s="71">
        <v>10</v>
      </c>
      <c r="H26" s="71">
        <f>IFERROR(IF(OR(IFERROR(VLOOKUP($B26&amp;"-"&amp;$C26,エリア表のみ!$D$5:$M$906,7,FALSE) ="●",FALSE),IFERROR(VLOOKUP($B26&amp;"-"&amp;$C26,エリア表のみ!$Q$5:$Z$906,7,FALSE) ="●",FALSE),IFERROR(VLOOKUP($B26&amp;"-"&amp;$C26,エリア表のみ!$AD$5:$AM$906,7,FALSE) ="●",FALSE)),1,0),0)</f>
        <v>0</v>
      </c>
      <c r="I26" s="71">
        <v>90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17</v>
      </c>
      <c r="B27" s="17">
        <v>156</v>
      </c>
      <c r="C27" s="71">
        <v>17</v>
      </c>
      <c r="D27" s="71">
        <f>IFERROR(IF(OR(IFERROR(VLOOKUP($B27&amp;"-"&amp;$C27,エリア表のみ!$D$5:$M$906,3,FALSE) ="●",FALSE),IFERROR(VLOOKUP($B27&amp;"-"&amp;$C27,エリア表のみ!$Q$5:$Z$906,3,FALSE) ="●",FALSE),IFERROR(VLOOKUP($B27&amp;"-"&amp;$C27,エリア表のみ!$AD$5:$AM$906,3,FALSE) ="●",FALSE)),1,0),0)</f>
        <v>0</v>
      </c>
      <c r="E27" s="71">
        <v>130</v>
      </c>
      <c r="F27" s="71">
        <f>IFERROR(IF(OR(IFERROR(VLOOKUP($B27&amp;"-"&amp;$C27,エリア表のみ!$D$5:$M$906,5,FALSE) ="●",FALSE),IFERROR(VLOOKUP($B27&amp;"-"&amp;$C27,エリア表のみ!$Q$5:$Z$906,5,FALSE) ="●",FALSE),IFERROR(VLOOKUP($B27&amp;"-"&amp;$C27,エリア表のみ!$AD$5:$AM$906,5,FALSE) ="●",FALSE)),1,0),0)</f>
        <v>0</v>
      </c>
      <c r="G27" s="71">
        <v>70</v>
      </c>
      <c r="H27" s="71">
        <f>IFERROR(IF(OR(IFERROR(VLOOKUP($B27&amp;"-"&amp;$C27,エリア表のみ!$D$5:$M$906,7,FALSE) ="●",FALSE),IFERROR(VLOOKUP($B27&amp;"-"&amp;$C27,エリア表のみ!$Q$5:$Z$906,7,FALSE) ="●",FALSE),IFERROR(VLOOKUP($B27&amp;"-"&amp;$C27,エリア表のみ!$AD$5:$AM$906,7,FALSE) ="●",FALSE)),1,0),0)</f>
        <v>0</v>
      </c>
      <c r="I27" s="71">
        <v>200</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18</v>
      </c>
      <c r="B28" s="17">
        <v>156</v>
      </c>
      <c r="C28" s="71">
        <v>18</v>
      </c>
      <c r="D28" s="71">
        <f>IFERROR(IF(OR(IFERROR(VLOOKUP($B28&amp;"-"&amp;$C28,エリア表のみ!$D$5:$M$906,3,FALSE) ="●",FALSE),IFERROR(VLOOKUP($B28&amp;"-"&amp;$C28,エリア表のみ!$Q$5:$Z$906,3,FALSE) ="●",FALSE),IFERROR(VLOOKUP($B28&amp;"-"&amp;$C28,エリア表のみ!$AD$5:$AM$906,3,FALSE) ="●",FALSE)),1,0),0)</f>
        <v>0</v>
      </c>
      <c r="E28" s="71">
        <v>120</v>
      </c>
      <c r="F28" s="71">
        <f>IFERROR(IF(OR(IFERROR(VLOOKUP($B28&amp;"-"&amp;$C28,エリア表のみ!$D$5:$M$906,5,FALSE) ="●",FALSE),IFERROR(VLOOKUP($B28&amp;"-"&amp;$C28,エリア表のみ!$Q$5:$Z$906,5,FALSE) ="●",FALSE),IFERROR(VLOOKUP($B28&amp;"-"&amp;$C28,エリア表のみ!$AD$5:$AM$906,5,FALSE) ="●",FALSE)),1,0),0)</f>
        <v>0</v>
      </c>
      <c r="G28" s="71">
        <v>30</v>
      </c>
      <c r="H28" s="71">
        <f>IFERROR(IF(OR(IFERROR(VLOOKUP($B28&amp;"-"&amp;$C28,エリア表のみ!$D$5:$M$906,7,FALSE) ="●",FALSE),IFERROR(VLOOKUP($B28&amp;"-"&amp;$C28,エリア表のみ!$Q$5:$Z$906,7,FALSE) ="●",FALSE),IFERROR(VLOOKUP($B28&amp;"-"&amp;$C28,エリア表のみ!$AD$5:$AM$906,7,FALSE) ="●",FALSE)),1,0),0)</f>
        <v>0</v>
      </c>
      <c r="I28" s="71">
        <v>150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19</v>
      </c>
      <c r="B29" s="17">
        <v>156</v>
      </c>
      <c r="C29" s="71">
        <v>19</v>
      </c>
      <c r="D29" s="71">
        <f>IFERROR(IF(OR(IFERROR(VLOOKUP($B29&amp;"-"&amp;$C29,エリア表のみ!$D$5:$M$906,3,FALSE) ="●",FALSE),IFERROR(VLOOKUP($B29&amp;"-"&amp;$C29,エリア表のみ!$Q$5:$Z$906,3,FALSE) ="●",FALSE),IFERROR(VLOOKUP($B29&amp;"-"&amp;$C29,エリア表のみ!$AD$5:$AM$906,3,FALSE) ="●",FALSE)),1,0),0)</f>
        <v>0</v>
      </c>
      <c r="E29" s="71">
        <v>200</v>
      </c>
      <c r="F29" s="71">
        <f>IFERROR(IF(OR(IFERROR(VLOOKUP($B29&amp;"-"&amp;$C29,エリア表のみ!$D$5:$M$906,5,FALSE) ="●",FALSE),IFERROR(VLOOKUP($B29&amp;"-"&amp;$C29,エリア表のみ!$Q$5:$Z$906,5,FALSE) ="●",FALSE),IFERROR(VLOOKUP($B29&amp;"-"&amp;$C29,エリア表のみ!$AD$5:$AM$906,5,FALSE) ="●",FALSE)),1,0),0)</f>
        <v>0</v>
      </c>
      <c r="G29" s="71">
        <v>120</v>
      </c>
      <c r="H29" s="71">
        <f>IFERROR(IF(OR(IFERROR(VLOOKUP($B29&amp;"-"&amp;$C29,エリア表のみ!$D$5:$M$906,7,FALSE) ="●",FALSE),IFERROR(VLOOKUP($B29&amp;"-"&amp;$C29,エリア表のみ!$Q$5:$Z$906,7,FALSE) ="●",FALSE),IFERROR(VLOOKUP($B29&amp;"-"&amp;$C29,エリア表のみ!$AD$5:$AM$906,7,FALSE) ="●",FALSE)),1,0),0)</f>
        <v>0</v>
      </c>
      <c r="I29" s="71">
        <v>320</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20</v>
      </c>
      <c r="B30" s="17">
        <v>156</v>
      </c>
      <c r="C30" s="71">
        <v>20</v>
      </c>
      <c r="D30" s="71">
        <f>IFERROR(IF(OR(IFERROR(VLOOKUP($B30&amp;"-"&amp;$C30,エリア表のみ!$D$5:$M$906,3,FALSE) ="●",FALSE),IFERROR(VLOOKUP($B30&amp;"-"&amp;$C30,エリア表のみ!$Q$5:$Z$906,3,FALSE) ="●",FALSE),IFERROR(VLOOKUP($B30&amp;"-"&amp;$C30,エリア表のみ!$AD$5:$AM$906,3,FALSE) ="●",FALSE)),1,0),0)</f>
        <v>0</v>
      </c>
      <c r="E30" s="71">
        <v>300</v>
      </c>
      <c r="F30" s="71">
        <f>IFERROR(IF(OR(IFERROR(VLOOKUP($B30&amp;"-"&amp;$C30,エリア表のみ!$D$5:$M$906,5,FALSE) ="●",FALSE),IFERROR(VLOOKUP($B30&amp;"-"&amp;$C30,エリア表のみ!$Q$5:$Z$906,5,FALSE) ="●",FALSE),IFERROR(VLOOKUP($B30&amp;"-"&amp;$C30,エリア表のみ!$AD$5:$AM$906,5,FALSE) ="●",FALSE)),1,0),0)</f>
        <v>0</v>
      </c>
      <c r="G30" s="71">
        <v>50</v>
      </c>
      <c r="H30" s="71">
        <f>IFERROR(IF(OR(IFERROR(VLOOKUP($B30&amp;"-"&amp;$C30,エリア表のみ!$D$5:$M$906,7,FALSE) ="●",FALSE),IFERROR(VLOOKUP($B30&amp;"-"&amp;$C30,エリア表のみ!$Q$5:$Z$906,7,FALSE) ="●",FALSE),IFERROR(VLOOKUP($B30&amp;"-"&amp;$C30,エリア表のみ!$AD$5:$AM$906,7,FALSE) ="●",FALSE)),1,0),0)</f>
        <v>0</v>
      </c>
      <c r="I30" s="71">
        <v>350</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21</v>
      </c>
      <c r="B31" s="17">
        <v>156</v>
      </c>
      <c r="C31" s="71">
        <v>21</v>
      </c>
      <c r="D31" s="71">
        <f>IFERROR(IF(OR(IFERROR(VLOOKUP($B31&amp;"-"&amp;$C31,エリア表のみ!$D$5:$M$906,3,FALSE) ="●",FALSE),IFERROR(VLOOKUP($B31&amp;"-"&amp;$C31,エリア表のみ!$Q$5:$Z$906,3,FALSE) ="●",FALSE),IFERROR(VLOOKUP($B31&amp;"-"&amp;$C31,エリア表のみ!$AD$5:$AM$906,3,FALSE) ="●",FALSE)),1,0),0)</f>
        <v>0</v>
      </c>
      <c r="E31" s="71">
        <v>190</v>
      </c>
      <c r="F31" s="71">
        <f>IFERROR(IF(OR(IFERROR(VLOOKUP($B31&amp;"-"&amp;$C31,エリア表のみ!$D$5:$M$906,5,FALSE) ="●",FALSE),IFERROR(VLOOKUP($B31&amp;"-"&amp;$C31,エリア表のみ!$Q$5:$Z$906,5,FALSE) ="●",FALSE),IFERROR(VLOOKUP($B31&amp;"-"&amp;$C31,エリア表のみ!$AD$5:$AM$906,5,FALSE) ="●",FALSE)),1,0),0)</f>
        <v>0</v>
      </c>
      <c r="G31" s="71">
        <v>150</v>
      </c>
      <c r="H31" s="71">
        <f>IFERROR(IF(OR(IFERROR(VLOOKUP($B31&amp;"-"&amp;$C31,エリア表のみ!$D$5:$M$906,7,FALSE) ="●",FALSE),IFERROR(VLOOKUP($B31&amp;"-"&amp;$C31,エリア表のみ!$Q$5:$Z$906,7,FALSE) ="●",FALSE),IFERROR(VLOOKUP($B31&amp;"-"&amp;$C31,エリア表のみ!$AD$5:$AM$906,7,FALSE) ="●",FALSE)),1,0),0)</f>
        <v>0</v>
      </c>
      <c r="I31" s="71">
        <v>340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22</v>
      </c>
      <c r="B32" s="17">
        <v>156</v>
      </c>
      <c r="C32" s="71">
        <v>22</v>
      </c>
      <c r="D32" s="71">
        <f>IFERROR(IF(OR(IFERROR(VLOOKUP($B32&amp;"-"&amp;$C32,エリア表のみ!$D$5:$M$906,3,FALSE) ="●",FALSE),IFERROR(VLOOKUP($B32&amp;"-"&amp;$C32,エリア表のみ!$Q$5:$Z$906,3,FALSE) ="●",FALSE),IFERROR(VLOOKUP($B32&amp;"-"&amp;$C32,エリア表のみ!$AD$5:$AM$906,3,FALSE) ="●",FALSE)),1,0),0)</f>
        <v>0</v>
      </c>
      <c r="E32" s="71">
        <v>280</v>
      </c>
      <c r="F32" s="71">
        <f>IFERROR(IF(OR(IFERROR(VLOOKUP($B32&amp;"-"&amp;$C32,エリア表のみ!$D$5:$M$906,5,FALSE) ="●",FALSE),IFERROR(VLOOKUP($B32&amp;"-"&amp;$C32,エリア表のみ!$Q$5:$Z$906,5,FALSE) ="●",FALSE),IFERROR(VLOOKUP($B32&amp;"-"&amp;$C32,エリア表のみ!$AD$5:$AM$906,5,FALSE) ="●",FALSE)),1,0),0)</f>
        <v>0</v>
      </c>
      <c r="G32" s="71">
        <v>100</v>
      </c>
      <c r="H32" s="71">
        <f>IFERROR(IF(OR(IFERROR(VLOOKUP($B32&amp;"-"&amp;$C32,エリア表のみ!$D$5:$M$906,7,FALSE) ="●",FALSE),IFERROR(VLOOKUP($B32&amp;"-"&amp;$C32,エリア表のみ!$Q$5:$Z$906,7,FALSE) ="●",FALSE),IFERROR(VLOOKUP($B32&amp;"-"&amp;$C32,エリア表のみ!$AD$5:$AM$906,7,FALSE) ="●",FALSE)),1,0),0)</f>
        <v>0</v>
      </c>
      <c r="I32" s="71">
        <v>380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23</v>
      </c>
      <c r="B33" s="17">
        <v>156</v>
      </c>
      <c r="C33" s="71">
        <v>23</v>
      </c>
      <c r="D33" s="71">
        <f>IFERROR(IF(OR(IFERROR(VLOOKUP($B33&amp;"-"&amp;$C33,エリア表のみ!$D$5:$M$906,3,FALSE) ="●",FALSE),IFERROR(VLOOKUP($B33&amp;"-"&amp;$C33,エリア表のみ!$Q$5:$Z$906,3,FALSE) ="●",FALSE),IFERROR(VLOOKUP($B33&amp;"-"&amp;$C33,エリア表のみ!$AD$5:$AM$906,3,FALSE) ="●",FALSE)),1,0),0)</f>
        <v>0</v>
      </c>
      <c r="E33" s="71">
        <v>400</v>
      </c>
      <c r="F33" s="71">
        <f>IFERROR(IF(OR(IFERROR(VLOOKUP($B33&amp;"-"&amp;$C33,エリア表のみ!$D$5:$M$906,5,FALSE) ="●",FALSE),IFERROR(VLOOKUP($B33&amp;"-"&amp;$C33,エリア表のみ!$Q$5:$Z$906,5,FALSE) ="●",FALSE),IFERROR(VLOOKUP($B33&amp;"-"&amp;$C33,エリア表のみ!$AD$5:$AM$906,5,FALSE) ="●",FALSE)),1,0),0)</f>
        <v>0</v>
      </c>
      <c r="G33" s="71">
        <v>70</v>
      </c>
      <c r="H33" s="71">
        <f>IFERROR(IF(OR(IFERROR(VLOOKUP($B33&amp;"-"&amp;$C33,エリア表のみ!$D$5:$M$906,7,FALSE) ="●",FALSE),IFERROR(VLOOKUP($B33&amp;"-"&amp;$C33,エリア表のみ!$Q$5:$Z$906,7,FALSE) ="●",FALSE),IFERROR(VLOOKUP($B33&amp;"-"&amp;$C33,エリア表のみ!$AD$5:$AM$906,7,FALSE) ="●",FALSE)),1,0),0)</f>
        <v>0</v>
      </c>
      <c r="I33" s="71">
        <v>470</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24</v>
      </c>
      <c r="B34" s="17">
        <v>156</v>
      </c>
      <c r="C34" s="71">
        <v>24</v>
      </c>
      <c r="D34" s="71">
        <f>IFERROR(IF(OR(IFERROR(VLOOKUP($B34&amp;"-"&amp;$C34,エリア表のみ!$D$5:$M$906,3,FALSE) ="●",FALSE),IFERROR(VLOOKUP($B34&amp;"-"&amp;$C34,エリア表のみ!$Q$5:$Z$906,3,FALSE) ="●",FALSE),IFERROR(VLOOKUP($B34&amp;"-"&amp;$C34,エリア表のみ!$AD$5:$AM$906,3,FALSE) ="●",FALSE)),1,0),0)</f>
        <v>0</v>
      </c>
      <c r="E34" s="71">
        <v>210</v>
      </c>
      <c r="F34" s="71">
        <f>IFERROR(IF(OR(IFERROR(VLOOKUP($B34&amp;"-"&amp;$C34,エリア表のみ!$D$5:$M$906,5,FALSE) ="●",FALSE),IFERROR(VLOOKUP($B34&amp;"-"&amp;$C34,エリア表のみ!$Q$5:$Z$906,5,FALSE) ="●",FALSE),IFERROR(VLOOKUP($B34&amp;"-"&amp;$C34,エリア表のみ!$AD$5:$AM$906,5,FALSE) ="●",FALSE)),1,0),0)</f>
        <v>0</v>
      </c>
      <c r="G34" s="71">
        <v>80</v>
      </c>
      <c r="H34" s="71">
        <f>IFERROR(IF(OR(IFERROR(VLOOKUP($B34&amp;"-"&amp;$C34,エリア表のみ!$D$5:$M$906,7,FALSE) ="●",FALSE),IFERROR(VLOOKUP($B34&amp;"-"&amp;$C34,エリア表のみ!$Q$5:$Z$906,7,FALSE) ="●",FALSE),IFERROR(VLOOKUP($B34&amp;"-"&amp;$C34,エリア表のみ!$AD$5:$AM$906,7,FALSE) ="●",FALSE)),1,0),0)</f>
        <v>0</v>
      </c>
      <c r="I34" s="71">
        <v>290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25</v>
      </c>
      <c r="B35" s="17">
        <v>156</v>
      </c>
      <c r="C35" s="71">
        <v>25</v>
      </c>
      <c r="D35" s="71">
        <f>IFERROR(IF(OR(IFERROR(VLOOKUP($B35&amp;"-"&amp;$C35,エリア表のみ!$D$5:$M$906,3,FALSE) ="●",FALSE),IFERROR(VLOOKUP($B35&amp;"-"&amp;$C35,エリア表のみ!$Q$5:$Z$906,3,FALSE) ="●",FALSE),IFERROR(VLOOKUP($B35&amp;"-"&amp;$C35,エリア表のみ!$AD$5:$AM$906,3,FALSE) ="●",FALSE)),1,0),0)</f>
        <v>0</v>
      </c>
      <c r="E35" s="71">
        <v>60</v>
      </c>
      <c r="F35" s="71">
        <f>IFERROR(IF(OR(IFERROR(VLOOKUP($B35&amp;"-"&amp;$C35,エリア表のみ!$D$5:$M$906,5,FALSE) ="●",FALSE),IFERROR(VLOOKUP($B35&amp;"-"&amp;$C35,エリア表のみ!$Q$5:$Z$906,5,FALSE) ="●",FALSE),IFERROR(VLOOKUP($B35&amp;"-"&amp;$C35,エリア表のみ!$AD$5:$AM$906,5,FALSE) ="●",FALSE)),1,0),0)</f>
        <v>0</v>
      </c>
      <c r="G35" s="71">
        <v>70</v>
      </c>
      <c r="H35" s="71">
        <f>IFERROR(IF(OR(IFERROR(VLOOKUP($B35&amp;"-"&amp;$C35,エリア表のみ!$D$5:$M$906,7,FALSE) ="●",FALSE),IFERROR(VLOOKUP($B35&amp;"-"&amp;$C35,エリア表のみ!$Q$5:$Z$906,7,FALSE) ="●",FALSE),IFERROR(VLOOKUP($B35&amp;"-"&amp;$C35,エリア表のみ!$AD$5:$AM$906,7,FALSE) ="●",FALSE)),1,0),0)</f>
        <v>0</v>
      </c>
      <c r="I35" s="71">
        <v>130</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26</v>
      </c>
      <c r="B36" s="17">
        <v>156</v>
      </c>
      <c r="C36" s="71">
        <v>26</v>
      </c>
      <c r="D36" s="71">
        <f>IFERROR(IF(OR(IFERROR(VLOOKUP($B36&amp;"-"&amp;$C36,エリア表のみ!$D$5:$M$906,3,FALSE) ="●",FALSE),IFERROR(VLOOKUP($B36&amp;"-"&amp;$C36,エリア表のみ!$Q$5:$Z$906,3,FALSE) ="●",FALSE),IFERROR(VLOOKUP($B36&amp;"-"&amp;$C36,エリア表のみ!$AD$5:$AM$906,3,FALSE) ="●",FALSE)),1,0),0)</f>
        <v>0</v>
      </c>
      <c r="E36" s="71">
        <v>60</v>
      </c>
      <c r="F36" s="71">
        <f>IFERROR(IF(OR(IFERROR(VLOOKUP($B36&amp;"-"&amp;$C36,エリア表のみ!$D$5:$M$906,5,FALSE) ="●",FALSE),IFERROR(VLOOKUP($B36&amp;"-"&amp;$C36,エリア表のみ!$Q$5:$Z$906,5,FALSE) ="●",FALSE),IFERROR(VLOOKUP($B36&amp;"-"&amp;$C36,エリア表のみ!$AD$5:$AM$906,5,FALSE) ="●",FALSE)),1,0),0)</f>
        <v>0</v>
      </c>
      <c r="G36" s="71">
        <v>150</v>
      </c>
      <c r="H36" s="71">
        <f>IFERROR(IF(OR(IFERROR(VLOOKUP($B36&amp;"-"&amp;$C36,エリア表のみ!$D$5:$M$906,7,FALSE) ="●",FALSE),IFERROR(VLOOKUP($B36&amp;"-"&amp;$C36,エリア表のみ!$Q$5:$Z$906,7,FALSE) ="●",FALSE),IFERROR(VLOOKUP($B36&amp;"-"&amp;$C36,エリア表のみ!$AD$5:$AM$906,7,FALSE) ="●",FALSE)),1,0),0)</f>
        <v>0</v>
      </c>
      <c r="I36" s="71">
        <v>210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27</v>
      </c>
      <c r="B37" s="17">
        <v>156</v>
      </c>
      <c r="C37" s="71">
        <v>27</v>
      </c>
      <c r="D37" s="71">
        <f>IFERROR(IF(OR(IFERROR(VLOOKUP($B37&amp;"-"&amp;$C37,エリア表のみ!$D$5:$M$906,3,FALSE) ="●",FALSE),IFERROR(VLOOKUP($B37&amp;"-"&amp;$C37,エリア表のみ!$Q$5:$Z$906,3,FALSE) ="●",FALSE),IFERROR(VLOOKUP($B37&amp;"-"&amp;$C37,エリア表のみ!$AD$5:$AM$906,3,FALSE) ="●",FALSE)),1,0),0)</f>
        <v>0</v>
      </c>
      <c r="E37" s="71">
        <v>120</v>
      </c>
      <c r="F37" s="71">
        <f>IFERROR(IF(OR(IFERROR(VLOOKUP($B37&amp;"-"&amp;$C37,エリア表のみ!$D$5:$M$906,5,FALSE) ="●",FALSE),IFERROR(VLOOKUP($B37&amp;"-"&amp;$C37,エリア表のみ!$Q$5:$Z$906,5,FALSE) ="●",FALSE),IFERROR(VLOOKUP($B37&amp;"-"&amp;$C37,エリア表のみ!$AD$5:$AM$906,5,FALSE) ="●",FALSE)),1,0),0)</f>
        <v>0</v>
      </c>
      <c r="G37" s="71">
        <v>10</v>
      </c>
      <c r="H37" s="71">
        <f>IFERROR(IF(OR(IFERROR(VLOOKUP($B37&amp;"-"&amp;$C37,エリア表のみ!$D$5:$M$906,7,FALSE) ="●",FALSE),IFERROR(VLOOKUP($B37&amp;"-"&amp;$C37,エリア表のみ!$Q$5:$Z$906,7,FALSE) ="●",FALSE),IFERROR(VLOOKUP($B37&amp;"-"&amp;$C37,エリア表のみ!$AD$5:$AM$906,7,FALSE) ="●",FALSE)),1,0),0)</f>
        <v>0</v>
      </c>
      <c r="I37" s="71">
        <v>130</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28</v>
      </c>
      <c r="B38" s="17">
        <v>156</v>
      </c>
      <c r="C38" s="71">
        <v>28</v>
      </c>
      <c r="D38" s="71">
        <f>IFERROR(IF(OR(IFERROR(VLOOKUP($B38&amp;"-"&amp;$C38,エリア表のみ!$D$5:$M$906,3,FALSE) ="●",FALSE),IFERROR(VLOOKUP($B38&amp;"-"&amp;$C38,エリア表のみ!$Q$5:$Z$906,3,FALSE) ="●",FALSE),IFERROR(VLOOKUP($B38&amp;"-"&amp;$C38,エリア表のみ!$AD$5:$AM$906,3,FALSE) ="●",FALSE)),1,0),0)</f>
        <v>0</v>
      </c>
      <c r="E38" s="71">
        <v>80</v>
      </c>
      <c r="F38" s="71">
        <f>IFERROR(IF(OR(IFERROR(VLOOKUP($B38&amp;"-"&amp;$C38,エリア表のみ!$D$5:$M$906,5,FALSE) ="●",FALSE),IFERROR(VLOOKUP($B38&amp;"-"&amp;$C38,エリア表のみ!$Q$5:$Z$906,5,FALSE) ="●",FALSE),IFERROR(VLOOKUP($B38&amp;"-"&amp;$C38,エリア表のみ!$AD$5:$AM$906,5,FALSE) ="●",FALSE)),1,0),0)</f>
        <v>0</v>
      </c>
      <c r="G38" s="71">
        <v>50</v>
      </c>
      <c r="H38" s="71">
        <f>IFERROR(IF(OR(IFERROR(VLOOKUP($B38&amp;"-"&amp;$C38,エリア表のみ!$D$5:$M$906,7,FALSE) ="●",FALSE),IFERROR(VLOOKUP($B38&amp;"-"&amp;$C38,エリア表のみ!$Q$5:$Z$906,7,FALSE) ="●",FALSE),IFERROR(VLOOKUP($B38&amp;"-"&amp;$C38,エリア表のみ!$AD$5:$AM$906,7,FALSE) ="●",FALSE)),1,0),0)</f>
        <v>0</v>
      </c>
      <c r="I38" s="71">
        <v>130</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1</v>
      </c>
      <c r="B39" s="17">
        <v>157</v>
      </c>
      <c r="C39" s="71">
        <v>1</v>
      </c>
      <c r="D39" s="71">
        <f>IFERROR(IF(OR(IFERROR(VLOOKUP($B39&amp;"-"&amp;$C39,エリア表のみ!$D$5:$M$906,3,FALSE) ="●",FALSE),IFERROR(VLOOKUP($B39&amp;"-"&amp;$C39,エリア表のみ!$Q$5:$Z$906,3,FALSE) ="●",FALSE),IFERROR(VLOOKUP($B39&amp;"-"&amp;$C39,エリア表のみ!$AD$5:$AM$906,3,FALSE) ="●",FALSE)),1,0),0)</f>
        <v>0</v>
      </c>
      <c r="E39" s="71">
        <v>130</v>
      </c>
      <c r="F39" s="71">
        <f>IFERROR(IF(OR(IFERROR(VLOOKUP($B39&amp;"-"&amp;$C39,エリア表のみ!$D$5:$M$906,5,FALSE) ="●",FALSE),IFERROR(VLOOKUP($B39&amp;"-"&amp;$C39,エリア表のみ!$Q$5:$Z$906,5,FALSE) ="●",FALSE),IFERROR(VLOOKUP($B39&amp;"-"&amp;$C39,エリア表のみ!$AD$5:$AM$906,5,FALSE) ="●",FALSE)),1,0),0)</f>
        <v>0</v>
      </c>
      <c r="G39" s="71">
        <v>0</v>
      </c>
      <c r="H39" s="71">
        <f>IFERROR(IF(OR(IFERROR(VLOOKUP($B39&amp;"-"&amp;$C39,エリア表のみ!$D$5:$M$906,7,FALSE) ="●",FALSE),IFERROR(VLOOKUP($B39&amp;"-"&amp;$C39,エリア表のみ!$Q$5:$Z$906,7,FALSE) ="●",FALSE),IFERROR(VLOOKUP($B39&amp;"-"&amp;$C39,エリア表のみ!$AD$5:$AM$906,7,FALSE) ="●",FALSE)),1,0),0)</f>
        <v>0</v>
      </c>
      <c r="I39" s="71">
        <v>130</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2</v>
      </c>
      <c r="B40" s="17">
        <v>157</v>
      </c>
      <c r="C40" s="71">
        <v>2</v>
      </c>
      <c r="D40" s="71">
        <f>IFERROR(IF(OR(IFERROR(VLOOKUP($B40&amp;"-"&amp;$C40,エリア表のみ!$D$5:$M$906,3,FALSE) ="●",FALSE),IFERROR(VLOOKUP($B40&amp;"-"&amp;$C40,エリア表のみ!$Q$5:$Z$906,3,FALSE) ="●",FALSE),IFERROR(VLOOKUP($B40&amp;"-"&amp;$C40,エリア表のみ!$AD$5:$AM$906,3,FALSE) ="●",FALSE)),1,0),0)</f>
        <v>0</v>
      </c>
      <c r="E40" s="71">
        <v>160</v>
      </c>
      <c r="F40" s="71">
        <f>IFERROR(IF(OR(IFERROR(VLOOKUP($B40&amp;"-"&amp;$C40,エリア表のみ!$D$5:$M$906,5,FALSE) ="●",FALSE),IFERROR(VLOOKUP($B40&amp;"-"&amp;$C40,エリア表のみ!$Q$5:$Z$906,5,FALSE) ="●",FALSE),IFERROR(VLOOKUP($B40&amp;"-"&amp;$C40,エリア表のみ!$AD$5:$AM$906,5,FALSE) ="●",FALSE)),1,0),0)</f>
        <v>0</v>
      </c>
      <c r="G40" s="71">
        <v>10</v>
      </c>
      <c r="H40" s="71">
        <f>IFERROR(IF(OR(IFERROR(VLOOKUP($B40&amp;"-"&amp;$C40,エリア表のみ!$D$5:$M$906,7,FALSE) ="●",FALSE),IFERROR(VLOOKUP($B40&amp;"-"&amp;$C40,エリア表のみ!$Q$5:$Z$906,7,FALSE) ="●",FALSE),IFERROR(VLOOKUP($B40&amp;"-"&amp;$C40,エリア表のみ!$AD$5:$AM$906,7,FALSE) ="●",FALSE)),1,0),0)</f>
        <v>0</v>
      </c>
      <c r="I40" s="71">
        <v>170</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3</v>
      </c>
      <c r="B41" s="17">
        <v>157</v>
      </c>
      <c r="C41" s="71">
        <v>3</v>
      </c>
      <c r="D41" s="71">
        <f>IFERROR(IF(OR(IFERROR(VLOOKUP($B41&amp;"-"&amp;$C41,エリア表のみ!$D$5:$M$906,3,FALSE) ="●",FALSE),IFERROR(VLOOKUP($B41&amp;"-"&amp;$C41,エリア表のみ!$Q$5:$Z$906,3,FALSE) ="●",FALSE),IFERROR(VLOOKUP($B41&amp;"-"&amp;$C41,エリア表のみ!$AD$5:$AM$906,3,FALSE) ="●",FALSE)),1,0),0)</f>
        <v>0</v>
      </c>
      <c r="E41" s="71">
        <v>80</v>
      </c>
      <c r="F41" s="71">
        <f>IFERROR(IF(OR(IFERROR(VLOOKUP($B41&amp;"-"&amp;$C41,エリア表のみ!$D$5:$M$906,5,FALSE) ="●",FALSE),IFERROR(VLOOKUP($B41&amp;"-"&amp;$C41,エリア表のみ!$Q$5:$Z$906,5,FALSE) ="●",FALSE),IFERROR(VLOOKUP($B41&amp;"-"&amp;$C41,エリア表のみ!$AD$5:$AM$906,5,FALSE) ="●",FALSE)),1,0),0)</f>
        <v>0</v>
      </c>
      <c r="G41" s="71">
        <v>50</v>
      </c>
      <c r="H41" s="71">
        <f>IFERROR(IF(OR(IFERROR(VLOOKUP($B41&amp;"-"&amp;$C41,エリア表のみ!$D$5:$M$906,7,FALSE) ="●",FALSE),IFERROR(VLOOKUP($B41&amp;"-"&amp;$C41,エリア表のみ!$Q$5:$Z$906,7,FALSE) ="●",FALSE),IFERROR(VLOOKUP($B41&amp;"-"&amp;$C41,エリア表のみ!$AD$5:$AM$906,7,FALSE) ="●",FALSE)),1,0),0)</f>
        <v>0</v>
      </c>
      <c r="I41" s="71">
        <v>130</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4</v>
      </c>
      <c r="B42" s="17">
        <v>157</v>
      </c>
      <c r="C42" s="71">
        <v>4</v>
      </c>
      <c r="D42" s="71">
        <f>IFERROR(IF(OR(IFERROR(VLOOKUP($B42&amp;"-"&amp;$C42,エリア表のみ!$D$5:$M$906,3,FALSE) ="●",FALSE),IFERROR(VLOOKUP($B42&amp;"-"&amp;$C42,エリア表のみ!$Q$5:$Z$906,3,FALSE) ="●",FALSE),IFERROR(VLOOKUP($B42&amp;"-"&amp;$C42,エリア表のみ!$AD$5:$AM$906,3,FALSE) ="●",FALSE)),1,0),0)</f>
        <v>0</v>
      </c>
      <c r="E42" s="71">
        <v>190</v>
      </c>
      <c r="F42" s="71">
        <f>IFERROR(IF(OR(IFERROR(VLOOKUP($B42&amp;"-"&amp;$C42,エリア表のみ!$D$5:$M$906,5,FALSE) ="●",FALSE),IFERROR(VLOOKUP($B42&amp;"-"&amp;$C42,エリア表のみ!$Q$5:$Z$906,5,FALSE) ="●",FALSE),IFERROR(VLOOKUP($B42&amp;"-"&amp;$C42,エリア表のみ!$AD$5:$AM$906,5,FALSE) ="●",FALSE)),1,0),0)</f>
        <v>0</v>
      </c>
      <c r="G42" s="71">
        <v>50</v>
      </c>
      <c r="H42" s="71">
        <f>IFERROR(IF(OR(IFERROR(VLOOKUP($B42&amp;"-"&amp;$C42,エリア表のみ!$D$5:$M$906,7,FALSE) ="●",FALSE),IFERROR(VLOOKUP($B42&amp;"-"&amp;$C42,エリア表のみ!$Q$5:$Z$906,7,FALSE) ="●",FALSE),IFERROR(VLOOKUP($B42&amp;"-"&amp;$C42,エリア表のみ!$AD$5:$AM$906,7,FALSE) ="●",FALSE)),1,0),0)</f>
        <v>0</v>
      </c>
      <c r="I42" s="71">
        <v>240</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5</v>
      </c>
      <c r="B43" s="17">
        <v>157</v>
      </c>
      <c r="C43" s="71">
        <v>5</v>
      </c>
      <c r="D43" s="71">
        <f>IFERROR(IF(OR(IFERROR(VLOOKUP($B43&amp;"-"&amp;$C43,エリア表のみ!$D$5:$M$906,3,FALSE) ="●",FALSE),IFERROR(VLOOKUP($B43&amp;"-"&amp;$C43,エリア表のみ!$Q$5:$Z$906,3,FALSE) ="●",FALSE),IFERROR(VLOOKUP($B43&amp;"-"&amp;$C43,エリア表のみ!$AD$5:$AM$906,3,FALSE) ="●",FALSE)),1,0),0)</f>
        <v>0</v>
      </c>
      <c r="E43" s="71">
        <v>160</v>
      </c>
      <c r="F43" s="71">
        <f>IFERROR(IF(OR(IFERROR(VLOOKUP($B43&amp;"-"&amp;$C43,エリア表のみ!$D$5:$M$906,5,FALSE) ="●",FALSE),IFERROR(VLOOKUP($B43&amp;"-"&amp;$C43,エリア表のみ!$Q$5:$Z$906,5,FALSE) ="●",FALSE),IFERROR(VLOOKUP($B43&amp;"-"&amp;$C43,エリア表のみ!$AD$5:$AM$906,5,FALSE) ="●",FALSE)),1,0),0)</f>
        <v>0</v>
      </c>
      <c r="G43" s="71">
        <v>120</v>
      </c>
      <c r="H43" s="71">
        <f>IFERROR(IF(OR(IFERROR(VLOOKUP($B43&amp;"-"&amp;$C43,エリア表のみ!$D$5:$M$906,7,FALSE) ="●",FALSE),IFERROR(VLOOKUP($B43&amp;"-"&amp;$C43,エリア表のみ!$Q$5:$Z$906,7,FALSE) ="●",FALSE),IFERROR(VLOOKUP($B43&amp;"-"&amp;$C43,エリア表のみ!$AD$5:$AM$906,7,FALSE) ="●",FALSE)),1,0),0)</f>
        <v>0</v>
      </c>
      <c r="I43" s="71">
        <v>280</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6</v>
      </c>
      <c r="B44" s="17">
        <v>157</v>
      </c>
      <c r="C44" s="71">
        <v>6</v>
      </c>
      <c r="D44" s="71">
        <f>IFERROR(IF(OR(IFERROR(VLOOKUP($B44&amp;"-"&amp;$C44,エリア表のみ!$D$5:$M$906,3,FALSE) ="●",FALSE),IFERROR(VLOOKUP($B44&amp;"-"&amp;$C44,エリア表のみ!$Q$5:$Z$906,3,FALSE) ="●",FALSE),IFERROR(VLOOKUP($B44&amp;"-"&amp;$C44,エリア表のみ!$AD$5:$AM$906,3,FALSE) ="●",FALSE)),1,0),0)</f>
        <v>0</v>
      </c>
      <c r="E44" s="71">
        <v>115</v>
      </c>
      <c r="F44" s="71">
        <f>IFERROR(IF(OR(IFERROR(VLOOKUP($B44&amp;"-"&amp;$C44,エリア表のみ!$D$5:$M$906,5,FALSE) ="●",FALSE),IFERROR(VLOOKUP($B44&amp;"-"&amp;$C44,エリア表のみ!$Q$5:$Z$906,5,FALSE) ="●",FALSE),IFERROR(VLOOKUP($B44&amp;"-"&amp;$C44,エリア表のみ!$AD$5:$AM$906,5,FALSE) ="●",FALSE)),1,0),0)</f>
        <v>0</v>
      </c>
      <c r="G44" s="71">
        <v>25</v>
      </c>
      <c r="H44" s="71">
        <f>IFERROR(IF(OR(IFERROR(VLOOKUP($B44&amp;"-"&amp;$C44,エリア表のみ!$D$5:$M$906,7,FALSE) ="●",FALSE),IFERROR(VLOOKUP($B44&amp;"-"&amp;$C44,エリア表のみ!$Q$5:$Z$906,7,FALSE) ="●",FALSE),IFERROR(VLOOKUP($B44&amp;"-"&amp;$C44,エリア表のみ!$AD$5:$AM$906,7,FALSE) ="●",FALSE)),1,0),0)</f>
        <v>0</v>
      </c>
      <c r="I44" s="71">
        <v>140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7</v>
      </c>
      <c r="B45" s="17">
        <v>157</v>
      </c>
      <c r="C45" s="71">
        <v>7</v>
      </c>
      <c r="D45" s="71">
        <f>IFERROR(IF(OR(IFERROR(VLOOKUP($B45&amp;"-"&amp;$C45,エリア表のみ!$D$5:$M$906,3,FALSE) ="●",FALSE),IFERROR(VLOOKUP($B45&amp;"-"&amp;$C45,エリア表のみ!$Q$5:$Z$906,3,FALSE) ="●",FALSE),IFERROR(VLOOKUP($B45&amp;"-"&amp;$C45,エリア表のみ!$AD$5:$AM$906,3,FALSE) ="●",FALSE)),1,0),0)</f>
        <v>0</v>
      </c>
      <c r="E45" s="71">
        <v>460</v>
      </c>
      <c r="F45" s="71">
        <f>IFERROR(IF(OR(IFERROR(VLOOKUP($B45&amp;"-"&amp;$C45,エリア表のみ!$D$5:$M$906,5,FALSE) ="●",FALSE),IFERROR(VLOOKUP($B45&amp;"-"&amp;$C45,エリア表のみ!$Q$5:$Z$906,5,FALSE) ="●",FALSE),IFERROR(VLOOKUP($B45&amp;"-"&amp;$C45,エリア表のみ!$AD$5:$AM$906,5,FALSE) ="●",FALSE)),1,0),0)</f>
        <v>0</v>
      </c>
      <c r="G45" s="71">
        <v>200</v>
      </c>
      <c r="H45" s="71">
        <f>IFERROR(IF(OR(IFERROR(VLOOKUP($B45&amp;"-"&amp;$C45,エリア表のみ!$D$5:$M$906,7,FALSE) ="●",FALSE),IFERROR(VLOOKUP($B45&amp;"-"&amp;$C45,エリア表のみ!$Q$5:$Z$906,7,FALSE) ="●",FALSE),IFERROR(VLOOKUP($B45&amp;"-"&amp;$C45,エリア表のみ!$AD$5:$AM$906,7,FALSE) ="●",FALSE)),1,0),0)</f>
        <v>0</v>
      </c>
      <c r="I45" s="71">
        <v>660</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8</v>
      </c>
      <c r="B46" s="17">
        <v>157</v>
      </c>
      <c r="C46" s="71">
        <v>8</v>
      </c>
      <c r="D46" s="71">
        <f>IFERROR(IF(OR(IFERROR(VLOOKUP($B46&amp;"-"&amp;$C46,エリア表のみ!$D$5:$M$906,3,FALSE) ="●",FALSE),IFERROR(VLOOKUP($B46&amp;"-"&amp;$C46,エリア表のみ!$Q$5:$Z$906,3,FALSE) ="●",FALSE),IFERROR(VLOOKUP($B46&amp;"-"&amp;$C46,エリア表のみ!$AD$5:$AM$906,3,FALSE) ="●",FALSE)),1,0),0)</f>
        <v>0</v>
      </c>
      <c r="E46" s="71">
        <v>57</v>
      </c>
      <c r="F46" s="71">
        <f>IFERROR(IF(OR(IFERROR(VLOOKUP($B46&amp;"-"&amp;$C46,エリア表のみ!$D$5:$M$906,5,FALSE) ="●",FALSE),IFERROR(VLOOKUP($B46&amp;"-"&amp;$C46,エリア表のみ!$Q$5:$Z$906,5,FALSE) ="●",FALSE),IFERROR(VLOOKUP($B46&amp;"-"&amp;$C46,エリア表のみ!$AD$5:$AM$906,5,FALSE) ="●",FALSE)),1,0),0)</f>
        <v>0</v>
      </c>
      <c r="G46" s="71">
        <v>0</v>
      </c>
      <c r="H46" s="71">
        <f>IFERROR(IF(OR(IFERROR(VLOOKUP($B46&amp;"-"&amp;$C46,エリア表のみ!$D$5:$M$906,7,FALSE) ="●",FALSE),IFERROR(VLOOKUP($B46&amp;"-"&amp;$C46,エリア表のみ!$Q$5:$Z$906,7,FALSE) ="●",FALSE),IFERROR(VLOOKUP($B46&amp;"-"&amp;$C46,エリア表のみ!$AD$5:$AM$906,7,FALSE) ="●",FALSE)),1,0),0)</f>
        <v>0</v>
      </c>
      <c r="I46" s="71">
        <v>57</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9</v>
      </c>
      <c r="B47" s="17">
        <v>157</v>
      </c>
      <c r="C47" s="71">
        <v>9</v>
      </c>
      <c r="D47" s="71">
        <f>IFERROR(IF(OR(IFERROR(VLOOKUP($B47&amp;"-"&amp;$C47,エリア表のみ!$D$5:$M$906,3,FALSE) ="●",FALSE),IFERROR(VLOOKUP($B47&amp;"-"&amp;$C47,エリア表のみ!$Q$5:$Z$906,3,FALSE) ="●",FALSE),IFERROR(VLOOKUP($B47&amp;"-"&amp;$C47,エリア表のみ!$AD$5:$AM$906,3,FALSE) ="●",FALSE)),1,0),0)</f>
        <v>0</v>
      </c>
      <c r="E47" s="71">
        <v>90</v>
      </c>
      <c r="F47" s="71">
        <f>IFERROR(IF(OR(IFERROR(VLOOKUP($B47&amp;"-"&amp;$C47,エリア表のみ!$D$5:$M$906,5,FALSE) ="●",FALSE),IFERROR(VLOOKUP($B47&amp;"-"&amp;$C47,エリア表のみ!$Q$5:$Z$906,5,FALSE) ="●",FALSE),IFERROR(VLOOKUP($B47&amp;"-"&amp;$C47,エリア表のみ!$AD$5:$AM$906,5,FALSE) ="●",FALSE)),1,0),0)</f>
        <v>0</v>
      </c>
      <c r="G47" s="71">
        <v>10</v>
      </c>
      <c r="H47" s="71">
        <f>IFERROR(IF(OR(IFERROR(VLOOKUP($B47&amp;"-"&amp;$C47,エリア表のみ!$D$5:$M$906,7,FALSE) ="●",FALSE),IFERROR(VLOOKUP($B47&amp;"-"&amp;$C47,エリア表のみ!$Q$5:$Z$906,7,FALSE) ="●",FALSE),IFERROR(VLOOKUP($B47&amp;"-"&amp;$C47,エリア表のみ!$AD$5:$AM$906,7,FALSE) ="●",FALSE)),1,0),0)</f>
        <v>0</v>
      </c>
      <c r="I47" s="71">
        <v>100</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10</v>
      </c>
      <c r="B48" s="17">
        <v>157</v>
      </c>
      <c r="C48" s="71">
        <v>10</v>
      </c>
      <c r="D48" s="71">
        <f>IFERROR(IF(OR(IFERROR(VLOOKUP($B48&amp;"-"&amp;$C48,エリア表のみ!$D$5:$M$906,3,FALSE) ="●",FALSE),IFERROR(VLOOKUP($B48&amp;"-"&amp;$C48,エリア表のみ!$Q$5:$Z$906,3,FALSE) ="●",FALSE),IFERROR(VLOOKUP($B48&amp;"-"&amp;$C48,エリア表のみ!$AD$5:$AM$906,3,FALSE) ="●",FALSE)),1,0),0)</f>
        <v>0</v>
      </c>
      <c r="E48" s="71">
        <v>940</v>
      </c>
      <c r="F48" s="71">
        <f>IFERROR(IF(OR(IFERROR(VLOOKUP($B48&amp;"-"&amp;$C48,エリア表のみ!$D$5:$M$906,5,FALSE) ="●",FALSE),IFERROR(VLOOKUP($B48&amp;"-"&amp;$C48,エリア表のみ!$Q$5:$Z$906,5,FALSE) ="●",FALSE),IFERROR(VLOOKUP($B48&amp;"-"&amp;$C48,エリア表のみ!$AD$5:$AM$906,5,FALSE) ="●",FALSE)),1,0),0)</f>
        <v>0</v>
      </c>
      <c r="G48" s="71">
        <v>330</v>
      </c>
      <c r="H48" s="71">
        <f>IFERROR(IF(OR(IFERROR(VLOOKUP($B48&amp;"-"&amp;$C48,エリア表のみ!$D$5:$M$906,7,FALSE) ="●",FALSE),IFERROR(VLOOKUP($B48&amp;"-"&amp;$C48,エリア表のみ!$Q$5:$Z$906,7,FALSE) ="●",FALSE),IFERROR(VLOOKUP($B48&amp;"-"&amp;$C48,エリア表のみ!$AD$5:$AM$906,7,FALSE) ="●",FALSE)),1,0),0)</f>
        <v>0</v>
      </c>
      <c r="I48" s="71">
        <v>1270</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11</v>
      </c>
      <c r="B49" s="17">
        <v>157</v>
      </c>
      <c r="C49" s="71">
        <v>11</v>
      </c>
      <c r="D49" s="71">
        <f>IFERROR(IF(OR(IFERROR(VLOOKUP($B49&amp;"-"&amp;$C49,エリア表のみ!$D$5:$M$906,3,FALSE) ="●",FALSE),IFERROR(VLOOKUP($B49&amp;"-"&amp;$C49,エリア表のみ!$Q$5:$Z$906,3,FALSE) ="●",FALSE),IFERROR(VLOOKUP($B49&amp;"-"&amp;$C49,エリア表のみ!$AD$5:$AM$906,3,FALSE) ="●",FALSE)),1,0),0)</f>
        <v>0</v>
      </c>
      <c r="E49" s="71">
        <v>320</v>
      </c>
      <c r="F49" s="71">
        <f>IFERROR(IF(OR(IFERROR(VLOOKUP($B49&amp;"-"&amp;$C49,エリア表のみ!$D$5:$M$906,5,FALSE) ="●",FALSE),IFERROR(VLOOKUP($B49&amp;"-"&amp;$C49,エリア表のみ!$Q$5:$Z$906,5,FALSE) ="●",FALSE),IFERROR(VLOOKUP($B49&amp;"-"&amp;$C49,エリア表のみ!$AD$5:$AM$906,5,FALSE) ="●",FALSE)),1,0),0)</f>
        <v>0</v>
      </c>
      <c r="G49" s="71">
        <v>15</v>
      </c>
      <c r="H49" s="71">
        <f>IFERROR(IF(OR(IFERROR(VLOOKUP($B49&amp;"-"&amp;$C49,エリア表のみ!$D$5:$M$906,7,FALSE) ="●",FALSE),IFERROR(VLOOKUP($B49&amp;"-"&amp;$C49,エリア表のみ!$Q$5:$Z$906,7,FALSE) ="●",FALSE),IFERROR(VLOOKUP($B49&amp;"-"&amp;$C49,エリア表のみ!$AD$5:$AM$906,7,FALSE) ="●",FALSE)),1,0),0)</f>
        <v>0</v>
      </c>
      <c r="I49" s="71">
        <v>335</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12</v>
      </c>
      <c r="B50" s="17">
        <v>157</v>
      </c>
      <c r="C50" s="71">
        <v>12</v>
      </c>
      <c r="D50" s="71">
        <f>IFERROR(IF(OR(IFERROR(VLOOKUP($B50&amp;"-"&amp;$C50,エリア表のみ!$D$5:$M$906,3,FALSE) ="●",FALSE),IFERROR(VLOOKUP($B50&amp;"-"&amp;$C50,エリア表のみ!$Q$5:$Z$906,3,FALSE) ="●",FALSE),IFERROR(VLOOKUP($B50&amp;"-"&amp;$C50,エリア表のみ!$AD$5:$AM$906,3,FALSE) ="●",FALSE)),1,0),0)</f>
        <v>0</v>
      </c>
      <c r="E50" s="71">
        <v>260</v>
      </c>
      <c r="F50" s="71">
        <f>IFERROR(IF(OR(IFERROR(VLOOKUP($B50&amp;"-"&amp;$C50,エリア表のみ!$D$5:$M$906,5,FALSE) ="●",FALSE),IFERROR(VLOOKUP($B50&amp;"-"&amp;$C50,エリア表のみ!$Q$5:$Z$906,5,FALSE) ="●",FALSE),IFERROR(VLOOKUP($B50&amp;"-"&amp;$C50,エリア表のみ!$AD$5:$AM$906,5,FALSE) ="●",FALSE)),1,0),0)</f>
        <v>0</v>
      </c>
      <c r="G50" s="71">
        <v>20</v>
      </c>
      <c r="H50" s="71">
        <f>IFERROR(IF(OR(IFERROR(VLOOKUP($B50&amp;"-"&amp;$C50,エリア表のみ!$D$5:$M$906,7,FALSE) ="●",FALSE),IFERROR(VLOOKUP($B50&amp;"-"&amp;$C50,エリア表のみ!$Q$5:$Z$906,7,FALSE) ="●",FALSE),IFERROR(VLOOKUP($B50&amp;"-"&amp;$C50,エリア表のみ!$AD$5:$AM$906,7,FALSE) ="●",FALSE)),1,0),0)</f>
        <v>0</v>
      </c>
      <c r="I50" s="71">
        <v>280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13</v>
      </c>
      <c r="B51" s="17">
        <v>157</v>
      </c>
      <c r="C51" s="71">
        <v>13</v>
      </c>
      <c r="D51" s="71">
        <f>IFERROR(IF(OR(IFERROR(VLOOKUP($B51&amp;"-"&amp;$C51,エリア表のみ!$D$5:$M$906,3,FALSE) ="●",FALSE),IFERROR(VLOOKUP($B51&amp;"-"&amp;$C51,エリア表のみ!$Q$5:$Z$906,3,FALSE) ="●",FALSE),IFERROR(VLOOKUP($B51&amp;"-"&amp;$C51,エリア表のみ!$AD$5:$AM$906,3,FALSE) ="●",FALSE)),1,0),0)</f>
        <v>0</v>
      </c>
      <c r="E51" s="71">
        <v>160</v>
      </c>
      <c r="F51" s="71">
        <f>IFERROR(IF(OR(IFERROR(VLOOKUP($B51&amp;"-"&amp;$C51,エリア表のみ!$D$5:$M$906,5,FALSE) ="●",FALSE),IFERROR(VLOOKUP($B51&amp;"-"&amp;$C51,エリア表のみ!$Q$5:$Z$906,5,FALSE) ="●",FALSE),IFERROR(VLOOKUP($B51&amp;"-"&amp;$C51,エリア表のみ!$AD$5:$AM$906,5,FALSE) ="●",FALSE)),1,0),0)</f>
        <v>0</v>
      </c>
      <c r="G51" s="71">
        <v>30</v>
      </c>
      <c r="H51" s="71">
        <f>IFERROR(IF(OR(IFERROR(VLOOKUP($B51&amp;"-"&amp;$C51,エリア表のみ!$D$5:$M$906,7,FALSE) ="●",FALSE),IFERROR(VLOOKUP($B51&amp;"-"&amp;$C51,エリア表のみ!$Q$5:$Z$906,7,FALSE) ="●",FALSE),IFERROR(VLOOKUP($B51&amp;"-"&amp;$C51,エリア表のみ!$AD$5:$AM$906,7,FALSE) ="●",FALSE)),1,0),0)</f>
        <v>0</v>
      </c>
      <c r="I51" s="71">
        <v>190</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14</v>
      </c>
      <c r="B52" s="17">
        <v>157</v>
      </c>
      <c r="C52" s="71">
        <v>14</v>
      </c>
      <c r="D52" s="71">
        <f>IFERROR(IF(OR(IFERROR(VLOOKUP($B52&amp;"-"&amp;$C52,エリア表のみ!$D$5:$M$906,3,FALSE) ="●",FALSE),IFERROR(VLOOKUP($B52&amp;"-"&amp;$C52,エリア表のみ!$Q$5:$Z$906,3,FALSE) ="●",FALSE),IFERROR(VLOOKUP($B52&amp;"-"&amp;$C52,エリア表のみ!$AD$5:$AM$906,3,FALSE) ="●",FALSE)),1,0),0)</f>
        <v>0</v>
      </c>
      <c r="E52" s="71">
        <v>200</v>
      </c>
      <c r="F52" s="71">
        <f>IFERROR(IF(OR(IFERROR(VLOOKUP($B52&amp;"-"&amp;$C52,エリア表のみ!$D$5:$M$906,5,FALSE) ="●",FALSE),IFERROR(VLOOKUP($B52&amp;"-"&amp;$C52,エリア表のみ!$Q$5:$Z$906,5,FALSE) ="●",FALSE),IFERROR(VLOOKUP($B52&amp;"-"&amp;$C52,エリア表のみ!$AD$5:$AM$906,5,FALSE) ="●",FALSE)),1,0),0)</f>
        <v>0</v>
      </c>
      <c r="G52" s="71">
        <v>40</v>
      </c>
      <c r="H52" s="71">
        <f>IFERROR(IF(OR(IFERROR(VLOOKUP($B52&amp;"-"&amp;$C52,エリア表のみ!$D$5:$M$906,7,FALSE) ="●",FALSE),IFERROR(VLOOKUP($B52&amp;"-"&amp;$C52,エリア表のみ!$Q$5:$Z$906,7,FALSE) ="●",FALSE),IFERROR(VLOOKUP($B52&amp;"-"&amp;$C52,エリア表のみ!$AD$5:$AM$906,7,FALSE) ="●",FALSE)),1,0),0)</f>
        <v>0</v>
      </c>
      <c r="I52" s="71">
        <v>240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15</v>
      </c>
      <c r="B53" s="17">
        <v>157</v>
      </c>
      <c r="C53" s="71">
        <v>15</v>
      </c>
      <c r="D53" s="71">
        <f>IFERROR(IF(OR(IFERROR(VLOOKUP($B53&amp;"-"&amp;$C53,エリア表のみ!$D$5:$M$906,3,FALSE) ="●",FALSE),IFERROR(VLOOKUP($B53&amp;"-"&amp;$C53,エリア表のみ!$Q$5:$Z$906,3,FALSE) ="●",FALSE),IFERROR(VLOOKUP($B53&amp;"-"&amp;$C53,エリア表のみ!$AD$5:$AM$906,3,FALSE) ="●",FALSE)),1,0),0)</f>
        <v>0</v>
      </c>
      <c r="E53" s="71">
        <v>190</v>
      </c>
      <c r="F53" s="71">
        <f>IFERROR(IF(OR(IFERROR(VLOOKUP($B53&amp;"-"&amp;$C53,エリア表のみ!$D$5:$M$906,5,FALSE) ="●",FALSE),IFERROR(VLOOKUP($B53&amp;"-"&amp;$C53,エリア表のみ!$Q$5:$Z$906,5,FALSE) ="●",FALSE),IFERROR(VLOOKUP($B53&amp;"-"&amp;$C53,エリア表のみ!$AD$5:$AM$906,5,FALSE) ="●",FALSE)),1,0),0)</f>
        <v>0</v>
      </c>
      <c r="G53" s="71">
        <v>20</v>
      </c>
      <c r="H53" s="71">
        <f>IFERROR(IF(OR(IFERROR(VLOOKUP($B53&amp;"-"&amp;$C53,エリア表のみ!$D$5:$M$906,7,FALSE) ="●",FALSE),IFERROR(VLOOKUP($B53&amp;"-"&amp;$C53,エリア表のみ!$Q$5:$Z$906,7,FALSE) ="●",FALSE),IFERROR(VLOOKUP($B53&amp;"-"&amp;$C53,エリア表のみ!$AD$5:$AM$906,7,FALSE) ="●",FALSE)),1,0),0)</f>
        <v>0</v>
      </c>
      <c r="I53" s="71">
        <v>210</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16</v>
      </c>
      <c r="B54" s="17">
        <v>157</v>
      </c>
      <c r="C54" s="71">
        <v>16</v>
      </c>
      <c r="D54" s="71">
        <f>IFERROR(IF(OR(IFERROR(VLOOKUP($B54&amp;"-"&amp;$C54,エリア表のみ!$D$5:$M$906,3,FALSE) ="●",FALSE),IFERROR(VLOOKUP($B54&amp;"-"&amp;$C54,エリア表のみ!$Q$5:$Z$906,3,FALSE) ="●",FALSE),IFERROR(VLOOKUP($B54&amp;"-"&amp;$C54,エリア表のみ!$AD$5:$AM$906,3,FALSE) ="●",FALSE)),1,0),0)</f>
        <v>0</v>
      </c>
      <c r="E54" s="71">
        <v>400</v>
      </c>
      <c r="F54" s="71">
        <f>IFERROR(IF(OR(IFERROR(VLOOKUP($B54&amp;"-"&amp;$C54,エリア表のみ!$D$5:$M$906,5,FALSE) ="●",FALSE),IFERROR(VLOOKUP($B54&amp;"-"&amp;$C54,エリア表のみ!$Q$5:$Z$906,5,FALSE) ="●",FALSE),IFERROR(VLOOKUP($B54&amp;"-"&amp;$C54,エリア表のみ!$AD$5:$AM$906,5,FALSE) ="●",FALSE)),1,0),0)</f>
        <v>0</v>
      </c>
      <c r="G54" s="71">
        <v>100</v>
      </c>
      <c r="H54" s="71">
        <f>IFERROR(IF(OR(IFERROR(VLOOKUP($B54&amp;"-"&amp;$C54,エリア表のみ!$D$5:$M$906,7,FALSE) ="●",FALSE),IFERROR(VLOOKUP($B54&amp;"-"&amp;$C54,エリア表のみ!$Q$5:$Z$906,7,FALSE) ="●",FALSE),IFERROR(VLOOKUP($B54&amp;"-"&amp;$C54,エリア表のみ!$AD$5:$AM$906,7,FALSE) ="●",FALSE)),1,0),0)</f>
        <v>0</v>
      </c>
      <c r="I54" s="71">
        <v>500</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17</v>
      </c>
      <c r="B55" s="17">
        <v>157</v>
      </c>
      <c r="C55" s="71">
        <v>17</v>
      </c>
      <c r="D55" s="71">
        <f>IFERROR(IF(OR(IFERROR(VLOOKUP($B55&amp;"-"&amp;$C55,エリア表のみ!$D$5:$M$906,3,FALSE) ="●",FALSE),IFERROR(VLOOKUP($B55&amp;"-"&amp;$C55,エリア表のみ!$Q$5:$Z$906,3,FALSE) ="●",FALSE),IFERROR(VLOOKUP($B55&amp;"-"&amp;$C55,エリア表のみ!$AD$5:$AM$906,3,FALSE) ="●",FALSE)),1,0),0)</f>
        <v>0</v>
      </c>
      <c r="E55" s="71">
        <v>165</v>
      </c>
      <c r="F55" s="71">
        <f>IFERROR(IF(OR(IFERROR(VLOOKUP($B55&amp;"-"&amp;$C55,エリア表のみ!$D$5:$M$906,5,FALSE) ="●",FALSE),IFERROR(VLOOKUP($B55&amp;"-"&amp;$C55,エリア表のみ!$Q$5:$Z$906,5,FALSE) ="●",FALSE),IFERROR(VLOOKUP($B55&amp;"-"&amp;$C55,エリア表のみ!$AD$5:$AM$906,5,FALSE) ="●",FALSE)),1,0),0)</f>
        <v>0</v>
      </c>
      <c r="G55" s="71">
        <v>15</v>
      </c>
      <c r="H55" s="71">
        <f>IFERROR(IF(OR(IFERROR(VLOOKUP($B55&amp;"-"&amp;$C55,エリア表のみ!$D$5:$M$906,7,FALSE) ="●",FALSE),IFERROR(VLOOKUP($B55&amp;"-"&amp;$C55,エリア表のみ!$Q$5:$Z$906,7,FALSE) ="●",FALSE),IFERROR(VLOOKUP($B55&amp;"-"&amp;$C55,エリア表のみ!$AD$5:$AM$906,7,FALSE) ="●",FALSE)),1,0),0)</f>
        <v>0</v>
      </c>
      <c r="I55" s="71">
        <v>180</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18</v>
      </c>
      <c r="B56" s="17">
        <v>157</v>
      </c>
      <c r="C56" s="71">
        <v>18</v>
      </c>
      <c r="D56" s="71">
        <f>IFERROR(IF(OR(IFERROR(VLOOKUP($B56&amp;"-"&amp;$C56,エリア表のみ!$D$5:$M$906,3,FALSE) ="●",FALSE),IFERROR(VLOOKUP($B56&amp;"-"&amp;$C56,エリア表のみ!$Q$5:$Z$906,3,FALSE) ="●",FALSE),IFERROR(VLOOKUP($B56&amp;"-"&amp;$C56,エリア表のみ!$AD$5:$AM$906,3,FALSE) ="●",FALSE)),1,0),0)</f>
        <v>0</v>
      </c>
      <c r="E56" s="71">
        <v>210</v>
      </c>
      <c r="F56" s="71">
        <f>IFERROR(IF(OR(IFERROR(VLOOKUP($B56&amp;"-"&amp;$C56,エリア表のみ!$D$5:$M$906,5,FALSE) ="●",FALSE),IFERROR(VLOOKUP($B56&amp;"-"&amp;$C56,エリア表のみ!$Q$5:$Z$906,5,FALSE) ="●",FALSE),IFERROR(VLOOKUP($B56&amp;"-"&amp;$C56,エリア表のみ!$AD$5:$AM$906,5,FALSE) ="●",FALSE)),1,0),0)</f>
        <v>0</v>
      </c>
      <c r="G56" s="71">
        <v>170</v>
      </c>
      <c r="H56" s="71">
        <f>IFERROR(IF(OR(IFERROR(VLOOKUP($B56&amp;"-"&amp;$C56,エリア表のみ!$D$5:$M$906,7,FALSE) ="●",FALSE),IFERROR(VLOOKUP($B56&amp;"-"&amp;$C56,エリア表のみ!$Q$5:$Z$906,7,FALSE) ="●",FALSE),IFERROR(VLOOKUP($B56&amp;"-"&amp;$C56,エリア表のみ!$AD$5:$AM$906,7,FALSE) ="●",FALSE)),1,0),0)</f>
        <v>0</v>
      </c>
      <c r="I56" s="71">
        <v>380</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19</v>
      </c>
      <c r="B57" s="17">
        <v>157</v>
      </c>
      <c r="C57" s="71">
        <v>19</v>
      </c>
      <c r="D57" s="71">
        <f>IFERROR(IF(OR(IFERROR(VLOOKUP($B57&amp;"-"&amp;$C57,エリア表のみ!$D$5:$M$906,3,FALSE) ="●",FALSE),IFERROR(VLOOKUP($B57&amp;"-"&amp;$C57,エリア表のみ!$Q$5:$Z$906,3,FALSE) ="●",FALSE),IFERROR(VLOOKUP($B57&amp;"-"&amp;$C57,エリア表のみ!$AD$5:$AM$906,3,FALSE) ="●",FALSE)),1,0),0)</f>
        <v>0</v>
      </c>
      <c r="E57" s="71">
        <v>165</v>
      </c>
      <c r="F57" s="71">
        <f>IFERROR(IF(OR(IFERROR(VLOOKUP($B57&amp;"-"&amp;$C57,エリア表のみ!$D$5:$M$906,5,FALSE) ="●",FALSE),IFERROR(VLOOKUP($B57&amp;"-"&amp;$C57,エリア表のみ!$Q$5:$Z$906,5,FALSE) ="●",FALSE),IFERROR(VLOOKUP($B57&amp;"-"&amp;$C57,エリア表のみ!$AD$5:$AM$906,5,FALSE) ="●",FALSE)),1,0),0)</f>
        <v>0</v>
      </c>
      <c r="G57" s="71">
        <v>23</v>
      </c>
      <c r="H57" s="71">
        <f>IFERROR(IF(OR(IFERROR(VLOOKUP($B57&amp;"-"&amp;$C57,エリア表のみ!$D$5:$M$906,7,FALSE) ="●",FALSE),IFERROR(VLOOKUP($B57&amp;"-"&amp;$C57,エリア表のみ!$Q$5:$Z$906,7,FALSE) ="●",FALSE),IFERROR(VLOOKUP($B57&amp;"-"&amp;$C57,エリア表のみ!$AD$5:$AM$906,7,FALSE) ="●",FALSE)),1,0),0)</f>
        <v>0</v>
      </c>
      <c r="I57" s="71">
        <v>188</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20</v>
      </c>
      <c r="B58" s="17">
        <v>157</v>
      </c>
      <c r="C58" s="71">
        <v>20</v>
      </c>
      <c r="D58" s="71">
        <f>IFERROR(IF(OR(IFERROR(VLOOKUP($B58&amp;"-"&amp;$C58,エリア表のみ!$D$5:$M$906,3,FALSE) ="●",FALSE),IFERROR(VLOOKUP($B58&amp;"-"&amp;$C58,エリア表のみ!$Q$5:$Z$906,3,FALSE) ="●",FALSE),IFERROR(VLOOKUP($B58&amp;"-"&amp;$C58,エリア表のみ!$AD$5:$AM$906,3,FALSE) ="●",FALSE)),1,0),0)</f>
        <v>0</v>
      </c>
      <c r="E58" s="71">
        <v>108</v>
      </c>
      <c r="F58" s="71">
        <f>IFERROR(IF(OR(IFERROR(VLOOKUP($B58&amp;"-"&amp;$C58,エリア表のみ!$D$5:$M$906,5,FALSE) ="●",FALSE),IFERROR(VLOOKUP($B58&amp;"-"&amp;$C58,エリア表のみ!$Q$5:$Z$906,5,FALSE) ="●",FALSE),IFERROR(VLOOKUP($B58&amp;"-"&amp;$C58,エリア表のみ!$AD$5:$AM$906,5,FALSE) ="●",FALSE)),1,0),0)</f>
        <v>0</v>
      </c>
      <c r="G58" s="71">
        <v>20</v>
      </c>
      <c r="H58" s="71">
        <f>IFERROR(IF(OR(IFERROR(VLOOKUP($B58&amp;"-"&amp;$C58,エリア表のみ!$D$5:$M$906,7,FALSE) ="●",FALSE),IFERROR(VLOOKUP($B58&amp;"-"&amp;$C58,エリア表のみ!$Q$5:$Z$906,7,FALSE) ="●",FALSE),IFERROR(VLOOKUP($B58&amp;"-"&amp;$C58,エリア表のみ!$AD$5:$AM$906,7,FALSE) ="●",FALSE)),1,0),0)</f>
        <v>0</v>
      </c>
      <c r="I58" s="71">
        <v>128</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21</v>
      </c>
      <c r="B59" s="17">
        <v>157</v>
      </c>
      <c r="C59" s="71">
        <v>21</v>
      </c>
      <c r="D59" s="71">
        <f>IFERROR(IF(OR(IFERROR(VLOOKUP($B59&amp;"-"&amp;$C59,エリア表のみ!$D$5:$M$906,3,FALSE) ="●",FALSE),IFERROR(VLOOKUP($B59&amp;"-"&amp;$C59,エリア表のみ!$Q$5:$Z$906,3,FALSE) ="●",FALSE),IFERROR(VLOOKUP($B59&amp;"-"&amp;$C59,エリア表のみ!$AD$5:$AM$906,3,FALSE) ="●",FALSE)),1,0),0)</f>
        <v>0</v>
      </c>
      <c r="E59" s="71">
        <v>137</v>
      </c>
      <c r="F59" s="71">
        <f>IFERROR(IF(OR(IFERROR(VLOOKUP($B59&amp;"-"&amp;$C59,エリア表のみ!$D$5:$M$906,5,FALSE) ="●",FALSE),IFERROR(VLOOKUP($B59&amp;"-"&amp;$C59,エリア表のみ!$Q$5:$Z$906,5,FALSE) ="●",FALSE),IFERROR(VLOOKUP($B59&amp;"-"&amp;$C59,エリア表のみ!$AD$5:$AM$906,5,FALSE) ="●",FALSE)),1,0),0)</f>
        <v>0</v>
      </c>
      <c r="G59" s="71">
        <v>3</v>
      </c>
      <c r="H59" s="71">
        <f>IFERROR(IF(OR(IFERROR(VLOOKUP($B59&amp;"-"&amp;$C59,エリア表のみ!$D$5:$M$906,7,FALSE) ="●",FALSE),IFERROR(VLOOKUP($B59&amp;"-"&amp;$C59,エリア表のみ!$Q$5:$Z$906,7,FALSE) ="●",FALSE),IFERROR(VLOOKUP($B59&amp;"-"&amp;$C59,エリア表のみ!$AD$5:$AM$906,7,FALSE) ="●",FALSE)),1,0),0)</f>
        <v>0</v>
      </c>
      <c r="I59" s="71">
        <v>140</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22</v>
      </c>
      <c r="B60" s="17">
        <v>157</v>
      </c>
      <c r="C60" s="71">
        <v>22</v>
      </c>
      <c r="D60" s="71">
        <f>IFERROR(IF(OR(IFERROR(VLOOKUP($B60&amp;"-"&amp;$C60,エリア表のみ!$D$5:$M$906,3,FALSE) ="●",FALSE),IFERROR(VLOOKUP($B60&amp;"-"&amp;$C60,エリア表のみ!$Q$5:$Z$906,3,FALSE) ="●",FALSE),IFERROR(VLOOKUP($B60&amp;"-"&amp;$C60,エリア表のみ!$AD$5:$AM$906,3,FALSE) ="●",FALSE)),1,0),0)</f>
        <v>0</v>
      </c>
      <c r="E60" s="71">
        <v>139</v>
      </c>
      <c r="F60" s="71">
        <f>IFERROR(IF(OR(IFERROR(VLOOKUP($B60&amp;"-"&amp;$C60,エリア表のみ!$D$5:$M$906,5,FALSE) ="●",FALSE),IFERROR(VLOOKUP($B60&amp;"-"&amp;$C60,エリア表のみ!$Q$5:$Z$906,5,FALSE) ="●",FALSE),IFERROR(VLOOKUP($B60&amp;"-"&amp;$C60,エリア表のみ!$AD$5:$AM$906,5,FALSE) ="●",FALSE)),1,0),0)</f>
        <v>0</v>
      </c>
      <c r="G60" s="71">
        <v>10</v>
      </c>
      <c r="H60" s="71">
        <f>IFERROR(IF(OR(IFERROR(VLOOKUP($B60&amp;"-"&amp;$C60,エリア表のみ!$D$5:$M$906,7,FALSE) ="●",FALSE),IFERROR(VLOOKUP($B60&amp;"-"&amp;$C60,エリア表のみ!$Q$5:$Z$906,7,FALSE) ="●",FALSE),IFERROR(VLOOKUP($B60&amp;"-"&amp;$C60,エリア表のみ!$AD$5:$AM$906,7,FALSE) ="●",FALSE)),1,0),0)</f>
        <v>0</v>
      </c>
      <c r="I60" s="71">
        <v>149</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23</v>
      </c>
      <c r="B61" s="17">
        <v>157</v>
      </c>
      <c r="C61" s="71">
        <v>23</v>
      </c>
      <c r="D61" s="71">
        <f>IFERROR(IF(OR(IFERROR(VLOOKUP($B61&amp;"-"&amp;$C61,エリア表のみ!$D$5:$M$906,3,FALSE) ="●",FALSE),IFERROR(VLOOKUP($B61&amp;"-"&amp;$C61,エリア表のみ!$Q$5:$Z$906,3,FALSE) ="●",FALSE),IFERROR(VLOOKUP($B61&amp;"-"&amp;$C61,エリア表のみ!$AD$5:$AM$906,3,FALSE) ="●",FALSE)),1,0),0)</f>
        <v>0</v>
      </c>
      <c r="E61" s="71">
        <v>296</v>
      </c>
      <c r="F61" s="71">
        <f>IFERROR(IF(OR(IFERROR(VLOOKUP($B61&amp;"-"&amp;$C61,エリア表のみ!$D$5:$M$906,5,FALSE) ="●",FALSE),IFERROR(VLOOKUP($B61&amp;"-"&amp;$C61,エリア表のみ!$Q$5:$Z$906,5,FALSE) ="●",FALSE),IFERROR(VLOOKUP($B61&amp;"-"&amp;$C61,エリア表のみ!$AD$5:$AM$906,5,FALSE) ="●",FALSE)),1,0),0)</f>
        <v>0</v>
      </c>
      <c r="G61" s="71">
        <v>90</v>
      </c>
      <c r="H61" s="71">
        <f>IFERROR(IF(OR(IFERROR(VLOOKUP($B61&amp;"-"&amp;$C61,エリア表のみ!$D$5:$M$906,7,FALSE) ="●",FALSE),IFERROR(VLOOKUP($B61&amp;"-"&amp;$C61,エリア表のみ!$Q$5:$Z$906,7,FALSE) ="●",FALSE),IFERROR(VLOOKUP($B61&amp;"-"&amp;$C61,エリア表のみ!$AD$5:$AM$906,7,FALSE) ="●",FALSE)),1,0),0)</f>
        <v>0</v>
      </c>
      <c r="I61" s="71">
        <v>386</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24</v>
      </c>
      <c r="B62" s="17">
        <v>157</v>
      </c>
      <c r="C62" s="71">
        <v>24</v>
      </c>
      <c r="D62" s="71">
        <f>IFERROR(IF(OR(IFERROR(VLOOKUP($B62&amp;"-"&amp;$C62,エリア表のみ!$D$5:$M$906,3,FALSE) ="●",FALSE),IFERROR(VLOOKUP($B62&amp;"-"&amp;$C62,エリア表のみ!$Q$5:$Z$906,3,FALSE) ="●",FALSE),IFERROR(VLOOKUP($B62&amp;"-"&amp;$C62,エリア表のみ!$AD$5:$AM$906,3,FALSE) ="●",FALSE)),1,0),0)</f>
        <v>0</v>
      </c>
      <c r="E62" s="71">
        <v>252</v>
      </c>
      <c r="F62" s="71">
        <f>IFERROR(IF(OR(IFERROR(VLOOKUP($B62&amp;"-"&amp;$C62,エリア表のみ!$D$5:$M$906,5,FALSE) ="●",FALSE),IFERROR(VLOOKUP($B62&amp;"-"&amp;$C62,エリア表のみ!$Q$5:$Z$906,5,FALSE) ="●",FALSE),IFERROR(VLOOKUP($B62&amp;"-"&amp;$C62,エリア表のみ!$AD$5:$AM$906,5,FALSE) ="●",FALSE)),1,0),0)</f>
        <v>0</v>
      </c>
      <c r="G62" s="71">
        <v>78</v>
      </c>
      <c r="H62" s="71">
        <f>IFERROR(IF(OR(IFERROR(VLOOKUP($B62&amp;"-"&amp;$C62,エリア表のみ!$D$5:$M$906,7,FALSE) ="●",FALSE),IFERROR(VLOOKUP($B62&amp;"-"&amp;$C62,エリア表のみ!$Q$5:$Z$906,7,FALSE) ="●",FALSE),IFERROR(VLOOKUP($B62&amp;"-"&amp;$C62,エリア表のみ!$AD$5:$AM$906,7,FALSE) ="●",FALSE)),1,0),0)</f>
        <v>0</v>
      </c>
      <c r="I62" s="71">
        <v>330</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25</v>
      </c>
      <c r="B63" s="17">
        <v>157</v>
      </c>
      <c r="C63" s="71">
        <v>25</v>
      </c>
      <c r="D63" s="71">
        <f>IFERROR(IF(OR(IFERROR(VLOOKUP($B63&amp;"-"&amp;$C63,エリア表のみ!$D$5:$M$906,3,FALSE) ="●",FALSE),IFERROR(VLOOKUP($B63&amp;"-"&amp;$C63,エリア表のみ!$Q$5:$Z$906,3,FALSE) ="●",FALSE),IFERROR(VLOOKUP($B63&amp;"-"&amp;$C63,エリア表のみ!$AD$5:$AM$906,3,FALSE) ="●",FALSE)),1,0),0)</f>
        <v>0</v>
      </c>
      <c r="E63" s="71">
        <v>150</v>
      </c>
      <c r="F63" s="71">
        <f>IFERROR(IF(OR(IFERROR(VLOOKUP($B63&amp;"-"&amp;$C63,エリア表のみ!$D$5:$M$906,5,FALSE) ="●",FALSE),IFERROR(VLOOKUP($B63&amp;"-"&amp;$C63,エリア表のみ!$Q$5:$Z$906,5,FALSE) ="●",FALSE),IFERROR(VLOOKUP($B63&amp;"-"&amp;$C63,エリア表のみ!$AD$5:$AM$906,5,FALSE) ="●",FALSE)),1,0),0)</f>
        <v>0</v>
      </c>
      <c r="G63" s="71">
        <v>13</v>
      </c>
      <c r="H63" s="71">
        <f>IFERROR(IF(OR(IFERROR(VLOOKUP($B63&amp;"-"&amp;$C63,エリア表のみ!$D$5:$M$906,7,FALSE) ="●",FALSE),IFERROR(VLOOKUP($B63&amp;"-"&amp;$C63,エリア表のみ!$Q$5:$Z$906,7,FALSE) ="●",FALSE),IFERROR(VLOOKUP($B63&amp;"-"&amp;$C63,エリア表のみ!$AD$5:$AM$906,7,FALSE) ="●",FALSE)),1,0),0)</f>
        <v>0</v>
      </c>
      <c r="I63" s="71">
        <v>163</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26</v>
      </c>
      <c r="B64" s="17">
        <v>157</v>
      </c>
      <c r="C64" s="71">
        <v>26</v>
      </c>
      <c r="D64" s="71">
        <f>IFERROR(IF(OR(IFERROR(VLOOKUP($B64&amp;"-"&amp;$C64,エリア表のみ!$D$5:$M$906,3,FALSE) ="●",FALSE),IFERROR(VLOOKUP($B64&amp;"-"&amp;$C64,エリア表のみ!$Q$5:$Z$906,3,FALSE) ="●",FALSE),IFERROR(VLOOKUP($B64&amp;"-"&amp;$C64,エリア表のみ!$AD$5:$AM$906,3,FALSE) ="●",FALSE)),1,0),0)</f>
        <v>0</v>
      </c>
      <c r="E64" s="71">
        <v>47</v>
      </c>
      <c r="F64" s="71">
        <f>IFERROR(IF(OR(IFERROR(VLOOKUP($B64&amp;"-"&amp;$C64,エリア表のみ!$D$5:$M$906,5,FALSE) ="●",FALSE),IFERROR(VLOOKUP($B64&amp;"-"&amp;$C64,エリア表のみ!$Q$5:$Z$906,5,FALSE) ="●",FALSE),IFERROR(VLOOKUP($B64&amp;"-"&amp;$C64,エリア表のみ!$AD$5:$AM$906,5,FALSE) ="●",FALSE)),1,0),0)</f>
        <v>0</v>
      </c>
      <c r="G64" s="71">
        <v>0</v>
      </c>
      <c r="H64" s="71">
        <f>IFERROR(IF(OR(IFERROR(VLOOKUP($B64&amp;"-"&amp;$C64,エリア表のみ!$D$5:$M$906,7,FALSE) ="●",FALSE),IFERROR(VLOOKUP($B64&amp;"-"&amp;$C64,エリア表のみ!$Q$5:$Z$906,7,FALSE) ="●",FALSE),IFERROR(VLOOKUP($B64&amp;"-"&amp;$C64,エリア表のみ!$AD$5:$AM$906,7,FALSE) ="●",FALSE)),1,0),0)</f>
        <v>0</v>
      </c>
      <c r="I64" s="71">
        <v>47</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1</v>
      </c>
      <c r="B65" s="17">
        <v>158</v>
      </c>
      <c r="C65" s="71">
        <v>1</v>
      </c>
      <c r="D65" s="71">
        <f>IFERROR(IF(OR(IFERROR(VLOOKUP($B65&amp;"-"&amp;$C65,エリア表のみ!$D$5:$M$906,3,FALSE) ="●",FALSE),IFERROR(VLOOKUP($B65&amp;"-"&amp;$C65,エリア表のみ!$Q$5:$Z$906,3,FALSE) ="●",FALSE),IFERROR(VLOOKUP($B65&amp;"-"&amp;$C65,エリア表のみ!$AD$5:$AM$906,3,FALSE) ="●",FALSE)),1,0),0)</f>
        <v>0</v>
      </c>
      <c r="E65" s="71">
        <v>260</v>
      </c>
      <c r="F65" s="71">
        <f>IFERROR(IF(OR(IFERROR(VLOOKUP($B65&amp;"-"&amp;$C65,エリア表のみ!$D$5:$M$906,5,FALSE) ="●",FALSE),IFERROR(VLOOKUP($B65&amp;"-"&amp;$C65,エリア表のみ!$Q$5:$Z$906,5,FALSE) ="●",FALSE),IFERROR(VLOOKUP($B65&amp;"-"&amp;$C65,エリア表のみ!$AD$5:$AM$906,5,FALSE) ="●",FALSE)),1,0),0)</f>
        <v>0</v>
      </c>
      <c r="G65" s="71">
        <v>40</v>
      </c>
      <c r="H65" s="71">
        <f>IFERROR(IF(OR(IFERROR(VLOOKUP($B65&amp;"-"&amp;$C65,エリア表のみ!$D$5:$M$906,7,FALSE) ="●",FALSE),IFERROR(VLOOKUP($B65&amp;"-"&amp;$C65,エリア表のみ!$Q$5:$Z$906,7,FALSE) ="●",FALSE),IFERROR(VLOOKUP($B65&amp;"-"&amp;$C65,エリア表のみ!$AD$5:$AM$906,7,FALSE) ="●",FALSE)),1,0),0)</f>
        <v>0</v>
      </c>
      <c r="I65" s="71">
        <v>300</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2</v>
      </c>
      <c r="B66" s="17">
        <v>158</v>
      </c>
      <c r="C66" s="71">
        <v>2</v>
      </c>
      <c r="D66" s="71">
        <f>IFERROR(IF(OR(IFERROR(VLOOKUP($B66&amp;"-"&amp;$C66,エリア表のみ!$D$5:$M$906,3,FALSE) ="●",FALSE),IFERROR(VLOOKUP($B66&amp;"-"&amp;$C66,エリア表のみ!$Q$5:$Z$906,3,FALSE) ="●",FALSE),IFERROR(VLOOKUP($B66&amp;"-"&amp;$C66,エリア表のみ!$AD$5:$AM$906,3,FALSE) ="●",FALSE)),1,0),0)</f>
        <v>0</v>
      </c>
      <c r="E66" s="71">
        <v>180</v>
      </c>
      <c r="F66" s="71">
        <f>IFERROR(IF(OR(IFERROR(VLOOKUP($B66&amp;"-"&amp;$C66,エリア表のみ!$D$5:$M$906,5,FALSE) ="●",FALSE),IFERROR(VLOOKUP($B66&amp;"-"&amp;$C66,エリア表のみ!$Q$5:$Z$906,5,FALSE) ="●",FALSE),IFERROR(VLOOKUP($B66&amp;"-"&amp;$C66,エリア表のみ!$AD$5:$AM$906,5,FALSE) ="●",FALSE)),1,0),0)</f>
        <v>0</v>
      </c>
      <c r="G66" s="71">
        <v>20</v>
      </c>
      <c r="H66" s="71">
        <f>IFERROR(IF(OR(IFERROR(VLOOKUP($B66&amp;"-"&amp;$C66,エリア表のみ!$D$5:$M$906,7,FALSE) ="●",FALSE),IFERROR(VLOOKUP($B66&amp;"-"&amp;$C66,エリア表のみ!$Q$5:$Z$906,7,FALSE) ="●",FALSE),IFERROR(VLOOKUP($B66&amp;"-"&amp;$C66,エリア表のみ!$AD$5:$AM$906,7,FALSE) ="●",FALSE)),1,0),0)</f>
        <v>0</v>
      </c>
      <c r="I66" s="71">
        <v>200</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3</v>
      </c>
      <c r="B67" s="17">
        <v>158</v>
      </c>
      <c r="C67" s="71">
        <v>3</v>
      </c>
      <c r="D67" s="71">
        <f>IFERROR(IF(OR(IFERROR(VLOOKUP($B67&amp;"-"&amp;$C67,エリア表のみ!$D$5:$M$906,3,FALSE) ="●",FALSE),IFERROR(VLOOKUP($B67&amp;"-"&amp;$C67,エリア表のみ!$Q$5:$Z$906,3,FALSE) ="●",FALSE),IFERROR(VLOOKUP($B67&amp;"-"&amp;$C67,エリア表のみ!$AD$5:$AM$906,3,FALSE) ="●",FALSE)),1,0),0)</f>
        <v>0</v>
      </c>
      <c r="E67" s="71">
        <v>510</v>
      </c>
      <c r="F67" s="71">
        <f>IFERROR(IF(OR(IFERROR(VLOOKUP($B67&amp;"-"&amp;$C67,エリア表のみ!$D$5:$M$906,5,FALSE) ="●",FALSE),IFERROR(VLOOKUP($B67&amp;"-"&amp;$C67,エリア表のみ!$Q$5:$Z$906,5,FALSE) ="●",FALSE),IFERROR(VLOOKUP($B67&amp;"-"&amp;$C67,エリア表のみ!$AD$5:$AM$906,5,FALSE) ="●",FALSE)),1,0),0)</f>
        <v>0</v>
      </c>
      <c r="G67" s="71">
        <v>40</v>
      </c>
      <c r="H67" s="71">
        <f>IFERROR(IF(OR(IFERROR(VLOOKUP($B67&amp;"-"&amp;$C67,エリア表のみ!$D$5:$M$906,7,FALSE) ="●",FALSE),IFERROR(VLOOKUP($B67&amp;"-"&amp;$C67,エリア表のみ!$Q$5:$Z$906,7,FALSE) ="●",FALSE),IFERROR(VLOOKUP($B67&amp;"-"&amp;$C67,エリア表のみ!$AD$5:$AM$906,7,FALSE) ="●",FALSE)),1,0),0)</f>
        <v>0</v>
      </c>
      <c r="I67" s="71">
        <v>550</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4</v>
      </c>
      <c r="B68" s="17">
        <v>158</v>
      </c>
      <c r="C68" s="71">
        <v>4</v>
      </c>
      <c r="D68" s="71">
        <f>IFERROR(IF(OR(IFERROR(VLOOKUP($B68&amp;"-"&amp;$C68,エリア表のみ!$D$5:$M$906,3,FALSE) ="●",FALSE),IFERROR(VLOOKUP($B68&amp;"-"&amp;$C68,エリア表のみ!$Q$5:$Z$906,3,FALSE) ="●",FALSE),IFERROR(VLOOKUP($B68&amp;"-"&amp;$C68,エリア表のみ!$AD$5:$AM$906,3,FALSE) ="●",FALSE)),1,0),0)</f>
        <v>0</v>
      </c>
      <c r="E68" s="71">
        <v>580</v>
      </c>
      <c r="F68" s="71">
        <f>IFERROR(IF(OR(IFERROR(VLOOKUP($B68&amp;"-"&amp;$C68,エリア表のみ!$D$5:$M$906,5,FALSE) ="●",FALSE),IFERROR(VLOOKUP($B68&amp;"-"&amp;$C68,エリア表のみ!$Q$5:$Z$906,5,FALSE) ="●",FALSE),IFERROR(VLOOKUP($B68&amp;"-"&amp;$C68,エリア表のみ!$AD$5:$AM$906,5,FALSE) ="●",FALSE)),1,0),0)</f>
        <v>0</v>
      </c>
      <c r="G68" s="71">
        <v>140</v>
      </c>
      <c r="H68" s="71">
        <f>IFERROR(IF(OR(IFERROR(VLOOKUP($B68&amp;"-"&amp;$C68,エリア表のみ!$D$5:$M$906,7,FALSE) ="●",FALSE),IFERROR(VLOOKUP($B68&amp;"-"&amp;$C68,エリア表のみ!$Q$5:$Z$906,7,FALSE) ="●",FALSE),IFERROR(VLOOKUP($B68&amp;"-"&amp;$C68,エリア表のみ!$AD$5:$AM$906,7,FALSE) ="●",FALSE)),1,0),0)</f>
        <v>0</v>
      </c>
      <c r="I68" s="71">
        <v>720</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row r="69" spans="1:10">
      <c r="A69" s="17">
        <v>5</v>
      </c>
      <c r="B69" s="17">
        <v>158</v>
      </c>
      <c r="C69" s="71">
        <v>5</v>
      </c>
      <c r="D69" s="71">
        <f>IFERROR(IF(OR(IFERROR(VLOOKUP($B69&amp;"-"&amp;$C69,エリア表のみ!$D$5:$M$906,3,FALSE) ="●",FALSE),IFERROR(VLOOKUP($B69&amp;"-"&amp;$C69,エリア表のみ!$Q$5:$Z$906,3,FALSE) ="●",FALSE),IFERROR(VLOOKUP($B69&amp;"-"&amp;$C69,エリア表のみ!$AD$5:$AM$906,3,FALSE) ="●",FALSE)),1,0),0)</f>
        <v>0</v>
      </c>
      <c r="E69" s="71">
        <v>263</v>
      </c>
      <c r="F69" s="71">
        <f>IFERROR(IF(OR(IFERROR(VLOOKUP($B69&amp;"-"&amp;$C69,エリア表のみ!$D$5:$M$906,5,FALSE) ="●",FALSE),IFERROR(VLOOKUP($B69&amp;"-"&amp;$C69,エリア表のみ!$Q$5:$Z$906,5,FALSE) ="●",FALSE),IFERROR(VLOOKUP($B69&amp;"-"&amp;$C69,エリア表のみ!$AD$5:$AM$906,5,FALSE) ="●",FALSE)),1,0),0)</f>
        <v>0</v>
      </c>
      <c r="G69" s="71">
        <v>61</v>
      </c>
      <c r="H69" s="71">
        <f>IFERROR(IF(OR(IFERROR(VLOOKUP($B69&amp;"-"&amp;$C69,エリア表のみ!$D$5:$M$906,7,FALSE) ="●",FALSE),IFERROR(VLOOKUP($B69&amp;"-"&amp;$C69,エリア表のみ!$Q$5:$Z$906,7,FALSE) ="●",FALSE),IFERROR(VLOOKUP($B69&amp;"-"&amp;$C69,エリア表のみ!$AD$5:$AM$906,7,FALSE) ="●",FALSE)),1,0),0)</f>
        <v>0</v>
      </c>
      <c r="I69" s="71">
        <v>324</v>
      </c>
      <c r="J69" s="71">
        <f>IFERROR(_xlfn.IFS(IFERROR(VLOOKUP($B69&amp;"-"&amp;$C69,エリア表のみ!$D$5:$M$906,1,FALSE) =$B69&amp;"-"&amp;$C69,FALSE),IFERROR(VLOOKUP($B69&amp;"-"&amp;$C69,エリア表のみ!$D$5:$M$906,9,FALSE),0),IFERROR(VLOOKUP($B69&amp;"-"&amp;$C69,エリア表のみ!$Q$5:$Z$906,1,FALSE) =$B69&amp;"-"&amp;$C69,FALSE),IFERROR(VLOOKUP($B69&amp;"-"&amp;$C69,エリア表のみ!$Q$5:$Z$906,9,FALSE),0),IFERROR(VLOOKUP($B69&amp;"-"&amp;$C69,エリア表のみ!$AD$5:$AM$906,1,FALSE) =$B69&amp;"-"&amp;$C69,FALSE),IFERROR(VLOOKUP($B69&amp;"-"&amp;$C69,エリア表のみ!$AD$5:$AM$906,9,FALSE),0)),0)</f>
        <v>0</v>
      </c>
    </row>
    <row r="70" spans="1:10">
      <c r="A70" s="17">
        <v>6</v>
      </c>
      <c r="B70" s="17">
        <v>158</v>
      </c>
      <c r="C70" s="71">
        <v>6</v>
      </c>
      <c r="D70" s="71">
        <f>IFERROR(IF(OR(IFERROR(VLOOKUP($B70&amp;"-"&amp;$C70,エリア表のみ!$D$5:$M$906,3,FALSE) ="●",FALSE),IFERROR(VLOOKUP($B70&amp;"-"&amp;$C70,エリア表のみ!$Q$5:$Z$906,3,FALSE) ="●",FALSE),IFERROR(VLOOKUP($B70&amp;"-"&amp;$C70,エリア表のみ!$AD$5:$AM$906,3,FALSE) ="●",FALSE)),1,0),0)</f>
        <v>0</v>
      </c>
      <c r="E70" s="71">
        <v>122</v>
      </c>
      <c r="F70" s="71">
        <f>IFERROR(IF(OR(IFERROR(VLOOKUP($B70&amp;"-"&amp;$C70,エリア表のみ!$D$5:$M$906,5,FALSE) ="●",FALSE),IFERROR(VLOOKUP($B70&amp;"-"&amp;$C70,エリア表のみ!$Q$5:$Z$906,5,FALSE) ="●",FALSE),IFERROR(VLOOKUP($B70&amp;"-"&amp;$C70,エリア表のみ!$AD$5:$AM$906,5,FALSE) ="●",FALSE)),1,0),0)</f>
        <v>0</v>
      </c>
      <c r="G70" s="71">
        <v>7</v>
      </c>
      <c r="H70" s="71">
        <f>IFERROR(IF(OR(IFERROR(VLOOKUP($B70&amp;"-"&amp;$C70,エリア表のみ!$D$5:$M$906,7,FALSE) ="●",FALSE),IFERROR(VLOOKUP($B70&amp;"-"&amp;$C70,エリア表のみ!$Q$5:$Z$906,7,FALSE) ="●",FALSE),IFERROR(VLOOKUP($B70&amp;"-"&amp;$C70,エリア表のみ!$AD$5:$AM$906,7,FALSE) ="●",FALSE)),1,0),0)</f>
        <v>0</v>
      </c>
      <c r="I70" s="71">
        <v>129</v>
      </c>
      <c r="J70" s="71">
        <f>IFERROR(_xlfn.IFS(IFERROR(VLOOKUP($B70&amp;"-"&amp;$C70,エリア表のみ!$D$5:$M$906,1,FALSE) =$B70&amp;"-"&amp;$C70,FALSE),IFERROR(VLOOKUP($B70&amp;"-"&amp;$C70,エリア表のみ!$D$5:$M$906,9,FALSE),0),IFERROR(VLOOKUP($B70&amp;"-"&amp;$C70,エリア表のみ!$Q$5:$Z$906,1,FALSE) =$B70&amp;"-"&amp;$C70,FALSE),IFERROR(VLOOKUP($B70&amp;"-"&amp;$C70,エリア表のみ!$Q$5:$Z$906,9,FALSE),0),IFERROR(VLOOKUP($B70&amp;"-"&amp;$C70,エリア表のみ!$AD$5:$AM$906,1,FALSE) =$B70&amp;"-"&amp;$C70,FALSE),IFERROR(VLOOKUP($B70&amp;"-"&amp;$C70,エリア表のみ!$AD$5:$AM$906,9,FALSE),0)),0)</f>
        <v>0</v>
      </c>
    </row>
    <row r="71" spans="1:10">
      <c r="A71" s="17">
        <v>7</v>
      </c>
      <c r="B71" s="17">
        <v>158</v>
      </c>
      <c r="C71" s="71">
        <v>7</v>
      </c>
      <c r="D71" s="71">
        <f>IFERROR(IF(OR(IFERROR(VLOOKUP($B71&amp;"-"&amp;$C71,エリア表のみ!$D$5:$M$906,3,FALSE) ="●",FALSE),IFERROR(VLOOKUP($B71&amp;"-"&amp;$C71,エリア表のみ!$Q$5:$Z$906,3,FALSE) ="●",FALSE),IFERROR(VLOOKUP($B71&amp;"-"&amp;$C71,エリア表のみ!$AD$5:$AM$906,3,FALSE) ="●",FALSE)),1,0),0)</f>
        <v>0</v>
      </c>
      <c r="E71" s="71">
        <v>74</v>
      </c>
      <c r="F71" s="71">
        <f>IFERROR(IF(OR(IFERROR(VLOOKUP($B71&amp;"-"&amp;$C71,エリア表のみ!$D$5:$M$906,5,FALSE) ="●",FALSE),IFERROR(VLOOKUP($B71&amp;"-"&amp;$C71,エリア表のみ!$Q$5:$Z$906,5,FALSE) ="●",FALSE),IFERROR(VLOOKUP($B71&amp;"-"&amp;$C71,エリア表のみ!$AD$5:$AM$906,5,FALSE) ="●",FALSE)),1,0),0)</f>
        <v>0</v>
      </c>
      <c r="G71" s="71">
        <v>10</v>
      </c>
      <c r="H71" s="71">
        <f>IFERROR(IF(OR(IFERROR(VLOOKUP($B71&amp;"-"&amp;$C71,エリア表のみ!$D$5:$M$906,7,FALSE) ="●",FALSE),IFERROR(VLOOKUP($B71&amp;"-"&amp;$C71,エリア表のみ!$Q$5:$Z$906,7,FALSE) ="●",FALSE),IFERROR(VLOOKUP($B71&amp;"-"&amp;$C71,エリア表のみ!$AD$5:$AM$906,7,FALSE) ="●",FALSE)),1,0),0)</f>
        <v>0</v>
      </c>
      <c r="I71" s="71">
        <v>84</v>
      </c>
      <c r="J71" s="71">
        <f>IFERROR(_xlfn.IFS(IFERROR(VLOOKUP($B71&amp;"-"&amp;$C71,エリア表のみ!$D$5:$M$906,1,FALSE) =$B71&amp;"-"&amp;$C71,FALSE),IFERROR(VLOOKUP($B71&amp;"-"&amp;$C71,エリア表のみ!$D$5:$M$906,9,FALSE),0),IFERROR(VLOOKUP($B71&amp;"-"&amp;$C71,エリア表のみ!$Q$5:$Z$906,1,FALSE) =$B71&amp;"-"&amp;$C71,FALSE),IFERROR(VLOOKUP($B71&amp;"-"&amp;$C71,エリア表のみ!$Q$5:$Z$906,9,FALSE),0),IFERROR(VLOOKUP($B71&amp;"-"&amp;$C71,エリア表のみ!$AD$5:$AM$906,1,FALSE) =$B71&amp;"-"&amp;$C71,FALSE),IFERROR(VLOOKUP($B71&amp;"-"&amp;$C71,エリア表のみ!$AD$5:$AM$906,9,FALSE),0)),0)</f>
        <v>0</v>
      </c>
    </row>
    <row r="72" spans="1:10">
      <c r="A72" s="17">
        <v>8</v>
      </c>
      <c r="B72" s="17">
        <v>158</v>
      </c>
      <c r="C72" s="71">
        <v>8</v>
      </c>
      <c r="D72" s="71">
        <f>IFERROR(IF(OR(IFERROR(VLOOKUP($B72&amp;"-"&amp;$C72,エリア表のみ!$D$5:$M$906,3,FALSE) ="●",FALSE),IFERROR(VLOOKUP($B72&amp;"-"&amp;$C72,エリア表のみ!$Q$5:$Z$906,3,FALSE) ="●",FALSE),IFERROR(VLOOKUP($B72&amp;"-"&amp;$C72,エリア表のみ!$AD$5:$AM$906,3,FALSE) ="●",FALSE)),1,0),0)</f>
        <v>0</v>
      </c>
      <c r="E72" s="71">
        <v>226</v>
      </c>
      <c r="F72" s="71">
        <f>IFERROR(IF(OR(IFERROR(VLOOKUP($B72&amp;"-"&amp;$C72,エリア表のみ!$D$5:$M$906,5,FALSE) ="●",FALSE),IFERROR(VLOOKUP($B72&amp;"-"&amp;$C72,エリア表のみ!$Q$5:$Z$906,5,FALSE) ="●",FALSE),IFERROR(VLOOKUP($B72&amp;"-"&amp;$C72,エリア表のみ!$AD$5:$AM$906,5,FALSE) ="●",FALSE)),1,0),0)</f>
        <v>0</v>
      </c>
      <c r="G72" s="71">
        <v>38</v>
      </c>
      <c r="H72" s="71">
        <f>IFERROR(IF(OR(IFERROR(VLOOKUP($B72&amp;"-"&amp;$C72,エリア表のみ!$D$5:$M$906,7,FALSE) ="●",FALSE),IFERROR(VLOOKUP($B72&amp;"-"&amp;$C72,エリア表のみ!$Q$5:$Z$906,7,FALSE) ="●",FALSE),IFERROR(VLOOKUP($B72&amp;"-"&amp;$C72,エリア表のみ!$AD$5:$AM$906,7,FALSE) ="●",FALSE)),1,0),0)</f>
        <v>0</v>
      </c>
      <c r="I72" s="71">
        <v>264</v>
      </c>
      <c r="J72" s="71">
        <f>IFERROR(_xlfn.IFS(IFERROR(VLOOKUP($B72&amp;"-"&amp;$C72,エリア表のみ!$D$5:$M$906,1,FALSE) =$B72&amp;"-"&amp;$C72,FALSE),IFERROR(VLOOKUP($B72&amp;"-"&amp;$C72,エリア表のみ!$D$5:$M$906,9,FALSE),0),IFERROR(VLOOKUP($B72&amp;"-"&amp;$C72,エリア表のみ!$Q$5:$Z$906,1,FALSE) =$B72&amp;"-"&amp;$C72,FALSE),IFERROR(VLOOKUP($B72&amp;"-"&amp;$C72,エリア表のみ!$Q$5:$Z$906,9,FALSE),0),IFERROR(VLOOKUP($B72&amp;"-"&amp;$C72,エリア表のみ!$AD$5:$AM$906,1,FALSE) =$B72&amp;"-"&amp;$C72,FALSE),IFERROR(VLOOKUP($B72&amp;"-"&amp;$C72,エリア表のみ!$AD$5:$AM$906,9,FALSE),0)),0)</f>
        <v>0</v>
      </c>
    </row>
    <row r="73" spans="1:10">
      <c r="A73" s="17">
        <v>9</v>
      </c>
      <c r="B73" s="17">
        <v>158</v>
      </c>
      <c r="C73" s="71">
        <v>9</v>
      </c>
      <c r="D73" s="71">
        <f>IFERROR(IF(OR(IFERROR(VLOOKUP($B73&amp;"-"&amp;$C73,エリア表のみ!$D$5:$M$906,3,FALSE) ="●",FALSE),IFERROR(VLOOKUP($B73&amp;"-"&amp;$C73,エリア表のみ!$Q$5:$Z$906,3,FALSE) ="●",FALSE),IFERROR(VLOOKUP($B73&amp;"-"&amp;$C73,エリア表のみ!$AD$5:$AM$906,3,FALSE) ="●",FALSE)),1,0),0)</f>
        <v>0</v>
      </c>
      <c r="E73" s="71">
        <v>214</v>
      </c>
      <c r="F73" s="71">
        <f>IFERROR(IF(OR(IFERROR(VLOOKUP($B73&amp;"-"&amp;$C73,エリア表のみ!$D$5:$M$906,5,FALSE) ="●",FALSE),IFERROR(VLOOKUP($B73&amp;"-"&amp;$C73,エリア表のみ!$Q$5:$Z$906,5,FALSE) ="●",FALSE),IFERROR(VLOOKUP($B73&amp;"-"&amp;$C73,エリア表のみ!$AD$5:$AM$906,5,FALSE) ="●",FALSE)),1,0),0)</f>
        <v>0</v>
      </c>
      <c r="G73" s="71">
        <v>122</v>
      </c>
      <c r="H73" s="71">
        <f>IFERROR(IF(OR(IFERROR(VLOOKUP($B73&amp;"-"&amp;$C73,エリア表のみ!$D$5:$M$906,7,FALSE) ="●",FALSE),IFERROR(VLOOKUP($B73&amp;"-"&amp;$C73,エリア表のみ!$Q$5:$Z$906,7,FALSE) ="●",FALSE),IFERROR(VLOOKUP($B73&amp;"-"&amp;$C73,エリア表のみ!$AD$5:$AM$906,7,FALSE) ="●",FALSE)),1,0),0)</f>
        <v>0</v>
      </c>
      <c r="I73" s="71">
        <v>336</v>
      </c>
      <c r="J73" s="71">
        <f>IFERROR(_xlfn.IFS(IFERROR(VLOOKUP($B73&amp;"-"&amp;$C73,エリア表のみ!$D$5:$M$906,1,FALSE) =$B73&amp;"-"&amp;$C73,FALSE),IFERROR(VLOOKUP($B73&amp;"-"&amp;$C73,エリア表のみ!$D$5:$M$906,9,FALSE),0),IFERROR(VLOOKUP($B73&amp;"-"&amp;$C73,エリア表のみ!$Q$5:$Z$906,1,FALSE) =$B73&amp;"-"&amp;$C73,FALSE),IFERROR(VLOOKUP($B73&amp;"-"&amp;$C73,エリア表のみ!$Q$5:$Z$906,9,FALSE),0),IFERROR(VLOOKUP($B73&amp;"-"&amp;$C73,エリア表のみ!$AD$5:$AM$906,1,FALSE) =$B73&amp;"-"&amp;$C73,FALSE),IFERROR(VLOOKUP($B73&amp;"-"&amp;$C73,エリア表のみ!$AD$5:$AM$906,9,FALSE),0)),0)</f>
        <v>0</v>
      </c>
    </row>
    <row r="74" spans="1:10">
      <c r="A74" s="17">
        <v>10</v>
      </c>
      <c r="B74" s="17">
        <v>158</v>
      </c>
      <c r="C74" s="71">
        <v>10</v>
      </c>
      <c r="D74" s="71">
        <f>IFERROR(IF(OR(IFERROR(VLOOKUP($B74&amp;"-"&amp;$C74,エリア表のみ!$D$5:$M$906,3,FALSE) ="●",FALSE),IFERROR(VLOOKUP($B74&amp;"-"&amp;$C74,エリア表のみ!$Q$5:$Z$906,3,FALSE) ="●",FALSE),IFERROR(VLOOKUP($B74&amp;"-"&amp;$C74,エリア表のみ!$AD$5:$AM$906,3,FALSE) ="●",FALSE)),1,0),0)</f>
        <v>0</v>
      </c>
      <c r="E74" s="71">
        <v>390</v>
      </c>
      <c r="F74" s="71">
        <f>IFERROR(IF(OR(IFERROR(VLOOKUP($B74&amp;"-"&amp;$C74,エリア表のみ!$D$5:$M$906,5,FALSE) ="●",FALSE),IFERROR(VLOOKUP($B74&amp;"-"&amp;$C74,エリア表のみ!$Q$5:$Z$906,5,FALSE) ="●",FALSE),IFERROR(VLOOKUP($B74&amp;"-"&amp;$C74,エリア表のみ!$AD$5:$AM$906,5,FALSE) ="●",FALSE)),1,0),0)</f>
        <v>0</v>
      </c>
      <c r="G74" s="71">
        <v>77</v>
      </c>
      <c r="H74" s="71">
        <f>IFERROR(IF(OR(IFERROR(VLOOKUP($B74&amp;"-"&amp;$C74,エリア表のみ!$D$5:$M$906,7,FALSE) ="●",FALSE),IFERROR(VLOOKUP($B74&amp;"-"&amp;$C74,エリア表のみ!$Q$5:$Z$906,7,FALSE) ="●",FALSE),IFERROR(VLOOKUP($B74&amp;"-"&amp;$C74,エリア表のみ!$AD$5:$AM$906,7,FALSE) ="●",FALSE)),1,0),0)</f>
        <v>0</v>
      </c>
      <c r="I74" s="71">
        <v>467</v>
      </c>
      <c r="J74" s="71">
        <f>IFERROR(_xlfn.IFS(IFERROR(VLOOKUP($B74&amp;"-"&amp;$C74,エリア表のみ!$D$5:$M$906,1,FALSE) =$B74&amp;"-"&amp;$C74,FALSE),IFERROR(VLOOKUP($B74&amp;"-"&amp;$C74,エリア表のみ!$D$5:$M$906,9,FALSE),0),IFERROR(VLOOKUP($B74&amp;"-"&amp;$C74,エリア表のみ!$Q$5:$Z$906,1,FALSE) =$B74&amp;"-"&amp;$C74,FALSE),IFERROR(VLOOKUP($B74&amp;"-"&amp;$C74,エリア表のみ!$Q$5:$Z$906,9,FALSE),0),IFERROR(VLOOKUP($B74&amp;"-"&amp;$C74,エリア表のみ!$AD$5:$AM$906,1,FALSE) =$B74&amp;"-"&amp;$C74,FALSE),IFERROR(VLOOKUP($B74&amp;"-"&amp;$C74,エリア表のみ!$AD$5:$AM$906,9,FALSE),0)),0)</f>
        <v>0</v>
      </c>
    </row>
    <row r="75" spans="1:10">
      <c r="A75" s="17">
        <v>11</v>
      </c>
      <c r="B75" s="17">
        <v>158</v>
      </c>
      <c r="C75" s="71">
        <v>11</v>
      </c>
      <c r="D75" s="71">
        <f>IFERROR(IF(OR(IFERROR(VLOOKUP($B75&amp;"-"&amp;$C75,エリア表のみ!$D$5:$M$906,3,FALSE) ="●",FALSE),IFERROR(VLOOKUP($B75&amp;"-"&amp;$C75,エリア表のみ!$Q$5:$Z$906,3,FALSE) ="●",FALSE),IFERROR(VLOOKUP($B75&amp;"-"&amp;$C75,エリア表のみ!$AD$5:$AM$906,3,FALSE) ="●",FALSE)),1,0),0)</f>
        <v>0</v>
      </c>
      <c r="E75" s="71">
        <v>469</v>
      </c>
      <c r="F75" s="71">
        <f>IFERROR(IF(OR(IFERROR(VLOOKUP($B75&amp;"-"&amp;$C75,エリア表のみ!$D$5:$M$906,5,FALSE) ="●",FALSE),IFERROR(VLOOKUP($B75&amp;"-"&amp;$C75,エリア表のみ!$Q$5:$Z$906,5,FALSE) ="●",FALSE),IFERROR(VLOOKUP($B75&amp;"-"&amp;$C75,エリア表のみ!$AD$5:$AM$906,5,FALSE) ="●",FALSE)),1,0),0)</f>
        <v>0</v>
      </c>
      <c r="G75" s="71">
        <v>163</v>
      </c>
      <c r="H75" s="71">
        <f>IFERROR(IF(OR(IFERROR(VLOOKUP($B75&amp;"-"&amp;$C75,エリア表のみ!$D$5:$M$906,7,FALSE) ="●",FALSE),IFERROR(VLOOKUP($B75&amp;"-"&amp;$C75,エリア表のみ!$Q$5:$Z$906,7,FALSE) ="●",FALSE),IFERROR(VLOOKUP($B75&amp;"-"&amp;$C75,エリア表のみ!$AD$5:$AM$906,7,FALSE) ="●",FALSE)),1,0),0)</f>
        <v>0</v>
      </c>
      <c r="I75" s="71">
        <v>632</v>
      </c>
      <c r="J75" s="71">
        <f>IFERROR(_xlfn.IFS(IFERROR(VLOOKUP($B75&amp;"-"&amp;$C75,エリア表のみ!$D$5:$M$906,1,FALSE) =$B75&amp;"-"&amp;$C75,FALSE),IFERROR(VLOOKUP($B75&amp;"-"&amp;$C75,エリア表のみ!$D$5:$M$906,9,FALSE),0),IFERROR(VLOOKUP($B75&amp;"-"&amp;$C75,エリア表のみ!$Q$5:$Z$906,1,FALSE) =$B75&amp;"-"&amp;$C75,FALSE),IFERROR(VLOOKUP($B75&amp;"-"&amp;$C75,エリア表のみ!$Q$5:$Z$906,9,FALSE),0),IFERROR(VLOOKUP($B75&amp;"-"&amp;$C75,エリア表のみ!$AD$5:$AM$906,1,FALSE) =$B75&amp;"-"&amp;$C75,FALSE),IFERROR(VLOOKUP($B75&amp;"-"&amp;$C75,エリア表のみ!$AD$5:$AM$906,9,FALSE),0)),0)</f>
        <v>0</v>
      </c>
    </row>
    <row r="76" spans="1:10">
      <c r="A76" s="17">
        <v>12</v>
      </c>
      <c r="B76" s="17">
        <v>158</v>
      </c>
      <c r="C76" s="71">
        <v>12</v>
      </c>
      <c r="D76" s="71">
        <f>IFERROR(IF(OR(IFERROR(VLOOKUP($B76&amp;"-"&amp;$C76,エリア表のみ!$D$5:$M$906,3,FALSE) ="●",FALSE),IFERROR(VLOOKUP($B76&amp;"-"&amp;$C76,エリア表のみ!$Q$5:$Z$906,3,FALSE) ="●",FALSE),IFERROR(VLOOKUP($B76&amp;"-"&amp;$C76,エリア表のみ!$AD$5:$AM$906,3,FALSE) ="●",FALSE)),1,0),0)</f>
        <v>0</v>
      </c>
      <c r="E76" s="71">
        <v>332</v>
      </c>
      <c r="F76" s="71">
        <f>IFERROR(IF(OR(IFERROR(VLOOKUP($B76&amp;"-"&amp;$C76,エリア表のみ!$D$5:$M$906,5,FALSE) ="●",FALSE),IFERROR(VLOOKUP($B76&amp;"-"&amp;$C76,エリア表のみ!$Q$5:$Z$906,5,FALSE) ="●",FALSE),IFERROR(VLOOKUP($B76&amp;"-"&amp;$C76,エリア表のみ!$AD$5:$AM$906,5,FALSE) ="●",FALSE)),1,0),0)</f>
        <v>0</v>
      </c>
      <c r="G76" s="71">
        <v>51</v>
      </c>
      <c r="H76" s="71">
        <f>IFERROR(IF(OR(IFERROR(VLOOKUP($B76&amp;"-"&amp;$C76,エリア表のみ!$D$5:$M$906,7,FALSE) ="●",FALSE),IFERROR(VLOOKUP($B76&amp;"-"&amp;$C76,エリア表のみ!$Q$5:$Z$906,7,FALSE) ="●",FALSE),IFERROR(VLOOKUP($B76&amp;"-"&amp;$C76,エリア表のみ!$AD$5:$AM$906,7,FALSE) ="●",FALSE)),1,0),0)</f>
        <v>0</v>
      </c>
      <c r="I76" s="71">
        <v>383</v>
      </c>
      <c r="J76" s="71">
        <f>IFERROR(_xlfn.IFS(IFERROR(VLOOKUP($B76&amp;"-"&amp;$C76,エリア表のみ!$D$5:$M$906,1,FALSE) =$B76&amp;"-"&amp;$C76,FALSE),IFERROR(VLOOKUP($B76&amp;"-"&amp;$C76,エリア表のみ!$D$5:$M$906,9,FALSE),0),IFERROR(VLOOKUP($B76&amp;"-"&amp;$C76,エリア表のみ!$Q$5:$Z$906,1,FALSE) =$B76&amp;"-"&amp;$C76,FALSE),IFERROR(VLOOKUP($B76&amp;"-"&amp;$C76,エリア表のみ!$Q$5:$Z$906,9,FALSE),0),IFERROR(VLOOKUP($B76&amp;"-"&amp;$C76,エリア表のみ!$AD$5:$AM$906,1,FALSE) =$B76&amp;"-"&amp;$C76,FALSE),IFERROR(VLOOKUP($B76&amp;"-"&amp;$C76,エリア表のみ!$AD$5:$AM$906,9,FALSE),0)),0)</f>
        <v>0</v>
      </c>
    </row>
  </sheetData>
  <phoneticPr fontId="6"/>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9268D-2A51-4145-B22D-70F5F2D5E3DF}">
  <sheetPr codeName="Sheet12">
    <tabColor theme="9" tint="-0.499984740745262"/>
  </sheetPr>
  <dimension ref="A1:F78"/>
  <sheetViews>
    <sheetView showGridLines="0" topLeftCell="A55" zoomScale="90" zoomScaleNormal="90" workbookViewId="0">
      <selection activeCell="C77" sqref="C77"/>
    </sheetView>
  </sheetViews>
  <sheetFormatPr defaultColWidth="8.75" defaultRowHeight="18.75"/>
  <cols>
    <col min="1" max="1" width="29" style="93" customWidth="1"/>
    <col min="2" max="2" width="21.875" style="93" customWidth="1"/>
    <col min="3" max="3" width="23.75" style="93" customWidth="1"/>
    <col min="4" max="4" width="9.25" style="93" customWidth="1"/>
    <col min="5" max="5" width="7.5" style="93" customWidth="1"/>
    <col min="6" max="16384" width="8.75" style="93"/>
  </cols>
  <sheetData>
    <row r="1" spans="1:6">
      <c r="A1" s="93" t="s">
        <v>1521</v>
      </c>
      <c r="B1" s="93" t="s">
        <v>1520</v>
      </c>
      <c r="C1" s="94" t="s">
        <v>1471</v>
      </c>
      <c r="D1" s="93" t="s">
        <v>3137</v>
      </c>
    </row>
    <row r="2" spans="1:6">
      <c r="A2" s="95" t="s">
        <v>1438</v>
      </c>
      <c r="B2" s="96">
        <v>1</v>
      </c>
      <c r="C2" s="276">
        <v>1</v>
      </c>
      <c r="D2" s="95">
        <f>SUMIF(エリアマスタ!$A$2:$A$2131,地区マスタ[[#This Row],[コード]],エリアマスタ!$I$1:$I$2131)</f>
        <v>9263</v>
      </c>
    </row>
    <row r="3" spans="1:6">
      <c r="A3" s="95" t="s">
        <v>1439</v>
      </c>
      <c r="B3" s="96">
        <v>2</v>
      </c>
      <c r="C3" s="276">
        <v>1</v>
      </c>
      <c r="D3" s="95">
        <f>SUMIF(エリアマスタ!$A$2:$A$2131,地区マスタ[[#This Row],[コード]],エリアマスタ!$I$1:$I$2131)</f>
        <v>10680</v>
      </c>
      <c r="E3" s="93">
        <v>1</v>
      </c>
      <c r="F3" s="93" t="s">
        <v>2122</v>
      </c>
    </row>
    <row r="4" spans="1:6">
      <c r="A4" s="95" t="s">
        <v>1440</v>
      </c>
      <c r="B4" s="96">
        <v>3</v>
      </c>
      <c r="C4" s="276">
        <v>1</v>
      </c>
      <c r="D4" s="95">
        <f>SUMIF(エリアマスタ!$A$2:$A$2131,地区マスタ[[#This Row],[コード]],エリアマスタ!$I$1:$I$2131)</f>
        <v>12778</v>
      </c>
      <c r="E4" s="93">
        <v>2</v>
      </c>
      <c r="F4" s="93" t="s">
        <v>2123</v>
      </c>
    </row>
    <row r="5" spans="1:6">
      <c r="A5" s="95" t="s">
        <v>1441</v>
      </c>
      <c r="B5" s="96">
        <v>4</v>
      </c>
      <c r="C5" s="276">
        <v>1</v>
      </c>
      <c r="D5" s="95">
        <f>SUMIF(エリアマスタ!$A$2:$A$2131,地区マスタ[[#This Row],[コード]],エリアマスタ!$I$1:$I$2131)</f>
        <v>9757</v>
      </c>
      <c r="E5" s="93">
        <v>3</v>
      </c>
      <c r="F5" s="93" t="s">
        <v>2124</v>
      </c>
    </row>
    <row r="6" spans="1:6">
      <c r="A6" s="95" t="s">
        <v>1442</v>
      </c>
      <c r="B6" s="96">
        <v>5</v>
      </c>
      <c r="C6" s="276">
        <v>1</v>
      </c>
      <c r="D6" s="95">
        <f>SUMIF(エリアマスタ!$A$2:$A$2131,地区マスタ[[#This Row],[コード]],エリアマスタ!$I$1:$I$2131)</f>
        <v>9578</v>
      </c>
      <c r="E6" s="93">
        <v>4</v>
      </c>
      <c r="F6" s="93" t="s">
        <v>2119</v>
      </c>
    </row>
    <row r="7" spans="1:6">
      <c r="A7" s="95" t="s">
        <v>1443</v>
      </c>
      <c r="B7" s="96">
        <v>6</v>
      </c>
      <c r="C7" s="276">
        <v>1</v>
      </c>
      <c r="D7" s="95">
        <f>SUMIF(エリアマスタ!$A$2:$A$2131,地区マスタ[[#This Row],[コード]],エリアマスタ!$I$1:$I$2131)</f>
        <v>11577</v>
      </c>
      <c r="E7" s="93">
        <v>5</v>
      </c>
      <c r="F7" s="93" t="s">
        <v>2120</v>
      </c>
    </row>
    <row r="8" spans="1:6">
      <c r="A8" s="95" t="s">
        <v>1444</v>
      </c>
      <c r="B8" s="96">
        <v>7</v>
      </c>
      <c r="C8" s="97">
        <v>1</v>
      </c>
      <c r="D8" s="95">
        <f>SUMIF(エリアマスタ!$A$2:$A$2131,地区マスタ[[#This Row],[コード]],エリアマスタ!$I$1:$I$2131)</f>
        <v>10554</v>
      </c>
      <c r="E8" s="93">
        <v>6</v>
      </c>
      <c r="F8" s="93" t="s">
        <v>2121</v>
      </c>
    </row>
    <row r="9" spans="1:6">
      <c r="A9" s="95" t="s">
        <v>1445</v>
      </c>
      <c r="B9" s="96">
        <v>8</v>
      </c>
      <c r="C9" s="97">
        <v>1</v>
      </c>
      <c r="D9" s="95">
        <f>SUMIF(エリアマスタ!$A$2:$A$2131,地区マスタ[[#This Row],[コード]],エリアマスタ!$I$1:$I$2131)</f>
        <v>9470</v>
      </c>
      <c r="E9" s="93">
        <v>7</v>
      </c>
      <c r="F9" s="93" t="s">
        <v>3339</v>
      </c>
    </row>
    <row r="10" spans="1:6">
      <c r="A10" s="95" t="s">
        <v>1446</v>
      </c>
      <c r="B10" s="96">
        <v>9</v>
      </c>
      <c r="C10" s="97">
        <v>1</v>
      </c>
      <c r="D10" s="95">
        <f>SUMIF(エリアマスタ!$A$2:$A$2131,地区マスタ[[#This Row],[コード]],エリアマスタ!$I$1:$I$2131)</f>
        <v>12842</v>
      </c>
    </row>
    <row r="11" spans="1:6">
      <c r="A11" s="95" t="s">
        <v>1447</v>
      </c>
      <c r="B11" s="93">
        <v>10</v>
      </c>
      <c r="C11" s="97">
        <v>1</v>
      </c>
      <c r="D11" s="95">
        <f>SUMIF(エリアマスタ!$A$2:$A$2131,地区マスタ[[#This Row],[コード]],エリアマスタ!$I$1:$I$2131)</f>
        <v>11431</v>
      </c>
    </row>
    <row r="12" spans="1:6">
      <c r="A12" s="95" t="s">
        <v>1448</v>
      </c>
      <c r="B12" s="93">
        <v>11</v>
      </c>
      <c r="C12" s="97">
        <v>1</v>
      </c>
      <c r="D12" s="95">
        <f>SUMIF(エリアマスタ!$A$2:$A$2131,地区マスタ[[#This Row],[コード]],エリアマスタ!$I$1:$I$2131)</f>
        <v>12273</v>
      </c>
    </row>
    <row r="13" spans="1:6">
      <c r="A13" s="95" t="s">
        <v>1449</v>
      </c>
      <c r="B13" s="93">
        <v>12</v>
      </c>
      <c r="C13" s="97">
        <v>1</v>
      </c>
      <c r="D13" s="95">
        <f>SUMIF(エリアマスタ!$A$2:$A$2131,地区マスタ[[#This Row],[コード]],エリアマスタ!$I$1:$I$2131)</f>
        <v>9441</v>
      </c>
    </row>
    <row r="14" spans="1:6">
      <c r="A14" s="95" t="s">
        <v>1450</v>
      </c>
      <c r="B14" s="93">
        <v>13</v>
      </c>
      <c r="C14" s="97">
        <v>1</v>
      </c>
      <c r="D14" s="95">
        <f>SUMIF(エリアマスタ!$A$2:$A$2131,地区マスタ[[#This Row],[コード]],エリアマスタ!$I$1:$I$2131)</f>
        <v>9231</v>
      </c>
    </row>
    <row r="15" spans="1:6">
      <c r="A15" s="95" t="s">
        <v>1451</v>
      </c>
      <c r="B15" s="93">
        <v>14</v>
      </c>
      <c r="C15" s="97">
        <v>1</v>
      </c>
      <c r="D15" s="95">
        <f>SUMIF(エリアマスタ!$A$2:$A$2131,地区マスタ[[#This Row],[コード]],エリアマスタ!$I$1:$I$2131)</f>
        <v>10763</v>
      </c>
    </row>
    <row r="16" spans="1:6">
      <c r="A16" s="95" t="s">
        <v>1452</v>
      </c>
      <c r="B16" s="93">
        <v>15</v>
      </c>
      <c r="C16" s="97">
        <v>1</v>
      </c>
      <c r="D16" s="95">
        <f>SUMIF(エリアマスタ!$A$2:$A$2131,地区マスタ[[#This Row],[コード]],エリアマスタ!$I$1:$I$2131)</f>
        <v>13630</v>
      </c>
    </row>
    <row r="17" spans="1:4">
      <c r="A17" s="95" t="s">
        <v>2091</v>
      </c>
      <c r="B17" s="93">
        <v>16</v>
      </c>
      <c r="C17" s="97">
        <v>1</v>
      </c>
      <c r="D17" s="95">
        <f>SUMIF(エリアマスタ!$A$2:$A$2131,地区マスタ[[#This Row],[コード]],エリアマスタ!$I$1:$I$2131)</f>
        <v>6631</v>
      </c>
    </row>
    <row r="18" spans="1:4">
      <c r="A18" s="95" t="s">
        <v>1453</v>
      </c>
      <c r="B18" s="93">
        <v>17</v>
      </c>
      <c r="C18" s="97">
        <v>1</v>
      </c>
      <c r="D18" s="95">
        <f>SUMIF(エリアマスタ!$A$2:$A$2131,地区マスタ[[#This Row],[コード]],エリアマスタ!$I$1:$I$2131)</f>
        <v>8926</v>
      </c>
    </row>
    <row r="19" spans="1:4">
      <c r="A19" s="95" t="s">
        <v>2092</v>
      </c>
      <c r="B19" s="93">
        <v>18</v>
      </c>
      <c r="C19" s="97">
        <v>1</v>
      </c>
      <c r="D19" s="95">
        <f>SUMIF(エリアマスタ!$A$2:$A$2131,地区マスタ[[#This Row],[コード]],エリアマスタ!$I$1:$I$2131)</f>
        <v>11073</v>
      </c>
    </row>
    <row r="20" spans="1:4">
      <c r="A20" s="95" t="s">
        <v>1454</v>
      </c>
      <c r="B20" s="93">
        <v>19</v>
      </c>
      <c r="C20" s="97">
        <v>1</v>
      </c>
      <c r="D20" s="95">
        <f>SUMIF(エリアマスタ!$A$2:$A$2131,地区マスタ[[#This Row],[コード]],エリアマスタ!$I$1:$I$2131)</f>
        <v>12039</v>
      </c>
    </row>
    <row r="21" spans="1:4">
      <c r="A21" s="95" t="s">
        <v>1455</v>
      </c>
      <c r="B21" s="93">
        <v>20</v>
      </c>
      <c r="C21" s="97">
        <v>1</v>
      </c>
      <c r="D21" s="95">
        <f>SUMIF(エリアマスタ!$A$2:$A$2131,地区マスタ[[#This Row],[コード]],エリアマスタ!$I$1:$I$2131)</f>
        <v>11414</v>
      </c>
    </row>
    <row r="22" spans="1:4">
      <c r="A22" s="95" t="s">
        <v>1456</v>
      </c>
      <c r="B22" s="93">
        <v>21</v>
      </c>
      <c r="C22" s="97">
        <v>1</v>
      </c>
      <c r="D22" s="95">
        <f>SUMIF(エリアマスタ!$A$2:$A$2131,地区マスタ[[#This Row],[コード]],エリアマスタ!$I$1:$I$2131)</f>
        <v>9623</v>
      </c>
    </row>
    <row r="23" spans="1:4">
      <c r="A23" s="95" t="s">
        <v>1457</v>
      </c>
      <c r="B23" s="93">
        <v>22</v>
      </c>
      <c r="C23" s="97">
        <v>1</v>
      </c>
      <c r="D23" s="95">
        <f>SUMIF(エリアマスタ!$A$2:$A$2131,地区マスタ[[#This Row],[コード]],エリアマスタ!$I$1:$I$2131)</f>
        <v>9770</v>
      </c>
    </row>
    <row r="24" spans="1:4">
      <c r="A24" s="95" t="s">
        <v>1458</v>
      </c>
      <c r="B24" s="93">
        <v>23</v>
      </c>
      <c r="C24" s="97">
        <v>1</v>
      </c>
      <c r="D24" s="95">
        <f>SUMIF(エリアマスタ!$A$2:$A$2131,地区マスタ[[#This Row],[コード]],エリアマスタ!$I$1:$I$2131)</f>
        <v>3333</v>
      </c>
    </row>
    <row r="25" spans="1:4">
      <c r="A25" s="95" t="s">
        <v>1459</v>
      </c>
      <c r="B25" s="93">
        <v>50</v>
      </c>
      <c r="C25" s="97">
        <v>3</v>
      </c>
      <c r="D25" s="95">
        <f>SUMIF(エリアマスタ!$A$2:$A$2131,地区マスタ[[#This Row],[コード]],エリアマスタ!$I$1:$I$2131)</f>
        <v>2369</v>
      </c>
    </row>
    <row r="26" spans="1:4">
      <c r="A26" s="95" t="s">
        <v>2104</v>
      </c>
      <c r="B26" s="93">
        <v>51</v>
      </c>
      <c r="C26" s="97">
        <v>1</v>
      </c>
      <c r="D26" s="95">
        <f>SUMIF(エリアマスタ!$A$2:$A$2131,地区マスタ[[#This Row],[コード]],エリアマスタ!$I$1:$I$2131)</f>
        <v>9002</v>
      </c>
    </row>
    <row r="27" spans="1:4">
      <c r="A27" s="95" t="s">
        <v>1460</v>
      </c>
      <c r="B27" s="93">
        <v>52</v>
      </c>
      <c r="C27" s="97">
        <v>1</v>
      </c>
      <c r="D27" s="95">
        <f>SUMIF(エリアマスタ!$A$2:$A$2131,地区マスタ[[#This Row],[コード]],エリアマスタ!$I$1:$I$2131)</f>
        <v>11058</v>
      </c>
    </row>
    <row r="28" spans="1:4">
      <c r="A28" s="95" t="s">
        <v>1461</v>
      </c>
      <c r="B28" s="93">
        <v>54</v>
      </c>
      <c r="C28" s="97">
        <v>1</v>
      </c>
      <c r="D28" s="95">
        <f>SUMIF(エリアマスタ!$A$2:$A$2131,地区マスタ[[#This Row],[コード]],エリアマスタ!$I$1:$I$2131)</f>
        <v>2376</v>
      </c>
    </row>
    <row r="29" spans="1:4">
      <c r="A29" s="95" t="s">
        <v>1462</v>
      </c>
      <c r="B29" s="93">
        <v>55</v>
      </c>
      <c r="C29" s="97">
        <v>4</v>
      </c>
      <c r="D29" s="95">
        <f>SUMIF(エリアマスタ!$A$2:$A$2131,地区マスタ[[#This Row],[コード]],エリアマスタ!$I$1:$I$2131)</f>
        <v>2647</v>
      </c>
    </row>
    <row r="30" spans="1:4">
      <c r="A30" s="95" t="s">
        <v>2833</v>
      </c>
      <c r="B30" s="93">
        <v>100</v>
      </c>
      <c r="C30" s="97">
        <v>6</v>
      </c>
      <c r="D30" s="95">
        <f>SUMIF(エリアマスタ!$A$2:$A$2131,地区マスタ[[#This Row],[コード]],エリアマスタ!$I$1:$I$2131)</f>
        <v>5640</v>
      </c>
    </row>
    <row r="31" spans="1:4">
      <c r="A31" s="95" t="s">
        <v>2834</v>
      </c>
      <c r="B31" s="93">
        <v>101</v>
      </c>
      <c r="C31" s="97">
        <v>6</v>
      </c>
      <c r="D31" s="95">
        <f>SUMIF(エリアマスタ!$A$2:$A$2131,地区マスタ[[#This Row],[コード]],エリアマスタ!$I$1:$I$2131)</f>
        <v>1170</v>
      </c>
    </row>
    <row r="32" spans="1:4">
      <c r="A32" s="95" t="s">
        <v>2835</v>
      </c>
      <c r="B32" s="93">
        <v>102</v>
      </c>
      <c r="C32" s="97">
        <v>6</v>
      </c>
      <c r="D32" s="95">
        <f>SUMIF(エリアマスタ!$A$2:$A$2131,地区マスタ[[#This Row],[コード]],エリアマスタ!$I$1:$I$2131)</f>
        <v>100</v>
      </c>
    </row>
    <row r="33" spans="1:4">
      <c r="A33" s="95" t="s">
        <v>2836</v>
      </c>
      <c r="B33" s="93">
        <v>106</v>
      </c>
      <c r="C33" s="97">
        <v>6</v>
      </c>
      <c r="D33" s="95">
        <f>SUMIF(エリアマスタ!$A$2:$A$2131,地区マスタ[[#This Row],[コード]],エリアマスタ!$I$1:$I$2131)</f>
        <v>5555</v>
      </c>
    </row>
    <row r="34" spans="1:4">
      <c r="A34" s="95" t="s">
        <v>2837</v>
      </c>
      <c r="B34" s="93">
        <v>107</v>
      </c>
      <c r="C34" s="97">
        <v>6</v>
      </c>
      <c r="D34" s="95">
        <f>SUMIF(エリアマスタ!$A$2:$A$2131,地区マスタ[[#This Row],[コード]],エリアマスタ!$I$1:$I$2131)</f>
        <v>3785</v>
      </c>
    </row>
    <row r="35" spans="1:4">
      <c r="A35" s="95" t="s">
        <v>2838</v>
      </c>
      <c r="B35" s="93">
        <v>108</v>
      </c>
      <c r="C35" s="97">
        <v>6</v>
      </c>
      <c r="D35" s="95">
        <f>SUMIF(エリアマスタ!$A$2:$A$2131,地区マスタ[[#This Row],[コード]],エリアマスタ!$I$1:$I$2131)</f>
        <v>3655</v>
      </c>
    </row>
    <row r="36" spans="1:4">
      <c r="A36" s="95" t="s">
        <v>2839</v>
      </c>
      <c r="B36" s="93">
        <v>109</v>
      </c>
      <c r="C36" s="97">
        <v>6</v>
      </c>
      <c r="D36" s="95">
        <f>SUMIF(エリアマスタ!$A$2:$A$2131,地区マスタ[[#This Row],[コード]],エリアマスタ!$I$1:$I$2131)</f>
        <v>13085</v>
      </c>
    </row>
    <row r="37" spans="1:4">
      <c r="A37" s="95" t="s">
        <v>2840</v>
      </c>
      <c r="B37" s="93">
        <v>110</v>
      </c>
      <c r="C37" s="97">
        <v>6</v>
      </c>
      <c r="D37" s="95">
        <f>SUMIF(エリアマスタ!$A$2:$A$2131,地区マスタ[[#This Row],[コード]],エリアマスタ!$I$1:$I$2131)</f>
        <v>11920</v>
      </c>
    </row>
    <row r="38" spans="1:4">
      <c r="A38" s="95" t="s">
        <v>1463</v>
      </c>
      <c r="B38" s="93">
        <v>111</v>
      </c>
      <c r="C38" s="97">
        <v>5</v>
      </c>
      <c r="D38" s="95">
        <f>SUMIF(エリアマスタ!$A$2:$A$2131,地区マスタ[[#This Row],[コード]],エリアマスタ!$I$1:$I$2131)</f>
        <v>6255</v>
      </c>
    </row>
    <row r="39" spans="1:4">
      <c r="A39" s="95" t="s">
        <v>2841</v>
      </c>
      <c r="B39" s="93">
        <v>112</v>
      </c>
      <c r="C39" s="97">
        <v>5</v>
      </c>
      <c r="D39" s="95">
        <f>SUMIF(エリアマスタ!$A$2:$A$2131,地区マスタ[[#This Row],[コード]],エリアマスタ!$I$1:$I$2131)</f>
        <v>7795</v>
      </c>
    </row>
    <row r="40" spans="1:4">
      <c r="A40" s="95" t="s">
        <v>1464</v>
      </c>
      <c r="B40" s="93">
        <v>113</v>
      </c>
      <c r="C40" s="97">
        <v>5</v>
      </c>
      <c r="D40" s="95">
        <f>SUMIF(エリアマスタ!$A$2:$A$2131,地区マスタ[[#This Row],[コード]],エリアマスタ!$I$1:$I$2131)</f>
        <v>300</v>
      </c>
    </row>
    <row r="41" spans="1:4">
      <c r="A41" s="95" t="s">
        <v>1465</v>
      </c>
      <c r="B41" s="93">
        <v>114</v>
      </c>
      <c r="C41" s="97">
        <v>5</v>
      </c>
      <c r="D41" s="95">
        <f>SUMIF(エリアマスタ!$A$2:$A$2131,地区マスタ[[#This Row],[コード]],エリアマスタ!$I$1:$I$2131)</f>
        <v>550</v>
      </c>
    </row>
    <row r="42" spans="1:4">
      <c r="A42" s="95" t="s">
        <v>1466</v>
      </c>
      <c r="B42" s="93">
        <v>115</v>
      </c>
      <c r="C42" s="97">
        <v>5</v>
      </c>
      <c r="D42" s="95">
        <f>SUMIF(エリアマスタ!$A$2:$A$2131,地区マスタ[[#This Row],[コード]],エリアマスタ!$I$1:$I$2131)</f>
        <v>600</v>
      </c>
    </row>
    <row r="43" spans="1:4">
      <c r="A43" s="95" t="s">
        <v>2842</v>
      </c>
      <c r="B43" s="93">
        <v>116</v>
      </c>
      <c r="C43" s="97">
        <v>3</v>
      </c>
      <c r="D43" s="95">
        <f>SUMIF(エリアマスタ!$A$2:$A$2131,地区マスタ[[#This Row],[コード]],エリアマスタ!$I$1:$I$2131)</f>
        <v>10300</v>
      </c>
    </row>
    <row r="44" spans="1:4">
      <c r="A44" s="95" t="s">
        <v>1467</v>
      </c>
      <c r="B44" s="93">
        <v>117</v>
      </c>
      <c r="C44" s="97">
        <v>6</v>
      </c>
      <c r="D44" s="95">
        <f>SUMIF(エリアマスタ!$A$2:$A$2131,地区マスタ[[#This Row],[コード]],エリアマスタ!$I$1:$I$2131)</f>
        <v>6045</v>
      </c>
    </row>
    <row r="45" spans="1:4">
      <c r="A45" s="95" t="s">
        <v>1426</v>
      </c>
      <c r="B45" s="93">
        <v>118</v>
      </c>
      <c r="C45" s="97">
        <v>6</v>
      </c>
      <c r="D45" s="95">
        <f>SUMIF(エリアマスタ!$A$2:$A$2131,地区マスタ[[#This Row],[コード]],エリアマスタ!$I$1:$I$2131)</f>
        <v>255</v>
      </c>
    </row>
    <row r="46" spans="1:4">
      <c r="A46" s="95" t="s">
        <v>1427</v>
      </c>
      <c r="B46" s="93">
        <v>119</v>
      </c>
      <c r="C46" s="97">
        <v>6</v>
      </c>
      <c r="D46" s="95">
        <f>SUMIF(エリアマスタ!$A$2:$A$2131,地区マスタ[[#This Row],[コード]],エリアマスタ!$I$1:$I$2131)</f>
        <v>450</v>
      </c>
    </row>
    <row r="47" spans="1:4">
      <c r="A47" s="95" t="s">
        <v>1428</v>
      </c>
      <c r="B47" s="93">
        <v>120</v>
      </c>
      <c r="C47" s="97">
        <v>6</v>
      </c>
      <c r="D47" s="95">
        <f>SUMIF(エリアマスタ!$A$2:$A$2131,地区マスタ[[#This Row],[コード]],エリアマスタ!$I$1:$I$2131)</f>
        <v>900</v>
      </c>
    </row>
    <row r="48" spans="1:4">
      <c r="A48" s="95" t="s">
        <v>1429</v>
      </c>
      <c r="B48" s="93">
        <v>121</v>
      </c>
      <c r="C48" s="97">
        <v>6</v>
      </c>
      <c r="D48" s="95">
        <f>SUMIF(エリアマスタ!$A$2:$A$2131,地区マスタ[[#This Row],[コード]],エリアマスタ!$I$1:$I$2131)</f>
        <v>1760</v>
      </c>
    </row>
    <row r="49" spans="1:4">
      <c r="A49" s="95" t="s">
        <v>1430</v>
      </c>
      <c r="B49" s="93">
        <v>122</v>
      </c>
      <c r="C49" s="97">
        <v>6</v>
      </c>
      <c r="D49" s="95">
        <f>SUMIF(エリアマスタ!$A$2:$A$2131,地区マスタ[[#This Row],[コード]],エリアマスタ!$I$1:$I$2131)</f>
        <v>2940</v>
      </c>
    </row>
    <row r="50" spans="1:4">
      <c r="A50" s="95" t="s">
        <v>3136</v>
      </c>
      <c r="B50" s="93">
        <v>123</v>
      </c>
      <c r="C50" s="97">
        <v>5</v>
      </c>
      <c r="D50" s="95">
        <f>SUMIF(エリアマスタ!$A$2:$A$2131,地区マスタ[[#This Row],[コード]],エリアマスタ!$I$1:$I$2131)</f>
        <v>3560</v>
      </c>
    </row>
    <row r="51" spans="1:4">
      <c r="A51" s="95" t="s">
        <v>1432</v>
      </c>
      <c r="B51" s="93">
        <v>124</v>
      </c>
      <c r="C51" s="97">
        <v>5</v>
      </c>
      <c r="D51" s="95">
        <f>SUMIF(エリアマスタ!$A$2:$A$2131,地区マスタ[[#This Row],[コード]],エリアマスタ!$I$1:$I$2131)</f>
        <v>2100</v>
      </c>
    </row>
    <row r="52" spans="1:4">
      <c r="A52" s="95" t="s">
        <v>1434</v>
      </c>
      <c r="B52" s="93">
        <v>126</v>
      </c>
      <c r="C52" s="97">
        <v>5</v>
      </c>
      <c r="D52" s="95">
        <f>SUMIF(エリアマスタ!$A$2:$A$2131,地区マスタ[[#This Row],[コード]],エリアマスタ!$I$1:$I$2131)</f>
        <v>1030</v>
      </c>
    </row>
    <row r="53" spans="1:4">
      <c r="A53" s="95" t="s">
        <v>2843</v>
      </c>
      <c r="B53" s="93">
        <v>127</v>
      </c>
      <c r="C53" s="97">
        <v>4</v>
      </c>
      <c r="D53" s="95">
        <f>SUMIF(エリアマスタ!$A$2:$A$2131,地区マスタ[[#This Row],[コード]],エリアマスタ!$I$1:$I$2131)</f>
        <v>5200</v>
      </c>
    </row>
    <row r="54" spans="1:4">
      <c r="A54" s="95" t="s">
        <v>969</v>
      </c>
      <c r="B54" s="93">
        <v>128</v>
      </c>
      <c r="C54" s="97">
        <v>4</v>
      </c>
      <c r="D54" s="95">
        <f>SUMIF(エリアマスタ!$A$2:$A$2131,地区マスタ[[#This Row],[コード]],エリアマスタ!$I$1:$I$2131)</f>
        <v>1350</v>
      </c>
    </row>
    <row r="55" spans="1:4">
      <c r="A55" s="95" t="s">
        <v>1435</v>
      </c>
      <c r="B55" s="93">
        <v>129</v>
      </c>
      <c r="C55" s="97">
        <v>4</v>
      </c>
      <c r="D55" s="95">
        <f>SUMIF(エリアマスタ!$A$2:$A$2131,地区マスタ[[#This Row],[コード]],エリアマスタ!$I$1:$I$2131)</f>
        <v>4230</v>
      </c>
    </row>
    <row r="56" spans="1:4">
      <c r="A56" s="95" t="s">
        <v>944</v>
      </c>
      <c r="B56" s="93">
        <v>130</v>
      </c>
      <c r="C56" s="97">
        <v>4</v>
      </c>
      <c r="D56" s="95">
        <f>SUMIF(エリアマスタ!$A$2:$A$2131,地区マスタ[[#This Row],[コード]],エリアマスタ!$I$1:$I$2131)</f>
        <v>1650</v>
      </c>
    </row>
    <row r="57" spans="1:4">
      <c r="A57" s="95" t="s">
        <v>2848</v>
      </c>
      <c r="B57" s="93">
        <v>136</v>
      </c>
      <c r="C57" s="97">
        <v>6</v>
      </c>
      <c r="D57" s="95">
        <f>SUMIF(エリアマスタ!$A$2:$A$2131,地区マスタ[[#This Row],[コード]],エリアマスタ!$I$1:$I$2131)</f>
        <v>2887</v>
      </c>
    </row>
    <row r="58" spans="1:4">
      <c r="A58" s="95" t="s">
        <v>2849</v>
      </c>
      <c r="B58" s="93">
        <v>137</v>
      </c>
      <c r="C58" s="97">
        <v>6</v>
      </c>
      <c r="D58" s="95">
        <f>SUMIF(エリアマスタ!$A$2:$A$2131,地区マスタ[[#This Row],[コード]],エリアマスタ!$I$1:$I$2131)</f>
        <v>4782</v>
      </c>
    </row>
    <row r="59" spans="1:4">
      <c r="A59" s="95" t="s">
        <v>2850</v>
      </c>
      <c r="B59" s="93">
        <v>139</v>
      </c>
      <c r="C59" s="97">
        <v>6</v>
      </c>
      <c r="D59" s="95">
        <f>SUMIF(エリアマスタ!$A$2:$A$2131,地区マスタ[[#This Row],[コード]],エリアマスタ!$I$1:$I$2131)</f>
        <v>3101</v>
      </c>
    </row>
    <row r="60" spans="1:4">
      <c r="A60" s="95" t="s">
        <v>2851</v>
      </c>
      <c r="B60" s="93">
        <v>140</v>
      </c>
      <c r="C60" s="98">
        <v>6</v>
      </c>
      <c r="D60" s="95">
        <f>SUMIF(エリアマスタ!$A$2:$A$2131,地区マスタ[[#This Row],[コード]],エリアマスタ!$I$1:$I$2131)</f>
        <v>6500</v>
      </c>
    </row>
    <row r="61" spans="1:4">
      <c r="A61" s="95" t="s">
        <v>1469</v>
      </c>
      <c r="B61" s="93">
        <v>142</v>
      </c>
      <c r="C61" s="97">
        <v>6</v>
      </c>
      <c r="D61" s="95">
        <f>SUMIF(エリアマスタ!$A$2:$A$2131,地区マスタ[[#This Row],[コード]],エリアマスタ!$I$1:$I$2131)</f>
        <v>381</v>
      </c>
    </row>
    <row r="62" spans="1:4">
      <c r="A62" s="95" t="s">
        <v>2852</v>
      </c>
      <c r="B62" s="93">
        <v>143</v>
      </c>
      <c r="C62" s="97">
        <v>6</v>
      </c>
      <c r="D62" s="95">
        <f>SUMIF(エリアマスタ!$A$2:$A$2131,地区マスタ[[#This Row],[コード]],エリアマスタ!$I$1:$I$2131)</f>
        <v>2706</v>
      </c>
    </row>
    <row r="63" spans="1:4">
      <c r="A63" s="95" t="s">
        <v>2853</v>
      </c>
      <c r="B63" s="93">
        <v>144</v>
      </c>
      <c r="C63" s="97">
        <v>6</v>
      </c>
      <c r="D63" s="95">
        <f>SUMIF(エリアマスタ!$A$2:$A$2131,地区マスタ[[#This Row],[コード]],エリアマスタ!$I$1:$I$2131)</f>
        <v>3275</v>
      </c>
    </row>
    <row r="64" spans="1:4">
      <c r="A64" s="95" t="s">
        <v>3353</v>
      </c>
      <c r="B64" s="249">
        <v>145</v>
      </c>
      <c r="C64" s="97">
        <v>2</v>
      </c>
      <c r="D64" s="95">
        <f>SUMIF(エリアマスタ!$A$2:$A$2131,地区マスタ[[#This Row],[コード]],エリアマスタ!$I$1:$I$2131)</f>
        <v>2000</v>
      </c>
    </row>
    <row r="65" spans="1:4">
      <c r="A65" s="95" t="s">
        <v>3354</v>
      </c>
      <c r="B65" s="249">
        <v>146</v>
      </c>
      <c r="C65" s="97">
        <v>2</v>
      </c>
      <c r="D65" s="95">
        <f>SUMIF(エリアマスタ!$A$2:$A$2131,地区マスタ[[#This Row],[コード]],エリアマスタ!$I$1:$I$2131)</f>
        <v>1550</v>
      </c>
    </row>
    <row r="66" spans="1:4">
      <c r="A66" s="95" t="s">
        <v>3356</v>
      </c>
      <c r="B66" s="249">
        <v>148</v>
      </c>
      <c r="C66" s="97">
        <v>2</v>
      </c>
      <c r="D66" s="95">
        <f>SUMIF(エリアマスタ!$A$2:$A$2131,地区マスタ[[#This Row],[コード]],エリアマスタ!$I$1:$I$2131)</f>
        <v>5670</v>
      </c>
    </row>
    <row r="67" spans="1:4">
      <c r="A67" s="95" t="s">
        <v>2854</v>
      </c>
      <c r="B67" s="249">
        <v>149</v>
      </c>
      <c r="C67" s="97">
        <v>2</v>
      </c>
      <c r="D67" s="95">
        <f>SUMIF(エリアマスタ!$A$2:$A$2131,地区マスタ[[#This Row],[コード]],エリアマスタ!$I$1:$I$2131)</f>
        <v>970</v>
      </c>
    </row>
    <row r="68" spans="1:4">
      <c r="A68" s="95" t="s">
        <v>2855</v>
      </c>
      <c r="B68" s="249">
        <v>150</v>
      </c>
      <c r="C68" s="97">
        <v>2</v>
      </c>
      <c r="D68" s="95">
        <f>SUMIF(エリアマスタ!$A$2:$A$2131,地区マスタ[[#This Row],[コード]],エリアマスタ!$I$1:$I$2131)</f>
        <v>3654</v>
      </c>
    </row>
    <row r="69" spans="1:4">
      <c r="A69" s="95" t="s">
        <v>2856</v>
      </c>
      <c r="B69" s="249">
        <v>151</v>
      </c>
      <c r="C69" s="97">
        <v>2</v>
      </c>
      <c r="D69" s="95">
        <f>SUMIF(エリアマスタ!$A$2:$A$2131,地区マスタ[[#This Row],[コード]],エリアマスタ!$I$1:$I$2131)</f>
        <v>1960</v>
      </c>
    </row>
    <row r="70" spans="1:4">
      <c r="A70" s="95" t="s">
        <v>2857</v>
      </c>
      <c r="B70" s="249">
        <v>152</v>
      </c>
      <c r="C70" s="97">
        <v>2</v>
      </c>
      <c r="D70" s="95">
        <f>SUMIF(エリアマスタ!$A$2:$A$2131,地区マスタ[[#This Row],[コード]],エリアマスタ!$I$1:$I$2131)</f>
        <v>1150</v>
      </c>
    </row>
    <row r="71" spans="1:4">
      <c r="A71" s="95" t="s">
        <v>1706</v>
      </c>
      <c r="B71" s="249">
        <v>153</v>
      </c>
      <c r="C71" s="97">
        <v>2</v>
      </c>
      <c r="D71" s="95">
        <f>SUMIF(エリアマスタ!$A$2:$A$2131,地区マスタ[[#This Row],[コード]],エリアマスタ!$I$1:$I$2131)</f>
        <v>1315</v>
      </c>
    </row>
    <row r="72" spans="1:4">
      <c r="A72" s="93" t="s">
        <v>3340</v>
      </c>
      <c r="B72" s="93">
        <v>154</v>
      </c>
      <c r="C72" s="97">
        <v>7</v>
      </c>
      <c r="D72" s="95">
        <f>SUMIF(エリアマスタ!$A$2:$A$2131,地区マスタ[[#This Row],[コード]],エリアマスタ!$I$1:$I$2131)</f>
        <v>4980</v>
      </c>
    </row>
    <row r="73" spans="1:4">
      <c r="A73" s="93" t="s">
        <v>3341</v>
      </c>
      <c r="B73" s="93">
        <v>155</v>
      </c>
      <c r="C73" s="97">
        <v>7</v>
      </c>
      <c r="D73" s="95">
        <f>SUMIF(エリアマスタ!$A$2:$A$2131,地区マスタ[[#This Row],[コード]],エリアマスタ!$I$1:$I$2131)</f>
        <v>9660</v>
      </c>
    </row>
    <row r="74" spans="1:4">
      <c r="A74" s="93" t="s">
        <v>2921</v>
      </c>
      <c r="B74" s="93">
        <v>156</v>
      </c>
      <c r="C74" s="97">
        <v>5</v>
      </c>
      <c r="D74" s="95">
        <f>SUMIF(エリアマスタ!$A$2:$A$2131,地区マスタ[[#This Row],[コード]],エリアマスタ!$I$1:$I$2131)</f>
        <v>5429</v>
      </c>
    </row>
    <row r="75" spans="1:4">
      <c r="A75" s="93" t="s">
        <v>2943</v>
      </c>
      <c r="B75" s="93">
        <v>157</v>
      </c>
      <c r="C75" s="97">
        <v>5</v>
      </c>
      <c r="D75" s="95">
        <f>SUMIF(エリアマスタ!$A$2:$A$2131,地区マスタ[[#This Row],[コード]],エリアマスタ!$I$1:$I$2131)</f>
        <v>7106</v>
      </c>
    </row>
    <row r="76" spans="1:4">
      <c r="A76" s="93" t="s">
        <v>2944</v>
      </c>
      <c r="B76" s="93">
        <v>158</v>
      </c>
      <c r="C76" s="97">
        <v>5</v>
      </c>
      <c r="D76" s="95">
        <f>SUMIF(エリアマスタ!$A$2:$A$2131,地区マスタ[[#This Row],[コード]],エリアマスタ!$I$1:$I$2131)</f>
        <v>4053</v>
      </c>
    </row>
    <row r="77" spans="1:4">
      <c r="A77" s="93" t="s">
        <v>3342</v>
      </c>
      <c r="B77" s="93">
        <v>159</v>
      </c>
      <c r="C77" s="97">
        <v>5</v>
      </c>
      <c r="D77" s="95">
        <f>SUMIF(エリアマスタ!$A$2:$A$2131,地区マスタ[[#This Row],[コード]],エリアマスタ!$I$1:$I$2131)</f>
        <v>3708</v>
      </c>
    </row>
    <row r="78" spans="1:4">
      <c r="C78" s="98"/>
      <c r="D78" s="95">
        <f>SUMIF(エリアマスタ!$A$2:$A$2131,地区マスタ[[#This Row],[コード]],エリアマスタ!$I$1:$I$2131)</f>
        <v>0</v>
      </c>
    </row>
  </sheetData>
  <phoneticPr fontId="6"/>
  <conditionalFormatting sqref="A2:A71">
    <cfRule type="duplicateValues" dxfId="0" priority="11"/>
  </conditionalFormatting>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51850-6614-4865-AFB4-55EBC1EA5C73}">
  <sheetPr codeName="Sheet8">
    <tabColor theme="9" tint="-0.499984740745262"/>
  </sheetPr>
  <dimension ref="A1:J1461"/>
  <sheetViews>
    <sheetView showGridLines="0" zoomScale="90" zoomScaleNormal="90" workbookViewId="0">
      <pane ySplit="1" topLeftCell="A2" activePane="bottomLeft" state="frozen"/>
      <selection activeCell="C28" sqref="C28"/>
      <selection pane="bottomLeft" activeCell="H60" sqref="H60"/>
    </sheetView>
  </sheetViews>
  <sheetFormatPr defaultColWidth="9.125" defaultRowHeight="18.75"/>
  <cols>
    <col min="1" max="1" width="9.75" style="99" bestFit="1" customWidth="1"/>
    <col min="2" max="2" width="8.625" style="99" bestFit="1" customWidth="1"/>
    <col min="3" max="3" width="11.5" style="99" bestFit="1" customWidth="1"/>
    <col min="4" max="4" width="9.375" style="102" bestFit="1" customWidth="1"/>
    <col min="5" max="5" width="11.5" style="99" bestFit="1" customWidth="1"/>
    <col min="6" max="6" width="29.125" style="102" customWidth="1"/>
    <col min="7" max="7" width="11.25" style="103" bestFit="1" customWidth="1"/>
    <col min="8" max="8" width="15.25" style="103" bestFit="1" customWidth="1"/>
    <col min="9" max="9" width="7.5" style="103" bestFit="1" customWidth="1"/>
    <col min="10" max="10" width="11.125" style="102" bestFit="1" customWidth="1"/>
    <col min="11" max="16384" width="9.125" style="102"/>
  </cols>
  <sheetData>
    <row r="1" spans="1:10" s="101" customFormat="1">
      <c r="A1" s="99" t="s">
        <v>177</v>
      </c>
      <c r="B1" s="99" t="s">
        <v>176</v>
      </c>
      <c r="C1" s="99" t="s">
        <v>1520</v>
      </c>
      <c r="D1" s="100" t="s">
        <v>1519</v>
      </c>
      <c r="E1" s="99" t="s">
        <v>178</v>
      </c>
      <c r="F1" s="100" t="s">
        <v>1470</v>
      </c>
      <c r="G1" s="100" t="s">
        <v>1487</v>
      </c>
      <c r="H1" s="100" t="s">
        <v>1488</v>
      </c>
      <c r="I1" s="100" t="s">
        <v>1489</v>
      </c>
      <c r="J1" s="100" t="s">
        <v>1534</v>
      </c>
    </row>
    <row r="2" spans="1:10">
      <c r="A2" s="272">
        <v>1</v>
      </c>
      <c r="B2" s="272">
        <v>1</v>
      </c>
      <c r="C2" s="99" t="str">
        <f t="shared" ref="C2" si="0">A2&amp;"-"&amp;B2</f>
        <v>1-1</v>
      </c>
      <c r="D2" s="102" t="e" cm="1">
        <f t="array" aca="1" ref="D2" ca="1">地区名(エリアマスタ[[#This Row],[地区]])</f>
        <v>#NAME?</v>
      </c>
      <c r="E2" s="282">
        <f>エリアマスタ[[#This Row],[No]]</f>
        <v>1</v>
      </c>
      <c r="F2" s="281" t="s">
        <v>1567</v>
      </c>
      <c r="G2" s="283">
        <v>139</v>
      </c>
      <c r="H2" s="283">
        <v>192</v>
      </c>
      <c r="I2" s="283">
        <f>エリアマスタ[[#This Row],[戸建件数]]+エリアマスタ[[#This Row],[集合住宅件数]]</f>
        <v>331</v>
      </c>
      <c r="J2" s="283" t="e" cm="1">
        <f t="array" aca="1" ref="J2" ca="1">単価区分(エリアマスタ[[#This Row],[地区]])</f>
        <v>#NAME?</v>
      </c>
    </row>
    <row r="3" spans="1:10">
      <c r="A3" s="272">
        <v>1</v>
      </c>
      <c r="B3" s="272">
        <v>2</v>
      </c>
      <c r="C3" s="99" t="str">
        <f t="shared" ref="C3:C67" si="1">A3&amp;"-"&amp;B3</f>
        <v>1-2</v>
      </c>
      <c r="D3" s="102" t="e" cm="1">
        <f t="array" aca="1" ref="D3" ca="1">地区名(エリアマスタ[[#This Row],[地区]])</f>
        <v>#NAME?</v>
      </c>
      <c r="E3" s="282">
        <f>エリアマスタ[[#This Row],[No]]</f>
        <v>2</v>
      </c>
      <c r="F3" s="281" t="s">
        <v>1568</v>
      </c>
      <c r="G3" s="283">
        <v>31</v>
      </c>
      <c r="H3" s="283">
        <v>129</v>
      </c>
      <c r="I3" s="283">
        <f>エリアマスタ[[#This Row],[戸建件数]]+エリアマスタ[[#This Row],[集合住宅件数]]</f>
        <v>160</v>
      </c>
      <c r="J3" s="283" t="e" cm="1">
        <f t="array" aca="1" ref="J3" ca="1">単価区分(エリアマスタ[[#This Row],[地区]])</f>
        <v>#NAME?</v>
      </c>
    </row>
    <row r="4" spans="1:10">
      <c r="A4" s="272">
        <v>1</v>
      </c>
      <c r="B4" s="272">
        <v>3</v>
      </c>
      <c r="C4" s="99" t="str">
        <f t="shared" si="1"/>
        <v>1-3</v>
      </c>
      <c r="D4" s="102" t="e" cm="1">
        <f t="array" aca="1" ref="D4" ca="1">地区名(エリアマスタ[[#This Row],[地区]])</f>
        <v>#NAME?</v>
      </c>
      <c r="E4" s="282">
        <f>エリアマスタ[[#This Row],[No]]</f>
        <v>3</v>
      </c>
      <c r="F4" s="281" t="s">
        <v>1569</v>
      </c>
      <c r="G4" s="283">
        <v>135</v>
      </c>
      <c r="H4" s="283">
        <v>191</v>
      </c>
      <c r="I4" s="283">
        <f>エリアマスタ[[#This Row],[戸建件数]]+エリアマスタ[[#This Row],[集合住宅件数]]</f>
        <v>326</v>
      </c>
      <c r="J4" s="283" t="e" cm="1">
        <f t="array" aca="1" ref="J4" ca="1">単価区分(エリアマスタ[[#This Row],[地区]])</f>
        <v>#NAME?</v>
      </c>
    </row>
    <row r="5" spans="1:10">
      <c r="A5" s="272">
        <v>1</v>
      </c>
      <c r="B5" s="272">
        <v>4</v>
      </c>
      <c r="C5" s="99" t="str">
        <f t="shared" si="1"/>
        <v>1-4</v>
      </c>
      <c r="D5" s="102" t="e" cm="1">
        <f t="array" aca="1" ref="D5" ca="1">地区名(エリアマスタ[[#This Row],[地区]])</f>
        <v>#NAME?</v>
      </c>
      <c r="E5" s="282">
        <f>エリアマスタ[[#This Row],[No]]</f>
        <v>4</v>
      </c>
      <c r="F5" s="281" t="s">
        <v>1570</v>
      </c>
      <c r="G5" s="283">
        <v>80</v>
      </c>
      <c r="H5" s="283">
        <v>191</v>
      </c>
      <c r="I5" s="283">
        <f>エリアマスタ[[#This Row],[戸建件数]]+エリアマスタ[[#This Row],[集合住宅件数]]</f>
        <v>271</v>
      </c>
      <c r="J5" s="283" t="e" cm="1">
        <f t="array" aca="1" ref="J5" ca="1">単価区分(エリアマスタ[[#This Row],[地区]])</f>
        <v>#NAME?</v>
      </c>
    </row>
    <row r="6" spans="1:10">
      <c r="A6" s="272">
        <v>1</v>
      </c>
      <c r="B6" s="272">
        <v>5</v>
      </c>
      <c r="C6" s="99" t="str">
        <f t="shared" si="1"/>
        <v>1-5</v>
      </c>
      <c r="D6" s="102" t="e" cm="1">
        <f t="array" aca="1" ref="D6" ca="1">地区名(エリアマスタ[[#This Row],[地区]])</f>
        <v>#NAME?</v>
      </c>
      <c r="E6" s="282">
        <f>エリアマスタ[[#This Row],[No]]</f>
        <v>5</v>
      </c>
      <c r="F6" s="281" t="s">
        <v>280</v>
      </c>
      <c r="G6" s="283">
        <v>111</v>
      </c>
      <c r="H6" s="283">
        <v>147</v>
      </c>
      <c r="I6" s="283">
        <f>エリアマスタ[[#This Row],[戸建件数]]+エリアマスタ[[#This Row],[集合住宅件数]]</f>
        <v>258</v>
      </c>
      <c r="J6" s="283" t="e" cm="1">
        <f t="array" aca="1" ref="J6" ca="1">単価区分(エリアマスタ[[#This Row],[地区]])</f>
        <v>#NAME?</v>
      </c>
    </row>
    <row r="7" spans="1:10">
      <c r="A7" s="272">
        <v>1</v>
      </c>
      <c r="B7" s="272">
        <v>6</v>
      </c>
      <c r="C7" s="99" t="str">
        <f t="shared" si="1"/>
        <v>1-6</v>
      </c>
      <c r="D7" s="102" t="e" cm="1">
        <f t="array" aca="1" ref="D7" ca="1">地区名(エリアマスタ[[#This Row],[地区]])</f>
        <v>#NAME?</v>
      </c>
      <c r="E7" s="282">
        <f>エリアマスタ[[#This Row],[No]]</f>
        <v>6</v>
      </c>
      <c r="F7" s="281" t="s">
        <v>281</v>
      </c>
      <c r="G7" s="283">
        <v>54</v>
      </c>
      <c r="H7" s="283">
        <v>60</v>
      </c>
      <c r="I7" s="283">
        <f>エリアマスタ[[#This Row],[戸建件数]]+エリアマスタ[[#This Row],[集合住宅件数]]</f>
        <v>114</v>
      </c>
      <c r="J7" s="283" t="e" cm="1">
        <f t="array" aca="1" ref="J7" ca="1">単価区分(エリアマスタ[[#This Row],[地区]])</f>
        <v>#NAME?</v>
      </c>
    </row>
    <row r="8" spans="1:10">
      <c r="A8" s="272">
        <v>1</v>
      </c>
      <c r="B8" s="272">
        <v>7</v>
      </c>
      <c r="C8" s="99" t="str">
        <f t="shared" si="1"/>
        <v>1-7</v>
      </c>
      <c r="D8" s="102" t="e" cm="1">
        <f t="array" aca="1" ref="D8" ca="1">地区名(エリアマスタ[[#This Row],[地区]])</f>
        <v>#NAME?</v>
      </c>
      <c r="E8" s="282">
        <f>エリアマスタ[[#This Row],[No]]</f>
        <v>7</v>
      </c>
      <c r="F8" s="281" t="s">
        <v>1571</v>
      </c>
      <c r="G8" s="283">
        <v>150</v>
      </c>
      <c r="H8" s="283">
        <v>105</v>
      </c>
      <c r="I8" s="283">
        <f>エリアマスタ[[#This Row],[戸建件数]]+エリアマスタ[[#This Row],[集合住宅件数]]</f>
        <v>255</v>
      </c>
      <c r="J8" s="283" t="e" cm="1">
        <f t="array" aca="1" ref="J8" ca="1">単価区分(エリアマスタ[[#This Row],[地区]])</f>
        <v>#NAME?</v>
      </c>
    </row>
    <row r="9" spans="1:10">
      <c r="A9" s="272">
        <v>1</v>
      </c>
      <c r="B9" s="272">
        <v>8</v>
      </c>
      <c r="C9" s="99" t="str">
        <f t="shared" si="1"/>
        <v>1-8</v>
      </c>
      <c r="D9" s="102" t="e" cm="1">
        <f t="array" aca="1" ref="D9" ca="1">地区名(エリアマスタ[[#This Row],[地区]])</f>
        <v>#NAME?</v>
      </c>
      <c r="E9" s="282">
        <f>エリアマスタ[[#This Row],[No]]</f>
        <v>8</v>
      </c>
      <c r="F9" s="281" t="s">
        <v>1572</v>
      </c>
      <c r="G9" s="283">
        <v>164</v>
      </c>
      <c r="H9" s="283">
        <v>110</v>
      </c>
      <c r="I9" s="283">
        <f>エリアマスタ[[#This Row],[戸建件数]]+エリアマスタ[[#This Row],[集合住宅件数]]</f>
        <v>274</v>
      </c>
      <c r="J9" s="283" t="e" cm="1">
        <f t="array" aca="1" ref="J9" ca="1">単価区分(エリアマスタ[[#This Row],[地区]])</f>
        <v>#NAME?</v>
      </c>
    </row>
    <row r="10" spans="1:10">
      <c r="A10" s="272">
        <v>1</v>
      </c>
      <c r="B10" s="272">
        <v>9</v>
      </c>
      <c r="C10" s="99" t="str">
        <f t="shared" si="1"/>
        <v>1-9</v>
      </c>
      <c r="D10" s="102" t="e" cm="1">
        <f t="array" aca="1" ref="D10" ca="1">地区名(エリアマスタ[[#This Row],[地区]])</f>
        <v>#NAME?</v>
      </c>
      <c r="E10" s="282">
        <f>エリアマスタ[[#This Row],[No]]</f>
        <v>9</v>
      </c>
      <c r="F10" s="281" t="s">
        <v>1573</v>
      </c>
      <c r="G10" s="283">
        <v>44</v>
      </c>
      <c r="H10" s="283">
        <v>482</v>
      </c>
      <c r="I10" s="283">
        <f>エリアマスタ[[#This Row],[戸建件数]]+エリアマスタ[[#This Row],[集合住宅件数]]</f>
        <v>526</v>
      </c>
      <c r="J10" s="283" t="e" cm="1">
        <f t="array" aca="1" ref="J10" ca="1">単価区分(エリアマスタ[[#This Row],[地区]])</f>
        <v>#NAME?</v>
      </c>
    </row>
    <row r="11" spans="1:10">
      <c r="A11" s="272">
        <v>1</v>
      </c>
      <c r="B11" s="272">
        <v>10</v>
      </c>
      <c r="C11" s="99" t="str">
        <f t="shared" si="1"/>
        <v>1-10</v>
      </c>
      <c r="D11" s="102" t="e" cm="1">
        <f t="array" aca="1" ref="D11" ca="1">地区名(エリアマスタ[[#This Row],[地区]])</f>
        <v>#NAME?</v>
      </c>
      <c r="E11" s="282">
        <f>エリアマスタ[[#This Row],[No]]</f>
        <v>10</v>
      </c>
      <c r="F11" s="281" t="s">
        <v>46</v>
      </c>
      <c r="G11" s="283">
        <v>40</v>
      </c>
      <c r="H11" s="283">
        <v>320</v>
      </c>
      <c r="I11" s="283">
        <f>エリアマスタ[[#This Row],[戸建件数]]+エリアマスタ[[#This Row],[集合住宅件数]]</f>
        <v>360</v>
      </c>
      <c r="J11" s="283" t="e" cm="1">
        <f t="array" aca="1" ref="J11" ca="1">単価区分(エリアマスタ[[#This Row],[地区]])</f>
        <v>#NAME?</v>
      </c>
    </row>
    <row r="12" spans="1:10">
      <c r="A12" s="272">
        <v>1</v>
      </c>
      <c r="B12" s="272">
        <v>11</v>
      </c>
      <c r="C12" s="99" t="str">
        <f t="shared" si="1"/>
        <v>1-11</v>
      </c>
      <c r="D12" s="102" t="e" cm="1">
        <f t="array" aca="1" ref="D12" ca="1">地区名(エリアマスタ[[#This Row],[地区]])</f>
        <v>#NAME?</v>
      </c>
      <c r="E12" s="282">
        <f>エリアマスタ[[#This Row],[No]]</f>
        <v>11</v>
      </c>
      <c r="F12" s="281" t="s">
        <v>1574</v>
      </c>
      <c r="G12" s="283">
        <v>86</v>
      </c>
      <c r="H12" s="283">
        <v>224</v>
      </c>
      <c r="I12" s="283">
        <f>エリアマスタ[[#This Row],[戸建件数]]+エリアマスタ[[#This Row],[集合住宅件数]]</f>
        <v>310</v>
      </c>
      <c r="J12" s="283" t="e" cm="1">
        <f t="array" aca="1" ref="J12" ca="1">単価区分(エリアマスタ[[#This Row],[地区]])</f>
        <v>#NAME?</v>
      </c>
    </row>
    <row r="13" spans="1:10">
      <c r="A13" s="272">
        <v>1</v>
      </c>
      <c r="B13" s="272">
        <v>12</v>
      </c>
      <c r="C13" s="99" t="str">
        <f t="shared" si="1"/>
        <v>1-12</v>
      </c>
      <c r="D13" s="102" t="e" cm="1">
        <f t="array" aca="1" ref="D13" ca="1">地区名(エリアマスタ[[#This Row],[地区]])</f>
        <v>#NAME?</v>
      </c>
      <c r="E13" s="282">
        <f>エリアマスタ[[#This Row],[No]]</f>
        <v>12</v>
      </c>
      <c r="F13" s="281" t="s">
        <v>1575</v>
      </c>
      <c r="G13" s="283">
        <v>36</v>
      </c>
      <c r="H13" s="283">
        <v>227</v>
      </c>
      <c r="I13" s="283">
        <f>エリアマスタ[[#This Row],[戸建件数]]+エリアマスタ[[#This Row],[集合住宅件数]]</f>
        <v>263</v>
      </c>
      <c r="J13" s="283" t="e" cm="1">
        <f t="array" aca="1" ref="J13" ca="1">単価区分(エリアマスタ[[#This Row],[地区]])</f>
        <v>#NAME?</v>
      </c>
    </row>
    <row r="14" spans="1:10">
      <c r="A14" s="272">
        <v>1</v>
      </c>
      <c r="B14" s="272">
        <v>13</v>
      </c>
      <c r="C14" s="99" t="str">
        <f t="shared" si="1"/>
        <v>1-13</v>
      </c>
      <c r="D14" s="102" t="e" cm="1">
        <f t="array" aca="1" ref="D14" ca="1">地区名(エリアマスタ[[#This Row],[地区]])</f>
        <v>#NAME?</v>
      </c>
      <c r="E14" s="282">
        <f>エリアマスタ[[#This Row],[No]]</f>
        <v>13</v>
      </c>
      <c r="F14" s="281" t="s">
        <v>48</v>
      </c>
      <c r="G14" s="283">
        <v>106</v>
      </c>
      <c r="H14" s="283">
        <v>282</v>
      </c>
      <c r="I14" s="283">
        <f>エリアマスタ[[#This Row],[戸建件数]]+エリアマスタ[[#This Row],[集合住宅件数]]</f>
        <v>388</v>
      </c>
      <c r="J14" s="283" t="e" cm="1">
        <f t="array" aca="1" ref="J14" ca="1">単価区分(エリアマスタ[[#This Row],[地区]])</f>
        <v>#NAME?</v>
      </c>
    </row>
    <row r="15" spans="1:10">
      <c r="A15" s="272">
        <v>1</v>
      </c>
      <c r="B15" s="272">
        <v>14</v>
      </c>
      <c r="C15" s="99" t="str">
        <f>A15&amp;"-"&amp;B15</f>
        <v>1-14</v>
      </c>
      <c r="D15" s="102" t="e" cm="1">
        <f t="array" aca="1" ref="D15" ca="1">地区名(エリアマスタ[[#This Row],[地区]])</f>
        <v>#NAME?</v>
      </c>
      <c r="E15" s="282">
        <f>エリアマスタ[[#This Row],[No]]</f>
        <v>14</v>
      </c>
      <c r="F15" s="281" t="s">
        <v>1576</v>
      </c>
      <c r="G15" s="283">
        <v>0</v>
      </c>
      <c r="H15" s="283">
        <v>321</v>
      </c>
      <c r="I15" s="283">
        <f>エリアマスタ[[#This Row],[戸建件数]]+エリアマスタ[[#This Row],[集合住宅件数]]</f>
        <v>321</v>
      </c>
      <c r="J15" s="283" t="e" cm="1">
        <f t="array" aca="1" ref="J15" ca="1">単価区分(エリアマスタ[[#This Row],[地区]])</f>
        <v>#NAME?</v>
      </c>
    </row>
    <row r="16" spans="1:10">
      <c r="A16" s="272">
        <v>1</v>
      </c>
      <c r="B16" s="272">
        <v>15</v>
      </c>
      <c r="C16" s="99" t="str">
        <f t="shared" si="1"/>
        <v>1-15</v>
      </c>
      <c r="D16" s="102" t="e" cm="1">
        <f t="array" aca="1" ref="D16" ca="1">地区名(エリアマスタ[[#This Row],[地区]])</f>
        <v>#NAME?</v>
      </c>
      <c r="E16" s="282">
        <f>エリアマスタ[[#This Row],[No]]</f>
        <v>15</v>
      </c>
      <c r="F16" s="281" t="s">
        <v>1577</v>
      </c>
      <c r="G16" s="283">
        <v>90</v>
      </c>
      <c r="H16" s="285">
        <v>616</v>
      </c>
      <c r="I16" s="283">
        <f>エリアマスタ[[#This Row],[戸建件数]]+エリアマスタ[[#This Row],[集合住宅件数]]</f>
        <v>706</v>
      </c>
      <c r="J16" s="283" t="e" cm="1">
        <f t="array" aca="1" ref="J16" ca="1">単価区分(エリアマスタ[[#This Row],[地区]])</f>
        <v>#NAME?</v>
      </c>
    </row>
    <row r="17" spans="1:10">
      <c r="A17" s="272">
        <v>1</v>
      </c>
      <c r="B17" s="272">
        <v>16</v>
      </c>
      <c r="C17" s="99" t="str">
        <f t="shared" si="1"/>
        <v>1-16</v>
      </c>
      <c r="D17" s="102" t="e" cm="1">
        <f t="array" aca="1" ref="D17" ca="1">地区名(エリアマスタ[[#This Row],[地区]])</f>
        <v>#NAME?</v>
      </c>
      <c r="E17" s="282">
        <f>エリアマスタ[[#This Row],[No]]</f>
        <v>16</v>
      </c>
      <c r="F17" s="281" t="s">
        <v>49</v>
      </c>
      <c r="G17" s="283">
        <v>19</v>
      </c>
      <c r="H17" s="285">
        <v>547</v>
      </c>
      <c r="I17" s="283">
        <f>エリアマスタ[[#This Row],[戸建件数]]+エリアマスタ[[#This Row],[集合住宅件数]]</f>
        <v>566</v>
      </c>
      <c r="J17" s="283" t="e" cm="1">
        <f t="array" aca="1" ref="J17" ca="1">単価区分(エリアマスタ[[#This Row],[地区]])</f>
        <v>#NAME?</v>
      </c>
    </row>
    <row r="18" spans="1:10">
      <c r="A18" s="272">
        <v>1</v>
      </c>
      <c r="B18" s="272">
        <v>17</v>
      </c>
      <c r="C18" s="99" t="str">
        <f t="shared" si="1"/>
        <v>1-17</v>
      </c>
      <c r="D18" s="102" t="e" cm="1">
        <f t="array" aca="1" ref="D18" ca="1">地区名(エリアマスタ[[#This Row],[地区]])</f>
        <v>#NAME?</v>
      </c>
      <c r="E18" s="282">
        <f>エリアマスタ[[#This Row],[No]]</f>
        <v>17</v>
      </c>
      <c r="F18" s="281" t="s">
        <v>51</v>
      </c>
      <c r="G18" s="283">
        <v>11</v>
      </c>
      <c r="H18" s="285">
        <v>245</v>
      </c>
      <c r="I18" s="283">
        <f>エリアマスタ[[#This Row],[戸建件数]]+エリアマスタ[[#This Row],[集合住宅件数]]</f>
        <v>256</v>
      </c>
      <c r="J18" s="283" t="e" cm="1">
        <f t="array" aca="1" ref="J18" ca="1">単価区分(エリアマスタ[[#This Row],[地区]])</f>
        <v>#NAME?</v>
      </c>
    </row>
    <row r="19" spans="1:10">
      <c r="A19" s="272">
        <v>1</v>
      </c>
      <c r="B19" s="272">
        <v>18</v>
      </c>
      <c r="C19" s="99" t="str">
        <f t="shared" si="1"/>
        <v>1-18</v>
      </c>
      <c r="D19" s="102" t="e" cm="1">
        <f t="array" aca="1" ref="D19" ca="1">地区名(エリアマスタ[[#This Row],[地区]])</f>
        <v>#NAME?</v>
      </c>
      <c r="E19" s="282">
        <f>エリアマスタ[[#This Row],[No]]</f>
        <v>18</v>
      </c>
      <c r="F19" s="281" t="s">
        <v>52</v>
      </c>
      <c r="G19" s="283">
        <v>80</v>
      </c>
      <c r="H19" s="283">
        <v>262</v>
      </c>
      <c r="I19" s="283">
        <f>エリアマスタ[[#This Row],[戸建件数]]+エリアマスタ[[#This Row],[集合住宅件数]]</f>
        <v>342</v>
      </c>
      <c r="J19" s="283" t="e" cm="1">
        <f t="array" aca="1" ref="J19" ca="1">単価区分(エリアマスタ[[#This Row],[地区]])</f>
        <v>#NAME?</v>
      </c>
    </row>
    <row r="20" spans="1:10">
      <c r="A20" s="272">
        <v>1</v>
      </c>
      <c r="B20" s="272">
        <v>19</v>
      </c>
      <c r="C20" s="99" t="str">
        <f t="shared" si="1"/>
        <v>1-19</v>
      </c>
      <c r="D20" s="102" t="e" cm="1">
        <f t="array" aca="1" ref="D20" ca="1">地区名(エリアマスタ[[#This Row],[地区]])</f>
        <v>#NAME?</v>
      </c>
      <c r="E20" s="282">
        <f>エリアマスタ[[#This Row],[No]]</f>
        <v>19</v>
      </c>
      <c r="F20" s="281" t="s">
        <v>53</v>
      </c>
      <c r="G20" s="283">
        <v>96</v>
      </c>
      <c r="H20" s="283">
        <v>290</v>
      </c>
      <c r="I20" s="283">
        <f>エリアマスタ[[#This Row],[戸建件数]]+エリアマスタ[[#This Row],[集合住宅件数]]</f>
        <v>386</v>
      </c>
      <c r="J20" s="283" t="e" cm="1">
        <f t="array" aca="1" ref="J20" ca="1">単価区分(エリアマスタ[[#This Row],[地区]])</f>
        <v>#NAME?</v>
      </c>
    </row>
    <row r="21" spans="1:10">
      <c r="A21" s="272">
        <v>1</v>
      </c>
      <c r="B21" s="272">
        <v>20</v>
      </c>
      <c r="C21" s="99" t="str">
        <f t="shared" si="1"/>
        <v>1-20</v>
      </c>
      <c r="D21" s="102" t="e" cm="1">
        <f t="array" aca="1" ref="D21" ca="1">地区名(エリアマスタ[[#This Row],[地区]])</f>
        <v>#NAME?</v>
      </c>
      <c r="E21" s="282">
        <f>エリアマスタ[[#This Row],[No]]</f>
        <v>20</v>
      </c>
      <c r="F21" s="281" t="s">
        <v>54</v>
      </c>
      <c r="G21" s="283">
        <v>135</v>
      </c>
      <c r="H21" s="283">
        <v>365</v>
      </c>
      <c r="I21" s="283">
        <f>エリアマスタ[[#This Row],[戸建件数]]+エリアマスタ[[#This Row],[集合住宅件数]]</f>
        <v>500</v>
      </c>
      <c r="J21" s="283" t="e" cm="1">
        <f t="array" aca="1" ref="J21" ca="1">単価区分(エリアマスタ[[#This Row],[地区]])</f>
        <v>#NAME?</v>
      </c>
    </row>
    <row r="22" spans="1:10">
      <c r="A22" s="272">
        <v>1</v>
      </c>
      <c r="B22" s="272">
        <v>21</v>
      </c>
      <c r="C22" s="99" t="str">
        <f t="shared" si="1"/>
        <v>1-21</v>
      </c>
      <c r="D22" s="102" t="e" cm="1">
        <f t="array" aca="1" ref="D22" ca="1">地区名(エリアマスタ[[#This Row],[地区]])</f>
        <v>#NAME?</v>
      </c>
      <c r="E22" s="282">
        <f>エリアマスタ[[#This Row],[No]]</f>
        <v>21</v>
      </c>
      <c r="F22" s="281" t="s">
        <v>55</v>
      </c>
      <c r="G22" s="283">
        <v>165</v>
      </c>
      <c r="H22" s="283">
        <v>160</v>
      </c>
      <c r="I22" s="283">
        <f>エリアマスタ[[#This Row],[戸建件数]]+エリアマスタ[[#This Row],[集合住宅件数]]</f>
        <v>325</v>
      </c>
      <c r="J22" s="283" t="e" cm="1">
        <f t="array" aca="1" ref="J22" ca="1">単価区分(エリアマスタ[[#This Row],[地区]])</f>
        <v>#NAME?</v>
      </c>
    </row>
    <row r="23" spans="1:10">
      <c r="A23" s="272">
        <v>1</v>
      </c>
      <c r="B23" s="272">
        <v>22</v>
      </c>
      <c r="C23" s="99" t="str">
        <f t="shared" si="1"/>
        <v>1-22</v>
      </c>
      <c r="D23" s="102" t="e" cm="1">
        <f t="array" aca="1" ref="D23" ca="1">地区名(エリアマスタ[[#This Row],[地区]])</f>
        <v>#NAME?</v>
      </c>
      <c r="E23" s="282">
        <f>エリアマスタ[[#This Row],[No]]</f>
        <v>22</v>
      </c>
      <c r="F23" s="281" t="s">
        <v>56</v>
      </c>
      <c r="G23" s="283">
        <v>63</v>
      </c>
      <c r="H23" s="283">
        <v>220</v>
      </c>
      <c r="I23" s="283">
        <f>エリアマスタ[[#This Row],[戸建件数]]+エリアマスタ[[#This Row],[集合住宅件数]]</f>
        <v>283</v>
      </c>
      <c r="J23" s="283" t="e" cm="1">
        <f t="array" aca="1" ref="J23" ca="1">単価区分(エリアマスタ[[#This Row],[地区]])</f>
        <v>#NAME?</v>
      </c>
    </row>
    <row r="24" spans="1:10">
      <c r="A24" s="272">
        <v>1</v>
      </c>
      <c r="B24" s="272">
        <v>23</v>
      </c>
      <c r="C24" s="99" t="str">
        <f t="shared" si="1"/>
        <v>1-23</v>
      </c>
      <c r="D24" s="102" t="e" cm="1">
        <f t="array" aca="1" ref="D24" ca="1">地区名(エリアマスタ[[#This Row],[地区]])</f>
        <v>#NAME?</v>
      </c>
      <c r="E24" s="282">
        <f>エリアマスタ[[#This Row],[No]]</f>
        <v>23</v>
      </c>
      <c r="F24" s="281" t="s">
        <v>1578</v>
      </c>
      <c r="G24" s="283">
        <v>40</v>
      </c>
      <c r="H24" s="283">
        <v>460</v>
      </c>
      <c r="I24" s="283">
        <f>エリアマスタ[[#This Row],[戸建件数]]+エリアマスタ[[#This Row],[集合住宅件数]]</f>
        <v>500</v>
      </c>
      <c r="J24" s="283" t="e" cm="1">
        <f t="array" aca="1" ref="J24" ca="1">単価区分(エリアマスタ[[#This Row],[地区]])</f>
        <v>#NAME?</v>
      </c>
    </row>
    <row r="25" spans="1:10">
      <c r="A25" s="272">
        <v>1</v>
      </c>
      <c r="B25" s="272">
        <v>24</v>
      </c>
      <c r="C25" s="99" t="str">
        <f t="shared" si="1"/>
        <v>1-24</v>
      </c>
      <c r="D25" s="102" t="e" cm="1">
        <f t="array" aca="1" ref="D25" ca="1">地区名(エリアマスタ[[#This Row],[地区]])</f>
        <v>#NAME?</v>
      </c>
      <c r="E25" s="282">
        <f>エリアマスタ[[#This Row],[No]]</f>
        <v>24</v>
      </c>
      <c r="F25" s="281" t="s">
        <v>5</v>
      </c>
      <c r="G25" s="283">
        <v>65</v>
      </c>
      <c r="H25" s="283">
        <v>260</v>
      </c>
      <c r="I25" s="283">
        <f>エリアマスタ[[#This Row],[戸建件数]]+エリアマスタ[[#This Row],[集合住宅件数]]</f>
        <v>325</v>
      </c>
      <c r="J25" s="283" t="e" cm="1">
        <f t="array" aca="1" ref="J25" ca="1">単価区分(エリアマスタ[[#This Row],[地区]])</f>
        <v>#NAME?</v>
      </c>
    </row>
    <row r="26" spans="1:10">
      <c r="A26" s="272">
        <v>1</v>
      </c>
      <c r="B26" s="272">
        <v>25</v>
      </c>
      <c r="C26" s="99" t="str">
        <f t="shared" si="1"/>
        <v>1-25</v>
      </c>
      <c r="D26" s="102" t="e" cm="1">
        <f t="array" aca="1" ref="D26" ca="1">地区名(エリアマスタ[[#This Row],[地区]])</f>
        <v>#NAME?</v>
      </c>
      <c r="E26" s="282">
        <f>エリアマスタ[[#This Row],[No]]</f>
        <v>25</v>
      </c>
      <c r="F26" s="281" t="s">
        <v>1579</v>
      </c>
      <c r="G26" s="283">
        <v>78</v>
      </c>
      <c r="H26" s="283">
        <v>339</v>
      </c>
      <c r="I26" s="283">
        <f>エリアマスタ[[#This Row],[戸建件数]]+エリアマスタ[[#This Row],[集合住宅件数]]</f>
        <v>417</v>
      </c>
      <c r="J26" s="283" t="e" cm="1">
        <f t="array" aca="1" ref="J26" ca="1">単価区分(エリアマスタ[[#This Row],[地区]])</f>
        <v>#NAME?</v>
      </c>
    </row>
    <row r="27" spans="1:10">
      <c r="A27" s="272">
        <v>1</v>
      </c>
      <c r="B27" s="272">
        <v>26</v>
      </c>
      <c r="C27" s="99" t="str">
        <f t="shared" si="1"/>
        <v>1-26</v>
      </c>
      <c r="D27" s="102" t="e" cm="1">
        <f t="array" aca="1" ref="D27" ca="1">地区名(エリアマスタ[[#This Row],[地区]])</f>
        <v>#NAME?</v>
      </c>
      <c r="E27" s="282">
        <f>エリアマスタ[[#This Row],[No]]</f>
        <v>26</v>
      </c>
      <c r="F27" s="281" t="s">
        <v>1580</v>
      </c>
      <c r="G27" s="283">
        <v>85</v>
      </c>
      <c r="H27" s="283">
        <v>415</v>
      </c>
      <c r="I27" s="283">
        <f>エリアマスタ[[#This Row],[戸建件数]]+エリアマスタ[[#This Row],[集合住宅件数]]</f>
        <v>500</v>
      </c>
      <c r="J27" s="283" t="e" cm="1">
        <f t="array" aca="1" ref="J27" ca="1">単価区分(エリアマスタ[[#This Row],[地区]])</f>
        <v>#NAME?</v>
      </c>
    </row>
    <row r="28" spans="1:10">
      <c r="A28" s="272">
        <v>1</v>
      </c>
      <c r="B28" s="272">
        <v>27</v>
      </c>
      <c r="C28" s="99" t="str">
        <f t="shared" si="1"/>
        <v>1-27</v>
      </c>
      <c r="D28" s="102" t="e" cm="1">
        <f t="array" aca="1" ref="D28" ca="1">地区名(エリアマスタ[[#This Row],[地区]])</f>
        <v>#NAME?</v>
      </c>
      <c r="E28" s="282">
        <f>エリアマスタ[[#This Row],[No]]</f>
        <v>27</v>
      </c>
      <c r="F28" s="281" t="s">
        <v>282</v>
      </c>
      <c r="G28" s="283">
        <v>75</v>
      </c>
      <c r="H28" s="283">
        <v>185</v>
      </c>
      <c r="I28" s="283">
        <f>エリアマスタ[[#This Row],[戸建件数]]+エリアマスタ[[#This Row],[集合住宅件数]]</f>
        <v>260</v>
      </c>
      <c r="J28" s="283" t="e" cm="1">
        <f t="array" aca="1" ref="J28" ca="1">単価区分(エリアマスタ[[#This Row],[地区]])</f>
        <v>#NAME?</v>
      </c>
    </row>
    <row r="29" spans="1:10">
      <c r="A29" s="272">
        <v>2</v>
      </c>
      <c r="B29" s="272">
        <v>1</v>
      </c>
      <c r="C29" s="99" t="str">
        <f t="shared" si="1"/>
        <v>2-1</v>
      </c>
      <c r="D29" s="102" t="e" cm="1">
        <f t="array" aca="1" ref="D29" ca="1">地区名(エリアマスタ[[#This Row],[地区]])</f>
        <v>#NAME?</v>
      </c>
      <c r="E29" s="282">
        <f>エリアマスタ[[#This Row],[No]]</f>
        <v>1</v>
      </c>
      <c r="F29" s="281" t="s">
        <v>283</v>
      </c>
      <c r="G29" s="283">
        <v>73</v>
      </c>
      <c r="H29" s="285">
        <v>504</v>
      </c>
      <c r="I29" s="283">
        <f>エリアマスタ[[#This Row],[戸建件数]]+エリアマスタ[[#This Row],[集合住宅件数]]</f>
        <v>577</v>
      </c>
      <c r="J29" s="283" t="e" cm="1">
        <f t="array" aca="1" ref="J29" ca="1">単価区分(エリアマスタ[[#This Row],[地区]])</f>
        <v>#NAME?</v>
      </c>
    </row>
    <row r="30" spans="1:10">
      <c r="A30" s="272">
        <v>2</v>
      </c>
      <c r="B30" s="272">
        <v>2</v>
      </c>
      <c r="C30" s="99" t="str">
        <f t="shared" si="1"/>
        <v>2-2</v>
      </c>
      <c r="D30" s="102" t="e" cm="1">
        <f t="array" aca="1" ref="D30" ca="1">地区名(エリアマスタ[[#This Row],[地区]])</f>
        <v>#NAME?</v>
      </c>
      <c r="E30" s="282">
        <f>エリアマスタ[[#This Row],[No]]</f>
        <v>2</v>
      </c>
      <c r="F30" s="281" t="s">
        <v>284</v>
      </c>
      <c r="G30" s="283">
        <v>50</v>
      </c>
      <c r="H30" s="283">
        <v>189</v>
      </c>
      <c r="I30" s="283">
        <f>エリアマスタ[[#This Row],[戸建件数]]+エリアマスタ[[#This Row],[集合住宅件数]]</f>
        <v>239</v>
      </c>
      <c r="J30" s="283" t="e" cm="1">
        <f t="array" aca="1" ref="J30" ca="1">単価区分(エリアマスタ[[#This Row],[地区]])</f>
        <v>#NAME?</v>
      </c>
    </row>
    <row r="31" spans="1:10">
      <c r="A31" s="272">
        <v>2</v>
      </c>
      <c r="B31" s="272">
        <v>3</v>
      </c>
      <c r="C31" s="99" t="str">
        <f t="shared" si="1"/>
        <v>2-3</v>
      </c>
      <c r="D31" s="102" t="e" cm="1">
        <f t="array" aca="1" ref="D31" ca="1">地区名(エリアマスタ[[#This Row],[地区]])</f>
        <v>#NAME?</v>
      </c>
      <c r="E31" s="282">
        <f>エリアマスタ[[#This Row],[No]]</f>
        <v>3</v>
      </c>
      <c r="F31" s="281" t="s">
        <v>1582</v>
      </c>
      <c r="G31" s="283">
        <v>64</v>
      </c>
      <c r="H31" s="283">
        <v>22</v>
      </c>
      <c r="I31" s="283">
        <f>エリアマスタ[[#This Row],[戸建件数]]+エリアマスタ[[#This Row],[集合住宅件数]]</f>
        <v>86</v>
      </c>
      <c r="J31" s="283" t="e" cm="1">
        <f t="array" aca="1" ref="J31" ca="1">単価区分(エリアマスタ[[#This Row],[地区]])</f>
        <v>#NAME?</v>
      </c>
    </row>
    <row r="32" spans="1:10">
      <c r="A32" s="272">
        <v>2</v>
      </c>
      <c r="B32" s="272">
        <v>4</v>
      </c>
      <c r="C32" s="99" t="str">
        <f t="shared" si="1"/>
        <v>2-4</v>
      </c>
      <c r="D32" s="102" t="e" cm="1">
        <f t="array" aca="1" ref="D32" ca="1">地区名(エリアマスタ[[#This Row],[地区]])</f>
        <v>#NAME?</v>
      </c>
      <c r="E32" s="282">
        <f>エリアマスタ[[#This Row],[No]]</f>
        <v>4</v>
      </c>
      <c r="F32" s="281" t="s">
        <v>285</v>
      </c>
      <c r="G32" s="283">
        <v>110</v>
      </c>
      <c r="H32" s="283">
        <v>165</v>
      </c>
      <c r="I32" s="283">
        <f>エリアマスタ[[#This Row],[戸建件数]]+エリアマスタ[[#This Row],[集合住宅件数]]</f>
        <v>275</v>
      </c>
      <c r="J32" s="283" t="e" cm="1">
        <f t="array" aca="1" ref="J32" ca="1">単価区分(エリアマスタ[[#This Row],[地区]])</f>
        <v>#NAME?</v>
      </c>
    </row>
    <row r="33" spans="1:10">
      <c r="A33" s="272">
        <v>2</v>
      </c>
      <c r="B33" s="272">
        <v>5</v>
      </c>
      <c r="C33" s="99" t="str">
        <f t="shared" si="1"/>
        <v>2-5</v>
      </c>
      <c r="D33" s="102" t="e" cm="1">
        <f t="array" aca="1" ref="D33" ca="1">地区名(エリアマスタ[[#This Row],[地区]])</f>
        <v>#NAME?</v>
      </c>
      <c r="E33" s="282">
        <f>エリアマスタ[[#This Row],[No]]</f>
        <v>5</v>
      </c>
      <c r="F33" s="281" t="s">
        <v>286</v>
      </c>
      <c r="G33" s="283">
        <v>61</v>
      </c>
      <c r="H33" s="283">
        <v>68</v>
      </c>
      <c r="I33" s="283">
        <f>エリアマスタ[[#This Row],[戸建件数]]+エリアマスタ[[#This Row],[集合住宅件数]]</f>
        <v>129</v>
      </c>
      <c r="J33" s="283" t="e" cm="1">
        <f t="array" aca="1" ref="J33" ca="1">単価区分(エリアマスタ[[#This Row],[地区]])</f>
        <v>#NAME?</v>
      </c>
    </row>
    <row r="34" spans="1:10">
      <c r="A34" s="272">
        <v>2</v>
      </c>
      <c r="B34" s="272">
        <v>6</v>
      </c>
      <c r="C34" s="99" t="str">
        <f t="shared" si="1"/>
        <v>2-6</v>
      </c>
      <c r="D34" s="102" t="e" cm="1">
        <f t="array" aca="1" ref="D34" ca="1">地区名(エリアマスタ[[#This Row],[地区]])</f>
        <v>#NAME?</v>
      </c>
      <c r="E34" s="282">
        <f>エリアマスタ[[#This Row],[No]]</f>
        <v>6</v>
      </c>
      <c r="F34" s="281" t="s">
        <v>43</v>
      </c>
      <c r="G34" s="283">
        <v>83</v>
      </c>
      <c r="H34" s="283">
        <v>47</v>
      </c>
      <c r="I34" s="283">
        <f>エリアマスタ[[#This Row],[戸建件数]]+エリアマスタ[[#This Row],[集合住宅件数]]</f>
        <v>130</v>
      </c>
      <c r="J34" s="283" t="e" cm="1">
        <f t="array" aca="1" ref="J34" ca="1">単価区分(エリアマスタ[[#This Row],[地区]])</f>
        <v>#NAME?</v>
      </c>
    </row>
    <row r="35" spans="1:10">
      <c r="A35" s="272">
        <v>2</v>
      </c>
      <c r="B35" s="272">
        <v>7</v>
      </c>
      <c r="C35" s="99" t="str">
        <f t="shared" si="1"/>
        <v>2-7</v>
      </c>
      <c r="D35" s="102" t="e" cm="1">
        <f t="array" aca="1" ref="D35" ca="1">地区名(エリアマスタ[[#This Row],[地区]])</f>
        <v>#NAME?</v>
      </c>
      <c r="E35" s="282">
        <f>エリアマスタ[[#This Row],[No]]</f>
        <v>7</v>
      </c>
      <c r="F35" s="281" t="s">
        <v>44</v>
      </c>
      <c r="G35" s="283">
        <v>74</v>
      </c>
      <c r="H35" s="283">
        <v>105</v>
      </c>
      <c r="I35" s="283">
        <f>エリアマスタ[[#This Row],[戸建件数]]+エリアマスタ[[#This Row],[集合住宅件数]]</f>
        <v>179</v>
      </c>
      <c r="J35" s="283" t="e" cm="1">
        <f t="array" aca="1" ref="J35" ca="1">単価区分(エリアマスタ[[#This Row],[地区]])</f>
        <v>#NAME?</v>
      </c>
    </row>
    <row r="36" spans="1:10">
      <c r="A36" s="272">
        <v>2</v>
      </c>
      <c r="B36" s="272">
        <v>8</v>
      </c>
      <c r="C36" s="99" t="str">
        <f t="shared" si="1"/>
        <v>2-8</v>
      </c>
      <c r="D36" s="102" t="e" cm="1">
        <f t="array" aca="1" ref="D36" ca="1">地区名(エリアマスタ[[#This Row],[地区]])</f>
        <v>#NAME?</v>
      </c>
      <c r="E36" s="282">
        <f>エリアマスタ[[#This Row],[No]]</f>
        <v>8</v>
      </c>
      <c r="F36" s="281" t="s">
        <v>45</v>
      </c>
      <c r="G36" s="283">
        <v>217</v>
      </c>
      <c r="H36" s="283">
        <v>443</v>
      </c>
      <c r="I36" s="283">
        <f>エリアマスタ[[#This Row],[戸建件数]]+エリアマスタ[[#This Row],[集合住宅件数]]</f>
        <v>660</v>
      </c>
      <c r="J36" s="283" t="e" cm="1">
        <f t="array" aca="1" ref="J36" ca="1">単価区分(エリアマスタ[[#This Row],[地区]])</f>
        <v>#NAME?</v>
      </c>
    </row>
    <row r="37" spans="1:10">
      <c r="A37" s="272">
        <v>2</v>
      </c>
      <c r="B37" s="272">
        <v>9</v>
      </c>
      <c r="C37" s="99" t="str">
        <f t="shared" si="1"/>
        <v>2-9</v>
      </c>
      <c r="D37" s="102" t="e" cm="1">
        <f t="array" aca="1" ref="D37" ca="1">地区名(エリアマスタ[[#This Row],[地区]])</f>
        <v>#NAME?</v>
      </c>
      <c r="E37" s="282">
        <f>エリアマスタ[[#This Row],[No]]</f>
        <v>9</v>
      </c>
      <c r="F37" s="281" t="s">
        <v>47</v>
      </c>
      <c r="G37" s="283">
        <v>240</v>
      </c>
      <c r="H37" s="283">
        <v>35</v>
      </c>
      <c r="I37" s="283">
        <f>エリアマスタ[[#This Row],[戸建件数]]+エリアマスタ[[#This Row],[集合住宅件数]]</f>
        <v>275</v>
      </c>
      <c r="J37" s="283" t="e" cm="1">
        <f t="array" aca="1" ref="J37" ca="1">単価区分(エリアマスタ[[#This Row],[地区]])</f>
        <v>#NAME?</v>
      </c>
    </row>
    <row r="38" spans="1:10">
      <c r="A38" s="272">
        <v>2</v>
      </c>
      <c r="B38" s="272">
        <v>10</v>
      </c>
      <c r="C38" s="99" t="str">
        <f t="shared" si="1"/>
        <v>2-10</v>
      </c>
      <c r="D38" s="102" t="e" cm="1">
        <f t="array" aca="1" ref="D38" ca="1">地区名(エリアマスタ[[#This Row],[地区]])</f>
        <v>#NAME?</v>
      </c>
      <c r="E38" s="282">
        <f>エリアマスタ[[#This Row],[No]]</f>
        <v>10</v>
      </c>
      <c r="F38" s="281" t="s">
        <v>287</v>
      </c>
      <c r="G38" s="283">
        <v>159</v>
      </c>
      <c r="H38" s="283">
        <v>114</v>
      </c>
      <c r="I38" s="283">
        <f>エリアマスタ[[#This Row],[戸建件数]]+エリアマスタ[[#This Row],[集合住宅件数]]</f>
        <v>273</v>
      </c>
      <c r="J38" s="283" t="e" cm="1">
        <f t="array" aca="1" ref="J38" ca="1">単価区分(エリアマスタ[[#This Row],[地区]])</f>
        <v>#NAME?</v>
      </c>
    </row>
    <row r="39" spans="1:10">
      <c r="A39" s="272">
        <v>2</v>
      </c>
      <c r="B39" s="272">
        <v>11</v>
      </c>
      <c r="C39" s="99" t="str">
        <f t="shared" si="1"/>
        <v>2-11</v>
      </c>
      <c r="D39" s="102" t="e" cm="1">
        <f t="array" aca="1" ref="D39" ca="1">地区名(エリアマスタ[[#This Row],[地区]])</f>
        <v>#NAME?</v>
      </c>
      <c r="E39" s="282">
        <f>エリアマスタ[[#This Row],[No]]</f>
        <v>11</v>
      </c>
      <c r="F39" s="281" t="s">
        <v>288</v>
      </c>
      <c r="G39" s="283">
        <v>130</v>
      </c>
      <c r="H39" s="283">
        <v>90</v>
      </c>
      <c r="I39" s="283">
        <f>エリアマスタ[[#This Row],[戸建件数]]+エリアマスタ[[#This Row],[集合住宅件数]]</f>
        <v>220</v>
      </c>
      <c r="J39" s="283" t="e" cm="1">
        <f t="array" aca="1" ref="J39" ca="1">単価区分(エリアマスタ[[#This Row],[地区]])</f>
        <v>#NAME?</v>
      </c>
    </row>
    <row r="40" spans="1:10">
      <c r="A40" s="272">
        <v>2</v>
      </c>
      <c r="B40" s="272">
        <v>13</v>
      </c>
      <c r="C40" s="99" t="str">
        <f t="shared" si="1"/>
        <v>2-13</v>
      </c>
      <c r="D40" s="102" t="e" cm="1">
        <f t="array" aca="1" ref="D40" ca="1">地区名(エリアマスタ[[#This Row],[地区]])</f>
        <v>#NAME?</v>
      </c>
      <c r="E40" s="282">
        <f>エリアマスタ[[#This Row],[No]]</f>
        <v>13</v>
      </c>
      <c r="F40" s="281" t="s">
        <v>290</v>
      </c>
      <c r="G40" s="283">
        <v>80</v>
      </c>
      <c r="H40" s="283">
        <v>475</v>
      </c>
      <c r="I40" s="283">
        <f>エリアマスタ[[#This Row],[戸建件数]]+エリアマスタ[[#This Row],[集合住宅件数]]</f>
        <v>555</v>
      </c>
      <c r="J40" s="283" t="e" cm="1">
        <f t="array" aca="1" ref="J40" ca="1">単価区分(エリアマスタ[[#This Row],[地区]])</f>
        <v>#NAME?</v>
      </c>
    </row>
    <row r="41" spans="1:10">
      <c r="A41" s="272">
        <v>2</v>
      </c>
      <c r="B41" s="272">
        <v>14</v>
      </c>
      <c r="C41" s="99" t="str">
        <f t="shared" si="1"/>
        <v>2-14</v>
      </c>
      <c r="D41" s="102" t="e" cm="1">
        <f t="array" aca="1" ref="D41" ca="1">地区名(エリアマスタ[[#This Row],[地区]])</f>
        <v>#NAME?</v>
      </c>
      <c r="E41" s="282">
        <f>エリアマスタ[[#This Row],[No]]</f>
        <v>14</v>
      </c>
      <c r="F41" s="281" t="s">
        <v>291</v>
      </c>
      <c r="G41" s="283">
        <v>90</v>
      </c>
      <c r="H41" s="283">
        <v>428</v>
      </c>
      <c r="I41" s="283">
        <f>エリアマスタ[[#This Row],[戸建件数]]+エリアマスタ[[#This Row],[集合住宅件数]]</f>
        <v>518</v>
      </c>
      <c r="J41" s="283" t="e" cm="1">
        <f t="array" aca="1" ref="J41" ca="1">単価区分(エリアマスタ[[#This Row],[地区]])</f>
        <v>#NAME?</v>
      </c>
    </row>
    <row r="42" spans="1:10">
      <c r="A42" s="272">
        <v>2</v>
      </c>
      <c r="B42" s="272">
        <v>15</v>
      </c>
      <c r="C42" s="99" t="str">
        <f t="shared" si="1"/>
        <v>2-15</v>
      </c>
      <c r="D42" s="102" t="e" cm="1">
        <f t="array" aca="1" ref="D42" ca="1">地区名(エリアマスタ[[#This Row],[地区]])</f>
        <v>#NAME?</v>
      </c>
      <c r="E42" s="282">
        <f>エリアマスタ[[#This Row],[No]]</f>
        <v>15</v>
      </c>
      <c r="F42" s="281" t="s">
        <v>3207</v>
      </c>
      <c r="G42" s="285">
        <v>55</v>
      </c>
      <c r="H42" s="285">
        <v>345</v>
      </c>
      <c r="I42" s="283">
        <f>エリアマスタ[[#This Row],[戸建件数]]+エリアマスタ[[#This Row],[集合住宅件数]]</f>
        <v>400</v>
      </c>
      <c r="J42" s="283" t="e" cm="1">
        <f t="array" aca="1" ref="J42" ca="1">単価区分(エリアマスタ[[#This Row],[地区]])</f>
        <v>#NAME?</v>
      </c>
    </row>
    <row r="43" spans="1:10">
      <c r="A43" s="272">
        <v>2</v>
      </c>
      <c r="B43" s="272">
        <v>16</v>
      </c>
      <c r="C43" s="99" t="str">
        <f t="shared" si="1"/>
        <v>2-16</v>
      </c>
      <c r="D43" s="102" t="e" cm="1">
        <f t="array" aca="1" ref="D43" ca="1">地区名(エリアマスタ[[#This Row],[地区]])</f>
        <v>#NAME?</v>
      </c>
      <c r="E43" s="282">
        <f>エリアマスタ[[#This Row],[No]]</f>
        <v>16</v>
      </c>
      <c r="F43" s="281" t="s">
        <v>292</v>
      </c>
      <c r="G43" s="283">
        <v>25</v>
      </c>
      <c r="H43" s="283">
        <v>285</v>
      </c>
      <c r="I43" s="283">
        <f>エリアマスタ[[#This Row],[戸建件数]]+エリアマスタ[[#This Row],[集合住宅件数]]</f>
        <v>310</v>
      </c>
      <c r="J43" s="283" t="e" cm="1">
        <f t="array" aca="1" ref="J43" ca="1">単価区分(エリアマスタ[[#This Row],[地区]])</f>
        <v>#NAME?</v>
      </c>
    </row>
    <row r="44" spans="1:10">
      <c r="A44" s="272">
        <v>2</v>
      </c>
      <c r="B44" s="272">
        <v>17</v>
      </c>
      <c r="C44" s="99" t="str">
        <f t="shared" si="1"/>
        <v>2-17</v>
      </c>
      <c r="D44" s="102" t="e" cm="1">
        <f t="array" aca="1" ref="D44" ca="1">地区名(エリアマスタ[[#This Row],[地区]])</f>
        <v>#NAME?</v>
      </c>
      <c r="E44" s="282">
        <f>エリアマスタ[[#This Row],[No]]</f>
        <v>17</v>
      </c>
      <c r="F44" s="281" t="s">
        <v>293</v>
      </c>
      <c r="G44" s="283">
        <v>72</v>
      </c>
      <c r="H44" s="283">
        <v>155</v>
      </c>
      <c r="I44" s="283">
        <f>エリアマスタ[[#This Row],[戸建件数]]+エリアマスタ[[#This Row],[集合住宅件数]]</f>
        <v>227</v>
      </c>
      <c r="J44" s="283" t="e" cm="1">
        <f t="array" aca="1" ref="J44" ca="1">単価区分(エリアマスタ[[#This Row],[地区]])</f>
        <v>#NAME?</v>
      </c>
    </row>
    <row r="45" spans="1:10">
      <c r="A45" s="272">
        <v>2</v>
      </c>
      <c r="B45" s="272">
        <v>18</v>
      </c>
      <c r="C45" s="99" t="str">
        <f t="shared" si="1"/>
        <v>2-18</v>
      </c>
      <c r="D45" s="102" t="e" cm="1">
        <f t="array" aca="1" ref="D45" ca="1">地区名(エリアマスタ[[#This Row],[地区]])</f>
        <v>#NAME?</v>
      </c>
      <c r="E45" s="282">
        <f>エリアマスタ[[#This Row],[No]]</f>
        <v>18</v>
      </c>
      <c r="F45" s="281" t="s">
        <v>294</v>
      </c>
      <c r="G45" s="283">
        <v>66</v>
      </c>
      <c r="H45" s="283">
        <v>166</v>
      </c>
      <c r="I45" s="283">
        <f>エリアマスタ[[#This Row],[戸建件数]]+エリアマスタ[[#This Row],[集合住宅件数]]</f>
        <v>232</v>
      </c>
      <c r="J45" s="283" t="e" cm="1">
        <f t="array" aca="1" ref="J45" ca="1">単価区分(エリアマスタ[[#This Row],[地区]])</f>
        <v>#NAME?</v>
      </c>
    </row>
    <row r="46" spans="1:10">
      <c r="A46" s="272">
        <v>2</v>
      </c>
      <c r="B46" s="272">
        <v>19</v>
      </c>
      <c r="C46" s="99" t="str">
        <f t="shared" si="1"/>
        <v>2-19</v>
      </c>
      <c r="D46" s="102" t="e" cm="1">
        <f t="array" aca="1" ref="D46" ca="1">地区名(エリアマスタ[[#This Row],[地区]])</f>
        <v>#NAME?</v>
      </c>
      <c r="E46" s="282">
        <f>エリアマスタ[[#This Row],[No]]</f>
        <v>19</v>
      </c>
      <c r="F46" s="281" t="s">
        <v>295</v>
      </c>
      <c r="G46" s="283">
        <v>116</v>
      </c>
      <c r="H46" s="285">
        <v>207</v>
      </c>
      <c r="I46" s="283">
        <f>エリアマスタ[[#This Row],[戸建件数]]+エリアマスタ[[#This Row],[集合住宅件数]]</f>
        <v>323</v>
      </c>
      <c r="J46" s="283" t="e" cm="1">
        <f t="array" aca="1" ref="J46" ca="1">単価区分(エリアマスタ[[#This Row],[地区]])</f>
        <v>#NAME?</v>
      </c>
    </row>
    <row r="47" spans="1:10">
      <c r="A47" s="272">
        <v>2</v>
      </c>
      <c r="B47" s="272">
        <v>20</v>
      </c>
      <c r="C47" s="99" t="str">
        <f t="shared" si="1"/>
        <v>2-20</v>
      </c>
      <c r="D47" s="102" t="e" cm="1">
        <f t="array" aca="1" ref="D47" ca="1">地区名(エリアマスタ[[#This Row],[地区]])</f>
        <v>#NAME?</v>
      </c>
      <c r="E47" s="282">
        <f>エリアマスタ[[#This Row],[No]]</f>
        <v>20</v>
      </c>
      <c r="F47" s="281" t="s">
        <v>296</v>
      </c>
      <c r="G47" s="283">
        <v>138</v>
      </c>
      <c r="H47" s="283">
        <v>195</v>
      </c>
      <c r="I47" s="283">
        <f>エリアマスタ[[#This Row],[戸建件数]]+エリアマスタ[[#This Row],[集合住宅件数]]</f>
        <v>333</v>
      </c>
      <c r="J47" s="283" t="e" cm="1">
        <f t="array" aca="1" ref="J47" ca="1">単価区分(エリアマスタ[[#This Row],[地区]])</f>
        <v>#NAME?</v>
      </c>
    </row>
    <row r="48" spans="1:10">
      <c r="A48" s="272">
        <v>2</v>
      </c>
      <c r="B48" s="272">
        <v>21</v>
      </c>
      <c r="C48" s="99" t="str">
        <f t="shared" si="1"/>
        <v>2-21</v>
      </c>
      <c r="D48" s="102" t="e" cm="1">
        <f t="array" aca="1" ref="D48" ca="1">地区名(エリアマスタ[[#This Row],[地区]])</f>
        <v>#NAME?</v>
      </c>
      <c r="E48" s="282">
        <f>エリアマスタ[[#This Row],[No]]</f>
        <v>21</v>
      </c>
      <c r="F48" s="281" t="s">
        <v>297</v>
      </c>
      <c r="G48" s="283">
        <v>125</v>
      </c>
      <c r="H48" s="283">
        <v>363</v>
      </c>
      <c r="I48" s="283">
        <f>エリアマスタ[[#This Row],[戸建件数]]+エリアマスタ[[#This Row],[集合住宅件数]]</f>
        <v>488</v>
      </c>
      <c r="J48" s="283" t="e" cm="1">
        <f t="array" aca="1" ref="J48" ca="1">単価区分(エリアマスタ[[#This Row],[地区]])</f>
        <v>#NAME?</v>
      </c>
    </row>
    <row r="49" spans="1:10">
      <c r="A49" s="272">
        <v>2</v>
      </c>
      <c r="B49" s="272">
        <v>22</v>
      </c>
      <c r="C49" s="99" t="str">
        <f t="shared" si="1"/>
        <v>2-22</v>
      </c>
      <c r="D49" s="102" t="e" cm="1">
        <f t="array" aca="1" ref="D49" ca="1">地区名(エリアマスタ[[#This Row],[地区]])</f>
        <v>#NAME?</v>
      </c>
      <c r="E49" s="282">
        <f>エリアマスタ[[#This Row],[No]]</f>
        <v>22</v>
      </c>
      <c r="F49" s="281" t="s">
        <v>57</v>
      </c>
      <c r="G49" s="283">
        <v>134</v>
      </c>
      <c r="H49" s="283">
        <v>183</v>
      </c>
      <c r="I49" s="283">
        <f>エリアマスタ[[#This Row],[戸建件数]]+エリアマスタ[[#This Row],[集合住宅件数]]</f>
        <v>317</v>
      </c>
      <c r="J49" s="283" t="e" cm="1">
        <f t="array" aca="1" ref="J49" ca="1">単価区分(エリアマスタ[[#This Row],[地区]])</f>
        <v>#NAME?</v>
      </c>
    </row>
    <row r="50" spans="1:10">
      <c r="A50" s="272">
        <v>2</v>
      </c>
      <c r="B50" s="272">
        <v>23</v>
      </c>
      <c r="C50" s="99" t="str">
        <f t="shared" si="1"/>
        <v>2-23</v>
      </c>
      <c r="D50" s="102" t="e" cm="1">
        <f t="array" aca="1" ref="D50" ca="1">地区名(エリアマスタ[[#This Row],[地区]])</f>
        <v>#NAME?</v>
      </c>
      <c r="E50" s="282">
        <f>エリアマスタ[[#This Row],[No]]</f>
        <v>23</v>
      </c>
      <c r="F50" s="281" t="s">
        <v>58</v>
      </c>
      <c r="G50" s="283">
        <v>170</v>
      </c>
      <c r="H50" s="283">
        <v>240</v>
      </c>
      <c r="I50" s="283">
        <f>エリアマスタ[[#This Row],[戸建件数]]+エリアマスタ[[#This Row],[集合住宅件数]]</f>
        <v>410</v>
      </c>
      <c r="J50" s="283" t="e" cm="1">
        <f t="array" aca="1" ref="J50" ca="1">単価区分(エリアマスタ[[#This Row],[地区]])</f>
        <v>#NAME?</v>
      </c>
    </row>
    <row r="51" spans="1:10">
      <c r="A51" s="272">
        <v>2</v>
      </c>
      <c r="B51" s="272">
        <v>24</v>
      </c>
      <c r="C51" s="99" t="str">
        <f t="shared" si="1"/>
        <v>2-24</v>
      </c>
      <c r="D51" s="102" t="e" cm="1">
        <f t="array" aca="1" ref="D51" ca="1">地区名(エリアマスタ[[#This Row],[地区]])</f>
        <v>#NAME?</v>
      </c>
      <c r="E51" s="282">
        <f>エリアマスタ[[#This Row],[No]]</f>
        <v>24</v>
      </c>
      <c r="F51" s="281" t="s">
        <v>59</v>
      </c>
      <c r="G51" s="283">
        <v>42</v>
      </c>
      <c r="H51" s="283">
        <v>49</v>
      </c>
      <c r="I51" s="283">
        <f>エリアマスタ[[#This Row],[戸建件数]]+エリアマスタ[[#This Row],[集合住宅件数]]</f>
        <v>91</v>
      </c>
      <c r="J51" s="283" t="e" cm="1">
        <f t="array" aca="1" ref="J51" ca="1">単価区分(エリアマスタ[[#This Row],[地区]])</f>
        <v>#NAME?</v>
      </c>
    </row>
    <row r="52" spans="1:10">
      <c r="A52" s="272">
        <v>2</v>
      </c>
      <c r="B52" s="272">
        <v>25</v>
      </c>
      <c r="C52" s="99" t="str">
        <f t="shared" si="1"/>
        <v>2-25</v>
      </c>
      <c r="D52" s="102" t="e" cm="1">
        <f t="array" aca="1" ref="D52" ca="1">地区名(エリアマスタ[[#This Row],[地区]])</f>
        <v>#NAME?</v>
      </c>
      <c r="E52" s="282">
        <f>エリアマスタ[[#This Row],[No]]</f>
        <v>25</v>
      </c>
      <c r="F52" s="281" t="s">
        <v>298</v>
      </c>
      <c r="G52" s="283">
        <v>4</v>
      </c>
      <c r="H52" s="283">
        <v>405</v>
      </c>
      <c r="I52" s="283">
        <f>エリアマスタ[[#This Row],[戸建件数]]+エリアマスタ[[#This Row],[集合住宅件数]]</f>
        <v>409</v>
      </c>
      <c r="J52" s="283" t="e" cm="1">
        <f t="array" aca="1" ref="J52" ca="1">単価区分(エリアマスタ[[#This Row],[地区]])</f>
        <v>#NAME?</v>
      </c>
    </row>
    <row r="53" spans="1:10">
      <c r="A53" s="272">
        <v>2</v>
      </c>
      <c r="B53" s="272">
        <v>26</v>
      </c>
      <c r="C53" s="99" t="str">
        <f t="shared" si="1"/>
        <v>2-26</v>
      </c>
      <c r="D53" s="102" t="e" cm="1">
        <f t="array" aca="1" ref="D53" ca="1">地区名(エリアマスタ[[#This Row],[地区]])</f>
        <v>#NAME?</v>
      </c>
      <c r="E53" s="282">
        <f>エリアマスタ[[#This Row],[No]]</f>
        <v>26</v>
      </c>
      <c r="F53" s="281" t="s">
        <v>299</v>
      </c>
      <c r="G53" s="283">
        <v>32</v>
      </c>
      <c r="H53" s="283">
        <v>95</v>
      </c>
      <c r="I53" s="283">
        <f>エリアマスタ[[#This Row],[戸建件数]]+エリアマスタ[[#This Row],[集合住宅件数]]</f>
        <v>127</v>
      </c>
      <c r="J53" s="283" t="e" cm="1">
        <f t="array" aca="1" ref="J53" ca="1">単価区分(エリアマスタ[[#This Row],[地区]])</f>
        <v>#NAME?</v>
      </c>
    </row>
    <row r="54" spans="1:10">
      <c r="A54" s="272">
        <v>2</v>
      </c>
      <c r="B54" s="272">
        <v>27</v>
      </c>
      <c r="C54" s="99" t="str">
        <f t="shared" si="1"/>
        <v>2-27</v>
      </c>
      <c r="D54" s="102" t="e" cm="1">
        <f t="array" aca="1" ref="D54" ca="1">地区名(エリアマスタ[[#This Row],[地区]])</f>
        <v>#NAME?</v>
      </c>
      <c r="E54" s="282">
        <f>エリアマスタ[[#This Row],[No]]</f>
        <v>27</v>
      </c>
      <c r="F54" s="281" t="s">
        <v>300</v>
      </c>
      <c r="G54" s="283">
        <v>47</v>
      </c>
      <c r="H54" s="285">
        <v>513</v>
      </c>
      <c r="I54" s="283">
        <f>エリアマスタ[[#This Row],[戸建件数]]+エリアマスタ[[#This Row],[集合住宅件数]]</f>
        <v>560</v>
      </c>
      <c r="J54" s="283" t="e" cm="1">
        <f t="array" aca="1" ref="J54" ca="1">単価区分(エリアマスタ[[#This Row],[地区]])</f>
        <v>#NAME?</v>
      </c>
    </row>
    <row r="55" spans="1:10">
      <c r="A55" s="272">
        <v>2</v>
      </c>
      <c r="B55" s="272">
        <v>28</v>
      </c>
      <c r="C55" s="99" t="str">
        <f t="shared" si="1"/>
        <v>2-28</v>
      </c>
      <c r="D55" s="102" t="e" cm="1">
        <f t="array" aca="1" ref="D55" ca="1">地区名(エリアマスタ[[#This Row],[地区]])</f>
        <v>#NAME?</v>
      </c>
      <c r="E55" s="282">
        <f>エリアマスタ[[#This Row],[No]]</f>
        <v>28</v>
      </c>
      <c r="F55" s="281" t="s">
        <v>301</v>
      </c>
      <c r="G55" s="283">
        <v>83</v>
      </c>
      <c r="H55" s="283">
        <v>474</v>
      </c>
      <c r="I55" s="283">
        <f>エリアマスタ[[#This Row],[戸建件数]]+エリアマスタ[[#This Row],[集合住宅件数]]</f>
        <v>557</v>
      </c>
      <c r="J55" s="283" t="e" cm="1">
        <f t="array" aca="1" ref="J55" ca="1">単価区分(エリアマスタ[[#This Row],[地区]])</f>
        <v>#NAME?</v>
      </c>
    </row>
    <row r="56" spans="1:10">
      <c r="A56" s="272">
        <v>2</v>
      </c>
      <c r="B56" s="272">
        <v>29</v>
      </c>
      <c r="C56" s="99" t="str">
        <f t="shared" si="1"/>
        <v>2-29</v>
      </c>
      <c r="D56" s="102" t="e" cm="1">
        <f t="array" aca="1" ref="D56" ca="1">地区名(エリアマスタ[[#This Row],[地区]])</f>
        <v>#NAME?</v>
      </c>
      <c r="E56" s="282">
        <f>エリアマスタ[[#This Row],[No]]</f>
        <v>29</v>
      </c>
      <c r="F56" s="281" t="s">
        <v>302</v>
      </c>
      <c r="G56" s="283">
        <v>33</v>
      </c>
      <c r="H56" s="283">
        <v>279</v>
      </c>
      <c r="I56" s="283">
        <f>エリアマスタ[[#This Row],[戸建件数]]+エリアマスタ[[#This Row],[集合住宅件数]]</f>
        <v>312</v>
      </c>
      <c r="J56" s="283" t="e" cm="1">
        <f t="array" aca="1" ref="J56" ca="1">単価区分(エリアマスタ[[#This Row],[地区]])</f>
        <v>#NAME?</v>
      </c>
    </row>
    <row r="57" spans="1:10">
      <c r="A57" s="272">
        <v>2</v>
      </c>
      <c r="B57" s="272">
        <v>30</v>
      </c>
      <c r="C57" s="99" t="str">
        <f t="shared" si="1"/>
        <v>2-30</v>
      </c>
      <c r="D57" s="102" t="e" cm="1">
        <f t="array" aca="1" ref="D57" ca="1">地区名(エリアマスタ[[#This Row],[地区]])</f>
        <v>#NAME?</v>
      </c>
      <c r="E57" s="282">
        <f>エリアマスタ[[#This Row],[No]]</f>
        <v>30</v>
      </c>
      <c r="F57" s="281" t="s">
        <v>303</v>
      </c>
      <c r="G57" s="283">
        <v>30</v>
      </c>
      <c r="H57" s="283">
        <v>306</v>
      </c>
      <c r="I57" s="283">
        <f>エリアマスタ[[#This Row],[戸建件数]]+エリアマスタ[[#This Row],[集合住宅件数]]</f>
        <v>336</v>
      </c>
      <c r="J57" s="283" t="e" cm="1">
        <f t="array" aca="1" ref="J57" ca="1">単価区分(エリアマスタ[[#This Row],[地区]])</f>
        <v>#NAME?</v>
      </c>
    </row>
    <row r="58" spans="1:10">
      <c r="A58" s="272">
        <v>2</v>
      </c>
      <c r="B58" s="272">
        <v>31</v>
      </c>
      <c r="C58" s="99" t="str">
        <f t="shared" si="1"/>
        <v>2-31</v>
      </c>
      <c r="D58" s="102" t="e" cm="1">
        <f t="array" aca="1" ref="D58" ca="1">地区名(エリアマスタ[[#This Row],[地区]])</f>
        <v>#NAME?</v>
      </c>
      <c r="E58" s="282">
        <f>エリアマスタ[[#This Row],[No]]</f>
        <v>31</v>
      </c>
      <c r="F58" s="281" t="s">
        <v>304</v>
      </c>
      <c r="G58" s="283">
        <v>60</v>
      </c>
      <c r="H58" s="285">
        <v>323</v>
      </c>
      <c r="I58" s="283">
        <f>エリアマスタ[[#This Row],[戸建件数]]+エリアマスタ[[#This Row],[集合住宅件数]]</f>
        <v>383</v>
      </c>
      <c r="J58" s="283" t="e" cm="1">
        <f t="array" aca="1" ref="J58" ca="1">単価区分(エリアマスタ[[#This Row],[地区]])</f>
        <v>#NAME?</v>
      </c>
    </row>
    <row r="59" spans="1:10">
      <c r="A59" s="272">
        <v>2</v>
      </c>
      <c r="B59" s="272">
        <v>34</v>
      </c>
      <c r="C59" s="99" t="str">
        <f t="shared" si="1"/>
        <v>2-34</v>
      </c>
      <c r="D59" s="102" t="e" cm="1">
        <f t="array" aca="1" ref="D59" ca="1">地区名(エリアマスタ[[#This Row],[地区]])</f>
        <v>#NAME?</v>
      </c>
      <c r="E59" s="282">
        <f>エリアマスタ[[#This Row],[No]]</f>
        <v>34</v>
      </c>
      <c r="F59" s="281" t="s">
        <v>3143</v>
      </c>
      <c r="G59" s="283">
        <v>81</v>
      </c>
      <c r="H59" s="283">
        <v>408</v>
      </c>
      <c r="I59" s="283">
        <f>エリアマスタ[[#This Row],[戸建件数]]+エリアマスタ[[#This Row],[集合住宅件数]]</f>
        <v>489</v>
      </c>
      <c r="J59" s="283" t="e" cm="1">
        <f t="array" aca="1" ref="J59" ca="1">単価区分(エリアマスタ[[#This Row],[地区]])</f>
        <v>#NAME?</v>
      </c>
    </row>
    <row r="60" spans="1:10">
      <c r="A60" s="272">
        <v>2</v>
      </c>
      <c r="B60" s="272">
        <v>35</v>
      </c>
      <c r="C60" s="99" t="str">
        <f t="shared" si="1"/>
        <v>2-35</v>
      </c>
      <c r="D60" s="102" t="e" cm="1">
        <f t="array" aca="1" ref="D60" ca="1">地区名(エリアマスタ[[#This Row],[地区]])</f>
        <v>#NAME?</v>
      </c>
      <c r="E60" s="282">
        <f>エリアマスタ[[#This Row],[No]]</f>
        <v>35</v>
      </c>
      <c r="F60" s="273" t="s">
        <v>3334</v>
      </c>
      <c r="G60" s="283">
        <v>30</v>
      </c>
      <c r="H60" s="285">
        <v>592</v>
      </c>
      <c r="I60" s="283">
        <f>エリアマスタ[[#This Row],[戸建件数]]+エリアマスタ[[#This Row],[集合住宅件数]]</f>
        <v>622</v>
      </c>
      <c r="J60" s="283" t="e" cm="1">
        <f t="array" aca="1" ref="J60" ca="1">単価区分(エリアマスタ[[#This Row],[地区]])</f>
        <v>#NAME?</v>
      </c>
    </row>
    <row r="61" spans="1:10">
      <c r="A61" s="272">
        <v>3</v>
      </c>
      <c r="B61" s="272">
        <v>1</v>
      </c>
      <c r="C61" s="99" t="str">
        <f t="shared" si="1"/>
        <v>3-1</v>
      </c>
      <c r="D61" s="102" t="e" cm="1">
        <f t="array" aca="1" ref="D61" ca="1">地区名(エリアマスタ[[#This Row],[地区]])</f>
        <v>#NAME?</v>
      </c>
      <c r="E61" s="282">
        <f>エリアマスタ[[#This Row],[No]]</f>
        <v>1</v>
      </c>
      <c r="F61" s="281" t="s">
        <v>305</v>
      </c>
      <c r="G61" s="283">
        <v>70</v>
      </c>
      <c r="H61" s="283">
        <v>536</v>
      </c>
      <c r="I61" s="283">
        <f>エリアマスタ[[#This Row],[戸建件数]]+エリアマスタ[[#This Row],[集合住宅件数]]</f>
        <v>606</v>
      </c>
      <c r="J61" s="283" t="e" cm="1">
        <f t="array" aca="1" ref="J61" ca="1">単価区分(エリアマスタ[[#This Row],[地区]])</f>
        <v>#NAME?</v>
      </c>
    </row>
    <row r="62" spans="1:10">
      <c r="A62" s="272">
        <v>3</v>
      </c>
      <c r="B62" s="272">
        <v>2</v>
      </c>
      <c r="C62" s="99" t="str">
        <f t="shared" si="1"/>
        <v>3-2</v>
      </c>
      <c r="D62" s="102" t="e" cm="1">
        <f t="array" aca="1" ref="D62" ca="1">地区名(エリアマスタ[[#This Row],[地区]])</f>
        <v>#NAME?</v>
      </c>
      <c r="E62" s="282">
        <f>エリアマスタ[[#This Row],[No]]</f>
        <v>2</v>
      </c>
      <c r="F62" s="281" t="s">
        <v>61</v>
      </c>
      <c r="G62" s="283">
        <v>31</v>
      </c>
      <c r="H62" s="283">
        <v>328</v>
      </c>
      <c r="I62" s="283">
        <f>エリアマスタ[[#This Row],[戸建件数]]+エリアマスタ[[#This Row],[集合住宅件数]]</f>
        <v>359</v>
      </c>
      <c r="J62" s="283" t="e" cm="1">
        <f t="array" aca="1" ref="J62" ca="1">単価区分(エリアマスタ[[#This Row],[地区]])</f>
        <v>#NAME?</v>
      </c>
    </row>
    <row r="63" spans="1:10">
      <c r="A63" s="272">
        <v>3</v>
      </c>
      <c r="B63" s="272">
        <v>3</v>
      </c>
      <c r="C63" s="99" t="str">
        <f t="shared" si="1"/>
        <v>3-3</v>
      </c>
      <c r="D63" s="102" t="e" cm="1">
        <f t="array" aca="1" ref="D63" ca="1">地区名(エリアマスタ[[#This Row],[地区]])</f>
        <v>#NAME?</v>
      </c>
      <c r="E63" s="282">
        <f>エリアマスタ[[#This Row],[No]]</f>
        <v>3</v>
      </c>
      <c r="F63" s="281" t="s">
        <v>62</v>
      </c>
      <c r="G63" s="283">
        <v>108</v>
      </c>
      <c r="H63" s="283">
        <v>437</v>
      </c>
      <c r="I63" s="283">
        <f>エリアマスタ[[#This Row],[戸建件数]]+エリアマスタ[[#This Row],[集合住宅件数]]</f>
        <v>545</v>
      </c>
      <c r="J63" s="283" t="e" cm="1">
        <f t="array" aca="1" ref="J63" ca="1">単価区分(エリアマスタ[[#This Row],[地区]])</f>
        <v>#NAME?</v>
      </c>
    </row>
    <row r="64" spans="1:10">
      <c r="A64" s="272">
        <v>3</v>
      </c>
      <c r="B64" s="272">
        <v>4</v>
      </c>
      <c r="C64" s="99" t="str">
        <f t="shared" si="1"/>
        <v>3-4</v>
      </c>
      <c r="D64" s="102" t="e" cm="1">
        <f t="array" aca="1" ref="D64" ca="1">地区名(エリアマスタ[[#This Row],[地区]])</f>
        <v>#NAME?</v>
      </c>
      <c r="E64" s="282">
        <f>エリアマスタ[[#This Row],[No]]</f>
        <v>4</v>
      </c>
      <c r="F64" s="281" t="s">
        <v>63</v>
      </c>
      <c r="G64" s="283">
        <v>128</v>
      </c>
      <c r="H64" s="283">
        <v>410</v>
      </c>
      <c r="I64" s="283">
        <f>エリアマスタ[[#This Row],[戸建件数]]+エリアマスタ[[#This Row],[集合住宅件数]]</f>
        <v>538</v>
      </c>
      <c r="J64" s="283" t="e" cm="1">
        <f t="array" aca="1" ref="J64" ca="1">単価区分(エリアマスタ[[#This Row],[地区]])</f>
        <v>#NAME?</v>
      </c>
    </row>
    <row r="65" spans="1:10">
      <c r="A65" s="272">
        <v>3</v>
      </c>
      <c r="B65" s="272">
        <v>5</v>
      </c>
      <c r="C65" s="99" t="str">
        <f t="shared" si="1"/>
        <v>3-5</v>
      </c>
      <c r="D65" s="102" t="e" cm="1">
        <f t="array" aca="1" ref="D65" ca="1">地区名(エリアマスタ[[#This Row],[地区]])</f>
        <v>#NAME?</v>
      </c>
      <c r="E65" s="282">
        <f>エリアマスタ[[#This Row],[No]]</f>
        <v>5</v>
      </c>
      <c r="F65" s="281" t="s">
        <v>306</v>
      </c>
      <c r="G65" s="283">
        <v>90</v>
      </c>
      <c r="H65" s="283">
        <v>580</v>
      </c>
      <c r="I65" s="283">
        <f>エリアマスタ[[#This Row],[戸建件数]]+エリアマスタ[[#This Row],[集合住宅件数]]</f>
        <v>670</v>
      </c>
      <c r="J65" s="283" t="e" cm="1">
        <f t="array" aca="1" ref="J65" ca="1">単価区分(エリアマスタ[[#This Row],[地区]])</f>
        <v>#NAME?</v>
      </c>
    </row>
    <row r="66" spans="1:10">
      <c r="A66" s="272">
        <v>3</v>
      </c>
      <c r="B66" s="272">
        <v>6</v>
      </c>
      <c r="C66" s="99" t="str">
        <f t="shared" si="1"/>
        <v>3-6</v>
      </c>
      <c r="D66" s="102" t="e" cm="1">
        <f t="array" aca="1" ref="D66" ca="1">地区名(エリアマスタ[[#This Row],[地区]])</f>
        <v>#NAME?</v>
      </c>
      <c r="E66" s="282">
        <f>エリアマスタ[[#This Row],[No]]</f>
        <v>6</v>
      </c>
      <c r="F66" s="281" t="s">
        <v>307</v>
      </c>
      <c r="G66" s="283">
        <v>197</v>
      </c>
      <c r="H66" s="283">
        <v>348</v>
      </c>
      <c r="I66" s="283">
        <f>エリアマスタ[[#This Row],[戸建件数]]+エリアマスタ[[#This Row],[集合住宅件数]]</f>
        <v>545</v>
      </c>
      <c r="J66" s="283" t="e" cm="1">
        <f t="array" aca="1" ref="J66" ca="1">単価区分(エリアマスタ[[#This Row],[地区]])</f>
        <v>#NAME?</v>
      </c>
    </row>
    <row r="67" spans="1:10">
      <c r="A67" s="272">
        <v>3</v>
      </c>
      <c r="B67" s="272">
        <v>7</v>
      </c>
      <c r="C67" s="99" t="str">
        <f t="shared" si="1"/>
        <v>3-7</v>
      </c>
      <c r="D67" s="102" t="e" cm="1">
        <f t="array" aca="1" ref="D67" ca="1">地区名(エリアマスタ[[#This Row],[地区]])</f>
        <v>#NAME?</v>
      </c>
      <c r="E67" s="282">
        <f>エリアマスタ[[#This Row],[No]]</f>
        <v>7</v>
      </c>
      <c r="F67" s="281" t="s">
        <v>308</v>
      </c>
      <c r="G67" s="283">
        <v>60</v>
      </c>
      <c r="H67" s="283">
        <v>154</v>
      </c>
      <c r="I67" s="283">
        <f>エリアマスタ[[#This Row],[戸建件数]]+エリアマスタ[[#This Row],[集合住宅件数]]</f>
        <v>214</v>
      </c>
      <c r="J67" s="283" t="e" cm="1">
        <f t="array" aca="1" ref="J67" ca="1">単価区分(エリアマスタ[[#This Row],[地区]])</f>
        <v>#NAME?</v>
      </c>
    </row>
    <row r="68" spans="1:10">
      <c r="A68" s="272">
        <v>3</v>
      </c>
      <c r="B68" s="272">
        <v>8</v>
      </c>
      <c r="C68" s="99" t="str">
        <f t="shared" ref="C68:C131" si="2">A68&amp;"-"&amp;B68</f>
        <v>3-8</v>
      </c>
      <c r="D68" s="102" t="e" cm="1">
        <f t="array" aca="1" ref="D68" ca="1">地区名(エリアマスタ[[#This Row],[地区]])</f>
        <v>#NAME?</v>
      </c>
      <c r="E68" s="282">
        <f>エリアマスタ[[#This Row],[No]]</f>
        <v>8</v>
      </c>
      <c r="F68" s="281" t="s">
        <v>309</v>
      </c>
      <c r="G68" s="283">
        <v>173</v>
      </c>
      <c r="H68" s="283">
        <v>370</v>
      </c>
      <c r="I68" s="283">
        <f>エリアマスタ[[#This Row],[戸建件数]]+エリアマスタ[[#This Row],[集合住宅件数]]</f>
        <v>543</v>
      </c>
      <c r="J68" s="283" t="e" cm="1">
        <f t="array" aca="1" ref="J68" ca="1">単価区分(エリアマスタ[[#This Row],[地区]])</f>
        <v>#NAME?</v>
      </c>
    </row>
    <row r="69" spans="1:10">
      <c r="A69" s="272">
        <v>3</v>
      </c>
      <c r="B69" s="272">
        <v>9</v>
      </c>
      <c r="C69" s="99" t="str">
        <f t="shared" si="2"/>
        <v>3-9</v>
      </c>
      <c r="D69" s="102" t="e" cm="1">
        <f t="array" aca="1" ref="D69" ca="1">地区名(エリアマスタ[[#This Row],[地区]])</f>
        <v>#NAME?</v>
      </c>
      <c r="E69" s="282">
        <f>エリアマスタ[[#This Row],[No]]</f>
        <v>9</v>
      </c>
      <c r="F69" s="281" t="s">
        <v>310</v>
      </c>
      <c r="G69" s="283">
        <v>106</v>
      </c>
      <c r="H69" s="283">
        <v>194</v>
      </c>
      <c r="I69" s="283">
        <f>エリアマスタ[[#This Row],[戸建件数]]+エリアマスタ[[#This Row],[集合住宅件数]]</f>
        <v>300</v>
      </c>
      <c r="J69" s="283" t="e" cm="1">
        <f t="array" aca="1" ref="J69" ca="1">単価区分(エリアマスタ[[#This Row],[地区]])</f>
        <v>#NAME?</v>
      </c>
    </row>
    <row r="70" spans="1:10">
      <c r="A70" s="272">
        <v>3</v>
      </c>
      <c r="B70" s="272">
        <v>10</v>
      </c>
      <c r="C70" s="99" t="str">
        <f t="shared" si="2"/>
        <v>3-10</v>
      </c>
      <c r="D70" s="102" t="e" cm="1">
        <f t="array" aca="1" ref="D70" ca="1">地区名(エリアマスタ[[#This Row],[地区]])</f>
        <v>#NAME?</v>
      </c>
      <c r="E70" s="282">
        <f>エリアマスタ[[#This Row],[No]]</f>
        <v>10</v>
      </c>
      <c r="F70" s="281" t="s">
        <v>311</v>
      </c>
      <c r="G70" s="283">
        <v>114</v>
      </c>
      <c r="H70" s="283">
        <v>114</v>
      </c>
      <c r="I70" s="283">
        <f>エリアマスタ[[#This Row],[戸建件数]]+エリアマスタ[[#This Row],[集合住宅件数]]</f>
        <v>228</v>
      </c>
      <c r="J70" s="283" t="e" cm="1">
        <f t="array" aca="1" ref="J70" ca="1">単価区分(エリアマスタ[[#This Row],[地区]])</f>
        <v>#NAME?</v>
      </c>
    </row>
    <row r="71" spans="1:10">
      <c r="A71" s="272">
        <v>3</v>
      </c>
      <c r="B71" s="272">
        <v>11</v>
      </c>
      <c r="C71" s="99" t="str">
        <f t="shared" si="2"/>
        <v>3-11</v>
      </c>
      <c r="D71" s="102" t="e" cm="1">
        <f t="array" aca="1" ref="D71" ca="1">地区名(エリアマスタ[[#This Row],[地区]])</f>
        <v>#NAME?</v>
      </c>
      <c r="E71" s="282">
        <f>エリアマスタ[[#This Row],[No]]</f>
        <v>11</v>
      </c>
      <c r="F71" s="281" t="s">
        <v>312</v>
      </c>
      <c r="G71" s="283">
        <v>89</v>
      </c>
      <c r="H71" s="283">
        <v>396</v>
      </c>
      <c r="I71" s="283">
        <f>エリアマスタ[[#This Row],[戸建件数]]+エリアマスタ[[#This Row],[集合住宅件数]]</f>
        <v>485</v>
      </c>
      <c r="J71" s="283" t="e" cm="1">
        <f t="array" aca="1" ref="J71" ca="1">単価区分(エリアマスタ[[#This Row],[地区]])</f>
        <v>#NAME?</v>
      </c>
    </row>
    <row r="72" spans="1:10">
      <c r="A72" s="272">
        <v>3</v>
      </c>
      <c r="B72" s="272">
        <v>12</v>
      </c>
      <c r="C72" s="99" t="str">
        <f t="shared" si="2"/>
        <v>3-12</v>
      </c>
      <c r="D72" s="102" t="e" cm="1">
        <f t="array" aca="1" ref="D72" ca="1">地区名(エリアマスタ[[#This Row],[地区]])</f>
        <v>#NAME?</v>
      </c>
      <c r="E72" s="282">
        <f>エリアマスタ[[#This Row],[No]]</f>
        <v>12</v>
      </c>
      <c r="F72" s="281" t="s">
        <v>313</v>
      </c>
      <c r="G72" s="283">
        <v>14</v>
      </c>
      <c r="H72" s="283">
        <v>480</v>
      </c>
      <c r="I72" s="283">
        <f>エリアマスタ[[#This Row],[戸建件数]]+エリアマスタ[[#This Row],[集合住宅件数]]</f>
        <v>494</v>
      </c>
      <c r="J72" s="283" t="e" cm="1">
        <f t="array" aca="1" ref="J72" ca="1">単価区分(エリアマスタ[[#This Row],[地区]])</f>
        <v>#NAME?</v>
      </c>
    </row>
    <row r="73" spans="1:10">
      <c r="A73" s="272">
        <v>3</v>
      </c>
      <c r="B73" s="272">
        <v>13</v>
      </c>
      <c r="C73" s="99" t="str">
        <f t="shared" si="2"/>
        <v>3-13</v>
      </c>
      <c r="D73" s="102" t="e" cm="1">
        <f t="array" aca="1" ref="D73" ca="1">地区名(エリアマスタ[[#This Row],[地区]])</f>
        <v>#NAME?</v>
      </c>
      <c r="E73" s="282">
        <f>エリアマスタ[[#This Row],[No]]</f>
        <v>13</v>
      </c>
      <c r="F73" s="281" t="s">
        <v>314</v>
      </c>
      <c r="G73" s="283">
        <v>91</v>
      </c>
      <c r="H73" s="283">
        <v>690</v>
      </c>
      <c r="I73" s="283">
        <f>エリアマスタ[[#This Row],[戸建件数]]+エリアマスタ[[#This Row],[集合住宅件数]]</f>
        <v>781</v>
      </c>
      <c r="J73" s="283" t="e" cm="1">
        <f t="array" aca="1" ref="J73" ca="1">単価区分(エリアマスタ[[#This Row],[地区]])</f>
        <v>#NAME?</v>
      </c>
    </row>
    <row r="74" spans="1:10">
      <c r="A74" s="272">
        <v>3</v>
      </c>
      <c r="B74" s="272">
        <v>14</v>
      </c>
      <c r="C74" s="99" t="str">
        <f t="shared" si="2"/>
        <v>3-14</v>
      </c>
      <c r="D74" s="102" t="e" cm="1">
        <f t="array" aca="1" ref="D74" ca="1">地区名(エリアマスタ[[#This Row],[地区]])</f>
        <v>#NAME?</v>
      </c>
      <c r="E74" s="282">
        <f>エリアマスタ[[#This Row],[No]]</f>
        <v>14</v>
      </c>
      <c r="F74" s="281" t="s">
        <v>315</v>
      </c>
      <c r="G74" s="283">
        <v>190</v>
      </c>
      <c r="H74" s="283">
        <v>212</v>
      </c>
      <c r="I74" s="283">
        <f>エリアマスタ[[#This Row],[戸建件数]]+エリアマスタ[[#This Row],[集合住宅件数]]</f>
        <v>402</v>
      </c>
      <c r="J74" s="283" t="e" cm="1">
        <f t="array" aca="1" ref="J74" ca="1">単価区分(エリアマスタ[[#This Row],[地区]])</f>
        <v>#NAME?</v>
      </c>
    </row>
    <row r="75" spans="1:10">
      <c r="A75" s="272">
        <v>3</v>
      </c>
      <c r="B75" s="272">
        <v>15</v>
      </c>
      <c r="C75" s="99" t="str">
        <f t="shared" si="2"/>
        <v>3-15</v>
      </c>
      <c r="D75" s="102" t="e" cm="1">
        <f t="array" aca="1" ref="D75" ca="1">地区名(エリアマスタ[[#This Row],[地区]])</f>
        <v>#NAME?</v>
      </c>
      <c r="E75" s="282">
        <f>エリアマスタ[[#This Row],[No]]</f>
        <v>15</v>
      </c>
      <c r="F75" s="281" t="s">
        <v>316</v>
      </c>
      <c r="G75" s="283">
        <v>83</v>
      </c>
      <c r="H75" s="283">
        <v>442</v>
      </c>
      <c r="I75" s="283">
        <f>エリアマスタ[[#This Row],[戸建件数]]+エリアマスタ[[#This Row],[集合住宅件数]]</f>
        <v>525</v>
      </c>
      <c r="J75" s="283" t="e" cm="1">
        <f t="array" aca="1" ref="J75" ca="1">単価区分(エリアマスタ[[#This Row],[地区]])</f>
        <v>#NAME?</v>
      </c>
    </row>
    <row r="76" spans="1:10">
      <c r="A76" s="272">
        <v>3</v>
      </c>
      <c r="B76" s="272">
        <v>16</v>
      </c>
      <c r="C76" s="99" t="str">
        <f t="shared" si="2"/>
        <v>3-16</v>
      </c>
      <c r="D76" s="102" t="e" cm="1">
        <f t="array" aca="1" ref="D76" ca="1">地区名(エリアマスタ[[#This Row],[地区]])</f>
        <v>#NAME?</v>
      </c>
      <c r="E76" s="282">
        <f>エリアマスタ[[#This Row],[No]]</f>
        <v>16</v>
      </c>
      <c r="F76" s="281" t="s">
        <v>317</v>
      </c>
      <c r="G76" s="283">
        <v>130</v>
      </c>
      <c r="H76" s="283">
        <v>96</v>
      </c>
      <c r="I76" s="283">
        <f>エリアマスタ[[#This Row],[戸建件数]]+エリアマスタ[[#This Row],[集合住宅件数]]</f>
        <v>226</v>
      </c>
      <c r="J76" s="283" t="e" cm="1">
        <f t="array" aca="1" ref="J76" ca="1">単価区分(エリアマスタ[[#This Row],[地区]])</f>
        <v>#NAME?</v>
      </c>
    </row>
    <row r="77" spans="1:10">
      <c r="A77" s="272">
        <v>3</v>
      </c>
      <c r="B77" s="272">
        <v>17</v>
      </c>
      <c r="C77" s="99" t="str">
        <f t="shared" si="2"/>
        <v>3-17</v>
      </c>
      <c r="D77" s="102" t="e" cm="1">
        <f t="array" aca="1" ref="D77" ca="1">地区名(エリアマスタ[[#This Row],[地区]])</f>
        <v>#NAME?</v>
      </c>
      <c r="E77" s="282">
        <f>エリアマスタ[[#This Row],[No]]</f>
        <v>17</v>
      </c>
      <c r="F77" s="281" t="s">
        <v>72</v>
      </c>
      <c r="G77" s="283">
        <v>162</v>
      </c>
      <c r="H77" s="283">
        <v>230</v>
      </c>
      <c r="I77" s="283">
        <f>エリアマスタ[[#This Row],[戸建件数]]+エリアマスタ[[#This Row],[集合住宅件数]]</f>
        <v>392</v>
      </c>
      <c r="J77" s="283" t="e" cm="1">
        <f t="array" aca="1" ref="J77" ca="1">単価区分(エリアマスタ[[#This Row],[地区]])</f>
        <v>#NAME?</v>
      </c>
    </row>
    <row r="78" spans="1:10">
      <c r="A78" s="272">
        <v>3</v>
      </c>
      <c r="B78" s="272">
        <v>18</v>
      </c>
      <c r="C78" s="99" t="str">
        <f t="shared" si="2"/>
        <v>3-18</v>
      </c>
      <c r="D78" s="102" t="e" cm="1">
        <f t="array" aca="1" ref="D78" ca="1">地区名(エリアマスタ[[#This Row],[地区]])</f>
        <v>#NAME?</v>
      </c>
      <c r="E78" s="282">
        <f>エリアマスタ[[#This Row],[No]]</f>
        <v>18</v>
      </c>
      <c r="F78" s="281" t="s">
        <v>1585</v>
      </c>
      <c r="G78" s="283">
        <v>112</v>
      </c>
      <c r="H78" s="283">
        <v>512</v>
      </c>
      <c r="I78" s="283">
        <f>エリアマスタ[[#This Row],[戸建件数]]+エリアマスタ[[#This Row],[集合住宅件数]]</f>
        <v>624</v>
      </c>
      <c r="J78" s="283" t="e" cm="1">
        <f t="array" aca="1" ref="J78" ca="1">単価区分(エリアマスタ[[#This Row],[地区]])</f>
        <v>#NAME?</v>
      </c>
    </row>
    <row r="79" spans="1:10">
      <c r="A79" s="272">
        <v>3</v>
      </c>
      <c r="B79" s="272">
        <v>19</v>
      </c>
      <c r="C79" s="99" t="str">
        <f t="shared" si="2"/>
        <v>3-19</v>
      </c>
      <c r="D79" s="102" t="e" cm="1">
        <f t="array" aca="1" ref="D79" ca="1">地区名(エリアマスタ[[#This Row],[地区]])</f>
        <v>#NAME?</v>
      </c>
      <c r="E79" s="282">
        <f>エリアマスタ[[#This Row],[No]]</f>
        <v>19</v>
      </c>
      <c r="F79" s="281" t="s">
        <v>1586</v>
      </c>
      <c r="G79" s="283">
        <v>157</v>
      </c>
      <c r="H79" s="283">
        <v>167</v>
      </c>
      <c r="I79" s="283">
        <f>エリアマスタ[[#This Row],[戸建件数]]+エリアマスタ[[#This Row],[集合住宅件数]]</f>
        <v>324</v>
      </c>
      <c r="J79" s="283" t="e" cm="1">
        <f t="array" aca="1" ref="J79" ca="1">単価区分(エリアマスタ[[#This Row],[地区]])</f>
        <v>#NAME?</v>
      </c>
    </row>
    <row r="80" spans="1:10">
      <c r="A80" s="272">
        <v>3</v>
      </c>
      <c r="B80" s="272">
        <v>20</v>
      </c>
      <c r="C80" s="99" t="str">
        <f t="shared" si="2"/>
        <v>3-20</v>
      </c>
      <c r="D80" s="102" t="e" cm="1">
        <f t="array" aca="1" ref="D80" ca="1">地区名(エリアマスタ[[#This Row],[地区]])</f>
        <v>#NAME?</v>
      </c>
      <c r="E80" s="282">
        <f>エリアマスタ[[#This Row],[No]]</f>
        <v>20</v>
      </c>
      <c r="F80" s="281" t="s">
        <v>318</v>
      </c>
      <c r="G80" s="283">
        <v>115</v>
      </c>
      <c r="H80" s="283">
        <v>418</v>
      </c>
      <c r="I80" s="283">
        <f>エリアマスタ[[#This Row],[戸建件数]]+エリアマスタ[[#This Row],[集合住宅件数]]</f>
        <v>533</v>
      </c>
      <c r="J80" s="283" t="e" cm="1">
        <f t="array" aca="1" ref="J80" ca="1">単価区分(エリアマスタ[[#This Row],[地区]])</f>
        <v>#NAME?</v>
      </c>
    </row>
    <row r="81" spans="1:10">
      <c r="A81" s="272">
        <v>3</v>
      </c>
      <c r="B81" s="272">
        <v>21</v>
      </c>
      <c r="C81" s="99" t="str">
        <f t="shared" si="2"/>
        <v>3-21</v>
      </c>
      <c r="D81" s="102" t="e" cm="1">
        <f t="array" aca="1" ref="D81" ca="1">地区名(エリアマスタ[[#This Row],[地区]])</f>
        <v>#NAME?</v>
      </c>
      <c r="E81" s="282">
        <f>エリアマスタ[[#This Row],[No]]</f>
        <v>21</v>
      </c>
      <c r="F81" s="281" t="s">
        <v>319</v>
      </c>
      <c r="G81" s="283">
        <v>162</v>
      </c>
      <c r="H81" s="283">
        <v>500</v>
      </c>
      <c r="I81" s="283">
        <f>エリアマスタ[[#This Row],[戸建件数]]+エリアマスタ[[#This Row],[集合住宅件数]]</f>
        <v>662</v>
      </c>
      <c r="J81" s="283" t="e" cm="1">
        <f t="array" aca="1" ref="J81" ca="1">単価区分(エリアマスタ[[#This Row],[地区]])</f>
        <v>#NAME?</v>
      </c>
    </row>
    <row r="82" spans="1:10">
      <c r="A82" s="272">
        <v>3</v>
      </c>
      <c r="B82" s="272">
        <v>22</v>
      </c>
      <c r="C82" s="99" t="str">
        <f t="shared" si="2"/>
        <v>3-22</v>
      </c>
      <c r="D82" s="102" t="e" cm="1">
        <f t="array" aca="1" ref="D82" ca="1">地区名(エリアマスタ[[#This Row],[地区]])</f>
        <v>#NAME?</v>
      </c>
      <c r="E82" s="282">
        <f>エリアマスタ[[#This Row],[No]]</f>
        <v>22</v>
      </c>
      <c r="F82" s="281" t="s">
        <v>320</v>
      </c>
      <c r="G82" s="283">
        <v>125</v>
      </c>
      <c r="H82" s="283">
        <v>315</v>
      </c>
      <c r="I82" s="283">
        <f>エリアマスタ[[#This Row],[戸建件数]]+エリアマスタ[[#This Row],[集合住宅件数]]</f>
        <v>440</v>
      </c>
      <c r="J82" s="283" t="e" cm="1">
        <f t="array" aca="1" ref="J82" ca="1">単価区分(エリアマスタ[[#This Row],[地区]])</f>
        <v>#NAME?</v>
      </c>
    </row>
    <row r="83" spans="1:10">
      <c r="A83" s="272">
        <v>3</v>
      </c>
      <c r="B83" s="272">
        <v>23</v>
      </c>
      <c r="C83" s="99" t="str">
        <f t="shared" si="2"/>
        <v>3-23</v>
      </c>
      <c r="D83" s="102" t="e" cm="1">
        <f t="array" aca="1" ref="D83" ca="1">地区名(エリアマスタ[[#This Row],[地区]])</f>
        <v>#NAME?</v>
      </c>
      <c r="E83" s="282">
        <f>エリアマスタ[[#This Row],[No]]</f>
        <v>23</v>
      </c>
      <c r="F83" s="281" t="s">
        <v>321</v>
      </c>
      <c r="G83" s="283">
        <v>95</v>
      </c>
      <c r="H83" s="283">
        <v>485</v>
      </c>
      <c r="I83" s="283">
        <f>エリアマスタ[[#This Row],[戸建件数]]+エリアマスタ[[#This Row],[集合住宅件数]]</f>
        <v>580</v>
      </c>
      <c r="J83" s="283" t="e" cm="1">
        <f t="array" aca="1" ref="J83" ca="1">単価区分(エリアマスタ[[#This Row],[地区]])</f>
        <v>#NAME?</v>
      </c>
    </row>
    <row r="84" spans="1:10">
      <c r="A84" s="272">
        <v>3</v>
      </c>
      <c r="B84" s="272">
        <v>24</v>
      </c>
      <c r="C84" s="99" t="str">
        <f t="shared" si="2"/>
        <v>3-24</v>
      </c>
      <c r="D84" s="102" t="e" cm="1">
        <f t="array" aca="1" ref="D84" ca="1">地区名(エリアマスタ[[#This Row],[地区]])</f>
        <v>#NAME?</v>
      </c>
      <c r="E84" s="282">
        <f>エリアマスタ[[#This Row],[No]]</f>
        <v>24</v>
      </c>
      <c r="F84" s="281" t="s">
        <v>322</v>
      </c>
      <c r="G84" s="283">
        <v>123</v>
      </c>
      <c r="H84" s="283">
        <v>537</v>
      </c>
      <c r="I84" s="283">
        <f>エリアマスタ[[#This Row],[戸建件数]]+エリアマスタ[[#This Row],[集合住宅件数]]</f>
        <v>660</v>
      </c>
      <c r="J84" s="283" t="e" cm="1">
        <f t="array" aca="1" ref="J84" ca="1">単価区分(エリアマスタ[[#This Row],[地区]])</f>
        <v>#NAME?</v>
      </c>
    </row>
    <row r="85" spans="1:10">
      <c r="A85" s="272">
        <v>3</v>
      </c>
      <c r="B85" s="272">
        <v>25</v>
      </c>
      <c r="C85" s="99" t="str">
        <f t="shared" si="2"/>
        <v>3-25</v>
      </c>
      <c r="D85" s="102" t="e" cm="1">
        <f t="array" aca="1" ref="D85" ca="1">地区名(エリアマスタ[[#This Row],[地区]])</f>
        <v>#NAME?</v>
      </c>
      <c r="E85" s="282">
        <f>エリアマスタ[[#This Row],[No]]</f>
        <v>25</v>
      </c>
      <c r="F85" s="281" t="s">
        <v>323</v>
      </c>
      <c r="G85" s="283">
        <v>50</v>
      </c>
      <c r="H85" s="283">
        <v>430</v>
      </c>
      <c r="I85" s="283">
        <f>エリアマスタ[[#This Row],[戸建件数]]+エリアマスタ[[#This Row],[集合住宅件数]]</f>
        <v>480</v>
      </c>
      <c r="J85" s="283" t="e" cm="1">
        <f t="array" aca="1" ref="J85" ca="1">単価区分(エリアマスタ[[#This Row],[地区]])</f>
        <v>#NAME?</v>
      </c>
    </row>
    <row r="86" spans="1:10">
      <c r="A86" s="272">
        <v>3</v>
      </c>
      <c r="B86" s="272">
        <v>26</v>
      </c>
      <c r="C86" s="99" t="str">
        <f t="shared" si="2"/>
        <v>3-26</v>
      </c>
      <c r="D86" s="102" t="e" cm="1">
        <f t="array" aca="1" ref="D86" ca="1">地区名(エリアマスタ[[#This Row],[地区]])</f>
        <v>#NAME?</v>
      </c>
      <c r="E86" s="282">
        <f>エリアマスタ[[#This Row],[No]]</f>
        <v>26</v>
      </c>
      <c r="F86" s="281" t="s">
        <v>80</v>
      </c>
      <c r="G86" s="283">
        <v>94</v>
      </c>
      <c r="H86" s="283">
        <v>90</v>
      </c>
      <c r="I86" s="283">
        <f>エリアマスタ[[#This Row],[戸建件数]]+エリアマスタ[[#This Row],[集合住宅件数]]</f>
        <v>184</v>
      </c>
      <c r="J86" s="283" t="e" cm="1">
        <f t="array" aca="1" ref="J86" ca="1">単価区分(エリアマスタ[[#This Row],[地区]])</f>
        <v>#NAME?</v>
      </c>
    </row>
    <row r="87" spans="1:10">
      <c r="A87" s="272">
        <v>4</v>
      </c>
      <c r="B87" s="272">
        <v>1</v>
      </c>
      <c r="C87" s="99" t="str">
        <f t="shared" si="2"/>
        <v>4-1</v>
      </c>
      <c r="D87" s="102" t="e" cm="1">
        <f t="array" aca="1" ref="D87" ca="1">地区名(エリアマスタ[[#This Row],[地区]])</f>
        <v>#NAME?</v>
      </c>
      <c r="E87" s="282">
        <f>エリアマスタ[[#This Row],[No]]</f>
        <v>1</v>
      </c>
      <c r="F87" s="281" t="s">
        <v>324</v>
      </c>
      <c r="G87" s="283">
        <v>62</v>
      </c>
      <c r="H87" s="283">
        <v>257</v>
      </c>
      <c r="I87" s="283">
        <f>エリアマスタ[[#This Row],[戸建件数]]+エリアマスタ[[#This Row],[集合住宅件数]]</f>
        <v>319</v>
      </c>
      <c r="J87" s="283" t="e" cm="1">
        <f t="array" aca="1" ref="J87" ca="1">単価区分(エリアマスタ[[#This Row],[地区]])</f>
        <v>#NAME?</v>
      </c>
    </row>
    <row r="88" spans="1:10">
      <c r="A88" s="272">
        <v>4</v>
      </c>
      <c r="B88" s="272">
        <v>2</v>
      </c>
      <c r="C88" s="99" t="str">
        <f t="shared" si="2"/>
        <v>4-2</v>
      </c>
      <c r="D88" s="102" t="e" cm="1">
        <f t="array" aca="1" ref="D88" ca="1">地区名(エリアマスタ[[#This Row],[地区]])</f>
        <v>#NAME?</v>
      </c>
      <c r="E88" s="282">
        <f>エリアマスタ[[#This Row],[No]]</f>
        <v>2</v>
      </c>
      <c r="F88" s="281" t="s">
        <v>325</v>
      </c>
      <c r="G88" s="283">
        <v>63</v>
      </c>
      <c r="H88" s="283">
        <v>228</v>
      </c>
      <c r="I88" s="283">
        <f>エリアマスタ[[#This Row],[戸建件数]]+エリアマスタ[[#This Row],[集合住宅件数]]</f>
        <v>291</v>
      </c>
      <c r="J88" s="283" t="e" cm="1">
        <f t="array" aca="1" ref="J88" ca="1">単価区分(エリアマスタ[[#This Row],[地区]])</f>
        <v>#NAME?</v>
      </c>
    </row>
    <row r="89" spans="1:10">
      <c r="A89" s="272">
        <v>4</v>
      </c>
      <c r="B89" s="272">
        <v>3</v>
      </c>
      <c r="C89" s="99" t="str">
        <f t="shared" si="2"/>
        <v>4-3</v>
      </c>
      <c r="D89" s="102" t="e" cm="1">
        <f t="array" aca="1" ref="D89" ca="1">地区名(エリアマスタ[[#This Row],[地区]])</f>
        <v>#NAME?</v>
      </c>
      <c r="E89" s="282">
        <f>エリアマスタ[[#This Row],[No]]</f>
        <v>3</v>
      </c>
      <c r="F89" s="281" t="s">
        <v>326</v>
      </c>
      <c r="G89" s="283">
        <v>88</v>
      </c>
      <c r="H89" s="283">
        <v>349</v>
      </c>
      <c r="I89" s="283">
        <f>エリアマスタ[[#This Row],[戸建件数]]+エリアマスタ[[#This Row],[集合住宅件数]]</f>
        <v>437</v>
      </c>
      <c r="J89" s="283" t="e" cm="1">
        <f t="array" aca="1" ref="J89" ca="1">単価区分(エリアマスタ[[#This Row],[地区]])</f>
        <v>#NAME?</v>
      </c>
    </row>
    <row r="90" spans="1:10">
      <c r="A90" s="272">
        <v>4</v>
      </c>
      <c r="B90" s="272">
        <v>4</v>
      </c>
      <c r="C90" s="99" t="str">
        <f t="shared" si="2"/>
        <v>4-4</v>
      </c>
      <c r="D90" s="102" t="e" cm="1">
        <f t="array" aca="1" ref="D90" ca="1">地区名(エリアマスタ[[#This Row],[地区]])</f>
        <v>#NAME?</v>
      </c>
      <c r="E90" s="282">
        <f>エリアマスタ[[#This Row],[No]]</f>
        <v>4</v>
      </c>
      <c r="F90" s="281" t="s">
        <v>327</v>
      </c>
      <c r="G90" s="283">
        <v>11</v>
      </c>
      <c r="H90" s="283">
        <v>149</v>
      </c>
      <c r="I90" s="283">
        <f>エリアマスタ[[#This Row],[戸建件数]]+エリアマスタ[[#This Row],[集合住宅件数]]</f>
        <v>160</v>
      </c>
      <c r="J90" s="283" t="e" cm="1">
        <f t="array" aca="1" ref="J90" ca="1">単価区分(エリアマスタ[[#This Row],[地区]])</f>
        <v>#NAME?</v>
      </c>
    </row>
    <row r="91" spans="1:10">
      <c r="A91" s="272">
        <v>4</v>
      </c>
      <c r="B91" s="272">
        <v>5</v>
      </c>
      <c r="C91" s="99" t="str">
        <f t="shared" si="2"/>
        <v>4-5</v>
      </c>
      <c r="D91" s="102" t="e" cm="1">
        <f t="array" aca="1" ref="D91" ca="1">地区名(エリアマスタ[[#This Row],[地区]])</f>
        <v>#NAME?</v>
      </c>
      <c r="E91" s="282">
        <f>エリアマスタ[[#This Row],[No]]</f>
        <v>5</v>
      </c>
      <c r="F91" s="281" t="s">
        <v>328</v>
      </c>
      <c r="G91" s="283">
        <v>147</v>
      </c>
      <c r="H91" s="283">
        <v>144</v>
      </c>
      <c r="I91" s="283">
        <f>エリアマスタ[[#This Row],[戸建件数]]+エリアマスタ[[#This Row],[集合住宅件数]]</f>
        <v>291</v>
      </c>
      <c r="J91" s="283" t="e" cm="1">
        <f t="array" aca="1" ref="J91" ca="1">単価区分(エリアマスタ[[#This Row],[地区]])</f>
        <v>#NAME?</v>
      </c>
    </row>
    <row r="92" spans="1:10">
      <c r="A92" s="272">
        <v>4</v>
      </c>
      <c r="B92" s="272">
        <v>6</v>
      </c>
      <c r="C92" s="99" t="str">
        <f t="shared" si="2"/>
        <v>4-6</v>
      </c>
      <c r="D92" s="102" t="e" cm="1">
        <f t="array" aca="1" ref="D92" ca="1">地区名(エリアマスタ[[#This Row],[地区]])</f>
        <v>#NAME?</v>
      </c>
      <c r="E92" s="282">
        <f>エリアマスタ[[#This Row],[No]]</f>
        <v>6</v>
      </c>
      <c r="F92" s="281" t="s">
        <v>64</v>
      </c>
      <c r="G92" s="283">
        <v>89</v>
      </c>
      <c r="H92" s="283">
        <v>300</v>
      </c>
      <c r="I92" s="283">
        <f>エリアマスタ[[#This Row],[戸建件数]]+エリアマスタ[[#This Row],[集合住宅件数]]</f>
        <v>389</v>
      </c>
      <c r="J92" s="283" t="e" cm="1">
        <f t="array" aca="1" ref="J92" ca="1">単価区分(エリアマスタ[[#This Row],[地区]])</f>
        <v>#NAME?</v>
      </c>
    </row>
    <row r="93" spans="1:10">
      <c r="A93" s="272">
        <v>4</v>
      </c>
      <c r="B93" s="272">
        <v>7</v>
      </c>
      <c r="C93" s="99" t="str">
        <f t="shared" si="2"/>
        <v>4-7</v>
      </c>
      <c r="D93" s="102" t="e" cm="1">
        <f t="array" aca="1" ref="D93" ca="1">地区名(エリアマスタ[[#This Row],[地区]])</f>
        <v>#NAME?</v>
      </c>
      <c r="E93" s="282">
        <f>エリアマスタ[[#This Row],[No]]</f>
        <v>7</v>
      </c>
      <c r="F93" s="281" t="s">
        <v>329</v>
      </c>
      <c r="G93" s="283">
        <v>81</v>
      </c>
      <c r="H93" s="283">
        <v>541</v>
      </c>
      <c r="I93" s="283">
        <f>エリアマスタ[[#This Row],[戸建件数]]+エリアマスタ[[#This Row],[集合住宅件数]]</f>
        <v>622</v>
      </c>
      <c r="J93" s="283" t="e" cm="1">
        <f t="array" aca="1" ref="J93" ca="1">単価区分(エリアマスタ[[#This Row],[地区]])</f>
        <v>#NAME?</v>
      </c>
    </row>
    <row r="94" spans="1:10">
      <c r="A94" s="272">
        <v>4</v>
      </c>
      <c r="B94" s="272">
        <v>8</v>
      </c>
      <c r="C94" s="99" t="str">
        <f t="shared" si="2"/>
        <v>4-8</v>
      </c>
      <c r="D94" s="102" t="e" cm="1">
        <f t="array" aca="1" ref="D94" ca="1">地区名(エリアマスタ[[#This Row],[地区]])</f>
        <v>#NAME?</v>
      </c>
      <c r="E94" s="282">
        <f>エリアマスタ[[#This Row],[No]]</f>
        <v>8</v>
      </c>
      <c r="F94" s="281" t="s">
        <v>330</v>
      </c>
      <c r="G94" s="283">
        <v>58</v>
      </c>
      <c r="H94" s="283">
        <v>113</v>
      </c>
      <c r="I94" s="283">
        <f>エリアマスタ[[#This Row],[戸建件数]]+エリアマスタ[[#This Row],[集合住宅件数]]</f>
        <v>171</v>
      </c>
      <c r="J94" s="283" t="e" cm="1">
        <f t="array" aca="1" ref="J94" ca="1">単価区分(エリアマスタ[[#This Row],[地区]])</f>
        <v>#NAME?</v>
      </c>
    </row>
    <row r="95" spans="1:10">
      <c r="A95" s="272">
        <v>4</v>
      </c>
      <c r="B95" s="272">
        <v>9</v>
      </c>
      <c r="C95" s="99" t="str">
        <f t="shared" si="2"/>
        <v>4-9</v>
      </c>
      <c r="D95" s="102" t="e" cm="1">
        <f t="array" aca="1" ref="D95" ca="1">地区名(エリアマスタ[[#This Row],[地区]])</f>
        <v>#NAME?</v>
      </c>
      <c r="E95" s="282">
        <f>エリアマスタ[[#This Row],[No]]</f>
        <v>9</v>
      </c>
      <c r="F95" s="281" t="s">
        <v>65</v>
      </c>
      <c r="G95" s="283">
        <v>62</v>
      </c>
      <c r="H95" s="283">
        <v>214</v>
      </c>
      <c r="I95" s="283">
        <f>エリアマスタ[[#This Row],[戸建件数]]+エリアマスタ[[#This Row],[集合住宅件数]]</f>
        <v>276</v>
      </c>
      <c r="J95" s="283" t="e" cm="1">
        <f t="array" aca="1" ref="J95" ca="1">単価区分(エリアマスタ[[#This Row],[地区]])</f>
        <v>#NAME?</v>
      </c>
    </row>
    <row r="96" spans="1:10">
      <c r="A96" s="272">
        <v>4</v>
      </c>
      <c r="B96" s="272">
        <v>10</v>
      </c>
      <c r="C96" s="99" t="str">
        <f t="shared" si="2"/>
        <v>4-10</v>
      </c>
      <c r="D96" s="102" t="e" cm="1">
        <f t="array" aca="1" ref="D96" ca="1">地区名(エリアマスタ[[#This Row],[地区]])</f>
        <v>#NAME?</v>
      </c>
      <c r="E96" s="282">
        <f>エリアマスタ[[#This Row],[No]]</f>
        <v>10</v>
      </c>
      <c r="F96" s="281" t="s">
        <v>66</v>
      </c>
      <c r="G96" s="283">
        <v>170</v>
      </c>
      <c r="H96" s="283">
        <v>296</v>
      </c>
      <c r="I96" s="283">
        <f>エリアマスタ[[#This Row],[戸建件数]]+エリアマスタ[[#This Row],[集合住宅件数]]</f>
        <v>466</v>
      </c>
      <c r="J96" s="283" t="e" cm="1">
        <f t="array" aca="1" ref="J96" ca="1">単価区分(エリアマスタ[[#This Row],[地区]])</f>
        <v>#NAME?</v>
      </c>
    </row>
    <row r="97" spans="1:10">
      <c r="A97" s="272">
        <v>4</v>
      </c>
      <c r="B97" s="272">
        <v>11</v>
      </c>
      <c r="C97" s="99" t="str">
        <f t="shared" si="2"/>
        <v>4-11</v>
      </c>
      <c r="D97" s="102" t="e" cm="1">
        <f t="array" aca="1" ref="D97" ca="1">地区名(エリアマスタ[[#This Row],[地区]])</f>
        <v>#NAME?</v>
      </c>
      <c r="E97" s="282">
        <f>エリアマスタ[[#This Row],[No]]</f>
        <v>11</v>
      </c>
      <c r="F97" s="281" t="s">
        <v>3208</v>
      </c>
      <c r="G97" s="283">
        <v>32</v>
      </c>
      <c r="H97" s="283">
        <v>189</v>
      </c>
      <c r="I97" s="283">
        <f>エリアマスタ[[#This Row],[戸建件数]]+エリアマスタ[[#This Row],[集合住宅件数]]</f>
        <v>221</v>
      </c>
      <c r="J97" s="283" t="e" cm="1">
        <f t="array" aca="1" ref="J97" ca="1">単価区分(エリアマスタ[[#This Row],[地区]])</f>
        <v>#NAME?</v>
      </c>
    </row>
    <row r="98" spans="1:10">
      <c r="A98" s="272">
        <v>4</v>
      </c>
      <c r="B98" s="272">
        <v>12</v>
      </c>
      <c r="C98" s="99" t="str">
        <f t="shared" si="2"/>
        <v>4-12</v>
      </c>
      <c r="D98" s="102" t="e" cm="1">
        <f t="array" aca="1" ref="D98" ca="1">地区名(エリアマスタ[[#This Row],[地区]])</f>
        <v>#NAME?</v>
      </c>
      <c r="E98" s="282">
        <f>エリアマスタ[[#This Row],[No]]</f>
        <v>12</v>
      </c>
      <c r="F98" s="281" t="s">
        <v>68</v>
      </c>
      <c r="G98" s="283">
        <v>60</v>
      </c>
      <c r="H98" s="283">
        <v>220</v>
      </c>
      <c r="I98" s="283">
        <f>エリアマスタ[[#This Row],[戸建件数]]+エリアマスタ[[#This Row],[集合住宅件数]]</f>
        <v>280</v>
      </c>
      <c r="J98" s="283" t="e" cm="1">
        <f t="array" aca="1" ref="J98" ca="1">単価区分(エリアマスタ[[#This Row],[地区]])</f>
        <v>#NAME?</v>
      </c>
    </row>
    <row r="99" spans="1:10">
      <c r="A99" s="272">
        <v>4</v>
      </c>
      <c r="B99" s="272">
        <v>13</v>
      </c>
      <c r="C99" s="99" t="str">
        <f t="shared" si="2"/>
        <v>4-13</v>
      </c>
      <c r="D99" s="102" t="e" cm="1">
        <f t="array" aca="1" ref="D99" ca="1">地区名(エリアマスタ[[#This Row],[地区]])</f>
        <v>#NAME?</v>
      </c>
      <c r="E99" s="282">
        <f>エリアマスタ[[#This Row],[No]]</f>
        <v>13</v>
      </c>
      <c r="F99" s="281" t="s">
        <v>69</v>
      </c>
      <c r="G99" s="283">
        <v>46</v>
      </c>
      <c r="H99" s="283">
        <v>243</v>
      </c>
      <c r="I99" s="283">
        <f>エリアマスタ[[#This Row],[戸建件数]]+エリアマスタ[[#This Row],[集合住宅件数]]</f>
        <v>289</v>
      </c>
      <c r="J99" s="283" t="e" cm="1">
        <f t="array" aca="1" ref="J99" ca="1">単価区分(エリアマスタ[[#This Row],[地区]])</f>
        <v>#NAME?</v>
      </c>
    </row>
    <row r="100" spans="1:10">
      <c r="A100" s="272">
        <v>4</v>
      </c>
      <c r="B100" s="272">
        <v>14</v>
      </c>
      <c r="C100" s="99" t="str">
        <f t="shared" si="2"/>
        <v>4-14</v>
      </c>
      <c r="D100" s="102" t="e" cm="1">
        <f t="array" aca="1" ref="D100" ca="1">地区名(エリアマスタ[[#This Row],[地区]])</f>
        <v>#NAME?</v>
      </c>
      <c r="E100" s="282">
        <f>エリアマスタ[[#This Row],[No]]</f>
        <v>14</v>
      </c>
      <c r="F100" s="281" t="s">
        <v>70</v>
      </c>
      <c r="G100" s="283">
        <v>73</v>
      </c>
      <c r="H100" s="283">
        <v>86</v>
      </c>
      <c r="I100" s="283">
        <f>エリアマスタ[[#This Row],[戸建件数]]+エリアマスタ[[#This Row],[集合住宅件数]]</f>
        <v>159</v>
      </c>
      <c r="J100" s="283" t="e" cm="1">
        <f t="array" aca="1" ref="J100" ca="1">単価区分(エリアマスタ[[#This Row],[地区]])</f>
        <v>#NAME?</v>
      </c>
    </row>
    <row r="101" spans="1:10">
      <c r="A101" s="272">
        <v>4</v>
      </c>
      <c r="B101" s="272">
        <v>15</v>
      </c>
      <c r="C101" s="99" t="str">
        <f t="shared" si="2"/>
        <v>4-15</v>
      </c>
      <c r="D101" s="102" t="e" cm="1">
        <f t="array" aca="1" ref="D101" ca="1">地区名(エリアマスタ[[#This Row],[地区]])</f>
        <v>#NAME?</v>
      </c>
      <c r="E101" s="282">
        <f>エリアマスタ[[#This Row],[No]]</f>
        <v>15</v>
      </c>
      <c r="F101" s="281" t="s">
        <v>71</v>
      </c>
      <c r="G101" s="283">
        <v>40</v>
      </c>
      <c r="H101" s="283">
        <v>222</v>
      </c>
      <c r="I101" s="283">
        <f>エリアマスタ[[#This Row],[戸建件数]]+エリアマスタ[[#This Row],[集合住宅件数]]</f>
        <v>262</v>
      </c>
      <c r="J101" s="283" t="e" cm="1">
        <f t="array" aca="1" ref="J101" ca="1">単価区分(エリアマスタ[[#This Row],[地区]])</f>
        <v>#NAME?</v>
      </c>
    </row>
    <row r="102" spans="1:10">
      <c r="A102" s="272">
        <v>4</v>
      </c>
      <c r="B102" s="272">
        <v>16</v>
      </c>
      <c r="C102" s="99" t="str">
        <f t="shared" si="2"/>
        <v>4-16</v>
      </c>
      <c r="D102" s="102" t="e" cm="1">
        <f t="array" aca="1" ref="D102" ca="1">地区名(エリアマスタ[[#This Row],[地区]])</f>
        <v>#NAME?</v>
      </c>
      <c r="E102" s="282">
        <f>エリアマスタ[[#This Row],[No]]</f>
        <v>16</v>
      </c>
      <c r="F102" s="281" t="s">
        <v>332</v>
      </c>
      <c r="G102" s="283">
        <v>104</v>
      </c>
      <c r="H102" s="283">
        <v>331</v>
      </c>
      <c r="I102" s="283">
        <f>エリアマスタ[[#This Row],[戸建件数]]+エリアマスタ[[#This Row],[集合住宅件数]]</f>
        <v>435</v>
      </c>
      <c r="J102" s="283" t="e" cm="1">
        <f t="array" aca="1" ref="J102" ca="1">単価区分(エリアマスタ[[#This Row],[地区]])</f>
        <v>#NAME?</v>
      </c>
    </row>
    <row r="103" spans="1:10">
      <c r="A103" s="272">
        <v>4</v>
      </c>
      <c r="B103" s="272">
        <v>17</v>
      </c>
      <c r="C103" s="99" t="str">
        <f t="shared" si="2"/>
        <v>4-17</v>
      </c>
      <c r="D103" s="102" t="e" cm="1">
        <f t="array" aca="1" ref="D103" ca="1">地区名(エリアマスタ[[#This Row],[地区]])</f>
        <v>#NAME?</v>
      </c>
      <c r="E103" s="282">
        <f>エリアマスタ[[#This Row],[No]]</f>
        <v>17</v>
      </c>
      <c r="F103" s="281" t="s">
        <v>333</v>
      </c>
      <c r="G103" s="283">
        <v>95</v>
      </c>
      <c r="H103" s="283">
        <v>125</v>
      </c>
      <c r="I103" s="283">
        <f>エリアマスタ[[#This Row],[戸建件数]]+エリアマスタ[[#This Row],[集合住宅件数]]</f>
        <v>220</v>
      </c>
      <c r="J103" s="283" t="e" cm="1">
        <f t="array" aca="1" ref="J103" ca="1">単価区分(エリアマスタ[[#This Row],[地区]])</f>
        <v>#NAME?</v>
      </c>
    </row>
    <row r="104" spans="1:10">
      <c r="A104" s="272">
        <v>4</v>
      </c>
      <c r="B104" s="272">
        <v>18</v>
      </c>
      <c r="C104" s="99" t="str">
        <f t="shared" si="2"/>
        <v>4-18</v>
      </c>
      <c r="D104" s="102" t="e" cm="1">
        <f t="array" aca="1" ref="D104" ca="1">地区名(エリアマスタ[[#This Row],[地区]])</f>
        <v>#NAME?</v>
      </c>
      <c r="E104" s="282">
        <f>エリアマスタ[[#This Row],[No]]</f>
        <v>18</v>
      </c>
      <c r="F104" s="281" t="s">
        <v>334</v>
      </c>
      <c r="G104" s="283">
        <v>23</v>
      </c>
      <c r="H104" s="283">
        <v>269</v>
      </c>
      <c r="I104" s="283">
        <f>エリアマスタ[[#This Row],[戸建件数]]+エリアマスタ[[#This Row],[集合住宅件数]]</f>
        <v>292</v>
      </c>
      <c r="J104" s="283" t="e" cm="1">
        <f t="array" aca="1" ref="J104" ca="1">単価区分(エリアマスタ[[#This Row],[地区]])</f>
        <v>#NAME?</v>
      </c>
    </row>
    <row r="105" spans="1:10">
      <c r="A105" s="272">
        <v>4</v>
      </c>
      <c r="B105" s="272">
        <v>19</v>
      </c>
      <c r="C105" s="99" t="str">
        <f t="shared" si="2"/>
        <v>4-19</v>
      </c>
      <c r="D105" s="102" t="e" cm="1">
        <f t="array" aca="1" ref="D105" ca="1">地区名(エリアマスタ[[#This Row],[地区]])</f>
        <v>#NAME?</v>
      </c>
      <c r="E105" s="282">
        <f>エリアマスタ[[#This Row],[No]]</f>
        <v>19</v>
      </c>
      <c r="F105" s="281" t="s">
        <v>335</v>
      </c>
      <c r="G105" s="283">
        <v>159</v>
      </c>
      <c r="H105" s="283">
        <v>355</v>
      </c>
      <c r="I105" s="283">
        <f>エリアマスタ[[#This Row],[戸建件数]]+エリアマスタ[[#This Row],[集合住宅件数]]</f>
        <v>514</v>
      </c>
      <c r="J105" s="283" t="e" cm="1">
        <f t="array" aca="1" ref="J105" ca="1">単価区分(エリアマスタ[[#This Row],[地区]])</f>
        <v>#NAME?</v>
      </c>
    </row>
    <row r="106" spans="1:10">
      <c r="A106" s="272">
        <v>4</v>
      </c>
      <c r="B106" s="272">
        <v>20</v>
      </c>
      <c r="C106" s="99" t="str">
        <f t="shared" si="2"/>
        <v>4-20</v>
      </c>
      <c r="D106" s="102" t="e" cm="1">
        <f t="array" aca="1" ref="D106" ca="1">地区名(エリアマスタ[[#This Row],[地区]])</f>
        <v>#NAME?</v>
      </c>
      <c r="E106" s="282">
        <f>エリアマスタ[[#This Row],[No]]</f>
        <v>20</v>
      </c>
      <c r="F106" s="281" t="s">
        <v>336</v>
      </c>
      <c r="G106" s="283">
        <v>70</v>
      </c>
      <c r="H106" s="283">
        <v>327</v>
      </c>
      <c r="I106" s="283">
        <f>エリアマスタ[[#This Row],[戸建件数]]+エリアマスタ[[#This Row],[集合住宅件数]]</f>
        <v>397</v>
      </c>
      <c r="J106" s="283" t="e" cm="1">
        <f t="array" aca="1" ref="J106" ca="1">単価区分(エリアマスタ[[#This Row],[地区]])</f>
        <v>#NAME?</v>
      </c>
    </row>
    <row r="107" spans="1:10">
      <c r="A107" s="272">
        <v>4</v>
      </c>
      <c r="B107" s="272">
        <v>21</v>
      </c>
      <c r="C107" s="99" t="str">
        <f t="shared" si="2"/>
        <v>4-21</v>
      </c>
      <c r="D107" s="102" t="e" cm="1">
        <f t="array" aca="1" ref="D107" ca="1">地区名(エリアマスタ[[#This Row],[地区]])</f>
        <v>#NAME?</v>
      </c>
      <c r="E107" s="282">
        <f>エリアマスタ[[#This Row],[No]]</f>
        <v>21</v>
      </c>
      <c r="F107" s="281" t="s">
        <v>337</v>
      </c>
      <c r="G107" s="283">
        <v>103</v>
      </c>
      <c r="H107" s="283">
        <v>214</v>
      </c>
      <c r="I107" s="283">
        <f>エリアマスタ[[#This Row],[戸建件数]]+エリアマスタ[[#This Row],[集合住宅件数]]</f>
        <v>317</v>
      </c>
      <c r="J107" s="283" t="e" cm="1">
        <f t="array" aca="1" ref="J107" ca="1">単価区分(エリアマスタ[[#This Row],[地区]])</f>
        <v>#NAME?</v>
      </c>
    </row>
    <row r="108" spans="1:10">
      <c r="A108" s="272">
        <v>4</v>
      </c>
      <c r="B108" s="272">
        <v>22</v>
      </c>
      <c r="C108" s="99" t="str">
        <f t="shared" si="2"/>
        <v>4-22</v>
      </c>
      <c r="D108" s="102" t="e" cm="1">
        <f t="array" aca="1" ref="D108" ca="1">地区名(エリアマスタ[[#This Row],[地区]])</f>
        <v>#NAME?</v>
      </c>
      <c r="E108" s="282">
        <f>エリアマスタ[[#This Row],[No]]</f>
        <v>22</v>
      </c>
      <c r="F108" s="281" t="s">
        <v>338</v>
      </c>
      <c r="G108" s="283">
        <v>129</v>
      </c>
      <c r="H108" s="283">
        <v>83</v>
      </c>
      <c r="I108" s="283">
        <f>エリアマスタ[[#This Row],[戸建件数]]+エリアマスタ[[#This Row],[集合住宅件数]]</f>
        <v>212</v>
      </c>
      <c r="J108" s="283" t="e" cm="1">
        <f t="array" aca="1" ref="J108" ca="1">単価区分(エリアマスタ[[#This Row],[地区]])</f>
        <v>#NAME?</v>
      </c>
    </row>
    <row r="109" spans="1:10">
      <c r="A109" s="272">
        <v>4</v>
      </c>
      <c r="B109" s="272">
        <v>23</v>
      </c>
      <c r="C109" s="99" t="str">
        <f t="shared" si="2"/>
        <v>4-23</v>
      </c>
      <c r="D109" s="102" t="e" cm="1">
        <f t="array" aca="1" ref="D109" ca="1">地区名(エリアマスタ[[#This Row],[地区]])</f>
        <v>#NAME?</v>
      </c>
      <c r="E109" s="282">
        <f>エリアマスタ[[#This Row],[No]]</f>
        <v>23</v>
      </c>
      <c r="F109" s="281" t="s">
        <v>339</v>
      </c>
      <c r="G109" s="283">
        <v>80</v>
      </c>
      <c r="H109" s="283">
        <v>83</v>
      </c>
      <c r="I109" s="283">
        <f>エリアマスタ[[#This Row],[戸建件数]]+エリアマスタ[[#This Row],[集合住宅件数]]</f>
        <v>163</v>
      </c>
      <c r="J109" s="283" t="e" cm="1">
        <f t="array" aca="1" ref="J109" ca="1">単価区分(エリアマスタ[[#This Row],[地区]])</f>
        <v>#NAME?</v>
      </c>
    </row>
    <row r="110" spans="1:10">
      <c r="A110" s="272">
        <v>4</v>
      </c>
      <c r="B110" s="272">
        <v>24</v>
      </c>
      <c r="C110" s="99" t="str">
        <f t="shared" si="2"/>
        <v>4-24</v>
      </c>
      <c r="D110" s="102" t="e" cm="1">
        <f t="array" aca="1" ref="D110" ca="1">地区名(エリアマスタ[[#This Row],[地区]])</f>
        <v>#NAME?</v>
      </c>
      <c r="E110" s="282">
        <f>エリアマスタ[[#This Row],[No]]</f>
        <v>24</v>
      </c>
      <c r="F110" s="281" t="s">
        <v>78</v>
      </c>
      <c r="G110" s="283">
        <v>252</v>
      </c>
      <c r="H110" s="283">
        <v>123</v>
      </c>
      <c r="I110" s="283">
        <f>エリアマスタ[[#This Row],[戸建件数]]+エリアマスタ[[#This Row],[集合住宅件数]]</f>
        <v>375</v>
      </c>
      <c r="J110" s="283" t="e" cm="1">
        <f t="array" aca="1" ref="J110" ca="1">単価区分(エリアマスタ[[#This Row],[地区]])</f>
        <v>#NAME?</v>
      </c>
    </row>
    <row r="111" spans="1:10">
      <c r="A111" s="272">
        <v>4</v>
      </c>
      <c r="B111" s="272">
        <v>25</v>
      </c>
      <c r="C111" s="99" t="str">
        <f t="shared" si="2"/>
        <v>4-25</v>
      </c>
      <c r="D111" s="102" t="e" cm="1">
        <f t="array" aca="1" ref="D111" ca="1">地区名(エリアマスタ[[#This Row],[地区]])</f>
        <v>#NAME?</v>
      </c>
      <c r="E111" s="282">
        <f>エリアマスタ[[#This Row],[No]]</f>
        <v>25</v>
      </c>
      <c r="F111" s="281" t="s">
        <v>340</v>
      </c>
      <c r="G111" s="283">
        <v>185</v>
      </c>
      <c r="H111" s="283">
        <v>115</v>
      </c>
      <c r="I111" s="283">
        <f>エリアマスタ[[#This Row],[戸建件数]]+エリアマスタ[[#This Row],[集合住宅件数]]</f>
        <v>300</v>
      </c>
      <c r="J111" s="283" t="e" cm="1">
        <f t="array" aca="1" ref="J111" ca="1">単価区分(エリアマスタ[[#This Row],[地区]])</f>
        <v>#NAME?</v>
      </c>
    </row>
    <row r="112" spans="1:10">
      <c r="A112" s="272">
        <v>4</v>
      </c>
      <c r="B112" s="272">
        <v>26</v>
      </c>
      <c r="C112" s="99" t="str">
        <f t="shared" si="2"/>
        <v>4-26</v>
      </c>
      <c r="D112" s="102" t="e" cm="1">
        <f t="array" aca="1" ref="D112" ca="1">地区名(エリアマスタ[[#This Row],[地区]])</f>
        <v>#NAME?</v>
      </c>
      <c r="E112" s="282">
        <f>エリアマスタ[[#This Row],[No]]</f>
        <v>26</v>
      </c>
      <c r="F112" s="281" t="s">
        <v>341</v>
      </c>
      <c r="G112" s="283">
        <v>163</v>
      </c>
      <c r="H112" s="283">
        <v>72</v>
      </c>
      <c r="I112" s="283">
        <f>エリアマスタ[[#This Row],[戸建件数]]+エリアマスタ[[#This Row],[集合住宅件数]]</f>
        <v>235</v>
      </c>
      <c r="J112" s="283" t="e" cm="1">
        <f t="array" aca="1" ref="J112" ca="1">単価区分(エリアマスタ[[#This Row],[地区]])</f>
        <v>#NAME?</v>
      </c>
    </row>
    <row r="113" spans="1:10">
      <c r="A113" s="272">
        <v>4</v>
      </c>
      <c r="B113" s="272">
        <v>27</v>
      </c>
      <c r="C113" s="99" t="str">
        <f t="shared" si="2"/>
        <v>4-27</v>
      </c>
      <c r="D113" s="102" t="e" cm="1">
        <f t="array" aca="1" ref="D113" ca="1">地区名(エリアマスタ[[#This Row],[地区]])</f>
        <v>#NAME?</v>
      </c>
      <c r="E113" s="282">
        <f>エリアマスタ[[#This Row],[No]]</f>
        <v>27</v>
      </c>
      <c r="F113" s="281" t="s">
        <v>342</v>
      </c>
      <c r="G113" s="283">
        <v>20</v>
      </c>
      <c r="H113" s="283">
        <v>294</v>
      </c>
      <c r="I113" s="283">
        <f>エリアマスタ[[#This Row],[戸建件数]]+エリアマスタ[[#This Row],[集合住宅件数]]</f>
        <v>314</v>
      </c>
      <c r="J113" s="283" t="e" cm="1">
        <f t="array" aca="1" ref="J113" ca="1">単価区分(エリアマスタ[[#This Row],[地区]])</f>
        <v>#NAME?</v>
      </c>
    </row>
    <row r="114" spans="1:10">
      <c r="A114" s="272">
        <v>4</v>
      </c>
      <c r="B114" s="272">
        <v>28</v>
      </c>
      <c r="C114" s="99" t="str">
        <f t="shared" si="2"/>
        <v>4-28</v>
      </c>
      <c r="D114" s="102" t="e" cm="1">
        <f t="array" aca="1" ref="D114" ca="1">地区名(エリアマスタ[[#This Row],[地区]])</f>
        <v>#NAME?</v>
      </c>
      <c r="E114" s="282">
        <f>エリアマスタ[[#This Row],[No]]</f>
        <v>28</v>
      </c>
      <c r="F114" s="281" t="s">
        <v>343</v>
      </c>
      <c r="G114" s="283">
        <v>40</v>
      </c>
      <c r="H114" s="283">
        <v>296</v>
      </c>
      <c r="I114" s="283">
        <f>エリアマスタ[[#This Row],[戸建件数]]+エリアマスタ[[#This Row],[集合住宅件数]]</f>
        <v>336</v>
      </c>
      <c r="J114" s="283" t="e" cm="1">
        <f t="array" aca="1" ref="J114" ca="1">単価区分(エリアマスタ[[#This Row],[地区]])</f>
        <v>#NAME?</v>
      </c>
    </row>
    <row r="115" spans="1:10">
      <c r="A115" s="272">
        <v>4</v>
      </c>
      <c r="B115" s="272">
        <v>29</v>
      </c>
      <c r="C115" s="99" t="str">
        <f t="shared" si="2"/>
        <v>4-29</v>
      </c>
      <c r="D115" s="102" t="e" cm="1">
        <f t="array" aca="1" ref="D115" ca="1">地区名(エリアマスタ[[#This Row],[地区]])</f>
        <v>#NAME?</v>
      </c>
      <c r="E115" s="282">
        <f>エリアマスタ[[#This Row],[No]]</f>
        <v>29</v>
      </c>
      <c r="F115" s="281" t="s">
        <v>344</v>
      </c>
      <c r="G115" s="283">
        <v>80</v>
      </c>
      <c r="H115" s="283">
        <v>63</v>
      </c>
      <c r="I115" s="283">
        <f>エリアマスタ[[#This Row],[戸建件数]]+エリアマスタ[[#This Row],[集合住宅件数]]</f>
        <v>143</v>
      </c>
      <c r="J115" s="283" t="e" cm="1">
        <f t="array" aca="1" ref="J115" ca="1">単価区分(エリアマスタ[[#This Row],[地区]])</f>
        <v>#NAME?</v>
      </c>
    </row>
    <row r="116" spans="1:10">
      <c r="A116" s="272">
        <v>4</v>
      </c>
      <c r="B116" s="272">
        <v>30</v>
      </c>
      <c r="C116" s="99" t="str">
        <f t="shared" si="2"/>
        <v>4-30</v>
      </c>
      <c r="D116" s="102" t="e" cm="1">
        <f t="array" aca="1" ref="D116" ca="1">地区名(エリアマスタ[[#This Row],[地区]])</f>
        <v>#NAME?</v>
      </c>
      <c r="E116" s="282">
        <f>エリアマスタ[[#This Row],[No]]</f>
        <v>30</v>
      </c>
      <c r="F116" s="281" t="s">
        <v>345</v>
      </c>
      <c r="G116" s="283">
        <v>71</v>
      </c>
      <c r="H116" s="283">
        <v>55</v>
      </c>
      <c r="I116" s="283">
        <f>エリアマスタ[[#This Row],[戸建件数]]+エリアマスタ[[#This Row],[集合住宅件数]]</f>
        <v>126</v>
      </c>
      <c r="J116" s="283" t="e" cm="1">
        <f t="array" aca="1" ref="J116" ca="1">単価区分(エリアマスタ[[#This Row],[地区]])</f>
        <v>#NAME?</v>
      </c>
    </row>
    <row r="117" spans="1:10">
      <c r="A117" s="272">
        <v>4</v>
      </c>
      <c r="B117" s="272">
        <v>31</v>
      </c>
      <c r="C117" s="99" t="str">
        <f t="shared" si="2"/>
        <v>4-31</v>
      </c>
      <c r="D117" s="102" t="e" cm="1">
        <f t="array" aca="1" ref="D117" ca="1">地区名(エリアマスタ[[#This Row],[地区]])</f>
        <v>#NAME?</v>
      </c>
      <c r="E117" s="282">
        <f>エリアマスタ[[#This Row],[No]]</f>
        <v>31</v>
      </c>
      <c r="F117" s="281" t="s">
        <v>346</v>
      </c>
      <c r="G117" s="283">
        <v>35</v>
      </c>
      <c r="H117" s="283">
        <v>180</v>
      </c>
      <c r="I117" s="283">
        <f>エリアマスタ[[#This Row],[戸建件数]]+エリアマスタ[[#This Row],[集合住宅件数]]</f>
        <v>215</v>
      </c>
      <c r="J117" s="283" t="e" cm="1">
        <f t="array" aca="1" ref="J117" ca="1">単価区分(エリアマスタ[[#This Row],[地区]])</f>
        <v>#NAME?</v>
      </c>
    </row>
    <row r="118" spans="1:10">
      <c r="A118" s="272">
        <v>4</v>
      </c>
      <c r="B118" s="272">
        <v>32</v>
      </c>
      <c r="C118" s="99" t="str">
        <f t="shared" si="2"/>
        <v>4-32</v>
      </c>
      <c r="D118" s="102" t="e" cm="1">
        <f t="array" aca="1" ref="D118" ca="1">地区名(エリアマスタ[[#This Row],[地区]])</f>
        <v>#NAME?</v>
      </c>
      <c r="E118" s="282">
        <f>エリアマスタ[[#This Row],[No]]</f>
        <v>32</v>
      </c>
      <c r="F118" s="281" t="s">
        <v>81</v>
      </c>
      <c r="G118" s="283">
        <v>101</v>
      </c>
      <c r="H118" s="283">
        <v>245</v>
      </c>
      <c r="I118" s="283">
        <f>エリアマスタ[[#This Row],[戸建件数]]+エリアマスタ[[#This Row],[集合住宅件数]]</f>
        <v>346</v>
      </c>
      <c r="J118" s="283" t="e" cm="1">
        <f t="array" aca="1" ref="J118" ca="1">単価区分(エリアマスタ[[#This Row],[地区]])</f>
        <v>#NAME?</v>
      </c>
    </row>
    <row r="119" spans="1:10">
      <c r="A119" s="272">
        <v>4</v>
      </c>
      <c r="B119" s="272">
        <v>33</v>
      </c>
      <c r="C119" s="99" t="str">
        <f t="shared" si="2"/>
        <v>4-33</v>
      </c>
      <c r="D119" s="102" t="e" cm="1">
        <f t="array" aca="1" ref="D119" ca="1">地区名(エリアマスタ[[#This Row],[地区]])</f>
        <v>#NAME?</v>
      </c>
      <c r="E119" s="282">
        <f>エリアマスタ[[#This Row],[No]]</f>
        <v>33</v>
      </c>
      <c r="F119" s="281" t="s">
        <v>3209</v>
      </c>
      <c r="G119" s="283">
        <v>40</v>
      </c>
      <c r="H119" s="283">
        <v>215</v>
      </c>
      <c r="I119" s="283">
        <f>エリアマスタ[[#This Row],[戸建件数]]+エリアマスタ[[#This Row],[集合住宅件数]]</f>
        <v>255</v>
      </c>
      <c r="J119" s="283" t="e" cm="1">
        <f t="array" aca="1" ref="J119" ca="1">単価区分(エリアマスタ[[#This Row],[地区]])</f>
        <v>#NAME?</v>
      </c>
    </row>
    <row r="120" spans="1:10">
      <c r="A120" s="272">
        <v>5</v>
      </c>
      <c r="B120" s="272">
        <v>1</v>
      </c>
      <c r="C120" s="99" t="str">
        <f t="shared" si="2"/>
        <v>5-1</v>
      </c>
      <c r="D120" s="102" t="e" cm="1">
        <f t="array" aca="1" ref="D120" ca="1">地区名(エリアマスタ[[#This Row],[地区]])</f>
        <v>#NAME?</v>
      </c>
      <c r="E120" s="282">
        <f>エリアマスタ[[#This Row],[No]]</f>
        <v>1</v>
      </c>
      <c r="F120" s="281" t="s">
        <v>347</v>
      </c>
      <c r="G120" s="283">
        <v>60</v>
      </c>
      <c r="H120" s="283">
        <v>489</v>
      </c>
      <c r="I120" s="283">
        <f>エリアマスタ[[#This Row],[戸建件数]]+エリアマスタ[[#This Row],[集合住宅件数]]</f>
        <v>549</v>
      </c>
      <c r="J120" s="283" t="e" cm="1">
        <f t="array" aca="1" ref="J120" ca="1">単価区分(エリアマスタ[[#This Row],[地区]])</f>
        <v>#NAME?</v>
      </c>
    </row>
    <row r="121" spans="1:10">
      <c r="A121" s="272">
        <v>5</v>
      </c>
      <c r="B121" s="272">
        <v>2</v>
      </c>
      <c r="C121" s="99" t="str">
        <f t="shared" si="2"/>
        <v>5-2</v>
      </c>
      <c r="D121" s="102" t="e" cm="1">
        <f t="array" aca="1" ref="D121" ca="1">地区名(エリアマスタ[[#This Row],[地区]])</f>
        <v>#NAME?</v>
      </c>
      <c r="E121" s="282">
        <f>エリアマスタ[[#This Row],[No]]</f>
        <v>2</v>
      </c>
      <c r="F121" s="281" t="s">
        <v>348</v>
      </c>
      <c r="G121" s="283">
        <v>151</v>
      </c>
      <c r="H121" s="283">
        <v>487</v>
      </c>
      <c r="I121" s="283">
        <f>エリアマスタ[[#This Row],[戸建件数]]+エリアマスタ[[#This Row],[集合住宅件数]]</f>
        <v>638</v>
      </c>
      <c r="J121" s="283" t="e" cm="1">
        <f t="array" aca="1" ref="J121" ca="1">単価区分(エリアマスタ[[#This Row],[地区]])</f>
        <v>#NAME?</v>
      </c>
    </row>
    <row r="122" spans="1:10">
      <c r="A122" s="272">
        <v>5</v>
      </c>
      <c r="B122" s="272">
        <v>3</v>
      </c>
      <c r="C122" s="99" t="str">
        <f t="shared" si="2"/>
        <v>5-3</v>
      </c>
      <c r="D122" s="102" t="e" cm="1">
        <f t="array" aca="1" ref="D122" ca="1">地区名(エリアマスタ[[#This Row],[地区]])</f>
        <v>#NAME?</v>
      </c>
      <c r="E122" s="282">
        <f>エリアマスタ[[#This Row],[No]]</f>
        <v>3</v>
      </c>
      <c r="F122" s="281" t="s">
        <v>349</v>
      </c>
      <c r="G122" s="283">
        <v>134</v>
      </c>
      <c r="H122" s="283">
        <v>152</v>
      </c>
      <c r="I122" s="283">
        <f>エリアマスタ[[#This Row],[戸建件数]]+エリアマスタ[[#This Row],[集合住宅件数]]</f>
        <v>286</v>
      </c>
      <c r="J122" s="283" t="e" cm="1">
        <f t="array" aca="1" ref="J122" ca="1">単価区分(エリアマスタ[[#This Row],[地区]])</f>
        <v>#NAME?</v>
      </c>
    </row>
    <row r="123" spans="1:10">
      <c r="A123" s="272">
        <v>5</v>
      </c>
      <c r="B123" s="272">
        <v>4</v>
      </c>
      <c r="C123" s="99" t="str">
        <f t="shared" si="2"/>
        <v>5-4</v>
      </c>
      <c r="D123" s="102" t="e" cm="1">
        <f t="array" aca="1" ref="D123" ca="1">地区名(エリアマスタ[[#This Row],[地区]])</f>
        <v>#NAME?</v>
      </c>
      <c r="E123" s="282">
        <f>エリアマスタ[[#This Row],[No]]</f>
        <v>4</v>
      </c>
      <c r="F123" s="281" t="s">
        <v>350</v>
      </c>
      <c r="G123" s="283">
        <v>97</v>
      </c>
      <c r="H123" s="283">
        <v>183</v>
      </c>
      <c r="I123" s="283">
        <f>エリアマスタ[[#This Row],[戸建件数]]+エリアマスタ[[#This Row],[集合住宅件数]]</f>
        <v>280</v>
      </c>
      <c r="J123" s="283" t="e" cm="1">
        <f t="array" aca="1" ref="J123" ca="1">単価区分(エリアマスタ[[#This Row],[地区]])</f>
        <v>#NAME?</v>
      </c>
    </row>
    <row r="124" spans="1:10">
      <c r="A124" s="272">
        <v>5</v>
      </c>
      <c r="B124" s="272">
        <v>5</v>
      </c>
      <c r="C124" s="99" t="str">
        <f t="shared" si="2"/>
        <v>5-5</v>
      </c>
      <c r="D124" s="102" t="e" cm="1">
        <f t="array" aca="1" ref="D124" ca="1">地区名(エリアマスタ[[#This Row],[地区]])</f>
        <v>#NAME?</v>
      </c>
      <c r="E124" s="282">
        <f>エリアマスタ[[#This Row],[No]]</f>
        <v>5</v>
      </c>
      <c r="F124" s="281" t="s">
        <v>351</v>
      </c>
      <c r="G124" s="283">
        <v>180</v>
      </c>
      <c r="H124" s="283">
        <v>80</v>
      </c>
      <c r="I124" s="283">
        <f>エリアマスタ[[#This Row],[戸建件数]]+エリアマスタ[[#This Row],[集合住宅件数]]</f>
        <v>260</v>
      </c>
      <c r="J124" s="283" t="e" cm="1">
        <f t="array" aca="1" ref="J124" ca="1">単価区分(エリアマスタ[[#This Row],[地区]])</f>
        <v>#NAME?</v>
      </c>
    </row>
    <row r="125" spans="1:10">
      <c r="A125" s="272">
        <v>5</v>
      </c>
      <c r="B125" s="272">
        <v>6</v>
      </c>
      <c r="C125" s="99" t="str">
        <f t="shared" si="2"/>
        <v>5-6</v>
      </c>
      <c r="D125" s="102" t="e" cm="1">
        <f t="array" aca="1" ref="D125" ca="1">地区名(エリアマスタ[[#This Row],[地区]])</f>
        <v>#NAME?</v>
      </c>
      <c r="E125" s="282">
        <f>エリアマスタ[[#This Row],[No]]</f>
        <v>6</v>
      </c>
      <c r="F125" s="281" t="s">
        <v>352</v>
      </c>
      <c r="G125" s="283">
        <v>73</v>
      </c>
      <c r="H125" s="283">
        <v>225</v>
      </c>
      <c r="I125" s="283">
        <f>エリアマスタ[[#This Row],[戸建件数]]+エリアマスタ[[#This Row],[集合住宅件数]]</f>
        <v>298</v>
      </c>
      <c r="J125" s="283" t="e" cm="1">
        <f t="array" aca="1" ref="J125" ca="1">単価区分(エリアマスタ[[#This Row],[地区]])</f>
        <v>#NAME?</v>
      </c>
    </row>
    <row r="126" spans="1:10">
      <c r="A126" s="272">
        <v>5</v>
      </c>
      <c r="B126" s="272">
        <v>7</v>
      </c>
      <c r="C126" s="99" t="str">
        <f t="shared" si="2"/>
        <v>5-7</v>
      </c>
      <c r="D126" s="102" t="e" cm="1">
        <f t="array" aca="1" ref="D126" ca="1">地区名(エリアマスタ[[#This Row],[地区]])</f>
        <v>#NAME?</v>
      </c>
      <c r="E126" s="282">
        <f>エリアマスタ[[#This Row],[No]]</f>
        <v>7</v>
      </c>
      <c r="F126" s="281" t="s">
        <v>353</v>
      </c>
      <c r="G126" s="283">
        <v>183</v>
      </c>
      <c r="H126" s="283">
        <v>224</v>
      </c>
      <c r="I126" s="283">
        <f>エリアマスタ[[#This Row],[戸建件数]]+エリアマスタ[[#This Row],[集合住宅件数]]</f>
        <v>407</v>
      </c>
      <c r="J126" s="283" t="e" cm="1">
        <f t="array" aca="1" ref="J126" ca="1">単価区分(エリアマスタ[[#This Row],[地区]])</f>
        <v>#NAME?</v>
      </c>
    </row>
    <row r="127" spans="1:10">
      <c r="A127" s="272">
        <v>5</v>
      </c>
      <c r="B127" s="272">
        <v>8</v>
      </c>
      <c r="C127" s="99" t="str">
        <f t="shared" si="2"/>
        <v>5-8</v>
      </c>
      <c r="D127" s="102" t="e" cm="1">
        <f t="array" aca="1" ref="D127" ca="1">地区名(エリアマスタ[[#This Row],[地区]])</f>
        <v>#NAME?</v>
      </c>
      <c r="E127" s="282">
        <f>エリアマスタ[[#This Row],[No]]</f>
        <v>8</v>
      </c>
      <c r="F127" s="281" t="s">
        <v>354</v>
      </c>
      <c r="G127" s="283">
        <v>30</v>
      </c>
      <c r="H127" s="283">
        <v>330</v>
      </c>
      <c r="I127" s="283">
        <f>エリアマスタ[[#This Row],[戸建件数]]+エリアマスタ[[#This Row],[集合住宅件数]]</f>
        <v>360</v>
      </c>
      <c r="J127" s="283" t="e" cm="1">
        <f t="array" aca="1" ref="J127" ca="1">単価区分(エリアマスタ[[#This Row],[地区]])</f>
        <v>#NAME?</v>
      </c>
    </row>
    <row r="128" spans="1:10">
      <c r="A128" s="272">
        <v>5</v>
      </c>
      <c r="B128" s="272">
        <v>9</v>
      </c>
      <c r="C128" s="99" t="str">
        <f t="shared" si="2"/>
        <v>5-9</v>
      </c>
      <c r="D128" s="102" t="e" cm="1">
        <f t="array" aca="1" ref="D128" ca="1">地区名(エリアマスタ[[#This Row],[地区]])</f>
        <v>#NAME?</v>
      </c>
      <c r="E128" s="282">
        <f>エリアマスタ[[#This Row],[No]]</f>
        <v>9</v>
      </c>
      <c r="F128" s="281" t="s">
        <v>355</v>
      </c>
      <c r="G128" s="283">
        <v>230</v>
      </c>
      <c r="H128" s="283">
        <v>256</v>
      </c>
      <c r="I128" s="283">
        <f>エリアマスタ[[#This Row],[戸建件数]]+エリアマスタ[[#This Row],[集合住宅件数]]</f>
        <v>486</v>
      </c>
      <c r="J128" s="283" t="e" cm="1">
        <f t="array" aca="1" ref="J128" ca="1">単価区分(エリアマスタ[[#This Row],[地区]])</f>
        <v>#NAME?</v>
      </c>
    </row>
    <row r="129" spans="1:10">
      <c r="A129" s="272">
        <v>5</v>
      </c>
      <c r="B129" s="272">
        <v>10</v>
      </c>
      <c r="C129" s="99" t="str">
        <f t="shared" si="2"/>
        <v>5-10</v>
      </c>
      <c r="D129" s="102" t="e" cm="1">
        <f t="array" aca="1" ref="D129" ca="1">地区名(エリアマスタ[[#This Row],[地区]])</f>
        <v>#NAME?</v>
      </c>
      <c r="E129" s="282">
        <f>エリアマスタ[[#This Row],[No]]</f>
        <v>10</v>
      </c>
      <c r="F129" s="281" t="s">
        <v>356</v>
      </c>
      <c r="G129" s="283">
        <v>97</v>
      </c>
      <c r="H129" s="283">
        <v>133</v>
      </c>
      <c r="I129" s="283">
        <f>エリアマスタ[[#This Row],[戸建件数]]+エリアマスタ[[#This Row],[集合住宅件数]]</f>
        <v>230</v>
      </c>
      <c r="J129" s="283" t="e" cm="1">
        <f t="array" aca="1" ref="J129" ca="1">単価区分(エリアマスタ[[#This Row],[地区]])</f>
        <v>#NAME?</v>
      </c>
    </row>
    <row r="130" spans="1:10">
      <c r="A130" s="272">
        <v>5</v>
      </c>
      <c r="B130" s="272">
        <v>11</v>
      </c>
      <c r="C130" s="99" t="str">
        <f t="shared" si="2"/>
        <v>5-11</v>
      </c>
      <c r="D130" s="102" t="e" cm="1">
        <f t="array" aca="1" ref="D130" ca="1">地区名(エリアマスタ[[#This Row],[地区]])</f>
        <v>#NAME?</v>
      </c>
      <c r="E130" s="282">
        <f>エリアマスタ[[#This Row],[No]]</f>
        <v>11</v>
      </c>
      <c r="F130" s="281" t="s">
        <v>67</v>
      </c>
      <c r="G130" s="283">
        <v>164</v>
      </c>
      <c r="H130" s="283">
        <v>210</v>
      </c>
      <c r="I130" s="283">
        <f>エリアマスタ[[#This Row],[戸建件数]]+エリアマスタ[[#This Row],[集合住宅件数]]</f>
        <v>374</v>
      </c>
      <c r="J130" s="283" t="e" cm="1">
        <f t="array" aca="1" ref="J130" ca="1">単価区分(エリアマスタ[[#This Row],[地区]])</f>
        <v>#NAME?</v>
      </c>
    </row>
    <row r="131" spans="1:10">
      <c r="A131" s="272">
        <v>5</v>
      </c>
      <c r="B131" s="272">
        <v>12</v>
      </c>
      <c r="C131" s="99" t="str">
        <f t="shared" si="2"/>
        <v>5-12</v>
      </c>
      <c r="D131" s="102" t="e" cm="1">
        <f t="array" aca="1" ref="D131" ca="1">地区名(エリアマスタ[[#This Row],[地区]])</f>
        <v>#NAME?</v>
      </c>
      <c r="E131" s="282">
        <f>エリアマスタ[[#This Row],[No]]</f>
        <v>12</v>
      </c>
      <c r="F131" s="281" t="s">
        <v>357</v>
      </c>
      <c r="G131" s="283">
        <v>24</v>
      </c>
      <c r="H131" s="283">
        <v>122</v>
      </c>
      <c r="I131" s="283">
        <f>エリアマスタ[[#This Row],[戸建件数]]+エリアマスタ[[#This Row],[集合住宅件数]]</f>
        <v>146</v>
      </c>
      <c r="J131" s="283" t="e" cm="1">
        <f t="array" aca="1" ref="J131" ca="1">単価区分(エリアマスタ[[#This Row],[地区]])</f>
        <v>#NAME?</v>
      </c>
    </row>
    <row r="132" spans="1:10">
      <c r="A132" s="272">
        <v>5</v>
      </c>
      <c r="B132" s="272">
        <v>13</v>
      </c>
      <c r="C132" s="99" t="str">
        <f t="shared" ref="C132:C195" si="3">A132&amp;"-"&amp;B132</f>
        <v>5-13</v>
      </c>
      <c r="D132" s="102" t="e" cm="1">
        <f t="array" aca="1" ref="D132" ca="1">地区名(エリアマスタ[[#This Row],[地区]])</f>
        <v>#NAME?</v>
      </c>
      <c r="E132" s="282">
        <f>エリアマスタ[[#This Row],[No]]</f>
        <v>13</v>
      </c>
      <c r="F132" s="281" t="s">
        <v>358</v>
      </c>
      <c r="G132" s="283">
        <v>84</v>
      </c>
      <c r="H132" s="283">
        <v>404</v>
      </c>
      <c r="I132" s="283">
        <f>エリアマスタ[[#This Row],[戸建件数]]+エリアマスタ[[#This Row],[集合住宅件数]]</f>
        <v>488</v>
      </c>
      <c r="J132" s="283" t="e" cm="1">
        <f t="array" aca="1" ref="J132" ca="1">単価区分(エリアマスタ[[#This Row],[地区]])</f>
        <v>#NAME?</v>
      </c>
    </row>
    <row r="133" spans="1:10">
      <c r="A133" s="272">
        <v>5</v>
      </c>
      <c r="B133" s="272">
        <v>14</v>
      </c>
      <c r="C133" s="99" t="str">
        <f t="shared" si="3"/>
        <v>5-14</v>
      </c>
      <c r="D133" s="102" t="e" cm="1">
        <f t="array" aca="1" ref="D133" ca="1">地区名(エリアマスタ[[#This Row],[地区]])</f>
        <v>#NAME?</v>
      </c>
      <c r="E133" s="282">
        <f>エリアマスタ[[#This Row],[No]]</f>
        <v>14</v>
      </c>
      <c r="F133" s="281" t="s">
        <v>359</v>
      </c>
      <c r="G133" s="283">
        <v>73</v>
      </c>
      <c r="H133" s="283">
        <v>35</v>
      </c>
      <c r="I133" s="283">
        <f>エリアマスタ[[#This Row],[戸建件数]]+エリアマスタ[[#This Row],[集合住宅件数]]</f>
        <v>108</v>
      </c>
      <c r="J133" s="283" t="e" cm="1">
        <f t="array" aca="1" ref="J133" ca="1">単価区分(エリアマスタ[[#This Row],[地区]])</f>
        <v>#NAME?</v>
      </c>
    </row>
    <row r="134" spans="1:10">
      <c r="A134" s="272">
        <v>5</v>
      </c>
      <c r="B134" s="272">
        <v>15</v>
      </c>
      <c r="C134" s="99" t="str">
        <f t="shared" si="3"/>
        <v>5-15</v>
      </c>
      <c r="D134" s="102" t="e" cm="1">
        <f t="array" aca="1" ref="D134" ca="1">地区名(エリアマスタ[[#This Row],[地区]])</f>
        <v>#NAME?</v>
      </c>
      <c r="E134" s="282">
        <f>エリアマスタ[[#This Row],[No]]</f>
        <v>15</v>
      </c>
      <c r="F134" s="281" t="s">
        <v>1587</v>
      </c>
      <c r="G134" s="283">
        <v>112</v>
      </c>
      <c r="H134" s="283">
        <v>382</v>
      </c>
      <c r="I134" s="283">
        <f>エリアマスタ[[#This Row],[戸建件数]]+エリアマスタ[[#This Row],[集合住宅件数]]</f>
        <v>494</v>
      </c>
      <c r="J134" s="283" t="e" cm="1">
        <f t="array" aca="1" ref="J134" ca="1">単価区分(エリアマスタ[[#This Row],[地区]])</f>
        <v>#NAME?</v>
      </c>
    </row>
    <row r="135" spans="1:10">
      <c r="A135" s="272">
        <v>5</v>
      </c>
      <c r="B135" s="272">
        <v>16</v>
      </c>
      <c r="C135" s="99" t="str">
        <f t="shared" si="3"/>
        <v>5-16</v>
      </c>
      <c r="D135" s="102" t="e" cm="1">
        <f t="array" aca="1" ref="D135" ca="1">地区名(エリアマスタ[[#This Row],[地区]])</f>
        <v>#NAME?</v>
      </c>
      <c r="E135" s="282">
        <f>エリアマスタ[[#This Row],[No]]</f>
        <v>16</v>
      </c>
      <c r="F135" s="281" t="s">
        <v>360</v>
      </c>
      <c r="G135" s="283">
        <v>111</v>
      </c>
      <c r="H135" s="283">
        <v>213</v>
      </c>
      <c r="I135" s="283">
        <f>エリアマスタ[[#This Row],[戸建件数]]+エリアマスタ[[#This Row],[集合住宅件数]]</f>
        <v>324</v>
      </c>
      <c r="J135" s="283" t="e" cm="1">
        <f t="array" aca="1" ref="J135" ca="1">単価区分(エリアマスタ[[#This Row],[地区]])</f>
        <v>#NAME?</v>
      </c>
    </row>
    <row r="136" spans="1:10">
      <c r="A136" s="272">
        <v>5</v>
      </c>
      <c r="B136" s="272">
        <v>17</v>
      </c>
      <c r="C136" s="99" t="str">
        <f t="shared" si="3"/>
        <v>5-17</v>
      </c>
      <c r="D136" s="102" t="e" cm="1">
        <f t="array" aca="1" ref="D136" ca="1">地区名(エリアマスタ[[#This Row],[地区]])</f>
        <v>#NAME?</v>
      </c>
      <c r="E136" s="282">
        <f>エリアマスタ[[#This Row],[No]]</f>
        <v>17</v>
      </c>
      <c r="F136" s="281" t="s">
        <v>361</v>
      </c>
      <c r="G136" s="283">
        <v>183</v>
      </c>
      <c r="H136" s="283">
        <v>300</v>
      </c>
      <c r="I136" s="283">
        <f>エリアマスタ[[#This Row],[戸建件数]]+エリアマスタ[[#This Row],[集合住宅件数]]</f>
        <v>483</v>
      </c>
      <c r="J136" s="283" t="e" cm="1">
        <f t="array" aca="1" ref="J136" ca="1">単価区分(エリアマスタ[[#This Row],[地区]])</f>
        <v>#NAME?</v>
      </c>
    </row>
    <row r="137" spans="1:10">
      <c r="A137" s="272">
        <v>5</v>
      </c>
      <c r="B137" s="272">
        <v>18</v>
      </c>
      <c r="C137" s="99" t="str">
        <f t="shared" si="3"/>
        <v>5-18</v>
      </c>
      <c r="D137" s="102" t="e" cm="1">
        <f t="array" aca="1" ref="D137" ca="1">地区名(エリアマスタ[[#This Row],[地区]])</f>
        <v>#NAME?</v>
      </c>
      <c r="E137" s="282">
        <f>エリアマスタ[[#This Row],[No]]</f>
        <v>18</v>
      </c>
      <c r="F137" s="281" t="s">
        <v>73</v>
      </c>
      <c r="G137" s="283">
        <v>160</v>
      </c>
      <c r="H137" s="283">
        <v>380</v>
      </c>
      <c r="I137" s="283">
        <f>エリアマスタ[[#This Row],[戸建件数]]+エリアマスタ[[#This Row],[集合住宅件数]]</f>
        <v>540</v>
      </c>
      <c r="J137" s="283" t="e" cm="1">
        <f t="array" aca="1" ref="J137" ca="1">単価区分(エリアマスタ[[#This Row],[地区]])</f>
        <v>#NAME?</v>
      </c>
    </row>
    <row r="138" spans="1:10">
      <c r="A138" s="272">
        <v>5</v>
      </c>
      <c r="B138" s="272">
        <v>19</v>
      </c>
      <c r="C138" s="99" t="str">
        <f t="shared" si="3"/>
        <v>5-19</v>
      </c>
      <c r="D138" s="102" t="e" cm="1">
        <f t="array" aca="1" ref="D138" ca="1">地区名(エリアマスタ[[#This Row],[地区]])</f>
        <v>#NAME?</v>
      </c>
      <c r="E138" s="282">
        <f>エリアマスタ[[#This Row],[No]]</f>
        <v>19</v>
      </c>
      <c r="F138" s="281" t="s">
        <v>74</v>
      </c>
      <c r="G138" s="283">
        <v>101</v>
      </c>
      <c r="H138" s="283">
        <v>55</v>
      </c>
      <c r="I138" s="283">
        <f>エリアマスタ[[#This Row],[戸建件数]]+エリアマスタ[[#This Row],[集合住宅件数]]</f>
        <v>156</v>
      </c>
      <c r="J138" s="283" t="e" cm="1">
        <f t="array" aca="1" ref="J138" ca="1">単価区分(エリアマスタ[[#This Row],[地区]])</f>
        <v>#NAME?</v>
      </c>
    </row>
    <row r="139" spans="1:10">
      <c r="A139" s="272">
        <v>5</v>
      </c>
      <c r="B139" s="272">
        <v>20</v>
      </c>
      <c r="C139" s="99" t="str">
        <f t="shared" si="3"/>
        <v>5-20</v>
      </c>
      <c r="D139" s="102" t="e" cm="1">
        <f t="array" aca="1" ref="D139" ca="1">地区名(エリアマスタ[[#This Row],[地区]])</f>
        <v>#NAME?</v>
      </c>
      <c r="E139" s="282">
        <f>エリアマスタ[[#This Row],[No]]</f>
        <v>20</v>
      </c>
      <c r="F139" s="281" t="s">
        <v>75</v>
      </c>
      <c r="G139" s="283">
        <v>197</v>
      </c>
      <c r="H139" s="283">
        <v>340</v>
      </c>
      <c r="I139" s="283">
        <f>エリアマスタ[[#This Row],[戸建件数]]+エリアマスタ[[#This Row],[集合住宅件数]]</f>
        <v>537</v>
      </c>
      <c r="J139" s="283" t="e" cm="1">
        <f t="array" aca="1" ref="J139" ca="1">単価区分(エリアマスタ[[#This Row],[地区]])</f>
        <v>#NAME?</v>
      </c>
    </row>
    <row r="140" spans="1:10">
      <c r="A140" s="272">
        <v>5</v>
      </c>
      <c r="B140" s="272">
        <v>21</v>
      </c>
      <c r="C140" s="99" t="str">
        <f t="shared" si="3"/>
        <v>5-21</v>
      </c>
      <c r="D140" s="102" t="e" cm="1">
        <f t="array" aca="1" ref="D140" ca="1">地区名(エリアマスタ[[#This Row],[地区]])</f>
        <v>#NAME?</v>
      </c>
      <c r="E140" s="282">
        <f>エリアマスタ[[#This Row],[No]]</f>
        <v>21</v>
      </c>
      <c r="F140" s="281" t="s">
        <v>76</v>
      </c>
      <c r="G140" s="283">
        <v>152</v>
      </c>
      <c r="H140" s="283">
        <v>218</v>
      </c>
      <c r="I140" s="283">
        <f>エリアマスタ[[#This Row],[戸建件数]]+エリアマスタ[[#This Row],[集合住宅件数]]</f>
        <v>370</v>
      </c>
      <c r="J140" s="283" t="e" cm="1">
        <f t="array" aca="1" ref="J140" ca="1">単価区分(エリアマスタ[[#This Row],[地区]])</f>
        <v>#NAME?</v>
      </c>
    </row>
    <row r="141" spans="1:10">
      <c r="A141" s="272">
        <v>5</v>
      </c>
      <c r="B141" s="272">
        <v>22</v>
      </c>
      <c r="C141" s="99" t="str">
        <f t="shared" si="3"/>
        <v>5-22</v>
      </c>
      <c r="D141" s="102" t="e" cm="1">
        <f t="array" aca="1" ref="D141" ca="1">地区名(エリアマスタ[[#This Row],[地区]])</f>
        <v>#NAME?</v>
      </c>
      <c r="E141" s="282">
        <f>エリアマスタ[[#This Row],[No]]</f>
        <v>22</v>
      </c>
      <c r="F141" s="281" t="s">
        <v>77</v>
      </c>
      <c r="G141" s="283">
        <v>180</v>
      </c>
      <c r="H141" s="283">
        <v>300</v>
      </c>
      <c r="I141" s="283">
        <f>エリアマスタ[[#This Row],[戸建件数]]+エリアマスタ[[#This Row],[集合住宅件数]]</f>
        <v>480</v>
      </c>
      <c r="J141" s="283" t="e" cm="1">
        <f t="array" aca="1" ref="J141" ca="1">単価区分(エリアマスタ[[#This Row],[地区]])</f>
        <v>#NAME?</v>
      </c>
    </row>
    <row r="142" spans="1:10">
      <c r="A142" s="272">
        <v>5</v>
      </c>
      <c r="B142" s="272">
        <v>23</v>
      </c>
      <c r="C142" s="99" t="str">
        <f t="shared" si="3"/>
        <v>5-23</v>
      </c>
      <c r="D142" s="102" t="e" cm="1">
        <f t="array" aca="1" ref="D142" ca="1">地区名(エリアマスタ[[#This Row],[地区]])</f>
        <v>#NAME?</v>
      </c>
      <c r="E142" s="282">
        <f>エリアマスタ[[#This Row],[No]]</f>
        <v>23</v>
      </c>
      <c r="F142" s="281" t="s">
        <v>362</v>
      </c>
      <c r="G142" s="283">
        <v>115</v>
      </c>
      <c r="H142" s="283">
        <v>260</v>
      </c>
      <c r="I142" s="283">
        <f>エリアマスタ[[#This Row],[戸建件数]]+エリアマスタ[[#This Row],[集合住宅件数]]</f>
        <v>375</v>
      </c>
      <c r="J142" s="283" t="e" cm="1">
        <f t="array" aca="1" ref="J142" ca="1">単価区分(エリアマスタ[[#This Row],[地区]])</f>
        <v>#NAME?</v>
      </c>
    </row>
    <row r="143" spans="1:10">
      <c r="A143" s="272">
        <v>5</v>
      </c>
      <c r="B143" s="272">
        <v>24</v>
      </c>
      <c r="C143" s="99" t="str">
        <f t="shared" si="3"/>
        <v>5-24</v>
      </c>
      <c r="D143" s="102" t="e" cm="1">
        <f t="array" aca="1" ref="D143" ca="1">地区名(エリアマスタ[[#This Row],[地区]])</f>
        <v>#NAME?</v>
      </c>
      <c r="E143" s="282">
        <f>エリアマスタ[[#This Row],[No]]</f>
        <v>24</v>
      </c>
      <c r="F143" s="281" t="s">
        <v>363</v>
      </c>
      <c r="G143" s="283">
        <v>90</v>
      </c>
      <c r="H143" s="283">
        <v>75</v>
      </c>
      <c r="I143" s="283">
        <f>エリアマスタ[[#This Row],[戸建件数]]+エリアマスタ[[#This Row],[集合住宅件数]]</f>
        <v>165</v>
      </c>
      <c r="J143" s="283" t="e" cm="1">
        <f t="array" aca="1" ref="J143" ca="1">単価区分(エリアマスタ[[#This Row],[地区]])</f>
        <v>#NAME?</v>
      </c>
    </row>
    <row r="144" spans="1:10">
      <c r="A144" s="272">
        <v>5</v>
      </c>
      <c r="B144" s="272">
        <v>25</v>
      </c>
      <c r="C144" s="99" t="str">
        <f t="shared" si="3"/>
        <v>5-25</v>
      </c>
      <c r="D144" s="102" t="e" cm="1">
        <f t="array" aca="1" ref="D144" ca="1">地区名(エリアマスタ[[#This Row],[地区]])</f>
        <v>#NAME?</v>
      </c>
      <c r="E144" s="282">
        <f>エリアマスタ[[#This Row],[No]]</f>
        <v>25</v>
      </c>
      <c r="F144" s="281" t="s">
        <v>79</v>
      </c>
      <c r="G144" s="285">
        <v>107</v>
      </c>
      <c r="H144" s="285">
        <v>279</v>
      </c>
      <c r="I144" s="283">
        <f>エリアマスタ[[#This Row],[戸建件数]]+エリアマスタ[[#This Row],[集合住宅件数]]</f>
        <v>386</v>
      </c>
      <c r="J144" s="283" t="e" cm="1">
        <f t="array" aca="1" ref="J144" ca="1">単価区分(エリアマスタ[[#This Row],[地区]])</f>
        <v>#NAME?</v>
      </c>
    </row>
    <row r="145" spans="1:10">
      <c r="A145" s="272">
        <v>5</v>
      </c>
      <c r="B145" s="272">
        <v>26</v>
      </c>
      <c r="C145" s="99" t="str">
        <f t="shared" si="3"/>
        <v>5-26</v>
      </c>
      <c r="D145" s="102" t="e" cm="1">
        <f t="array" aca="1" ref="D145" ca="1">地区名(エリアマスタ[[#This Row],[地区]])</f>
        <v>#NAME?</v>
      </c>
      <c r="E145" s="282">
        <f>エリアマスタ[[#This Row],[No]]</f>
        <v>26</v>
      </c>
      <c r="F145" s="281" t="s">
        <v>364</v>
      </c>
      <c r="G145" s="283">
        <v>66</v>
      </c>
      <c r="H145" s="283">
        <v>37</v>
      </c>
      <c r="I145" s="283">
        <f>エリアマスタ[[#This Row],[戸建件数]]+エリアマスタ[[#This Row],[集合住宅件数]]</f>
        <v>103</v>
      </c>
      <c r="J145" s="283" t="e" cm="1">
        <f t="array" aca="1" ref="J145" ca="1">単価区分(エリアマスタ[[#This Row],[地区]])</f>
        <v>#NAME?</v>
      </c>
    </row>
    <row r="146" spans="1:10">
      <c r="A146" s="272">
        <v>5</v>
      </c>
      <c r="B146" s="272">
        <v>27</v>
      </c>
      <c r="C146" s="99" t="str">
        <f t="shared" si="3"/>
        <v>5-27</v>
      </c>
      <c r="D146" s="102" t="e" cm="1">
        <f t="array" aca="1" ref="D146" ca="1">地区名(エリアマスタ[[#This Row],[地区]])</f>
        <v>#NAME?</v>
      </c>
      <c r="E146" s="282">
        <f>エリアマスタ[[#This Row],[No]]</f>
        <v>27</v>
      </c>
      <c r="F146" s="281" t="s">
        <v>365</v>
      </c>
      <c r="G146" s="283">
        <v>111</v>
      </c>
      <c r="H146" s="283">
        <v>160</v>
      </c>
      <c r="I146" s="283">
        <f>エリアマスタ[[#This Row],[戸建件数]]+エリアマスタ[[#This Row],[集合住宅件数]]</f>
        <v>271</v>
      </c>
      <c r="J146" s="283" t="e" cm="1">
        <f t="array" aca="1" ref="J146" ca="1">単価区分(エリアマスタ[[#This Row],[地区]])</f>
        <v>#NAME?</v>
      </c>
    </row>
    <row r="147" spans="1:10">
      <c r="A147" s="272">
        <v>6</v>
      </c>
      <c r="B147" s="272">
        <v>1</v>
      </c>
      <c r="C147" s="99" t="str">
        <f t="shared" si="3"/>
        <v>6-1</v>
      </c>
      <c r="D147" s="102" t="e" cm="1">
        <f t="array" aca="1" ref="D147" ca="1">地区名(エリアマスタ[[#This Row],[地区]])</f>
        <v>#NAME?</v>
      </c>
      <c r="E147" s="282">
        <f>エリアマスタ[[#This Row],[No]]</f>
        <v>1</v>
      </c>
      <c r="F147" s="281" t="s">
        <v>82</v>
      </c>
      <c r="G147" s="283">
        <v>99</v>
      </c>
      <c r="H147" s="283">
        <v>169</v>
      </c>
      <c r="I147" s="283">
        <f>エリアマスタ[[#This Row],[戸建件数]]+エリアマスタ[[#This Row],[集合住宅件数]]</f>
        <v>268</v>
      </c>
      <c r="J147" s="283" t="e" cm="1">
        <f t="array" aca="1" ref="J147" ca="1">単価区分(エリアマスタ[[#This Row],[地区]])</f>
        <v>#NAME?</v>
      </c>
    </row>
    <row r="148" spans="1:10">
      <c r="A148" s="272">
        <v>6</v>
      </c>
      <c r="B148" s="272">
        <v>2</v>
      </c>
      <c r="C148" s="99" t="str">
        <f t="shared" si="3"/>
        <v>6-2</v>
      </c>
      <c r="D148" s="102" t="e" cm="1">
        <f t="array" aca="1" ref="D148" ca="1">地区名(エリアマスタ[[#This Row],[地区]])</f>
        <v>#NAME?</v>
      </c>
      <c r="E148" s="282">
        <f>エリアマスタ[[#This Row],[No]]</f>
        <v>2</v>
      </c>
      <c r="F148" s="281" t="s">
        <v>84</v>
      </c>
      <c r="G148" s="283">
        <v>86</v>
      </c>
      <c r="H148" s="283">
        <v>144</v>
      </c>
      <c r="I148" s="283">
        <f>エリアマスタ[[#This Row],[戸建件数]]+エリアマスタ[[#This Row],[集合住宅件数]]</f>
        <v>230</v>
      </c>
      <c r="J148" s="283" t="e" cm="1">
        <f t="array" aca="1" ref="J148" ca="1">単価区分(エリアマスタ[[#This Row],[地区]])</f>
        <v>#NAME?</v>
      </c>
    </row>
    <row r="149" spans="1:10">
      <c r="A149" s="272">
        <v>6</v>
      </c>
      <c r="B149" s="272">
        <v>3</v>
      </c>
      <c r="C149" s="99" t="str">
        <f t="shared" si="3"/>
        <v>6-3</v>
      </c>
      <c r="D149" s="102" t="e" cm="1">
        <f t="array" aca="1" ref="D149" ca="1">地区名(エリアマスタ[[#This Row],[地区]])</f>
        <v>#NAME?</v>
      </c>
      <c r="E149" s="282">
        <f>エリアマスタ[[#This Row],[No]]</f>
        <v>3</v>
      </c>
      <c r="F149" s="281" t="s">
        <v>366</v>
      </c>
      <c r="G149" s="283">
        <v>158</v>
      </c>
      <c r="H149" s="283">
        <v>120</v>
      </c>
      <c r="I149" s="283">
        <f>エリアマスタ[[#This Row],[戸建件数]]+エリアマスタ[[#This Row],[集合住宅件数]]</f>
        <v>278</v>
      </c>
      <c r="J149" s="283" t="e" cm="1">
        <f t="array" aca="1" ref="J149" ca="1">単価区分(エリアマスタ[[#This Row],[地区]])</f>
        <v>#NAME?</v>
      </c>
    </row>
    <row r="150" spans="1:10">
      <c r="A150" s="272">
        <v>6</v>
      </c>
      <c r="B150" s="272">
        <v>4</v>
      </c>
      <c r="C150" s="99" t="str">
        <f t="shared" si="3"/>
        <v>6-4</v>
      </c>
      <c r="D150" s="102" t="e" cm="1">
        <f t="array" aca="1" ref="D150" ca="1">地区名(エリアマスタ[[#This Row],[地区]])</f>
        <v>#NAME?</v>
      </c>
      <c r="E150" s="282">
        <f>エリアマスタ[[#This Row],[No]]</f>
        <v>4</v>
      </c>
      <c r="F150" s="281" t="s">
        <v>248</v>
      </c>
      <c r="G150" s="283">
        <v>115</v>
      </c>
      <c r="H150" s="283">
        <v>130</v>
      </c>
      <c r="I150" s="283">
        <f>エリアマスタ[[#This Row],[戸建件数]]+エリアマスタ[[#This Row],[集合住宅件数]]</f>
        <v>245</v>
      </c>
      <c r="J150" s="283" t="e" cm="1">
        <f t="array" aca="1" ref="J150" ca="1">単価区分(エリアマスタ[[#This Row],[地区]])</f>
        <v>#NAME?</v>
      </c>
    </row>
    <row r="151" spans="1:10">
      <c r="A151" s="272">
        <v>6</v>
      </c>
      <c r="B151" s="272">
        <v>5</v>
      </c>
      <c r="C151" s="99" t="str">
        <f t="shared" si="3"/>
        <v>6-5</v>
      </c>
      <c r="D151" s="102" t="e" cm="1">
        <f t="array" aca="1" ref="D151" ca="1">地区名(エリアマスタ[[#This Row],[地区]])</f>
        <v>#NAME?</v>
      </c>
      <c r="E151" s="282">
        <f>エリアマスタ[[#This Row],[No]]</f>
        <v>5</v>
      </c>
      <c r="F151" s="281" t="s">
        <v>367</v>
      </c>
      <c r="G151" s="283">
        <v>169</v>
      </c>
      <c r="H151" s="283">
        <v>150</v>
      </c>
      <c r="I151" s="283">
        <f>エリアマスタ[[#This Row],[戸建件数]]+エリアマスタ[[#This Row],[集合住宅件数]]</f>
        <v>319</v>
      </c>
      <c r="J151" s="283" t="e" cm="1">
        <f t="array" aca="1" ref="J151" ca="1">単価区分(エリアマスタ[[#This Row],[地区]])</f>
        <v>#NAME?</v>
      </c>
    </row>
    <row r="152" spans="1:10">
      <c r="A152" s="272">
        <v>6</v>
      </c>
      <c r="B152" s="272">
        <v>6</v>
      </c>
      <c r="C152" s="99" t="str">
        <f t="shared" si="3"/>
        <v>6-6</v>
      </c>
      <c r="D152" s="102" t="e" cm="1">
        <f t="array" aca="1" ref="D152" ca="1">地区名(エリアマスタ[[#This Row],[地区]])</f>
        <v>#NAME?</v>
      </c>
      <c r="E152" s="282">
        <f>エリアマスタ[[#This Row],[No]]</f>
        <v>6</v>
      </c>
      <c r="F152" s="281" t="s">
        <v>368</v>
      </c>
      <c r="G152" s="283">
        <v>153</v>
      </c>
      <c r="H152" s="283">
        <v>138</v>
      </c>
      <c r="I152" s="283">
        <f>エリアマスタ[[#This Row],[戸建件数]]+エリアマスタ[[#This Row],[集合住宅件数]]</f>
        <v>291</v>
      </c>
      <c r="J152" s="283" t="e" cm="1">
        <f t="array" aca="1" ref="J152" ca="1">単価区分(エリアマスタ[[#This Row],[地区]])</f>
        <v>#NAME?</v>
      </c>
    </row>
    <row r="153" spans="1:10">
      <c r="A153" s="272">
        <v>6</v>
      </c>
      <c r="B153" s="272">
        <v>7</v>
      </c>
      <c r="C153" s="99" t="str">
        <f t="shared" si="3"/>
        <v>6-7</v>
      </c>
      <c r="D153" s="102" t="e" cm="1">
        <f t="array" aca="1" ref="D153" ca="1">地区名(エリアマスタ[[#This Row],[地区]])</f>
        <v>#NAME?</v>
      </c>
      <c r="E153" s="282">
        <f>エリアマスタ[[#This Row],[No]]</f>
        <v>7</v>
      </c>
      <c r="F153" s="281" t="s">
        <v>369</v>
      </c>
      <c r="G153" s="283">
        <v>280</v>
      </c>
      <c r="H153" s="283">
        <v>58</v>
      </c>
      <c r="I153" s="283">
        <f>エリアマスタ[[#This Row],[戸建件数]]+エリアマスタ[[#This Row],[集合住宅件数]]</f>
        <v>338</v>
      </c>
      <c r="J153" s="283" t="e" cm="1">
        <f t="array" aca="1" ref="J153" ca="1">単価区分(エリアマスタ[[#This Row],[地区]])</f>
        <v>#NAME?</v>
      </c>
    </row>
    <row r="154" spans="1:10">
      <c r="A154" s="272">
        <v>6</v>
      </c>
      <c r="B154" s="272">
        <v>8</v>
      </c>
      <c r="C154" s="99" t="str">
        <f t="shared" si="3"/>
        <v>6-8</v>
      </c>
      <c r="D154" s="102" t="e" cm="1">
        <f t="array" aca="1" ref="D154" ca="1">地区名(エリアマスタ[[#This Row],[地区]])</f>
        <v>#NAME?</v>
      </c>
      <c r="E154" s="282">
        <f>エリアマスタ[[#This Row],[No]]</f>
        <v>8</v>
      </c>
      <c r="F154" s="281" t="s">
        <v>370</v>
      </c>
      <c r="G154" s="283">
        <v>214</v>
      </c>
      <c r="H154" s="283">
        <v>142</v>
      </c>
      <c r="I154" s="283">
        <f>エリアマスタ[[#This Row],[戸建件数]]+エリアマスタ[[#This Row],[集合住宅件数]]</f>
        <v>356</v>
      </c>
      <c r="J154" s="283" t="e" cm="1">
        <f t="array" aca="1" ref="J154" ca="1">単価区分(エリアマスタ[[#This Row],[地区]])</f>
        <v>#NAME?</v>
      </c>
    </row>
    <row r="155" spans="1:10">
      <c r="A155" s="272">
        <v>6</v>
      </c>
      <c r="B155" s="272">
        <v>9</v>
      </c>
      <c r="C155" s="99" t="str">
        <f t="shared" si="3"/>
        <v>6-9</v>
      </c>
      <c r="D155" s="102" t="e" cm="1">
        <f t="array" aca="1" ref="D155" ca="1">地区名(エリアマスタ[[#This Row],[地区]])</f>
        <v>#NAME?</v>
      </c>
      <c r="E155" s="282">
        <f>エリアマスタ[[#This Row],[No]]</f>
        <v>9</v>
      </c>
      <c r="F155" s="281" t="s">
        <v>371</v>
      </c>
      <c r="G155" s="283">
        <v>141</v>
      </c>
      <c r="H155" s="283">
        <v>232</v>
      </c>
      <c r="I155" s="283">
        <f>エリアマスタ[[#This Row],[戸建件数]]+エリアマスタ[[#This Row],[集合住宅件数]]</f>
        <v>373</v>
      </c>
      <c r="J155" s="283" t="e" cm="1">
        <f t="array" aca="1" ref="J155" ca="1">単価区分(エリアマスタ[[#This Row],[地区]])</f>
        <v>#NAME?</v>
      </c>
    </row>
    <row r="156" spans="1:10">
      <c r="A156" s="272">
        <v>6</v>
      </c>
      <c r="B156" s="272">
        <v>10</v>
      </c>
      <c r="C156" s="99" t="str">
        <f t="shared" si="3"/>
        <v>6-10</v>
      </c>
      <c r="D156" s="102" t="e" cm="1">
        <f t="array" aca="1" ref="D156" ca="1">地区名(エリアマスタ[[#This Row],[地区]])</f>
        <v>#NAME?</v>
      </c>
      <c r="E156" s="282">
        <f>エリアマスタ[[#This Row],[No]]</f>
        <v>10</v>
      </c>
      <c r="F156" s="281" t="s">
        <v>372</v>
      </c>
      <c r="G156" s="283">
        <v>200</v>
      </c>
      <c r="H156" s="283">
        <v>125</v>
      </c>
      <c r="I156" s="283">
        <f>エリアマスタ[[#This Row],[戸建件数]]+エリアマスタ[[#This Row],[集合住宅件数]]</f>
        <v>325</v>
      </c>
      <c r="J156" s="283" t="e" cm="1">
        <f t="array" aca="1" ref="J156" ca="1">単価区分(エリアマスタ[[#This Row],[地区]])</f>
        <v>#NAME?</v>
      </c>
    </row>
    <row r="157" spans="1:10">
      <c r="A157" s="272">
        <v>6</v>
      </c>
      <c r="B157" s="272">
        <v>11</v>
      </c>
      <c r="C157" s="99" t="str">
        <f t="shared" si="3"/>
        <v>6-11</v>
      </c>
      <c r="D157" s="102" t="e" cm="1">
        <f t="array" aca="1" ref="D157" ca="1">地区名(エリアマスタ[[#This Row],[地区]])</f>
        <v>#NAME?</v>
      </c>
      <c r="E157" s="282">
        <f>エリアマスタ[[#This Row],[No]]</f>
        <v>11</v>
      </c>
      <c r="F157" s="281" t="s">
        <v>373</v>
      </c>
      <c r="G157" s="283">
        <v>220</v>
      </c>
      <c r="H157" s="283">
        <v>110</v>
      </c>
      <c r="I157" s="283">
        <f>エリアマスタ[[#This Row],[戸建件数]]+エリアマスタ[[#This Row],[集合住宅件数]]</f>
        <v>330</v>
      </c>
      <c r="J157" s="283" t="e" cm="1">
        <f t="array" aca="1" ref="J157" ca="1">単価区分(エリアマスタ[[#This Row],[地区]])</f>
        <v>#NAME?</v>
      </c>
    </row>
    <row r="158" spans="1:10">
      <c r="A158" s="272">
        <v>6</v>
      </c>
      <c r="B158" s="272">
        <v>12</v>
      </c>
      <c r="C158" s="99" t="str">
        <f t="shared" si="3"/>
        <v>6-12</v>
      </c>
      <c r="D158" s="102" t="e" cm="1">
        <f t="array" aca="1" ref="D158" ca="1">地区名(エリアマスタ[[#This Row],[地区]])</f>
        <v>#NAME?</v>
      </c>
      <c r="E158" s="282">
        <f>エリアマスタ[[#This Row],[No]]</f>
        <v>12</v>
      </c>
      <c r="F158" s="281" t="s">
        <v>374</v>
      </c>
      <c r="G158" s="283">
        <v>240</v>
      </c>
      <c r="H158" s="283">
        <v>130</v>
      </c>
      <c r="I158" s="283">
        <f>エリアマスタ[[#This Row],[戸建件数]]+エリアマスタ[[#This Row],[集合住宅件数]]</f>
        <v>370</v>
      </c>
      <c r="J158" s="283" t="e" cm="1">
        <f t="array" aca="1" ref="J158" ca="1">単価区分(エリアマスタ[[#This Row],[地区]])</f>
        <v>#NAME?</v>
      </c>
    </row>
    <row r="159" spans="1:10">
      <c r="A159" s="272">
        <v>6</v>
      </c>
      <c r="B159" s="272">
        <v>13</v>
      </c>
      <c r="C159" s="99" t="str">
        <f t="shared" si="3"/>
        <v>6-13</v>
      </c>
      <c r="D159" s="102" t="e" cm="1">
        <f t="array" aca="1" ref="D159" ca="1">地区名(エリアマスタ[[#This Row],[地区]])</f>
        <v>#NAME?</v>
      </c>
      <c r="E159" s="282">
        <f>エリアマスタ[[#This Row],[No]]</f>
        <v>13</v>
      </c>
      <c r="F159" s="281" t="s">
        <v>375</v>
      </c>
      <c r="G159" s="283">
        <v>395</v>
      </c>
      <c r="H159" s="283">
        <v>110</v>
      </c>
      <c r="I159" s="283">
        <f>エリアマスタ[[#This Row],[戸建件数]]+エリアマスタ[[#This Row],[集合住宅件数]]</f>
        <v>505</v>
      </c>
      <c r="J159" s="283" t="e" cm="1">
        <f t="array" aca="1" ref="J159" ca="1">単価区分(エリアマスタ[[#This Row],[地区]])</f>
        <v>#NAME?</v>
      </c>
    </row>
    <row r="160" spans="1:10">
      <c r="A160" s="272">
        <v>6</v>
      </c>
      <c r="B160" s="272">
        <v>14</v>
      </c>
      <c r="C160" s="99" t="str">
        <f t="shared" si="3"/>
        <v>6-14</v>
      </c>
      <c r="D160" s="102" t="e" cm="1">
        <f t="array" aca="1" ref="D160" ca="1">地区名(エリアマスタ[[#This Row],[地区]])</f>
        <v>#NAME?</v>
      </c>
      <c r="E160" s="282">
        <f>エリアマスタ[[#This Row],[No]]</f>
        <v>14</v>
      </c>
      <c r="F160" s="281" t="s">
        <v>376</v>
      </c>
      <c r="G160" s="283">
        <v>300</v>
      </c>
      <c r="H160" s="283">
        <v>0</v>
      </c>
      <c r="I160" s="283">
        <f>エリアマスタ[[#This Row],[戸建件数]]+エリアマスタ[[#This Row],[集合住宅件数]]</f>
        <v>300</v>
      </c>
      <c r="J160" s="283" t="e" cm="1">
        <f t="array" aca="1" ref="J160" ca="1">単価区分(エリアマスタ[[#This Row],[地区]])</f>
        <v>#NAME?</v>
      </c>
    </row>
    <row r="161" spans="1:10">
      <c r="A161" s="272">
        <v>6</v>
      </c>
      <c r="B161" s="272">
        <v>15</v>
      </c>
      <c r="C161" s="99" t="str">
        <f t="shared" si="3"/>
        <v>6-15</v>
      </c>
      <c r="D161" s="102" t="e" cm="1">
        <f t="array" aca="1" ref="D161" ca="1">地区名(エリアマスタ[[#This Row],[地区]])</f>
        <v>#NAME?</v>
      </c>
      <c r="E161" s="282">
        <f>エリアマスタ[[#This Row],[No]]</f>
        <v>15</v>
      </c>
      <c r="F161" s="281" t="s">
        <v>377</v>
      </c>
      <c r="G161" s="283">
        <v>311</v>
      </c>
      <c r="H161" s="283">
        <v>164</v>
      </c>
      <c r="I161" s="283">
        <f>エリアマスタ[[#This Row],[戸建件数]]+エリアマスタ[[#This Row],[集合住宅件数]]</f>
        <v>475</v>
      </c>
      <c r="J161" s="283" t="e" cm="1">
        <f t="array" aca="1" ref="J161" ca="1">単価区分(エリアマスタ[[#This Row],[地区]])</f>
        <v>#NAME?</v>
      </c>
    </row>
    <row r="162" spans="1:10">
      <c r="A162" s="272">
        <v>6</v>
      </c>
      <c r="B162" s="272">
        <v>16</v>
      </c>
      <c r="C162" s="99" t="str">
        <f t="shared" si="3"/>
        <v>6-16</v>
      </c>
      <c r="D162" s="102" t="e" cm="1">
        <f t="array" aca="1" ref="D162" ca="1">地区名(エリアマスタ[[#This Row],[地区]])</f>
        <v>#NAME?</v>
      </c>
      <c r="E162" s="282">
        <f>エリアマスタ[[#This Row],[No]]</f>
        <v>16</v>
      </c>
      <c r="F162" s="281" t="s">
        <v>378</v>
      </c>
      <c r="G162" s="283">
        <v>241</v>
      </c>
      <c r="H162" s="283">
        <v>79</v>
      </c>
      <c r="I162" s="283">
        <f>エリアマスタ[[#This Row],[戸建件数]]+エリアマスタ[[#This Row],[集合住宅件数]]</f>
        <v>320</v>
      </c>
      <c r="J162" s="283" t="e" cm="1">
        <f t="array" aca="1" ref="J162" ca="1">単価区分(エリアマスタ[[#This Row],[地区]])</f>
        <v>#NAME?</v>
      </c>
    </row>
    <row r="163" spans="1:10">
      <c r="A163" s="272">
        <v>6</v>
      </c>
      <c r="B163" s="272">
        <v>17</v>
      </c>
      <c r="C163" s="99" t="str">
        <f t="shared" si="3"/>
        <v>6-17</v>
      </c>
      <c r="D163" s="102" t="e" cm="1">
        <f t="array" aca="1" ref="D163" ca="1">地区名(エリアマスタ[[#This Row],[地区]])</f>
        <v>#NAME?</v>
      </c>
      <c r="E163" s="282">
        <f>エリアマスタ[[#This Row],[No]]</f>
        <v>17</v>
      </c>
      <c r="F163" s="281" t="s">
        <v>3210</v>
      </c>
      <c r="G163" s="283">
        <v>21</v>
      </c>
      <c r="H163" s="283">
        <v>452</v>
      </c>
      <c r="I163" s="283">
        <f>エリアマスタ[[#This Row],[戸建件数]]+エリアマスタ[[#This Row],[集合住宅件数]]</f>
        <v>473</v>
      </c>
      <c r="J163" s="283" t="e" cm="1">
        <f t="array" aca="1" ref="J163" ca="1">単価区分(エリアマスタ[[#This Row],[地区]])</f>
        <v>#NAME?</v>
      </c>
    </row>
    <row r="164" spans="1:10">
      <c r="A164" s="272">
        <v>6</v>
      </c>
      <c r="B164" s="272">
        <v>18</v>
      </c>
      <c r="C164" s="99" t="str">
        <f t="shared" si="3"/>
        <v>6-18</v>
      </c>
      <c r="D164" s="102" t="e" cm="1">
        <f t="array" aca="1" ref="D164" ca="1">地区名(エリアマスタ[[#This Row],[地区]])</f>
        <v>#NAME?</v>
      </c>
      <c r="E164" s="282">
        <f>エリアマスタ[[#This Row],[No]]</f>
        <v>18</v>
      </c>
      <c r="F164" s="281" t="s">
        <v>380</v>
      </c>
      <c r="G164" s="283">
        <v>51</v>
      </c>
      <c r="H164" s="283">
        <v>443</v>
      </c>
      <c r="I164" s="283">
        <f>エリアマスタ[[#This Row],[戸建件数]]+エリアマスタ[[#This Row],[集合住宅件数]]</f>
        <v>494</v>
      </c>
      <c r="J164" s="283" t="e" cm="1">
        <f t="array" aca="1" ref="J164" ca="1">単価区分(エリアマスタ[[#This Row],[地区]])</f>
        <v>#NAME?</v>
      </c>
    </row>
    <row r="165" spans="1:10">
      <c r="A165" s="272">
        <v>6</v>
      </c>
      <c r="B165" s="272">
        <v>19</v>
      </c>
      <c r="C165" s="99" t="str">
        <f t="shared" si="3"/>
        <v>6-19</v>
      </c>
      <c r="D165" s="102" t="e" cm="1">
        <f t="array" aca="1" ref="D165" ca="1">地区名(エリアマスタ[[#This Row],[地区]])</f>
        <v>#NAME?</v>
      </c>
      <c r="E165" s="282">
        <f>エリアマスタ[[#This Row],[No]]</f>
        <v>19</v>
      </c>
      <c r="F165" s="281" t="s">
        <v>381</v>
      </c>
      <c r="G165" s="283">
        <v>98</v>
      </c>
      <c r="H165" s="283">
        <v>163</v>
      </c>
      <c r="I165" s="283">
        <f>エリアマスタ[[#This Row],[戸建件数]]+エリアマスタ[[#This Row],[集合住宅件数]]</f>
        <v>261</v>
      </c>
      <c r="J165" s="283" t="e" cm="1">
        <f t="array" aca="1" ref="J165" ca="1">単価区分(エリアマスタ[[#This Row],[地区]])</f>
        <v>#NAME?</v>
      </c>
    </row>
    <row r="166" spans="1:10">
      <c r="A166" s="272">
        <v>6</v>
      </c>
      <c r="B166" s="272">
        <v>20</v>
      </c>
      <c r="C166" s="99" t="str">
        <f t="shared" si="3"/>
        <v>6-20</v>
      </c>
      <c r="D166" s="102" t="e" cm="1">
        <f t="array" aca="1" ref="D166" ca="1">地区名(エリアマスタ[[#This Row],[地区]])</f>
        <v>#NAME?</v>
      </c>
      <c r="E166" s="282">
        <f>エリアマスタ[[#This Row],[No]]</f>
        <v>20</v>
      </c>
      <c r="F166" s="281" t="s">
        <v>382</v>
      </c>
      <c r="G166" s="283">
        <v>91</v>
      </c>
      <c r="H166" s="283">
        <v>56</v>
      </c>
      <c r="I166" s="283">
        <f>エリアマスタ[[#This Row],[戸建件数]]+エリアマスタ[[#This Row],[集合住宅件数]]</f>
        <v>147</v>
      </c>
      <c r="J166" s="283" t="e" cm="1">
        <f t="array" aca="1" ref="J166" ca="1">単価区分(エリアマスタ[[#This Row],[地区]])</f>
        <v>#NAME?</v>
      </c>
    </row>
    <row r="167" spans="1:10">
      <c r="A167" s="272">
        <v>6</v>
      </c>
      <c r="B167" s="272">
        <v>21</v>
      </c>
      <c r="C167" s="99" t="str">
        <f t="shared" si="3"/>
        <v>6-21</v>
      </c>
      <c r="D167" s="102" t="e" cm="1">
        <f t="array" aca="1" ref="D167" ca="1">地区名(エリアマスタ[[#This Row],[地区]])</f>
        <v>#NAME?</v>
      </c>
      <c r="E167" s="282">
        <f>エリアマスタ[[#This Row],[No]]</f>
        <v>21</v>
      </c>
      <c r="F167" s="281" t="s">
        <v>383</v>
      </c>
      <c r="G167" s="283">
        <v>50</v>
      </c>
      <c r="H167" s="283">
        <v>115</v>
      </c>
      <c r="I167" s="283">
        <f>エリアマスタ[[#This Row],[戸建件数]]+エリアマスタ[[#This Row],[集合住宅件数]]</f>
        <v>165</v>
      </c>
      <c r="J167" s="283" t="e" cm="1">
        <f t="array" aca="1" ref="J167" ca="1">単価区分(エリアマスタ[[#This Row],[地区]])</f>
        <v>#NAME?</v>
      </c>
    </row>
    <row r="168" spans="1:10">
      <c r="A168" s="272">
        <v>6</v>
      </c>
      <c r="B168" s="272">
        <v>22</v>
      </c>
      <c r="C168" s="99" t="str">
        <f t="shared" si="3"/>
        <v>6-22</v>
      </c>
      <c r="D168" s="102" t="e" cm="1">
        <f t="array" aca="1" ref="D168" ca="1">地区名(エリアマスタ[[#This Row],[地区]])</f>
        <v>#NAME?</v>
      </c>
      <c r="E168" s="282">
        <f>エリアマスタ[[#This Row],[No]]</f>
        <v>22</v>
      </c>
      <c r="F168" s="281" t="s">
        <v>384</v>
      </c>
      <c r="G168" s="283">
        <v>120</v>
      </c>
      <c r="H168" s="283">
        <v>210</v>
      </c>
      <c r="I168" s="283">
        <f>エリアマスタ[[#This Row],[戸建件数]]+エリアマスタ[[#This Row],[集合住宅件数]]</f>
        <v>330</v>
      </c>
      <c r="J168" s="283" t="e" cm="1">
        <f t="array" aca="1" ref="J168" ca="1">単価区分(エリアマスタ[[#This Row],[地区]])</f>
        <v>#NAME?</v>
      </c>
    </row>
    <row r="169" spans="1:10">
      <c r="A169" s="272">
        <v>6</v>
      </c>
      <c r="B169" s="272">
        <v>23</v>
      </c>
      <c r="C169" s="99" t="str">
        <f t="shared" si="3"/>
        <v>6-23</v>
      </c>
      <c r="D169" s="102" t="e" cm="1">
        <f t="array" aca="1" ref="D169" ca="1">地区名(エリアマスタ[[#This Row],[地区]])</f>
        <v>#NAME?</v>
      </c>
      <c r="E169" s="282">
        <f>エリアマスタ[[#This Row],[No]]</f>
        <v>23</v>
      </c>
      <c r="F169" s="281" t="s">
        <v>385</v>
      </c>
      <c r="G169" s="283">
        <v>10</v>
      </c>
      <c r="H169" s="283">
        <v>370</v>
      </c>
      <c r="I169" s="283">
        <f>エリアマスタ[[#This Row],[戸建件数]]+エリアマスタ[[#This Row],[集合住宅件数]]</f>
        <v>380</v>
      </c>
      <c r="J169" s="283" t="e" cm="1">
        <f t="array" aca="1" ref="J169" ca="1">単価区分(エリアマスタ[[#This Row],[地区]])</f>
        <v>#NAME?</v>
      </c>
    </row>
    <row r="170" spans="1:10">
      <c r="A170" s="272">
        <v>6</v>
      </c>
      <c r="B170" s="272">
        <v>24</v>
      </c>
      <c r="C170" s="99" t="str">
        <f t="shared" si="3"/>
        <v>6-24</v>
      </c>
      <c r="D170" s="102" t="e" cm="1">
        <f t="array" aca="1" ref="D170" ca="1">地区名(エリアマスタ[[#This Row],[地区]])</f>
        <v>#NAME?</v>
      </c>
      <c r="E170" s="282">
        <f>エリアマスタ[[#This Row],[No]]</f>
        <v>24</v>
      </c>
      <c r="F170" s="281" t="s">
        <v>386</v>
      </c>
      <c r="G170" s="283">
        <v>140</v>
      </c>
      <c r="H170" s="283">
        <v>296</v>
      </c>
      <c r="I170" s="283">
        <f>エリアマスタ[[#This Row],[戸建件数]]+エリアマスタ[[#This Row],[集合住宅件数]]</f>
        <v>436</v>
      </c>
      <c r="J170" s="283" t="e" cm="1">
        <f t="array" aca="1" ref="J170" ca="1">単価区分(エリアマスタ[[#This Row],[地区]])</f>
        <v>#NAME?</v>
      </c>
    </row>
    <row r="171" spans="1:10">
      <c r="A171" s="272">
        <v>6</v>
      </c>
      <c r="B171" s="272">
        <v>25</v>
      </c>
      <c r="C171" s="99" t="str">
        <f t="shared" si="3"/>
        <v>6-25</v>
      </c>
      <c r="D171" s="102" t="e" cm="1">
        <f t="array" aca="1" ref="D171" ca="1">地区名(エリアマスタ[[#This Row],[地区]])</f>
        <v>#NAME?</v>
      </c>
      <c r="E171" s="282">
        <f>エリアマスタ[[#This Row],[No]]</f>
        <v>25</v>
      </c>
      <c r="F171" s="281" t="s">
        <v>387</v>
      </c>
      <c r="G171" s="283">
        <v>110</v>
      </c>
      <c r="H171" s="283">
        <v>218</v>
      </c>
      <c r="I171" s="283">
        <f>エリアマスタ[[#This Row],[戸建件数]]+エリアマスタ[[#This Row],[集合住宅件数]]</f>
        <v>328</v>
      </c>
      <c r="J171" s="283" t="e" cm="1">
        <f t="array" aca="1" ref="J171" ca="1">単価区分(エリアマスタ[[#This Row],[地区]])</f>
        <v>#NAME?</v>
      </c>
    </row>
    <row r="172" spans="1:10">
      <c r="A172" s="272">
        <v>6</v>
      </c>
      <c r="B172" s="272">
        <v>26</v>
      </c>
      <c r="C172" s="99" t="str">
        <f t="shared" si="3"/>
        <v>6-26</v>
      </c>
      <c r="D172" s="102" t="e" cm="1">
        <f t="array" aca="1" ref="D172" ca="1">地区名(エリアマスタ[[#This Row],[地区]])</f>
        <v>#NAME?</v>
      </c>
      <c r="E172" s="282">
        <f>エリアマスタ[[#This Row],[No]]</f>
        <v>26</v>
      </c>
      <c r="F172" s="281" t="s">
        <v>388</v>
      </c>
      <c r="G172" s="283">
        <v>144</v>
      </c>
      <c r="H172" s="283">
        <v>231</v>
      </c>
      <c r="I172" s="283">
        <f>エリアマスタ[[#This Row],[戸建件数]]+エリアマスタ[[#This Row],[集合住宅件数]]</f>
        <v>375</v>
      </c>
      <c r="J172" s="283" t="e" cm="1">
        <f t="array" aca="1" ref="J172" ca="1">単価区分(エリアマスタ[[#This Row],[地区]])</f>
        <v>#NAME?</v>
      </c>
    </row>
    <row r="173" spans="1:10">
      <c r="A173" s="272">
        <v>6</v>
      </c>
      <c r="B173" s="272">
        <v>27</v>
      </c>
      <c r="C173" s="99" t="str">
        <f t="shared" si="3"/>
        <v>6-27</v>
      </c>
      <c r="D173" s="102" t="e" cm="1">
        <f t="array" aca="1" ref="D173" ca="1">地区名(エリアマスタ[[#This Row],[地区]])</f>
        <v>#NAME?</v>
      </c>
      <c r="E173" s="282">
        <f>エリアマスタ[[#This Row],[No]]</f>
        <v>27</v>
      </c>
      <c r="F173" s="281" t="s">
        <v>389</v>
      </c>
      <c r="G173" s="283">
        <v>94</v>
      </c>
      <c r="H173" s="283">
        <v>115</v>
      </c>
      <c r="I173" s="283">
        <f>エリアマスタ[[#This Row],[戸建件数]]+エリアマスタ[[#This Row],[集合住宅件数]]</f>
        <v>209</v>
      </c>
      <c r="J173" s="283" t="e" cm="1">
        <f t="array" aca="1" ref="J173" ca="1">単価区分(エリアマスタ[[#This Row],[地区]])</f>
        <v>#NAME?</v>
      </c>
    </row>
    <row r="174" spans="1:10">
      <c r="A174" s="272">
        <v>6</v>
      </c>
      <c r="B174" s="272">
        <v>28</v>
      </c>
      <c r="C174" s="99" t="str">
        <f t="shared" si="3"/>
        <v>6-28</v>
      </c>
      <c r="D174" s="102" t="e" cm="1">
        <f t="array" aca="1" ref="D174" ca="1">地区名(エリアマスタ[[#This Row],[地区]])</f>
        <v>#NAME?</v>
      </c>
      <c r="E174" s="282">
        <f>エリアマスタ[[#This Row],[No]]</f>
        <v>28</v>
      </c>
      <c r="F174" s="281" t="s">
        <v>390</v>
      </c>
      <c r="G174" s="283">
        <v>164</v>
      </c>
      <c r="H174" s="283">
        <v>64</v>
      </c>
      <c r="I174" s="283">
        <f>エリアマスタ[[#This Row],[戸建件数]]+エリアマスタ[[#This Row],[集合住宅件数]]</f>
        <v>228</v>
      </c>
      <c r="J174" s="283" t="e" cm="1">
        <f t="array" aca="1" ref="J174" ca="1">単価区分(エリアマスタ[[#This Row],[地区]])</f>
        <v>#NAME?</v>
      </c>
    </row>
    <row r="175" spans="1:10">
      <c r="A175" s="272">
        <v>6</v>
      </c>
      <c r="B175" s="272">
        <v>29</v>
      </c>
      <c r="C175" s="99" t="str">
        <f t="shared" si="3"/>
        <v>6-29</v>
      </c>
      <c r="D175" s="102" t="e" cm="1">
        <f t="array" aca="1" ref="D175" ca="1">地区名(エリアマスタ[[#This Row],[地区]])</f>
        <v>#NAME?</v>
      </c>
      <c r="E175" s="282">
        <f>エリアマスタ[[#This Row],[No]]</f>
        <v>29</v>
      </c>
      <c r="F175" s="281" t="s">
        <v>391</v>
      </c>
      <c r="G175" s="283">
        <v>120</v>
      </c>
      <c r="H175" s="283">
        <v>90</v>
      </c>
      <c r="I175" s="283">
        <f>エリアマスタ[[#This Row],[戸建件数]]+エリアマスタ[[#This Row],[集合住宅件数]]</f>
        <v>210</v>
      </c>
      <c r="J175" s="283" t="e" cm="1">
        <f t="array" aca="1" ref="J175" ca="1">単価区分(エリアマスタ[[#This Row],[地区]])</f>
        <v>#NAME?</v>
      </c>
    </row>
    <row r="176" spans="1:10">
      <c r="A176" s="272">
        <v>6</v>
      </c>
      <c r="B176" s="272">
        <v>30</v>
      </c>
      <c r="C176" s="99" t="str">
        <f t="shared" si="3"/>
        <v>6-30</v>
      </c>
      <c r="D176" s="102" t="e" cm="1">
        <f t="array" aca="1" ref="D176" ca="1">地区名(エリアマスタ[[#This Row],[地区]])</f>
        <v>#NAME?</v>
      </c>
      <c r="E176" s="282">
        <f>エリアマスタ[[#This Row],[No]]</f>
        <v>30</v>
      </c>
      <c r="F176" s="281" t="s">
        <v>392</v>
      </c>
      <c r="G176" s="283">
        <v>114</v>
      </c>
      <c r="H176" s="283">
        <v>137</v>
      </c>
      <c r="I176" s="283">
        <f>エリアマスタ[[#This Row],[戸建件数]]+エリアマスタ[[#This Row],[集合住宅件数]]</f>
        <v>251</v>
      </c>
      <c r="J176" s="283" t="e" cm="1">
        <f t="array" aca="1" ref="J176" ca="1">単価区分(エリアマスタ[[#This Row],[地区]])</f>
        <v>#NAME?</v>
      </c>
    </row>
    <row r="177" spans="1:10">
      <c r="A177" s="272">
        <v>6</v>
      </c>
      <c r="B177" s="272">
        <v>31</v>
      </c>
      <c r="C177" s="99" t="str">
        <f t="shared" si="3"/>
        <v>6-31</v>
      </c>
      <c r="D177" s="102" t="e" cm="1">
        <f t="array" aca="1" ref="D177" ca="1">地区名(エリアマスタ[[#This Row],[地区]])</f>
        <v>#NAME?</v>
      </c>
      <c r="E177" s="282">
        <f>エリアマスタ[[#This Row],[No]]</f>
        <v>31</v>
      </c>
      <c r="F177" s="281" t="s">
        <v>393</v>
      </c>
      <c r="G177" s="283">
        <v>154</v>
      </c>
      <c r="H177" s="283">
        <v>146</v>
      </c>
      <c r="I177" s="283">
        <f>エリアマスタ[[#This Row],[戸建件数]]+エリアマスタ[[#This Row],[集合住宅件数]]</f>
        <v>300</v>
      </c>
      <c r="J177" s="283" t="e" cm="1">
        <f t="array" aca="1" ref="J177" ca="1">単価区分(エリアマスタ[[#This Row],[地区]])</f>
        <v>#NAME?</v>
      </c>
    </row>
    <row r="178" spans="1:10">
      <c r="A178" s="272">
        <v>6</v>
      </c>
      <c r="B178" s="272">
        <v>32</v>
      </c>
      <c r="C178" s="99" t="str">
        <f t="shared" si="3"/>
        <v>6-32</v>
      </c>
      <c r="D178" s="102" t="e" cm="1">
        <f t="array" aca="1" ref="D178" ca="1">地区名(エリアマスタ[[#This Row],[地区]])</f>
        <v>#NAME?</v>
      </c>
      <c r="E178" s="282">
        <f>エリアマスタ[[#This Row],[No]]</f>
        <v>32</v>
      </c>
      <c r="F178" s="281" t="s">
        <v>394</v>
      </c>
      <c r="G178" s="283">
        <v>110</v>
      </c>
      <c r="H178" s="283">
        <v>156</v>
      </c>
      <c r="I178" s="283">
        <f>エリアマスタ[[#This Row],[戸建件数]]+エリアマスタ[[#This Row],[集合住宅件数]]</f>
        <v>266</v>
      </c>
      <c r="J178" s="283" t="e" cm="1">
        <f t="array" aca="1" ref="J178" ca="1">単価区分(エリアマスタ[[#This Row],[地区]])</f>
        <v>#NAME?</v>
      </c>
    </row>
    <row r="179" spans="1:10">
      <c r="A179" s="272">
        <v>6</v>
      </c>
      <c r="B179" s="272">
        <v>33</v>
      </c>
      <c r="C179" s="99" t="str">
        <f t="shared" si="3"/>
        <v>6-33</v>
      </c>
      <c r="D179" s="102" t="e" cm="1">
        <f t="array" aca="1" ref="D179" ca="1">地区名(エリアマスタ[[#This Row],[地区]])</f>
        <v>#NAME?</v>
      </c>
      <c r="E179" s="282">
        <f>エリアマスタ[[#This Row],[No]]</f>
        <v>33</v>
      </c>
      <c r="F179" s="281" t="s">
        <v>395</v>
      </c>
      <c r="G179" s="283">
        <v>405</v>
      </c>
      <c r="H179" s="283">
        <v>152</v>
      </c>
      <c r="I179" s="283">
        <f>エリアマスタ[[#This Row],[戸建件数]]+エリアマスタ[[#This Row],[集合住宅件数]]</f>
        <v>557</v>
      </c>
      <c r="J179" s="283" t="e" cm="1">
        <f t="array" aca="1" ref="J179" ca="1">単価区分(エリアマスタ[[#This Row],[地区]])</f>
        <v>#NAME?</v>
      </c>
    </row>
    <row r="180" spans="1:10">
      <c r="A180" s="272">
        <v>6</v>
      </c>
      <c r="B180" s="272">
        <v>34</v>
      </c>
      <c r="C180" s="99" t="str">
        <f t="shared" si="3"/>
        <v>6-34</v>
      </c>
      <c r="D180" s="102" t="e" cm="1">
        <f t="array" aca="1" ref="D180" ca="1">地区名(エリアマスタ[[#This Row],[地区]])</f>
        <v>#NAME?</v>
      </c>
      <c r="E180" s="282">
        <f>エリアマスタ[[#This Row],[No]]</f>
        <v>34</v>
      </c>
      <c r="F180" s="281" t="s">
        <v>103</v>
      </c>
      <c r="G180" s="283">
        <v>238</v>
      </c>
      <c r="H180" s="283">
        <v>56</v>
      </c>
      <c r="I180" s="283">
        <f>エリアマスタ[[#This Row],[戸建件数]]+エリアマスタ[[#This Row],[集合住宅件数]]</f>
        <v>294</v>
      </c>
      <c r="J180" s="283" t="e" cm="1">
        <f t="array" aca="1" ref="J180" ca="1">単価区分(エリアマスタ[[#This Row],[地区]])</f>
        <v>#NAME?</v>
      </c>
    </row>
    <row r="181" spans="1:10">
      <c r="A181" s="272">
        <v>6</v>
      </c>
      <c r="B181" s="272">
        <v>35</v>
      </c>
      <c r="C181" s="99" t="str">
        <f t="shared" si="3"/>
        <v>6-35</v>
      </c>
      <c r="D181" s="102" t="e" cm="1">
        <f t="array" aca="1" ref="D181" ca="1">地区名(エリアマスタ[[#This Row],[地区]])</f>
        <v>#NAME?</v>
      </c>
      <c r="E181" s="282">
        <f>エリアマスタ[[#This Row],[No]]</f>
        <v>35</v>
      </c>
      <c r="F181" s="281" t="s">
        <v>396</v>
      </c>
      <c r="G181" s="283">
        <v>109</v>
      </c>
      <c r="H181" s="283">
        <v>170</v>
      </c>
      <c r="I181" s="283">
        <f>エリアマスタ[[#This Row],[戸建件数]]+エリアマスタ[[#This Row],[集合住宅件数]]</f>
        <v>279</v>
      </c>
      <c r="J181" s="283" t="e" cm="1">
        <f t="array" aca="1" ref="J181" ca="1">単価区分(エリアマスタ[[#This Row],[地区]])</f>
        <v>#NAME?</v>
      </c>
    </row>
    <row r="182" spans="1:10">
      <c r="A182" s="272">
        <v>6</v>
      </c>
      <c r="B182" s="272">
        <v>36</v>
      </c>
      <c r="C182" s="99" t="str">
        <f t="shared" si="3"/>
        <v>6-36</v>
      </c>
      <c r="D182" s="102" t="e" cm="1">
        <f t="array" aca="1" ref="D182" ca="1">地区名(エリアマスタ[[#This Row],[地区]])</f>
        <v>#NAME?</v>
      </c>
      <c r="E182" s="282">
        <f>エリアマスタ[[#This Row],[No]]</f>
        <v>36</v>
      </c>
      <c r="F182" s="281" t="s">
        <v>3145</v>
      </c>
      <c r="G182" s="283">
        <v>17</v>
      </c>
      <c r="H182" s="283">
        <v>355</v>
      </c>
      <c r="I182" s="283">
        <f>エリアマスタ[[#This Row],[戸建件数]]+エリアマスタ[[#This Row],[集合住宅件数]]</f>
        <v>372</v>
      </c>
      <c r="J182" s="283" t="e" cm="1">
        <f t="array" aca="1" ref="J182" ca="1">単価区分(エリアマスタ[[#This Row],[地区]])</f>
        <v>#NAME?</v>
      </c>
    </row>
    <row r="183" spans="1:10">
      <c r="A183" s="272">
        <v>7</v>
      </c>
      <c r="B183" s="272">
        <v>1</v>
      </c>
      <c r="C183" s="99" t="str">
        <f t="shared" si="3"/>
        <v>7-1</v>
      </c>
      <c r="D183" s="102" t="e" cm="1">
        <f t="array" aca="1" ref="D183" ca="1">地区名(エリアマスタ[[#This Row],[地区]])</f>
        <v>#NAME?</v>
      </c>
      <c r="E183" s="282">
        <f>エリアマスタ[[#This Row],[No]]</f>
        <v>1</v>
      </c>
      <c r="F183" s="281" t="s">
        <v>83</v>
      </c>
      <c r="G183" s="283">
        <v>97</v>
      </c>
      <c r="H183" s="283">
        <v>19</v>
      </c>
      <c r="I183" s="283">
        <f>エリアマスタ[[#This Row],[戸建件数]]+エリアマスタ[[#This Row],[集合住宅件数]]</f>
        <v>116</v>
      </c>
      <c r="J183" s="283" t="e" cm="1">
        <f t="array" aca="1" ref="J183" ca="1">単価区分(エリアマスタ[[#This Row],[地区]])</f>
        <v>#NAME?</v>
      </c>
    </row>
    <row r="184" spans="1:10">
      <c r="A184" s="272">
        <v>7</v>
      </c>
      <c r="B184" s="272">
        <v>2</v>
      </c>
      <c r="C184" s="99" t="str">
        <f t="shared" si="3"/>
        <v>7-2</v>
      </c>
      <c r="D184" s="102" t="e" cm="1">
        <f t="array" aca="1" ref="D184" ca="1">地区名(エリアマスタ[[#This Row],[地区]])</f>
        <v>#NAME?</v>
      </c>
      <c r="E184" s="282">
        <f>エリアマスタ[[#This Row],[No]]</f>
        <v>2</v>
      </c>
      <c r="F184" s="281" t="s">
        <v>85</v>
      </c>
      <c r="G184" s="283">
        <v>70</v>
      </c>
      <c r="H184" s="283">
        <v>360</v>
      </c>
      <c r="I184" s="283">
        <f>エリアマスタ[[#This Row],[戸建件数]]+エリアマスタ[[#This Row],[集合住宅件数]]</f>
        <v>430</v>
      </c>
      <c r="J184" s="283" t="e" cm="1">
        <f t="array" aca="1" ref="J184" ca="1">単価区分(エリアマスタ[[#This Row],[地区]])</f>
        <v>#NAME?</v>
      </c>
    </row>
    <row r="185" spans="1:10">
      <c r="A185" s="272">
        <v>7</v>
      </c>
      <c r="B185" s="272">
        <v>3</v>
      </c>
      <c r="C185" s="99" t="str">
        <f t="shared" si="3"/>
        <v>7-3</v>
      </c>
      <c r="D185" s="102" t="e" cm="1">
        <f t="array" aca="1" ref="D185" ca="1">地区名(エリアマスタ[[#This Row],[地区]])</f>
        <v>#NAME?</v>
      </c>
      <c r="E185" s="282">
        <f>エリアマスタ[[#This Row],[No]]</f>
        <v>3</v>
      </c>
      <c r="F185" s="281" t="s">
        <v>86</v>
      </c>
      <c r="G185" s="283">
        <v>188</v>
      </c>
      <c r="H185" s="283">
        <v>371</v>
      </c>
      <c r="I185" s="283">
        <f>エリアマスタ[[#This Row],[戸建件数]]+エリアマスタ[[#This Row],[集合住宅件数]]</f>
        <v>559</v>
      </c>
      <c r="J185" s="283" t="e" cm="1">
        <f t="array" aca="1" ref="J185" ca="1">単価区分(エリアマスタ[[#This Row],[地区]])</f>
        <v>#NAME?</v>
      </c>
    </row>
    <row r="186" spans="1:10">
      <c r="A186" s="272">
        <v>7</v>
      </c>
      <c r="B186" s="272">
        <v>4</v>
      </c>
      <c r="C186" s="99" t="str">
        <f t="shared" si="3"/>
        <v>7-4</v>
      </c>
      <c r="D186" s="102" t="e" cm="1">
        <f t="array" aca="1" ref="D186" ca="1">地区名(エリアマスタ[[#This Row],[地区]])</f>
        <v>#NAME?</v>
      </c>
      <c r="E186" s="282">
        <f>エリアマスタ[[#This Row],[No]]</f>
        <v>4</v>
      </c>
      <c r="F186" s="281" t="s">
        <v>87</v>
      </c>
      <c r="G186" s="283">
        <v>255</v>
      </c>
      <c r="H186" s="283">
        <v>10</v>
      </c>
      <c r="I186" s="283">
        <f>エリアマスタ[[#This Row],[戸建件数]]+エリアマスタ[[#This Row],[集合住宅件数]]</f>
        <v>265</v>
      </c>
      <c r="J186" s="283" t="e" cm="1">
        <f t="array" aca="1" ref="J186" ca="1">単価区分(エリアマスタ[[#This Row],[地区]])</f>
        <v>#NAME?</v>
      </c>
    </row>
    <row r="187" spans="1:10">
      <c r="A187" s="272">
        <v>7</v>
      </c>
      <c r="B187" s="272">
        <v>5</v>
      </c>
      <c r="C187" s="99" t="str">
        <f t="shared" si="3"/>
        <v>7-5</v>
      </c>
      <c r="D187" s="102" t="e" cm="1">
        <f t="array" aca="1" ref="D187" ca="1">地区名(エリアマスタ[[#This Row],[地区]])</f>
        <v>#NAME?</v>
      </c>
      <c r="E187" s="282">
        <f>エリアマスタ[[#This Row],[No]]</f>
        <v>5</v>
      </c>
      <c r="F187" s="281" t="s">
        <v>397</v>
      </c>
      <c r="G187" s="283">
        <v>194</v>
      </c>
      <c r="H187" s="283">
        <v>59</v>
      </c>
      <c r="I187" s="283">
        <f>エリアマスタ[[#This Row],[戸建件数]]+エリアマスタ[[#This Row],[集合住宅件数]]</f>
        <v>253</v>
      </c>
      <c r="J187" s="283" t="e" cm="1">
        <f t="array" aca="1" ref="J187" ca="1">単価区分(エリアマスタ[[#This Row],[地区]])</f>
        <v>#NAME?</v>
      </c>
    </row>
    <row r="188" spans="1:10">
      <c r="A188" s="272">
        <v>7</v>
      </c>
      <c r="B188" s="272">
        <v>6</v>
      </c>
      <c r="C188" s="99" t="str">
        <f t="shared" si="3"/>
        <v>7-6</v>
      </c>
      <c r="D188" s="102" t="e" cm="1">
        <f t="array" aca="1" ref="D188" ca="1">地区名(エリアマスタ[[#This Row],[地区]])</f>
        <v>#NAME?</v>
      </c>
      <c r="E188" s="282">
        <f>エリアマスタ[[#This Row],[No]]</f>
        <v>6</v>
      </c>
      <c r="F188" s="281" t="s">
        <v>398</v>
      </c>
      <c r="G188" s="283">
        <v>194</v>
      </c>
      <c r="H188" s="283">
        <v>21</v>
      </c>
      <c r="I188" s="283">
        <f>エリアマスタ[[#This Row],[戸建件数]]+エリアマスタ[[#This Row],[集合住宅件数]]</f>
        <v>215</v>
      </c>
      <c r="J188" s="283" t="e" cm="1">
        <f t="array" aca="1" ref="J188" ca="1">単価区分(エリアマスタ[[#This Row],[地区]])</f>
        <v>#NAME?</v>
      </c>
    </row>
    <row r="189" spans="1:10">
      <c r="A189" s="272">
        <v>7</v>
      </c>
      <c r="B189" s="272">
        <v>7</v>
      </c>
      <c r="C189" s="99" t="str">
        <f t="shared" si="3"/>
        <v>7-7</v>
      </c>
      <c r="D189" s="102" t="e" cm="1">
        <f t="array" aca="1" ref="D189" ca="1">地区名(エリアマスタ[[#This Row],[地区]])</f>
        <v>#NAME?</v>
      </c>
      <c r="E189" s="282">
        <f>エリアマスタ[[#This Row],[No]]</f>
        <v>7</v>
      </c>
      <c r="F189" s="281" t="s">
        <v>88</v>
      </c>
      <c r="G189" s="283">
        <v>295</v>
      </c>
      <c r="H189" s="283">
        <v>74</v>
      </c>
      <c r="I189" s="283">
        <f>エリアマスタ[[#This Row],[戸建件数]]+エリアマスタ[[#This Row],[集合住宅件数]]</f>
        <v>369</v>
      </c>
      <c r="J189" s="283" t="e" cm="1">
        <f t="array" aca="1" ref="J189" ca="1">単価区分(エリアマスタ[[#This Row],[地区]])</f>
        <v>#NAME?</v>
      </c>
    </row>
    <row r="190" spans="1:10">
      <c r="A190" s="272">
        <v>7</v>
      </c>
      <c r="B190" s="272">
        <v>8</v>
      </c>
      <c r="C190" s="99" t="str">
        <f t="shared" si="3"/>
        <v>7-8</v>
      </c>
      <c r="D190" s="102" t="e" cm="1">
        <f t="array" aca="1" ref="D190" ca="1">地区名(エリアマスタ[[#This Row],[地区]])</f>
        <v>#NAME?</v>
      </c>
      <c r="E190" s="282">
        <f>エリアマスタ[[#This Row],[No]]</f>
        <v>8</v>
      </c>
      <c r="F190" s="281" t="s">
        <v>89</v>
      </c>
      <c r="G190" s="283">
        <v>239</v>
      </c>
      <c r="H190" s="283">
        <v>436</v>
      </c>
      <c r="I190" s="283">
        <f>エリアマスタ[[#This Row],[戸建件数]]+エリアマスタ[[#This Row],[集合住宅件数]]</f>
        <v>675</v>
      </c>
      <c r="J190" s="283" t="e" cm="1">
        <f t="array" aca="1" ref="J190" ca="1">単価区分(エリアマスタ[[#This Row],[地区]])</f>
        <v>#NAME?</v>
      </c>
    </row>
    <row r="191" spans="1:10">
      <c r="A191" s="272">
        <v>7</v>
      </c>
      <c r="B191" s="272">
        <v>9</v>
      </c>
      <c r="C191" s="99" t="str">
        <f t="shared" si="3"/>
        <v>7-9</v>
      </c>
      <c r="D191" s="102" t="e" cm="1">
        <f t="array" aca="1" ref="D191" ca="1">地区名(エリアマスタ[[#This Row],[地区]])</f>
        <v>#NAME?</v>
      </c>
      <c r="E191" s="282">
        <f>エリアマスタ[[#This Row],[No]]</f>
        <v>9</v>
      </c>
      <c r="F191" s="281" t="s">
        <v>90</v>
      </c>
      <c r="G191" s="283">
        <v>105</v>
      </c>
      <c r="H191" s="283">
        <v>396</v>
      </c>
      <c r="I191" s="283">
        <f>エリアマスタ[[#This Row],[戸建件数]]+エリアマスタ[[#This Row],[集合住宅件数]]</f>
        <v>501</v>
      </c>
      <c r="J191" s="283" t="e" cm="1">
        <f t="array" aca="1" ref="J191" ca="1">単価区分(エリアマスタ[[#This Row],[地区]])</f>
        <v>#NAME?</v>
      </c>
    </row>
    <row r="192" spans="1:10">
      <c r="A192" s="272">
        <v>7</v>
      </c>
      <c r="B192" s="272">
        <v>10</v>
      </c>
      <c r="C192" s="99" t="str">
        <f t="shared" si="3"/>
        <v>7-10</v>
      </c>
      <c r="D192" s="102" t="e" cm="1">
        <f t="array" aca="1" ref="D192" ca="1">地区名(エリアマスタ[[#This Row],[地区]])</f>
        <v>#NAME?</v>
      </c>
      <c r="E192" s="282">
        <f>エリアマスタ[[#This Row],[No]]</f>
        <v>10</v>
      </c>
      <c r="F192" s="281" t="s">
        <v>399</v>
      </c>
      <c r="G192" s="283">
        <v>82</v>
      </c>
      <c r="H192" s="283">
        <v>223</v>
      </c>
      <c r="I192" s="283">
        <f>エリアマスタ[[#This Row],[戸建件数]]+エリアマスタ[[#This Row],[集合住宅件数]]</f>
        <v>305</v>
      </c>
      <c r="J192" s="283" t="e" cm="1">
        <f t="array" aca="1" ref="J192" ca="1">単価区分(エリアマスタ[[#This Row],[地区]])</f>
        <v>#NAME?</v>
      </c>
    </row>
    <row r="193" spans="1:10">
      <c r="A193" s="272">
        <v>7</v>
      </c>
      <c r="B193" s="272">
        <v>11</v>
      </c>
      <c r="C193" s="99" t="str">
        <f t="shared" si="3"/>
        <v>7-11</v>
      </c>
      <c r="D193" s="102" t="e" cm="1">
        <f t="array" aca="1" ref="D193" ca="1">地区名(エリアマスタ[[#This Row],[地区]])</f>
        <v>#NAME?</v>
      </c>
      <c r="E193" s="282">
        <f>エリアマスタ[[#This Row],[No]]</f>
        <v>11</v>
      </c>
      <c r="F193" s="281" t="s">
        <v>400</v>
      </c>
      <c r="G193" s="283">
        <v>68</v>
      </c>
      <c r="H193" s="283">
        <v>152</v>
      </c>
      <c r="I193" s="283">
        <f>エリアマスタ[[#This Row],[戸建件数]]+エリアマスタ[[#This Row],[集合住宅件数]]</f>
        <v>220</v>
      </c>
      <c r="J193" s="283" t="e" cm="1">
        <f t="array" aca="1" ref="J193" ca="1">単価区分(エリアマスタ[[#This Row],[地区]])</f>
        <v>#NAME?</v>
      </c>
    </row>
    <row r="194" spans="1:10">
      <c r="A194" s="272">
        <v>7</v>
      </c>
      <c r="B194" s="272">
        <v>12</v>
      </c>
      <c r="C194" s="99" t="str">
        <f t="shared" si="3"/>
        <v>7-12</v>
      </c>
      <c r="D194" s="102" t="e" cm="1">
        <f t="array" aca="1" ref="D194" ca="1">地区名(エリアマスタ[[#This Row],[地区]])</f>
        <v>#NAME?</v>
      </c>
      <c r="E194" s="282">
        <f>エリアマスタ[[#This Row],[No]]</f>
        <v>12</v>
      </c>
      <c r="F194" s="281" t="s">
        <v>401</v>
      </c>
      <c r="G194" s="285">
        <v>85</v>
      </c>
      <c r="H194" s="285">
        <v>170</v>
      </c>
      <c r="I194" s="283">
        <f>エリアマスタ[[#This Row],[戸建件数]]+エリアマスタ[[#This Row],[集合住宅件数]]</f>
        <v>255</v>
      </c>
      <c r="J194" s="283" t="e" cm="1">
        <f t="array" aca="1" ref="J194" ca="1">単価区分(エリアマスタ[[#This Row],[地区]])</f>
        <v>#NAME?</v>
      </c>
    </row>
    <row r="195" spans="1:10">
      <c r="A195" s="272">
        <v>7</v>
      </c>
      <c r="B195" s="272">
        <v>13</v>
      </c>
      <c r="C195" s="99" t="str">
        <f t="shared" si="3"/>
        <v>7-13</v>
      </c>
      <c r="D195" s="102" t="e" cm="1">
        <f t="array" aca="1" ref="D195" ca="1">地区名(エリアマスタ[[#This Row],[地区]])</f>
        <v>#NAME?</v>
      </c>
      <c r="E195" s="282">
        <f>エリアマスタ[[#This Row],[No]]</f>
        <v>13</v>
      </c>
      <c r="F195" s="281" t="s">
        <v>402</v>
      </c>
      <c r="G195" s="283">
        <v>113</v>
      </c>
      <c r="H195" s="283">
        <v>109</v>
      </c>
      <c r="I195" s="283">
        <f>エリアマスタ[[#This Row],[戸建件数]]+エリアマスタ[[#This Row],[集合住宅件数]]</f>
        <v>222</v>
      </c>
      <c r="J195" s="283" t="e" cm="1">
        <f t="array" aca="1" ref="J195" ca="1">単価区分(エリアマスタ[[#This Row],[地区]])</f>
        <v>#NAME?</v>
      </c>
    </row>
    <row r="196" spans="1:10">
      <c r="A196" s="272">
        <v>7</v>
      </c>
      <c r="B196" s="272">
        <v>14</v>
      </c>
      <c r="C196" s="99" t="str">
        <f t="shared" ref="C196:C259" si="4">A196&amp;"-"&amp;B196</f>
        <v>7-14</v>
      </c>
      <c r="D196" s="102" t="e" cm="1">
        <f t="array" aca="1" ref="D196" ca="1">地区名(エリアマスタ[[#This Row],[地区]])</f>
        <v>#NAME?</v>
      </c>
      <c r="E196" s="282">
        <f>エリアマスタ[[#This Row],[No]]</f>
        <v>14</v>
      </c>
      <c r="F196" s="281" t="s">
        <v>403</v>
      </c>
      <c r="G196" s="283">
        <v>101</v>
      </c>
      <c r="H196" s="283">
        <v>294</v>
      </c>
      <c r="I196" s="283">
        <f>エリアマスタ[[#This Row],[戸建件数]]+エリアマスタ[[#This Row],[集合住宅件数]]</f>
        <v>395</v>
      </c>
      <c r="J196" s="283" t="e" cm="1">
        <f t="array" aca="1" ref="J196" ca="1">単価区分(エリアマスタ[[#This Row],[地区]])</f>
        <v>#NAME?</v>
      </c>
    </row>
    <row r="197" spans="1:10">
      <c r="A197" s="272">
        <v>7</v>
      </c>
      <c r="B197" s="272">
        <v>15</v>
      </c>
      <c r="C197" s="99" t="str">
        <f t="shared" si="4"/>
        <v>7-15</v>
      </c>
      <c r="D197" s="102" t="e" cm="1">
        <f t="array" aca="1" ref="D197" ca="1">地区名(エリアマスタ[[#This Row],[地区]])</f>
        <v>#NAME?</v>
      </c>
      <c r="E197" s="282">
        <f>エリアマスタ[[#This Row],[No]]</f>
        <v>15</v>
      </c>
      <c r="F197" s="281" t="s">
        <v>404</v>
      </c>
      <c r="G197" s="283">
        <v>83</v>
      </c>
      <c r="H197" s="283">
        <v>153</v>
      </c>
      <c r="I197" s="283">
        <f>エリアマスタ[[#This Row],[戸建件数]]+エリアマスタ[[#This Row],[集合住宅件数]]</f>
        <v>236</v>
      </c>
      <c r="J197" s="283" t="e" cm="1">
        <f t="array" aca="1" ref="J197" ca="1">単価区分(エリアマスタ[[#This Row],[地区]])</f>
        <v>#NAME?</v>
      </c>
    </row>
    <row r="198" spans="1:10">
      <c r="A198" s="272">
        <v>7</v>
      </c>
      <c r="B198" s="272">
        <v>16</v>
      </c>
      <c r="C198" s="99" t="str">
        <f t="shared" si="4"/>
        <v>7-16</v>
      </c>
      <c r="D198" s="102" t="e" cm="1">
        <f t="array" aca="1" ref="D198" ca="1">地区名(エリアマスタ[[#This Row],[地区]])</f>
        <v>#NAME?</v>
      </c>
      <c r="E198" s="282">
        <f>エリアマスタ[[#This Row],[No]]</f>
        <v>16</v>
      </c>
      <c r="F198" s="281" t="s">
        <v>405</v>
      </c>
      <c r="G198" s="283">
        <v>86</v>
      </c>
      <c r="H198" s="283">
        <v>162</v>
      </c>
      <c r="I198" s="283">
        <f>エリアマスタ[[#This Row],[戸建件数]]+エリアマスタ[[#This Row],[集合住宅件数]]</f>
        <v>248</v>
      </c>
      <c r="J198" s="283" t="e" cm="1">
        <f t="array" aca="1" ref="J198" ca="1">単価区分(エリアマスタ[[#This Row],[地区]])</f>
        <v>#NAME?</v>
      </c>
    </row>
    <row r="199" spans="1:10">
      <c r="A199" s="272">
        <v>7</v>
      </c>
      <c r="B199" s="272">
        <v>17</v>
      </c>
      <c r="C199" s="99" t="str">
        <f t="shared" si="4"/>
        <v>7-17</v>
      </c>
      <c r="D199" s="102" t="e" cm="1">
        <f t="array" aca="1" ref="D199" ca="1">地区名(エリアマスタ[[#This Row],[地区]])</f>
        <v>#NAME?</v>
      </c>
      <c r="E199" s="282">
        <f>エリアマスタ[[#This Row],[No]]</f>
        <v>17</v>
      </c>
      <c r="F199" s="281" t="s">
        <v>406</v>
      </c>
      <c r="G199" s="283">
        <v>152</v>
      </c>
      <c r="H199" s="283">
        <v>87</v>
      </c>
      <c r="I199" s="283">
        <f>エリアマスタ[[#This Row],[戸建件数]]+エリアマスタ[[#This Row],[集合住宅件数]]</f>
        <v>239</v>
      </c>
      <c r="J199" s="283" t="e" cm="1">
        <f t="array" aca="1" ref="J199" ca="1">単価区分(エリアマスタ[[#This Row],[地区]])</f>
        <v>#NAME?</v>
      </c>
    </row>
    <row r="200" spans="1:10">
      <c r="A200" s="272">
        <v>7</v>
      </c>
      <c r="B200" s="272">
        <v>18</v>
      </c>
      <c r="C200" s="99" t="str">
        <f t="shared" si="4"/>
        <v>7-18</v>
      </c>
      <c r="D200" s="102" t="e" cm="1">
        <f t="array" aca="1" ref="D200" ca="1">地区名(エリアマスタ[[#This Row],[地区]])</f>
        <v>#NAME?</v>
      </c>
      <c r="E200" s="282">
        <f>エリアマスタ[[#This Row],[No]]</f>
        <v>18</v>
      </c>
      <c r="F200" s="281" t="s">
        <v>407</v>
      </c>
      <c r="G200" s="283">
        <v>148</v>
      </c>
      <c r="H200" s="283">
        <v>66</v>
      </c>
      <c r="I200" s="283">
        <f>エリアマスタ[[#This Row],[戸建件数]]+エリアマスタ[[#This Row],[集合住宅件数]]</f>
        <v>214</v>
      </c>
      <c r="J200" s="283" t="e" cm="1">
        <f t="array" aca="1" ref="J200" ca="1">単価区分(エリアマスタ[[#This Row],[地区]])</f>
        <v>#NAME?</v>
      </c>
    </row>
    <row r="201" spans="1:10">
      <c r="A201" s="272">
        <v>7</v>
      </c>
      <c r="B201" s="272">
        <v>19</v>
      </c>
      <c r="C201" s="99" t="str">
        <f t="shared" si="4"/>
        <v>7-19</v>
      </c>
      <c r="D201" s="102" t="e" cm="1">
        <f t="array" aca="1" ref="D201" ca="1">地区名(エリアマスタ[[#This Row],[地区]])</f>
        <v>#NAME?</v>
      </c>
      <c r="E201" s="282">
        <f>エリアマスタ[[#This Row],[No]]</f>
        <v>19</v>
      </c>
      <c r="F201" s="281" t="s">
        <v>93</v>
      </c>
      <c r="G201" s="283">
        <v>156</v>
      </c>
      <c r="H201" s="283">
        <v>111</v>
      </c>
      <c r="I201" s="283">
        <f>エリアマスタ[[#This Row],[戸建件数]]+エリアマスタ[[#This Row],[集合住宅件数]]</f>
        <v>267</v>
      </c>
      <c r="J201" s="283" t="e" cm="1">
        <f t="array" aca="1" ref="J201" ca="1">単価区分(エリアマスタ[[#This Row],[地区]])</f>
        <v>#NAME?</v>
      </c>
    </row>
    <row r="202" spans="1:10">
      <c r="A202" s="272">
        <v>7</v>
      </c>
      <c r="B202" s="272">
        <v>20</v>
      </c>
      <c r="C202" s="99" t="str">
        <f t="shared" si="4"/>
        <v>7-20</v>
      </c>
      <c r="D202" s="102" t="e" cm="1">
        <f t="array" aca="1" ref="D202" ca="1">地区名(エリアマスタ[[#This Row],[地区]])</f>
        <v>#NAME?</v>
      </c>
      <c r="E202" s="282">
        <f>エリアマスタ[[#This Row],[No]]</f>
        <v>20</v>
      </c>
      <c r="F202" s="281" t="s">
        <v>95</v>
      </c>
      <c r="G202" s="283">
        <v>165</v>
      </c>
      <c r="H202" s="283">
        <v>130</v>
      </c>
      <c r="I202" s="283">
        <f>エリアマスタ[[#This Row],[戸建件数]]+エリアマスタ[[#This Row],[集合住宅件数]]</f>
        <v>295</v>
      </c>
      <c r="J202" s="283" t="e" cm="1">
        <f t="array" aca="1" ref="J202" ca="1">単価区分(エリアマスタ[[#This Row],[地区]])</f>
        <v>#NAME?</v>
      </c>
    </row>
    <row r="203" spans="1:10">
      <c r="A203" s="272">
        <v>7</v>
      </c>
      <c r="B203" s="272">
        <v>21</v>
      </c>
      <c r="C203" s="99" t="str">
        <f t="shared" si="4"/>
        <v>7-21</v>
      </c>
      <c r="D203" s="102" t="e" cm="1">
        <f t="array" aca="1" ref="D203" ca="1">地区名(エリアマスタ[[#This Row],[地区]])</f>
        <v>#NAME?</v>
      </c>
      <c r="E203" s="282">
        <f>エリアマスタ[[#This Row],[No]]</f>
        <v>21</v>
      </c>
      <c r="F203" s="281" t="s">
        <v>97</v>
      </c>
      <c r="G203" s="283">
        <v>145</v>
      </c>
      <c r="H203" s="283">
        <v>11</v>
      </c>
      <c r="I203" s="283">
        <f>エリアマスタ[[#This Row],[戸建件数]]+エリアマスタ[[#This Row],[集合住宅件数]]</f>
        <v>156</v>
      </c>
      <c r="J203" s="283" t="e" cm="1">
        <f t="array" aca="1" ref="J203" ca="1">単価区分(エリアマスタ[[#This Row],[地区]])</f>
        <v>#NAME?</v>
      </c>
    </row>
    <row r="204" spans="1:10">
      <c r="A204" s="272">
        <v>7</v>
      </c>
      <c r="B204" s="272">
        <v>22</v>
      </c>
      <c r="C204" s="99" t="str">
        <f t="shared" si="4"/>
        <v>7-22</v>
      </c>
      <c r="D204" s="102" t="e" cm="1">
        <f t="array" aca="1" ref="D204" ca="1">地区名(エリアマスタ[[#This Row],[地区]])</f>
        <v>#NAME?</v>
      </c>
      <c r="E204" s="282">
        <f>エリアマスタ[[#This Row],[No]]</f>
        <v>22</v>
      </c>
      <c r="F204" s="281" t="s">
        <v>408</v>
      </c>
      <c r="G204" s="283">
        <v>230</v>
      </c>
      <c r="H204" s="283">
        <v>83</v>
      </c>
      <c r="I204" s="283">
        <f>エリアマスタ[[#This Row],[戸建件数]]+エリアマスタ[[#This Row],[集合住宅件数]]</f>
        <v>313</v>
      </c>
      <c r="J204" s="283" t="e" cm="1">
        <f t="array" aca="1" ref="J204" ca="1">単価区分(エリアマスタ[[#This Row],[地区]])</f>
        <v>#NAME?</v>
      </c>
    </row>
    <row r="205" spans="1:10">
      <c r="A205" s="272">
        <v>7</v>
      </c>
      <c r="B205" s="272">
        <v>23</v>
      </c>
      <c r="C205" s="99" t="str">
        <f t="shared" si="4"/>
        <v>7-23</v>
      </c>
      <c r="D205" s="102" t="e" cm="1">
        <f t="array" aca="1" ref="D205" ca="1">地区名(エリアマスタ[[#This Row],[地区]])</f>
        <v>#NAME?</v>
      </c>
      <c r="E205" s="282">
        <f>エリアマスタ[[#This Row],[No]]</f>
        <v>23</v>
      </c>
      <c r="F205" s="281" t="s">
        <v>409</v>
      </c>
      <c r="G205" s="283">
        <v>200</v>
      </c>
      <c r="H205" s="283">
        <v>110</v>
      </c>
      <c r="I205" s="283">
        <f>エリアマスタ[[#This Row],[戸建件数]]+エリアマスタ[[#This Row],[集合住宅件数]]</f>
        <v>310</v>
      </c>
      <c r="J205" s="283" t="e" cm="1">
        <f t="array" aca="1" ref="J205" ca="1">単価区分(エリアマスタ[[#This Row],[地区]])</f>
        <v>#NAME?</v>
      </c>
    </row>
    <row r="206" spans="1:10">
      <c r="A206" s="272">
        <v>7</v>
      </c>
      <c r="B206" s="272">
        <v>24</v>
      </c>
      <c r="C206" s="99" t="str">
        <f t="shared" si="4"/>
        <v>7-24</v>
      </c>
      <c r="D206" s="102" t="e" cm="1">
        <f t="array" aca="1" ref="D206" ca="1">地区名(エリアマスタ[[#This Row],[地区]])</f>
        <v>#NAME?</v>
      </c>
      <c r="E206" s="282">
        <f>エリアマスタ[[#This Row],[No]]</f>
        <v>24</v>
      </c>
      <c r="F206" s="281" t="s">
        <v>99</v>
      </c>
      <c r="G206" s="283">
        <v>44</v>
      </c>
      <c r="H206" s="283">
        <v>139</v>
      </c>
      <c r="I206" s="283">
        <f>エリアマスタ[[#This Row],[戸建件数]]+エリアマスタ[[#This Row],[集合住宅件数]]</f>
        <v>183</v>
      </c>
      <c r="J206" s="283" t="e" cm="1">
        <f t="array" aca="1" ref="J206" ca="1">単価区分(エリアマスタ[[#This Row],[地区]])</f>
        <v>#NAME?</v>
      </c>
    </row>
    <row r="207" spans="1:10">
      <c r="A207" s="272">
        <v>7</v>
      </c>
      <c r="B207" s="272">
        <v>25</v>
      </c>
      <c r="C207" s="99" t="str">
        <f t="shared" si="4"/>
        <v>7-25</v>
      </c>
      <c r="D207" s="102" t="e" cm="1">
        <f t="array" aca="1" ref="D207" ca="1">地区名(エリアマスタ[[#This Row],[地区]])</f>
        <v>#NAME?</v>
      </c>
      <c r="E207" s="282">
        <f>エリアマスタ[[#This Row],[No]]</f>
        <v>25</v>
      </c>
      <c r="F207" s="281" t="s">
        <v>100</v>
      </c>
      <c r="G207" s="283">
        <v>295</v>
      </c>
      <c r="H207" s="283">
        <v>76</v>
      </c>
      <c r="I207" s="283">
        <f>エリアマスタ[[#This Row],[戸建件数]]+エリアマスタ[[#This Row],[集合住宅件数]]</f>
        <v>371</v>
      </c>
      <c r="J207" s="283" t="e" cm="1">
        <f t="array" aca="1" ref="J207" ca="1">単価区分(エリアマスタ[[#This Row],[地区]])</f>
        <v>#NAME?</v>
      </c>
    </row>
    <row r="208" spans="1:10">
      <c r="A208" s="272">
        <v>7</v>
      </c>
      <c r="B208" s="272">
        <v>26</v>
      </c>
      <c r="C208" s="99" t="str">
        <f t="shared" si="4"/>
        <v>7-26</v>
      </c>
      <c r="D208" s="102" t="e" cm="1">
        <f t="array" aca="1" ref="D208" ca="1">地区名(エリアマスタ[[#This Row],[地区]])</f>
        <v>#NAME?</v>
      </c>
      <c r="E208" s="282">
        <f>エリアマスタ[[#This Row],[No]]</f>
        <v>26</v>
      </c>
      <c r="F208" s="281" t="s">
        <v>410</v>
      </c>
      <c r="G208" s="283">
        <v>69</v>
      </c>
      <c r="H208" s="283">
        <v>57</v>
      </c>
      <c r="I208" s="283">
        <f>エリアマスタ[[#This Row],[戸建件数]]+エリアマスタ[[#This Row],[集合住宅件数]]</f>
        <v>126</v>
      </c>
      <c r="J208" s="283" t="e" cm="1">
        <f t="array" aca="1" ref="J208" ca="1">単価区分(エリアマスタ[[#This Row],[地区]])</f>
        <v>#NAME?</v>
      </c>
    </row>
    <row r="209" spans="1:10">
      <c r="A209" s="272">
        <v>7</v>
      </c>
      <c r="B209" s="272">
        <v>27</v>
      </c>
      <c r="C209" s="99" t="str">
        <f t="shared" si="4"/>
        <v>7-27</v>
      </c>
      <c r="D209" s="102" t="e" cm="1">
        <f t="array" aca="1" ref="D209" ca="1">地区名(エリアマスタ[[#This Row],[地区]])</f>
        <v>#NAME?</v>
      </c>
      <c r="E209" s="282">
        <f>エリアマスタ[[#This Row],[No]]</f>
        <v>27</v>
      </c>
      <c r="F209" s="281" t="s">
        <v>101</v>
      </c>
      <c r="G209" s="283">
        <v>215</v>
      </c>
      <c r="H209" s="283">
        <v>40</v>
      </c>
      <c r="I209" s="283">
        <f>エリアマスタ[[#This Row],[戸建件数]]+エリアマスタ[[#This Row],[集合住宅件数]]</f>
        <v>255</v>
      </c>
      <c r="J209" s="283" t="e" cm="1">
        <f t="array" aca="1" ref="J209" ca="1">単価区分(エリアマスタ[[#This Row],[地区]])</f>
        <v>#NAME?</v>
      </c>
    </row>
    <row r="210" spans="1:10">
      <c r="A210" s="272">
        <v>7</v>
      </c>
      <c r="B210" s="272">
        <v>28</v>
      </c>
      <c r="C210" s="99" t="str">
        <f t="shared" si="4"/>
        <v>7-28</v>
      </c>
      <c r="D210" s="102" t="e" cm="1">
        <f t="array" aca="1" ref="D210" ca="1">地区名(エリアマスタ[[#This Row],[地区]])</f>
        <v>#NAME?</v>
      </c>
      <c r="E210" s="282">
        <f>エリアマスタ[[#This Row],[No]]</f>
        <v>28</v>
      </c>
      <c r="F210" s="281" t="s">
        <v>102</v>
      </c>
      <c r="G210" s="283">
        <v>181</v>
      </c>
      <c r="H210" s="283">
        <v>130</v>
      </c>
      <c r="I210" s="283">
        <f>エリアマスタ[[#This Row],[戸建件数]]+エリアマスタ[[#This Row],[集合住宅件数]]</f>
        <v>311</v>
      </c>
      <c r="J210" s="283" t="e" cm="1">
        <f t="array" aca="1" ref="J210" ca="1">単価区分(エリアマスタ[[#This Row],[地区]])</f>
        <v>#NAME?</v>
      </c>
    </row>
    <row r="211" spans="1:10">
      <c r="A211" s="272">
        <v>7</v>
      </c>
      <c r="B211" s="272">
        <v>29</v>
      </c>
      <c r="C211" s="99" t="str">
        <f t="shared" si="4"/>
        <v>7-29</v>
      </c>
      <c r="D211" s="102" t="e" cm="1">
        <f t="array" aca="1" ref="D211" ca="1">地区名(エリアマスタ[[#This Row],[地区]])</f>
        <v>#NAME?</v>
      </c>
      <c r="E211" s="282">
        <f>エリアマスタ[[#This Row],[No]]</f>
        <v>29</v>
      </c>
      <c r="F211" s="281" t="s">
        <v>411</v>
      </c>
      <c r="G211" s="283">
        <v>293</v>
      </c>
      <c r="H211" s="283">
        <v>181</v>
      </c>
      <c r="I211" s="283">
        <f>エリアマスタ[[#This Row],[戸建件数]]+エリアマスタ[[#This Row],[集合住宅件数]]</f>
        <v>474</v>
      </c>
      <c r="J211" s="283" t="e" cm="1">
        <f t="array" aca="1" ref="J211" ca="1">単価区分(エリアマスタ[[#This Row],[地区]])</f>
        <v>#NAME?</v>
      </c>
    </row>
    <row r="212" spans="1:10">
      <c r="A212" s="272">
        <v>7</v>
      </c>
      <c r="B212" s="272">
        <v>30</v>
      </c>
      <c r="C212" s="99" t="str">
        <f t="shared" si="4"/>
        <v>7-30</v>
      </c>
      <c r="D212" s="102" t="e" cm="1">
        <f t="array" aca="1" ref="D212" ca="1">地区名(エリアマスタ[[#This Row],[地区]])</f>
        <v>#NAME?</v>
      </c>
      <c r="E212" s="282">
        <f>エリアマスタ[[#This Row],[No]]</f>
        <v>30</v>
      </c>
      <c r="F212" s="281" t="s">
        <v>412</v>
      </c>
      <c r="G212" s="283">
        <v>185</v>
      </c>
      <c r="H212" s="283">
        <v>77</v>
      </c>
      <c r="I212" s="283">
        <f>エリアマスタ[[#This Row],[戸建件数]]+エリアマスタ[[#This Row],[集合住宅件数]]</f>
        <v>262</v>
      </c>
      <c r="J212" s="283" t="e" cm="1">
        <f t="array" aca="1" ref="J212" ca="1">単価区分(エリアマスタ[[#This Row],[地区]])</f>
        <v>#NAME?</v>
      </c>
    </row>
    <row r="213" spans="1:10">
      <c r="A213" s="272">
        <v>7</v>
      </c>
      <c r="B213" s="272">
        <v>31</v>
      </c>
      <c r="C213" s="99" t="str">
        <f t="shared" si="4"/>
        <v>7-31</v>
      </c>
      <c r="D213" s="102" t="e" cm="1">
        <f t="array" aca="1" ref="D213" ca="1">地区名(エリアマスタ[[#This Row],[地区]])</f>
        <v>#NAME?</v>
      </c>
      <c r="E213" s="282">
        <f>エリアマスタ[[#This Row],[No]]</f>
        <v>31</v>
      </c>
      <c r="F213" s="281" t="s">
        <v>413</v>
      </c>
      <c r="G213" s="283">
        <v>222</v>
      </c>
      <c r="H213" s="283">
        <v>133</v>
      </c>
      <c r="I213" s="283">
        <f>エリアマスタ[[#This Row],[戸建件数]]+エリアマスタ[[#This Row],[集合住宅件数]]</f>
        <v>355</v>
      </c>
      <c r="J213" s="283" t="e" cm="1">
        <f t="array" aca="1" ref="J213" ca="1">単価区分(エリアマスタ[[#This Row],[地区]])</f>
        <v>#NAME?</v>
      </c>
    </row>
    <row r="214" spans="1:10">
      <c r="A214" s="272">
        <v>7</v>
      </c>
      <c r="B214" s="272">
        <v>32</v>
      </c>
      <c r="C214" s="99" t="str">
        <f t="shared" si="4"/>
        <v>7-32</v>
      </c>
      <c r="D214" s="102" t="e" cm="1">
        <f t="array" aca="1" ref="D214" ca="1">地区名(エリアマスタ[[#This Row],[地区]])</f>
        <v>#NAME?</v>
      </c>
      <c r="E214" s="282">
        <f>エリアマスタ[[#This Row],[No]]</f>
        <v>32</v>
      </c>
      <c r="F214" s="281" t="s">
        <v>6</v>
      </c>
      <c r="G214" s="283">
        <v>426</v>
      </c>
      <c r="H214" s="283">
        <v>0</v>
      </c>
      <c r="I214" s="283">
        <f>エリアマスタ[[#This Row],[戸建件数]]+エリアマスタ[[#This Row],[集合住宅件数]]</f>
        <v>426</v>
      </c>
      <c r="J214" s="283" t="e" cm="1">
        <f t="array" aca="1" ref="J214" ca="1">単価区分(エリアマスタ[[#This Row],[地区]])</f>
        <v>#NAME?</v>
      </c>
    </row>
    <row r="215" spans="1:10">
      <c r="A215" s="272">
        <v>7</v>
      </c>
      <c r="B215" s="272">
        <v>33</v>
      </c>
      <c r="C215" s="99" t="str">
        <f t="shared" si="4"/>
        <v>7-33</v>
      </c>
      <c r="D215" s="102" t="e" cm="1">
        <f t="array" aca="1" ref="D215" ca="1">地区名(エリアマスタ[[#This Row],[地区]])</f>
        <v>#NAME?</v>
      </c>
      <c r="E215" s="282">
        <f>エリアマスタ[[#This Row],[No]]</f>
        <v>33</v>
      </c>
      <c r="F215" s="281" t="s">
        <v>414</v>
      </c>
      <c r="G215" s="283">
        <v>151</v>
      </c>
      <c r="H215" s="283">
        <v>210</v>
      </c>
      <c r="I215" s="283">
        <f>エリアマスタ[[#This Row],[戸建件数]]+エリアマスタ[[#This Row],[集合住宅件数]]</f>
        <v>361</v>
      </c>
      <c r="J215" s="283" t="e" cm="1">
        <f t="array" aca="1" ref="J215" ca="1">単価区分(エリアマスタ[[#This Row],[地区]])</f>
        <v>#NAME?</v>
      </c>
    </row>
    <row r="216" spans="1:10">
      <c r="A216" s="272">
        <v>7</v>
      </c>
      <c r="B216" s="272">
        <v>34</v>
      </c>
      <c r="C216" s="99" t="str">
        <f t="shared" si="4"/>
        <v>7-34</v>
      </c>
      <c r="D216" s="102" t="e" cm="1">
        <f t="array" aca="1" ref="D216" ca="1">地区名(エリアマスタ[[#This Row],[地区]])</f>
        <v>#NAME?</v>
      </c>
      <c r="E216" s="282">
        <f>エリアマスタ[[#This Row],[No]]</f>
        <v>34</v>
      </c>
      <c r="F216" s="281" t="s">
        <v>415</v>
      </c>
      <c r="G216" s="283">
        <v>67</v>
      </c>
      <c r="H216" s="283">
        <v>225</v>
      </c>
      <c r="I216" s="283">
        <f>エリアマスタ[[#This Row],[戸建件数]]+エリアマスタ[[#This Row],[集合住宅件数]]</f>
        <v>292</v>
      </c>
      <c r="J216" s="283" t="e" cm="1">
        <f t="array" aca="1" ref="J216" ca="1">単価区分(エリアマスタ[[#This Row],[地区]])</f>
        <v>#NAME?</v>
      </c>
    </row>
    <row r="217" spans="1:10">
      <c r="A217" s="272">
        <v>8</v>
      </c>
      <c r="B217" s="272">
        <v>1</v>
      </c>
      <c r="C217" s="99" t="str">
        <f t="shared" si="4"/>
        <v>8-1</v>
      </c>
      <c r="D217" s="102" t="e" cm="1">
        <f t="array" aca="1" ref="D217" ca="1">地区名(エリアマスタ[[#This Row],[地区]])</f>
        <v>#NAME?</v>
      </c>
      <c r="E217" s="282">
        <f>エリアマスタ[[#This Row],[No]]</f>
        <v>1</v>
      </c>
      <c r="F217" s="281" t="s">
        <v>416</v>
      </c>
      <c r="G217" s="283">
        <v>0</v>
      </c>
      <c r="H217" s="283">
        <v>255</v>
      </c>
      <c r="I217" s="283">
        <f>エリアマスタ[[#This Row],[戸建件数]]+エリアマスタ[[#This Row],[集合住宅件数]]</f>
        <v>255</v>
      </c>
      <c r="J217" s="283" t="e" cm="1">
        <f t="array" aca="1" ref="J217" ca="1">単価区分(エリアマスタ[[#This Row],[地区]])</f>
        <v>#NAME?</v>
      </c>
    </row>
    <row r="218" spans="1:10">
      <c r="A218" s="272">
        <v>8</v>
      </c>
      <c r="B218" s="272">
        <v>2</v>
      </c>
      <c r="C218" s="99" t="str">
        <f t="shared" si="4"/>
        <v>8-2</v>
      </c>
      <c r="D218" s="102" t="e" cm="1">
        <f t="array" aca="1" ref="D218" ca="1">地区名(エリアマスタ[[#This Row],[地区]])</f>
        <v>#NAME?</v>
      </c>
      <c r="E218" s="282">
        <f>エリアマスタ[[#This Row],[No]]</f>
        <v>2</v>
      </c>
      <c r="F218" s="281" t="s">
        <v>417</v>
      </c>
      <c r="G218" s="283">
        <v>0</v>
      </c>
      <c r="H218" s="283">
        <v>475</v>
      </c>
      <c r="I218" s="283">
        <f>エリアマスタ[[#This Row],[戸建件数]]+エリアマスタ[[#This Row],[集合住宅件数]]</f>
        <v>475</v>
      </c>
      <c r="J218" s="283" t="e" cm="1">
        <f t="array" aca="1" ref="J218" ca="1">単価区分(エリアマスタ[[#This Row],[地区]])</f>
        <v>#NAME?</v>
      </c>
    </row>
    <row r="219" spans="1:10">
      <c r="A219" s="272">
        <v>8</v>
      </c>
      <c r="B219" s="272">
        <v>3</v>
      </c>
      <c r="C219" s="99" t="str">
        <f t="shared" si="4"/>
        <v>8-3</v>
      </c>
      <c r="D219" s="102" t="e" cm="1">
        <f t="array" aca="1" ref="D219" ca="1">地区名(エリアマスタ[[#This Row],[地区]])</f>
        <v>#NAME?</v>
      </c>
      <c r="E219" s="282">
        <f>エリアマスタ[[#This Row],[No]]</f>
        <v>3</v>
      </c>
      <c r="F219" s="281" t="s">
        <v>418</v>
      </c>
      <c r="G219" s="285">
        <v>0</v>
      </c>
      <c r="H219" s="283">
        <v>102</v>
      </c>
      <c r="I219" s="283">
        <f>エリアマスタ[[#This Row],[戸建件数]]+エリアマスタ[[#This Row],[集合住宅件数]]</f>
        <v>102</v>
      </c>
      <c r="J219" s="283" t="e" cm="1">
        <f t="array" aca="1" ref="J219" ca="1">単価区分(エリアマスタ[[#This Row],[地区]])</f>
        <v>#NAME?</v>
      </c>
    </row>
    <row r="220" spans="1:10">
      <c r="A220" s="272">
        <v>8</v>
      </c>
      <c r="B220" s="272">
        <v>4</v>
      </c>
      <c r="C220" s="99" t="str">
        <f t="shared" si="4"/>
        <v>8-4</v>
      </c>
      <c r="D220" s="102" t="e" cm="1">
        <f t="array" aca="1" ref="D220" ca="1">地区名(エリアマスタ[[#This Row],[地区]])</f>
        <v>#NAME?</v>
      </c>
      <c r="E220" s="282">
        <f>エリアマスタ[[#This Row],[No]]</f>
        <v>4</v>
      </c>
      <c r="F220" s="281" t="s">
        <v>419</v>
      </c>
      <c r="G220" s="283">
        <v>0</v>
      </c>
      <c r="H220" s="283">
        <v>135</v>
      </c>
      <c r="I220" s="283">
        <f>エリアマスタ[[#This Row],[戸建件数]]+エリアマスタ[[#This Row],[集合住宅件数]]</f>
        <v>135</v>
      </c>
      <c r="J220" s="283" t="e" cm="1">
        <f t="array" aca="1" ref="J220" ca="1">単価区分(エリアマスタ[[#This Row],[地区]])</f>
        <v>#NAME?</v>
      </c>
    </row>
    <row r="221" spans="1:10">
      <c r="A221" s="272">
        <v>8</v>
      </c>
      <c r="B221" s="272">
        <v>5</v>
      </c>
      <c r="C221" s="99" t="str">
        <f t="shared" si="4"/>
        <v>8-5</v>
      </c>
      <c r="D221" s="102" t="e" cm="1">
        <f t="array" aca="1" ref="D221" ca="1">地区名(エリアマスタ[[#This Row],[地区]])</f>
        <v>#NAME?</v>
      </c>
      <c r="E221" s="282">
        <f>エリアマスタ[[#This Row],[No]]</f>
        <v>5</v>
      </c>
      <c r="F221" s="281" t="s">
        <v>420</v>
      </c>
      <c r="G221" s="283">
        <v>0</v>
      </c>
      <c r="H221" s="283">
        <v>400</v>
      </c>
      <c r="I221" s="283">
        <f>エリアマスタ[[#This Row],[戸建件数]]+エリアマスタ[[#This Row],[集合住宅件数]]</f>
        <v>400</v>
      </c>
      <c r="J221" s="283" t="e" cm="1">
        <f t="array" aca="1" ref="J221" ca="1">単価区分(エリアマスタ[[#This Row],[地区]])</f>
        <v>#NAME?</v>
      </c>
    </row>
    <row r="222" spans="1:10">
      <c r="A222" s="272">
        <v>8</v>
      </c>
      <c r="B222" s="272">
        <v>6</v>
      </c>
      <c r="C222" s="99" t="str">
        <f t="shared" si="4"/>
        <v>8-6</v>
      </c>
      <c r="D222" s="102" t="e" cm="1">
        <f t="array" aca="1" ref="D222" ca="1">地区名(エリアマスタ[[#This Row],[地区]])</f>
        <v>#NAME?</v>
      </c>
      <c r="E222" s="282">
        <f>エリアマスタ[[#This Row],[No]]</f>
        <v>6</v>
      </c>
      <c r="F222" s="281" t="s">
        <v>421</v>
      </c>
      <c r="G222" s="283">
        <v>0</v>
      </c>
      <c r="H222" s="283">
        <v>230</v>
      </c>
      <c r="I222" s="283">
        <f>エリアマスタ[[#This Row],[戸建件数]]+エリアマスタ[[#This Row],[集合住宅件数]]</f>
        <v>230</v>
      </c>
      <c r="J222" s="283" t="e" cm="1">
        <f t="array" aca="1" ref="J222" ca="1">単価区分(エリアマスタ[[#This Row],[地区]])</f>
        <v>#NAME?</v>
      </c>
    </row>
    <row r="223" spans="1:10">
      <c r="A223" s="272">
        <v>8</v>
      </c>
      <c r="B223" s="272">
        <v>7</v>
      </c>
      <c r="C223" s="99" t="str">
        <f t="shared" si="4"/>
        <v>8-7</v>
      </c>
      <c r="D223" s="102" t="e" cm="1">
        <f t="array" aca="1" ref="D223" ca="1">地区名(エリアマスタ[[#This Row],[地区]])</f>
        <v>#NAME?</v>
      </c>
      <c r="E223" s="282">
        <f>エリアマスタ[[#This Row],[No]]</f>
        <v>7</v>
      </c>
      <c r="F223" s="281" t="s">
        <v>422</v>
      </c>
      <c r="G223" s="283">
        <v>0</v>
      </c>
      <c r="H223" s="283">
        <v>470</v>
      </c>
      <c r="I223" s="283">
        <f>エリアマスタ[[#This Row],[戸建件数]]+エリアマスタ[[#This Row],[集合住宅件数]]</f>
        <v>470</v>
      </c>
      <c r="J223" s="283" t="e" cm="1">
        <f t="array" aca="1" ref="J223" ca="1">単価区分(エリアマスタ[[#This Row],[地区]])</f>
        <v>#NAME?</v>
      </c>
    </row>
    <row r="224" spans="1:10">
      <c r="A224" s="272">
        <v>8</v>
      </c>
      <c r="B224" s="272">
        <v>8</v>
      </c>
      <c r="C224" s="99" t="str">
        <f t="shared" si="4"/>
        <v>8-8</v>
      </c>
      <c r="D224" s="102" t="e" cm="1">
        <f t="array" aca="1" ref="D224" ca="1">地区名(エリアマスタ[[#This Row],[地区]])</f>
        <v>#NAME?</v>
      </c>
      <c r="E224" s="282">
        <f>エリアマスタ[[#This Row],[No]]</f>
        <v>8</v>
      </c>
      <c r="F224" s="281" t="s">
        <v>423</v>
      </c>
      <c r="G224" s="283">
        <v>0</v>
      </c>
      <c r="H224" s="283">
        <v>487</v>
      </c>
      <c r="I224" s="283">
        <f>エリアマスタ[[#This Row],[戸建件数]]+エリアマスタ[[#This Row],[集合住宅件数]]</f>
        <v>487</v>
      </c>
      <c r="J224" s="283" t="e" cm="1">
        <f t="array" aca="1" ref="J224" ca="1">単価区分(エリアマスタ[[#This Row],[地区]])</f>
        <v>#NAME?</v>
      </c>
    </row>
    <row r="225" spans="1:10">
      <c r="A225" s="272">
        <v>8</v>
      </c>
      <c r="B225" s="272">
        <v>9</v>
      </c>
      <c r="C225" s="99" t="str">
        <f t="shared" si="4"/>
        <v>8-9</v>
      </c>
      <c r="D225" s="102" t="e" cm="1">
        <f t="array" aca="1" ref="D225" ca="1">地区名(エリアマスタ[[#This Row],[地区]])</f>
        <v>#NAME?</v>
      </c>
      <c r="E225" s="282">
        <f>エリアマスタ[[#This Row],[No]]</f>
        <v>9</v>
      </c>
      <c r="F225" s="281" t="s">
        <v>424</v>
      </c>
      <c r="G225" s="283">
        <v>82</v>
      </c>
      <c r="H225" s="283">
        <v>150</v>
      </c>
      <c r="I225" s="283">
        <f>エリアマスタ[[#This Row],[戸建件数]]+エリアマスタ[[#This Row],[集合住宅件数]]</f>
        <v>232</v>
      </c>
      <c r="J225" s="283" t="e" cm="1">
        <f t="array" aca="1" ref="J225" ca="1">単価区分(エリアマスタ[[#This Row],[地区]])</f>
        <v>#NAME?</v>
      </c>
    </row>
    <row r="226" spans="1:10">
      <c r="A226" s="272">
        <v>8</v>
      </c>
      <c r="B226" s="272">
        <v>10</v>
      </c>
      <c r="C226" s="99" t="str">
        <f t="shared" si="4"/>
        <v>8-10</v>
      </c>
      <c r="D226" s="102" t="e" cm="1">
        <f t="array" aca="1" ref="D226" ca="1">地区名(エリアマスタ[[#This Row],[地区]])</f>
        <v>#NAME?</v>
      </c>
      <c r="E226" s="282">
        <f>エリアマスタ[[#This Row],[No]]</f>
        <v>10</v>
      </c>
      <c r="F226" s="281" t="s">
        <v>425</v>
      </c>
      <c r="G226" s="283">
        <v>0</v>
      </c>
      <c r="H226" s="283">
        <v>630</v>
      </c>
      <c r="I226" s="283">
        <f>エリアマスタ[[#This Row],[戸建件数]]+エリアマスタ[[#This Row],[集合住宅件数]]</f>
        <v>630</v>
      </c>
      <c r="J226" s="283" t="e" cm="1">
        <f t="array" aca="1" ref="J226" ca="1">単価区分(エリアマスタ[[#This Row],[地区]])</f>
        <v>#NAME?</v>
      </c>
    </row>
    <row r="227" spans="1:10">
      <c r="A227" s="272">
        <v>8</v>
      </c>
      <c r="B227" s="272">
        <v>11</v>
      </c>
      <c r="C227" s="99" t="str">
        <f t="shared" si="4"/>
        <v>8-11</v>
      </c>
      <c r="D227" s="102" t="e" cm="1">
        <f t="array" aca="1" ref="D227" ca="1">地区名(エリアマスタ[[#This Row],[地区]])</f>
        <v>#NAME?</v>
      </c>
      <c r="E227" s="282">
        <f>エリアマスタ[[#This Row],[No]]</f>
        <v>11</v>
      </c>
      <c r="F227" s="281" t="s">
        <v>426</v>
      </c>
      <c r="G227" s="283">
        <v>148</v>
      </c>
      <c r="H227" s="283">
        <v>45</v>
      </c>
      <c r="I227" s="283">
        <f>エリアマスタ[[#This Row],[戸建件数]]+エリアマスタ[[#This Row],[集合住宅件数]]</f>
        <v>193</v>
      </c>
      <c r="J227" s="283" t="e" cm="1">
        <f t="array" aca="1" ref="J227" ca="1">単価区分(エリアマスタ[[#This Row],[地区]])</f>
        <v>#NAME?</v>
      </c>
    </row>
    <row r="228" spans="1:10">
      <c r="A228" s="272">
        <v>8</v>
      </c>
      <c r="B228" s="272">
        <v>12</v>
      </c>
      <c r="C228" s="99" t="str">
        <f t="shared" si="4"/>
        <v>8-12</v>
      </c>
      <c r="D228" s="102" t="e" cm="1">
        <f t="array" aca="1" ref="D228" ca="1">地区名(エリアマスタ[[#This Row],[地区]])</f>
        <v>#NAME?</v>
      </c>
      <c r="E228" s="282">
        <f>エリアマスタ[[#This Row],[No]]</f>
        <v>12</v>
      </c>
      <c r="F228" s="281" t="s">
        <v>91</v>
      </c>
      <c r="G228" s="283">
        <v>170</v>
      </c>
      <c r="H228" s="283">
        <v>167</v>
      </c>
      <c r="I228" s="283">
        <f>エリアマスタ[[#This Row],[戸建件数]]+エリアマスタ[[#This Row],[集合住宅件数]]</f>
        <v>337</v>
      </c>
      <c r="J228" s="283" t="e" cm="1">
        <f t="array" aca="1" ref="J228" ca="1">単価区分(エリアマスタ[[#This Row],[地区]])</f>
        <v>#NAME?</v>
      </c>
    </row>
    <row r="229" spans="1:10">
      <c r="A229" s="272">
        <v>8</v>
      </c>
      <c r="B229" s="272">
        <v>13</v>
      </c>
      <c r="C229" s="99" t="str">
        <f t="shared" si="4"/>
        <v>8-13</v>
      </c>
      <c r="D229" s="102" t="e" cm="1">
        <f t="array" aca="1" ref="D229" ca="1">地区名(エリアマスタ[[#This Row],[地区]])</f>
        <v>#NAME?</v>
      </c>
      <c r="E229" s="282">
        <f>エリアマスタ[[#This Row],[No]]</f>
        <v>13</v>
      </c>
      <c r="F229" s="281" t="s">
        <v>427</v>
      </c>
      <c r="G229" s="283">
        <v>125</v>
      </c>
      <c r="H229" s="283">
        <v>88</v>
      </c>
      <c r="I229" s="283">
        <f>エリアマスタ[[#This Row],[戸建件数]]+エリアマスタ[[#This Row],[集合住宅件数]]</f>
        <v>213</v>
      </c>
      <c r="J229" s="283" t="e" cm="1">
        <f t="array" aca="1" ref="J229" ca="1">単価区分(エリアマスタ[[#This Row],[地区]])</f>
        <v>#NAME?</v>
      </c>
    </row>
    <row r="230" spans="1:10">
      <c r="A230" s="272">
        <v>8</v>
      </c>
      <c r="B230" s="272">
        <v>14</v>
      </c>
      <c r="C230" s="99" t="str">
        <f t="shared" si="4"/>
        <v>8-14</v>
      </c>
      <c r="D230" s="102" t="e" cm="1">
        <f t="array" aca="1" ref="D230" ca="1">地区名(エリアマスタ[[#This Row],[地区]])</f>
        <v>#NAME?</v>
      </c>
      <c r="E230" s="282">
        <f>エリアマスタ[[#This Row],[No]]</f>
        <v>14</v>
      </c>
      <c r="F230" s="281" t="s">
        <v>428</v>
      </c>
      <c r="G230" s="283">
        <v>170</v>
      </c>
      <c r="H230" s="283">
        <v>122</v>
      </c>
      <c r="I230" s="283">
        <f>エリアマスタ[[#This Row],[戸建件数]]+エリアマスタ[[#This Row],[集合住宅件数]]</f>
        <v>292</v>
      </c>
      <c r="J230" s="283" t="e" cm="1">
        <f t="array" aca="1" ref="J230" ca="1">単価区分(エリアマスタ[[#This Row],[地区]])</f>
        <v>#NAME?</v>
      </c>
    </row>
    <row r="231" spans="1:10">
      <c r="A231" s="272">
        <v>8</v>
      </c>
      <c r="B231" s="272">
        <v>15</v>
      </c>
      <c r="C231" s="99" t="str">
        <f t="shared" si="4"/>
        <v>8-15</v>
      </c>
      <c r="D231" s="102" t="e" cm="1">
        <f t="array" aca="1" ref="D231" ca="1">地区名(エリアマスタ[[#This Row],[地区]])</f>
        <v>#NAME?</v>
      </c>
      <c r="E231" s="282">
        <f>エリアマスタ[[#This Row],[No]]</f>
        <v>15</v>
      </c>
      <c r="F231" s="281" t="s">
        <v>92</v>
      </c>
      <c r="G231" s="283">
        <v>146</v>
      </c>
      <c r="H231" s="283">
        <v>146</v>
      </c>
      <c r="I231" s="283">
        <f>エリアマスタ[[#This Row],[戸建件数]]+エリアマスタ[[#This Row],[集合住宅件数]]</f>
        <v>292</v>
      </c>
      <c r="J231" s="283" t="e" cm="1">
        <f t="array" aca="1" ref="J231" ca="1">単価区分(エリアマスタ[[#This Row],[地区]])</f>
        <v>#NAME?</v>
      </c>
    </row>
    <row r="232" spans="1:10">
      <c r="A232" s="272">
        <v>8</v>
      </c>
      <c r="B232" s="272">
        <v>16</v>
      </c>
      <c r="C232" s="99" t="str">
        <f t="shared" si="4"/>
        <v>8-16</v>
      </c>
      <c r="D232" s="102" t="e" cm="1">
        <f t="array" aca="1" ref="D232" ca="1">地区名(エリアマスタ[[#This Row],[地区]])</f>
        <v>#NAME?</v>
      </c>
      <c r="E232" s="282">
        <f>エリアマスタ[[#This Row],[No]]</f>
        <v>16</v>
      </c>
      <c r="F232" s="281" t="s">
        <v>429</v>
      </c>
      <c r="G232" s="283">
        <v>301</v>
      </c>
      <c r="H232" s="283">
        <v>198</v>
      </c>
      <c r="I232" s="283">
        <f>エリアマスタ[[#This Row],[戸建件数]]+エリアマスタ[[#This Row],[集合住宅件数]]</f>
        <v>499</v>
      </c>
      <c r="J232" s="283" t="e" cm="1">
        <f t="array" aca="1" ref="J232" ca="1">単価区分(エリアマスタ[[#This Row],[地区]])</f>
        <v>#NAME?</v>
      </c>
    </row>
    <row r="233" spans="1:10">
      <c r="A233" s="272">
        <v>8</v>
      </c>
      <c r="B233" s="272">
        <v>17</v>
      </c>
      <c r="C233" s="99" t="str">
        <f t="shared" si="4"/>
        <v>8-17</v>
      </c>
      <c r="D233" s="102" t="e" cm="1">
        <f t="array" aca="1" ref="D233" ca="1">地区名(エリアマスタ[[#This Row],[地区]])</f>
        <v>#NAME?</v>
      </c>
      <c r="E233" s="282">
        <f>エリアマスタ[[#This Row],[No]]</f>
        <v>17</v>
      </c>
      <c r="F233" s="281" t="s">
        <v>430</v>
      </c>
      <c r="G233" s="283">
        <v>284</v>
      </c>
      <c r="H233" s="283">
        <v>122</v>
      </c>
      <c r="I233" s="283">
        <f>エリアマスタ[[#This Row],[戸建件数]]+エリアマスタ[[#This Row],[集合住宅件数]]</f>
        <v>406</v>
      </c>
      <c r="J233" s="283" t="e" cm="1">
        <f t="array" aca="1" ref="J233" ca="1">単価区分(エリアマスタ[[#This Row],[地区]])</f>
        <v>#NAME?</v>
      </c>
    </row>
    <row r="234" spans="1:10">
      <c r="A234" s="272">
        <v>8</v>
      </c>
      <c r="B234" s="272">
        <v>18</v>
      </c>
      <c r="C234" s="99" t="str">
        <f t="shared" si="4"/>
        <v>8-18</v>
      </c>
      <c r="D234" s="102" t="e" cm="1">
        <f t="array" aca="1" ref="D234" ca="1">地区名(エリアマスタ[[#This Row],[地区]])</f>
        <v>#NAME?</v>
      </c>
      <c r="E234" s="282">
        <f>エリアマスタ[[#This Row],[No]]</f>
        <v>18</v>
      </c>
      <c r="F234" s="281" t="s">
        <v>431</v>
      </c>
      <c r="G234" s="283">
        <v>212</v>
      </c>
      <c r="H234" s="283">
        <v>76</v>
      </c>
      <c r="I234" s="283">
        <f>エリアマスタ[[#This Row],[戸建件数]]+エリアマスタ[[#This Row],[集合住宅件数]]</f>
        <v>288</v>
      </c>
      <c r="J234" s="283" t="e" cm="1">
        <f t="array" aca="1" ref="J234" ca="1">単価区分(エリアマスタ[[#This Row],[地区]])</f>
        <v>#NAME?</v>
      </c>
    </row>
    <row r="235" spans="1:10">
      <c r="A235" s="272">
        <v>8</v>
      </c>
      <c r="B235" s="272">
        <v>19</v>
      </c>
      <c r="C235" s="99" t="str">
        <f t="shared" si="4"/>
        <v>8-19</v>
      </c>
      <c r="D235" s="102" t="e" cm="1">
        <f t="array" aca="1" ref="D235" ca="1">地区名(エリアマスタ[[#This Row],[地区]])</f>
        <v>#NAME?</v>
      </c>
      <c r="E235" s="282">
        <f>エリアマスタ[[#This Row],[No]]</f>
        <v>19</v>
      </c>
      <c r="F235" s="281" t="s">
        <v>94</v>
      </c>
      <c r="G235" s="283">
        <v>174</v>
      </c>
      <c r="H235" s="283">
        <v>178</v>
      </c>
      <c r="I235" s="283">
        <f>エリアマスタ[[#This Row],[戸建件数]]+エリアマスタ[[#This Row],[集合住宅件数]]</f>
        <v>352</v>
      </c>
      <c r="J235" s="283" t="e" cm="1">
        <f t="array" aca="1" ref="J235" ca="1">単価区分(エリアマスタ[[#This Row],[地区]])</f>
        <v>#NAME?</v>
      </c>
    </row>
    <row r="236" spans="1:10">
      <c r="A236" s="272">
        <v>8</v>
      </c>
      <c r="B236" s="272">
        <v>20</v>
      </c>
      <c r="C236" s="99" t="str">
        <f t="shared" si="4"/>
        <v>8-20</v>
      </c>
      <c r="D236" s="102" t="e" cm="1">
        <f t="array" aca="1" ref="D236" ca="1">地区名(エリアマスタ[[#This Row],[地区]])</f>
        <v>#NAME?</v>
      </c>
      <c r="E236" s="282">
        <f>エリアマスタ[[#This Row],[No]]</f>
        <v>20</v>
      </c>
      <c r="F236" s="281" t="s">
        <v>96</v>
      </c>
      <c r="G236" s="283">
        <v>137</v>
      </c>
      <c r="H236" s="283">
        <v>119</v>
      </c>
      <c r="I236" s="283">
        <f>エリアマスタ[[#This Row],[戸建件数]]+エリアマスタ[[#This Row],[集合住宅件数]]</f>
        <v>256</v>
      </c>
      <c r="J236" s="283" t="e" cm="1">
        <f t="array" aca="1" ref="J236" ca="1">単価区分(エリアマスタ[[#This Row],[地区]])</f>
        <v>#NAME?</v>
      </c>
    </row>
    <row r="237" spans="1:10">
      <c r="A237" s="272">
        <v>8</v>
      </c>
      <c r="B237" s="272">
        <v>21</v>
      </c>
      <c r="C237" s="99" t="str">
        <f t="shared" si="4"/>
        <v>8-21</v>
      </c>
      <c r="D237" s="102" t="e" cm="1">
        <f t="array" aca="1" ref="D237" ca="1">地区名(エリアマスタ[[#This Row],[地区]])</f>
        <v>#NAME?</v>
      </c>
      <c r="E237" s="282">
        <f>エリアマスタ[[#This Row],[No]]</f>
        <v>21</v>
      </c>
      <c r="F237" s="281" t="s">
        <v>98</v>
      </c>
      <c r="G237" s="283">
        <v>195</v>
      </c>
      <c r="H237" s="283">
        <v>142</v>
      </c>
      <c r="I237" s="283">
        <f>エリアマスタ[[#This Row],[戸建件数]]+エリアマスタ[[#This Row],[集合住宅件数]]</f>
        <v>337</v>
      </c>
      <c r="J237" s="283" t="e" cm="1">
        <f t="array" aca="1" ref="J237" ca="1">単価区分(エリアマスタ[[#This Row],[地区]])</f>
        <v>#NAME?</v>
      </c>
    </row>
    <row r="238" spans="1:10">
      <c r="A238" s="272">
        <v>8</v>
      </c>
      <c r="B238" s="272">
        <v>22</v>
      </c>
      <c r="C238" s="99" t="str">
        <f t="shared" si="4"/>
        <v>8-22</v>
      </c>
      <c r="D238" s="102" t="e" cm="1">
        <f t="array" aca="1" ref="D238" ca="1">地区名(エリアマスタ[[#This Row],[地区]])</f>
        <v>#NAME?</v>
      </c>
      <c r="E238" s="282">
        <f>エリアマスタ[[#This Row],[No]]</f>
        <v>22</v>
      </c>
      <c r="F238" s="281" t="s">
        <v>432</v>
      </c>
      <c r="G238" s="283">
        <v>159</v>
      </c>
      <c r="H238" s="283">
        <v>89</v>
      </c>
      <c r="I238" s="283">
        <f>エリアマスタ[[#This Row],[戸建件数]]+エリアマスタ[[#This Row],[集合住宅件数]]</f>
        <v>248</v>
      </c>
      <c r="J238" s="283" t="e" cm="1">
        <f t="array" aca="1" ref="J238" ca="1">単価区分(エリアマスタ[[#This Row],[地区]])</f>
        <v>#NAME?</v>
      </c>
    </row>
    <row r="239" spans="1:10">
      <c r="A239" s="272">
        <v>8</v>
      </c>
      <c r="B239" s="272">
        <v>23</v>
      </c>
      <c r="C239" s="99" t="str">
        <f t="shared" si="4"/>
        <v>8-23</v>
      </c>
      <c r="D239" s="102" t="e" cm="1">
        <f t="array" aca="1" ref="D239" ca="1">地区名(エリアマスタ[[#This Row],[地区]])</f>
        <v>#NAME?</v>
      </c>
      <c r="E239" s="282">
        <f>エリアマスタ[[#This Row],[No]]</f>
        <v>23</v>
      </c>
      <c r="F239" s="281" t="s">
        <v>433</v>
      </c>
      <c r="G239" s="283">
        <v>215</v>
      </c>
      <c r="H239" s="283">
        <v>117</v>
      </c>
      <c r="I239" s="283">
        <f>エリアマスタ[[#This Row],[戸建件数]]+エリアマスタ[[#This Row],[集合住宅件数]]</f>
        <v>332</v>
      </c>
      <c r="J239" s="283" t="e" cm="1">
        <f t="array" aca="1" ref="J239" ca="1">単価区分(エリアマスタ[[#This Row],[地区]])</f>
        <v>#NAME?</v>
      </c>
    </row>
    <row r="240" spans="1:10">
      <c r="A240" s="272">
        <v>8</v>
      </c>
      <c r="B240" s="272">
        <v>24</v>
      </c>
      <c r="C240" s="99" t="str">
        <f t="shared" si="4"/>
        <v>8-24</v>
      </c>
      <c r="D240" s="102" t="e" cm="1">
        <f t="array" aca="1" ref="D240" ca="1">地区名(エリアマスタ[[#This Row],[地区]])</f>
        <v>#NAME?</v>
      </c>
      <c r="E240" s="282">
        <f>エリアマスタ[[#This Row],[No]]</f>
        <v>24</v>
      </c>
      <c r="F240" s="281" t="s">
        <v>434</v>
      </c>
      <c r="G240" s="283">
        <v>150</v>
      </c>
      <c r="H240" s="283">
        <v>170</v>
      </c>
      <c r="I240" s="283">
        <f>エリアマスタ[[#This Row],[戸建件数]]+エリアマスタ[[#This Row],[集合住宅件数]]</f>
        <v>320</v>
      </c>
      <c r="J240" s="283" t="e" cm="1">
        <f t="array" aca="1" ref="J240" ca="1">単価区分(エリアマスタ[[#This Row],[地区]])</f>
        <v>#NAME?</v>
      </c>
    </row>
    <row r="241" spans="1:10">
      <c r="A241" s="272">
        <v>8</v>
      </c>
      <c r="B241" s="272">
        <v>25</v>
      </c>
      <c r="C241" s="99" t="str">
        <f t="shared" si="4"/>
        <v>8-25</v>
      </c>
      <c r="D241" s="102" t="e" cm="1">
        <f t="array" aca="1" ref="D241" ca="1">地区名(エリアマスタ[[#This Row],[地区]])</f>
        <v>#NAME?</v>
      </c>
      <c r="E241" s="282">
        <f>エリアマスタ[[#This Row],[No]]</f>
        <v>25</v>
      </c>
      <c r="F241" s="281" t="s">
        <v>435</v>
      </c>
      <c r="G241" s="283">
        <v>205</v>
      </c>
      <c r="H241" s="283">
        <v>30</v>
      </c>
      <c r="I241" s="283">
        <f>エリアマスタ[[#This Row],[戸建件数]]+エリアマスタ[[#This Row],[集合住宅件数]]</f>
        <v>235</v>
      </c>
      <c r="J241" s="283" t="e" cm="1">
        <f t="array" aca="1" ref="J241" ca="1">単価区分(エリアマスタ[[#This Row],[地区]])</f>
        <v>#NAME?</v>
      </c>
    </row>
    <row r="242" spans="1:10">
      <c r="A242" s="272">
        <v>8</v>
      </c>
      <c r="B242" s="272">
        <v>26</v>
      </c>
      <c r="C242" s="99" t="str">
        <f t="shared" si="4"/>
        <v>8-26</v>
      </c>
      <c r="D242" s="102" t="e" cm="1">
        <f t="array" aca="1" ref="D242" ca="1">地区名(エリアマスタ[[#This Row],[地区]])</f>
        <v>#NAME?</v>
      </c>
      <c r="E242" s="282">
        <f>エリアマスタ[[#This Row],[No]]</f>
        <v>26</v>
      </c>
      <c r="F242" s="281" t="s">
        <v>436</v>
      </c>
      <c r="G242" s="283">
        <v>103</v>
      </c>
      <c r="H242" s="283">
        <v>99</v>
      </c>
      <c r="I242" s="283">
        <f>エリアマスタ[[#This Row],[戸建件数]]+エリアマスタ[[#This Row],[集合住宅件数]]</f>
        <v>202</v>
      </c>
      <c r="J242" s="283" t="e" cm="1">
        <f t="array" aca="1" ref="J242" ca="1">単価区分(エリアマスタ[[#This Row],[地区]])</f>
        <v>#NAME?</v>
      </c>
    </row>
    <row r="243" spans="1:10">
      <c r="A243" s="272">
        <v>8</v>
      </c>
      <c r="B243" s="272">
        <v>27</v>
      </c>
      <c r="C243" s="99" t="str">
        <f t="shared" si="4"/>
        <v>8-27</v>
      </c>
      <c r="D243" s="102" t="e" cm="1">
        <f t="array" aca="1" ref="D243" ca="1">地区名(エリアマスタ[[#This Row],[地区]])</f>
        <v>#NAME?</v>
      </c>
      <c r="E243" s="282">
        <f>エリアマスタ[[#This Row],[No]]</f>
        <v>27</v>
      </c>
      <c r="F243" s="281" t="s">
        <v>437</v>
      </c>
      <c r="G243" s="283">
        <v>120</v>
      </c>
      <c r="H243" s="283">
        <v>132</v>
      </c>
      <c r="I243" s="283">
        <f>エリアマスタ[[#This Row],[戸建件数]]+エリアマスタ[[#This Row],[集合住宅件数]]</f>
        <v>252</v>
      </c>
      <c r="J243" s="283" t="e" cm="1">
        <f t="array" aca="1" ref="J243" ca="1">単価区分(エリアマスタ[[#This Row],[地区]])</f>
        <v>#NAME?</v>
      </c>
    </row>
    <row r="244" spans="1:10">
      <c r="A244" s="272">
        <v>8</v>
      </c>
      <c r="B244" s="272">
        <v>28</v>
      </c>
      <c r="C244" s="99" t="str">
        <f t="shared" si="4"/>
        <v>8-28</v>
      </c>
      <c r="D244" s="102" t="e" cm="1">
        <f t="array" aca="1" ref="D244" ca="1">地区名(エリアマスタ[[#This Row],[地区]])</f>
        <v>#NAME?</v>
      </c>
      <c r="E244" s="282">
        <f>エリアマスタ[[#This Row],[No]]</f>
        <v>28</v>
      </c>
      <c r="F244" s="281" t="s">
        <v>438</v>
      </c>
      <c r="G244" s="283">
        <v>115</v>
      </c>
      <c r="H244" s="283">
        <v>47</v>
      </c>
      <c r="I244" s="283">
        <f>エリアマスタ[[#This Row],[戸建件数]]+エリアマスタ[[#This Row],[集合住宅件数]]</f>
        <v>162</v>
      </c>
      <c r="J244" s="283" t="e" cm="1">
        <f t="array" aca="1" ref="J244" ca="1">単価区分(エリアマスタ[[#This Row],[地区]])</f>
        <v>#NAME?</v>
      </c>
    </row>
    <row r="245" spans="1:10">
      <c r="A245" s="272">
        <v>8</v>
      </c>
      <c r="B245" s="272">
        <v>29</v>
      </c>
      <c r="C245" s="99" t="str">
        <f t="shared" si="4"/>
        <v>8-29</v>
      </c>
      <c r="D245" s="102" t="e" cm="1">
        <f t="array" aca="1" ref="D245" ca="1">地区名(エリアマスタ[[#This Row],[地区]])</f>
        <v>#NAME?</v>
      </c>
      <c r="E245" s="282">
        <f>エリアマスタ[[#This Row],[No]]</f>
        <v>29</v>
      </c>
      <c r="F245" s="281" t="s">
        <v>439</v>
      </c>
      <c r="G245" s="283">
        <v>146</v>
      </c>
      <c r="H245" s="283">
        <v>30</v>
      </c>
      <c r="I245" s="283">
        <f>エリアマスタ[[#This Row],[戸建件数]]+エリアマスタ[[#This Row],[集合住宅件数]]</f>
        <v>176</v>
      </c>
      <c r="J245" s="283" t="e" cm="1">
        <f t="array" aca="1" ref="J245" ca="1">単価区分(エリアマスタ[[#This Row],[地区]])</f>
        <v>#NAME?</v>
      </c>
    </row>
    <row r="246" spans="1:10">
      <c r="A246" s="272">
        <v>8</v>
      </c>
      <c r="B246" s="272">
        <v>30</v>
      </c>
      <c r="C246" s="99" t="str">
        <f t="shared" si="4"/>
        <v>8-30</v>
      </c>
      <c r="D246" s="102" t="e" cm="1">
        <f t="array" aca="1" ref="D246" ca="1">地区名(エリアマスタ[[#This Row],[地区]])</f>
        <v>#NAME?</v>
      </c>
      <c r="E246" s="282">
        <f>エリアマスタ[[#This Row],[No]]</f>
        <v>30</v>
      </c>
      <c r="F246" s="281" t="s">
        <v>440</v>
      </c>
      <c r="G246" s="283">
        <v>136</v>
      </c>
      <c r="H246" s="283">
        <v>26</v>
      </c>
      <c r="I246" s="283">
        <f>エリアマスタ[[#This Row],[戸建件数]]+エリアマスタ[[#This Row],[集合住宅件数]]</f>
        <v>162</v>
      </c>
      <c r="J246" s="283" t="e" cm="1">
        <f t="array" aca="1" ref="J246" ca="1">単価区分(エリアマスタ[[#This Row],[地区]])</f>
        <v>#NAME?</v>
      </c>
    </row>
    <row r="247" spans="1:10">
      <c r="A247" s="272">
        <v>8</v>
      </c>
      <c r="B247" s="272">
        <v>31</v>
      </c>
      <c r="C247" s="99" t="str">
        <f t="shared" si="4"/>
        <v>8-31</v>
      </c>
      <c r="D247" s="102" t="e" cm="1">
        <f t="array" aca="1" ref="D247" ca="1">地区名(エリアマスタ[[#This Row],[地区]])</f>
        <v>#NAME?</v>
      </c>
      <c r="E247" s="282">
        <f>エリアマスタ[[#This Row],[No]]</f>
        <v>31</v>
      </c>
      <c r="F247" s="281" t="s">
        <v>441</v>
      </c>
      <c r="G247" s="283">
        <v>123</v>
      </c>
      <c r="H247" s="283">
        <v>85</v>
      </c>
      <c r="I247" s="283">
        <f>エリアマスタ[[#This Row],[戸建件数]]+エリアマスタ[[#This Row],[集合住宅件数]]</f>
        <v>208</v>
      </c>
      <c r="J247" s="283" t="e" cm="1">
        <f t="array" aca="1" ref="J247" ca="1">単価区分(エリアマスタ[[#This Row],[地区]])</f>
        <v>#NAME?</v>
      </c>
    </row>
    <row r="248" spans="1:10">
      <c r="A248" s="272">
        <v>8</v>
      </c>
      <c r="B248" s="272">
        <v>32</v>
      </c>
      <c r="C248" s="99" t="str">
        <f t="shared" si="4"/>
        <v>8-32</v>
      </c>
      <c r="D248" s="102" t="e" cm="1">
        <f t="array" aca="1" ref="D248" ca="1">地区名(エリアマスタ[[#This Row],[地区]])</f>
        <v>#NAME?</v>
      </c>
      <c r="E248" s="282">
        <f>エリアマスタ[[#This Row],[No]]</f>
        <v>32</v>
      </c>
      <c r="F248" s="281" t="s">
        <v>442</v>
      </c>
      <c r="G248" s="283">
        <v>217</v>
      </c>
      <c r="H248" s="283">
        <v>80</v>
      </c>
      <c r="I248" s="283">
        <f>エリアマスタ[[#This Row],[戸建件数]]+エリアマスタ[[#This Row],[集合住宅件数]]</f>
        <v>297</v>
      </c>
      <c r="J248" s="283" t="e" cm="1">
        <f t="array" aca="1" ref="J248" ca="1">単価区分(エリアマスタ[[#This Row],[地区]])</f>
        <v>#NAME?</v>
      </c>
    </row>
    <row r="249" spans="1:10">
      <c r="A249" s="272">
        <v>9</v>
      </c>
      <c r="B249" s="272">
        <v>1</v>
      </c>
      <c r="C249" s="99" t="str">
        <f t="shared" si="4"/>
        <v>9-1</v>
      </c>
      <c r="D249" s="102" t="e" cm="1">
        <f t="array" aca="1" ref="D249" ca="1">地区名(エリアマスタ[[#This Row],[地区]])</f>
        <v>#NAME?</v>
      </c>
      <c r="E249" s="282">
        <f>エリアマスタ[[#This Row],[No]]</f>
        <v>1</v>
      </c>
      <c r="F249" s="281" t="s">
        <v>104</v>
      </c>
      <c r="G249" s="283">
        <v>125</v>
      </c>
      <c r="H249" s="283">
        <v>410</v>
      </c>
      <c r="I249" s="283">
        <f>エリアマスタ[[#This Row],[戸建件数]]+エリアマスタ[[#This Row],[集合住宅件数]]</f>
        <v>535</v>
      </c>
      <c r="J249" s="283" t="e" cm="1">
        <f t="array" aca="1" ref="J249" ca="1">単価区分(エリアマスタ[[#This Row],[地区]])</f>
        <v>#NAME?</v>
      </c>
    </row>
    <row r="250" spans="1:10">
      <c r="A250" s="272">
        <v>9</v>
      </c>
      <c r="B250" s="272">
        <v>2</v>
      </c>
      <c r="C250" s="99" t="str">
        <f t="shared" si="4"/>
        <v>9-2</v>
      </c>
      <c r="D250" s="102" t="e" cm="1">
        <f t="array" aca="1" ref="D250" ca="1">地区名(エリアマスタ[[#This Row],[地区]])</f>
        <v>#NAME?</v>
      </c>
      <c r="E250" s="282">
        <f>エリアマスタ[[#This Row],[No]]</f>
        <v>2</v>
      </c>
      <c r="F250" s="281" t="s">
        <v>106</v>
      </c>
      <c r="G250" s="283">
        <v>129</v>
      </c>
      <c r="H250" s="283">
        <v>388</v>
      </c>
      <c r="I250" s="283">
        <f>エリアマスタ[[#This Row],[戸建件数]]+エリアマスタ[[#This Row],[集合住宅件数]]</f>
        <v>517</v>
      </c>
      <c r="J250" s="283" t="e" cm="1">
        <f t="array" aca="1" ref="J250" ca="1">単価区分(エリアマスタ[[#This Row],[地区]])</f>
        <v>#NAME?</v>
      </c>
    </row>
    <row r="251" spans="1:10">
      <c r="A251" s="272">
        <v>9</v>
      </c>
      <c r="B251" s="272">
        <v>3</v>
      </c>
      <c r="C251" s="99" t="str">
        <f t="shared" si="4"/>
        <v>9-3</v>
      </c>
      <c r="D251" s="102" t="e" cm="1">
        <f t="array" aca="1" ref="D251" ca="1">地区名(エリアマスタ[[#This Row],[地区]])</f>
        <v>#NAME?</v>
      </c>
      <c r="E251" s="282">
        <f>エリアマスタ[[#This Row],[No]]</f>
        <v>3</v>
      </c>
      <c r="F251" s="281" t="s">
        <v>3211</v>
      </c>
      <c r="G251" s="283">
        <v>138</v>
      </c>
      <c r="H251" s="283">
        <v>235</v>
      </c>
      <c r="I251" s="283">
        <f>エリアマスタ[[#This Row],[戸建件数]]+エリアマスタ[[#This Row],[集合住宅件数]]</f>
        <v>373</v>
      </c>
      <c r="J251" s="283" t="e" cm="1">
        <f t="array" aca="1" ref="J251" ca="1">単価区分(エリアマスタ[[#This Row],[地区]])</f>
        <v>#NAME?</v>
      </c>
    </row>
    <row r="252" spans="1:10">
      <c r="A252" s="272">
        <v>9</v>
      </c>
      <c r="B252" s="272">
        <v>4</v>
      </c>
      <c r="C252" s="99" t="str">
        <f t="shared" si="4"/>
        <v>9-4</v>
      </c>
      <c r="D252" s="102" t="e" cm="1">
        <f t="array" aca="1" ref="D252" ca="1">地区名(エリアマスタ[[#This Row],[地区]])</f>
        <v>#NAME?</v>
      </c>
      <c r="E252" s="282">
        <f>エリアマスタ[[#This Row],[No]]</f>
        <v>4</v>
      </c>
      <c r="F252" s="281" t="s">
        <v>3212</v>
      </c>
      <c r="G252" s="283">
        <v>141</v>
      </c>
      <c r="H252" s="283">
        <v>185</v>
      </c>
      <c r="I252" s="283">
        <f>エリアマスタ[[#This Row],[戸建件数]]+エリアマスタ[[#This Row],[集合住宅件数]]</f>
        <v>326</v>
      </c>
      <c r="J252" s="283" t="e" cm="1">
        <f t="array" aca="1" ref="J252" ca="1">単価区分(エリアマスタ[[#This Row],[地区]])</f>
        <v>#NAME?</v>
      </c>
    </row>
    <row r="253" spans="1:10">
      <c r="A253" s="272">
        <v>9</v>
      </c>
      <c r="B253" s="272">
        <v>5</v>
      </c>
      <c r="C253" s="99" t="str">
        <f t="shared" si="4"/>
        <v>9-5</v>
      </c>
      <c r="D253" s="102" t="e" cm="1">
        <f t="array" aca="1" ref="D253" ca="1">地区名(エリアマスタ[[#This Row],[地区]])</f>
        <v>#NAME?</v>
      </c>
      <c r="E253" s="282">
        <f>エリアマスタ[[#This Row],[No]]</f>
        <v>5</v>
      </c>
      <c r="F253" s="281" t="s">
        <v>444</v>
      </c>
      <c r="G253" s="283">
        <v>195</v>
      </c>
      <c r="H253" s="283">
        <v>151</v>
      </c>
      <c r="I253" s="283">
        <f>エリアマスタ[[#This Row],[戸建件数]]+エリアマスタ[[#This Row],[集合住宅件数]]</f>
        <v>346</v>
      </c>
      <c r="J253" s="283" t="e" cm="1">
        <f t="array" aca="1" ref="J253" ca="1">単価区分(エリアマスタ[[#This Row],[地区]])</f>
        <v>#NAME?</v>
      </c>
    </row>
    <row r="254" spans="1:10">
      <c r="A254" s="272">
        <v>9</v>
      </c>
      <c r="B254" s="272">
        <v>6</v>
      </c>
      <c r="C254" s="99" t="str">
        <f t="shared" si="4"/>
        <v>9-6</v>
      </c>
      <c r="D254" s="102" t="e" cm="1">
        <f t="array" aca="1" ref="D254" ca="1">地区名(エリアマスタ[[#This Row],[地区]])</f>
        <v>#NAME?</v>
      </c>
      <c r="E254" s="282">
        <f>エリアマスタ[[#This Row],[No]]</f>
        <v>6</v>
      </c>
      <c r="F254" s="281" t="s">
        <v>111</v>
      </c>
      <c r="G254" s="283">
        <v>158</v>
      </c>
      <c r="H254" s="283">
        <v>315</v>
      </c>
      <c r="I254" s="283">
        <f>エリアマスタ[[#This Row],[戸建件数]]+エリアマスタ[[#This Row],[集合住宅件数]]</f>
        <v>473</v>
      </c>
      <c r="J254" s="283" t="e" cm="1">
        <f t="array" aca="1" ref="J254" ca="1">単価区分(エリアマスタ[[#This Row],[地区]])</f>
        <v>#NAME?</v>
      </c>
    </row>
    <row r="255" spans="1:10">
      <c r="A255" s="272">
        <v>9</v>
      </c>
      <c r="B255" s="272">
        <v>7</v>
      </c>
      <c r="C255" s="99" t="str">
        <f t="shared" si="4"/>
        <v>9-7</v>
      </c>
      <c r="D255" s="102" t="e" cm="1">
        <f t="array" aca="1" ref="D255" ca="1">地区名(エリアマスタ[[#This Row],[地区]])</f>
        <v>#NAME?</v>
      </c>
      <c r="E255" s="282">
        <f>エリアマスタ[[#This Row],[No]]</f>
        <v>7</v>
      </c>
      <c r="F255" s="281" t="s">
        <v>3213</v>
      </c>
      <c r="G255" s="283">
        <v>178</v>
      </c>
      <c r="H255" s="283">
        <v>352</v>
      </c>
      <c r="I255" s="283">
        <f>エリアマスタ[[#This Row],[戸建件数]]+エリアマスタ[[#This Row],[集合住宅件数]]</f>
        <v>530</v>
      </c>
      <c r="J255" s="283" t="e" cm="1">
        <f t="array" aca="1" ref="J255" ca="1">単価区分(エリアマスタ[[#This Row],[地区]])</f>
        <v>#NAME?</v>
      </c>
    </row>
    <row r="256" spans="1:10">
      <c r="A256" s="272">
        <v>9</v>
      </c>
      <c r="B256" s="272">
        <v>8</v>
      </c>
      <c r="C256" s="99" t="str">
        <f t="shared" si="4"/>
        <v>9-8</v>
      </c>
      <c r="D256" s="102" t="e" cm="1">
        <f t="array" aca="1" ref="D256" ca="1">地区名(エリアマスタ[[#This Row],[地区]])</f>
        <v>#NAME?</v>
      </c>
      <c r="E256" s="282">
        <f>エリアマスタ[[#This Row],[No]]</f>
        <v>8</v>
      </c>
      <c r="F256" s="281" t="s">
        <v>446</v>
      </c>
      <c r="G256" s="283">
        <v>210</v>
      </c>
      <c r="H256" s="283">
        <v>226</v>
      </c>
      <c r="I256" s="283">
        <f>エリアマスタ[[#This Row],[戸建件数]]+エリアマスタ[[#This Row],[集合住宅件数]]</f>
        <v>436</v>
      </c>
      <c r="J256" s="283" t="e" cm="1">
        <f t="array" aca="1" ref="J256" ca="1">単価区分(エリアマスタ[[#This Row],[地区]])</f>
        <v>#NAME?</v>
      </c>
    </row>
    <row r="257" spans="1:10">
      <c r="A257" s="272">
        <v>9</v>
      </c>
      <c r="B257" s="272">
        <v>9</v>
      </c>
      <c r="C257" s="99" t="str">
        <f t="shared" si="4"/>
        <v>9-9</v>
      </c>
      <c r="D257" s="102" t="e" cm="1">
        <f t="array" aca="1" ref="D257" ca="1">地区名(エリアマスタ[[#This Row],[地区]])</f>
        <v>#NAME?</v>
      </c>
      <c r="E257" s="282">
        <f>エリアマスタ[[#This Row],[No]]</f>
        <v>9</v>
      </c>
      <c r="F257" s="281" t="s">
        <v>447</v>
      </c>
      <c r="G257" s="283">
        <v>187</v>
      </c>
      <c r="H257" s="283">
        <v>341</v>
      </c>
      <c r="I257" s="283">
        <f>エリアマスタ[[#This Row],[戸建件数]]+エリアマスタ[[#This Row],[集合住宅件数]]</f>
        <v>528</v>
      </c>
      <c r="J257" s="283" t="e" cm="1">
        <f t="array" aca="1" ref="J257" ca="1">単価区分(エリアマスタ[[#This Row],[地区]])</f>
        <v>#NAME?</v>
      </c>
    </row>
    <row r="258" spans="1:10">
      <c r="A258" s="272">
        <v>9</v>
      </c>
      <c r="B258" s="272">
        <v>10</v>
      </c>
      <c r="C258" s="99" t="str">
        <f t="shared" si="4"/>
        <v>9-10</v>
      </c>
      <c r="D258" s="102" t="e" cm="1">
        <f t="array" aca="1" ref="D258" ca="1">地区名(エリアマスタ[[#This Row],[地区]])</f>
        <v>#NAME?</v>
      </c>
      <c r="E258" s="282">
        <f>エリアマスタ[[#This Row],[No]]</f>
        <v>10</v>
      </c>
      <c r="F258" s="281" t="s">
        <v>448</v>
      </c>
      <c r="G258" s="283">
        <v>150</v>
      </c>
      <c r="H258" s="283">
        <v>155</v>
      </c>
      <c r="I258" s="283">
        <f>エリアマスタ[[#This Row],[戸建件数]]+エリアマスタ[[#This Row],[集合住宅件数]]</f>
        <v>305</v>
      </c>
      <c r="J258" s="283" t="e" cm="1">
        <f t="array" aca="1" ref="J258" ca="1">単価区分(エリアマスタ[[#This Row],[地区]])</f>
        <v>#NAME?</v>
      </c>
    </row>
    <row r="259" spans="1:10">
      <c r="A259" s="272">
        <v>9</v>
      </c>
      <c r="B259" s="272">
        <v>11</v>
      </c>
      <c r="C259" s="99" t="str">
        <f t="shared" si="4"/>
        <v>9-11</v>
      </c>
      <c r="D259" s="102" t="e" cm="1">
        <f t="array" aca="1" ref="D259" ca="1">地区名(エリアマスタ[[#This Row],[地区]])</f>
        <v>#NAME?</v>
      </c>
      <c r="E259" s="282">
        <f>エリアマスタ[[#This Row],[No]]</f>
        <v>11</v>
      </c>
      <c r="F259" s="281" t="s">
        <v>449</v>
      </c>
      <c r="G259" s="283">
        <v>180</v>
      </c>
      <c r="H259" s="283">
        <v>190</v>
      </c>
      <c r="I259" s="283">
        <f>エリアマスタ[[#This Row],[戸建件数]]+エリアマスタ[[#This Row],[集合住宅件数]]</f>
        <v>370</v>
      </c>
      <c r="J259" s="283" t="e" cm="1">
        <f t="array" aca="1" ref="J259" ca="1">単価区分(エリアマスタ[[#This Row],[地区]])</f>
        <v>#NAME?</v>
      </c>
    </row>
    <row r="260" spans="1:10">
      <c r="A260" s="272">
        <v>9</v>
      </c>
      <c r="B260" s="272">
        <v>12</v>
      </c>
      <c r="C260" s="99" t="str">
        <f t="shared" ref="C260:C323" si="5">A260&amp;"-"&amp;B260</f>
        <v>9-12</v>
      </c>
      <c r="D260" s="102" t="e" cm="1">
        <f t="array" aca="1" ref="D260" ca="1">地区名(エリアマスタ[[#This Row],[地区]])</f>
        <v>#NAME?</v>
      </c>
      <c r="E260" s="282">
        <f>エリアマスタ[[#This Row],[No]]</f>
        <v>12</v>
      </c>
      <c r="F260" s="281" t="s">
        <v>450</v>
      </c>
      <c r="G260" s="283">
        <v>109</v>
      </c>
      <c r="H260" s="283">
        <v>231</v>
      </c>
      <c r="I260" s="283">
        <f>エリアマスタ[[#This Row],[戸建件数]]+エリアマスタ[[#This Row],[集合住宅件数]]</f>
        <v>340</v>
      </c>
      <c r="J260" s="283" t="e" cm="1">
        <f t="array" aca="1" ref="J260" ca="1">単価区分(エリアマスタ[[#This Row],[地区]])</f>
        <v>#NAME?</v>
      </c>
    </row>
    <row r="261" spans="1:10">
      <c r="A261" s="272">
        <v>9</v>
      </c>
      <c r="B261" s="272">
        <v>13</v>
      </c>
      <c r="C261" s="99" t="str">
        <f t="shared" si="5"/>
        <v>9-13</v>
      </c>
      <c r="D261" s="102" t="e" cm="1">
        <f t="array" aca="1" ref="D261" ca="1">地区名(エリアマスタ[[#This Row],[地区]])</f>
        <v>#NAME?</v>
      </c>
      <c r="E261" s="282">
        <f>エリアマスタ[[#This Row],[No]]</f>
        <v>13</v>
      </c>
      <c r="F261" s="281" t="s">
        <v>451</v>
      </c>
      <c r="G261" s="283">
        <v>239</v>
      </c>
      <c r="H261" s="283">
        <v>122</v>
      </c>
      <c r="I261" s="283">
        <f>エリアマスタ[[#This Row],[戸建件数]]+エリアマスタ[[#This Row],[集合住宅件数]]</f>
        <v>361</v>
      </c>
      <c r="J261" s="283" t="e" cm="1">
        <f t="array" aca="1" ref="J261" ca="1">単価区分(エリアマスタ[[#This Row],[地区]])</f>
        <v>#NAME?</v>
      </c>
    </row>
    <row r="262" spans="1:10">
      <c r="A262" s="272">
        <v>9</v>
      </c>
      <c r="B262" s="272">
        <v>14</v>
      </c>
      <c r="C262" s="99" t="str">
        <f t="shared" si="5"/>
        <v>9-14</v>
      </c>
      <c r="D262" s="102" t="e" cm="1">
        <f t="array" aca="1" ref="D262" ca="1">地区名(エリアマスタ[[#This Row],[地区]])</f>
        <v>#NAME?</v>
      </c>
      <c r="E262" s="282">
        <f>エリアマスタ[[#This Row],[No]]</f>
        <v>14</v>
      </c>
      <c r="F262" s="281" t="s">
        <v>452</v>
      </c>
      <c r="G262" s="283">
        <v>246</v>
      </c>
      <c r="H262" s="283">
        <v>252</v>
      </c>
      <c r="I262" s="283">
        <f>エリアマスタ[[#This Row],[戸建件数]]+エリアマスタ[[#This Row],[集合住宅件数]]</f>
        <v>498</v>
      </c>
      <c r="J262" s="283" t="e" cm="1">
        <f t="array" aca="1" ref="J262" ca="1">単価区分(エリアマスタ[[#This Row],[地区]])</f>
        <v>#NAME?</v>
      </c>
    </row>
    <row r="263" spans="1:10">
      <c r="A263" s="272">
        <v>9</v>
      </c>
      <c r="B263" s="272">
        <v>15</v>
      </c>
      <c r="C263" s="99" t="str">
        <f t="shared" si="5"/>
        <v>9-15</v>
      </c>
      <c r="D263" s="102" t="e" cm="1">
        <f t="array" aca="1" ref="D263" ca="1">地区名(エリアマスタ[[#This Row],[地区]])</f>
        <v>#NAME?</v>
      </c>
      <c r="E263" s="282">
        <f>エリアマスタ[[#This Row],[No]]</f>
        <v>15</v>
      </c>
      <c r="F263" s="281" t="s">
        <v>453</v>
      </c>
      <c r="G263" s="283">
        <v>304</v>
      </c>
      <c r="H263" s="283">
        <v>83</v>
      </c>
      <c r="I263" s="283">
        <f>エリアマスタ[[#This Row],[戸建件数]]+エリアマスタ[[#This Row],[集合住宅件数]]</f>
        <v>387</v>
      </c>
      <c r="J263" s="283" t="e" cm="1">
        <f t="array" aca="1" ref="J263" ca="1">単価区分(エリアマスタ[[#This Row],[地区]])</f>
        <v>#NAME?</v>
      </c>
    </row>
    <row r="264" spans="1:10">
      <c r="A264" s="272">
        <v>9</v>
      </c>
      <c r="B264" s="272">
        <v>16</v>
      </c>
      <c r="C264" s="99" t="str">
        <f t="shared" si="5"/>
        <v>9-16</v>
      </c>
      <c r="D264" s="102" t="e" cm="1">
        <f t="array" aca="1" ref="D264" ca="1">地区名(エリアマスタ[[#This Row],[地区]])</f>
        <v>#NAME?</v>
      </c>
      <c r="E264" s="282">
        <f>エリアマスタ[[#This Row],[No]]</f>
        <v>16</v>
      </c>
      <c r="F264" s="281" t="s">
        <v>112</v>
      </c>
      <c r="G264" s="283">
        <v>379</v>
      </c>
      <c r="H264" s="283">
        <v>61</v>
      </c>
      <c r="I264" s="283">
        <f>エリアマスタ[[#This Row],[戸建件数]]+エリアマスタ[[#This Row],[集合住宅件数]]</f>
        <v>440</v>
      </c>
      <c r="J264" s="283" t="e" cm="1">
        <f t="array" aca="1" ref="J264" ca="1">単価区分(エリアマスタ[[#This Row],[地区]])</f>
        <v>#NAME?</v>
      </c>
    </row>
    <row r="265" spans="1:10">
      <c r="A265" s="272">
        <v>9</v>
      </c>
      <c r="B265" s="272">
        <v>17</v>
      </c>
      <c r="C265" s="99" t="str">
        <f t="shared" si="5"/>
        <v>9-17</v>
      </c>
      <c r="D265" s="102" t="e" cm="1">
        <f t="array" aca="1" ref="D265" ca="1">地区名(エリアマスタ[[#This Row],[地区]])</f>
        <v>#NAME?</v>
      </c>
      <c r="E265" s="282">
        <f>エリアマスタ[[#This Row],[No]]</f>
        <v>17</v>
      </c>
      <c r="F265" s="281" t="s">
        <v>454</v>
      </c>
      <c r="G265" s="283">
        <v>401</v>
      </c>
      <c r="H265" s="283">
        <v>107</v>
      </c>
      <c r="I265" s="283">
        <f>エリアマスタ[[#This Row],[戸建件数]]+エリアマスタ[[#This Row],[集合住宅件数]]</f>
        <v>508</v>
      </c>
      <c r="J265" s="283" t="e" cm="1">
        <f t="array" aca="1" ref="J265" ca="1">単価区分(エリアマスタ[[#This Row],[地区]])</f>
        <v>#NAME?</v>
      </c>
    </row>
    <row r="266" spans="1:10">
      <c r="A266" s="272">
        <v>9</v>
      </c>
      <c r="B266" s="272">
        <v>18</v>
      </c>
      <c r="C266" s="99" t="str">
        <f t="shared" si="5"/>
        <v>9-18</v>
      </c>
      <c r="D266" s="102" t="e" cm="1">
        <f t="array" aca="1" ref="D266" ca="1">地区名(エリアマスタ[[#This Row],[地区]])</f>
        <v>#NAME?</v>
      </c>
      <c r="E266" s="282">
        <f>エリアマスタ[[#This Row],[No]]</f>
        <v>18</v>
      </c>
      <c r="F266" s="281" t="s">
        <v>455</v>
      </c>
      <c r="G266" s="283">
        <v>135</v>
      </c>
      <c r="H266" s="283">
        <v>270</v>
      </c>
      <c r="I266" s="283">
        <f>エリアマスタ[[#This Row],[戸建件数]]+エリアマスタ[[#This Row],[集合住宅件数]]</f>
        <v>405</v>
      </c>
      <c r="J266" s="283" t="e" cm="1">
        <f t="array" aca="1" ref="J266" ca="1">単価区分(エリアマスタ[[#This Row],[地区]])</f>
        <v>#NAME?</v>
      </c>
    </row>
    <row r="267" spans="1:10">
      <c r="A267" s="272">
        <v>9</v>
      </c>
      <c r="B267" s="272">
        <v>19</v>
      </c>
      <c r="C267" s="99" t="str">
        <f t="shared" si="5"/>
        <v>9-19</v>
      </c>
      <c r="D267" s="102" t="e" cm="1">
        <f t="array" aca="1" ref="D267" ca="1">地区名(エリアマスタ[[#This Row],[地区]])</f>
        <v>#NAME?</v>
      </c>
      <c r="E267" s="282">
        <f>エリアマスタ[[#This Row],[No]]</f>
        <v>19</v>
      </c>
      <c r="F267" s="281" t="s">
        <v>456</v>
      </c>
      <c r="G267" s="283">
        <v>231</v>
      </c>
      <c r="H267" s="283">
        <v>41</v>
      </c>
      <c r="I267" s="283">
        <f>エリアマスタ[[#This Row],[戸建件数]]+エリアマスタ[[#This Row],[集合住宅件数]]</f>
        <v>272</v>
      </c>
      <c r="J267" s="283" t="e" cm="1">
        <f t="array" aca="1" ref="J267" ca="1">単価区分(エリアマスタ[[#This Row],[地区]])</f>
        <v>#NAME?</v>
      </c>
    </row>
    <row r="268" spans="1:10">
      <c r="A268" s="272">
        <v>9</v>
      </c>
      <c r="B268" s="272">
        <v>20</v>
      </c>
      <c r="C268" s="99" t="str">
        <f t="shared" si="5"/>
        <v>9-20</v>
      </c>
      <c r="D268" s="102" t="e" cm="1">
        <f t="array" aca="1" ref="D268" ca="1">地区名(エリアマスタ[[#This Row],[地区]])</f>
        <v>#NAME?</v>
      </c>
      <c r="E268" s="282">
        <f>エリアマスタ[[#This Row],[No]]</f>
        <v>20</v>
      </c>
      <c r="F268" s="281" t="s">
        <v>457</v>
      </c>
      <c r="G268" s="283">
        <v>338</v>
      </c>
      <c r="H268" s="283">
        <v>37</v>
      </c>
      <c r="I268" s="283">
        <f>エリアマスタ[[#This Row],[戸建件数]]+エリアマスタ[[#This Row],[集合住宅件数]]</f>
        <v>375</v>
      </c>
      <c r="J268" s="283" t="e" cm="1">
        <f t="array" aca="1" ref="J268" ca="1">単価区分(エリアマスタ[[#This Row],[地区]])</f>
        <v>#NAME?</v>
      </c>
    </row>
    <row r="269" spans="1:10">
      <c r="A269" s="272">
        <v>9</v>
      </c>
      <c r="B269" s="272">
        <v>21</v>
      </c>
      <c r="C269" s="99" t="str">
        <f t="shared" si="5"/>
        <v>9-21</v>
      </c>
      <c r="D269" s="102" t="e" cm="1">
        <f t="array" aca="1" ref="D269" ca="1">地区名(エリアマスタ[[#This Row],[地区]])</f>
        <v>#NAME?</v>
      </c>
      <c r="E269" s="282">
        <f>エリアマスタ[[#This Row],[No]]</f>
        <v>21</v>
      </c>
      <c r="F269" s="281" t="s">
        <v>458</v>
      </c>
      <c r="G269" s="283">
        <v>135</v>
      </c>
      <c r="H269" s="283">
        <v>414</v>
      </c>
      <c r="I269" s="283">
        <f>エリアマスタ[[#This Row],[戸建件数]]+エリアマスタ[[#This Row],[集合住宅件数]]</f>
        <v>549</v>
      </c>
      <c r="J269" s="283" t="e" cm="1">
        <f t="array" aca="1" ref="J269" ca="1">単価区分(エリアマスタ[[#This Row],[地区]])</f>
        <v>#NAME?</v>
      </c>
    </row>
    <row r="270" spans="1:10">
      <c r="A270" s="272">
        <v>9</v>
      </c>
      <c r="B270" s="272">
        <v>22</v>
      </c>
      <c r="C270" s="99" t="str">
        <f t="shared" si="5"/>
        <v>9-22</v>
      </c>
      <c r="D270" s="102" t="e" cm="1">
        <f t="array" aca="1" ref="D270" ca="1">地区名(エリアマスタ[[#This Row],[地区]])</f>
        <v>#NAME?</v>
      </c>
      <c r="E270" s="282">
        <f>エリアマスタ[[#This Row],[No]]</f>
        <v>22</v>
      </c>
      <c r="F270" s="281" t="s">
        <v>459</v>
      </c>
      <c r="G270" s="283">
        <v>130</v>
      </c>
      <c r="H270" s="283">
        <v>130</v>
      </c>
      <c r="I270" s="283">
        <f>エリアマスタ[[#This Row],[戸建件数]]+エリアマスタ[[#This Row],[集合住宅件数]]</f>
        <v>260</v>
      </c>
      <c r="J270" s="283" t="e" cm="1">
        <f t="array" aca="1" ref="J270" ca="1">単価区分(エリアマスタ[[#This Row],[地区]])</f>
        <v>#NAME?</v>
      </c>
    </row>
    <row r="271" spans="1:10">
      <c r="A271" s="272">
        <v>9</v>
      </c>
      <c r="B271" s="272">
        <v>23</v>
      </c>
      <c r="C271" s="99" t="str">
        <f t="shared" si="5"/>
        <v>9-23</v>
      </c>
      <c r="D271" s="102" t="e" cm="1">
        <f t="array" aca="1" ref="D271" ca="1">地区名(エリアマスタ[[#This Row],[地区]])</f>
        <v>#NAME?</v>
      </c>
      <c r="E271" s="282">
        <f>エリアマスタ[[#This Row],[No]]</f>
        <v>23</v>
      </c>
      <c r="F271" s="281" t="s">
        <v>14</v>
      </c>
      <c r="G271" s="283">
        <v>110</v>
      </c>
      <c r="H271" s="283">
        <v>227</v>
      </c>
      <c r="I271" s="283">
        <f>エリアマスタ[[#This Row],[戸建件数]]+エリアマスタ[[#This Row],[集合住宅件数]]</f>
        <v>337</v>
      </c>
      <c r="J271" s="283" t="e" cm="1">
        <f t="array" aca="1" ref="J271" ca="1">単価区分(エリアマスタ[[#This Row],[地区]])</f>
        <v>#NAME?</v>
      </c>
    </row>
    <row r="272" spans="1:10">
      <c r="A272" s="272">
        <v>9</v>
      </c>
      <c r="B272" s="272">
        <v>24</v>
      </c>
      <c r="C272" s="99" t="str">
        <f t="shared" si="5"/>
        <v>9-24</v>
      </c>
      <c r="D272" s="102" t="e" cm="1">
        <f t="array" aca="1" ref="D272" ca="1">地区名(エリアマスタ[[#This Row],[地区]])</f>
        <v>#NAME?</v>
      </c>
      <c r="E272" s="282">
        <f>エリアマスタ[[#This Row],[No]]</f>
        <v>24</v>
      </c>
      <c r="F272" s="281" t="s">
        <v>115</v>
      </c>
      <c r="G272" s="283">
        <v>83</v>
      </c>
      <c r="H272" s="283">
        <v>288</v>
      </c>
      <c r="I272" s="283">
        <f>エリアマスタ[[#This Row],[戸建件数]]+エリアマスタ[[#This Row],[集合住宅件数]]</f>
        <v>371</v>
      </c>
      <c r="J272" s="283" t="e" cm="1">
        <f t="array" aca="1" ref="J272" ca="1">単価区分(エリアマスタ[[#This Row],[地区]])</f>
        <v>#NAME?</v>
      </c>
    </row>
    <row r="273" spans="1:10">
      <c r="A273" s="272">
        <v>9</v>
      </c>
      <c r="B273" s="272">
        <v>25</v>
      </c>
      <c r="C273" s="99" t="str">
        <f t="shared" si="5"/>
        <v>9-25</v>
      </c>
      <c r="D273" s="102" t="e" cm="1">
        <f t="array" aca="1" ref="D273" ca="1">地区名(エリアマスタ[[#This Row],[地区]])</f>
        <v>#NAME?</v>
      </c>
      <c r="E273" s="282">
        <f>エリアマスタ[[#This Row],[No]]</f>
        <v>25</v>
      </c>
      <c r="F273" s="281" t="s">
        <v>2</v>
      </c>
      <c r="G273" s="283">
        <v>270</v>
      </c>
      <c r="H273" s="283">
        <v>585</v>
      </c>
      <c r="I273" s="283">
        <f>エリアマスタ[[#This Row],[戸建件数]]+エリアマスタ[[#This Row],[集合住宅件数]]</f>
        <v>855</v>
      </c>
      <c r="J273" s="283" t="e" cm="1">
        <f t="array" aca="1" ref="J273" ca="1">単価区分(エリアマスタ[[#This Row],[地区]])</f>
        <v>#NAME?</v>
      </c>
    </row>
    <row r="274" spans="1:10">
      <c r="A274" s="272">
        <v>9</v>
      </c>
      <c r="B274" s="272">
        <v>26</v>
      </c>
      <c r="C274" s="99" t="str">
        <f t="shared" si="5"/>
        <v>9-26</v>
      </c>
      <c r="D274" s="102" t="e" cm="1">
        <f t="array" aca="1" ref="D274" ca="1">地区名(エリアマスタ[[#This Row],[地区]])</f>
        <v>#NAME?</v>
      </c>
      <c r="E274" s="282">
        <f>エリアマスタ[[#This Row],[No]]</f>
        <v>26</v>
      </c>
      <c r="F274" s="281" t="s">
        <v>460</v>
      </c>
      <c r="G274" s="283">
        <v>255</v>
      </c>
      <c r="H274" s="283">
        <v>172</v>
      </c>
      <c r="I274" s="283">
        <f>エリアマスタ[[#This Row],[戸建件数]]+エリアマスタ[[#This Row],[集合住宅件数]]</f>
        <v>427</v>
      </c>
      <c r="J274" s="283" t="e" cm="1">
        <f t="array" aca="1" ref="J274" ca="1">単価区分(エリアマスタ[[#This Row],[地区]])</f>
        <v>#NAME?</v>
      </c>
    </row>
    <row r="275" spans="1:10">
      <c r="A275" s="272">
        <v>9</v>
      </c>
      <c r="B275" s="272">
        <v>27</v>
      </c>
      <c r="C275" s="99" t="str">
        <f t="shared" si="5"/>
        <v>9-27</v>
      </c>
      <c r="D275" s="102" t="e" cm="1">
        <f t="array" aca="1" ref="D275" ca="1">地区名(エリアマスタ[[#This Row],[地区]])</f>
        <v>#NAME?</v>
      </c>
      <c r="E275" s="282">
        <f>エリアマスタ[[#This Row],[No]]</f>
        <v>27</v>
      </c>
      <c r="F275" s="281" t="s">
        <v>461</v>
      </c>
      <c r="G275" s="283">
        <v>269</v>
      </c>
      <c r="H275" s="283">
        <v>140</v>
      </c>
      <c r="I275" s="283">
        <f>エリアマスタ[[#This Row],[戸建件数]]+エリアマスタ[[#This Row],[集合住宅件数]]</f>
        <v>409</v>
      </c>
      <c r="J275" s="283" t="e" cm="1">
        <f t="array" aca="1" ref="J275" ca="1">単価区分(エリアマスタ[[#This Row],[地区]])</f>
        <v>#NAME?</v>
      </c>
    </row>
    <row r="276" spans="1:10">
      <c r="A276" s="272">
        <v>9</v>
      </c>
      <c r="B276" s="272">
        <v>28</v>
      </c>
      <c r="C276" s="99" t="str">
        <f t="shared" si="5"/>
        <v>9-28</v>
      </c>
      <c r="D276" s="102" t="e" cm="1">
        <f t="array" aca="1" ref="D276" ca="1">地区名(エリアマスタ[[#This Row],[地区]])</f>
        <v>#NAME?</v>
      </c>
      <c r="E276" s="282">
        <f>エリアマスタ[[#This Row],[No]]</f>
        <v>28</v>
      </c>
      <c r="F276" s="281" t="s">
        <v>462</v>
      </c>
      <c r="G276" s="283">
        <v>269</v>
      </c>
      <c r="H276" s="283">
        <v>200</v>
      </c>
      <c r="I276" s="283">
        <f>エリアマスタ[[#This Row],[戸建件数]]+エリアマスタ[[#This Row],[集合住宅件数]]</f>
        <v>469</v>
      </c>
      <c r="J276" s="283" t="e" cm="1">
        <f t="array" aca="1" ref="J276" ca="1">単価区分(エリアマスタ[[#This Row],[地区]])</f>
        <v>#NAME?</v>
      </c>
    </row>
    <row r="277" spans="1:10">
      <c r="A277" s="272">
        <v>9</v>
      </c>
      <c r="B277" s="272">
        <v>29</v>
      </c>
      <c r="C277" s="99" t="str">
        <f t="shared" si="5"/>
        <v>9-29</v>
      </c>
      <c r="D277" s="102" t="e" cm="1">
        <f t="array" aca="1" ref="D277" ca="1">地区名(エリアマスタ[[#This Row],[地区]])</f>
        <v>#NAME?</v>
      </c>
      <c r="E277" s="282">
        <f>エリアマスタ[[#This Row],[No]]</f>
        <v>29</v>
      </c>
      <c r="F277" s="281" t="s">
        <v>116</v>
      </c>
      <c r="G277" s="283">
        <v>181</v>
      </c>
      <c r="H277" s="283">
        <v>362</v>
      </c>
      <c r="I277" s="283">
        <f>エリアマスタ[[#This Row],[戸建件数]]+エリアマスタ[[#This Row],[集合住宅件数]]</f>
        <v>543</v>
      </c>
      <c r="J277" s="283" t="e" cm="1">
        <f t="array" aca="1" ref="J277" ca="1">単価区分(エリアマスタ[[#This Row],[地区]])</f>
        <v>#NAME?</v>
      </c>
    </row>
    <row r="278" spans="1:10">
      <c r="A278" s="272">
        <v>9</v>
      </c>
      <c r="B278" s="272">
        <v>30</v>
      </c>
      <c r="C278" s="99" t="str">
        <f t="shared" si="5"/>
        <v>9-30</v>
      </c>
      <c r="D278" s="102" t="e" cm="1">
        <f t="array" aca="1" ref="D278" ca="1">地区名(エリアマスタ[[#This Row],[地区]])</f>
        <v>#NAME?</v>
      </c>
      <c r="E278" s="282">
        <f>エリアマスタ[[#This Row],[No]]</f>
        <v>30</v>
      </c>
      <c r="F278" s="281" t="s">
        <v>16</v>
      </c>
      <c r="G278" s="283">
        <v>26</v>
      </c>
      <c r="H278" s="283">
        <v>186</v>
      </c>
      <c r="I278" s="283">
        <f>エリアマスタ[[#This Row],[戸建件数]]+エリアマスタ[[#This Row],[集合住宅件数]]</f>
        <v>212</v>
      </c>
      <c r="J278" s="283" t="e" cm="1">
        <f t="array" aca="1" ref="J278" ca="1">単価区分(エリアマスタ[[#This Row],[地区]])</f>
        <v>#NAME?</v>
      </c>
    </row>
    <row r="279" spans="1:10">
      <c r="A279" s="272">
        <v>10</v>
      </c>
      <c r="B279" s="272">
        <v>1</v>
      </c>
      <c r="C279" s="99" t="str">
        <f t="shared" si="5"/>
        <v>10-1</v>
      </c>
      <c r="D279" s="102" t="e" cm="1">
        <f t="array" aca="1" ref="D279" ca="1">地区名(エリアマスタ[[#This Row],[地区]])</f>
        <v>#NAME?</v>
      </c>
      <c r="E279" s="282">
        <f>エリアマスタ[[#This Row],[No]]</f>
        <v>1</v>
      </c>
      <c r="F279" s="281" t="s">
        <v>105</v>
      </c>
      <c r="G279" s="283">
        <v>123</v>
      </c>
      <c r="H279" s="283">
        <v>243</v>
      </c>
      <c r="I279" s="283">
        <f>エリアマスタ[[#This Row],[戸建件数]]+エリアマスタ[[#This Row],[集合住宅件数]]</f>
        <v>366</v>
      </c>
      <c r="J279" s="283" t="e" cm="1">
        <f t="array" aca="1" ref="J279" ca="1">単価区分(エリアマスタ[[#This Row],[地区]])</f>
        <v>#NAME?</v>
      </c>
    </row>
    <row r="280" spans="1:10">
      <c r="A280" s="272">
        <v>10</v>
      </c>
      <c r="B280" s="272">
        <v>2</v>
      </c>
      <c r="C280" s="99" t="str">
        <f t="shared" si="5"/>
        <v>10-2</v>
      </c>
      <c r="D280" s="102" t="e" cm="1">
        <f t="array" aca="1" ref="D280" ca="1">地区名(エリアマスタ[[#This Row],[地区]])</f>
        <v>#NAME?</v>
      </c>
      <c r="E280" s="282">
        <f>エリアマスタ[[#This Row],[No]]</f>
        <v>2</v>
      </c>
      <c r="F280" s="281" t="s">
        <v>107</v>
      </c>
      <c r="G280" s="283">
        <v>208</v>
      </c>
      <c r="H280" s="283">
        <v>100</v>
      </c>
      <c r="I280" s="283">
        <f>エリアマスタ[[#This Row],[戸建件数]]+エリアマスタ[[#This Row],[集合住宅件数]]</f>
        <v>308</v>
      </c>
      <c r="J280" s="283" t="e" cm="1">
        <f t="array" aca="1" ref="J280" ca="1">単価区分(エリアマスタ[[#This Row],[地区]])</f>
        <v>#NAME?</v>
      </c>
    </row>
    <row r="281" spans="1:10">
      <c r="A281" s="272">
        <v>10</v>
      </c>
      <c r="B281" s="272">
        <v>3</v>
      </c>
      <c r="C281" s="99" t="str">
        <f t="shared" si="5"/>
        <v>10-3</v>
      </c>
      <c r="D281" s="102" t="e" cm="1">
        <f t="array" aca="1" ref="D281" ca="1">地区名(エリアマスタ[[#This Row],[地区]])</f>
        <v>#NAME?</v>
      </c>
      <c r="E281" s="282">
        <f>エリアマスタ[[#This Row],[No]]</f>
        <v>3</v>
      </c>
      <c r="F281" s="281" t="s">
        <v>463</v>
      </c>
      <c r="G281" s="283">
        <v>101</v>
      </c>
      <c r="H281" s="283">
        <v>324</v>
      </c>
      <c r="I281" s="283">
        <f>エリアマスタ[[#This Row],[戸建件数]]+エリアマスタ[[#This Row],[集合住宅件数]]</f>
        <v>425</v>
      </c>
      <c r="J281" s="283" t="e" cm="1">
        <f t="array" aca="1" ref="J281" ca="1">単価区分(エリアマスタ[[#This Row],[地区]])</f>
        <v>#NAME?</v>
      </c>
    </row>
    <row r="282" spans="1:10">
      <c r="A282" s="272">
        <v>10</v>
      </c>
      <c r="B282" s="272">
        <v>4</v>
      </c>
      <c r="C282" s="99" t="str">
        <f t="shared" si="5"/>
        <v>10-4</v>
      </c>
      <c r="D282" s="102" t="e" cm="1">
        <f t="array" aca="1" ref="D282" ca="1">地区名(エリアマスタ[[#This Row],[地区]])</f>
        <v>#NAME?</v>
      </c>
      <c r="E282" s="282">
        <f>エリアマスタ[[#This Row],[No]]</f>
        <v>4</v>
      </c>
      <c r="F282" s="281" t="s">
        <v>109</v>
      </c>
      <c r="G282" s="283">
        <v>101</v>
      </c>
      <c r="H282" s="283">
        <v>747</v>
      </c>
      <c r="I282" s="283">
        <f>エリアマスタ[[#This Row],[戸建件数]]+エリアマスタ[[#This Row],[集合住宅件数]]</f>
        <v>848</v>
      </c>
      <c r="J282" s="283" t="e" cm="1">
        <f t="array" aca="1" ref="J282" ca="1">単価区分(エリアマスタ[[#This Row],[地区]])</f>
        <v>#NAME?</v>
      </c>
    </row>
    <row r="283" spans="1:10">
      <c r="A283" s="272">
        <v>10</v>
      </c>
      <c r="B283" s="272">
        <v>5</v>
      </c>
      <c r="C283" s="99" t="str">
        <f t="shared" si="5"/>
        <v>10-5</v>
      </c>
      <c r="D283" s="102" t="e" cm="1">
        <f t="array" aca="1" ref="D283" ca="1">地区名(エリアマスタ[[#This Row],[地区]])</f>
        <v>#NAME?</v>
      </c>
      <c r="E283" s="282">
        <f>エリアマスタ[[#This Row],[No]]</f>
        <v>5</v>
      </c>
      <c r="F283" s="281" t="s">
        <v>110</v>
      </c>
      <c r="G283" s="283">
        <v>89</v>
      </c>
      <c r="H283" s="283">
        <v>146</v>
      </c>
      <c r="I283" s="283">
        <f>エリアマスタ[[#This Row],[戸建件数]]+エリアマスタ[[#This Row],[集合住宅件数]]</f>
        <v>235</v>
      </c>
      <c r="J283" s="283" t="e" cm="1">
        <f t="array" aca="1" ref="J283" ca="1">単価区分(エリアマスタ[[#This Row],[地区]])</f>
        <v>#NAME?</v>
      </c>
    </row>
    <row r="284" spans="1:10">
      <c r="A284" s="272">
        <v>10</v>
      </c>
      <c r="B284" s="272">
        <v>6</v>
      </c>
      <c r="C284" s="99" t="str">
        <f t="shared" si="5"/>
        <v>10-6</v>
      </c>
      <c r="D284" s="102" t="e" cm="1">
        <f t="array" aca="1" ref="D284" ca="1">地区名(エリアマスタ[[#This Row],[地区]])</f>
        <v>#NAME?</v>
      </c>
      <c r="E284" s="282">
        <f>エリアマスタ[[#This Row],[No]]</f>
        <v>6</v>
      </c>
      <c r="F284" s="281" t="s">
        <v>464</v>
      </c>
      <c r="G284" s="283">
        <v>165</v>
      </c>
      <c r="H284" s="283">
        <v>270</v>
      </c>
      <c r="I284" s="283">
        <f>エリアマスタ[[#This Row],[戸建件数]]+エリアマスタ[[#This Row],[集合住宅件数]]</f>
        <v>435</v>
      </c>
      <c r="J284" s="283" t="e" cm="1">
        <f t="array" aca="1" ref="J284" ca="1">単価区分(エリアマスタ[[#This Row],[地区]])</f>
        <v>#NAME?</v>
      </c>
    </row>
    <row r="285" spans="1:10">
      <c r="A285" s="272">
        <v>10</v>
      </c>
      <c r="B285" s="272">
        <v>7</v>
      </c>
      <c r="C285" s="99" t="str">
        <f t="shared" si="5"/>
        <v>10-7</v>
      </c>
      <c r="D285" s="102" t="e" cm="1">
        <f t="array" aca="1" ref="D285" ca="1">地区名(エリアマスタ[[#This Row],[地区]])</f>
        <v>#NAME?</v>
      </c>
      <c r="E285" s="282">
        <f>エリアマスタ[[#This Row],[No]]</f>
        <v>7</v>
      </c>
      <c r="F285" s="281" t="s">
        <v>465</v>
      </c>
      <c r="G285" s="283">
        <v>221</v>
      </c>
      <c r="H285" s="283">
        <v>151</v>
      </c>
      <c r="I285" s="283">
        <f>エリアマスタ[[#This Row],[戸建件数]]+エリアマスタ[[#This Row],[集合住宅件数]]</f>
        <v>372</v>
      </c>
      <c r="J285" s="283" t="e" cm="1">
        <f t="array" aca="1" ref="J285" ca="1">単価区分(エリアマスタ[[#This Row],[地区]])</f>
        <v>#NAME?</v>
      </c>
    </row>
    <row r="286" spans="1:10">
      <c r="A286" s="272">
        <v>10</v>
      </c>
      <c r="B286" s="272">
        <v>8</v>
      </c>
      <c r="C286" s="99" t="str">
        <f t="shared" si="5"/>
        <v>10-8</v>
      </c>
      <c r="D286" s="102" t="e" cm="1">
        <f t="array" aca="1" ref="D286" ca="1">地区名(エリアマスタ[[#This Row],[地区]])</f>
        <v>#NAME?</v>
      </c>
      <c r="E286" s="282">
        <f>エリアマスタ[[#This Row],[No]]</f>
        <v>8</v>
      </c>
      <c r="F286" s="281" t="s">
        <v>466</v>
      </c>
      <c r="G286" s="283">
        <v>116</v>
      </c>
      <c r="H286" s="283">
        <v>68</v>
      </c>
      <c r="I286" s="283">
        <f>エリアマスタ[[#This Row],[戸建件数]]+エリアマスタ[[#This Row],[集合住宅件数]]</f>
        <v>184</v>
      </c>
      <c r="J286" s="283" t="e" cm="1">
        <f t="array" aca="1" ref="J286" ca="1">単価区分(エリアマスタ[[#This Row],[地区]])</f>
        <v>#NAME?</v>
      </c>
    </row>
    <row r="287" spans="1:10">
      <c r="A287" s="272">
        <v>10</v>
      </c>
      <c r="B287" s="272">
        <v>9</v>
      </c>
      <c r="C287" s="99" t="str">
        <f t="shared" si="5"/>
        <v>10-9</v>
      </c>
      <c r="D287" s="102" t="e" cm="1">
        <f t="array" aca="1" ref="D287" ca="1">地区名(エリアマスタ[[#This Row],[地区]])</f>
        <v>#NAME?</v>
      </c>
      <c r="E287" s="282">
        <f>エリアマスタ[[#This Row],[No]]</f>
        <v>9</v>
      </c>
      <c r="F287" s="281" t="s">
        <v>10</v>
      </c>
      <c r="G287" s="283">
        <v>182</v>
      </c>
      <c r="H287" s="283">
        <v>174</v>
      </c>
      <c r="I287" s="283">
        <f>エリアマスタ[[#This Row],[戸建件数]]+エリアマスタ[[#This Row],[集合住宅件数]]</f>
        <v>356</v>
      </c>
      <c r="J287" s="283" t="e" cm="1">
        <f t="array" aca="1" ref="J287" ca="1">単価区分(エリアマスタ[[#This Row],[地区]])</f>
        <v>#NAME?</v>
      </c>
    </row>
    <row r="288" spans="1:10">
      <c r="A288" s="272">
        <v>10</v>
      </c>
      <c r="B288" s="272">
        <v>10</v>
      </c>
      <c r="C288" s="99" t="str">
        <f t="shared" si="5"/>
        <v>10-10</v>
      </c>
      <c r="D288" s="102" t="e" cm="1">
        <f t="array" aca="1" ref="D288" ca="1">地区名(エリアマスタ[[#This Row],[地区]])</f>
        <v>#NAME?</v>
      </c>
      <c r="E288" s="282">
        <f>エリアマスタ[[#This Row],[No]]</f>
        <v>10</v>
      </c>
      <c r="F288" s="281" t="s">
        <v>467</v>
      </c>
      <c r="G288" s="283">
        <v>122</v>
      </c>
      <c r="H288" s="283">
        <v>363</v>
      </c>
      <c r="I288" s="283">
        <f>エリアマスタ[[#This Row],[戸建件数]]+エリアマスタ[[#This Row],[集合住宅件数]]</f>
        <v>485</v>
      </c>
      <c r="J288" s="283" t="e" cm="1">
        <f t="array" aca="1" ref="J288" ca="1">単価区分(エリアマスタ[[#This Row],[地区]])</f>
        <v>#NAME?</v>
      </c>
    </row>
    <row r="289" spans="1:10">
      <c r="A289" s="272">
        <v>10</v>
      </c>
      <c r="B289" s="272">
        <v>11</v>
      </c>
      <c r="C289" s="99" t="str">
        <f t="shared" si="5"/>
        <v>10-11</v>
      </c>
      <c r="D289" s="102" t="e" cm="1">
        <f t="array" aca="1" ref="D289" ca="1">地区名(エリアマスタ[[#This Row],[地区]])</f>
        <v>#NAME?</v>
      </c>
      <c r="E289" s="282">
        <f>エリアマスタ[[#This Row],[No]]</f>
        <v>11</v>
      </c>
      <c r="F289" s="281" t="s">
        <v>468</v>
      </c>
      <c r="G289" s="283">
        <v>28</v>
      </c>
      <c r="H289" s="283">
        <v>160</v>
      </c>
      <c r="I289" s="283">
        <f>エリアマスタ[[#This Row],[戸建件数]]+エリアマスタ[[#This Row],[集合住宅件数]]</f>
        <v>188</v>
      </c>
      <c r="J289" s="283" t="e" cm="1">
        <f t="array" aca="1" ref="J289" ca="1">単価区分(エリアマスタ[[#This Row],[地区]])</f>
        <v>#NAME?</v>
      </c>
    </row>
    <row r="290" spans="1:10">
      <c r="A290" s="272">
        <v>10</v>
      </c>
      <c r="B290" s="272">
        <v>12</v>
      </c>
      <c r="C290" s="99" t="str">
        <f t="shared" si="5"/>
        <v>10-12</v>
      </c>
      <c r="D290" s="102" t="e" cm="1">
        <f t="array" aca="1" ref="D290" ca="1">地区名(エリアマスタ[[#This Row],[地区]])</f>
        <v>#NAME?</v>
      </c>
      <c r="E290" s="282">
        <f>エリアマスタ[[#This Row],[No]]</f>
        <v>12</v>
      </c>
      <c r="F290" s="281" t="s">
        <v>469</v>
      </c>
      <c r="G290" s="283">
        <v>158</v>
      </c>
      <c r="H290" s="283">
        <v>215</v>
      </c>
      <c r="I290" s="283">
        <f>エリアマスタ[[#This Row],[戸建件数]]+エリアマスタ[[#This Row],[集合住宅件数]]</f>
        <v>373</v>
      </c>
      <c r="J290" s="283" t="e" cm="1">
        <f t="array" aca="1" ref="J290" ca="1">単価区分(エリアマスタ[[#This Row],[地区]])</f>
        <v>#NAME?</v>
      </c>
    </row>
    <row r="291" spans="1:10">
      <c r="A291" s="272">
        <v>10</v>
      </c>
      <c r="B291" s="272">
        <v>13</v>
      </c>
      <c r="C291" s="99" t="str">
        <f t="shared" si="5"/>
        <v>10-13</v>
      </c>
      <c r="D291" s="102" t="e" cm="1">
        <f t="array" aca="1" ref="D291" ca="1">地区名(エリアマスタ[[#This Row],[地区]])</f>
        <v>#NAME?</v>
      </c>
      <c r="E291" s="282">
        <f>エリアマスタ[[#This Row],[No]]</f>
        <v>13</v>
      </c>
      <c r="F291" s="281" t="s">
        <v>470</v>
      </c>
      <c r="G291" s="283">
        <v>126</v>
      </c>
      <c r="H291" s="283">
        <v>145</v>
      </c>
      <c r="I291" s="283">
        <f>エリアマスタ[[#This Row],[戸建件数]]+エリアマスタ[[#This Row],[集合住宅件数]]</f>
        <v>271</v>
      </c>
      <c r="J291" s="283" t="e" cm="1">
        <f t="array" aca="1" ref="J291" ca="1">単価区分(エリアマスタ[[#This Row],[地区]])</f>
        <v>#NAME?</v>
      </c>
    </row>
    <row r="292" spans="1:10">
      <c r="A292" s="272">
        <v>10</v>
      </c>
      <c r="B292" s="272">
        <v>14</v>
      </c>
      <c r="C292" s="99" t="str">
        <f t="shared" si="5"/>
        <v>10-14</v>
      </c>
      <c r="D292" s="102" t="e" cm="1">
        <f t="array" aca="1" ref="D292" ca="1">地区名(エリアマスタ[[#This Row],[地区]])</f>
        <v>#NAME?</v>
      </c>
      <c r="E292" s="282">
        <f>エリアマスタ[[#This Row],[No]]</f>
        <v>14</v>
      </c>
      <c r="F292" s="281" t="s">
        <v>471</v>
      </c>
      <c r="G292" s="283">
        <v>117</v>
      </c>
      <c r="H292" s="283">
        <v>161</v>
      </c>
      <c r="I292" s="283">
        <f>エリアマスタ[[#This Row],[戸建件数]]+エリアマスタ[[#This Row],[集合住宅件数]]</f>
        <v>278</v>
      </c>
      <c r="J292" s="283" t="e" cm="1">
        <f t="array" aca="1" ref="J292" ca="1">単価区分(エリアマスタ[[#This Row],[地区]])</f>
        <v>#NAME?</v>
      </c>
    </row>
    <row r="293" spans="1:10">
      <c r="A293" s="272">
        <v>10</v>
      </c>
      <c r="B293" s="272">
        <v>15</v>
      </c>
      <c r="C293" s="99" t="str">
        <f t="shared" si="5"/>
        <v>10-15</v>
      </c>
      <c r="D293" s="102" t="e" cm="1">
        <f t="array" aca="1" ref="D293" ca="1">地区名(エリアマスタ[[#This Row],[地区]])</f>
        <v>#NAME?</v>
      </c>
      <c r="E293" s="282">
        <f>エリアマスタ[[#This Row],[No]]</f>
        <v>15</v>
      </c>
      <c r="F293" s="281" t="s">
        <v>472</v>
      </c>
      <c r="G293" s="283">
        <v>118</v>
      </c>
      <c r="H293" s="283">
        <v>117</v>
      </c>
      <c r="I293" s="283">
        <f>エリアマスタ[[#This Row],[戸建件数]]+エリアマスタ[[#This Row],[集合住宅件数]]</f>
        <v>235</v>
      </c>
      <c r="J293" s="283" t="e" cm="1">
        <f t="array" aca="1" ref="J293" ca="1">単価区分(エリアマスタ[[#This Row],[地区]])</f>
        <v>#NAME?</v>
      </c>
    </row>
    <row r="294" spans="1:10">
      <c r="A294" s="272">
        <v>10</v>
      </c>
      <c r="B294" s="272">
        <v>16</v>
      </c>
      <c r="C294" s="99" t="str">
        <f t="shared" si="5"/>
        <v>10-16</v>
      </c>
      <c r="D294" s="102" t="e" cm="1">
        <f t="array" aca="1" ref="D294" ca="1">地区名(エリアマスタ[[#This Row],[地区]])</f>
        <v>#NAME?</v>
      </c>
      <c r="E294" s="282">
        <f>エリアマスタ[[#This Row],[No]]</f>
        <v>16</v>
      </c>
      <c r="F294" s="281" t="s">
        <v>113</v>
      </c>
      <c r="G294" s="283">
        <v>81</v>
      </c>
      <c r="H294" s="283">
        <v>370</v>
      </c>
      <c r="I294" s="283">
        <f>エリアマスタ[[#This Row],[戸建件数]]+エリアマスタ[[#This Row],[集合住宅件数]]</f>
        <v>451</v>
      </c>
      <c r="J294" s="283" t="e" cm="1">
        <f t="array" aca="1" ref="J294" ca="1">単価区分(エリアマスタ[[#This Row],[地区]])</f>
        <v>#NAME?</v>
      </c>
    </row>
    <row r="295" spans="1:10">
      <c r="A295" s="272">
        <v>10</v>
      </c>
      <c r="B295" s="272">
        <v>17</v>
      </c>
      <c r="C295" s="99" t="str">
        <f t="shared" si="5"/>
        <v>10-17</v>
      </c>
      <c r="D295" s="102" t="e" cm="1">
        <f t="array" aca="1" ref="D295" ca="1">地区名(エリアマスタ[[#This Row],[地区]])</f>
        <v>#NAME?</v>
      </c>
      <c r="E295" s="282">
        <f>エリアマスタ[[#This Row],[No]]</f>
        <v>17</v>
      </c>
      <c r="F295" s="281" t="s">
        <v>473</v>
      </c>
      <c r="G295" s="283">
        <v>194</v>
      </c>
      <c r="H295" s="283">
        <v>400</v>
      </c>
      <c r="I295" s="283">
        <f>エリアマスタ[[#This Row],[戸建件数]]+エリアマスタ[[#This Row],[集合住宅件数]]</f>
        <v>594</v>
      </c>
      <c r="J295" s="283" t="e" cm="1">
        <f t="array" aca="1" ref="J295" ca="1">単価区分(エリアマスタ[[#This Row],[地区]])</f>
        <v>#NAME?</v>
      </c>
    </row>
    <row r="296" spans="1:10">
      <c r="A296" s="272">
        <v>10</v>
      </c>
      <c r="B296" s="272">
        <v>18</v>
      </c>
      <c r="C296" s="99" t="str">
        <f t="shared" si="5"/>
        <v>10-18</v>
      </c>
      <c r="D296" s="102" t="e" cm="1">
        <f t="array" aca="1" ref="D296" ca="1">地区名(エリアマスタ[[#This Row],[地区]])</f>
        <v>#NAME?</v>
      </c>
      <c r="E296" s="282">
        <f>エリアマスタ[[#This Row],[No]]</f>
        <v>18</v>
      </c>
      <c r="F296" s="281" t="s">
        <v>12</v>
      </c>
      <c r="G296" s="283">
        <v>169</v>
      </c>
      <c r="H296" s="283">
        <v>77</v>
      </c>
      <c r="I296" s="283">
        <f>エリアマスタ[[#This Row],[戸建件数]]+エリアマスタ[[#This Row],[集合住宅件数]]</f>
        <v>246</v>
      </c>
      <c r="J296" s="283" t="e" cm="1">
        <f t="array" aca="1" ref="J296" ca="1">単価区分(エリアマスタ[[#This Row],[地区]])</f>
        <v>#NAME?</v>
      </c>
    </row>
    <row r="297" spans="1:10">
      <c r="A297" s="272">
        <v>10</v>
      </c>
      <c r="B297" s="272">
        <v>19</v>
      </c>
      <c r="C297" s="99" t="str">
        <f t="shared" si="5"/>
        <v>10-19</v>
      </c>
      <c r="D297" s="102" t="e" cm="1">
        <f t="array" aca="1" ref="D297" ca="1">地区名(エリアマスタ[[#This Row],[地区]])</f>
        <v>#NAME?</v>
      </c>
      <c r="E297" s="282">
        <f>エリアマスタ[[#This Row],[No]]</f>
        <v>19</v>
      </c>
      <c r="F297" s="281" t="s">
        <v>474</v>
      </c>
      <c r="G297" s="283">
        <v>113</v>
      </c>
      <c r="H297" s="283">
        <v>70</v>
      </c>
      <c r="I297" s="283">
        <f>エリアマスタ[[#This Row],[戸建件数]]+エリアマスタ[[#This Row],[集合住宅件数]]</f>
        <v>183</v>
      </c>
      <c r="J297" s="283" t="e" cm="1">
        <f t="array" aca="1" ref="J297" ca="1">単価区分(エリアマスタ[[#This Row],[地区]])</f>
        <v>#NAME?</v>
      </c>
    </row>
    <row r="298" spans="1:10">
      <c r="A298" s="272">
        <v>10</v>
      </c>
      <c r="B298" s="272">
        <v>20</v>
      </c>
      <c r="C298" s="99" t="str">
        <f t="shared" si="5"/>
        <v>10-20</v>
      </c>
      <c r="D298" s="102" t="e" cm="1">
        <f t="array" aca="1" ref="D298" ca="1">地区名(エリアマスタ[[#This Row],[地区]])</f>
        <v>#NAME?</v>
      </c>
      <c r="E298" s="282">
        <f>エリアマスタ[[#This Row],[No]]</f>
        <v>20</v>
      </c>
      <c r="F298" s="281" t="s">
        <v>475</v>
      </c>
      <c r="G298" s="283">
        <v>130</v>
      </c>
      <c r="H298" s="283">
        <v>80</v>
      </c>
      <c r="I298" s="283">
        <f>エリアマスタ[[#This Row],[戸建件数]]+エリアマスタ[[#This Row],[集合住宅件数]]</f>
        <v>210</v>
      </c>
      <c r="J298" s="283" t="e" cm="1">
        <f t="array" aca="1" ref="J298" ca="1">単価区分(エリアマスタ[[#This Row],[地区]])</f>
        <v>#NAME?</v>
      </c>
    </row>
    <row r="299" spans="1:10">
      <c r="A299" s="272">
        <v>10</v>
      </c>
      <c r="B299" s="272">
        <v>21</v>
      </c>
      <c r="C299" s="99" t="str">
        <f t="shared" si="5"/>
        <v>10-21</v>
      </c>
      <c r="D299" s="102" t="e" cm="1">
        <f t="array" aca="1" ref="D299" ca="1">地区名(エリアマスタ[[#This Row],[地区]])</f>
        <v>#NAME?</v>
      </c>
      <c r="E299" s="282">
        <f>エリアマスタ[[#This Row],[No]]</f>
        <v>21</v>
      </c>
      <c r="F299" s="281" t="s">
        <v>476</v>
      </c>
      <c r="G299" s="283">
        <v>236</v>
      </c>
      <c r="H299" s="283">
        <v>114</v>
      </c>
      <c r="I299" s="283">
        <f>エリアマスタ[[#This Row],[戸建件数]]+エリアマスタ[[#This Row],[集合住宅件数]]</f>
        <v>350</v>
      </c>
      <c r="J299" s="283" t="e" cm="1">
        <f t="array" aca="1" ref="J299" ca="1">単価区分(エリアマスタ[[#This Row],[地区]])</f>
        <v>#NAME?</v>
      </c>
    </row>
    <row r="300" spans="1:10">
      <c r="A300" s="272">
        <v>10</v>
      </c>
      <c r="B300" s="272">
        <v>22</v>
      </c>
      <c r="C300" s="99" t="str">
        <f t="shared" si="5"/>
        <v>10-22</v>
      </c>
      <c r="D300" s="102" t="e" cm="1">
        <f t="array" aca="1" ref="D300" ca="1">地区名(エリアマスタ[[#This Row],[地区]])</f>
        <v>#NAME?</v>
      </c>
      <c r="E300" s="282">
        <f>エリアマスタ[[#This Row],[No]]</f>
        <v>22</v>
      </c>
      <c r="F300" s="281" t="s">
        <v>477</v>
      </c>
      <c r="G300" s="283">
        <v>203</v>
      </c>
      <c r="H300" s="283">
        <v>200</v>
      </c>
      <c r="I300" s="283">
        <f>エリアマスタ[[#This Row],[戸建件数]]+エリアマスタ[[#This Row],[集合住宅件数]]</f>
        <v>403</v>
      </c>
      <c r="J300" s="283" t="e" cm="1">
        <f t="array" aca="1" ref="J300" ca="1">単価区分(エリアマスタ[[#This Row],[地区]])</f>
        <v>#NAME?</v>
      </c>
    </row>
    <row r="301" spans="1:10">
      <c r="A301" s="272">
        <v>10</v>
      </c>
      <c r="B301" s="272">
        <v>23</v>
      </c>
      <c r="C301" s="99" t="str">
        <f t="shared" si="5"/>
        <v>10-23</v>
      </c>
      <c r="D301" s="102" t="e" cm="1">
        <f t="array" aca="1" ref="D301" ca="1">地区名(エリアマスタ[[#This Row],[地区]])</f>
        <v>#NAME?</v>
      </c>
      <c r="E301" s="282">
        <f>エリアマスタ[[#This Row],[No]]</f>
        <v>23</v>
      </c>
      <c r="F301" s="281" t="s">
        <v>478</v>
      </c>
      <c r="G301" s="283">
        <v>126</v>
      </c>
      <c r="H301" s="283">
        <v>188</v>
      </c>
      <c r="I301" s="283">
        <f>エリアマスタ[[#This Row],[戸建件数]]+エリアマスタ[[#This Row],[集合住宅件数]]</f>
        <v>314</v>
      </c>
      <c r="J301" s="283" t="e" cm="1">
        <f t="array" aca="1" ref="J301" ca="1">単価区分(エリアマスタ[[#This Row],[地区]])</f>
        <v>#NAME?</v>
      </c>
    </row>
    <row r="302" spans="1:10">
      <c r="A302" s="272">
        <v>10</v>
      </c>
      <c r="B302" s="272">
        <v>24</v>
      </c>
      <c r="C302" s="99" t="str">
        <f t="shared" si="5"/>
        <v>10-24</v>
      </c>
      <c r="D302" s="102" t="e" cm="1">
        <f t="array" aca="1" ref="D302" ca="1">地区名(エリアマスタ[[#This Row],[地区]])</f>
        <v>#NAME?</v>
      </c>
      <c r="E302" s="282">
        <f>エリアマスタ[[#This Row],[No]]</f>
        <v>24</v>
      </c>
      <c r="F302" s="281" t="s">
        <v>479</v>
      </c>
      <c r="G302" s="283">
        <v>213</v>
      </c>
      <c r="H302" s="283">
        <v>55</v>
      </c>
      <c r="I302" s="283">
        <f>エリアマスタ[[#This Row],[戸建件数]]+エリアマスタ[[#This Row],[集合住宅件数]]</f>
        <v>268</v>
      </c>
      <c r="J302" s="283" t="e" cm="1">
        <f t="array" aca="1" ref="J302" ca="1">単価区分(エリアマスタ[[#This Row],[地区]])</f>
        <v>#NAME?</v>
      </c>
    </row>
    <row r="303" spans="1:10">
      <c r="A303" s="272">
        <v>10</v>
      </c>
      <c r="B303" s="272">
        <v>25</v>
      </c>
      <c r="C303" s="99" t="str">
        <f t="shared" si="5"/>
        <v>10-25</v>
      </c>
      <c r="D303" s="102" t="e" cm="1">
        <f t="array" aca="1" ref="D303" ca="1">地区名(エリアマスタ[[#This Row],[地区]])</f>
        <v>#NAME?</v>
      </c>
      <c r="E303" s="282">
        <f>エリアマスタ[[#This Row],[No]]</f>
        <v>25</v>
      </c>
      <c r="F303" s="281" t="s">
        <v>480</v>
      </c>
      <c r="G303" s="283">
        <v>237</v>
      </c>
      <c r="H303" s="283">
        <v>135</v>
      </c>
      <c r="I303" s="283">
        <f>エリアマスタ[[#This Row],[戸建件数]]+エリアマスタ[[#This Row],[集合住宅件数]]</f>
        <v>372</v>
      </c>
      <c r="J303" s="283" t="e" cm="1">
        <f t="array" aca="1" ref="J303" ca="1">単価区分(エリアマスタ[[#This Row],[地区]])</f>
        <v>#NAME?</v>
      </c>
    </row>
    <row r="304" spans="1:10">
      <c r="A304" s="272">
        <v>10</v>
      </c>
      <c r="B304" s="272">
        <v>26</v>
      </c>
      <c r="C304" s="99" t="str">
        <f t="shared" si="5"/>
        <v>10-26</v>
      </c>
      <c r="D304" s="102" t="e" cm="1">
        <f t="array" aca="1" ref="D304" ca="1">地区名(エリアマスタ[[#This Row],[地区]])</f>
        <v>#NAME?</v>
      </c>
      <c r="E304" s="282">
        <f>エリアマスタ[[#This Row],[No]]</f>
        <v>26</v>
      </c>
      <c r="F304" s="281" t="s">
        <v>481</v>
      </c>
      <c r="G304" s="283">
        <v>180</v>
      </c>
      <c r="H304" s="283">
        <v>120</v>
      </c>
      <c r="I304" s="283">
        <f>エリアマスタ[[#This Row],[戸建件数]]+エリアマスタ[[#This Row],[集合住宅件数]]</f>
        <v>300</v>
      </c>
      <c r="J304" s="283" t="e" cm="1">
        <f t="array" aca="1" ref="J304" ca="1">単価区分(エリアマスタ[[#This Row],[地区]])</f>
        <v>#NAME?</v>
      </c>
    </row>
    <row r="305" spans="1:10">
      <c r="A305" s="272">
        <v>10</v>
      </c>
      <c r="B305" s="272">
        <v>27</v>
      </c>
      <c r="C305" s="99" t="str">
        <f t="shared" si="5"/>
        <v>10-27</v>
      </c>
      <c r="D305" s="102" t="e" cm="1">
        <f t="array" aca="1" ref="D305" ca="1">地区名(エリアマスタ[[#This Row],[地区]])</f>
        <v>#NAME?</v>
      </c>
      <c r="E305" s="282">
        <f>エリアマスタ[[#This Row],[No]]</f>
        <v>27</v>
      </c>
      <c r="F305" s="281" t="s">
        <v>482</v>
      </c>
      <c r="G305" s="283">
        <v>183</v>
      </c>
      <c r="H305" s="283">
        <v>78</v>
      </c>
      <c r="I305" s="283">
        <f>エリアマスタ[[#This Row],[戸建件数]]+エリアマスタ[[#This Row],[集合住宅件数]]</f>
        <v>261</v>
      </c>
      <c r="J305" s="283" t="e" cm="1">
        <f t="array" aca="1" ref="J305" ca="1">単価区分(エリアマスタ[[#This Row],[地区]])</f>
        <v>#NAME?</v>
      </c>
    </row>
    <row r="306" spans="1:10">
      <c r="A306" s="272">
        <v>10</v>
      </c>
      <c r="B306" s="272">
        <v>28</v>
      </c>
      <c r="C306" s="99" t="str">
        <f t="shared" si="5"/>
        <v>10-28</v>
      </c>
      <c r="D306" s="102" t="e" cm="1">
        <f t="array" aca="1" ref="D306" ca="1">地区名(エリアマスタ[[#This Row],[地区]])</f>
        <v>#NAME?</v>
      </c>
      <c r="E306" s="282">
        <f>エリアマスタ[[#This Row],[No]]</f>
        <v>28</v>
      </c>
      <c r="F306" s="281" t="s">
        <v>483</v>
      </c>
      <c r="G306" s="283">
        <v>158</v>
      </c>
      <c r="H306" s="283">
        <v>270</v>
      </c>
      <c r="I306" s="283">
        <f>エリアマスタ[[#This Row],[戸建件数]]+エリアマスタ[[#This Row],[集合住宅件数]]</f>
        <v>428</v>
      </c>
      <c r="J306" s="283" t="e" cm="1">
        <f t="array" aca="1" ref="J306" ca="1">単価区分(エリアマスタ[[#This Row],[地区]])</f>
        <v>#NAME?</v>
      </c>
    </row>
    <row r="307" spans="1:10">
      <c r="A307" s="272">
        <v>10</v>
      </c>
      <c r="B307" s="272">
        <v>29</v>
      </c>
      <c r="C307" s="99" t="str">
        <f t="shared" si="5"/>
        <v>10-29</v>
      </c>
      <c r="D307" s="102" t="e" cm="1">
        <f t="array" aca="1" ref="D307" ca="1">地区名(エリアマスタ[[#This Row],[地区]])</f>
        <v>#NAME?</v>
      </c>
      <c r="E307" s="282">
        <f>エリアマスタ[[#This Row],[No]]</f>
        <v>29</v>
      </c>
      <c r="F307" s="281" t="s">
        <v>15</v>
      </c>
      <c r="G307" s="283">
        <v>85</v>
      </c>
      <c r="H307" s="283">
        <v>296</v>
      </c>
      <c r="I307" s="283">
        <f>エリアマスタ[[#This Row],[戸建件数]]+エリアマスタ[[#This Row],[集合住宅件数]]</f>
        <v>381</v>
      </c>
      <c r="J307" s="283" t="e" cm="1">
        <f t="array" aca="1" ref="J307" ca="1">単価区分(エリアマスタ[[#This Row],[地区]])</f>
        <v>#NAME?</v>
      </c>
    </row>
    <row r="308" spans="1:10">
      <c r="A308" s="272">
        <v>10</v>
      </c>
      <c r="B308" s="272">
        <v>30</v>
      </c>
      <c r="C308" s="99" t="str">
        <f t="shared" si="5"/>
        <v>10-30</v>
      </c>
      <c r="D308" s="102" t="e" cm="1">
        <f t="array" aca="1" ref="D308" ca="1">地区名(エリアマスタ[[#This Row],[地区]])</f>
        <v>#NAME?</v>
      </c>
      <c r="E308" s="282">
        <f>エリアマスタ[[#This Row],[No]]</f>
        <v>30</v>
      </c>
      <c r="F308" s="281" t="s">
        <v>484</v>
      </c>
      <c r="G308" s="283">
        <v>332</v>
      </c>
      <c r="H308" s="283">
        <v>65</v>
      </c>
      <c r="I308" s="283">
        <f>エリアマスタ[[#This Row],[戸建件数]]+エリアマスタ[[#This Row],[集合住宅件数]]</f>
        <v>397</v>
      </c>
      <c r="J308" s="283" t="e" cm="1">
        <f t="array" aca="1" ref="J308" ca="1">単価区分(エリアマスタ[[#This Row],[地区]])</f>
        <v>#NAME?</v>
      </c>
    </row>
    <row r="309" spans="1:10">
      <c r="A309" s="272">
        <v>10</v>
      </c>
      <c r="B309" s="272">
        <v>31</v>
      </c>
      <c r="C309" s="99" t="str">
        <f t="shared" si="5"/>
        <v>10-31</v>
      </c>
      <c r="D309" s="102" t="e" cm="1">
        <f t="array" aca="1" ref="D309" ca="1">地区名(エリアマスタ[[#This Row],[地区]])</f>
        <v>#NAME?</v>
      </c>
      <c r="E309" s="282">
        <f>エリアマスタ[[#This Row],[No]]</f>
        <v>31</v>
      </c>
      <c r="F309" s="281" t="s">
        <v>17</v>
      </c>
      <c r="G309" s="283">
        <v>216</v>
      </c>
      <c r="H309" s="283">
        <v>39</v>
      </c>
      <c r="I309" s="283">
        <f>エリアマスタ[[#This Row],[戸建件数]]+エリアマスタ[[#This Row],[集合住宅件数]]</f>
        <v>255</v>
      </c>
      <c r="J309" s="283" t="e" cm="1">
        <f t="array" aca="1" ref="J309" ca="1">単価区分(エリアマスタ[[#This Row],[地区]])</f>
        <v>#NAME?</v>
      </c>
    </row>
    <row r="310" spans="1:10">
      <c r="A310" s="272">
        <v>10</v>
      </c>
      <c r="B310" s="272">
        <v>32</v>
      </c>
      <c r="C310" s="99" t="str">
        <f t="shared" si="5"/>
        <v>10-32</v>
      </c>
      <c r="D310" s="102" t="e" cm="1">
        <f t="array" aca="1" ref="D310" ca="1">地区名(エリアマスタ[[#This Row],[地区]])</f>
        <v>#NAME?</v>
      </c>
      <c r="E310" s="282">
        <f>エリアマスタ[[#This Row],[No]]</f>
        <v>32</v>
      </c>
      <c r="F310" s="281" t="s">
        <v>485</v>
      </c>
      <c r="G310" s="283">
        <v>145</v>
      </c>
      <c r="H310" s="283">
        <v>302</v>
      </c>
      <c r="I310" s="283">
        <f>エリアマスタ[[#This Row],[戸建件数]]+エリアマスタ[[#This Row],[集合住宅件数]]</f>
        <v>447</v>
      </c>
      <c r="J310" s="283" t="e" cm="1">
        <f t="array" aca="1" ref="J310" ca="1">単価区分(エリアマスタ[[#This Row],[地区]])</f>
        <v>#NAME?</v>
      </c>
    </row>
    <row r="311" spans="1:10">
      <c r="A311" s="272">
        <v>10</v>
      </c>
      <c r="B311" s="272">
        <v>33</v>
      </c>
      <c r="C311" s="99" t="str">
        <f t="shared" si="5"/>
        <v>10-33</v>
      </c>
      <c r="D311" s="102" t="e" cm="1">
        <f t="array" aca="1" ref="D311" ca="1">地区名(エリアマスタ[[#This Row],[地区]])</f>
        <v>#NAME?</v>
      </c>
      <c r="E311" s="282">
        <f>エリアマスタ[[#This Row],[No]]</f>
        <v>33</v>
      </c>
      <c r="F311" s="281" t="s">
        <v>486</v>
      </c>
      <c r="G311" s="283">
        <v>229</v>
      </c>
      <c r="H311" s="283">
        <v>20</v>
      </c>
      <c r="I311" s="283">
        <f>エリアマスタ[[#This Row],[戸建件数]]+エリアマスタ[[#This Row],[集合住宅件数]]</f>
        <v>249</v>
      </c>
      <c r="J311" s="283" t="e" cm="1">
        <f t="array" aca="1" ref="J311" ca="1">単価区分(エリアマスタ[[#This Row],[地区]])</f>
        <v>#NAME?</v>
      </c>
    </row>
    <row r="312" spans="1:10">
      <c r="A312" s="272">
        <v>11</v>
      </c>
      <c r="B312" s="272">
        <v>1</v>
      </c>
      <c r="C312" s="99" t="str">
        <f t="shared" si="5"/>
        <v>11-1</v>
      </c>
      <c r="D312" s="102" t="e" cm="1">
        <f t="array" aca="1" ref="D312" ca="1">地区名(エリアマスタ[[#This Row],[地区]])</f>
        <v>#NAME?</v>
      </c>
      <c r="E312" s="282">
        <f>エリアマスタ[[#This Row],[No]]</f>
        <v>1</v>
      </c>
      <c r="F312" s="281" t="s">
        <v>7</v>
      </c>
      <c r="G312" s="283">
        <v>120</v>
      </c>
      <c r="H312" s="283">
        <v>256</v>
      </c>
      <c r="I312" s="283">
        <f>エリアマスタ[[#This Row],[戸建件数]]+エリアマスタ[[#This Row],[集合住宅件数]]</f>
        <v>376</v>
      </c>
      <c r="J312" s="283" t="e" cm="1">
        <f t="array" aca="1" ref="J312" ca="1">単価区分(エリアマスタ[[#This Row],[地区]])</f>
        <v>#NAME?</v>
      </c>
    </row>
    <row r="313" spans="1:10">
      <c r="A313" s="272">
        <v>11</v>
      </c>
      <c r="B313" s="272">
        <v>2</v>
      </c>
      <c r="C313" s="99" t="str">
        <f t="shared" si="5"/>
        <v>11-2</v>
      </c>
      <c r="D313" s="102" t="e" cm="1">
        <f t="array" aca="1" ref="D313" ca="1">地区名(エリアマスタ[[#This Row],[地区]])</f>
        <v>#NAME?</v>
      </c>
      <c r="E313" s="282">
        <f>エリアマスタ[[#This Row],[No]]</f>
        <v>2</v>
      </c>
      <c r="F313" s="281" t="s">
        <v>8</v>
      </c>
      <c r="G313" s="283">
        <v>160</v>
      </c>
      <c r="H313" s="283">
        <v>100</v>
      </c>
      <c r="I313" s="283">
        <f>エリアマスタ[[#This Row],[戸建件数]]+エリアマスタ[[#This Row],[集合住宅件数]]</f>
        <v>260</v>
      </c>
      <c r="J313" s="283" t="e" cm="1">
        <f t="array" aca="1" ref="J313" ca="1">単価区分(エリアマスタ[[#This Row],[地区]])</f>
        <v>#NAME?</v>
      </c>
    </row>
    <row r="314" spans="1:10">
      <c r="A314" s="272">
        <v>11</v>
      </c>
      <c r="B314" s="272">
        <v>3</v>
      </c>
      <c r="C314" s="99" t="str">
        <f t="shared" si="5"/>
        <v>11-3</v>
      </c>
      <c r="D314" s="102" t="e" cm="1">
        <f t="array" aca="1" ref="D314" ca="1">地区名(エリアマスタ[[#This Row],[地区]])</f>
        <v>#NAME?</v>
      </c>
      <c r="E314" s="282">
        <f>エリアマスタ[[#This Row],[No]]</f>
        <v>3</v>
      </c>
      <c r="F314" s="281" t="s">
        <v>9</v>
      </c>
      <c r="G314" s="283">
        <v>253</v>
      </c>
      <c r="H314" s="283">
        <v>90</v>
      </c>
      <c r="I314" s="283">
        <f>エリアマスタ[[#This Row],[戸建件数]]+エリアマスタ[[#This Row],[集合住宅件数]]</f>
        <v>343</v>
      </c>
      <c r="J314" s="283" t="e" cm="1">
        <f t="array" aca="1" ref="J314" ca="1">単価区分(エリアマスタ[[#This Row],[地区]])</f>
        <v>#NAME?</v>
      </c>
    </row>
    <row r="315" spans="1:10">
      <c r="A315" s="272">
        <v>11</v>
      </c>
      <c r="B315" s="272">
        <v>4</v>
      </c>
      <c r="C315" s="99" t="str">
        <f t="shared" si="5"/>
        <v>11-4</v>
      </c>
      <c r="D315" s="102" t="e" cm="1">
        <f t="array" aca="1" ref="D315" ca="1">地区名(エリアマスタ[[#This Row],[地区]])</f>
        <v>#NAME?</v>
      </c>
      <c r="E315" s="282">
        <f>エリアマスタ[[#This Row],[No]]</f>
        <v>4</v>
      </c>
      <c r="F315" s="281" t="s">
        <v>487</v>
      </c>
      <c r="G315" s="283">
        <v>115</v>
      </c>
      <c r="H315" s="283">
        <v>106</v>
      </c>
      <c r="I315" s="283">
        <f>エリアマスタ[[#This Row],[戸建件数]]+エリアマスタ[[#This Row],[集合住宅件数]]</f>
        <v>221</v>
      </c>
      <c r="J315" s="283" t="e" cm="1">
        <f t="array" aca="1" ref="J315" ca="1">単価区分(エリアマスタ[[#This Row],[地区]])</f>
        <v>#NAME?</v>
      </c>
    </row>
    <row r="316" spans="1:10">
      <c r="A316" s="272">
        <v>11</v>
      </c>
      <c r="B316" s="272">
        <v>5</v>
      </c>
      <c r="C316" s="99" t="str">
        <f t="shared" si="5"/>
        <v>11-5</v>
      </c>
      <c r="D316" s="102" t="e" cm="1">
        <f t="array" aca="1" ref="D316" ca="1">地区名(エリアマスタ[[#This Row],[地区]])</f>
        <v>#NAME?</v>
      </c>
      <c r="E316" s="282">
        <f>エリアマスタ[[#This Row],[No]]</f>
        <v>5</v>
      </c>
      <c r="F316" s="281" t="s">
        <v>488</v>
      </c>
      <c r="G316" s="283">
        <v>4</v>
      </c>
      <c r="H316" s="283">
        <v>163</v>
      </c>
      <c r="I316" s="283">
        <f>エリアマスタ[[#This Row],[戸建件数]]+エリアマスタ[[#This Row],[集合住宅件数]]</f>
        <v>167</v>
      </c>
      <c r="J316" s="283" t="e" cm="1">
        <f t="array" aca="1" ref="J316" ca="1">単価区分(エリアマスタ[[#This Row],[地区]])</f>
        <v>#NAME?</v>
      </c>
    </row>
    <row r="317" spans="1:10">
      <c r="A317" s="272">
        <v>11</v>
      </c>
      <c r="B317" s="272">
        <v>6</v>
      </c>
      <c r="C317" s="99" t="str">
        <f t="shared" si="5"/>
        <v>11-6</v>
      </c>
      <c r="D317" s="102" t="e" cm="1">
        <f t="array" aca="1" ref="D317" ca="1">地区名(エリアマスタ[[#This Row],[地区]])</f>
        <v>#NAME?</v>
      </c>
      <c r="E317" s="282">
        <f>エリアマスタ[[#This Row],[No]]</f>
        <v>6</v>
      </c>
      <c r="F317" s="281" t="s">
        <v>489</v>
      </c>
      <c r="G317" s="283">
        <v>355</v>
      </c>
      <c r="H317" s="283">
        <v>210</v>
      </c>
      <c r="I317" s="283">
        <f>エリアマスタ[[#This Row],[戸建件数]]+エリアマスタ[[#This Row],[集合住宅件数]]</f>
        <v>565</v>
      </c>
      <c r="J317" s="283" t="e" cm="1">
        <f t="array" aca="1" ref="J317" ca="1">単価区分(エリアマスタ[[#This Row],[地区]])</f>
        <v>#NAME?</v>
      </c>
    </row>
    <row r="318" spans="1:10">
      <c r="A318" s="272">
        <v>11</v>
      </c>
      <c r="B318" s="272">
        <v>7</v>
      </c>
      <c r="C318" s="99" t="str">
        <f t="shared" si="5"/>
        <v>11-7</v>
      </c>
      <c r="D318" s="102" t="e" cm="1">
        <f t="array" aca="1" ref="D318" ca="1">地区名(エリアマスタ[[#This Row],[地区]])</f>
        <v>#NAME?</v>
      </c>
      <c r="E318" s="282">
        <f>エリアマスタ[[#This Row],[No]]</f>
        <v>7</v>
      </c>
      <c r="F318" s="281" t="s">
        <v>490</v>
      </c>
      <c r="G318" s="283">
        <v>165</v>
      </c>
      <c r="H318" s="283">
        <v>75</v>
      </c>
      <c r="I318" s="283">
        <f>エリアマスタ[[#This Row],[戸建件数]]+エリアマスタ[[#This Row],[集合住宅件数]]</f>
        <v>240</v>
      </c>
      <c r="J318" s="283" t="e" cm="1">
        <f t="array" aca="1" ref="J318" ca="1">単価区分(エリアマスタ[[#This Row],[地区]])</f>
        <v>#NAME?</v>
      </c>
    </row>
    <row r="319" spans="1:10">
      <c r="A319" s="272">
        <v>11</v>
      </c>
      <c r="B319" s="272">
        <v>8</v>
      </c>
      <c r="C319" s="99" t="str">
        <f t="shared" si="5"/>
        <v>11-8</v>
      </c>
      <c r="D319" s="102" t="e" cm="1">
        <f t="array" aca="1" ref="D319" ca="1">地区名(エリアマスタ[[#This Row],[地区]])</f>
        <v>#NAME?</v>
      </c>
      <c r="E319" s="282">
        <f>エリアマスタ[[#This Row],[No]]</f>
        <v>8</v>
      </c>
      <c r="F319" s="281" t="s">
        <v>491</v>
      </c>
      <c r="G319" s="283">
        <v>400</v>
      </c>
      <c r="H319" s="283">
        <v>90</v>
      </c>
      <c r="I319" s="283">
        <f>エリアマスタ[[#This Row],[戸建件数]]+エリアマスタ[[#This Row],[集合住宅件数]]</f>
        <v>490</v>
      </c>
      <c r="J319" s="283" t="e" cm="1">
        <f t="array" aca="1" ref="J319" ca="1">単価区分(エリアマスタ[[#This Row],[地区]])</f>
        <v>#NAME?</v>
      </c>
    </row>
    <row r="320" spans="1:10">
      <c r="A320" s="272">
        <v>11</v>
      </c>
      <c r="B320" s="272">
        <v>9</v>
      </c>
      <c r="C320" s="99" t="str">
        <f t="shared" si="5"/>
        <v>11-9</v>
      </c>
      <c r="D320" s="102" t="e" cm="1">
        <f t="array" aca="1" ref="D320" ca="1">地区名(エリアマスタ[[#This Row],[地区]])</f>
        <v>#NAME?</v>
      </c>
      <c r="E320" s="282">
        <f>エリアマスタ[[#This Row],[No]]</f>
        <v>9</v>
      </c>
      <c r="F320" s="281" t="s">
        <v>492</v>
      </c>
      <c r="G320" s="283">
        <v>410</v>
      </c>
      <c r="H320" s="283">
        <v>282</v>
      </c>
      <c r="I320" s="283">
        <f>エリアマスタ[[#This Row],[戸建件数]]+エリアマスタ[[#This Row],[集合住宅件数]]</f>
        <v>692</v>
      </c>
      <c r="J320" s="283" t="e" cm="1">
        <f t="array" aca="1" ref="J320" ca="1">単価区分(エリアマスタ[[#This Row],[地区]])</f>
        <v>#NAME?</v>
      </c>
    </row>
    <row r="321" spans="1:10">
      <c r="A321" s="272">
        <v>11</v>
      </c>
      <c r="B321" s="272">
        <v>10</v>
      </c>
      <c r="C321" s="99" t="str">
        <f t="shared" si="5"/>
        <v>11-10</v>
      </c>
      <c r="D321" s="102" t="e" cm="1">
        <f t="array" aca="1" ref="D321" ca="1">地区名(エリアマスタ[[#This Row],[地区]])</f>
        <v>#NAME?</v>
      </c>
      <c r="E321" s="282">
        <f>エリアマスタ[[#This Row],[No]]</f>
        <v>10</v>
      </c>
      <c r="F321" s="281" t="s">
        <v>11</v>
      </c>
      <c r="G321" s="283">
        <v>168</v>
      </c>
      <c r="H321" s="283">
        <v>128</v>
      </c>
      <c r="I321" s="283">
        <f>エリアマスタ[[#This Row],[戸建件数]]+エリアマスタ[[#This Row],[集合住宅件数]]</f>
        <v>296</v>
      </c>
      <c r="J321" s="283" t="e" cm="1">
        <f t="array" aca="1" ref="J321" ca="1">単価区分(エリアマスタ[[#This Row],[地区]])</f>
        <v>#NAME?</v>
      </c>
    </row>
    <row r="322" spans="1:10">
      <c r="A322" s="272">
        <v>11</v>
      </c>
      <c r="B322" s="272">
        <v>11</v>
      </c>
      <c r="C322" s="99" t="str">
        <f t="shared" si="5"/>
        <v>11-11</v>
      </c>
      <c r="D322" s="102" t="e" cm="1">
        <f t="array" aca="1" ref="D322" ca="1">地区名(エリアマスタ[[#This Row],[地区]])</f>
        <v>#NAME?</v>
      </c>
      <c r="E322" s="282">
        <f>エリアマスタ[[#This Row],[No]]</f>
        <v>11</v>
      </c>
      <c r="F322" s="281" t="s">
        <v>493</v>
      </c>
      <c r="G322" s="283">
        <v>150</v>
      </c>
      <c r="H322" s="283">
        <v>90</v>
      </c>
      <c r="I322" s="283">
        <f>エリアマスタ[[#This Row],[戸建件数]]+エリアマスタ[[#This Row],[集合住宅件数]]</f>
        <v>240</v>
      </c>
      <c r="J322" s="283" t="e" cm="1">
        <f t="array" aca="1" ref="J322" ca="1">単価区分(エリアマスタ[[#This Row],[地区]])</f>
        <v>#NAME?</v>
      </c>
    </row>
    <row r="323" spans="1:10">
      <c r="A323" s="272">
        <v>11</v>
      </c>
      <c r="B323" s="272">
        <v>12</v>
      </c>
      <c r="C323" s="99" t="str">
        <f t="shared" si="5"/>
        <v>11-12</v>
      </c>
      <c r="D323" s="102" t="e" cm="1">
        <f t="array" aca="1" ref="D323" ca="1">地区名(エリアマスタ[[#This Row],[地区]])</f>
        <v>#NAME?</v>
      </c>
      <c r="E323" s="282">
        <f>エリアマスタ[[#This Row],[No]]</f>
        <v>12</v>
      </c>
      <c r="F323" s="281" t="s">
        <v>494</v>
      </c>
      <c r="G323" s="283">
        <v>232</v>
      </c>
      <c r="H323" s="283">
        <v>150</v>
      </c>
      <c r="I323" s="283">
        <f>エリアマスタ[[#This Row],[戸建件数]]+エリアマスタ[[#This Row],[集合住宅件数]]</f>
        <v>382</v>
      </c>
      <c r="J323" s="283" t="e" cm="1">
        <f t="array" aca="1" ref="J323" ca="1">単価区分(エリアマスタ[[#This Row],[地区]])</f>
        <v>#NAME?</v>
      </c>
    </row>
    <row r="324" spans="1:10">
      <c r="A324" s="272">
        <v>11</v>
      </c>
      <c r="B324" s="272">
        <v>13</v>
      </c>
      <c r="C324" s="99" t="str">
        <f t="shared" ref="C324:C387" si="6">A324&amp;"-"&amp;B324</f>
        <v>11-13</v>
      </c>
      <c r="D324" s="102" t="e" cm="1">
        <f t="array" aca="1" ref="D324" ca="1">地区名(エリアマスタ[[#This Row],[地区]])</f>
        <v>#NAME?</v>
      </c>
      <c r="E324" s="282">
        <f>エリアマスタ[[#This Row],[No]]</f>
        <v>13</v>
      </c>
      <c r="F324" s="281" t="s">
        <v>495</v>
      </c>
      <c r="G324" s="283">
        <v>123</v>
      </c>
      <c r="H324" s="283">
        <v>170</v>
      </c>
      <c r="I324" s="283">
        <f>エリアマスタ[[#This Row],[戸建件数]]+エリアマスタ[[#This Row],[集合住宅件数]]</f>
        <v>293</v>
      </c>
      <c r="J324" s="283" t="e" cm="1">
        <f t="array" aca="1" ref="J324" ca="1">単価区分(エリアマスタ[[#This Row],[地区]])</f>
        <v>#NAME?</v>
      </c>
    </row>
    <row r="325" spans="1:10">
      <c r="A325" s="272">
        <v>11</v>
      </c>
      <c r="B325" s="272">
        <v>14</v>
      </c>
      <c r="C325" s="99" t="str">
        <f t="shared" si="6"/>
        <v>11-14</v>
      </c>
      <c r="D325" s="102" t="e" cm="1">
        <f t="array" aca="1" ref="D325" ca="1">地区名(エリアマスタ[[#This Row],[地区]])</f>
        <v>#NAME?</v>
      </c>
      <c r="E325" s="282">
        <f>エリアマスタ[[#This Row],[No]]</f>
        <v>14</v>
      </c>
      <c r="F325" s="281" t="s">
        <v>496</v>
      </c>
      <c r="G325" s="283">
        <v>116</v>
      </c>
      <c r="H325" s="283">
        <v>176</v>
      </c>
      <c r="I325" s="283">
        <f>エリアマスタ[[#This Row],[戸建件数]]+エリアマスタ[[#This Row],[集合住宅件数]]</f>
        <v>292</v>
      </c>
      <c r="J325" s="283" t="e" cm="1">
        <f t="array" aca="1" ref="J325" ca="1">単価区分(エリアマスタ[[#This Row],[地区]])</f>
        <v>#NAME?</v>
      </c>
    </row>
    <row r="326" spans="1:10">
      <c r="A326" s="272">
        <v>11</v>
      </c>
      <c r="B326" s="272">
        <v>15</v>
      </c>
      <c r="C326" s="99" t="str">
        <f t="shared" si="6"/>
        <v>11-15</v>
      </c>
      <c r="D326" s="102" t="e" cm="1">
        <f t="array" aca="1" ref="D326" ca="1">地区名(エリアマスタ[[#This Row],[地区]])</f>
        <v>#NAME?</v>
      </c>
      <c r="E326" s="282">
        <f>エリアマスタ[[#This Row],[No]]</f>
        <v>15</v>
      </c>
      <c r="F326" s="281" t="s">
        <v>497</v>
      </c>
      <c r="G326" s="283">
        <v>51</v>
      </c>
      <c r="H326" s="283">
        <v>70</v>
      </c>
      <c r="I326" s="283">
        <f>エリアマスタ[[#This Row],[戸建件数]]+エリアマスタ[[#This Row],[集合住宅件数]]</f>
        <v>121</v>
      </c>
      <c r="J326" s="283" t="e" cm="1">
        <f t="array" aca="1" ref="J326" ca="1">単価区分(エリアマスタ[[#This Row],[地区]])</f>
        <v>#NAME?</v>
      </c>
    </row>
    <row r="327" spans="1:10">
      <c r="A327" s="272">
        <v>11</v>
      </c>
      <c r="B327" s="272">
        <v>16</v>
      </c>
      <c r="C327" s="99" t="str">
        <f t="shared" si="6"/>
        <v>11-16</v>
      </c>
      <c r="D327" s="102" t="e" cm="1">
        <f t="array" aca="1" ref="D327" ca="1">地区名(エリアマスタ[[#This Row],[地区]])</f>
        <v>#NAME?</v>
      </c>
      <c r="E327" s="282">
        <f>エリアマスタ[[#This Row],[No]]</f>
        <v>16</v>
      </c>
      <c r="F327" s="281" t="s">
        <v>498</v>
      </c>
      <c r="G327" s="283">
        <v>155</v>
      </c>
      <c r="H327" s="283">
        <v>510</v>
      </c>
      <c r="I327" s="283">
        <f>エリアマスタ[[#This Row],[戸建件数]]+エリアマスタ[[#This Row],[集合住宅件数]]</f>
        <v>665</v>
      </c>
      <c r="J327" s="283" t="e" cm="1">
        <f t="array" aca="1" ref="J327" ca="1">単価区分(エリアマスタ[[#This Row],[地区]])</f>
        <v>#NAME?</v>
      </c>
    </row>
    <row r="328" spans="1:10">
      <c r="A328" s="272">
        <v>11</v>
      </c>
      <c r="B328" s="272">
        <v>17</v>
      </c>
      <c r="C328" s="99" t="str">
        <f t="shared" si="6"/>
        <v>11-17</v>
      </c>
      <c r="D328" s="102" t="e" cm="1">
        <f t="array" aca="1" ref="D328" ca="1">地区名(エリアマスタ[[#This Row],[地区]])</f>
        <v>#NAME?</v>
      </c>
      <c r="E328" s="282">
        <f>エリアマスタ[[#This Row],[No]]</f>
        <v>17</v>
      </c>
      <c r="F328" s="281" t="s">
        <v>499</v>
      </c>
      <c r="G328" s="283">
        <v>194</v>
      </c>
      <c r="H328" s="283">
        <v>236</v>
      </c>
      <c r="I328" s="283">
        <f>エリアマスタ[[#This Row],[戸建件数]]+エリアマスタ[[#This Row],[集合住宅件数]]</f>
        <v>430</v>
      </c>
      <c r="J328" s="283" t="e" cm="1">
        <f t="array" aca="1" ref="J328" ca="1">単価区分(エリアマスタ[[#This Row],[地区]])</f>
        <v>#NAME?</v>
      </c>
    </row>
    <row r="329" spans="1:10">
      <c r="A329" s="272">
        <v>11</v>
      </c>
      <c r="B329" s="272">
        <v>18</v>
      </c>
      <c r="C329" s="99" t="str">
        <f t="shared" si="6"/>
        <v>11-18</v>
      </c>
      <c r="D329" s="102" t="e" cm="1">
        <f t="array" aca="1" ref="D329" ca="1">地区名(エリアマスタ[[#This Row],[地区]])</f>
        <v>#NAME?</v>
      </c>
      <c r="E329" s="282">
        <f>エリアマスタ[[#This Row],[No]]</f>
        <v>18</v>
      </c>
      <c r="F329" s="281" t="s">
        <v>13</v>
      </c>
      <c r="G329" s="283">
        <v>235</v>
      </c>
      <c r="H329" s="283">
        <v>406</v>
      </c>
      <c r="I329" s="283">
        <f>エリアマスタ[[#This Row],[戸建件数]]+エリアマスタ[[#This Row],[集合住宅件数]]</f>
        <v>641</v>
      </c>
      <c r="J329" s="283" t="e" cm="1">
        <f t="array" aca="1" ref="J329" ca="1">単価区分(エリアマスタ[[#This Row],[地区]])</f>
        <v>#NAME?</v>
      </c>
    </row>
    <row r="330" spans="1:10">
      <c r="A330" s="272">
        <v>11</v>
      </c>
      <c r="B330" s="272">
        <v>19</v>
      </c>
      <c r="C330" s="99" t="str">
        <f t="shared" si="6"/>
        <v>11-19</v>
      </c>
      <c r="D330" s="102" t="e" cm="1">
        <f t="array" aca="1" ref="D330" ca="1">地区名(エリアマスタ[[#This Row],[地区]])</f>
        <v>#NAME?</v>
      </c>
      <c r="E330" s="282">
        <f>エリアマスタ[[#This Row],[No]]</f>
        <v>19</v>
      </c>
      <c r="F330" s="281" t="s">
        <v>500</v>
      </c>
      <c r="G330" s="283">
        <v>200</v>
      </c>
      <c r="H330" s="283">
        <v>124</v>
      </c>
      <c r="I330" s="283">
        <f>エリアマスタ[[#This Row],[戸建件数]]+エリアマスタ[[#This Row],[集合住宅件数]]</f>
        <v>324</v>
      </c>
      <c r="J330" s="283" t="e" cm="1">
        <f t="array" aca="1" ref="J330" ca="1">単価区分(エリアマスタ[[#This Row],[地区]])</f>
        <v>#NAME?</v>
      </c>
    </row>
    <row r="331" spans="1:10">
      <c r="A331" s="272">
        <v>11</v>
      </c>
      <c r="B331" s="272">
        <v>20</v>
      </c>
      <c r="C331" s="99" t="str">
        <f t="shared" si="6"/>
        <v>11-20</v>
      </c>
      <c r="D331" s="102" t="e" cm="1">
        <f t="array" aca="1" ref="D331" ca="1">地区名(エリアマスタ[[#This Row],[地区]])</f>
        <v>#NAME?</v>
      </c>
      <c r="E331" s="282">
        <f>エリアマスタ[[#This Row],[No]]</f>
        <v>20</v>
      </c>
      <c r="F331" s="281" t="s">
        <v>114</v>
      </c>
      <c r="G331" s="283">
        <v>136</v>
      </c>
      <c r="H331" s="283">
        <v>69</v>
      </c>
      <c r="I331" s="283">
        <f>エリアマスタ[[#This Row],[戸建件数]]+エリアマスタ[[#This Row],[集合住宅件数]]</f>
        <v>205</v>
      </c>
      <c r="J331" s="283" t="e" cm="1">
        <f t="array" aca="1" ref="J331" ca="1">単価区分(エリアマスタ[[#This Row],[地区]])</f>
        <v>#NAME?</v>
      </c>
    </row>
    <row r="332" spans="1:10">
      <c r="A332" s="272">
        <v>11</v>
      </c>
      <c r="B332" s="272">
        <v>21</v>
      </c>
      <c r="C332" s="99" t="str">
        <f t="shared" si="6"/>
        <v>11-21</v>
      </c>
      <c r="D332" s="102" t="e" cm="1">
        <f t="array" aca="1" ref="D332" ca="1">地区名(エリアマスタ[[#This Row],[地区]])</f>
        <v>#NAME?</v>
      </c>
      <c r="E332" s="282">
        <f>エリアマスタ[[#This Row],[No]]</f>
        <v>21</v>
      </c>
      <c r="F332" s="281" t="s">
        <v>501</v>
      </c>
      <c r="G332" s="283">
        <v>238</v>
      </c>
      <c r="H332" s="283">
        <v>235</v>
      </c>
      <c r="I332" s="283">
        <f>エリアマスタ[[#This Row],[戸建件数]]+エリアマスタ[[#This Row],[集合住宅件数]]</f>
        <v>473</v>
      </c>
      <c r="J332" s="283" t="e" cm="1">
        <f t="array" aca="1" ref="J332" ca="1">単価区分(エリアマスタ[[#This Row],[地区]])</f>
        <v>#NAME?</v>
      </c>
    </row>
    <row r="333" spans="1:10">
      <c r="A333" s="272">
        <v>11</v>
      </c>
      <c r="B333" s="272">
        <v>22</v>
      </c>
      <c r="C333" s="99" t="str">
        <f t="shared" si="6"/>
        <v>11-22</v>
      </c>
      <c r="D333" s="102" t="e" cm="1">
        <f t="array" aca="1" ref="D333" ca="1">地区名(エリアマスタ[[#This Row],[地区]])</f>
        <v>#NAME?</v>
      </c>
      <c r="E333" s="282">
        <f>エリアマスタ[[#This Row],[No]]</f>
        <v>22</v>
      </c>
      <c r="F333" s="281" t="s">
        <v>502</v>
      </c>
      <c r="G333" s="283">
        <v>328</v>
      </c>
      <c r="H333" s="283">
        <v>275</v>
      </c>
      <c r="I333" s="283">
        <f>エリアマスタ[[#This Row],[戸建件数]]+エリアマスタ[[#This Row],[集合住宅件数]]</f>
        <v>603</v>
      </c>
      <c r="J333" s="283" t="e" cm="1">
        <f t="array" aca="1" ref="J333" ca="1">単価区分(エリアマスタ[[#This Row],[地区]])</f>
        <v>#NAME?</v>
      </c>
    </row>
    <row r="334" spans="1:10">
      <c r="A334" s="272">
        <v>11</v>
      </c>
      <c r="B334" s="272">
        <v>23</v>
      </c>
      <c r="C334" s="99" t="str">
        <f t="shared" si="6"/>
        <v>11-23</v>
      </c>
      <c r="D334" s="102" t="e" cm="1">
        <f t="array" aca="1" ref="D334" ca="1">地区名(エリアマスタ[[#This Row],[地区]])</f>
        <v>#NAME?</v>
      </c>
      <c r="E334" s="282">
        <f>エリアマスタ[[#This Row],[No]]</f>
        <v>23</v>
      </c>
      <c r="F334" s="281" t="s">
        <v>503</v>
      </c>
      <c r="G334" s="283">
        <v>152</v>
      </c>
      <c r="H334" s="283">
        <v>111</v>
      </c>
      <c r="I334" s="283">
        <f>エリアマスタ[[#This Row],[戸建件数]]+エリアマスタ[[#This Row],[集合住宅件数]]</f>
        <v>263</v>
      </c>
      <c r="J334" s="283" t="e" cm="1">
        <f t="array" aca="1" ref="J334" ca="1">単価区分(エリアマスタ[[#This Row],[地区]])</f>
        <v>#NAME?</v>
      </c>
    </row>
    <row r="335" spans="1:10">
      <c r="A335" s="272">
        <v>11</v>
      </c>
      <c r="B335" s="272">
        <v>25</v>
      </c>
      <c r="C335" s="99" t="str">
        <f t="shared" si="6"/>
        <v>11-25</v>
      </c>
      <c r="D335" s="102" t="e" cm="1">
        <f t="array" aca="1" ref="D335" ca="1">地区名(エリアマスタ[[#This Row],[地区]])</f>
        <v>#NAME?</v>
      </c>
      <c r="E335" s="282">
        <f>エリアマスタ[[#This Row],[No]]</f>
        <v>25</v>
      </c>
      <c r="F335" s="281" t="s">
        <v>505</v>
      </c>
      <c r="G335" s="283">
        <v>299</v>
      </c>
      <c r="H335" s="283">
        <v>70</v>
      </c>
      <c r="I335" s="283">
        <f>エリアマスタ[[#This Row],[戸建件数]]+エリアマスタ[[#This Row],[集合住宅件数]]</f>
        <v>369</v>
      </c>
      <c r="J335" s="283" t="e" cm="1">
        <f t="array" aca="1" ref="J335" ca="1">単価区分(エリアマスタ[[#This Row],[地区]])</f>
        <v>#NAME?</v>
      </c>
    </row>
    <row r="336" spans="1:10">
      <c r="A336" s="272">
        <v>11</v>
      </c>
      <c r="B336" s="272">
        <v>27</v>
      </c>
      <c r="C336" s="99" t="str">
        <f t="shared" si="6"/>
        <v>11-27</v>
      </c>
      <c r="D336" s="102" t="e" cm="1">
        <f t="array" aca="1" ref="D336" ca="1">地区名(エリアマスタ[[#This Row],[地区]])</f>
        <v>#NAME?</v>
      </c>
      <c r="E336" s="282">
        <f>エリアマスタ[[#This Row],[No]]</f>
        <v>27</v>
      </c>
      <c r="F336" s="281" t="s">
        <v>507</v>
      </c>
      <c r="G336" s="283">
        <v>203</v>
      </c>
      <c r="H336" s="283">
        <v>35</v>
      </c>
      <c r="I336" s="283">
        <f>エリアマスタ[[#This Row],[戸建件数]]+エリアマスタ[[#This Row],[集合住宅件数]]</f>
        <v>238</v>
      </c>
      <c r="J336" s="283" t="e" cm="1">
        <f t="array" aca="1" ref="J336" ca="1">単価区分(エリアマスタ[[#This Row],[地区]])</f>
        <v>#NAME?</v>
      </c>
    </row>
    <row r="337" spans="1:10">
      <c r="A337" s="272">
        <v>11</v>
      </c>
      <c r="B337" s="272">
        <v>29</v>
      </c>
      <c r="C337" s="99" t="str">
        <f t="shared" si="6"/>
        <v>11-29</v>
      </c>
      <c r="D337" s="102" t="e" cm="1">
        <f t="array" aca="1" ref="D337" ca="1">地区名(エリアマスタ[[#This Row],[地区]])</f>
        <v>#NAME?</v>
      </c>
      <c r="E337" s="282">
        <f>エリアマスタ[[#This Row],[No]]</f>
        <v>29</v>
      </c>
      <c r="F337" s="281" t="s">
        <v>509</v>
      </c>
      <c r="G337" s="283">
        <v>153</v>
      </c>
      <c r="H337" s="283">
        <v>13</v>
      </c>
      <c r="I337" s="283">
        <f>エリアマスタ[[#This Row],[戸建件数]]+エリアマスタ[[#This Row],[集合住宅件数]]</f>
        <v>166</v>
      </c>
      <c r="J337" s="283" t="e" cm="1">
        <f t="array" aca="1" ref="J337" ca="1">単価区分(エリアマスタ[[#This Row],[地区]])</f>
        <v>#NAME?</v>
      </c>
    </row>
    <row r="338" spans="1:10">
      <c r="A338" s="272">
        <v>11</v>
      </c>
      <c r="B338" s="272">
        <v>30</v>
      </c>
      <c r="C338" s="99" t="str">
        <f t="shared" si="6"/>
        <v>11-30</v>
      </c>
      <c r="D338" s="102" t="e" cm="1">
        <f t="array" aca="1" ref="D338" ca="1">地区名(エリアマスタ[[#This Row],[地区]])</f>
        <v>#NAME?</v>
      </c>
      <c r="E338" s="282">
        <f>エリアマスタ[[#This Row],[No]]</f>
        <v>30</v>
      </c>
      <c r="F338" s="281" t="s">
        <v>510</v>
      </c>
      <c r="G338" s="283">
        <v>178</v>
      </c>
      <c r="H338" s="283">
        <v>24</v>
      </c>
      <c r="I338" s="283">
        <f>エリアマスタ[[#This Row],[戸建件数]]+エリアマスタ[[#This Row],[集合住宅件数]]</f>
        <v>202</v>
      </c>
      <c r="J338" s="283" t="e" cm="1">
        <f t="array" aca="1" ref="J338" ca="1">単価区分(エリアマスタ[[#This Row],[地区]])</f>
        <v>#NAME?</v>
      </c>
    </row>
    <row r="339" spans="1:10">
      <c r="A339" s="272">
        <v>11</v>
      </c>
      <c r="B339" s="272">
        <v>31</v>
      </c>
      <c r="C339" s="99" t="str">
        <f t="shared" si="6"/>
        <v>11-31</v>
      </c>
      <c r="D339" s="102" t="e" cm="1">
        <f t="array" aca="1" ref="D339" ca="1">地区名(エリアマスタ[[#This Row],[地区]])</f>
        <v>#NAME?</v>
      </c>
      <c r="E339" s="282">
        <f>エリアマスタ[[#This Row],[No]]</f>
        <v>31</v>
      </c>
      <c r="F339" s="281" t="s">
        <v>511</v>
      </c>
      <c r="G339" s="283">
        <v>432</v>
      </c>
      <c r="H339" s="283">
        <v>97</v>
      </c>
      <c r="I339" s="283">
        <f>エリアマスタ[[#This Row],[戸建件数]]+エリアマスタ[[#This Row],[集合住宅件数]]</f>
        <v>529</v>
      </c>
      <c r="J339" s="283" t="e" cm="1">
        <f t="array" aca="1" ref="J339" ca="1">単価区分(エリアマスタ[[#This Row],[地区]])</f>
        <v>#NAME?</v>
      </c>
    </row>
    <row r="340" spans="1:10">
      <c r="A340" s="272">
        <v>11</v>
      </c>
      <c r="B340" s="272">
        <v>32</v>
      </c>
      <c r="C340" s="99" t="str">
        <f t="shared" si="6"/>
        <v>11-32</v>
      </c>
      <c r="D340" s="102" t="e" cm="1">
        <f t="array" aca="1" ref="D340" ca="1">地区名(エリアマスタ[[#This Row],[地区]])</f>
        <v>#NAME?</v>
      </c>
      <c r="E340" s="282">
        <f>エリアマスタ[[#This Row],[No]]</f>
        <v>32</v>
      </c>
      <c r="F340" s="281" t="s">
        <v>512</v>
      </c>
      <c r="G340" s="283">
        <v>381</v>
      </c>
      <c r="H340" s="283">
        <v>99</v>
      </c>
      <c r="I340" s="283">
        <f>エリアマスタ[[#This Row],[戸建件数]]+エリアマスタ[[#This Row],[集合住宅件数]]</f>
        <v>480</v>
      </c>
      <c r="J340" s="283" t="e" cm="1">
        <f t="array" aca="1" ref="J340" ca="1">単価区分(エリアマスタ[[#This Row],[地区]])</f>
        <v>#NAME?</v>
      </c>
    </row>
    <row r="341" spans="1:10">
      <c r="A341" s="272">
        <v>11</v>
      </c>
      <c r="B341" s="272">
        <v>33</v>
      </c>
      <c r="C341" s="99" t="str">
        <f t="shared" si="6"/>
        <v>11-33</v>
      </c>
      <c r="D341" s="102" t="e" cm="1">
        <f t="array" aca="1" ref="D341" ca="1">地区名(エリアマスタ[[#This Row],[地区]])</f>
        <v>#NAME?</v>
      </c>
      <c r="E341" s="282">
        <f>エリアマスタ[[#This Row],[No]]</f>
        <v>33</v>
      </c>
      <c r="F341" s="281" t="s">
        <v>513</v>
      </c>
      <c r="G341" s="283">
        <v>505</v>
      </c>
      <c r="H341" s="283">
        <v>373</v>
      </c>
      <c r="I341" s="283">
        <f>エリアマスタ[[#This Row],[戸建件数]]+エリアマスタ[[#This Row],[集合住宅件数]]</f>
        <v>878</v>
      </c>
      <c r="J341" s="283" t="e" cm="1">
        <f t="array" aca="1" ref="J341" ca="1">単価区分(エリアマスタ[[#This Row],[地区]])</f>
        <v>#NAME?</v>
      </c>
    </row>
    <row r="342" spans="1:10">
      <c r="A342" s="272">
        <v>11</v>
      </c>
      <c r="B342" s="272">
        <v>35</v>
      </c>
      <c r="C342" s="99" t="str">
        <f t="shared" si="6"/>
        <v>11-35</v>
      </c>
      <c r="D342" s="102" t="e" cm="1">
        <f t="array" aca="1" ref="D342" ca="1">地区名(エリアマスタ[[#This Row],[地区]])</f>
        <v>#NAME?</v>
      </c>
      <c r="E342" s="282">
        <f>エリアマスタ[[#This Row],[No]]</f>
        <v>35</v>
      </c>
      <c r="F342" s="281" t="s">
        <v>839</v>
      </c>
      <c r="G342" s="283">
        <v>160</v>
      </c>
      <c r="H342" s="283">
        <v>115</v>
      </c>
      <c r="I342" s="283">
        <f>エリアマスタ[[#This Row],[戸建件数]]+エリアマスタ[[#This Row],[集合住宅件数]]</f>
        <v>275</v>
      </c>
      <c r="J342" s="283" t="e" cm="1">
        <f t="array" aca="1" ref="J342" ca="1">単価区分(エリアマスタ[[#This Row],[地区]])</f>
        <v>#NAME?</v>
      </c>
    </row>
    <row r="343" spans="1:10">
      <c r="A343" s="272">
        <v>11</v>
      </c>
      <c r="B343" s="272">
        <v>36</v>
      </c>
      <c r="C343" s="99" t="str">
        <f t="shared" si="6"/>
        <v>11-36</v>
      </c>
      <c r="D343" s="102" t="e" cm="1">
        <f t="array" aca="1" ref="D343" ca="1">地区名(エリアマスタ[[#This Row],[地区]])</f>
        <v>#NAME?</v>
      </c>
      <c r="E343" s="282">
        <f>エリアマスタ[[#This Row],[No]]</f>
        <v>36</v>
      </c>
      <c r="F343" s="281" t="s">
        <v>840</v>
      </c>
      <c r="G343" s="283">
        <v>207</v>
      </c>
      <c r="H343" s="283">
        <v>98</v>
      </c>
      <c r="I343" s="283">
        <f>エリアマスタ[[#This Row],[戸建件数]]+エリアマスタ[[#This Row],[集合住宅件数]]</f>
        <v>305</v>
      </c>
      <c r="J343" s="283" t="e" cm="1">
        <f t="array" aca="1" ref="J343" ca="1">単価区分(エリアマスタ[[#This Row],[地区]])</f>
        <v>#NAME?</v>
      </c>
    </row>
    <row r="344" spans="1:10">
      <c r="A344" s="272">
        <v>11</v>
      </c>
      <c r="B344" s="272">
        <v>37</v>
      </c>
      <c r="C344" s="99" t="str">
        <f t="shared" si="6"/>
        <v>11-37</v>
      </c>
      <c r="D344" s="102" t="e" cm="1">
        <f t="array" aca="1" ref="D344" ca="1">地区名(エリアマスタ[[#This Row],[地区]])</f>
        <v>#NAME?</v>
      </c>
      <c r="E344" s="282">
        <f>エリアマスタ[[#This Row],[No]]</f>
        <v>37</v>
      </c>
      <c r="F344" s="281" t="s">
        <v>841</v>
      </c>
      <c r="G344" s="283">
        <v>195</v>
      </c>
      <c r="H344" s="283">
        <v>180</v>
      </c>
      <c r="I344" s="283">
        <f>エリアマスタ[[#This Row],[戸建件数]]+エリアマスタ[[#This Row],[集合住宅件数]]</f>
        <v>375</v>
      </c>
      <c r="J344" s="283" t="e" cm="1">
        <f t="array" aca="1" ref="J344" ca="1">単価区分(エリアマスタ[[#This Row],[地区]])</f>
        <v>#NAME?</v>
      </c>
    </row>
    <row r="345" spans="1:10">
      <c r="A345" s="272">
        <v>12</v>
      </c>
      <c r="B345" s="272">
        <v>1</v>
      </c>
      <c r="C345" s="99" t="str">
        <f t="shared" si="6"/>
        <v>12-1</v>
      </c>
      <c r="D345" s="102" t="e" cm="1">
        <f t="array" aca="1" ref="D345" ca="1">地区名(エリアマスタ[[#This Row],[地区]])</f>
        <v>#NAME?</v>
      </c>
      <c r="E345" s="282">
        <f>エリアマスタ[[#This Row],[No]]</f>
        <v>1</v>
      </c>
      <c r="F345" s="281" t="s">
        <v>117</v>
      </c>
      <c r="G345" s="283">
        <v>142</v>
      </c>
      <c r="H345" s="283">
        <v>462</v>
      </c>
      <c r="I345" s="283">
        <f>エリアマスタ[[#This Row],[戸建件数]]+エリアマスタ[[#This Row],[集合住宅件数]]</f>
        <v>604</v>
      </c>
      <c r="J345" s="283" t="e" cm="1">
        <f t="array" aca="1" ref="J345" ca="1">単価区分(エリアマスタ[[#This Row],[地区]])</f>
        <v>#NAME?</v>
      </c>
    </row>
    <row r="346" spans="1:10">
      <c r="A346" s="272">
        <v>12</v>
      </c>
      <c r="B346" s="272">
        <v>2</v>
      </c>
      <c r="C346" s="99" t="str">
        <f t="shared" si="6"/>
        <v>12-2</v>
      </c>
      <c r="D346" s="102" t="e" cm="1">
        <f t="array" aca="1" ref="D346" ca="1">地区名(エリアマスタ[[#This Row],[地区]])</f>
        <v>#NAME?</v>
      </c>
      <c r="E346" s="282">
        <f>エリアマスタ[[#This Row],[No]]</f>
        <v>2</v>
      </c>
      <c r="F346" s="281" t="s">
        <v>515</v>
      </c>
      <c r="G346" s="283">
        <v>170</v>
      </c>
      <c r="H346" s="283">
        <v>390</v>
      </c>
      <c r="I346" s="283">
        <f>エリアマスタ[[#This Row],[戸建件数]]+エリアマスタ[[#This Row],[集合住宅件数]]</f>
        <v>560</v>
      </c>
      <c r="J346" s="283" t="e" cm="1">
        <f t="array" aca="1" ref="J346" ca="1">単価区分(エリアマスタ[[#This Row],[地区]])</f>
        <v>#NAME?</v>
      </c>
    </row>
    <row r="347" spans="1:10">
      <c r="A347" s="272">
        <v>12</v>
      </c>
      <c r="B347" s="272">
        <v>3</v>
      </c>
      <c r="C347" s="99" t="str">
        <f t="shared" si="6"/>
        <v>12-3</v>
      </c>
      <c r="D347" s="102" t="e" cm="1">
        <f t="array" aca="1" ref="D347" ca="1">地区名(エリアマスタ[[#This Row],[地区]])</f>
        <v>#NAME?</v>
      </c>
      <c r="E347" s="282">
        <f>エリアマスタ[[#This Row],[No]]</f>
        <v>3</v>
      </c>
      <c r="F347" s="281" t="s">
        <v>516</v>
      </c>
      <c r="G347" s="283">
        <v>96</v>
      </c>
      <c r="H347" s="283">
        <v>694</v>
      </c>
      <c r="I347" s="283">
        <f>エリアマスタ[[#This Row],[戸建件数]]+エリアマスタ[[#This Row],[集合住宅件数]]</f>
        <v>790</v>
      </c>
      <c r="J347" s="283" t="e" cm="1">
        <f t="array" aca="1" ref="J347" ca="1">単価区分(エリアマスタ[[#This Row],[地区]])</f>
        <v>#NAME?</v>
      </c>
    </row>
    <row r="348" spans="1:10">
      <c r="A348" s="272">
        <v>12</v>
      </c>
      <c r="B348" s="272">
        <v>4</v>
      </c>
      <c r="C348" s="99" t="str">
        <f t="shared" si="6"/>
        <v>12-4</v>
      </c>
      <c r="D348" s="102" t="e" cm="1">
        <f t="array" aca="1" ref="D348" ca="1">地区名(エリアマスタ[[#This Row],[地区]])</f>
        <v>#NAME?</v>
      </c>
      <c r="E348" s="282">
        <f>エリアマスタ[[#This Row],[No]]</f>
        <v>4</v>
      </c>
      <c r="F348" s="281" t="s">
        <v>517</v>
      </c>
      <c r="G348" s="283">
        <v>49</v>
      </c>
      <c r="H348" s="283">
        <v>170</v>
      </c>
      <c r="I348" s="283">
        <f>エリアマスタ[[#This Row],[戸建件数]]+エリアマスタ[[#This Row],[集合住宅件数]]</f>
        <v>219</v>
      </c>
      <c r="J348" s="283" t="e" cm="1">
        <f t="array" aca="1" ref="J348" ca="1">単価区分(エリアマスタ[[#This Row],[地区]])</f>
        <v>#NAME?</v>
      </c>
    </row>
    <row r="349" spans="1:10">
      <c r="A349" s="272">
        <v>12</v>
      </c>
      <c r="B349" s="272">
        <v>5</v>
      </c>
      <c r="C349" s="99" t="str">
        <f t="shared" si="6"/>
        <v>12-5</v>
      </c>
      <c r="D349" s="102" t="e" cm="1">
        <f t="array" aca="1" ref="D349" ca="1">地区名(エリアマスタ[[#This Row],[地区]])</f>
        <v>#NAME?</v>
      </c>
      <c r="E349" s="282">
        <f>エリアマスタ[[#This Row],[No]]</f>
        <v>5</v>
      </c>
      <c r="F349" s="281" t="s">
        <v>518</v>
      </c>
      <c r="G349" s="283">
        <v>110</v>
      </c>
      <c r="H349" s="283">
        <v>130</v>
      </c>
      <c r="I349" s="283">
        <f>エリアマスタ[[#This Row],[戸建件数]]+エリアマスタ[[#This Row],[集合住宅件数]]</f>
        <v>240</v>
      </c>
      <c r="J349" s="283" t="e" cm="1">
        <f t="array" aca="1" ref="J349" ca="1">単価区分(エリアマスタ[[#This Row],[地区]])</f>
        <v>#NAME?</v>
      </c>
    </row>
    <row r="350" spans="1:10">
      <c r="A350" s="272">
        <v>12</v>
      </c>
      <c r="B350" s="272">
        <v>6</v>
      </c>
      <c r="C350" s="99" t="str">
        <f t="shared" si="6"/>
        <v>12-6</v>
      </c>
      <c r="D350" s="102" t="e" cm="1">
        <f t="array" aca="1" ref="D350" ca="1">地区名(エリアマスタ[[#This Row],[地区]])</f>
        <v>#NAME?</v>
      </c>
      <c r="E350" s="282">
        <f>エリアマスタ[[#This Row],[No]]</f>
        <v>6</v>
      </c>
      <c r="F350" s="281" t="s">
        <v>519</v>
      </c>
      <c r="G350" s="283">
        <v>86</v>
      </c>
      <c r="H350" s="283">
        <v>299</v>
      </c>
      <c r="I350" s="283">
        <f>エリアマスタ[[#This Row],[戸建件数]]+エリアマスタ[[#This Row],[集合住宅件数]]</f>
        <v>385</v>
      </c>
      <c r="J350" s="283" t="e" cm="1">
        <f t="array" aca="1" ref="J350" ca="1">単価区分(エリアマスタ[[#This Row],[地区]])</f>
        <v>#NAME?</v>
      </c>
    </row>
    <row r="351" spans="1:10">
      <c r="A351" s="272">
        <v>12</v>
      </c>
      <c r="B351" s="272">
        <v>7</v>
      </c>
      <c r="C351" s="99" t="str">
        <f t="shared" si="6"/>
        <v>12-7</v>
      </c>
      <c r="D351" s="102" t="e" cm="1">
        <f t="array" aca="1" ref="D351" ca="1">地区名(エリアマスタ[[#This Row],[地区]])</f>
        <v>#NAME?</v>
      </c>
      <c r="E351" s="282">
        <f>エリアマスタ[[#This Row],[No]]</f>
        <v>7</v>
      </c>
      <c r="F351" s="281" t="s">
        <v>520</v>
      </c>
      <c r="G351" s="283">
        <v>120</v>
      </c>
      <c r="H351" s="283">
        <v>130</v>
      </c>
      <c r="I351" s="283">
        <f>エリアマスタ[[#This Row],[戸建件数]]+エリアマスタ[[#This Row],[集合住宅件数]]</f>
        <v>250</v>
      </c>
      <c r="J351" s="283" t="e" cm="1">
        <f t="array" aca="1" ref="J351" ca="1">単価区分(エリアマスタ[[#This Row],[地区]])</f>
        <v>#NAME?</v>
      </c>
    </row>
    <row r="352" spans="1:10">
      <c r="A352" s="272">
        <v>12</v>
      </c>
      <c r="B352" s="272">
        <v>8</v>
      </c>
      <c r="C352" s="99" t="str">
        <f t="shared" si="6"/>
        <v>12-8</v>
      </c>
      <c r="D352" s="102" t="e" cm="1">
        <f t="array" aca="1" ref="D352" ca="1">地区名(エリアマスタ[[#This Row],[地区]])</f>
        <v>#NAME?</v>
      </c>
      <c r="E352" s="282">
        <f>エリアマスタ[[#This Row],[No]]</f>
        <v>8</v>
      </c>
      <c r="F352" s="281" t="s">
        <v>521</v>
      </c>
      <c r="G352" s="283">
        <v>108</v>
      </c>
      <c r="H352" s="283">
        <v>204</v>
      </c>
      <c r="I352" s="283">
        <f>エリアマスタ[[#This Row],[戸建件数]]+エリアマスタ[[#This Row],[集合住宅件数]]</f>
        <v>312</v>
      </c>
      <c r="J352" s="283" t="e" cm="1">
        <f t="array" aca="1" ref="J352" ca="1">単価区分(エリアマスタ[[#This Row],[地区]])</f>
        <v>#NAME?</v>
      </c>
    </row>
    <row r="353" spans="1:10">
      <c r="A353" s="272">
        <v>12</v>
      </c>
      <c r="B353" s="272">
        <v>9</v>
      </c>
      <c r="C353" s="99" t="str">
        <f t="shared" si="6"/>
        <v>12-9</v>
      </c>
      <c r="D353" s="102" t="e" cm="1">
        <f t="array" aca="1" ref="D353" ca="1">地区名(エリアマスタ[[#This Row],[地区]])</f>
        <v>#NAME?</v>
      </c>
      <c r="E353" s="282">
        <f>エリアマスタ[[#This Row],[No]]</f>
        <v>9</v>
      </c>
      <c r="F353" s="281" t="s">
        <v>522</v>
      </c>
      <c r="G353" s="283">
        <v>72</v>
      </c>
      <c r="H353" s="283">
        <v>110</v>
      </c>
      <c r="I353" s="283">
        <f>エリアマスタ[[#This Row],[戸建件数]]+エリアマスタ[[#This Row],[集合住宅件数]]</f>
        <v>182</v>
      </c>
      <c r="J353" s="283" t="e" cm="1">
        <f t="array" aca="1" ref="J353" ca="1">単価区分(エリアマスタ[[#This Row],[地区]])</f>
        <v>#NAME?</v>
      </c>
    </row>
    <row r="354" spans="1:10">
      <c r="A354" s="272">
        <v>12</v>
      </c>
      <c r="B354" s="272">
        <v>10</v>
      </c>
      <c r="C354" s="99" t="str">
        <f t="shared" si="6"/>
        <v>12-10</v>
      </c>
      <c r="D354" s="102" t="e" cm="1">
        <f t="array" aca="1" ref="D354" ca="1">地区名(エリアマスタ[[#This Row],[地区]])</f>
        <v>#NAME?</v>
      </c>
      <c r="E354" s="282">
        <f>エリアマスタ[[#This Row],[No]]</f>
        <v>10</v>
      </c>
      <c r="F354" s="281" t="s">
        <v>523</v>
      </c>
      <c r="G354" s="283">
        <v>125</v>
      </c>
      <c r="H354" s="283">
        <v>215</v>
      </c>
      <c r="I354" s="283">
        <f>エリアマスタ[[#This Row],[戸建件数]]+エリアマスタ[[#This Row],[集合住宅件数]]</f>
        <v>340</v>
      </c>
      <c r="J354" s="283" t="e" cm="1">
        <f t="array" aca="1" ref="J354" ca="1">単価区分(エリアマスタ[[#This Row],[地区]])</f>
        <v>#NAME?</v>
      </c>
    </row>
    <row r="355" spans="1:10">
      <c r="A355" s="272">
        <v>12</v>
      </c>
      <c r="B355" s="272">
        <v>11</v>
      </c>
      <c r="C355" s="99" t="str">
        <f t="shared" si="6"/>
        <v>12-11</v>
      </c>
      <c r="D355" s="102" t="e" cm="1">
        <f t="array" aca="1" ref="D355" ca="1">地区名(エリアマスタ[[#This Row],[地区]])</f>
        <v>#NAME?</v>
      </c>
      <c r="E355" s="282">
        <f>エリアマスタ[[#This Row],[No]]</f>
        <v>11</v>
      </c>
      <c r="F355" s="281" t="s">
        <v>524</v>
      </c>
      <c r="G355" s="283">
        <v>126</v>
      </c>
      <c r="H355" s="283">
        <v>246</v>
      </c>
      <c r="I355" s="283">
        <f>エリアマスタ[[#This Row],[戸建件数]]+エリアマスタ[[#This Row],[集合住宅件数]]</f>
        <v>372</v>
      </c>
      <c r="J355" s="283" t="e" cm="1">
        <f t="array" aca="1" ref="J355" ca="1">単価区分(エリアマスタ[[#This Row],[地区]])</f>
        <v>#NAME?</v>
      </c>
    </row>
    <row r="356" spans="1:10">
      <c r="A356" s="272">
        <v>12</v>
      </c>
      <c r="B356" s="272">
        <v>12</v>
      </c>
      <c r="C356" s="99" t="str">
        <f t="shared" si="6"/>
        <v>12-12</v>
      </c>
      <c r="D356" s="102" t="e" cm="1">
        <f t="array" aca="1" ref="D356" ca="1">地区名(エリアマスタ[[#This Row],[地区]])</f>
        <v>#NAME?</v>
      </c>
      <c r="E356" s="282">
        <f>エリアマスタ[[#This Row],[No]]</f>
        <v>12</v>
      </c>
      <c r="F356" s="281" t="s">
        <v>525</v>
      </c>
      <c r="G356" s="285">
        <v>283</v>
      </c>
      <c r="H356" s="285">
        <v>158</v>
      </c>
      <c r="I356" s="283">
        <f>エリアマスタ[[#This Row],[戸建件数]]+エリアマスタ[[#This Row],[集合住宅件数]]</f>
        <v>441</v>
      </c>
      <c r="J356" s="283" t="e" cm="1">
        <f t="array" aca="1" ref="J356" ca="1">単価区分(エリアマスタ[[#This Row],[地区]])</f>
        <v>#NAME?</v>
      </c>
    </row>
    <row r="357" spans="1:10">
      <c r="A357" s="272">
        <v>12</v>
      </c>
      <c r="B357" s="272">
        <v>13</v>
      </c>
      <c r="C357" s="99" t="str">
        <f t="shared" si="6"/>
        <v>12-13</v>
      </c>
      <c r="D357" s="102" t="e" cm="1">
        <f t="array" aca="1" ref="D357" ca="1">地区名(エリアマスタ[[#This Row],[地区]])</f>
        <v>#NAME?</v>
      </c>
      <c r="E357" s="282">
        <f>エリアマスタ[[#This Row],[No]]</f>
        <v>13</v>
      </c>
      <c r="F357" s="281" t="s">
        <v>526</v>
      </c>
      <c r="G357" s="283">
        <v>62</v>
      </c>
      <c r="H357" s="283">
        <v>68</v>
      </c>
      <c r="I357" s="283">
        <f>エリアマスタ[[#This Row],[戸建件数]]+エリアマスタ[[#This Row],[集合住宅件数]]</f>
        <v>130</v>
      </c>
      <c r="J357" s="283" t="e" cm="1">
        <f t="array" aca="1" ref="J357" ca="1">単価区分(エリアマスタ[[#This Row],[地区]])</f>
        <v>#NAME?</v>
      </c>
    </row>
    <row r="358" spans="1:10">
      <c r="A358" s="272">
        <v>12</v>
      </c>
      <c r="B358" s="272">
        <v>14</v>
      </c>
      <c r="C358" s="99" t="str">
        <f t="shared" si="6"/>
        <v>12-14</v>
      </c>
      <c r="D358" s="102" t="e" cm="1">
        <f t="array" aca="1" ref="D358" ca="1">地区名(エリアマスタ[[#This Row],[地区]])</f>
        <v>#NAME?</v>
      </c>
      <c r="E358" s="282">
        <f>エリアマスタ[[#This Row],[No]]</f>
        <v>14</v>
      </c>
      <c r="F358" s="281" t="s">
        <v>120</v>
      </c>
      <c r="G358" s="283">
        <v>90</v>
      </c>
      <c r="H358" s="283">
        <v>110</v>
      </c>
      <c r="I358" s="283">
        <f>エリアマスタ[[#This Row],[戸建件数]]+エリアマスタ[[#This Row],[集合住宅件数]]</f>
        <v>200</v>
      </c>
      <c r="J358" s="283" t="e" cm="1">
        <f t="array" aca="1" ref="J358" ca="1">単価区分(エリアマスタ[[#This Row],[地区]])</f>
        <v>#NAME?</v>
      </c>
    </row>
    <row r="359" spans="1:10">
      <c r="A359" s="272">
        <v>12</v>
      </c>
      <c r="B359" s="272">
        <v>15</v>
      </c>
      <c r="C359" s="99" t="str">
        <f t="shared" si="6"/>
        <v>12-15</v>
      </c>
      <c r="D359" s="102" t="e" cm="1">
        <f t="array" aca="1" ref="D359" ca="1">地区名(エリアマスタ[[#This Row],[地区]])</f>
        <v>#NAME?</v>
      </c>
      <c r="E359" s="282">
        <f>エリアマスタ[[#This Row],[No]]</f>
        <v>15</v>
      </c>
      <c r="F359" s="281" t="s">
        <v>121</v>
      </c>
      <c r="G359" s="283">
        <v>118</v>
      </c>
      <c r="H359" s="283">
        <v>670</v>
      </c>
      <c r="I359" s="283">
        <f>エリアマスタ[[#This Row],[戸建件数]]+エリアマスタ[[#This Row],[集合住宅件数]]</f>
        <v>788</v>
      </c>
      <c r="J359" s="283" t="e" cm="1">
        <f t="array" aca="1" ref="J359" ca="1">単価区分(エリアマスタ[[#This Row],[地区]])</f>
        <v>#NAME?</v>
      </c>
    </row>
    <row r="360" spans="1:10">
      <c r="A360" s="272">
        <v>12</v>
      </c>
      <c r="B360" s="272">
        <v>16</v>
      </c>
      <c r="C360" s="99" t="str">
        <f t="shared" si="6"/>
        <v>12-16</v>
      </c>
      <c r="D360" s="102" t="e" cm="1">
        <f t="array" aca="1" ref="D360" ca="1">地区名(エリアマスタ[[#This Row],[地区]])</f>
        <v>#NAME?</v>
      </c>
      <c r="E360" s="282">
        <f>エリアマスタ[[#This Row],[No]]</f>
        <v>16</v>
      </c>
      <c r="F360" s="281" t="s">
        <v>527</v>
      </c>
      <c r="G360" s="283">
        <v>104</v>
      </c>
      <c r="H360" s="283">
        <v>166</v>
      </c>
      <c r="I360" s="283">
        <f>エリアマスタ[[#This Row],[戸建件数]]+エリアマスタ[[#This Row],[集合住宅件数]]</f>
        <v>270</v>
      </c>
      <c r="J360" s="283" t="e" cm="1">
        <f t="array" aca="1" ref="J360" ca="1">単価区分(エリアマスタ[[#This Row],[地区]])</f>
        <v>#NAME?</v>
      </c>
    </row>
    <row r="361" spans="1:10">
      <c r="A361" s="272">
        <v>12</v>
      </c>
      <c r="B361" s="272">
        <v>17</v>
      </c>
      <c r="C361" s="99" t="str">
        <f t="shared" si="6"/>
        <v>12-17</v>
      </c>
      <c r="D361" s="102" t="e" cm="1">
        <f t="array" aca="1" ref="D361" ca="1">地区名(エリアマスタ[[#This Row],[地区]])</f>
        <v>#NAME?</v>
      </c>
      <c r="E361" s="282">
        <f>エリアマスタ[[#This Row],[No]]</f>
        <v>17</v>
      </c>
      <c r="F361" s="281" t="s">
        <v>528</v>
      </c>
      <c r="G361" s="283">
        <v>118</v>
      </c>
      <c r="H361" s="283">
        <v>37</v>
      </c>
      <c r="I361" s="283">
        <f>エリアマスタ[[#This Row],[戸建件数]]+エリアマスタ[[#This Row],[集合住宅件数]]</f>
        <v>155</v>
      </c>
      <c r="J361" s="283" t="e" cm="1">
        <f t="array" aca="1" ref="J361" ca="1">単価区分(エリアマスタ[[#This Row],[地区]])</f>
        <v>#NAME?</v>
      </c>
    </row>
    <row r="362" spans="1:10">
      <c r="A362" s="272">
        <v>12</v>
      </c>
      <c r="B362" s="272">
        <v>18</v>
      </c>
      <c r="C362" s="99" t="str">
        <f t="shared" si="6"/>
        <v>12-18</v>
      </c>
      <c r="D362" s="102" t="e" cm="1">
        <f t="array" aca="1" ref="D362" ca="1">地区名(エリアマスタ[[#This Row],[地区]])</f>
        <v>#NAME?</v>
      </c>
      <c r="E362" s="282">
        <f>エリアマスタ[[#This Row],[No]]</f>
        <v>18</v>
      </c>
      <c r="F362" s="281" t="s">
        <v>529</v>
      </c>
      <c r="G362" s="283">
        <v>168</v>
      </c>
      <c r="H362" s="283">
        <v>208</v>
      </c>
      <c r="I362" s="283">
        <f>エリアマスタ[[#This Row],[戸建件数]]+エリアマスタ[[#This Row],[集合住宅件数]]</f>
        <v>376</v>
      </c>
      <c r="J362" s="283" t="e" cm="1">
        <f t="array" aca="1" ref="J362" ca="1">単価区分(エリアマスタ[[#This Row],[地区]])</f>
        <v>#NAME?</v>
      </c>
    </row>
    <row r="363" spans="1:10">
      <c r="A363" s="272">
        <v>12</v>
      </c>
      <c r="B363" s="272">
        <v>19</v>
      </c>
      <c r="C363" s="99" t="str">
        <f t="shared" si="6"/>
        <v>12-19</v>
      </c>
      <c r="D363" s="102" t="e" cm="1">
        <f t="array" aca="1" ref="D363" ca="1">地区名(エリアマスタ[[#This Row],[地区]])</f>
        <v>#NAME?</v>
      </c>
      <c r="E363" s="282">
        <f>エリアマスタ[[#This Row],[No]]</f>
        <v>19</v>
      </c>
      <c r="F363" s="281" t="s">
        <v>530</v>
      </c>
      <c r="G363" s="283">
        <v>205</v>
      </c>
      <c r="H363" s="283">
        <v>63</v>
      </c>
      <c r="I363" s="283">
        <f>エリアマスタ[[#This Row],[戸建件数]]+エリアマスタ[[#This Row],[集合住宅件数]]</f>
        <v>268</v>
      </c>
      <c r="J363" s="283" t="e" cm="1">
        <f t="array" aca="1" ref="J363" ca="1">単価区分(エリアマスタ[[#This Row],[地区]])</f>
        <v>#NAME?</v>
      </c>
    </row>
    <row r="364" spans="1:10">
      <c r="A364" s="272">
        <v>12</v>
      </c>
      <c r="B364" s="272">
        <v>20</v>
      </c>
      <c r="C364" s="99" t="str">
        <f t="shared" si="6"/>
        <v>12-20</v>
      </c>
      <c r="D364" s="102" t="e" cm="1">
        <f t="array" aca="1" ref="D364" ca="1">地区名(エリアマスタ[[#This Row],[地区]])</f>
        <v>#NAME?</v>
      </c>
      <c r="E364" s="282">
        <f>エリアマスタ[[#This Row],[No]]</f>
        <v>20</v>
      </c>
      <c r="F364" s="281" t="s">
        <v>531</v>
      </c>
      <c r="G364" s="283">
        <v>255</v>
      </c>
      <c r="H364" s="283">
        <v>22</v>
      </c>
      <c r="I364" s="283">
        <f>エリアマスタ[[#This Row],[戸建件数]]+エリアマスタ[[#This Row],[集合住宅件数]]</f>
        <v>277</v>
      </c>
      <c r="J364" s="283" t="e" cm="1">
        <f t="array" aca="1" ref="J364" ca="1">単価区分(エリアマスタ[[#This Row],[地区]])</f>
        <v>#NAME?</v>
      </c>
    </row>
    <row r="365" spans="1:10">
      <c r="A365" s="272">
        <v>12</v>
      </c>
      <c r="B365" s="272">
        <v>21</v>
      </c>
      <c r="C365" s="99" t="str">
        <f t="shared" si="6"/>
        <v>12-21</v>
      </c>
      <c r="D365" s="102" t="e" cm="1">
        <f t="array" aca="1" ref="D365" ca="1">地区名(エリアマスタ[[#This Row],[地区]])</f>
        <v>#NAME?</v>
      </c>
      <c r="E365" s="282">
        <f>エリアマスタ[[#This Row],[No]]</f>
        <v>21</v>
      </c>
      <c r="F365" s="281" t="s">
        <v>532</v>
      </c>
      <c r="G365" s="283">
        <v>140</v>
      </c>
      <c r="H365" s="283">
        <v>207</v>
      </c>
      <c r="I365" s="283">
        <f>エリアマスタ[[#This Row],[戸建件数]]+エリアマスタ[[#This Row],[集合住宅件数]]</f>
        <v>347</v>
      </c>
      <c r="J365" s="283" t="e" cm="1">
        <f t="array" aca="1" ref="J365" ca="1">単価区分(エリアマスタ[[#This Row],[地区]])</f>
        <v>#NAME?</v>
      </c>
    </row>
    <row r="366" spans="1:10">
      <c r="A366" s="272">
        <v>12</v>
      </c>
      <c r="B366" s="272">
        <v>22</v>
      </c>
      <c r="C366" s="99" t="str">
        <f t="shared" si="6"/>
        <v>12-22</v>
      </c>
      <c r="D366" s="102" t="e" cm="1">
        <f t="array" aca="1" ref="D366" ca="1">地区名(エリアマスタ[[#This Row],[地区]])</f>
        <v>#NAME?</v>
      </c>
      <c r="E366" s="282">
        <f>エリアマスタ[[#This Row],[No]]</f>
        <v>22</v>
      </c>
      <c r="F366" s="281" t="s">
        <v>122</v>
      </c>
      <c r="G366" s="283">
        <v>153</v>
      </c>
      <c r="H366" s="283">
        <v>365</v>
      </c>
      <c r="I366" s="283">
        <f>エリアマスタ[[#This Row],[戸建件数]]+エリアマスタ[[#This Row],[集合住宅件数]]</f>
        <v>518</v>
      </c>
      <c r="J366" s="283" t="e" cm="1">
        <f t="array" aca="1" ref="J366" ca="1">単価区分(エリアマスタ[[#This Row],[地区]])</f>
        <v>#NAME?</v>
      </c>
    </row>
    <row r="367" spans="1:10">
      <c r="A367" s="272">
        <v>12</v>
      </c>
      <c r="B367" s="272">
        <v>23</v>
      </c>
      <c r="C367" s="99" t="str">
        <f t="shared" si="6"/>
        <v>12-23</v>
      </c>
      <c r="D367" s="102" t="e" cm="1">
        <f t="array" aca="1" ref="D367" ca="1">地区名(エリアマスタ[[#This Row],[地区]])</f>
        <v>#NAME?</v>
      </c>
      <c r="E367" s="282">
        <f>エリアマスタ[[#This Row],[No]]</f>
        <v>23</v>
      </c>
      <c r="F367" s="281" t="s">
        <v>3214</v>
      </c>
      <c r="G367" s="283">
        <v>104</v>
      </c>
      <c r="H367" s="283">
        <v>211</v>
      </c>
      <c r="I367" s="283">
        <f>エリアマスタ[[#This Row],[戸建件数]]+エリアマスタ[[#This Row],[集合住宅件数]]</f>
        <v>315</v>
      </c>
      <c r="J367" s="283" t="e" cm="1">
        <f t="array" aca="1" ref="J367" ca="1">単価区分(エリアマスタ[[#This Row],[地区]])</f>
        <v>#NAME?</v>
      </c>
    </row>
    <row r="368" spans="1:10">
      <c r="A368" s="272">
        <v>12</v>
      </c>
      <c r="B368" s="272">
        <v>24</v>
      </c>
      <c r="C368" s="99" t="str">
        <f t="shared" si="6"/>
        <v>12-24</v>
      </c>
      <c r="D368" s="102" t="e" cm="1">
        <f t="array" aca="1" ref="D368" ca="1">地区名(エリアマスタ[[#This Row],[地区]])</f>
        <v>#NAME?</v>
      </c>
      <c r="E368" s="282">
        <f>エリアマスタ[[#This Row],[No]]</f>
        <v>24</v>
      </c>
      <c r="F368" s="281" t="s">
        <v>534</v>
      </c>
      <c r="G368" s="283">
        <v>48</v>
      </c>
      <c r="H368" s="283">
        <v>239</v>
      </c>
      <c r="I368" s="283">
        <f>エリアマスタ[[#This Row],[戸建件数]]+エリアマスタ[[#This Row],[集合住宅件数]]</f>
        <v>287</v>
      </c>
      <c r="J368" s="283" t="e" cm="1">
        <f t="array" aca="1" ref="J368" ca="1">単価区分(エリアマスタ[[#This Row],[地区]])</f>
        <v>#NAME?</v>
      </c>
    </row>
    <row r="369" spans="1:10">
      <c r="A369" s="272">
        <v>12</v>
      </c>
      <c r="B369" s="272">
        <v>25</v>
      </c>
      <c r="C369" s="99" t="str">
        <f t="shared" si="6"/>
        <v>12-25</v>
      </c>
      <c r="D369" s="102" t="e" cm="1">
        <f t="array" aca="1" ref="D369" ca="1">地区名(エリアマスタ[[#This Row],[地区]])</f>
        <v>#NAME?</v>
      </c>
      <c r="E369" s="282">
        <f>エリアマスタ[[#This Row],[No]]</f>
        <v>25</v>
      </c>
      <c r="F369" s="281" t="s">
        <v>535</v>
      </c>
      <c r="G369" s="283">
        <v>68</v>
      </c>
      <c r="H369" s="283">
        <v>372</v>
      </c>
      <c r="I369" s="283">
        <f>エリアマスタ[[#This Row],[戸建件数]]+エリアマスタ[[#This Row],[集合住宅件数]]</f>
        <v>440</v>
      </c>
      <c r="J369" s="283" t="e" cm="1">
        <f t="array" aca="1" ref="J369" ca="1">単価区分(エリアマスタ[[#This Row],[地区]])</f>
        <v>#NAME?</v>
      </c>
    </row>
    <row r="370" spans="1:10">
      <c r="A370" s="272">
        <v>12</v>
      </c>
      <c r="B370" s="272">
        <v>26</v>
      </c>
      <c r="C370" s="99" t="str">
        <f t="shared" si="6"/>
        <v>12-26</v>
      </c>
      <c r="D370" s="102" t="e" cm="1">
        <f t="array" aca="1" ref="D370" ca="1">地区名(エリアマスタ[[#This Row],[地区]])</f>
        <v>#NAME?</v>
      </c>
      <c r="E370" s="282">
        <f>エリアマスタ[[#This Row],[No]]</f>
        <v>26</v>
      </c>
      <c r="F370" s="281" t="s">
        <v>3215</v>
      </c>
      <c r="G370" s="283">
        <v>87</v>
      </c>
      <c r="H370" s="283">
        <v>91</v>
      </c>
      <c r="I370" s="283">
        <f>エリアマスタ[[#This Row],[戸建件数]]+エリアマスタ[[#This Row],[集合住宅件数]]</f>
        <v>178</v>
      </c>
      <c r="J370" s="283" t="e" cm="1">
        <f t="array" aca="1" ref="J370" ca="1">単価区分(エリアマスタ[[#This Row],[地区]])</f>
        <v>#NAME?</v>
      </c>
    </row>
    <row r="371" spans="1:10">
      <c r="A371" s="272">
        <v>13</v>
      </c>
      <c r="B371" s="272">
        <v>1</v>
      </c>
      <c r="C371" s="99" t="str">
        <f t="shared" si="6"/>
        <v>13-1</v>
      </c>
      <c r="D371" s="102" t="e" cm="1">
        <f t="array" aca="1" ref="D371" ca="1">地区名(エリアマスタ[[#This Row],[地区]])</f>
        <v>#NAME?</v>
      </c>
      <c r="E371" s="282">
        <f>エリアマスタ[[#This Row],[No]]</f>
        <v>1</v>
      </c>
      <c r="F371" s="281" t="s">
        <v>536</v>
      </c>
      <c r="G371" s="283">
        <v>209</v>
      </c>
      <c r="H371" s="283">
        <v>161</v>
      </c>
      <c r="I371" s="283">
        <f>エリアマスタ[[#This Row],[戸建件数]]+エリアマスタ[[#This Row],[集合住宅件数]]</f>
        <v>370</v>
      </c>
      <c r="J371" s="283" t="e" cm="1">
        <f t="array" aca="1" ref="J371" ca="1">単価区分(エリアマスタ[[#This Row],[地区]])</f>
        <v>#NAME?</v>
      </c>
    </row>
    <row r="372" spans="1:10">
      <c r="A372" s="272">
        <v>13</v>
      </c>
      <c r="B372" s="272">
        <v>2</v>
      </c>
      <c r="C372" s="99" t="str">
        <f t="shared" si="6"/>
        <v>13-2</v>
      </c>
      <c r="D372" s="102" t="e" cm="1">
        <f t="array" aca="1" ref="D372" ca="1">地区名(エリアマスタ[[#This Row],[地区]])</f>
        <v>#NAME?</v>
      </c>
      <c r="E372" s="282">
        <f>エリアマスタ[[#This Row],[No]]</f>
        <v>2</v>
      </c>
      <c r="F372" s="281" t="s">
        <v>537</v>
      </c>
      <c r="G372" s="283">
        <v>175</v>
      </c>
      <c r="H372" s="283">
        <v>274</v>
      </c>
      <c r="I372" s="283">
        <f>エリアマスタ[[#This Row],[戸建件数]]+エリアマスタ[[#This Row],[集合住宅件数]]</f>
        <v>449</v>
      </c>
      <c r="J372" s="283" t="e" cm="1">
        <f t="array" aca="1" ref="J372" ca="1">単価区分(エリアマスタ[[#This Row],[地区]])</f>
        <v>#NAME?</v>
      </c>
    </row>
    <row r="373" spans="1:10">
      <c r="A373" s="272">
        <v>13</v>
      </c>
      <c r="B373" s="272">
        <v>3</v>
      </c>
      <c r="C373" s="99" t="str">
        <f t="shared" si="6"/>
        <v>13-3</v>
      </c>
      <c r="D373" s="102" t="e" cm="1">
        <f t="array" aca="1" ref="D373" ca="1">地区名(エリアマスタ[[#This Row],[地区]])</f>
        <v>#NAME?</v>
      </c>
      <c r="E373" s="282">
        <f>エリアマスタ[[#This Row],[No]]</f>
        <v>3</v>
      </c>
      <c r="F373" s="281" t="s">
        <v>538</v>
      </c>
      <c r="G373" s="283">
        <v>248</v>
      </c>
      <c r="H373" s="283">
        <v>156</v>
      </c>
      <c r="I373" s="283">
        <f>エリアマスタ[[#This Row],[戸建件数]]+エリアマスタ[[#This Row],[集合住宅件数]]</f>
        <v>404</v>
      </c>
      <c r="J373" s="283" t="e" cm="1">
        <f t="array" aca="1" ref="J373" ca="1">単価区分(エリアマスタ[[#This Row],[地区]])</f>
        <v>#NAME?</v>
      </c>
    </row>
    <row r="374" spans="1:10">
      <c r="A374" s="272">
        <v>13</v>
      </c>
      <c r="B374" s="272">
        <v>4</v>
      </c>
      <c r="C374" s="99" t="str">
        <f t="shared" si="6"/>
        <v>13-4</v>
      </c>
      <c r="D374" s="102" t="e" cm="1">
        <f t="array" aca="1" ref="D374" ca="1">地区名(エリアマスタ[[#This Row],[地区]])</f>
        <v>#NAME?</v>
      </c>
      <c r="E374" s="282">
        <f>エリアマスタ[[#This Row],[No]]</f>
        <v>4</v>
      </c>
      <c r="F374" s="281" t="s">
        <v>539</v>
      </c>
      <c r="G374" s="283">
        <v>127</v>
      </c>
      <c r="H374" s="283">
        <v>72</v>
      </c>
      <c r="I374" s="283">
        <f>エリアマスタ[[#This Row],[戸建件数]]+エリアマスタ[[#This Row],[集合住宅件数]]</f>
        <v>199</v>
      </c>
      <c r="J374" s="283" t="e" cm="1">
        <f t="array" aca="1" ref="J374" ca="1">単価区分(エリアマスタ[[#This Row],[地区]])</f>
        <v>#NAME?</v>
      </c>
    </row>
    <row r="375" spans="1:10">
      <c r="A375" s="272">
        <v>13</v>
      </c>
      <c r="B375" s="272">
        <v>5</v>
      </c>
      <c r="C375" s="99" t="str">
        <f t="shared" si="6"/>
        <v>13-5</v>
      </c>
      <c r="D375" s="102" t="e" cm="1">
        <f t="array" aca="1" ref="D375" ca="1">地区名(エリアマスタ[[#This Row],[地区]])</f>
        <v>#NAME?</v>
      </c>
      <c r="E375" s="282">
        <f>エリアマスタ[[#This Row],[No]]</f>
        <v>5</v>
      </c>
      <c r="F375" s="281" t="s">
        <v>540</v>
      </c>
      <c r="G375" s="283">
        <v>238</v>
      </c>
      <c r="H375" s="283">
        <v>92</v>
      </c>
      <c r="I375" s="283">
        <f>エリアマスタ[[#This Row],[戸建件数]]+エリアマスタ[[#This Row],[集合住宅件数]]</f>
        <v>330</v>
      </c>
      <c r="J375" s="283" t="e" cm="1">
        <f t="array" aca="1" ref="J375" ca="1">単価区分(エリアマスタ[[#This Row],[地区]])</f>
        <v>#NAME?</v>
      </c>
    </row>
    <row r="376" spans="1:10">
      <c r="A376" s="272">
        <v>13</v>
      </c>
      <c r="B376" s="272">
        <v>6</v>
      </c>
      <c r="C376" s="99" t="str">
        <f t="shared" si="6"/>
        <v>13-6</v>
      </c>
      <c r="D376" s="102" t="e" cm="1">
        <f t="array" aca="1" ref="D376" ca="1">地区名(エリアマスタ[[#This Row],[地区]])</f>
        <v>#NAME?</v>
      </c>
      <c r="E376" s="282">
        <f>エリアマスタ[[#This Row],[No]]</f>
        <v>6</v>
      </c>
      <c r="F376" s="281" t="s">
        <v>541</v>
      </c>
      <c r="G376" s="283">
        <v>264</v>
      </c>
      <c r="H376" s="283">
        <v>44</v>
      </c>
      <c r="I376" s="283">
        <f>エリアマスタ[[#This Row],[戸建件数]]+エリアマスタ[[#This Row],[集合住宅件数]]</f>
        <v>308</v>
      </c>
      <c r="J376" s="283" t="e" cm="1">
        <f t="array" aca="1" ref="J376" ca="1">単価区分(エリアマスタ[[#This Row],[地区]])</f>
        <v>#NAME?</v>
      </c>
    </row>
    <row r="377" spans="1:10">
      <c r="A377" s="272">
        <v>13</v>
      </c>
      <c r="B377" s="272">
        <v>7</v>
      </c>
      <c r="C377" s="99" t="str">
        <f t="shared" si="6"/>
        <v>13-7</v>
      </c>
      <c r="D377" s="102" t="e" cm="1">
        <f t="array" aca="1" ref="D377" ca="1">地区名(エリアマスタ[[#This Row],[地区]])</f>
        <v>#NAME?</v>
      </c>
      <c r="E377" s="282">
        <f>エリアマスタ[[#This Row],[No]]</f>
        <v>7</v>
      </c>
      <c r="F377" s="281" t="s">
        <v>542</v>
      </c>
      <c r="G377" s="283">
        <v>141</v>
      </c>
      <c r="H377" s="283">
        <v>234</v>
      </c>
      <c r="I377" s="283">
        <f>エリアマスタ[[#This Row],[戸建件数]]+エリアマスタ[[#This Row],[集合住宅件数]]</f>
        <v>375</v>
      </c>
      <c r="J377" s="283" t="e" cm="1">
        <f t="array" aca="1" ref="J377" ca="1">単価区分(エリアマスタ[[#This Row],[地区]])</f>
        <v>#NAME?</v>
      </c>
    </row>
    <row r="378" spans="1:10">
      <c r="A378" s="272">
        <v>13</v>
      </c>
      <c r="B378" s="272">
        <v>8</v>
      </c>
      <c r="C378" s="99" t="str">
        <f t="shared" si="6"/>
        <v>13-8</v>
      </c>
      <c r="D378" s="102" t="e" cm="1">
        <f t="array" aca="1" ref="D378" ca="1">地区名(エリアマスタ[[#This Row],[地区]])</f>
        <v>#NAME?</v>
      </c>
      <c r="E378" s="282">
        <f>エリアマスタ[[#This Row],[No]]</f>
        <v>8</v>
      </c>
      <c r="F378" s="281" t="s">
        <v>118</v>
      </c>
      <c r="G378" s="283">
        <v>104</v>
      </c>
      <c r="H378" s="283">
        <v>242</v>
      </c>
      <c r="I378" s="283">
        <f>エリアマスタ[[#This Row],[戸建件数]]+エリアマスタ[[#This Row],[集合住宅件数]]</f>
        <v>346</v>
      </c>
      <c r="J378" s="283" t="e" cm="1">
        <f t="array" aca="1" ref="J378" ca="1">単価区分(エリアマスタ[[#This Row],[地区]])</f>
        <v>#NAME?</v>
      </c>
    </row>
    <row r="379" spans="1:10">
      <c r="A379" s="272">
        <v>13</v>
      </c>
      <c r="B379" s="272">
        <v>10</v>
      </c>
      <c r="C379" s="99" t="str">
        <f t="shared" si="6"/>
        <v>13-10</v>
      </c>
      <c r="D379" s="102" t="e" cm="1">
        <f t="array" aca="1" ref="D379" ca="1">地区名(エリアマスタ[[#This Row],[地区]])</f>
        <v>#NAME?</v>
      </c>
      <c r="E379" s="282">
        <f>エリアマスタ[[#This Row],[No]]</f>
        <v>10</v>
      </c>
      <c r="F379" s="281" t="s">
        <v>543</v>
      </c>
      <c r="G379" s="283">
        <v>82</v>
      </c>
      <c r="H379" s="283">
        <v>378</v>
      </c>
      <c r="I379" s="283">
        <f>エリアマスタ[[#This Row],[戸建件数]]+エリアマスタ[[#This Row],[集合住宅件数]]</f>
        <v>460</v>
      </c>
      <c r="J379" s="283" t="e" cm="1">
        <f t="array" aca="1" ref="J379" ca="1">単価区分(エリアマスタ[[#This Row],[地区]])</f>
        <v>#NAME?</v>
      </c>
    </row>
    <row r="380" spans="1:10">
      <c r="A380" s="272">
        <v>13</v>
      </c>
      <c r="B380" s="272">
        <v>11</v>
      </c>
      <c r="C380" s="99" t="str">
        <f t="shared" si="6"/>
        <v>13-11</v>
      </c>
      <c r="D380" s="102" t="e" cm="1">
        <f t="array" aca="1" ref="D380" ca="1">地区名(エリアマスタ[[#This Row],[地区]])</f>
        <v>#NAME?</v>
      </c>
      <c r="E380" s="282">
        <f>エリアマスタ[[#This Row],[No]]</f>
        <v>11</v>
      </c>
      <c r="F380" s="281" t="s">
        <v>544</v>
      </c>
      <c r="G380" s="283">
        <v>17</v>
      </c>
      <c r="H380" s="283">
        <v>36</v>
      </c>
      <c r="I380" s="283">
        <f>エリアマスタ[[#This Row],[戸建件数]]+エリアマスタ[[#This Row],[集合住宅件数]]</f>
        <v>53</v>
      </c>
      <c r="J380" s="283" t="e" cm="1">
        <f t="array" aca="1" ref="J380" ca="1">単価区分(エリアマスタ[[#This Row],[地区]])</f>
        <v>#NAME?</v>
      </c>
    </row>
    <row r="381" spans="1:10">
      <c r="A381" s="272">
        <v>13</v>
      </c>
      <c r="B381" s="272">
        <v>12</v>
      </c>
      <c r="C381" s="99" t="str">
        <f t="shared" si="6"/>
        <v>13-12</v>
      </c>
      <c r="D381" s="102" t="e" cm="1">
        <f t="array" aca="1" ref="D381" ca="1">地区名(エリアマスタ[[#This Row],[地区]])</f>
        <v>#NAME?</v>
      </c>
      <c r="E381" s="282">
        <f>エリアマスタ[[#This Row],[No]]</f>
        <v>12</v>
      </c>
      <c r="F381" s="281" t="s">
        <v>545</v>
      </c>
      <c r="G381" s="283">
        <v>89</v>
      </c>
      <c r="H381" s="283">
        <v>216</v>
      </c>
      <c r="I381" s="283">
        <f>エリアマスタ[[#This Row],[戸建件数]]+エリアマスタ[[#This Row],[集合住宅件数]]</f>
        <v>305</v>
      </c>
      <c r="J381" s="283" t="e" cm="1">
        <f t="array" aca="1" ref="J381" ca="1">単価区分(エリアマスタ[[#This Row],[地区]])</f>
        <v>#NAME?</v>
      </c>
    </row>
    <row r="382" spans="1:10">
      <c r="A382" s="272">
        <v>13</v>
      </c>
      <c r="B382" s="272">
        <v>13</v>
      </c>
      <c r="C382" s="99" t="str">
        <f t="shared" si="6"/>
        <v>13-13</v>
      </c>
      <c r="D382" s="102" t="e" cm="1">
        <f t="array" aca="1" ref="D382" ca="1">地区名(エリアマスタ[[#This Row],[地区]])</f>
        <v>#NAME?</v>
      </c>
      <c r="E382" s="282">
        <f>エリアマスタ[[#This Row],[No]]</f>
        <v>13</v>
      </c>
      <c r="F382" s="281" t="s">
        <v>546</v>
      </c>
      <c r="G382" s="283">
        <v>1</v>
      </c>
      <c r="H382" s="283">
        <v>253</v>
      </c>
      <c r="I382" s="283">
        <f>エリアマスタ[[#This Row],[戸建件数]]+エリアマスタ[[#This Row],[集合住宅件数]]</f>
        <v>254</v>
      </c>
      <c r="J382" s="283" t="e" cm="1">
        <f t="array" aca="1" ref="J382" ca="1">単価区分(エリアマスタ[[#This Row],[地区]])</f>
        <v>#NAME?</v>
      </c>
    </row>
    <row r="383" spans="1:10">
      <c r="A383" s="272">
        <v>13</v>
      </c>
      <c r="B383" s="272">
        <v>14</v>
      </c>
      <c r="C383" s="99" t="str">
        <f t="shared" si="6"/>
        <v>13-14</v>
      </c>
      <c r="D383" s="102" t="e" cm="1">
        <f t="array" aca="1" ref="D383" ca="1">地区名(エリアマスタ[[#This Row],[地区]])</f>
        <v>#NAME?</v>
      </c>
      <c r="E383" s="282">
        <f>エリアマスタ[[#This Row],[No]]</f>
        <v>14</v>
      </c>
      <c r="F383" s="281" t="s">
        <v>3146</v>
      </c>
      <c r="G383" s="283">
        <v>201</v>
      </c>
      <c r="H383" s="283">
        <v>31</v>
      </c>
      <c r="I383" s="283">
        <f>エリアマスタ[[#This Row],[戸建件数]]+エリアマスタ[[#This Row],[集合住宅件数]]</f>
        <v>232</v>
      </c>
      <c r="J383" s="283" t="e" cm="1">
        <f t="array" aca="1" ref="J383" ca="1">単価区分(エリアマスタ[[#This Row],[地区]])</f>
        <v>#NAME?</v>
      </c>
    </row>
    <row r="384" spans="1:10">
      <c r="A384" s="272">
        <v>13</v>
      </c>
      <c r="B384" s="272">
        <v>15</v>
      </c>
      <c r="C384" s="99" t="str">
        <f t="shared" si="6"/>
        <v>13-15</v>
      </c>
      <c r="D384" s="102" t="e" cm="1">
        <f t="array" aca="1" ref="D384" ca="1">地区名(エリアマスタ[[#This Row],[地区]])</f>
        <v>#NAME?</v>
      </c>
      <c r="E384" s="282">
        <f>エリアマスタ[[#This Row],[No]]</f>
        <v>15</v>
      </c>
      <c r="F384" s="281" t="s">
        <v>547</v>
      </c>
      <c r="G384" s="283">
        <v>185</v>
      </c>
      <c r="H384" s="283">
        <v>188</v>
      </c>
      <c r="I384" s="283">
        <f>エリアマスタ[[#This Row],[戸建件数]]+エリアマスタ[[#This Row],[集合住宅件数]]</f>
        <v>373</v>
      </c>
      <c r="J384" s="283" t="e" cm="1">
        <f t="array" aca="1" ref="J384" ca="1">単価区分(エリアマスタ[[#This Row],[地区]])</f>
        <v>#NAME?</v>
      </c>
    </row>
    <row r="385" spans="1:10">
      <c r="A385" s="272">
        <v>13</v>
      </c>
      <c r="B385" s="272">
        <v>16</v>
      </c>
      <c r="C385" s="99" t="str">
        <f t="shared" si="6"/>
        <v>13-16</v>
      </c>
      <c r="D385" s="102" t="e" cm="1">
        <f t="array" aca="1" ref="D385" ca="1">地区名(エリアマスタ[[#This Row],[地区]])</f>
        <v>#NAME?</v>
      </c>
      <c r="E385" s="282">
        <f>エリアマスタ[[#This Row],[No]]</f>
        <v>16</v>
      </c>
      <c r="F385" s="281" t="s">
        <v>548</v>
      </c>
      <c r="G385" s="283">
        <v>246</v>
      </c>
      <c r="H385" s="283">
        <v>193</v>
      </c>
      <c r="I385" s="283">
        <f>エリアマスタ[[#This Row],[戸建件数]]+エリアマスタ[[#This Row],[集合住宅件数]]</f>
        <v>439</v>
      </c>
      <c r="J385" s="283" t="e" cm="1">
        <f t="array" aca="1" ref="J385" ca="1">単価区分(エリアマスタ[[#This Row],[地区]])</f>
        <v>#NAME?</v>
      </c>
    </row>
    <row r="386" spans="1:10">
      <c r="A386" s="272">
        <v>13</v>
      </c>
      <c r="B386" s="272">
        <v>17</v>
      </c>
      <c r="C386" s="99" t="str">
        <f t="shared" si="6"/>
        <v>13-17</v>
      </c>
      <c r="D386" s="102" t="e" cm="1">
        <f t="array" aca="1" ref="D386" ca="1">地区名(エリアマスタ[[#This Row],[地区]])</f>
        <v>#NAME?</v>
      </c>
      <c r="E386" s="282">
        <f>エリアマスタ[[#This Row],[No]]</f>
        <v>17</v>
      </c>
      <c r="F386" s="281" t="s">
        <v>549</v>
      </c>
      <c r="G386" s="283">
        <v>395</v>
      </c>
      <c r="H386" s="283">
        <v>165</v>
      </c>
      <c r="I386" s="283">
        <f>エリアマスタ[[#This Row],[戸建件数]]+エリアマスタ[[#This Row],[集合住宅件数]]</f>
        <v>560</v>
      </c>
      <c r="J386" s="283" t="e" cm="1">
        <f t="array" aca="1" ref="J386" ca="1">単価区分(エリアマスタ[[#This Row],[地区]])</f>
        <v>#NAME?</v>
      </c>
    </row>
    <row r="387" spans="1:10">
      <c r="A387" s="272">
        <v>13</v>
      </c>
      <c r="B387" s="272">
        <v>18</v>
      </c>
      <c r="C387" s="99" t="str">
        <f t="shared" si="6"/>
        <v>13-18</v>
      </c>
      <c r="D387" s="102" t="e" cm="1">
        <f t="array" aca="1" ref="D387" ca="1">地区名(エリアマスタ[[#This Row],[地区]])</f>
        <v>#NAME?</v>
      </c>
      <c r="E387" s="282">
        <f>エリアマスタ[[#This Row],[No]]</f>
        <v>18</v>
      </c>
      <c r="F387" s="281" t="s">
        <v>550</v>
      </c>
      <c r="G387" s="283">
        <v>169</v>
      </c>
      <c r="H387" s="283">
        <v>140</v>
      </c>
      <c r="I387" s="283">
        <f>エリアマスタ[[#This Row],[戸建件数]]+エリアマスタ[[#This Row],[集合住宅件数]]</f>
        <v>309</v>
      </c>
      <c r="J387" s="283" t="e" cm="1">
        <f t="array" aca="1" ref="J387" ca="1">単価区分(エリアマスタ[[#This Row],[地区]])</f>
        <v>#NAME?</v>
      </c>
    </row>
    <row r="388" spans="1:10">
      <c r="A388" s="272">
        <v>13</v>
      </c>
      <c r="B388" s="272">
        <v>19</v>
      </c>
      <c r="C388" s="99" t="str">
        <f t="shared" ref="C388:C451" si="7">A388&amp;"-"&amp;B388</f>
        <v>13-19</v>
      </c>
      <c r="D388" s="102" t="e" cm="1">
        <f t="array" aca="1" ref="D388" ca="1">地区名(エリアマスタ[[#This Row],[地区]])</f>
        <v>#NAME?</v>
      </c>
      <c r="E388" s="282">
        <f>エリアマスタ[[#This Row],[No]]</f>
        <v>19</v>
      </c>
      <c r="F388" s="281" t="s">
        <v>551</v>
      </c>
      <c r="G388" s="283">
        <v>191</v>
      </c>
      <c r="H388" s="283">
        <v>138</v>
      </c>
      <c r="I388" s="283">
        <f>エリアマスタ[[#This Row],[戸建件数]]+エリアマスタ[[#This Row],[集合住宅件数]]</f>
        <v>329</v>
      </c>
      <c r="J388" s="283" t="e" cm="1">
        <f t="array" aca="1" ref="J388" ca="1">単価区分(エリアマスタ[[#This Row],[地区]])</f>
        <v>#NAME?</v>
      </c>
    </row>
    <row r="389" spans="1:10">
      <c r="A389" s="272">
        <v>13</v>
      </c>
      <c r="B389" s="272">
        <v>20</v>
      </c>
      <c r="C389" s="99" t="str">
        <f t="shared" si="7"/>
        <v>13-20</v>
      </c>
      <c r="D389" s="102" t="e" cm="1">
        <f t="array" aca="1" ref="D389" ca="1">地区名(エリアマスタ[[#This Row],[地区]])</f>
        <v>#NAME?</v>
      </c>
      <c r="E389" s="282">
        <f>エリアマスタ[[#This Row],[No]]</f>
        <v>20</v>
      </c>
      <c r="F389" s="281" t="s">
        <v>552</v>
      </c>
      <c r="G389" s="283">
        <v>174</v>
      </c>
      <c r="H389" s="283">
        <v>350</v>
      </c>
      <c r="I389" s="283">
        <f>エリアマスタ[[#This Row],[戸建件数]]+エリアマスタ[[#This Row],[集合住宅件数]]</f>
        <v>524</v>
      </c>
      <c r="J389" s="283" t="e" cm="1">
        <f t="array" aca="1" ref="J389" ca="1">単価区分(エリアマスタ[[#This Row],[地区]])</f>
        <v>#NAME?</v>
      </c>
    </row>
    <row r="390" spans="1:10">
      <c r="A390" s="272">
        <v>13</v>
      </c>
      <c r="B390" s="272">
        <v>21</v>
      </c>
      <c r="C390" s="99" t="str">
        <f t="shared" si="7"/>
        <v>13-21</v>
      </c>
      <c r="D390" s="102" t="e" cm="1">
        <f t="array" aca="1" ref="D390" ca="1">地区名(エリアマスタ[[#This Row],[地区]])</f>
        <v>#NAME?</v>
      </c>
      <c r="E390" s="282">
        <f>エリアマスタ[[#This Row],[No]]</f>
        <v>21</v>
      </c>
      <c r="F390" s="281" t="s">
        <v>553</v>
      </c>
      <c r="G390" s="283">
        <v>295</v>
      </c>
      <c r="H390" s="283">
        <v>92</v>
      </c>
      <c r="I390" s="283">
        <f>エリアマスタ[[#This Row],[戸建件数]]+エリアマスタ[[#This Row],[集合住宅件数]]</f>
        <v>387</v>
      </c>
      <c r="J390" s="283" t="e" cm="1">
        <f t="array" aca="1" ref="J390" ca="1">単価区分(エリアマスタ[[#This Row],[地区]])</f>
        <v>#NAME?</v>
      </c>
    </row>
    <row r="391" spans="1:10">
      <c r="A391" s="272">
        <v>13</v>
      </c>
      <c r="B391" s="272">
        <v>22</v>
      </c>
      <c r="C391" s="99" t="str">
        <f t="shared" si="7"/>
        <v>13-22</v>
      </c>
      <c r="D391" s="102" t="e" cm="1">
        <f t="array" aca="1" ref="D391" ca="1">地区名(エリアマスタ[[#This Row],[地区]])</f>
        <v>#NAME?</v>
      </c>
      <c r="E391" s="282">
        <f>エリアマスタ[[#This Row],[No]]</f>
        <v>22</v>
      </c>
      <c r="F391" s="281" t="s">
        <v>554</v>
      </c>
      <c r="G391" s="283">
        <v>116</v>
      </c>
      <c r="H391" s="283">
        <v>116</v>
      </c>
      <c r="I391" s="283">
        <f>エリアマスタ[[#This Row],[戸建件数]]+エリアマスタ[[#This Row],[集合住宅件数]]</f>
        <v>232</v>
      </c>
      <c r="J391" s="283" t="e" cm="1">
        <f t="array" aca="1" ref="J391" ca="1">単価区分(エリアマスタ[[#This Row],[地区]])</f>
        <v>#NAME?</v>
      </c>
    </row>
    <row r="392" spans="1:10">
      <c r="A392" s="272">
        <v>13</v>
      </c>
      <c r="B392" s="272">
        <v>23</v>
      </c>
      <c r="C392" s="99" t="str">
        <f t="shared" si="7"/>
        <v>13-23</v>
      </c>
      <c r="D392" s="102" t="e" cm="1">
        <f t="array" aca="1" ref="D392" ca="1">地区名(エリアマスタ[[#This Row],[地区]])</f>
        <v>#NAME?</v>
      </c>
      <c r="E392" s="282">
        <f>エリアマスタ[[#This Row],[No]]</f>
        <v>23</v>
      </c>
      <c r="F392" s="281" t="s">
        <v>555</v>
      </c>
      <c r="G392" s="283">
        <v>312</v>
      </c>
      <c r="H392" s="283">
        <v>36</v>
      </c>
      <c r="I392" s="283">
        <f>エリアマスタ[[#This Row],[戸建件数]]+エリアマスタ[[#This Row],[集合住宅件数]]</f>
        <v>348</v>
      </c>
      <c r="J392" s="283" t="e" cm="1">
        <f t="array" aca="1" ref="J392" ca="1">単価区分(エリアマスタ[[#This Row],[地区]])</f>
        <v>#NAME?</v>
      </c>
    </row>
    <row r="393" spans="1:10">
      <c r="A393" s="272">
        <v>13</v>
      </c>
      <c r="B393" s="272">
        <v>24</v>
      </c>
      <c r="C393" s="99" t="str">
        <f t="shared" si="7"/>
        <v>13-24</v>
      </c>
      <c r="D393" s="102" t="e" cm="1">
        <f t="array" aca="1" ref="D393" ca="1">地区名(エリアマスタ[[#This Row],[地区]])</f>
        <v>#NAME?</v>
      </c>
      <c r="E393" s="282">
        <f>エリアマスタ[[#This Row],[No]]</f>
        <v>24</v>
      </c>
      <c r="F393" s="281" t="s">
        <v>556</v>
      </c>
      <c r="G393" s="283">
        <v>150</v>
      </c>
      <c r="H393" s="283">
        <v>154</v>
      </c>
      <c r="I393" s="283">
        <f>エリアマスタ[[#This Row],[戸建件数]]+エリアマスタ[[#This Row],[集合住宅件数]]</f>
        <v>304</v>
      </c>
      <c r="J393" s="283" t="e" cm="1">
        <f t="array" aca="1" ref="J393" ca="1">単価区分(エリアマスタ[[#This Row],[地区]])</f>
        <v>#NAME?</v>
      </c>
    </row>
    <row r="394" spans="1:10">
      <c r="A394" s="272">
        <v>13</v>
      </c>
      <c r="B394" s="272">
        <v>25</v>
      </c>
      <c r="C394" s="99" t="str">
        <f t="shared" si="7"/>
        <v>13-25</v>
      </c>
      <c r="D394" s="102" t="e" cm="1">
        <f t="array" aca="1" ref="D394" ca="1">地区名(エリアマスタ[[#This Row],[地区]])</f>
        <v>#NAME?</v>
      </c>
      <c r="E394" s="282">
        <f>エリアマスタ[[#This Row],[No]]</f>
        <v>25</v>
      </c>
      <c r="F394" s="281" t="s">
        <v>18</v>
      </c>
      <c r="G394" s="283">
        <v>78</v>
      </c>
      <c r="H394" s="283">
        <v>153</v>
      </c>
      <c r="I394" s="283">
        <f>エリアマスタ[[#This Row],[戸建件数]]+エリアマスタ[[#This Row],[集合住宅件数]]</f>
        <v>231</v>
      </c>
      <c r="J394" s="283" t="e" cm="1">
        <f t="array" aca="1" ref="J394" ca="1">単価区分(エリアマスタ[[#This Row],[地区]])</f>
        <v>#NAME?</v>
      </c>
    </row>
    <row r="395" spans="1:10">
      <c r="A395" s="272">
        <v>13</v>
      </c>
      <c r="B395" s="272">
        <v>26</v>
      </c>
      <c r="C395" s="99" t="str">
        <f t="shared" si="7"/>
        <v>13-26</v>
      </c>
      <c r="D395" s="102" t="e" cm="1">
        <f t="array" aca="1" ref="D395" ca="1">地区名(エリアマスタ[[#This Row],[地区]])</f>
        <v>#NAME?</v>
      </c>
      <c r="E395" s="282">
        <f>エリアマスタ[[#This Row],[No]]</f>
        <v>26</v>
      </c>
      <c r="F395" s="281" t="s">
        <v>557</v>
      </c>
      <c r="G395" s="283">
        <v>290</v>
      </c>
      <c r="H395" s="283">
        <v>100</v>
      </c>
      <c r="I395" s="283">
        <f>エリアマスタ[[#This Row],[戸建件数]]+エリアマスタ[[#This Row],[集合住宅件数]]</f>
        <v>390</v>
      </c>
      <c r="J395" s="283" t="e" cm="1">
        <f t="array" aca="1" ref="J395" ca="1">単価区分(エリアマスタ[[#This Row],[地区]])</f>
        <v>#NAME?</v>
      </c>
    </row>
    <row r="396" spans="1:10">
      <c r="A396" s="272">
        <v>13</v>
      </c>
      <c r="B396" s="272">
        <v>27</v>
      </c>
      <c r="C396" s="99" t="str">
        <f t="shared" si="7"/>
        <v>13-27</v>
      </c>
      <c r="D396" s="102" t="e" cm="1">
        <f t="array" aca="1" ref="D396" ca="1">地区名(エリアマスタ[[#This Row],[地区]])</f>
        <v>#NAME?</v>
      </c>
      <c r="E396" s="282">
        <f>エリアマスタ[[#This Row],[No]]</f>
        <v>27</v>
      </c>
      <c r="F396" s="281" t="s">
        <v>558</v>
      </c>
      <c r="G396" s="283">
        <v>157</v>
      </c>
      <c r="H396" s="283">
        <v>49</v>
      </c>
      <c r="I396" s="283">
        <f>エリアマスタ[[#This Row],[戸建件数]]+エリアマスタ[[#This Row],[集合住宅件数]]</f>
        <v>206</v>
      </c>
      <c r="J396" s="283" t="e" cm="1">
        <f t="array" aca="1" ref="J396" ca="1">単価区分(エリアマスタ[[#This Row],[地区]])</f>
        <v>#NAME?</v>
      </c>
    </row>
    <row r="397" spans="1:10">
      <c r="A397" s="272">
        <v>13</v>
      </c>
      <c r="B397" s="272">
        <v>28</v>
      </c>
      <c r="C397" s="99" t="str">
        <f t="shared" si="7"/>
        <v>13-28</v>
      </c>
      <c r="D397" s="102" t="e" cm="1">
        <f t="array" aca="1" ref="D397" ca="1">地区名(エリアマスタ[[#This Row],[地区]])</f>
        <v>#NAME?</v>
      </c>
      <c r="E397" s="282">
        <f>エリアマスタ[[#This Row],[No]]</f>
        <v>28</v>
      </c>
      <c r="F397" s="281" t="s">
        <v>559</v>
      </c>
      <c r="G397" s="283">
        <v>223</v>
      </c>
      <c r="H397" s="283">
        <v>113</v>
      </c>
      <c r="I397" s="283">
        <f>エリアマスタ[[#This Row],[戸建件数]]+エリアマスタ[[#This Row],[集合住宅件数]]</f>
        <v>336</v>
      </c>
      <c r="J397" s="283" t="e" cm="1">
        <f t="array" aca="1" ref="J397" ca="1">単価区分(エリアマスタ[[#This Row],[地区]])</f>
        <v>#NAME?</v>
      </c>
    </row>
    <row r="398" spans="1:10">
      <c r="A398" s="272">
        <v>13</v>
      </c>
      <c r="B398" s="272">
        <v>36</v>
      </c>
      <c r="C398" s="99" t="str">
        <f t="shared" si="7"/>
        <v>13-36</v>
      </c>
      <c r="D398" s="102" t="e" cm="1">
        <f t="array" aca="1" ref="D398" ca="1">地区名(エリアマスタ[[#This Row],[地区]])</f>
        <v>#NAME?</v>
      </c>
      <c r="E398" s="282">
        <f>エリアマスタ[[#This Row],[No]]</f>
        <v>36</v>
      </c>
      <c r="F398" s="281" t="s">
        <v>3216</v>
      </c>
      <c r="G398" s="283">
        <v>295</v>
      </c>
      <c r="H398" s="283">
        <v>44</v>
      </c>
      <c r="I398" s="283">
        <f>エリアマスタ[[#This Row],[戸建件数]]+エリアマスタ[[#This Row],[集合住宅件数]]</f>
        <v>339</v>
      </c>
      <c r="J398" s="283" t="e" cm="1">
        <f t="array" aca="1" ref="J398" ca="1">単価区分(エリアマスタ[[#This Row],[地区]])</f>
        <v>#NAME?</v>
      </c>
    </row>
    <row r="399" spans="1:10">
      <c r="A399" s="272">
        <v>14</v>
      </c>
      <c r="B399" s="272">
        <v>1</v>
      </c>
      <c r="C399" s="99" t="str">
        <f t="shared" si="7"/>
        <v>14-1</v>
      </c>
      <c r="D399" s="102" t="e" cm="1">
        <f t="array" aca="1" ref="D399" ca="1">地区名(エリアマスタ[[#This Row],[地区]])</f>
        <v>#NAME?</v>
      </c>
      <c r="E399" s="282">
        <f>エリアマスタ[[#This Row],[No]]</f>
        <v>1</v>
      </c>
      <c r="F399" s="281" t="s">
        <v>563</v>
      </c>
      <c r="G399" s="283">
        <v>131</v>
      </c>
      <c r="H399" s="283">
        <v>197</v>
      </c>
      <c r="I399" s="283">
        <f>エリアマスタ[[#This Row],[戸建件数]]+エリアマスタ[[#This Row],[集合住宅件数]]</f>
        <v>328</v>
      </c>
      <c r="J399" s="283" t="e" cm="1">
        <f t="array" aca="1" ref="J399" ca="1">単価区分(エリアマスタ[[#This Row],[地区]])</f>
        <v>#NAME?</v>
      </c>
    </row>
    <row r="400" spans="1:10">
      <c r="A400" s="272">
        <v>14</v>
      </c>
      <c r="B400" s="272">
        <v>2</v>
      </c>
      <c r="C400" s="99" t="str">
        <f t="shared" si="7"/>
        <v>14-2</v>
      </c>
      <c r="D400" s="102" t="e" cm="1">
        <f t="array" aca="1" ref="D400" ca="1">地区名(エリアマスタ[[#This Row],[地区]])</f>
        <v>#NAME?</v>
      </c>
      <c r="E400" s="282">
        <f>エリアマスタ[[#This Row],[No]]</f>
        <v>2</v>
      </c>
      <c r="F400" s="281" t="s">
        <v>564</v>
      </c>
      <c r="G400" s="283">
        <v>155</v>
      </c>
      <c r="H400" s="283">
        <v>69</v>
      </c>
      <c r="I400" s="283">
        <f>エリアマスタ[[#This Row],[戸建件数]]+エリアマスタ[[#This Row],[集合住宅件数]]</f>
        <v>224</v>
      </c>
      <c r="J400" s="283" t="e" cm="1">
        <f t="array" aca="1" ref="J400" ca="1">単価区分(エリアマスタ[[#This Row],[地区]])</f>
        <v>#NAME?</v>
      </c>
    </row>
    <row r="401" spans="1:10">
      <c r="A401" s="272">
        <v>14</v>
      </c>
      <c r="B401" s="272">
        <v>3</v>
      </c>
      <c r="C401" s="99" t="str">
        <f t="shared" si="7"/>
        <v>14-3</v>
      </c>
      <c r="D401" s="102" t="e" cm="1">
        <f t="array" aca="1" ref="D401" ca="1">地区名(エリアマスタ[[#This Row],[地区]])</f>
        <v>#NAME?</v>
      </c>
      <c r="E401" s="282">
        <f>エリアマスタ[[#This Row],[No]]</f>
        <v>3</v>
      </c>
      <c r="F401" s="281" t="s">
        <v>565</v>
      </c>
      <c r="G401" s="283">
        <v>184</v>
      </c>
      <c r="H401" s="283">
        <v>222</v>
      </c>
      <c r="I401" s="283">
        <f>エリアマスタ[[#This Row],[戸建件数]]+エリアマスタ[[#This Row],[集合住宅件数]]</f>
        <v>406</v>
      </c>
      <c r="J401" s="283" t="e" cm="1">
        <f t="array" aca="1" ref="J401" ca="1">単価区分(エリアマスタ[[#This Row],[地区]])</f>
        <v>#NAME?</v>
      </c>
    </row>
    <row r="402" spans="1:10">
      <c r="A402" s="272">
        <v>14</v>
      </c>
      <c r="B402" s="272">
        <v>4</v>
      </c>
      <c r="C402" s="99" t="str">
        <f t="shared" si="7"/>
        <v>14-4</v>
      </c>
      <c r="D402" s="102" t="e" cm="1">
        <f t="array" aca="1" ref="D402" ca="1">地区名(エリアマスタ[[#This Row],[地区]])</f>
        <v>#NAME?</v>
      </c>
      <c r="E402" s="282">
        <f>エリアマスタ[[#This Row],[No]]</f>
        <v>4</v>
      </c>
      <c r="F402" s="281" t="s">
        <v>566</v>
      </c>
      <c r="G402" s="283">
        <v>240</v>
      </c>
      <c r="H402" s="283">
        <v>236</v>
      </c>
      <c r="I402" s="283">
        <f>エリアマスタ[[#This Row],[戸建件数]]+エリアマスタ[[#This Row],[集合住宅件数]]</f>
        <v>476</v>
      </c>
      <c r="J402" s="283" t="e" cm="1">
        <f t="array" aca="1" ref="J402" ca="1">単価区分(エリアマスタ[[#This Row],[地区]])</f>
        <v>#NAME?</v>
      </c>
    </row>
    <row r="403" spans="1:10">
      <c r="A403" s="272">
        <v>14</v>
      </c>
      <c r="B403" s="272">
        <v>5</v>
      </c>
      <c r="C403" s="99" t="str">
        <f t="shared" si="7"/>
        <v>14-5</v>
      </c>
      <c r="D403" s="102" t="e" cm="1">
        <f t="array" aca="1" ref="D403" ca="1">地区名(エリアマスタ[[#This Row],[地区]])</f>
        <v>#NAME?</v>
      </c>
      <c r="E403" s="282">
        <f>エリアマスタ[[#This Row],[No]]</f>
        <v>5</v>
      </c>
      <c r="F403" s="281" t="s">
        <v>567</v>
      </c>
      <c r="G403" s="283">
        <v>19</v>
      </c>
      <c r="H403" s="283">
        <v>212</v>
      </c>
      <c r="I403" s="283">
        <f>エリアマスタ[[#This Row],[戸建件数]]+エリアマスタ[[#This Row],[集合住宅件数]]</f>
        <v>231</v>
      </c>
      <c r="J403" s="283" t="e" cm="1">
        <f t="array" aca="1" ref="J403" ca="1">単価区分(エリアマスタ[[#This Row],[地区]])</f>
        <v>#NAME?</v>
      </c>
    </row>
    <row r="404" spans="1:10">
      <c r="A404" s="272">
        <v>14</v>
      </c>
      <c r="B404" s="272">
        <v>6</v>
      </c>
      <c r="C404" s="99" t="str">
        <f t="shared" si="7"/>
        <v>14-6</v>
      </c>
      <c r="D404" s="102" t="e" cm="1">
        <f t="array" aca="1" ref="D404" ca="1">地区名(エリアマスタ[[#This Row],[地区]])</f>
        <v>#NAME?</v>
      </c>
      <c r="E404" s="282">
        <f>エリアマスタ[[#This Row],[No]]</f>
        <v>6</v>
      </c>
      <c r="F404" s="281" t="s">
        <v>568</v>
      </c>
      <c r="G404" s="283">
        <v>233</v>
      </c>
      <c r="H404" s="283">
        <v>81</v>
      </c>
      <c r="I404" s="283">
        <f>エリアマスタ[[#This Row],[戸建件数]]+エリアマスタ[[#This Row],[集合住宅件数]]</f>
        <v>314</v>
      </c>
      <c r="J404" s="283" t="e" cm="1">
        <f t="array" aca="1" ref="J404" ca="1">単価区分(エリアマスタ[[#This Row],[地区]])</f>
        <v>#NAME?</v>
      </c>
    </row>
    <row r="405" spans="1:10">
      <c r="A405" s="272">
        <v>14</v>
      </c>
      <c r="B405" s="272">
        <v>7</v>
      </c>
      <c r="C405" s="99" t="str">
        <f t="shared" si="7"/>
        <v>14-7</v>
      </c>
      <c r="D405" s="102" t="e" cm="1">
        <f t="array" aca="1" ref="D405" ca="1">地区名(エリアマスタ[[#This Row],[地区]])</f>
        <v>#NAME?</v>
      </c>
      <c r="E405" s="282">
        <f>エリアマスタ[[#This Row],[No]]</f>
        <v>7</v>
      </c>
      <c r="F405" s="281" t="s">
        <v>569</v>
      </c>
      <c r="G405" s="283">
        <v>284</v>
      </c>
      <c r="H405" s="283">
        <v>149</v>
      </c>
      <c r="I405" s="283">
        <f>エリアマスタ[[#This Row],[戸建件数]]+エリアマスタ[[#This Row],[集合住宅件数]]</f>
        <v>433</v>
      </c>
      <c r="J405" s="283" t="e" cm="1">
        <f t="array" aca="1" ref="J405" ca="1">単価区分(エリアマスタ[[#This Row],[地区]])</f>
        <v>#NAME?</v>
      </c>
    </row>
    <row r="406" spans="1:10">
      <c r="A406" s="272">
        <v>14</v>
      </c>
      <c r="B406" s="272">
        <v>8</v>
      </c>
      <c r="C406" s="99" t="str">
        <f t="shared" si="7"/>
        <v>14-8</v>
      </c>
      <c r="D406" s="102" t="e" cm="1">
        <f t="array" aca="1" ref="D406" ca="1">地区名(エリアマスタ[[#This Row],[地区]])</f>
        <v>#NAME?</v>
      </c>
      <c r="E406" s="282">
        <f>エリアマスタ[[#This Row],[No]]</f>
        <v>8</v>
      </c>
      <c r="F406" s="281" t="s">
        <v>570</v>
      </c>
      <c r="G406" s="283">
        <v>83</v>
      </c>
      <c r="H406" s="283">
        <v>119</v>
      </c>
      <c r="I406" s="283">
        <f>エリアマスタ[[#This Row],[戸建件数]]+エリアマスタ[[#This Row],[集合住宅件数]]</f>
        <v>202</v>
      </c>
      <c r="J406" s="283" t="e" cm="1">
        <f t="array" aca="1" ref="J406" ca="1">単価区分(エリアマスタ[[#This Row],[地区]])</f>
        <v>#NAME?</v>
      </c>
    </row>
    <row r="407" spans="1:10">
      <c r="A407" s="272">
        <v>14</v>
      </c>
      <c r="B407" s="272">
        <v>9</v>
      </c>
      <c r="C407" s="99" t="str">
        <f t="shared" si="7"/>
        <v>14-9</v>
      </c>
      <c r="D407" s="102" t="e" cm="1">
        <f t="array" aca="1" ref="D407" ca="1">地区名(エリアマスタ[[#This Row],[地区]])</f>
        <v>#NAME?</v>
      </c>
      <c r="E407" s="282">
        <f>エリアマスタ[[#This Row],[No]]</f>
        <v>9</v>
      </c>
      <c r="F407" s="281" t="s">
        <v>571</v>
      </c>
      <c r="G407" s="283">
        <v>123</v>
      </c>
      <c r="H407" s="283">
        <v>83</v>
      </c>
      <c r="I407" s="283">
        <f>エリアマスタ[[#This Row],[戸建件数]]+エリアマスタ[[#This Row],[集合住宅件数]]</f>
        <v>206</v>
      </c>
      <c r="J407" s="283" t="e" cm="1">
        <f t="array" aca="1" ref="J407" ca="1">単価区分(エリアマスタ[[#This Row],[地区]])</f>
        <v>#NAME?</v>
      </c>
    </row>
    <row r="408" spans="1:10">
      <c r="A408" s="272">
        <v>14</v>
      </c>
      <c r="B408" s="272">
        <v>10</v>
      </c>
      <c r="C408" s="99" t="str">
        <f t="shared" si="7"/>
        <v>14-10</v>
      </c>
      <c r="D408" s="102" t="e" cm="1">
        <f t="array" aca="1" ref="D408" ca="1">地区名(エリアマスタ[[#This Row],[地区]])</f>
        <v>#NAME?</v>
      </c>
      <c r="E408" s="282">
        <f>エリアマスタ[[#This Row],[No]]</f>
        <v>10</v>
      </c>
      <c r="F408" s="281" t="s">
        <v>572</v>
      </c>
      <c r="G408" s="283">
        <v>104</v>
      </c>
      <c r="H408" s="283">
        <v>284</v>
      </c>
      <c r="I408" s="283">
        <f>エリアマスタ[[#This Row],[戸建件数]]+エリアマスタ[[#This Row],[集合住宅件数]]</f>
        <v>388</v>
      </c>
      <c r="J408" s="283" t="e" cm="1">
        <f t="array" aca="1" ref="J408" ca="1">単価区分(エリアマスタ[[#This Row],[地区]])</f>
        <v>#NAME?</v>
      </c>
    </row>
    <row r="409" spans="1:10">
      <c r="A409" s="272">
        <v>14</v>
      </c>
      <c r="B409" s="272">
        <v>11</v>
      </c>
      <c r="C409" s="99" t="str">
        <f t="shared" si="7"/>
        <v>14-11</v>
      </c>
      <c r="D409" s="102" t="e" cm="1">
        <f t="array" aca="1" ref="D409" ca="1">地区名(エリアマスタ[[#This Row],[地区]])</f>
        <v>#NAME?</v>
      </c>
      <c r="E409" s="282">
        <f>エリアマスタ[[#This Row],[No]]</f>
        <v>11</v>
      </c>
      <c r="F409" s="281" t="s">
        <v>573</v>
      </c>
      <c r="G409" s="283">
        <v>14</v>
      </c>
      <c r="H409" s="283">
        <v>156</v>
      </c>
      <c r="I409" s="283">
        <f>エリアマスタ[[#This Row],[戸建件数]]+エリアマスタ[[#This Row],[集合住宅件数]]</f>
        <v>170</v>
      </c>
      <c r="J409" s="283" t="e" cm="1">
        <f t="array" aca="1" ref="J409" ca="1">単価区分(エリアマスタ[[#This Row],[地区]])</f>
        <v>#NAME?</v>
      </c>
    </row>
    <row r="410" spans="1:10">
      <c r="A410" s="272">
        <v>14</v>
      </c>
      <c r="B410" s="272">
        <v>12</v>
      </c>
      <c r="C410" s="99" t="str">
        <f t="shared" si="7"/>
        <v>14-12</v>
      </c>
      <c r="D410" s="102" t="e" cm="1">
        <f t="array" aca="1" ref="D410" ca="1">地区名(エリアマスタ[[#This Row],[地区]])</f>
        <v>#NAME?</v>
      </c>
      <c r="E410" s="282">
        <f>エリアマスタ[[#This Row],[No]]</f>
        <v>12</v>
      </c>
      <c r="F410" s="281" t="s">
        <v>574</v>
      </c>
      <c r="G410" s="283">
        <v>242</v>
      </c>
      <c r="H410" s="283">
        <v>71</v>
      </c>
      <c r="I410" s="283">
        <f>エリアマスタ[[#This Row],[戸建件数]]+エリアマスタ[[#This Row],[集合住宅件数]]</f>
        <v>313</v>
      </c>
      <c r="J410" s="283" t="e" cm="1">
        <f t="array" aca="1" ref="J410" ca="1">単価区分(エリアマスタ[[#This Row],[地区]])</f>
        <v>#NAME?</v>
      </c>
    </row>
    <row r="411" spans="1:10">
      <c r="A411" s="272">
        <v>14</v>
      </c>
      <c r="B411" s="272">
        <v>13</v>
      </c>
      <c r="C411" s="99" t="str">
        <f t="shared" si="7"/>
        <v>14-13</v>
      </c>
      <c r="D411" s="102" t="e" cm="1">
        <f t="array" aca="1" ref="D411" ca="1">地区名(エリアマスタ[[#This Row],[地区]])</f>
        <v>#NAME?</v>
      </c>
      <c r="E411" s="282">
        <f>エリアマスタ[[#This Row],[No]]</f>
        <v>13</v>
      </c>
      <c r="F411" s="281" t="s">
        <v>575</v>
      </c>
      <c r="G411" s="283">
        <v>120</v>
      </c>
      <c r="H411" s="283">
        <v>85</v>
      </c>
      <c r="I411" s="283">
        <f>エリアマスタ[[#This Row],[戸建件数]]+エリアマスタ[[#This Row],[集合住宅件数]]</f>
        <v>205</v>
      </c>
      <c r="J411" s="283" t="e" cm="1">
        <f t="array" aca="1" ref="J411" ca="1">単価区分(エリアマスタ[[#This Row],[地区]])</f>
        <v>#NAME?</v>
      </c>
    </row>
    <row r="412" spans="1:10">
      <c r="A412" s="272">
        <v>14</v>
      </c>
      <c r="B412" s="272">
        <v>14</v>
      </c>
      <c r="C412" s="99" t="str">
        <f t="shared" si="7"/>
        <v>14-14</v>
      </c>
      <c r="D412" s="102" t="e" cm="1">
        <f t="array" aca="1" ref="D412" ca="1">地区名(エリアマスタ[[#This Row],[地区]])</f>
        <v>#NAME?</v>
      </c>
      <c r="E412" s="282">
        <f>エリアマスタ[[#This Row],[No]]</f>
        <v>14</v>
      </c>
      <c r="F412" s="281" t="s">
        <v>576</v>
      </c>
      <c r="G412" s="283">
        <v>290</v>
      </c>
      <c r="H412" s="283">
        <v>99</v>
      </c>
      <c r="I412" s="283">
        <f>エリアマスタ[[#This Row],[戸建件数]]+エリアマスタ[[#This Row],[集合住宅件数]]</f>
        <v>389</v>
      </c>
      <c r="J412" s="283" t="e" cm="1">
        <f t="array" aca="1" ref="J412" ca="1">単価区分(エリアマスタ[[#This Row],[地区]])</f>
        <v>#NAME?</v>
      </c>
    </row>
    <row r="413" spans="1:10">
      <c r="A413" s="272">
        <v>14</v>
      </c>
      <c r="B413" s="272">
        <v>15</v>
      </c>
      <c r="C413" s="99" t="str">
        <f t="shared" si="7"/>
        <v>14-15</v>
      </c>
      <c r="D413" s="102" t="e" cm="1">
        <f t="array" aca="1" ref="D413" ca="1">地区名(エリアマスタ[[#This Row],[地区]])</f>
        <v>#NAME?</v>
      </c>
      <c r="E413" s="282">
        <f>エリアマスタ[[#This Row],[No]]</f>
        <v>15</v>
      </c>
      <c r="F413" s="281" t="s">
        <v>577</v>
      </c>
      <c r="G413" s="283">
        <v>425</v>
      </c>
      <c r="H413" s="283">
        <v>117</v>
      </c>
      <c r="I413" s="283">
        <f>エリアマスタ[[#This Row],[戸建件数]]+エリアマスタ[[#This Row],[集合住宅件数]]</f>
        <v>542</v>
      </c>
      <c r="J413" s="283" t="e" cm="1">
        <f t="array" aca="1" ref="J413" ca="1">単価区分(エリアマスタ[[#This Row],[地区]])</f>
        <v>#NAME?</v>
      </c>
    </row>
    <row r="414" spans="1:10">
      <c r="A414" s="272">
        <v>14</v>
      </c>
      <c r="B414" s="272">
        <v>16</v>
      </c>
      <c r="C414" s="99" t="str">
        <f t="shared" si="7"/>
        <v>14-16</v>
      </c>
      <c r="D414" s="102" t="e" cm="1">
        <f t="array" aca="1" ref="D414" ca="1">地区名(エリアマスタ[[#This Row],[地区]])</f>
        <v>#NAME?</v>
      </c>
      <c r="E414" s="282">
        <f>エリアマスタ[[#This Row],[No]]</f>
        <v>16</v>
      </c>
      <c r="F414" s="281" t="s">
        <v>578</v>
      </c>
      <c r="G414" s="283">
        <v>396</v>
      </c>
      <c r="H414" s="283">
        <v>45</v>
      </c>
      <c r="I414" s="283">
        <f>エリアマスタ[[#This Row],[戸建件数]]+エリアマスタ[[#This Row],[集合住宅件数]]</f>
        <v>441</v>
      </c>
      <c r="J414" s="283" t="e" cm="1">
        <f t="array" aca="1" ref="J414" ca="1">単価区分(エリアマスタ[[#This Row],[地区]])</f>
        <v>#NAME?</v>
      </c>
    </row>
    <row r="415" spans="1:10">
      <c r="A415" s="272">
        <v>14</v>
      </c>
      <c r="B415" s="272">
        <v>17</v>
      </c>
      <c r="C415" s="99" t="str">
        <f t="shared" si="7"/>
        <v>14-17</v>
      </c>
      <c r="D415" s="102" t="e" cm="1">
        <f t="array" aca="1" ref="D415" ca="1">地区名(エリアマスタ[[#This Row],[地区]])</f>
        <v>#NAME?</v>
      </c>
      <c r="E415" s="282">
        <f>エリアマスタ[[#This Row],[No]]</f>
        <v>17</v>
      </c>
      <c r="F415" s="281" t="s">
        <v>579</v>
      </c>
      <c r="G415" s="283">
        <v>133</v>
      </c>
      <c r="H415" s="283">
        <v>52</v>
      </c>
      <c r="I415" s="283">
        <f>エリアマスタ[[#This Row],[戸建件数]]+エリアマスタ[[#This Row],[集合住宅件数]]</f>
        <v>185</v>
      </c>
      <c r="J415" s="283" t="e" cm="1">
        <f t="array" aca="1" ref="J415" ca="1">単価区分(エリアマスタ[[#This Row],[地区]])</f>
        <v>#NAME?</v>
      </c>
    </row>
    <row r="416" spans="1:10">
      <c r="A416" s="272">
        <v>14</v>
      </c>
      <c r="B416" s="272">
        <v>18</v>
      </c>
      <c r="C416" s="99" t="str">
        <f t="shared" si="7"/>
        <v>14-18</v>
      </c>
      <c r="D416" s="102" t="e" cm="1">
        <f t="array" aca="1" ref="D416" ca="1">地区名(エリアマスタ[[#This Row],[地区]])</f>
        <v>#NAME?</v>
      </c>
      <c r="E416" s="282">
        <f>エリアマスタ[[#This Row],[No]]</f>
        <v>18</v>
      </c>
      <c r="F416" s="281" t="s">
        <v>580</v>
      </c>
      <c r="G416" s="283">
        <v>102</v>
      </c>
      <c r="H416" s="283">
        <v>17</v>
      </c>
      <c r="I416" s="283">
        <f>エリアマスタ[[#This Row],[戸建件数]]+エリアマスタ[[#This Row],[集合住宅件数]]</f>
        <v>119</v>
      </c>
      <c r="J416" s="283" t="e" cm="1">
        <f t="array" aca="1" ref="J416" ca="1">単価区分(エリアマスタ[[#This Row],[地区]])</f>
        <v>#NAME?</v>
      </c>
    </row>
    <row r="417" spans="1:10">
      <c r="A417" s="272">
        <v>14</v>
      </c>
      <c r="B417" s="272">
        <v>19</v>
      </c>
      <c r="C417" s="99" t="str">
        <f t="shared" si="7"/>
        <v>14-19</v>
      </c>
      <c r="D417" s="102" t="e" cm="1">
        <f t="array" aca="1" ref="D417" ca="1">地区名(エリアマスタ[[#This Row],[地区]])</f>
        <v>#NAME?</v>
      </c>
      <c r="E417" s="282">
        <f>エリアマスタ[[#This Row],[No]]</f>
        <v>19</v>
      </c>
      <c r="F417" s="281" t="s">
        <v>581</v>
      </c>
      <c r="G417" s="283">
        <v>61</v>
      </c>
      <c r="H417" s="283">
        <v>66</v>
      </c>
      <c r="I417" s="283">
        <f>エリアマスタ[[#This Row],[戸建件数]]+エリアマスタ[[#This Row],[集合住宅件数]]</f>
        <v>127</v>
      </c>
      <c r="J417" s="283" t="e" cm="1">
        <f t="array" aca="1" ref="J417" ca="1">単価区分(エリアマスタ[[#This Row],[地区]])</f>
        <v>#NAME?</v>
      </c>
    </row>
    <row r="418" spans="1:10">
      <c r="A418" s="272">
        <v>14</v>
      </c>
      <c r="B418" s="272">
        <v>20</v>
      </c>
      <c r="C418" s="99" t="str">
        <f t="shared" si="7"/>
        <v>14-20</v>
      </c>
      <c r="D418" s="102" t="e" cm="1">
        <f t="array" aca="1" ref="D418" ca="1">地区名(エリアマスタ[[#This Row],[地区]])</f>
        <v>#NAME?</v>
      </c>
      <c r="E418" s="282">
        <f>エリアマスタ[[#This Row],[No]]</f>
        <v>20</v>
      </c>
      <c r="F418" s="281" t="s">
        <v>582</v>
      </c>
      <c r="G418" s="283">
        <v>103</v>
      </c>
      <c r="H418" s="283">
        <v>30</v>
      </c>
      <c r="I418" s="283">
        <f>エリアマスタ[[#This Row],[戸建件数]]+エリアマスタ[[#This Row],[集合住宅件数]]</f>
        <v>133</v>
      </c>
      <c r="J418" s="283" t="e" cm="1">
        <f t="array" aca="1" ref="J418" ca="1">単価区分(エリアマスタ[[#This Row],[地区]])</f>
        <v>#NAME?</v>
      </c>
    </row>
    <row r="419" spans="1:10">
      <c r="A419" s="272">
        <v>14</v>
      </c>
      <c r="B419" s="272">
        <v>21</v>
      </c>
      <c r="C419" s="99" t="str">
        <f t="shared" si="7"/>
        <v>14-21</v>
      </c>
      <c r="D419" s="102" t="e" cm="1">
        <f t="array" aca="1" ref="D419" ca="1">地区名(エリアマスタ[[#This Row],[地区]])</f>
        <v>#NAME?</v>
      </c>
      <c r="E419" s="282">
        <f>エリアマスタ[[#This Row],[No]]</f>
        <v>21</v>
      </c>
      <c r="F419" s="281" t="s">
        <v>583</v>
      </c>
      <c r="G419" s="283">
        <v>153</v>
      </c>
      <c r="H419" s="283">
        <v>65</v>
      </c>
      <c r="I419" s="283">
        <f>エリアマスタ[[#This Row],[戸建件数]]+エリアマスタ[[#This Row],[集合住宅件数]]</f>
        <v>218</v>
      </c>
      <c r="J419" s="283" t="e" cm="1">
        <f t="array" aca="1" ref="J419" ca="1">単価区分(エリアマスタ[[#This Row],[地区]])</f>
        <v>#NAME?</v>
      </c>
    </row>
    <row r="420" spans="1:10">
      <c r="A420" s="272">
        <v>14</v>
      </c>
      <c r="B420" s="272">
        <v>22</v>
      </c>
      <c r="C420" s="99" t="str">
        <f t="shared" si="7"/>
        <v>14-22</v>
      </c>
      <c r="D420" s="102" t="e" cm="1">
        <f t="array" aca="1" ref="D420" ca="1">地区名(エリアマスタ[[#This Row],[地区]])</f>
        <v>#NAME?</v>
      </c>
      <c r="E420" s="282">
        <f>エリアマスタ[[#This Row],[No]]</f>
        <v>22</v>
      </c>
      <c r="F420" s="281" t="s">
        <v>584</v>
      </c>
      <c r="G420" s="283">
        <v>346</v>
      </c>
      <c r="H420" s="283">
        <v>10</v>
      </c>
      <c r="I420" s="283">
        <f>エリアマスタ[[#This Row],[戸建件数]]+エリアマスタ[[#This Row],[集合住宅件数]]</f>
        <v>356</v>
      </c>
      <c r="J420" s="283" t="e" cm="1">
        <f t="array" aca="1" ref="J420" ca="1">単価区分(エリアマスタ[[#This Row],[地区]])</f>
        <v>#NAME?</v>
      </c>
    </row>
    <row r="421" spans="1:10">
      <c r="A421" s="272">
        <v>14</v>
      </c>
      <c r="B421" s="272">
        <v>23</v>
      </c>
      <c r="C421" s="99" t="str">
        <f t="shared" si="7"/>
        <v>14-23</v>
      </c>
      <c r="D421" s="102" t="e" cm="1">
        <f t="array" aca="1" ref="D421" ca="1">地区名(エリアマスタ[[#This Row],[地区]])</f>
        <v>#NAME?</v>
      </c>
      <c r="E421" s="282">
        <f>エリアマスタ[[#This Row],[No]]</f>
        <v>23</v>
      </c>
      <c r="F421" s="281" t="s">
        <v>585</v>
      </c>
      <c r="G421" s="283">
        <v>185</v>
      </c>
      <c r="H421" s="283">
        <v>0</v>
      </c>
      <c r="I421" s="283">
        <f>エリアマスタ[[#This Row],[戸建件数]]+エリアマスタ[[#This Row],[集合住宅件数]]</f>
        <v>185</v>
      </c>
      <c r="J421" s="283" t="e" cm="1">
        <f t="array" aca="1" ref="J421" ca="1">単価区分(エリアマスタ[[#This Row],[地区]])</f>
        <v>#NAME?</v>
      </c>
    </row>
    <row r="422" spans="1:10">
      <c r="A422" s="272">
        <v>14</v>
      </c>
      <c r="B422" s="272">
        <v>24</v>
      </c>
      <c r="C422" s="99" t="str">
        <f t="shared" si="7"/>
        <v>14-24</v>
      </c>
      <c r="D422" s="102" t="e" cm="1">
        <f t="array" aca="1" ref="D422" ca="1">地区名(エリアマスタ[[#This Row],[地区]])</f>
        <v>#NAME?</v>
      </c>
      <c r="E422" s="282">
        <f>エリアマスタ[[#This Row],[No]]</f>
        <v>24</v>
      </c>
      <c r="F422" s="281" t="s">
        <v>586</v>
      </c>
      <c r="G422" s="283">
        <v>348</v>
      </c>
      <c r="H422" s="283">
        <v>268</v>
      </c>
      <c r="I422" s="283">
        <f>エリアマスタ[[#This Row],[戸建件数]]+エリアマスタ[[#This Row],[集合住宅件数]]</f>
        <v>616</v>
      </c>
      <c r="J422" s="283" t="e" cm="1">
        <f t="array" aca="1" ref="J422" ca="1">単価区分(エリアマスタ[[#This Row],[地区]])</f>
        <v>#NAME?</v>
      </c>
    </row>
    <row r="423" spans="1:10">
      <c r="A423" s="272">
        <v>14</v>
      </c>
      <c r="B423" s="272">
        <v>25</v>
      </c>
      <c r="C423" s="99" t="str">
        <f t="shared" si="7"/>
        <v>14-25</v>
      </c>
      <c r="D423" s="102" t="e" cm="1">
        <f t="array" aca="1" ref="D423" ca="1">地区名(エリアマスタ[[#This Row],[地区]])</f>
        <v>#NAME?</v>
      </c>
      <c r="E423" s="282">
        <f>エリアマスタ[[#This Row],[No]]</f>
        <v>25</v>
      </c>
      <c r="F423" s="281" t="s">
        <v>587</v>
      </c>
      <c r="G423" s="283">
        <v>440</v>
      </c>
      <c r="H423" s="283">
        <v>212</v>
      </c>
      <c r="I423" s="283">
        <f>エリアマスタ[[#This Row],[戸建件数]]+エリアマスタ[[#This Row],[集合住宅件数]]</f>
        <v>652</v>
      </c>
      <c r="J423" s="283" t="e" cm="1">
        <f t="array" aca="1" ref="J423" ca="1">単価区分(エリアマスタ[[#This Row],[地区]])</f>
        <v>#NAME?</v>
      </c>
    </row>
    <row r="424" spans="1:10">
      <c r="A424" s="272">
        <v>14</v>
      </c>
      <c r="B424" s="272">
        <v>26</v>
      </c>
      <c r="C424" s="99" t="str">
        <f t="shared" si="7"/>
        <v>14-26</v>
      </c>
      <c r="D424" s="102" t="e" cm="1">
        <f t="array" aca="1" ref="D424" ca="1">地区名(エリアマスタ[[#This Row],[地区]])</f>
        <v>#NAME?</v>
      </c>
      <c r="E424" s="282">
        <f>エリアマスタ[[#This Row],[No]]</f>
        <v>26</v>
      </c>
      <c r="F424" s="281" t="s">
        <v>588</v>
      </c>
      <c r="G424" s="283">
        <v>235</v>
      </c>
      <c r="H424" s="283">
        <v>101</v>
      </c>
      <c r="I424" s="283">
        <f>エリアマスタ[[#This Row],[戸建件数]]+エリアマスタ[[#This Row],[集合住宅件数]]</f>
        <v>336</v>
      </c>
      <c r="J424" s="283" t="e" cm="1">
        <f t="array" aca="1" ref="J424" ca="1">単価区分(エリアマスタ[[#This Row],[地区]])</f>
        <v>#NAME?</v>
      </c>
    </row>
    <row r="425" spans="1:10">
      <c r="A425" s="272">
        <v>14</v>
      </c>
      <c r="B425" s="272">
        <v>27</v>
      </c>
      <c r="C425" s="99" t="str">
        <f t="shared" si="7"/>
        <v>14-27</v>
      </c>
      <c r="D425" s="102" t="e" cm="1">
        <f t="array" aca="1" ref="D425" ca="1">地区名(エリアマスタ[[#This Row],[地区]])</f>
        <v>#NAME?</v>
      </c>
      <c r="E425" s="282">
        <f>エリアマスタ[[#This Row],[No]]</f>
        <v>27</v>
      </c>
      <c r="F425" s="281" t="s">
        <v>589</v>
      </c>
      <c r="G425" s="283">
        <v>305</v>
      </c>
      <c r="H425" s="283">
        <v>45</v>
      </c>
      <c r="I425" s="283">
        <f>エリアマスタ[[#This Row],[戸建件数]]+エリアマスタ[[#This Row],[集合住宅件数]]</f>
        <v>350</v>
      </c>
      <c r="J425" s="283" t="e" cm="1">
        <f t="array" aca="1" ref="J425" ca="1">単価区分(エリアマスタ[[#This Row],[地区]])</f>
        <v>#NAME?</v>
      </c>
    </row>
    <row r="426" spans="1:10">
      <c r="A426" s="272">
        <v>14</v>
      </c>
      <c r="B426" s="272">
        <v>28</v>
      </c>
      <c r="C426" s="99" t="str">
        <f t="shared" si="7"/>
        <v>14-28</v>
      </c>
      <c r="D426" s="102" t="e" cm="1">
        <f t="array" aca="1" ref="D426" ca="1">地区名(エリアマスタ[[#This Row],[地区]])</f>
        <v>#NAME?</v>
      </c>
      <c r="E426" s="282">
        <f>エリアマスタ[[#This Row],[No]]</f>
        <v>28</v>
      </c>
      <c r="F426" s="281" t="s">
        <v>590</v>
      </c>
      <c r="G426" s="283">
        <v>124</v>
      </c>
      <c r="H426" s="283">
        <v>61</v>
      </c>
      <c r="I426" s="283">
        <f>エリアマスタ[[#This Row],[戸建件数]]+エリアマスタ[[#This Row],[集合住宅件数]]</f>
        <v>185</v>
      </c>
      <c r="J426" s="283" t="e" cm="1">
        <f t="array" aca="1" ref="J426" ca="1">単価区分(エリアマスタ[[#This Row],[地区]])</f>
        <v>#NAME?</v>
      </c>
    </row>
    <row r="427" spans="1:10">
      <c r="A427" s="272">
        <v>14</v>
      </c>
      <c r="B427" s="272">
        <v>29</v>
      </c>
      <c r="C427" s="99" t="str">
        <f t="shared" si="7"/>
        <v>14-29</v>
      </c>
      <c r="D427" s="102" t="e" cm="1">
        <f t="array" aca="1" ref="D427" ca="1">地区名(エリアマスタ[[#This Row],[地区]])</f>
        <v>#NAME?</v>
      </c>
      <c r="E427" s="282">
        <f>エリアマスタ[[#This Row],[No]]</f>
        <v>29</v>
      </c>
      <c r="F427" s="281" t="s">
        <v>591</v>
      </c>
      <c r="G427" s="283">
        <v>127</v>
      </c>
      <c r="H427" s="283">
        <v>106</v>
      </c>
      <c r="I427" s="283">
        <f>エリアマスタ[[#This Row],[戸建件数]]+エリアマスタ[[#This Row],[集合住宅件数]]</f>
        <v>233</v>
      </c>
      <c r="J427" s="283" t="e" cm="1">
        <f t="array" aca="1" ref="J427" ca="1">単価区分(エリアマスタ[[#This Row],[地区]])</f>
        <v>#NAME?</v>
      </c>
    </row>
    <row r="428" spans="1:10">
      <c r="A428" s="272">
        <v>14</v>
      </c>
      <c r="B428" s="272">
        <v>30</v>
      </c>
      <c r="C428" s="99" t="str">
        <f t="shared" si="7"/>
        <v>14-30</v>
      </c>
      <c r="D428" s="102" t="e" cm="1">
        <f t="array" aca="1" ref="D428" ca="1">地区名(エリアマスタ[[#This Row],[地区]])</f>
        <v>#NAME?</v>
      </c>
      <c r="E428" s="282">
        <f>エリアマスタ[[#This Row],[No]]</f>
        <v>30</v>
      </c>
      <c r="F428" s="281" t="s">
        <v>592</v>
      </c>
      <c r="G428" s="283">
        <v>100</v>
      </c>
      <c r="H428" s="283">
        <v>283</v>
      </c>
      <c r="I428" s="283">
        <f>エリアマスタ[[#This Row],[戸建件数]]+エリアマスタ[[#This Row],[集合住宅件数]]</f>
        <v>383</v>
      </c>
      <c r="J428" s="283" t="e" cm="1">
        <f t="array" aca="1" ref="J428" ca="1">単価区分(エリアマスタ[[#This Row],[地区]])</f>
        <v>#NAME?</v>
      </c>
    </row>
    <row r="429" spans="1:10">
      <c r="A429" s="272">
        <v>14</v>
      </c>
      <c r="B429" s="272">
        <v>31</v>
      </c>
      <c r="C429" s="99" t="str">
        <f t="shared" si="7"/>
        <v>14-31</v>
      </c>
      <c r="D429" s="102" t="e" cm="1">
        <f t="array" aca="1" ref="D429" ca="1">地区名(エリアマスタ[[#This Row],[地区]])</f>
        <v>#NAME?</v>
      </c>
      <c r="E429" s="282">
        <f>エリアマスタ[[#This Row],[No]]</f>
        <v>31</v>
      </c>
      <c r="F429" s="281" t="s">
        <v>593</v>
      </c>
      <c r="G429" s="283">
        <v>118</v>
      </c>
      <c r="H429" s="283">
        <v>30</v>
      </c>
      <c r="I429" s="283">
        <f>エリアマスタ[[#This Row],[戸建件数]]+エリアマスタ[[#This Row],[集合住宅件数]]</f>
        <v>148</v>
      </c>
      <c r="J429" s="283" t="e" cm="1">
        <f t="array" aca="1" ref="J429" ca="1">単価区分(エリアマスタ[[#This Row],[地区]])</f>
        <v>#NAME?</v>
      </c>
    </row>
    <row r="430" spans="1:10">
      <c r="A430" s="272">
        <v>14</v>
      </c>
      <c r="B430" s="272">
        <v>32</v>
      </c>
      <c r="C430" s="99" t="str">
        <f t="shared" si="7"/>
        <v>14-32</v>
      </c>
      <c r="D430" s="102" t="e" cm="1">
        <f t="array" aca="1" ref="D430" ca="1">地区名(エリアマスタ[[#This Row],[地区]])</f>
        <v>#NAME?</v>
      </c>
      <c r="E430" s="282">
        <f>エリアマスタ[[#This Row],[No]]</f>
        <v>32</v>
      </c>
      <c r="F430" s="281" t="s">
        <v>594</v>
      </c>
      <c r="G430" s="283">
        <v>187</v>
      </c>
      <c r="H430" s="283">
        <v>9</v>
      </c>
      <c r="I430" s="283">
        <f>エリアマスタ[[#This Row],[戸建件数]]+エリアマスタ[[#This Row],[集合住宅件数]]</f>
        <v>196</v>
      </c>
      <c r="J430" s="283" t="e" cm="1">
        <f t="array" aca="1" ref="J430" ca="1">単価区分(エリアマスタ[[#This Row],[地区]])</f>
        <v>#NAME?</v>
      </c>
    </row>
    <row r="431" spans="1:10">
      <c r="A431" s="272">
        <v>14</v>
      </c>
      <c r="B431" s="272">
        <v>33</v>
      </c>
      <c r="C431" s="99" t="str">
        <f t="shared" si="7"/>
        <v>14-33</v>
      </c>
      <c r="D431" s="102" t="e" cm="1">
        <f t="array" aca="1" ref="D431" ca="1">地区名(エリアマスタ[[#This Row],[地区]])</f>
        <v>#NAME?</v>
      </c>
      <c r="E431" s="282">
        <f>エリアマスタ[[#This Row],[No]]</f>
        <v>33</v>
      </c>
      <c r="F431" s="281" t="s">
        <v>595</v>
      </c>
      <c r="G431" s="283">
        <v>352</v>
      </c>
      <c r="H431" s="283">
        <v>102</v>
      </c>
      <c r="I431" s="283">
        <f>エリアマスタ[[#This Row],[戸建件数]]+エリアマスタ[[#This Row],[集合住宅件数]]</f>
        <v>454</v>
      </c>
      <c r="J431" s="283" t="e" cm="1">
        <f t="array" aca="1" ref="J431" ca="1">単価区分(エリアマスタ[[#This Row],[地区]])</f>
        <v>#NAME?</v>
      </c>
    </row>
    <row r="432" spans="1:10">
      <c r="A432" s="272">
        <v>14</v>
      </c>
      <c r="B432" s="272">
        <v>34</v>
      </c>
      <c r="C432" s="99" t="str">
        <f t="shared" si="7"/>
        <v>14-34</v>
      </c>
      <c r="D432" s="102" t="e" cm="1">
        <f t="array" aca="1" ref="D432" ca="1">地区名(エリアマスタ[[#This Row],[地区]])</f>
        <v>#NAME?</v>
      </c>
      <c r="E432" s="282">
        <f>エリアマスタ[[#This Row],[No]]</f>
        <v>34</v>
      </c>
      <c r="F432" s="281" t="s">
        <v>123</v>
      </c>
      <c r="G432" s="283">
        <v>90</v>
      </c>
      <c r="H432" s="283">
        <v>190</v>
      </c>
      <c r="I432" s="283">
        <f>エリアマスタ[[#This Row],[戸建件数]]+エリアマスタ[[#This Row],[集合住宅件数]]</f>
        <v>280</v>
      </c>
      <c r="J432" s="283" t="e" cm="1">
        <f t="array" aca="1" ref="J432" ca="1">単価区分(エリアマスタ[[#This Row],[地区]])</f>
        <v>#NAME?</v>
      </c>
    </row>
    <row r="433" spans="1:10">
      <c r="A433" s="272">
        <v>14</v>
      </c>
      <c r="B433" s="272">
        <v>35</v>
      </c>
      <c r="C433" s="99" t="str">
        <f t="shared" si="7"/>
        <v>14-35</v>
      </c>
      <c r="D433" s="102" t="e" cm="1">
        <f t="array" aca="1" ref="D433" ca="1">地区名(エリアマスタ[[#This Row],[地区]])</f>
        <v>#NAME?</v>
      </c>
      <c r="E433" s="282">
        <f>エリアマスタ[[#This Row],[No]]</f>
        <v>35</v>
      </c>
      <c r="F433" s="281" t="s">
        <v>596</v>
      </c>
      <c r="G433" s="283">
        <v>214</v>
      </c>
      <c r="H433" s="283">
        <v>0</v>
      </c>
      <c r="I433" s="283">
        <f>エリアマスタ[[#This Row],[戸建件数]]+エリアマスタ[[#This Row],[集合住宅件数]]</f>
        <v>214</v>
      </c>
      <c r="J433" s="283" t="e" cm="1">
        <f t="array" aca="1" ref="J433" ca="1">単価区分(エリアマスタ[[#This Row],[地区]])</f>
        <v>#NAME?</v>
      </c>
    </row>
    <row r="434" spans="1:10">
      <c r="A434" s="272">
        <v>15</v>
      </c>
      <c r="B434" s="272">
        <v>1</v>
      </c>
      <c r="C434" s="99" t="str">
        <f t="shared" si="7"/>
        <v>15-1</v>
      </c>
      <c r="D434" s="102" t="e" cm="1">
        <f t="array" aca="1" ref="D434" ca="1">地区名(エリアマスタ[[#This Row],[地区]])</f>
        <v>#NAME?</v>
      </c>
      <c r="E434" s="282">
        <f>エリアマスタ[[#This Row],[No]]</f>
        <v>1</v>
      </c>
      <c r="F434" s="281" t="s">
        <v>124</v>
      </c>
      <c r="G434" s="283">
        <v>168</v>
      </c>
      <c r="H434" s="283">
        <v>339</v>
      </c>
      <c r="I434" s="283">
        <f>エリアマスタ[[#This Row],[戸建件数]]+エリアマスタ[[#This Row],[集合住宅件数]]</f>
        <v>507</v>
      </c>
      <c r="J434" s="283" t="e" cm="1">
        <f t="array" aca="1" ref="J434" ca="1">単価区分(エリアマスタ[[#This Row],[地区]])</f>
        <v>#NAME?</v>
      </c>
    </row>
    <row r="435" spans="1:10">
      <c r="A435" s="272">
        <v>15</v>
      </c>
      <c r="B435" s="272">
        <v>2</v>
      </c>
      <c r="C435" s="99" t="str">
        <f t="shared" si="7"/>
        <v>15-2</v>
      </c>
      <c r="D435" s="102" t="e" cm="1">
        <f t="array" aca="1" ref="D435" ca="1">地区名(エリアマスタ[[#This Row],[地区]])</f>
        <v>#NAME?</v>
      </c>
      <c r="E435" s="282">
        <f>エリアマスタ[[#This Row],[No]]</f>
        <v>2</v>
      </c>
      <c r="F435" s="281" t="s">
        <v>127</v>
      </c>
      <c r="G435" s="283">
        <v>123</v>
      </c>
      <c r="H435" s="283">
        <v>80</v>
      </c>
      <c r="I435" s="283">
        <f>エリアマスタ[[#This Row],[戸建件数]]+エリアマスタ[[#This Row],[集合住宅件数]]</f>
        <v>203</v>
      </c>
      <c r="J435" s="283" t="e" cm="1">
        <f t="array" aca="1" ref="J435" ca="1">単価区分(エリアマスタ[[#This Row],[地区]])</f>
        <v>#NAME?</v>
      </c>
    </row>
    <row r="436" spans="1:10">
      <c r="A436" s="272">
        <v>15</v>
      </c>
      <c r="B436" s="272">
        <v>3</v>
      </c>
      <c r="C436" s="99" t="str">
        <f t="shared" si="7"/>
        <v>15-3</v>
      </c>
      <c r="D436" s="102" t="e" cm="1">
        <f t="array" aca="1" ref="D436" ca="1">地区名(エリアマスタ[[#This Row],[地区]])</f>
        <v>#NAME?</v>
      </c>
      <c r="E436" s="282">
        <f>エリアマスタ[[#This Row],[No]]</f>
        <v>3</v>
      </c>
      <c r="F436" s="281" t="s">
        <v>597</v>
      </c>
      <c r="G436" s="283">
        <v>78</v>
      </c>
      <c r="H436" s="283">
        <v>377</v>
      </c>
      <c r="I436" s="283">
        <f>エリアマスタ[[#This Row],[戸建件数]]+エリアマスタ[[#This Row],[集合住宅件数]]</f>
        <v>455</v>
      </c>
      <c r="J436" s="283" t="e" cm="1">
        <f t="array" aca="1" ref="J436" ca="1">単価区分(エリアマスタ[[#This Row],[地区]])</f>
        <v>#NAME?</v>
      </c>
    </row>
    <row r="437" spans="1:10">
      <c r="A437" s="272">
        <v>15</v>
      </c>
      <c r="B437" s="272">
        <v>4</v>
      </c>
      <c r="C437" s="99" t="str">
        <f t="shared" si="7"/>
        <v>15-4</v>
      </c>
      <c r="D437" s="102" t="e" cm="1">
        <f t="array" aca="1" ref="D437" ca="1">地区名(エリアマスタ[[#This Row],[地区]])</f>
        <v>#NAME?</v>
      </c>
      <c r="E437" s="282">
        <f>エリアマスタ[[#This Row],[No]]</f>
        <v>4</v>
      </c>
      <c r="F437" s="281" t="s">
        <v>19</v>
      </c>
      <c r="G437" s="283">
        <v>268</v>
      </c>
      <c r="H437" s="283">
        <v>103</v>
      </c>
      <c r="I437" s="283">
        <f>エリアマスタ[[#This Row],[戸建件数]]+エリアマスタ[[#This Row],[集合住宅件数]]</f>
        <v>371</v>
      </c>
      <c r="J437" s="283" t="e" cm="1">
        <f t="array" aca="1" ref="J437" ca="1">単価区分(エリアマスタ[[#This Row],[地区]])</f>
        <v>#NAME?</v>
      </c>
    </row>
    <row r="438" spans="1:10">
      <c r="A438" s="272">
        <v>15</v>
      </c>
      <c r="B438" s="272">
        <v>5</v>
      </c>
      <c r="C438" s="99" t="str">
        <f t="shared" si="7"/>
        <v>15-5</v>
      </c>
      <c r="D438" s="102" t="e" cm="1">
        <f t="array" aca="1" ref="D438" ca="1">地区名(エリアマスタ[[#This Row],[地区]])</f>
        <v>#NAME?</v>
      </c>
      <c r="E438" s="282">
        <f>エリアマスタ[[#This Row],[No]]</f>
        <v>5</v>
      </c>
      <c r="F438" s="281" t="s">
        <v>129</v>
      </c>
      <c r="G438" s="283">
        <v>225</v>
      </c>
      <c r="H438" s="283">
        <v>210</v>
      </c>
      <c r="I438" s="283">
        <f>エリアマスタ[[#This Row],[戸建件数]]+エリアマスタ[[#This Row],[集合住宅件数]]</f>
        <v>435</v>
      </c>
      <c r="J438" s="283" t="e" cm="1">
        <f t="array" aca="1" ref="J438" ca="1">単価区分(エリアマスタ[[#This Row],[地区]])</f>
        <v>#NAME?</v>
      </c>
    </row>
    <row r="439" spans="1:10">
      <c r="A439" s="272">
        <v>15</v>
      </c>
      <c r="B439" s="272">
        <v>6</v>
      </c>
      <c r="C439" s="99" t="str">
        <f t="shared" si="7"/>
        <v>15-6</v>
      </c>
      <c r="D439" s="102" t="e" cm="1">
        <f t="array" aca="1" ref="D439" ca="1">地区名(エリアマスタ[[#This Row],[地区]])</f>
        <v>#NAME?</v>
      </c>
      <c r="E439" s="282">
        <f>エリアマスタ[[#This Row],[No]]</f>
        <v>6</v>
      </c>
      <c r="F439" s="281" t="s">
        <v>131</v>
      </c>
      <c r="G439" s="283">
        <v>271</v>
      </c>
      <c r="H439" s="283">
        <v>146</v>
      </c>
      <c r="I439" s="283">
        <f>エリアマスタ[[#This Row],[戸建件数]]+エリアマスタ[[#This Row],[集合住宅件数]]</f>
        <v>417</v>
      </c>
      <c r="J439" s="283" t="e" cm="1">
        <f t="array" aca="1" ref="J439" ca="1">単価区分(エリアマスタ[[#This Row],[地区]])</f>
        <v>#NAME?</v>
      </c>
    </row>
    <row r="440" spans="1:10">
      <c r="A440" s="272">
        <v>15</v>
      </c>
      <c r="B440" s="272">
        <v>7</v>
      </c>
      <c r="C440" s="99" t="str">
        <f t="shared" si="7"/>
        <v>15-7</v>
      </c>
      <c r="D440" s="102" t="e" cm="1">
        <f t="array" aca="1" ref="D440" ca="1">地区名(エリアマスタ[[#This Row],[地区]])</f>
        <v>#NAME?</v>
      </c>
      <c r="E440" s="282">
        <f>エリアマスタ[[#This Row],[No]]</f>
        <v>7</v>
      </c>
      <c r="F440" s="281" t="s">
        <v>598</v>
      </c>
      <c r="G440" s="283">
        <v>404</v>
      </c>
      <c r="H440" s="283">
        <v>164</v>
      </c>
      <c r="I440" s="283">
        <f>エリアマスタ[[#This Row],[戸建件数]]+エリアマスタ[[#This Row],[集合住宅件数]]</f>
        <v>568</v>
      </c>
      <c r="J440" s="283" t="e" cm="1">
        <f t="array" aca="1" ref="J440" ca="1">単価区分(エリアマスタ[[#This Row],[地区]])</f>
        <v>#NAME?</v>
      </c>
    </row>
    <row r="441" spans="1:10">
      <c r="A441" s="272">
        <v>15</v>
      </c>
      <c r="B441" s="272">
        <v>8</v>
      </c>
      <c r="C441" s="99" t="str">
        <f t="shared" si="7"/>
        <v>15-8</v>
      </c>
      <c r="D441" s="102" t="e" cm="1">
        <f t="array" aca="1" ref="D441" ca="1">地区名(エリアマスタ[[#This Row],[地区]])</f>
        <v>#NAME?</v>
      </c>
      <c r="E441" s="282">
        <f>エリアマスタ[[#This Row],[No]]</f>
        <v>8</v>
      </c>
      <c r="F441" s="281" t="s">
        <v>599</v>
      </c>
      <c r="G441" s="283">
        <v>205</v>
      </c>
      <c r="H441" s="283">
        <v>161</v>
      </c>
      <c r="I441" s="283">
        <f>エリアマスタ[[#This Row],[戸建件数]]+エリアマスタ[[#This Row],[集合住宅件数]]</f>
        <v>366</v>
      </c>
      <c r="J441" s="283" t="e" cm="1">
        <f t="array" aca="1" ref="J441" ca="1">単価区分(エリアマスタ[[#This Row],[地区]])</f>
        <v>#NAME?</v>
      </c>
    </row>
    <row r="442" spans="1:10">
      <c r="A442" s="272">
        <v>15</v>
      </c>
      <c r="B442" s="272">
        <v>9</v>
      </c>
      <c r="C442" s="99" t="str">
        <f t="shared" si="7"/>
        <v>15-9</v>
      </c>
      <c r="D442" s="102" t="e" cm="1">
        <f t="array" aca="1" ref="D442" ca="1">地区名(エリアマスタ[[#This Row],[地区]])</f>
        <v>#NAME?</v>
      </c>
      <c r="E442" s="282">
        <f>エリアマスタ[[#This Row],[No]]</f>
        <v>9</v>
      </c>
      <c r="F442" s="281" t="s">
        <v>600</v>
      </c>
      <c r="G442" s="283">
        <v>338</v>
      </c>
      <c r="H442" s="283">
        <v>80</v>
      </c>
      <c r="I442" s="283">
        <f>エリアマスタ[[#This Row],[戸建件数]]+エリアマスタ[[#This Row],[集合住宅件数]]</f>
        <v>418</v>
      </c>
      <c r="J442" s="283" t="e" cm="1">
        <f t="array" aca="1" ref="J442" ca="1">単価区分(エリアマスタ[[#This Row],[地区]])</f>
        <v>#NAME?</v>
      </c>
    </row>
    <row r="443" spans="1:10">
      <c r="A443" s="272">
        <v>15</v>
      </c>
      <c r="B443" s="272">
        <v>10</v>
      </c>
      <c r="C443" s="99" t="str">
        <f t="shared" si="7"/>
        <v>15-10</v>
      </c>
      <c r="D443" s="102" t="e" cm="1">
        <f t="array" aca="1" ref="D443" ca="1">地区名(エリアマスタ[[#This Row],[地区]])</f>
        <v>#NAME?</v>
      </c>
      <c r="E443" s="282">
        <f>エリアマスタ[[#This Row],[No]]</f>
        <v>10</v>
      </c>
      <c r="F443" s="281" t="s">
        <v>132</v>
      </c>
      <c r="G443" s="283">
        <v>132</v>
      </c>
      <c r="H443" s="283">
        <v>160</v>
      </c>
      <c r="I443" s="283">
        <f>エリアマスタ[[#This Row],[戸建件数]]+エリアマスタ[[#This Row],[集合住宅件数]]</f>
        <v>292</v>
      </c>
      <c r="J443" s="283" t="e" cm="1">
        <f t="array" aca="1" ref="J443" ca="1">単価区分(エリアマスタ[[#This Row],[地区]])</f>
        <v>#NAME?</v>
      </c>
    </row>
    <row r="444" spans="1:10">
      <c r="A444" s="272">
        <v>15</v>
      </c>
      <c r="B444" s="272">
        <v>11</v>
      </c>
      <c r="C444" s="99" t="str">
        <f t="shared" si="7"/>
        <v>15-11</v>
      </c>
      <c r="D444" s="102" t="e" cm="1">
        <f t="array" aca="1" ref="D444" ca="1">地区名(エリアマスタ[[#This Row],[地区]])</f>
        <v>#NAME?</v>
      </c>
      <c r="E444" s="282">
        <f>エリアマスタ[[#This Row],[No]]</f>
        <v>11</v>
      </c>
      <c r="F444" s="281" t="s">
        <v>601</v>
      </c>
      <c r="G444" s="283">
        <v>200</v>
      </c>
      <c r="H444" s="283">
        <v>348</v>
      </c>
      <c r="I444" s="283">
        <f>エリアマスタ[[#This Row],[戸建件数]]+エリアマスタ[[#This Row],[集合住宅件数]]</f>
        <v>548</v>
      </c>
      <c r="J444" s="283" t="e" cm="1">
        <f t="array" aca="1" ref="J444" ca="1">単価区分(エリアマスタ[[#This Row],[地区]])</f>
        <v>#NAME?</v>
      </c>
    </row>
    <row r="445" spans="1:10">
      <c r="A445" s="272">
        <v>15</v>
      </c>
      <c r="B445" s="272">
        <v>12</v>
      </c>
      <c r="C445" s="99" t="str">
        <f t="shared" si="7"/>
        <v>15-12</v>
      </c>
      <c r="D445" s="102" t="e" cm="1">
        <f t="array" aca="1" ref="D445" ca="1">地区名(エリアマスタ[[#This Row],[地区]])</f>
        <v>#NAME?</v>
      </c>
      <c r="E445" s="282">
        <f>エリアマスタ[[#This Row],[No]]</f>
        <v>12</v>
      </c>
      <c r="F445" s="281" t="s">
        <v>602</v>
      </c>
      <c r="G445" s="283">
        <v>82</v>
      </c>
      <c r="H445" s="283">
        <v>285</v>
      </c>
      <c r="I445" s="283">
        <f>エリアマスタ[[#This Row],[戸建件数]]+エリアマスタ[[#This Row],[集合住宅件数]]</f>
        <v>367</v>
      </c>
      <c r="J445" s="283" t="e" cm="1">
        <f t="array" aca="1" ref="J445" ca="1">単価区分(エリアマスタ[[#This Row],[地区]])</f>
        <v>#NAME?</v>
      </c>
    </row>
    <row r="446" spans="1:10">
      <c r="A446" s="272">
        <v>15</v>
      </c>
      <c r="B446" s="272">
        <v>13</v>
      </c>
      <c r="C446" s="99" t="str">
        <f t="shared" si="7"/>
        <v>15-13</v>
      </c>
      <c r="D446" s="102" t="e" cm="1">
        <f t="array" aca="1" ref="D446" ca="1">地区名(エリアマスタ[[#This Row],[地区]])</f>
        <v>#NAME?</v>
      </c>
      <c r="E446" s="282">
        <f>エリアマスタ[[#This Row],[No]]</f>
        <v>13</v>
      </c>
      <c r="F446" s="281" t="s">
        <v>3217</v>
      </c>
      <c r="G446" s="283">
        <v>291</v>
      </c>
      <c r="H446" s="283">
        <v>87</v>
      </c>
      <c r="I446" s="283">
        <f>エリアマスタ[[#This Row],[戸建件数]]+エリアマスタ[[#This Row],[集合住宅件数]]</f>
        <v>378</v>
      </c>
      <c r="J446" s="283" t="e" cm="1">
        <f t="array" aca="1" ref="J446" ca="1">単価区分(エリアマスタ[[#This Row],[地区]])</f>
        <v>#NAME?</v>
      </c>
    </row>
    <row r="447" spans="1:10">
      <c r="A447" s="272">
        <v>15</v>
      </c>
      <c r="B447" s="272">
        <v>14</v>
      </c>
      <c r="C447" s="99" t="str">
        <f t="shared" si="7"/>
        <v>15-14</v>
      </c>
      <c r="D447" s="102" t="e" cm="1">
        <f t="array" aca="1" ref="D447" ca="1">地区名(エリアマスタ[[#This Row],[地区]])</f>
        <v>#NAME?</v>
      </c>
      <c r="E447" s="282">
        <f>エリアマスタ[[#This Row],[No]]</f>
        <v>14</v>
      </c>
      <c r="F447" s="281" t="s">
        <v>604</v>
      </c>
      <c r="G447" s="283">
        <v>196</v>
      </c>
      <c r="H447" s="283">
        <v>108</v>
      </c>
      <c r="I447" s="283">
        <f>エリアマスタ[[#This Row],[戸建件数]]+エリアマスタ[[#This Row],[集合住宅件数]]</f>
        <v>304</v>
      </c>
      <c r="J447" s="283" t="e" cm="1">
        <f t="array" aca="1" ref="J447" ca="1">単価区分(エリアマスタ[[#This Row],[地区]])</f>
        <v>#NAME?</v>
      </c>
    </row>
    <row r="448" spans="1:10">
      <c r="A448" s="272">
        <v>15</v>
      </c>
      <c r="B448" s="272">
        <v>15</v>
      </c>
      <c r="C448" s="99" t="str">
        <f t="shared" si="7"/>
        <v>15-15</v>
      </c>
      <c r="D448" s="102" t="e" cm="1">
        <f t="array" aca="1" ref="D448" ca="1">地区名(エリアマスタ[[#This Row],[地区]])</f>
        <v>#NAME?</v>
      </c>
      <c r="E448" s="282">
        <f>エリアマスタ[[#This Row],[No]]</f>
        <v>15</v>
      </c>
      <c r="F448" s="281" t="s">
        <v>605</v>
      </c>
      <c r="G448" s="283">
        <v>362</v>
      </c>
      <c r="H448" s="283">
        <v>70</v>
      </c>
      <c r="I448" s="283">
        <f>エリアマスタ[[#This Row],[戸建件数]]+エリアマスタ[[#This Row],[集合住宅件数]]</f>
        <v>432</v>
      </c>
      <c r="J448" s="283" t="e" cm="1">
        <f t="array" aca="1" ref="J448" ca="1">単価区分(エリアマスタ[[#This Row],[地区]])</f>
        <v>#NAME?</v>
      </c>
    </row>
    <row r="449" spans="1:10">
      <c r="A449" s="272">
        <v>15</v>
      </c>
      <c r="B449" s="272">
        <v>16</v>
      </c>
      <c r="C449" s="99" t="str">
        <f t="shared" si="7"/>
        <v>15-16</v>
      </c>
      <c r="D449" s="102" t="e" cm="1">
        <f t="array" aca="1" ref="D449" ca="1">地区名(エリアマスタ[[#This Row],[地区]])</f>
        <v>#NAME?</v>
      </c>
      <c r="E449" s="282">
        <f>エリアマスタ[[#This Row],[No]]</f>
        <v>16</v>
      </c>
      <c r="F449" s="281" t="s">
        <v>606</v>
      </c>
      <c r="G449" s="283">
        <v>183</v>
      </c>
      <c r="H449" s="283">
        <v>101</v>
      </c>
      <c r="I449" s="283">
        <f>エリアマスタ[[#This Row],[戸建件数]]+エリアマスタ[[#This Row],[集合住宅件数]]</f>
        <v>284</v>
      </c>
      <c r="J449" s="283" t="e" cm="1">
        <f t="array" aca="1" ref="J449" ca="1">単価区分(エリアマスタ[[#This Row],[地区]])</f>
        <v>#NAME?</v>
      </c>
    </row>
    <row r="450" spans="1:10">
      <c r="A450" s="272">
        <v>15</v>
      </c>
      <c r="B450" s="272">
        <v>17</v>
      </c>
      <c r="C450" s="99" t="str">
        <f t="shared" si="7"/>
        <v>15-17</v>
      </c>
      <c r="D450" s="102" t="e" cm="1">
        <f t="array" aca="1" ref="D450" ca="1">地区名(エリアマスタ[[#This Row],[地区]])</f>
        <v>#NAME?</v>
      </c>
      <c r="E450" s="282">
        <f>エリアマスタ[[#This Row],[No]]</f>
        <v>17</v>
      </c>
      <c r="F450" s="281" t="s">
        <v>607</v>
      </c>
      <c r="G450" s="283">
        <v>326</v>
      </c>
      <c r="H450" s="283">
        <v>215</v>
      </c>
      <c r="I450" s="283">
        <f>エリアマスタ[[#This Row],[戸建件数]]+エリアマスタ[[#This Row],[集合住宅件数]]</f>
        <v>541</v>
      </c>
      <c r="J450" s="283" t="e" cm="1">
        <f t="array" aca="1" ref="J450" ca="1">単価区分(エリアマスタ[[#This Row],[地区]])</f>
        <v>#NAME?</v>
      </c>
    </row>
    <row r="451" spans="1:10">
      <c r="A451" s="272">
        <v>15</v>
      </c>
      <c r="B451" s="272">
        <v>18</v>
      </c>
      <c r="C451" s="99" t="str">
        <f t="shared" si="7"/>
        <v>15-18</v>
      </c>
      <c r="D451" s="102" t="e" cm="1">
        <f t="array" aca="1" ref="D451" ca="1">地区名(エリアマスタ[[#This Row],[地区]])</f>
        <v>#NAME?</v>
      </c>
      <c r="E451" s="282">
        <f>エリアマスタ[[#This Row],[No]]</f>
        <v>18</v>
      </c>
      <c r="F451" s="281" t="s">
        <v>608</v>
      </c>
      <c r="G451" s="283">
        <v>330</v>
      </c>
      <c r="H451" s="283">
        <v>4</v>
      </c>
      <c r="I451" s="283">
        <f>エリアマスタ[[#This Row],[戸建件数]]+エリアマスタ[[#This Row],[集合住宅件数]]</f>
        <v>334</v>
      </c>
      <c r="J451" s="283" t="e" cm="1">
        <f t="array" aca="1" ref="J451" ca="1">単価区分(エリアマスタ[[#This Row],[地区]])</f>
        <v>#NAME?</v>
      </c>
    </row>
    <row r="452" spans="1:10">
      <c r="A452" s="272">
        <v>15</v>
      </c>
      <c r="B452" s="272">
        <v>19</v>
      </c>
      <c r="C452" s="99" t="str">
        <f t="shared" ref="C452:C515" si="8">A452&amp;"-"&amp;B452</f>
        <v>15-19</v>
      </c>
      <c r="D452" s="102" t="e" cm="1">
        <f t="array" aca="1" ref="D452" ca="1">地区名(エリアマスタ[[#This Row],[地区]])</f>
        <v>#NAME?</v>
      </c>
      <c r="E452" s="282">
        <f>エリアマスタ[[#This Row],[No]]</f>
        <v>19</v>
      </c>
      <c r="F452" s="281" t="s">
        <v>609</v>
      </c>
      <c r="G452" s="283">
        <v>279</v>
      </c>
      <c r="H452" s="283">
        <v>291</v>
      </c>
      <c r="I452" s="283">
        <f>エリアマスタ[[#This Row],[戸建件数]]+エリアマスタ[[#This Row],[集合住宅件数]]</f>
        <v>570</v>
      </c>
      <c r="J452" s="283" t="e" cm="1">
        <f t="array" aca="1" ref="J452" ca="1">単価区分(エリアマスタ[[#This Row],[地区]])</f>
        <v>#NAME?</v>
      </c>
    </row>
    <row r="453" spans="1:10">
      <c r="A453" s="272">
        <v>15</v>
      </c>
      <c r="B453" s="272">
        <v>20</v>
      </c>
      <c r="C453" s="99" t="str">
        <f t="shared" si="8"/>
        <v>15-20</v>
      </c>
      <c r="D453" s="102" t="e" cm="1">
        <f t="array" aca="1" ref="D453" ca="1">地区名(エリアマスタ[[#This Row],[地区]])</f>
        <v>#NAME?</v>
      </c>
      <c r="E453" s="282">
        <f>エリアマスタ[[#This Row],[No]]</f>
        <v>20</v>
      </c>
      <c r="F453" s="281" t="s">
        <v>610</v>
      </c>
      <c r="G453" s="283">
        <v>352</v>
      </c>
      <c r="H453" s="283">
        <v>146</v>
      </c>
      <c r="I453" s="283">
        <f>エリアマスタ[[#This Row],[戸建件数]]+エリアマスタ[[#This Row],[集合住宅件数]]</f>
        <v>498</v>
      </c>
      <c r="J453" s="283" t="e" cm="1">
        <f t="array" aca="1" ref="J453" ca="1">単価区分(エリアマスタ[[#This Row],[地区]])</f>
        <v>#NAME?</v>
      </c>
    </row>
    <row r="454" spans="1:10">
      <c r="A454" s="272">
        <v>15</v>
      </c>
      <c r="B454" s="272">
        <v>21</v>
      </c>
      <c r="C454" s="99" t="str">
        <f t="shared" si="8"/>
        <v>15-21</v>
      </c>
      <c r="D454" s="102" t="e" cm="1">
        <f t="array" aca="1" ref="D454" ca="1">地区名(エリアマスタ[[#This Row],[地区]])</f>
        <v>#NAME?</v>
      </c>
      <c r="E454" s="282">
        <f>エリアマスタ[[#This Row],[No]]</f>
        <v>21</v>
      </c>
      <c r="F454" s="281" t="s">
        <v>611</v>
      </c>
      <c r="G454" s="283">
        <v>77</v>
      </c>
      <c r="H454" s="283">
        <v>29</v>
      </c>
      <c r="I454" s="283">
        <f>エリアマスタ[[#This Row],[戸建件数]]+エリアマスタ[[#This Row],[集合住宅件数]]</f>
        <v>106</v>
      </c>
      <c r="J454" s="283" t="e" cm="1">
        <f t="array" aca="1" ref="J454" ca="1">単価区分(エリアマスタ[[#This Row],[地区]])</f>
        <v>#NAME?</v>
      </c>
    </row>
    <row r="455" spans="1:10">
      <c r="A455" s="272">
        <v>15</v>
      </c>
      <c r="B455" s="272">
        <v>22</v>
      </c>
      <c r="C455" s="99" t="str">
        <f t="shared" si="8"/>
        <v>15-22</v>
      </c>
      <c r="D455" s="102" t="e" cm="1">
        <f t="array" aca="1" ref="D455" ca="1">地区名(エリアマスタ[[#This Row],[地区]])</f>
        <v>#NAME?</v>
      </c>
      <c r="E455" s="282">
        <f>エリアマスタ[[#This Row],[No]]</f>
        <v>22</v>
      </c>
      <c r="F455" s="281" t="s">
        <v>612</v>
      </c>
      <c r="G455" s="283">
        <v>177</v>
      </c>
      <c r="H455" s="283">
        <v>0</v>
      </c>
      <c r="I455" s="283">
        <f>エリアマスタ[[#This Row],[戸建件数]]+エリアマスタ[[#This Row],[集合住宅件数]]</f>
        <v>177</v>
      </c>
      <c r="J455" s="283" t="e" cm="1">
        <f t="array" aca="1" ref="J455" ca="1">単価区分(エリアマスタ[[#This Row],[地区]])</f>
        <v>#NAME?</v>
      </c>
    </row>
    <row r="456" spans="1:10">
      <c r="A456" s="272">
        <v>15</v>
      </c>
      <c r="B456" s="272">
        <v>23</v>
      </c>
      <c r="C456" s="99" t="str">
        <f t="shared" si="8"/>
        <v>15-23</v>
      </c>
      <c r="D456" s="102" t="e" cm="1">
        <f t="array" aca="1" ref="D456" ca="1">地区名(エリアマスタ[[#This Row],[地区]])</f>
        <v>#NAME?</v>
      </c>
      <c r="E456" s="282">
        <f>エリアマスタ[[#This Row],[No]]</f>
        <v>23</v>
      </c>
      <c r="F456" s="281" t="s">
        <v>613</v>
      </c>
      <c r="G456" s="283">
        <v>250</v>
      </c>
      <c r="H456" s="283">
        <v>101</v>
      </c>
      <c r="I456" s="283">
        <f>エリアマスタ[[#This Row],[戸建件数]]+エリアマスタ[[#This Row],[集合住宅件数]]</f>
        <v>351</v>
      </c>
      <c r="J456" s="283" t="e" cm="1">
        <f t="array" aca="1" ref="J456" ca="1">単価区分(エリアマスタ[[#This Row],[地区]])</f>
        <v>#NAME?</v>
      </c>
    </row>
    <row r="457" spans="1:10">
      <c r="A457" s="272">
        <v>15</v>
      </c>
      <c r="B457" s="272">
        <v>24</v>
      </c>
      <c r="C457" s="99" t="str">
        <f t="shared" si="8"/>
        <v>15-24</v>
      </c>
      <c r="D457" s="102" t="e" cm="1">
        <f t="array" aca="1" ref="D457" ca="1">地区名(エリアマスタ[[#This Row],[地区]])</f>
        <v>#NAME?</v>
      </c>
      <c r="E457" s="282">
        <f>エリアマスタ[[#This Row],[No]]</f>
        <v>24</v>
      </c>
      <c r="F457" s="281" t="s">
        <v>614</v>
      </c>
      <c r="G457" s="283">
        <v>181</v>
      </c>
      <c r="H457" s="283">
        <v>285</v>
      </c>
      <c r="I457" s="283">
        <f>エリアマスタ[[#This Row],[戸建件数]]+エリアマスタ[[#This Row],[集合住宅件数]]</f>
        <v>466</v>
      </c>
      <c r="J457" s="283" t="e" cm="1">
        <f t="array" aca="1" ref="J457" ca="1">単価区分(エリアマスタ[[#This Row],[地区]])</f>
        <v>#NAME?</v>
      </c>
    </row>
    <row r="458" spans="1:10">
      <c r="A458" s="272">
        <v>15</v>
      </c>
      <c r="B458" s="272">
        <v>25</v>
      </c>
      <c r="C458" s="99" t="str">
        <f t="shared" si="8"/>
        <v>15-25</v>
      </c>
      <c r="D458" s="102" t="e" cm="1">
        <f t="array" aca="1" ref="D458" ca="1">地区名(エリアマスタ[[#This Row],[地区]])</f>
        <v>#NAME?</v>
      </c>
      <c r="E458" s="282">
        <f>エリアマスタ[[#This Row],[No]]</f>
        <v>25</v>
      </c>
      <c r="F458" s="281" t="s">
        <v>3218</v>
      </c>
      <c r="G458" s="283">
        <v>232</v>
      </c>
      <c r="H458" s="283">
        <v>112</v>
      </c>
      <c r="I458" s="283">
        <f>エリアマスタ[[#This Row],[戸建件数]]+エリアマスタ[[#This Row],[集合住宅件数]]</f>
        <v>344</v>
      </c>
      <c r="J458" s="283" t="e" cm="1">
        <f t="array" aca="1" ref="J458" ca="1">単価区分(エリアマスタ[[#This Row],[地区]])</f>
        <v>#NAME?</v>
      </c>
    </row>
    <row r="459" spans="1:10">
      <c r="A459" s="272">
        <v>15</v>
      </c>
      <c r="B459" s="272">
        <v>26</v>
      </c>
      <c r="C459" s="99" t="str">
        <f t="shared" si="8"/>
        <v>15-26</v>
      </c>
      <c r="D459" s="102" t="e" cm="1">
        <f t="array" aca="1" ref="D459" ca="1">地区名(エリアマスタ[[#This Row],[地区]])</f>
        <v>#NAME?</v>
      </c>
      <c r="E459" s="282">
        <f>エリアマスタ[[#This Row],[No]]</f>
        <v>26</v>
      </c>
      <c r="F459" s="281" t="s">
        <v>616</v>
      </c>
      <c r="G459" s="283">
        <v>212</v>
      </c>
      <c r="H459" s="283">
        <v>64</v>
      </c>
      <c r="I459" s="283">
        <f>エリアマスタ[[#This Row],[戸建件数]]+エリアマスタ[[#This Row],[集合住宅件数]]</f>
        <v>276</v>
      </c>
      <c r="J459" s="283" t="e" cm="1">
        <f t="array" aca="1" ref="J459" ca="1">単価区分(エリアマスタ[[#This Row],[地区]])</f>
        <v>#NAME?</v>
      </c>
    </row>
    <row r="460" spans="1:10">
      <c r="A460" s="272">
        <v>15</v>
      </c>
      <c r="B460" s="272">
        <v>27</v>
      </c>
      <c r="C460" s="99" t="str">
        <f t="shared" si="8"/>
        <v>15-27</v>
      </c>
      <c r="D460" s="102" t="e" cm="1">
        <f t="array" aca="1" ref="D460" ca="1">地区名(エリアマスタ[[#This Row],[地区]])</f>
        <v>#NAME?</v>
      </c>
      <c r="E460" s="282">
        <f>エリアマスタ[[#This Row],[No]]</f>
        <v>27</v>
      </c>
      <c r="F460" s="281" t="s">
        <v>134</v>
      </c>
      <c r="G460" s="283">
        <v>126</v>
      </c>
      <c r="H460" s="283">
        <v>125</v>
      </c>
      <c r="I460" s="283">
        <f>エリアマスタ[[#This Row],[戸建件数]]+エリアマスタ[[#This Row],[集合住宅件数]]</f>
        <v>251</v>
      </c>
      <c r="J460" s="283" t="e" cm="1">
        <f t="array" aca="1" ref="J460" ca="1">単価区分(エリアマスタ[[#This Row],[地区]])</f>
        <v>#NAME?</v>
      </c>
    </row>
    <row r="461" spans="1:10">
      <c r="A461" s="272">
        <v>15</v>
      </c>
      <c r="B461" s="272">
        <v>28</v>
      </c>
      <c r="C461" s="99" t="str">
        <f t="shared" si="8"/>
        <v>15-28</v>
      </c>
      <c r="D461" s="102" t="e" cm="1">
        <f t="array" aca="1" ref="D461" ca="1">地区名(エリアマスタ[[#This Row],[地区]])</f>
        <v>#NAME?</v>
      </c>
      <c r="E461" s="282">
        <f>エリアマスタ[[#This Row],[No]]</f>
        <v>28</v>
      </c>
      <c r="F461" s="281" t="s">
        <v>617</v>
      </c>
      <c r="G461" s="283">
        <v>104</v>
      </c>
      <c r="H461" s="283">
        <v>43</v>
      </c>
      <c r="I461" s="283">
        <f>エリアマスタ[[#This Row],[戸建件数]]+エリアマスタ[[#This Row],[集合住宅件数]]</f>
        <v>147</v>
      </c>
      <c r="J461" s="283" t="e" cm="1">
        <f t="array" aca="1" ref="J461" ca="1">単価区分(エリアマスタ[[#This Row],[地区]])</f>
        <v>#NAME?</v>
      </c>
    </row>
    <row r="462" spans="1:10">
      <c r="A462" s="272">
        <v>15</v>
      </c>
      <c r="B462" s="272">
        <v>29</v>
      </c>
      <c r="C462" s="99" t="str">
        <f t="shared" si="8"/>
        <v>15-29</v>
      </c>
      <c r="D462" s="102" t="e" cm="1">
        <f t="array" aca="1" ref="D462" ca="1">地区名(エリアマスタ[[#This Row],[地区]])</f>
        <v>#NAME?</v>
      </c>
      <c r="E462" s="282">
        <f>エリアマスタ[[#This Row],[No]]</f>
        <v>29</v>
      </c>
      <c r="F462" s="281" t="s">
        <v>618</v>
      </c>
      <c r="G462" s="283">
        <v>210</v>
      </c>
      <c r="H462" s="283">
        <v>118</v>
      </c>
      <c r="I462" s="283">
        <f>エリアマスタ[[#This Row],[戸建件数]]+エリアマスタ[[#This Row],[集合住宅件数]]</f>
        <v>328</v>
      </c>
      <c r="J462" s="283" t="e" cm="1">
        <f t="array" aca="1" ref="J462" ca="1">単価区分(エリアマスタ[[#This Row],[地区]])</f>
        <v>#NAME?</v>
      </c>
    </row>
    <row r="463" spans="1:10">
      <c r="A463" s="272">
        <v>15</v>
      </c>
      <c r="B463" s="272">
        <v>30</v>
      </c>
      <c r="C463" s="99" t="str">
        <f t="shared" si="8"/>
        <v>15-30</v>
      </c>
      <c r="D463" s="102" t="e" cm="1">
        <f t="array" aca="1" ref="D463" ca="1">地区名(エリアマスタ[[#This Row],[地区]])</f>
        <v>#NAME?</v>
      </c>
      <c r="E463" s="282">
        <f>エリアマスタ[[#This Row],[No]]</f>
        <v>30</v>
      </c>
      <c r="F463" s="281" t="s">
        <v>619</v>
      </c>
      <c r="G463" s="283">
        <v>198</v>
      </c>
      <c r="H463" s="283">
        <v>165</v>
      </c>
      <c r="I463" s="283">
        <f>エリアマスタ[[#This Row],[戸建件数]]+エリアマスタ[[#This Row],[集合住宅件数]]</f>
        <v>363</v>
      </c>
      <c r="J463" s="283" t="e" cm="1">
        <f t="array" aca="1" ref="J463" ca="1">単価区分(エリアマスタ[[#This Row],[地区]])</f>
        <v>#NAME?</v>
      </c>
    </row>
    <row r="464" spans="1:10">
      <c r="A464" s="272">
        <v>15</v>
      </c>
      <c r="B464" s="272">
        <v>31</v>
      </c>
      <c r="C464" s="99" t="str">
        <f t="shared" si="8"/>
        <v>15-31</v>
      </c>
      <c r="D464" s="102" t="e" cm="1">
        <f t="array" aca="1" ref="D464" ca="1">地区名(エリアマスタ[[#This Row],[地区]])</f>
        <v>#NAME?</v>
      </c>
      <c r="E464" s="282">
        <f>エリアマスタ[[#This Row],[No]]</f>
        <v>31</v>
      </c>
      <c r="F464" s="281" t="s">
        <v>620</v>
      </c>
      <c r="G464" s="283">
        <v>107</v>
      </c>
      <c r="H464" s="283">
        <v>58</v>
      </c>
      <c r="I464" s="283">
        <f>エリアマスタ[[#This Row],[戸建件数]]+エリアマスタ[[#This Row],[集合住宅件数]]</f>
        <v>165</v>
      </c>
      <c r="J464" s="283" t="e" cm="1">
        <f t="array" aca="1" ref="J464" ca="1">単価区分(エリアマスタ[[#This Row],[地区]])</f>
        <v>#NAME?</v>
      </c>
    </row>
    <row r="465" spans="1:10">
      <c r="A465" s="272">
        <v>15</v>
      </c>
      <c r="B465" s="272">
        <v>32</v>
      </c>
      <c r="C465" s="99" t="str">
        <f t="shared" si="8"/>
        <v>15-32</v>
      </c>
      <c r="D465" s="102" t="e" cm="1">
        <f t="array" aca="1" ref="D465" ca="1">地区名(エリアマスタ[[#This Row],[地区]])</f>
        <v>#NAME?</v>
      </c>
      <c r="E465" s="282">
        <f>エリアマスタ[[#This Row],[No]]</f>
        <v>32</v>
      </c>
      <c r="F465" s="281" t="s">
        <v>621</v>
      </c>
      <c r="G465" s="283">
        <v>139</v>
      </c>
      <c r="H465" s="283">
        <v>116</v>
      </c>
      <c r="I465" s="283">
        <f>エリアマスタ[[#This Row],[戸建件数]]+エリアマスタ[[#This Row],[集合住宅件数]]</f>
        <v>255</v>
      </c>
      <c r="J465" s="283" t="e" cm="1">
        <f t="array" aca="1" ref="J465" ca="1">単価区分(エリアマスタ[[#This Row],[地区]])</f>
        <v>#NAME?</v>
      </c>
    </row>
    <row r="466" spans="1:10">
      <c r="A466" s="272">
        <v>15</v>
      </c>
      <c r="B466" s="272">
        <v>33</v>
      </c>
      <c r="C466" s="99" t="str">
        <f t="shared" si="8"/>
        <v>15-33</v>
      </c>
      <c r="D466" s="102" t="e" cm="1">
        <f t="array" aca="1" ref="D466" ca="1">地区名(エリアマスタ[[#This Row],[地区]])</f>
        <v>#NAME?</v>
      </c>
      <c r="E466" s="282">
        <f>エリアマスタ[[#This Row],[No]]</f>
        <v>33</v>
      </c>
      <c r="F466" s="281" t="s">
        <v>622</v>
      </c>
      <c r="G466" s="283">
        <v>350</v>
      </c>
      <c r="H466" s="283">
        <v>278</v>
      </c>
      <c r="I466" s="283">
        <f>エリアマスタ[[#This Row],[戸建件数]]+エリアマスタ[[#This Row],[集合住宅件数]]</f>
        <v>628</v>
      </c>
      <c r="J466" s="283" t="e" cm="1">
        <f t="array" aca="1" ref="J466" ca="1">単価区分(エリアマスタ[[#This Row],[地区]])</f>
        <v>#NAME?</v>
      </c>
    </row>
    <row r="467" spans="1:10">
      <c r="A467" s="272">
        <v>15</v>
      </c>
      <c r="B467" s="272">
        <v>34</v>
      </c>
      <c r="C467" s="99" t="str">
        <f t="shared" si="8"/>
        <v>15-34</v>
      </c>
      <c r="D467" s="102" t="e" cm="1">
        <f t="array" aca="1" ref="D467" ca="1">地区名(エリアマスタ[[#This Row],[地区]])</f>
        <v>#NAME?</v>
      </c>
      <c r="E467" s="282">
        <f>エリアマスタ[[#This Row],[No]]</f>
        <v>34</v>
      </c>
      <c r="F467" s="281" t="s">
        <v>623</v>
      </c>
      <c r="G467" s="283">
        <v>438</v>
      </c>
      <c r="H467" s="283">
        <v>182</v>
      </c>
      <c r="I467" s="283">
        <f>エリアマスタ[[#This Row],[戸建件数]]+エリアマスタ[[#This Row],[集合住宅件数]]</f>
        <v>620</v>
      </c>
      <c r="J467" s="283" t="e" cm="1">
        <f t="array" aca="1" ref="J467" ca="1">単価区分(エリアマスタ[[#This Row],[地区]])</f>
        <v>#NAME?</v>
      </c>
    </row>
    <row r="468" spans="1:10">
      <c r="A468" s="272">
        <v>15</v>
      </c>
      <c r="B468" s="272">
        <v>35</v>
      </c>
      <c r="C468" s="99" t="str">
        <f t="shared" si="8"/>
        <v>15-35</v>
      </c>
      <c r="D468" s="102" t="e" cm="1">
        <f t="array" aca="1" ref="D468" ca="1">地区名(エリアマスタ[[#This Row],[地区]])</f>
        <v>#NAME?</v>
      </c>
      <c r="E468" s="282">
        <f>エリアマスタ[[#This Row],[No]]</f>
        <v>35</v>
      </c>
      <c r="F468" s="281" t="s">
        <v>21</v>
      </c>
      <c r="G468" s="283">
        <v>167</v>
      </c>
      <c r="H468" s="283">
        <v>70</v>
      </c>
      <c r="I468" s="283">
        <f>エリアマスタ[[#This Row],[戸建件数]]+エリアマスタ[[#This Row],[集合住宅件数]]</f>
        <v>237</v>
      </c>
      <c r="J468" s="283" t="e" cm="1">
        <f t="array" aca="1" ref="J468" ca="1">単価区分(エリアマスタ[[#This Row],[地区]])</f>
        <v>#NAME?</v>
      </c>
    </row>
    <row r="469" spans="1:10">
      <c r="A469" s="272">
        <v>15</v>
      </c>
      <c r="B469" s="272">
        <v>36</v>
      </c>
      <c r="C469" s="99" t="str">
        <f t="shared" si="8"/>
        <v>15-36</v>
      </c>
      <c r="D469" s="102" t="e" cm="1">
        <f t="array" aca="1" ref="D469" ca="1">地区名(エリアマスタ[[#This Row],[地区]])</f>
        <v>#NAME?</v>
      </c>
      <c r="E469" s="282">
        <f>エリアマスタ[[#This Row],[No]]</f>
        <v>36</v>
      </c>
      <c r="F469" s="281" t="s">
        <v>3147</v>
      </c>
      <c r="G469" s="283">
        <v>208</v>
      </c>
      <c r="H469" s="283">
        <v>206</v>
      </c>
      <c r="I469" s="283">
        <f>エリアマスタ[[#This Row],[戸建件数]]+エリアマスタ[[#This Row],[集合住宅件数]]</f>
        <v>414</v>
      </c>
      <c r="J469" s="283" t="e" cm="1">
        <f t="array" aca="1" ref="J469" ca="1">単価区分(エリアマスタ[[#This Row],[地区]])</f>
        <v>#NAME?</v>
      </c>
    </row>
    <row r="470" spans="1:10">
      <c r="A470" s="272">
        <v>15</v>
      </c>
      <c r="B470" s="272">
        <v>37</v>
      </c>
      <c r="C470" s="99" t="str">
        <f t="shared" si="8"/>
        <v>15-37</v>
      </c>
      <c r="D470" s="102" t="e" cm="1">
        <f t="array" aca="1" ref="D470" ca="1">地区名(エリアマスタ[[#This Row],[地区]])</f>
        <v>#NAME?</v>
      </c>
      <c r="E470" s="282">
        <f>エリアマスタ[[#This Row],[No]]</f>
        <v>37</v>
      </c>
      <c r="F470" s="281" t="s">
        <v>3148</v>
      </c>
      <c r="G470" s="283">
        <v>112</v>
      </c>
      <c r="H470" s="283">
        <v>142</v>
      </c>
      <c r="I470" s="283">
        <f>エリアマスタ[[#This Row],[戸建件数]]+エリアマスタ[[#This Row],[集合住宅件数]]</f>
        <v>254</v>
      </c>
      <c r="J470" s="283" t="e" cm="1">
        <f t="array" aca="1" ref="J470" ca="1">単価区分(エリアマスタ[[#This Row],[地区]])</f>
        <v>#NAME?</v>
      </c>
    </row>
    <row r="471" spans="1:10">
      <c r="A471" s="272">
        <v>16</v>
      </c>
      <c r="B471" s="272">
        <v>1</v>
      </c>
      <c r="C471" s="99" t="str">
        <f t="shared" si="8"/>
        <v>16-1</v>
      </c>
      <c r="D471" s="102" t="e" cm="1">
        <f t="array" aca="1" ref="D471" ca="1">地区名(エリアマスタ[[#This Row],[地区]])</f>
        <v>#NAME?</v>
      </c>
      <c r="E471" s="282">
        <f>エリアマスタ[[#This Row],[No]]</f>
        <v>1</v>
      </c>
      <c r="F471" s="281" t="s">
        <v>125</v>
      </c>
      <c r="G471" s="283">
        <v>107</v>
      </c>
      <c r="H471" s="283">
        <v>255</v>
      </c>
      <c r="I471" s="283">
        <f>エリアマスタ[[#This Row],[戸建件数]]+エリアマスタ[[#This Row],[集合住宅件数]]</f>
        <v>362</v>
      </c>
      <c r="J471" s="283" t="e" cm="1">
        <f t="array" aca="1" ref="J471" ca="1">単価区分(エリアマスタ[[#This Row],[地区]])</f>
        <v>#NAME?</v>
      </c>
    </row>
    <row r="472" spans="1:10">
      <c r="A472" s="272">
        <v>16</v>
      </c>
      <c r="B472" s="272">
        <v>2</v>
      </c>
      <c r="C472" s="99" t="str">
        <f t="shared" si="8"/>
        <v>16-2</v>
      </c>
      <c r="D472" s="102" t="e" cm="1">
        <f t="array" aca="1" ref="D472" ca="1">地区名(エリアマスタ[[#This Row],[地区]])</f>
        <v>#NAME?</v>
      </c>
      <c r="E472" s="282">
        <f>エリアマスタ[[#This Row],[No]]</f>
        <v>2</v>
      </c>
      <c r="F472" s="281" t="s">
        <v>128</v>
      </c>
      <c r="G472" s="283">
        <v>87</v>
      </c>
      <c r="H472" s="283">
        <v>103</v>
      </c>
      <c r="I472" s="283">
        <f>エリアマスタ[[#This Row],[戸建件数]]+エリアマスタ[[#This Row],[集合住宅件数]]</f>
        <v>190</v>
      </c>
      <c r="J472" s="283" t="e" cm="1">
        <f t="array" aca="1" ref="J472" ca="1">単価区分(エリアマスタ[[#This Row],[地区]])</f>
        <v>#NAME?</v>
      </c>
    </row>
    <row r="473" spans="1:10">
      <c r="A473" s="272">
        <v>16</v>
      </c>
      <c r="B473" s="272">
        <v>3</v>
      </c>
      <c r="C473" s="99" t="str">
        <f t="shared" si="8"/>
        <v>16-3</v>
      </c>
      <c r="D473" s="102" t="e" cm="1">
        <f t="array" aca="1" ref="D473" ca="1">地区名(エリアマスタ[[#This Row],[地区]])</f>
        <v>#NAME?</v>
      </c>
      <c r="E473" s="282">
        <f>エリアマスタ[[#This Row],[No]]</f>
        <v>3</v>
      </c>
      <c r="F473" s="281" t="s">
        <v>624</v>
      </c>
      <c r="G473" s="283">
        <v>60</v>
      </c>
      <c r="H473" s="283">
        <v>182</v>
      </c>
      <c r="I473" s="283">
        <f>エリアマスタ[[#This Row],[戸建件数]]+エリアマスタ[[#This Row],[集合住宅件数]]</f>
        <v>242</v>
      </c>
      <c r="J473" s="283" t="e" cm="1">
        <f t="array" aca="1" ref="J473" ca="1">単価区分(エリアマスタ[[#This Row],[地区]])</f>
        <v>#NAME?</v>
      </c>
    </row>
    <row r="474" spans="1:10">
      <c r="A474" s="272">
        <v>16</v>
      </c>
      <c r="B474" s="272">
        <v>4</v>
      </c>
      <c r="C474" s="99" t="str">
        <f t="shared" si="8"/>
        <v>16-4</v>
      </c>
      <c r="D474" s="102" t="e" cm="1">
        <f t="array" aca="1" ref="D474" ca="1">地区名(エリアマスタ[[#This Row],[地区]])</f>
        <v>#NAME?</v>
      </c>
      <c r="E474" s="282">
        <f>エリアマスタ[[#This Row],[No]]</f>
        <v>4</v>
      </c>
      <c r="F474" s="281" t="s">
        <v>625</v>
      </c>
      <c r="G474" s="283">
        <v>179</v>
      </c>
      <c r="H474" s="283">
        <v>95</v>
      </c>
      <c r="I474" s="283">
        <f>エリアマスタ[[#This Row],[戸建件数]]+エリアマスタ[[#This Row],[集合住宅件数]]</f>
        <v>274</v>
      </c>
      <c r="J474" s="283" t="e" cm="1">
        <f t="array" aca="1" ref="J474" ca="1">単価区分(エリアマスタ[[#This Row],[地区]])</f>
        <v>#NAME?</v>
      </c>
    </row>
    <row r="475" spans="1:10">
      <c r="A475" s="272">
        <v>16</v>
      </c>
      <c r="B475" s="272">
        <v>5</v>
      </c>
      <c r="C475" s="99" t="str">
        <f t="shared" si="8"/>
        <v>16-5</v>
      </c>
      <c r="D475" s="102" t="e" cm="1">
        <f t="array" aca="1" ref="D475" ca="1">地区名(エリアマスタ[[#This Row],[地区]])</f>
        <v>#NAME?</v>
      </c>
      <c r="E475" s="282">
        <f>エリアマスタ[[#This Row],[No]]</f>
        <v>5</v>
      </c>
      <c r="F475" s="281" t="s">
        <v>130</v>
      </c>
      <c r="G475" s="283">
        <v>140</v>
      </c>
      <c r="H475" s="283">
        <v>45</v>
      </c>
      <c r="I475" s="283">
        <f>エリアマスタ[[#This Row],[戸建件数]]+エリアマスタ[[#This Row],[集合住宅件数]]</f>
        <v>185</v>
      </c>
      <c r="J475" s="283" t="e" cm="1">
        <f t="array" aca="1" ref="J475" ca="1">単価区分(エリアマスタ[[#This Row],[地区]])</f>
        <v>#NAME?</v>
      </c>
    </row>
    <row r="476" spans="1:10">
      <c r="A476" s="272">
        <v>16</v>
      </c>
      <c r="B476" s="272">
        <v>6</v>
      </c>
      <c r="C476" s="99" t="str">
        <f t="shared" si="8"/>
        <v>16-6</v>
      </c>
      <c r="D476" s="102" t="e" cm="1">
        <f t="array" aca="1" ref="D476" ca="1">地区名(エリアマスタ[[#This Row],[地区]])</f>
        <v>#NAME?</v>
      </c>
      <c r="E476" s="282">
        <f>エリアマスタ[[#This Row],[No]]</f>
        <v>6</v>
      </c>
      <c r="F476" s="281" t="s">
        <v>626</v>
      </c>
      <c r="G476" s="283">
        <v>65</v>
      </c>
      <c r="H476" s="283">
        <v>247</v>
      </c>
      <c r="I476" s="283">
        <f>エリアマスタ[[#This Row],[戸建件数]]+エリアマスタ[[#This Row],[集合住宅件数]]</f>
        <v>312</v>
      </c>
      <c r="J476" s="283" t="e" cm="1">
        <f t="array" aca="1" ref="J476" ca="1">単価区分(エリアマスタ[[#This Row],[地区]])</f>
        <v>#NAME?</v>
      </c>
    </row>
    <row r="477" spans="1:10">
      <c r="A477" s="272">
        <v>16</v>
      </c>
      <c r="B477" s="272">
        <v>7</v>
      </c>
      <c r="C477" s="99" t="str">
        <f t="shared" si="8"/>
        <v>16-7</v>
      </c>
      <c r="D477" s="102" t="e" cm="1">
        <f t="array" aca="1" ref="D477" ca="1">地区名(エリアマスタ[[#This Row],[地区]])</f>
        <v>#NAME?</v>
      </c>
      <c r="E477" s="282">
        <f>エリアマスタ[[#This Row],[No]]</f>
        <v>7</v>
      </c>
      <c r="F477" s="281" t="s">
        <v>627</v>
      </c>
      <c r="G477" s="283">
        <v>216</v>
      </c>
      <c r="H477" s="283">
        <v>136</v>
      </c>
      <c r="I477" s="283">
        <f>エリアマスタ[[#This Row],[戸建件数]]+エリアマスタ[[#This Row],[集合住宅件数]]</f>
        <v>352</v>
      </c>
      <c r="J477" s="283" t="e" cm="1">
        <f t="array" aca="1" ref="J477" ca="1">単価区分(エリアマスタ[[#This Row],[地区]])</f>
        <v>#NAME?</v>
      </c>
    </row>
    <row r="478" spans="1:10">
      <c r="A478" s="272">
        <v>16</v>
      </c>
      <c r="B478" s="272">
        <v>8</v>
      </c>
      <c r="C478" s="99" t="str">
        <f t="shared" si="8"/>
        <v>16-8</v>
      </c>
      <c r="D478" s="102" t="e" cm="1">
        <f t="array" aca="1" ref="D478" ca="1">地区名(エリアマスタ[[#This Row],[地区]])</f>
        <v>#NAME?</v>
      </c>
      <c r="E478" s="282">
        <f>エリアマスタ[[#This Row],[No]]</f>
        <v>8</v>
      </c>
      <c r="F478" s="281" t="s">
        <v>628</v>
      </c>
      <c r="G478" s="283">
        <v>102</v>
      </c>
      <c r="H478" s="283">
        <v>30</v>
      </c>
      <c r="I478" s="283">
        <f>エリアマスタ[[#This Row],[戸建件数]]+エリアマスタ[[#This Row],[集合住宅件数]]</f>
        <v>132</v>
      </c>
      <c r="J478" s="283" t="e" cm="1">
        <f t="array" aca="1" ref="J478" ca="1">単価区分(エリアマスタ[[#This Row],[地区]])</f>
        <v>#NAME?</v>
      </c>
    </row>
    <row r="479" spans="1:10">
      <c r="A479" s="272">
        <v>16</v>
      </c>
      <c r="B479" s="272">
        <v>9</v>
      </c>
      <c r="C479" s="99" t="str">
        <f t="shared" si="8"/>
        <v>16-9</v>
      </c>
      <c r="D479" s="102" t="e" cm="1">
        <f t="array" aca="1" ref="D479" ca="1">地区名(エリアマスタ[[#This Row],[地区]])</f>
        <v>#NAME?</v>
      </c>
      <c r="E479" s="282">
        <f>エリアマスタ[[#This Row],[No]]</f>
        <v>9</v>
      </c>
      <c r="F479" s="281" t="s">
        <v>629</v>
      </c>
      <c r="G479" s="283">
        <v>124</v>
      </c>
      <c r="H479" s="283">
        <v>36</v>
      </c>
      <c r="I479" s="283">
        <f>エリアマスタ[[#This Row],[戸建件数]]+エリアマスタ[[#This Row],[集合住宅件数]]</f>
        <v>160</v>
      </c>
      <c r="J479" s="283" t="e" cm="1">
        <f t="array" aca="1" ref="J479" ca="1">単価区分(エリアマスタ[[#This Row],[地区]])</f>
        <v>#NAME?</v>
      </c>
    </row>
    <row r="480" spans="1:10">
      <c r="A480" s="272">
        <v>16</v>
      </c>
      <c r="B480" s="272">
        <v>11</v>
      </c>
      <c r="C480" s="99" t="str">
        <f t="shared" si="8"/>
        <v>16-11</v>
      </c>
      <c r="D480" s="102" t="e" cm="1">
        <f t="array" aca="1" ref="D480" ca="1">地区名(エリアマスタ[[#This Row],[地区]])</f>
        <v>#NAME?</v>
      </c>
      <c r="E480" s="282">
        <f>エリアマスタ[[#This Row],[No]]</f>
        <v>11</v>
      </c>
      <c r="F480" s="281" t="s">
        <v>631</v>
      </c>
      <c r="G480" s="283">
        <v>152</v>
      </c>
      <c r="H480" s="283">
        <v>168</v>
      </c>
      <c r="I480" s="283">
        <f>エリアマスタ[[#This Row],[戸建件数]]+エリアマスタ[[#This Row],[集合住宅件数]]</f>
        <v>320</v>
      </c>
      <c r="J480" s="283" t="e" cm="1">
        <f t="array" aca="1" ref="J480" ca="1">単価区分(エリアマスタ[[#This Row],[地区]])</f>
        <v>#NAME?</v>
      </c>
    </row>
    <row r="481" spans="1:10">
      <c r="A481" s="272">
        <v>16</v>
      </c>
      <c r="B481" s="272">
        <v>12</v>
      </c>
      <c r="C481" s="99" t="str">
        <f t="shared" si="8"/>
        <v>16-12</v>
      </c>
      <c r="D481" s="102" t="e" cm="1">
        <f t="array" aca="1" ref="D481" ca="1">地区名(エリアマスタ[[#This Row],[地区]])</f>
        <v>#NAME?</v>
      </c>
      <c r="E481" s="282">
        <f>エリアマスタ[[#This Row],[No]]</f>
        <v>12</v>
      </c>
      <c r="F481" s="281" t="s">
        <v>632</v>
      </c>
      <c r="G481" s="283">
        <v>122</v>
      </c>
      <c r="H481" s="283">
        <v>40</v>
      </c>
      <c r="I481" s="283">
        <f>エリアマスタ[[#This Row],[戸建件数]]+エリアマスタ[[#This Row],[集合住宅件数]]</f>
        <v>162</v>
      </c>
      <c r="J481" s="283" t="e" cm="1">
        <f t="array" aca="1" ref="J481" ca="1">単価区分(エリアマスタ[[#This Row],[地区]])</f>
        <v>#NAME?</v>
      </c>
    </row>
    <row r="482" spans="1:10">
      <c r="A482" s="272">
        <v>16</v>
      </c>
      <c r="B482" s="272">
        <v>15</v>
      </c>
      <c r="C482" s="99" t="str">
        <f t="shared" si="8"/>
        <v>16-15</v>
      </c>
      <c r="D482" s="102" t="e" cm="1">
        <f t="array" aca="1" ref="D482" ca="1">地区名(エリアマスタ[[#This Row],[地区]])</f>
        <v>#NAME?</v>
      </c>
      <c r="E482" s="282">
        <f>エリアマスタ[[#This Row],[No]]</f>
        <v>15</v>
      </c>
      <c r="F482" s="281" t="s">
        <v>635</v>
      </c>
      <c r="G482" s="283">
        <v>78</v>
      </c>
      <c r="H482" s="283">
        <v>489</v>
      </c>
      <c r="I482" s="283">
        <f>エリアマスタ[[#This Row],[戸建件数]]+エリアマスタ[[#This Row],[集合住宅件数]]</f>
        <v>567</v>
      </c>
      <c r="J482" s="283" t="e" cm="1">
        <f t="array" aca="1" ref="J482" ca="1">単価区分(エリアマスタ[[#This Row],[地区]])</f>
        <v>#NAME?</v>
      </c>
    </row>
    <row r="483" spans="1:10">
      <c r="A483" s="272">
        <v>16</v>
      </c>
      <c r="B483" s="272">
        <v>16</v>
      </c>
      <c r="C483" s="99" t="str">
        <f t="shared" si="8"/>
        <v>16-16</v>
      </c>
      <c r="D483" s="102" t="e" cm="1">
        <f t="array" aca="1" ref="D483" ca="1">地区名(エリアマスタ[[#This Row],[地区]])</f>
        <v>#NAME?</v>
      </c>
      <c r="E483" s="282">
        <f>エリアマスタ[[#This Row],[No]]</f>
        <v>16</v>
      </c>
      <c r="F483" s="281" t="s">
        <v>636</v>
      </c>
      <c r="G483" s="283">
        <v>164</v>
      </c>
      <c r="H483" s="283">
        <v>83</v>
      </c>
      <c r="I483" s="283">
        <f>エリアマスタ[[#This Row],[戸建件数]]+エリアマスタ[[#This Row],[集合住宅件数]]</f>
        <v>247</v>
      </c>
      <c r="J483" s="283" t="e" cm="1">
        <f t="array" aca="1" ref="J483" ca="1">単価区分(エリアマスタ[[#This Row],[地区]])</f>
        <v>#NAME?</v>
      </c>
    </row>
    <row r="484" spans="1:10">
      <c r="A484" s="272">
        <v>16</v>
      </c>
      <c r="B484" s="272">
        <v>17</v>
      </c>
      <c r="C484" s="99" t="str">
        <f t="shared" si="8"/>
        <v>16-17</v>
      </c>
      <c r="D484" s="102" t="e" cm="1">
        <f t="array" aca="1" ref="D484" ca="1">地区名(エリアマスタ[[#This Row],[地区]])</f>
        <v>#NAME?</v>
      </c>
      <c r="E484" s="282">
        <f>エリアマスタ[[#This Row],[No]]</f>
        <v>17</v>
      </c>
      <c r="F484" s="281" t="s">
        <v>637</v>
      </c>
      <c r="G484" s="283">
        <v>117</v>
      </c>
      <c r="H484" s="283">
        <v>123</v>
      </c>
      <c r="I484" s="283">
        <f>エリアマスタ[[#This Row],[戸建件数]]+エリアマスタ[[#This Row],[集合住宅件数]]</f>
        <v>240</v>
      </c>
      <c r="J484" s="283" t="e" cm="1">
        <f t="array" aca="1" ref="J484" ca="1">単価区分(エリアマスタ[[#This Row],[地区]])</f>
        <v>#NAME?</v>
      </c>
    </row>
    <row r="485" spans="1:10">
      <c r="A485" s="272">
        <v>16</v>
      </c>
      <c r="B485" s="272">
        <v>18</v>
      </c>
      <c r="C485" s="99" t="str">
        <f t="shared" si="8"/>
        <v>16-18</v>
      </c>
      <c r="D485" s="102" t="e" cm="1">
        <f t="array" aca="1" ref="D485" ca="1">地区名(エリアマスタ[[#This Row],[地区]])</f>
        <v>#NAME?</v>
      </c>
      <c r="E485" s="282">
        <f>エリアマスタ[[#This Row],[No]]</f>
        <v>18</v>
      </c>
      <c r="F485" s="281" t="s">
        <v>638</v>
      </c>
      <c r="G485" s="283">
        <v>126</v>
      </c>
      <c r="H485" s="283">
        <v>23</v>
      </c>
      <c r="I485" s="283">
        <f>エリアマスタ[[#This Row],[戸建件数]]+エリアマスタ[[#This Row],[集合住宅件数]]</f>
        <v>149</v>
      </c>
      <c r="J485" s="283" t="e" cm="1">
        <f t="array" aca="1" ref="J485" ca="1">単価区分(エリアマスタ[[#This Row],[地区]])</f>
        <v>#NAME?</v>
      </c>
    </row>
    <row r="486" spans="1:10">
      <c r="A486" s="272">
        <v>16</v>
      </c>
      <c r="B486" s="272">
        <v>19</v>
      </c>
      <c r="C486" s="99" t="str">
        <f t="shared" si="8"/>
        <v>16-19</v>
      </c>
      <c r="D486" s="102" t="e" cm="1">
        <f t="array" aca="1" ref="D486" ca="1">地区名(エリアマスタ[[#This Row],[地区]])</f>
        <v>#NAME?</v>
      </c>
      <c r="E486" s="282">
        <f>エリアマスタ[[#This Row],[No]]</f>
        <v>19</v>
      </c>
      <c r="F486" s="281" t="s">
        <v>639</v>
      </c>
      <c r="G486" s="283">
        <v>175</v>
      </c>
      <c r="H486" s="283">
        <v>41</v>
      </c>
      <c r="I486" s="283">
        <f>エリアマスタ[[#This Row],[戸建件数]]+エリアマスタ[[#This Row],[集合住宅件数]]</f>
        <v>216</v>
      </c>
      <c r="J486" s="283" t="e" cm="1">
        <f t="array" aca="1" ref="J486" ca="1">単価区分(エリアマスタ[[#This Row],[地区]])</f>
        <v>#NAME?</v>
      </c>
    </row>
    <row r="487" spans="1:10">
      <c r="A487" s="272">
        <v>16</v>
      </c>
      <c r="B487" s="272">
        <v>20</v>
      </c>
      <c r="C487" s="99" t="str">
        <f t="shared" si="8"/>
        <v>16-20</v>
      </c>
      <c r="D487" s="102" t="e" cm="1">
        <f t="array" aca="1" ref="D487" ca="1">地区名(エリアマスタ[[#This Row],[地区]])</f>
        <v>#NAME?</v>
      </c>
      <c r="E487" s="282">
        <f>エリアマスタ[[#This Row],[No]]</f>
        <v>20</v>
      </c>
      <c r="F487" s="281" t="s">
        <v>133</v>
      </c>
      <c r="G487" s="283">
        <v>231</v>
      </c>
      <c r="H487" s="283">
        <v>37</v>
      </c>
      <c r="I487" s="283">
        <f>エリアマスタ[[#This Row],[戸建件数]]+エリアマスタ[[#This Row],[集合住宅件数]]</f>
        <v>268</v>
      </c>
      <c r="J487" s="283" t="e" cm="1">
        <f t="array" aca="1" ref="J487" ca="1">単価区分(エリアマスタ[[#This Row],[地区]])</f>
        <v>#NAME?</v>
      </c>
    </row>
    <row r="488" spans="1:10">
      <c r="A488" s="272">
        <v>16</v>
      </c>
      <c r="B488" s="272">
        <v>21</v>
      </c>
      <c r="C488" s="99" t="str">
        <f t="shared" si="8"/>
        <v>16-21</v>
      </c>
      <c r="D488" s="102" t="e" cm="1">
        <f t="array" aca="1" ref="D488" ca="1">地区名(エリアマスタ[[#This Row],[地区]])</f>
        <v>#NAME?</v>
      </c>
      <c r="E488" s="282">
        <f>エリアマスタ[[#This Row],[No]]</f>
        <v>21</v>
      </c>
      <c r="F488" s="281" t="s">
        <v>640</v>
      </c>
      <c r="G488" s="283">
        <v>207</v>
      </c>
      <c r="H488" s="283">
        <v>95</v>
      </c>
      <c r="I488" s="283">
        <f>エリアマスタ[[#This Row],[戸建件数]]+エリアマスタ[[#This Row],[集合住宅件数]]</f>
        <v>302</v>
      </c>
      <c r="J488" s="283" t="e" cm="1">
        <f t="array" aca="1" ref="J488" ca="1">単価区分(エリアマスタ[[#This Row],[地区]])</f>
        <v>#NAME?</v>
      </c>
    </row>
    <row r="489" spans="1:10">
      <c r="A489" s="272">
        <v>16</v>
      </c>
      <c r="B489" s="272">
        <v>22</v>
      </c>
      <c r="C489" s="99" t="str">
        <f t="shared" si="8"/>
        <v>16-22</v>
      </c>
      <c r="D489" s="102" t="e" cm="1">
        <f t="array" aca="1" ref="D489" ca="1">地区名(エリアマスタ[[#This Row],[地区]])</f>
        <v>#NAME?</v>
      </c>
      <c r="E489" s="282">
        <f>エリアマスタ[[#This Row],[No]]</f>
        <v>22</v>
      </c>
      <c r="F489" s="281" t="s">
        <v>641</v>
      </c>
      <c r="G489" s="283">
        <v>151</v>
      </c>
      <c r="H489" s="283">
        <v>80</v>
      </c>
      <c r="I489" s="283">
        <f>エリアマスタ[[#This Row],[戸建件数]]+エリアマスタ[[#This Row],[集合住宅件数]]</f>
        <v>231</v>
      </c>
      <c r="J489" s="283" t="e" cm="1">
        <f t="array" aca="1" ref="J489" ca="1">単価区分(エリアマスタ[[#This Row],[地区]])</f>
        <v>#NAME?</v>
      </c>
    </row>
    <row r="490" spans="1:10">
      <c r="A490" s="272">
        <v>16</v>
      </c>
      <c r="B490" s="272">
        <v>23</v>
      </c>
      <c r="C490" s="99" t="str">
        <f t="shared" si="8"/>
        <v>16-23</v>
      </c>
      <c r="D490" s="102" t="e" cm="1">
        <f t="array" aca="1" ref="D490" ca="1">地区名(エリアマスタ[[#This Row],[地区]])</f>
        <v>#NAME?</v>
      </c>
      <c r="E490" s="282">
        <f>エリアマスタ[[#This Row],[No]]</f>
        <v>23</v>
      </c>
      <c r="F490" s="281" t="s">
        <v>642</v>
      </c>
      <c r="G490" s="283">
        <v>127</v>
      </c>
      <c r="H490" s="283">
        <v>18</v>
      </c>
      <c r="I490" s="283">
        <f>エリアマスタ[[#This Row],[戸建件数]]+エリアマスタ[[#This Row],[集合住宅件数]]</f>
        <v>145</v>
      </c>
      <c r="J490" s="283" t="e" cm="1">
        <f t="array" aca="1" ref="J490" ca="1">単価区分(エリアマスタ[[#This Row],[地区]])</f>
        <v>#NAME?</v>
      </c>
    </row>
    <row r="491" spans="1:10">
      <c r="A491" s="272">
        <v>16</v>
      </c>
      <c r="B491" s="272">
        <v>24</v>
      </c>
      <c r="C491" s="99" t="str">
        <f t="shared" si="8"/>
        <v>16-24</v>
      </c>
      <c r="D491" s="102" t="e" cm="1">
        <f t="array" aca="1" ref="D491" ca="1">地区名(エリアマスタ[[#This Row],[地区]])</f>
        <v>#NAME?</v>
      </c>
      <c r="E491" s="282">
        <f>エリアマスタ[[#This Row],[No]]</f>
        <v>24</v>
      </c>
      <c r="F491" s="281" t="s">
        <v>643</v>
      </c>
      <c r="G491" s="283">
        <v>140</v>
      </c>
      <c r="H491" s="283">
        <v>100</v>
      </c>
      <c r="I491" s="283">
        <f>エリアマスタ[[#This Row],[戸建件数]]+エリアマスタ[[#This Row],[集合住宅件数]]</f>
        <v>240</v>
      </c>
      <c r="J491" s="283" t="e" cm="1">
        <f t="array" aca="1" ref="J491" ca="1">単価区分(エリアマスタ[[#This Row],[地区]])</f>
        <v>#NAME?</v>
      </c>
    </row>
    <row r="492" spans="1:10">
      <c r="A492" s="272">
        <v>16</v>
      </c>
      <c r="B492" s="272">
        <v>25</v>
      </c>
      <c r="C492" s="99" t="str">
        <f t="shared" si="8"/>
        <v>16-25</v>
      </c>
      <c r="D492" s="102" t="e" cm="1">
        <f t="array" aca="1" ref="D492" ca="1">地区名(エリアマスタ[[#This Row],[地区]])</f>
        <v>#NAME?</v>
      </c>
      <c r="E492" s="282">
        <f>エリアマスタ[[#This Row],[No]]</f>
        <v>25</v>
      </c>
      <c r="F492" s="281" t="s">
        <v>644</v>
      </c>
      <c r="G492" s="283">
        <v>138</v>
      </c>
      <c r="H492" s="283">
        <v>135</v>
      </c>
      <c r="I492" s="283">
        <f>エリアマスタ[[#This Row],[戸建件数]]+エリアマスタ[[#This Row],[集合住宅件数]]</f>
        <v>273</v>
      </c>
      <c r="J492" s="283" t="e" cm="1">
        <f t="array" aca="1" ref="J492" ca="1">単価区分(エリアマスタ[[#This Row],[地区]])</f>
        <v>#NAME?</v>
      </c>
    </row>
    <row r="493" spans="1:10">
      <c r="A493" s="272">
        <v>16</v>
      </c>
      <c r="B493" s="272">
        <v>27</v>
      </c>
      <c r="C493" s="99" t="str">
        <f t="shared" si="8"/>
        <v>16-27</v>
      </c>
      <c r="D493" s="102" t="e" cm="1">
        <f t="array" aca="1" ref="D493" ca="1">地区名(エリアマスタ[[#This Row],[地区]])</f>
        <v>#NAME?</v>
      </c>
      <c r="E493" s="282">
        <f>エリアマスタ[[#This Row],[No]]</f>
        <v>27</v>
      </c>
      <c r="F493" s="281" t="s">
        <v>646</v>
      </c>
      <c r="G493" s="283">
        <v>179</v>
      </c>
      <c r="H493" s="283">
        <v>47</v>
      </c>
      <c r="I493" s="283">
        <f>エリアマスタ[[#This Row],[戸建件数]]+エリアマスタ[[#This Row],[集合住宅件数]]</f>
        <v>226</v>
      </c>
      <c r="J493" s="283" t="e" cm="1">
        <f t="array" aca="1" ref="J493" ca="1">単価区分(エリアマスタ[[#This Row],[地区]])</f>
        <v>#NAME?</v>
      </c>
    </row>
    <row r="494" spans="1:10">
      <c r="A494" s="272">
        <v>16</v>
      </c>
      <c r="B494" s="272">
        <v>28</v>
      </c>
      <c r="C494" s="99" t="str">
        <f t="shared" si="8"/>
        <v>16-28</v>
      </c>
      <c r="D494" s="102" t="e" cm="1">
        <f t="array" aca="1" ref="D494" ca="1">地区名(エリアマスタ[[#This Row],[地区]])</f>
        <v>#NAME?</v>
      </c>
      <c r="E494" s="282">
        <f>エリアマスタ[[#This Row],[No]]</f>
        <v>28</v>
      </c>
      <c r="F494" s="281" t="s">
        <v>647</v>
      </c>
      <c r="G494" s="283">
        <v>125</v>
      </c>
      <c r="H494" s="283">
        <v>91</v>
      </c>
      <c r="I494" s="283">
        <f>エリアマスタ[[#This Row],[戸建件数]]+エリアマスタ[[#This Row],[集合住宅件数]]</f>
        <v>216</v>
      </c>
      <c r="J494" s="283" t="e" cm="1">
        <f t="array" aca="1" ref="J494" ca="1">単価区分(エリアマスタ[[#This Row],[地区]])</f>
        <v>#NAME?</v>
      </c>
    </row>
    <row r="495" spans="1:10">
      <c r="A495" s="272">
        <v>16</v>
      </c>
      <c r="B495" s="272">
        <v>29</v>
      </c>
      <c r="C495" s="99" t="str">
        <f t="shared" si="8"/>
        <v>16-29</v>
      </c>
      <c r="D495" s="102" t="e" cm="1">
        <f t="array" aca="1" ref="D495" ca="1">地区名(エリアマスタ[[#This Row],[地区]])</f>
        <v>#NAME?</v>
      </c>
      <c r="E495" s="282">
        <f>エリアマスタ[[#This Row],[No]]</f>
        <v>29</v>
      </c>
      <c r="F495" s="281" t="s">
        <v>648</v>
      </c>
      <c r="G495" s="283">
        <v>140</v>
      </c>
      <c r="H495" s="283">
        <v>28</v>
      </c>
      <c r="I495" s="283">
        <f>エリアマスタ[[#This Row],[戸建件数]]+エリアマスタ[[#This Row],[集合住宅件数]]</f>
        <v>168</v>
      </c>
      <c r="J495" s="283" t="e" cm="1">
        <f t="array" aca="1" ref="J495" ca="1">単価区分(エリアマスタ[[#This Row],[地区]])</f>
        <v>#NAME?</v>
      </c>
    </row>
    <row r="496" spans="1:10">
      <c r="A496" s="272">
        <v>16</v>
      </c>
      <c r="B496" s="272">
        <v>30</v>
      </c>
      <c r="C496" s="99" t="str">
        <f t="shared" si="8"/>
        <v>16-30</v>
      </c>
      <c r="D496" s="102" t="e" cm="1">
        <f t="array" aca="1" ref="D496" ca="1">地区名(エリアマスタ[[#This Row],[地区]])</f>
        <v>#NAME?</v>
      </c>
      <c r="E496" s="282">
        <f>エリアマスタ[[#This Row],[No]]</f>
        <v>30</v>
      </c>
      <c r="F496" s="281" t="s">
        <v>135</v>
      </c>
      <c r="G496" s="283">
        <v>122</v>
      </c>
      <c r="H496" s="283">
        <v>76</v>
      </c>
      <c r="I496" s="283">
        <f>エリアマスタ[[#This Row],[戸建件数]]+エリアマスタ[[#This Row],[集合住宅件数]]</f>
        <v>198</v>
      </c>
      <c r="J496" s="283" t="e" cm="1">
        <f t="array" aca="1" ref="J496" ca="1">単価区分(エリアマスタ[[#This Row],[地区]])</f>
        <v>#NAME?</v>
      </c>
    </row>
    <row r="497" spans="1:10">
      <c r="A497" s="272">
        <v>16</v>
      </c>
      <c r="B497" s="272">
        <v>31</v>
      </c>
      <c r="C497" s="99" t="str">
        <f t="shared" si="8"/>
        <v>16-31</v>
      </c>
      <c r="D497" s="102" t="e" cm="1">
        <f t="array" aca="1" ref="D497" ca="1">地区名(エリアマスタ[[#This Row],[地区]])</f>
        <v>#NAME?</v>
      </c>
      <c r="E497" s="282">
        <f>エリアマスタ[[#This Row],[No]]</f>
        <v>31</v>
      </c>
      <c r="F497" s="281" t="s">
        <v>136</v>
      </c>
      <c r="G497" s="283">
        <v>270</v>
      </c>
      <c r="H497" s="283">
        <v>125</v>
      </c>
      <c r="I497" s="283">
        <f>エリアマスタ[[#This Row],[戸建件数]]+エリアマスタ[[#This Row],[集合住宅件数]]</f>
        <v>395</v>
      </c>
      <c r="J497" s="283" t="e" cm="1">
        <f t="array" aca="1" ref="J497" ca="1">単価区分(エリアマスタ[[#This Row],[地区]])</f>
        <v>#NAME?</v>
      </c>
    </row>
    <row r="498" spans="1:10">
      <c r="A498" s="272">
        <v>17</v>
      </c>
      <c r="B498" s="272">
        <v>1</v>
      </c>
      <c r="C498" s="99" t="str">
        <f t="shared" si="8"/>
        <v>17-1</v>
      </c>
      <c r="D498" s="102" t="e" cm="1">
        <f t="array" aca="1" ref="D498" ca="1">地区名(エリアマスタ[[#This Row],[地区]])</f>
        <v>#NAME?</v>
      </c>
      <c r="E498" s="282">
        <f>エリアマスタ[[#This Row],[No]]</f>
        <v>1</v>
      </c>
      <c r="F498" s="281" t="s">
        <v>126</v>
      </c>
      <c r="G498" s="283">
        <v>97</v>
      </c>
      <c r="H498" s="283">
        <v>155</v>
      </c>
      <c r="I498" s="283">
        <f>エリアマスタ[[#This Row],[戸建件数]]+エリアマスタ[[#This Row],[集合住宅件数]]</f>
        <v>252</v>
      </c>
      <c r="J498" s="283" t="e" cm="1">
        <f t="array" aca="1" ref="J498" ca="1">単価区分(エリアマスタ[[#This Row],[地区]])</f>
        <v>#NAME?</v>
      </c>
    </row>
    <row r="499" spans="1:10">
      <c r="A499" s="272">
        <v>17</v>
      </c>
      <c r="B499" s="272">
        <v>2</v>
      </c>
      <c r="C499" s="99" t="str">
        <f t="shared" si="8"/>
        <v>17-2</v>
      </c>
      <c r="D499" s="102" t="e" cm="1">
        <f t="array" aca="1" ref="D499" ca="1">地区名(エリアマスタ[[#This Row],[地区]])</f>
        <v>#NAME?</v>
      </c>
      <c r="E499" s="282">
        <f>エリアマスタ[[#This Row],[No]]</f>
        <v>2</v>
      </c>
      <c r="F499" s="281" t="s">
        <v>649</v>
      </c>
      <c r="G499" s="283">
        <v>151</v>
      </c>
      <c r="H499" s="283">
        <v>156</v>
      </c>
      <c r="I499" s="283">
        <f>エリアマスタ[[#This Row],[戸建件数]]+エリアマスタ[[#This Row],[集合住宅件数]]</f>
        <v>307</v>
      </c>
      <c r="J499" s="283" t="e" cm="1">
        <f t="array" aca="1" ref="J499" ca="1">単価区分(エリアマスタ[[#This Row],[地区]])</f>
        <v>#NAME?</v>
      </c>
    </row>
    <row r="500" spans="1:10">
      <c r="A500" s="272">
        <v>17</v>
      </c>
      <c r="B500" s="272">
        <v>3</v>
      </c>
      <c r="C500" s="99" t="str">
        <f t="shared" si="8"/>
        <v>17-3</v>
      </c>
      <c r="D500" s="102" t="e" cm="1">
        <f t="array" aca="1" ref="D500" ca="1">地区名(エリアマスタ[[#This Row],[地区]])</f>
        <v>#NAME?</v>
      </c>
      <c r="E500" s="282">
        <f>エリアマスタ[[#This Row],[No]]</f>
        <v>3</v>
      </c>
      <c r="F500" s="281" t="s">
        <v>650</v>
      </c>
      <c r="G500" s="283">
        <v>0</v>
      </c>
      <c r="H500" s="283">
        <v>355</v>
      </c>
      <c r="I500" s="283">
        <f>エリアマスタ[[#This Row],[戸建件数]]+エリアマスタ[[#This Row],[集合住宅件数]]</f>
        <v>355</v>
      </c>
      <c r="J500" s="283" t="e" cm="1">
        <f t="array" aca="1" ref="J500" ca="1">単価区分(エリアマスタ[[#This Row],[地区]])</f>
        <v>#NAME?</v>
      </c>
    </row>
    <row r="501" spans="1:10">
      <c r="A501" s="272">
        <v>17</v>
      </c>
      <c r="B501" s="272">
        <v>4</v>
      </c>
      <c r="C501" s="99" t="str">
        <f t="shared" si="8"/>
        <v>17-4</v>
      </c>
      <c r="D501" s="102" t="e" cm="1">
        <f t="array" aca="1" ref="D501" ca="1">地区名(エリアマスタ[[#This Row],[地区]])</f>
        <v>#NAME?</v>
      </c>
      <c r="E501" s="282">
        <f>エリアマスタ[[#This Row],[No]]</f>
        <v>4</v>
      </c>
      <c r="F501" s="281" t="s">
        <v>651</v>
      </c>
      <c r="G501" s="283">
        <v>113</v>
      </c>
      <c r="H501" s="283">
        <v>82</v>
      </c>
      <c r="I501" s="283">
        <f>エリアマスタ[[#This Row],[戸建件数]]+エリアマスタ[[#This Row],[集合住宅件数]]</f>
        <v>195</v>
      </c>
      <c r="J501" s="283" t="e" cm="1">
        <f t="array" aca="1" ref="J501" ca="1">単価区分(エリアマスタ[[#This Row],[地区]])</f>
        <v>#NAME?</v>
      </c>
    </row>
    <row r="502" spans="1:10">
      <c r="A502" s="272">
        <v>17</v>
      </c>
      <c r="B502" s="272">
        <v>5</v>
      </c>
      <c r="C502" s="99" t="str">
        <f t="shared" si="8"/>
        <v>17-5</v>
      </c>
      <c r="D502" s="102" t="e" cm="1">
        <f t="array" aca="1" ref="D502" ca="1">地区名(エリアマスタ[[#This Row],[地区]])</f>
        <v>#NAME?</v>
      </c>
      <c r="E502" s="282">
        <f>エリアマスタ[[#This Row],[No]]</f>
        <v>5</v>
      </c>
      <c r="F502" s="281" t="s">
        <v>652</v>
      </c>
      <c r="G502" s="283">
        <v>9</v>
      </c>
      <c r="H502" s="283">
        <v>398</v>
      </c>
      <c r="I502" s="283">
        <f>エリアマスタ[[#This Row],[戸建件数]]+エリアマスタ[[#This Row],[集合住宅件数]]</f>
        <v>407</v>
      </c>
      <c r="J502" s="283" t="e" cm="1">
        <f t="array" aca="1" ref="J502" ca="1">単価区分(エリアマスタ[[#This Row],[地区]])</f>
        <v>#NAME?</v>
      </c>
    </row>
    <row r="503" spans="1:10">
      <c r="A503" s="272">
        <v>17</v>
      </c>
      <c r="B503" s="272">
        <v>6</v>
      </c>
      <c r="C503" s="99" t="str">
        <f t="shared" si="8"/>
        <v>17-6</v>
      </c>
      <c r="D503" s="102" t="e" cm="1">
        <f t="array" aca="1" ref="D503" ca="1">地区名(エリアマスタ[[#This Row],[地区]])</f>
        <v>#NAME?</v>
      </c>
      <c r="E503" s="282">
        <f>エリアマスタ[[#This Row],[No]]</f>
        <v>6</v>
      </c>
      <c r="F503" s="281" t="s">
        <v>653</v>
      </c>
      <c r="G503" s="283">
        <v>181</v>
      </c>
      <c r="H503" s="283">
        <v>349</v>
      </c>
      <c r="I503" s="283">
        <f>エリアマスタ[[#This Row],[戸建件数]]+エリアマスタ[[#This Row],[集合住宅件数]]</f>
        <v>530</v>
      </c>
      <c r="J503" s="283" t="e" cm="1">
        <f t="array" aca="1" ref="J503" ca="1">単価区分(エリアマスタ[[#This Row],[地区]])</f>
        <v>#NAME?</v>
      </c>
    </row>
    <row r="504" spans="1:10">
      <c r="A504" s="272">
        <v>17</v>
      </c>
      <c r="B504" s="272">
        <v>7</v>
      </c>
      <c r="C504" s="99" t="str">
        <f t="shared" si="8"/>
        <v>17-7</v>
      </c>
      <c r="D504" s="102" t="e" cm="1">
        <f t="array" aca="1" ref="D504" ca="1">地区名(エリアマスタ[[#This Row],[地区]])</f>
        <v>#NAME?</v>
      </c>
      <c r="E504" s="282">
        <f>エリアマスタ[[#This Row],[No]]</f>
        <v>7</v>
      </c>
      <c r="F504" s="281" t="s">
        <v>654</v>
      </c>
      <c r="G504" s="283">
        <v>182</v>
      </c>
      <c r="H504" s="283">
        <v>85</v>
      </c>
      <c r="I504" s="283">
        <f>エリアマスタ[[#This Row],[戸建件数]]+エリアマスタ[[#This Row],[集合住宅件数]]</f>
        <v>267</v>
      </c>
      <c r="J504" s="283" t="e" cm="1">
        <f t="array" aca="1" ref="J504" ca="1">単価区分(エリアマスタ[[#This Row],[地区]])</f>
        <v>#NAME?</v>
      </c>
    </row>
    <row r="505" spans="1:10">
      <c r="A505" s="272">
        <v>17</v>
      </c>
      <c r="B505" s="272">
        <v>8</v>
      </c>
      <c r="C505" s="99" t="str">
        <f t="shared" si="8"/>
        <v>17-8</v>
      </c>
      <c r="D505" s="102" t="e" cm="1">
        <f t="array" aca="1" ref="D505" ca="1">地区名(エリアマスタ[[#This Row],[地区]])</f>
        <v>#NAME?</v>
      </c>
      <c r="E505" s="282">
        <f>エリアマスタ[[#This Row],[No]]</f>
        <v>8</v>
      </c>
      <c r="F505" s="281" t="s">
        <v>655</v>
      </c>
      <c r="G505" s="283">
        <v>166</v>
      </c>
      <c r="H505" s="283">
        <v>51</v>
      </c>
      <c r="I505" s="283">
        <f>エリアマスタ[[#This Row],[戸建件数]]+エリアマスタ[[#This Row],[集合住宅件数]]</f>
        <v>217</v>
      </c>
      <c r="J505" s="283" t="e" cm="1">
        <f t="array" aca="1" ref="J505" ca="1">単価区分(エリアマスタ[[#This Row],[地区]])</f>
        <v>#NAME?</v>
      </c>
    </row>
    <row r="506" spans="1:10">
      <c r="A506" s="272">
        <v>17</v>
      </c>
      <c r="B506" s="272">
        <v>9</v>
      </c>
      <c r="C506" s="99" t="str">
        <f t="shared" si="8"/>
        <v>17-9</v>
      </c>
      <c r="D506" s="102" t="e" cm="1">
        <f t="array" aca="1" ref="D506" ca="1">地区名(エリアマスタ[[#This Row],[地区]])</f>
        <v>#NAME?</v>
      </c>
      <c r="E506" s="282">
        <f>エリアマスタ[[#This Row],[No]]</f>
        <v>9</v>
      </c>
      <c r="F506" s="281" t="s">
        <v>656</v>
      </c>
      <c r="G506" s="283">
        <v>193</v>
      </c>
      <c r="H506" s="283">
        <v>38</v>
      </c>
      <c r="I506" s="283">
        <f>エリアマスタ[[#This Row],[戸建件数]]+エリアマスタ[[#This Row],[集合住宅件数]]</f>
        <v>231</v>
      </c>
      <c r="J506" s="283" t="e" cm="1">
        <f t="array" aca="1" ref="J506" ca="1">単価区分(エリアマスタ[[#This Row],[地区]])</f>
        <v>#NAME?</v>
      </c>
    </row>
    <row r="507" spans="1:10">
      <c r="A507" s="272">
        <v>17</v>
      </c>
      <c r="B507" s="272">
        <v>10</v>
      </c>
      <c r="C507" s="99" t="str">
        <f t="shared" si="8"/>
        <v>17-10</v>
      </c>
      <c r="D507" s="102" t="e" cm="1">
        <f t="array" aca="1" ref="D507" ca="1">地区名(エリアマスタ[[#This Row],[地区]])</f>
        <v>#NAME?</v>
      </c>
      <c r="E507" s="282">
        <f>エリアマスタ[[#This Row],[No]]</f>
        <v>10</v>
      </c>
      <c r="F507" s="281" t="s">
        <v>657</v>
      </c>
      <c r="G507" s="283">
        <v>183</v>
      </c>
      <c r="H507" s="283">
        <v>175</v>
      </c>
      <c r="I507" s="283">
        <f>エリアマスタ[[#This Row],[戸建件数]]+エリアマスタ[[#This Row],[集合住宅件数]]</f>
        <v>358</v>
      </c>
      <c r="J507" s="283" t="e" cm="1">
        <f t="array" aca="1" ref="J507" ca="1">単価区分(エリアマスタ[[#This Row],[地区]])</f>
        <v>#NAME?</v>
      </c>
    </row>
    <row r="508" spans="1:10">
      <c r="A508" s="272">
        <v>17</v>
      </c>
      <c r="B508" s="272">
        <v>11</v>
      </c>
      <c r="C508" s="99" t="str">
        <f t="shared" si="8"/>
        <v>17-11</v>
      </c>
      <c r="D508" s="102" t="e" cm="1">
        <f t="array" aca="1" ref="D508" ca="1">地区名(エリアマスタ[[#This Row],[地区]])</f>
        <v>#NAME?</v>
      </c>
      <c r="E508" s="282">
        <f>エリアマスタ[[#This Row],[No]]</f>
        <v>11</v>
      </c>
      <c r="F508" s="281" t="s">
        <v>658</v>
      </c>
      <c r="G508" s="283">
        <v>45</v>
      </c>
      <c r="H508" s="283">
        <v>15</v>
      </c>
      <c r="I508" s="283">
        <f>エリアマスタ[[#This Row],[戸建件数]]+エリアマスタ[[#This Row],[集合住宅件数]]</f>
        <v>60</v>
      </c>
      <c r="J508" s="283" t="e" cm="1">
        <f t="array" aca="1" ref="J508" ca="1">単価区分(エリアマスタ[[#This Row],[地区]])</f>
        <v>#NAME?</v>
      </c>
    </row>
    <row r="509" spans="1:10">
      <c r="A509" s="272">
        <v>17</v>
      </c>
      <c r="B509" s="272">
        <v>12</v>
      </c>
      <c r="C509" s="99" t="str">
        <f t="shared" si="8"/>
        <v>17-12</v>
      </c>
      <c r="D509" s="102" t="e" cm="1">
        <f t="array" aca="1" ref="D509" ca="1">地区名(エリアマスタ[[#This Row],[地区]])</f>
        <v>#NAME?</v>
      </c>
      <c r="E509" s="282">
        <f>エリアマスタ[[#This Row],[No]]</f>
        <v>12</v>
      </c>
      <c r="F509" s="281" t="s">
        <v>659</v>
      </c>
      <c r="G509" s="283">
        <v>299</v>
      </c>
      <c r="H509" s="283">
        <v>208</v>
      </c>
      <c r="I509" s="283">
        <f>エリアマスタ[[#This Row],[戸建件数]]+エリアマスタ[[#This Row],[集合住宅件数]]</f>
        <v>507</v>
      </c>
      <c r="J509" s="283" t="e" cm="1">
        <f t="array" aca="1" ref="J509" ca="1">単価区分(エリアマスタ[[#This Row],[地区]])</f>
        <v>#NAME?</v>
      </c>
    </row>
    <row r="510" spans="1:10">
      <c r="A510" s="272">
        <v>17</v>
      </c>
      <c r="B510" s="272">
        <v>13</v>
      </c>
      <c r="C510" s="99" t="str">
        <f t="shared" si="8"/>
        <v>17-13</v>
      </c>
      <c r="D510" s="102" t="e" cm="1">
        <f t="array" aca="1" ref="D510" ca="1">地区名(エリアマスタ[[#This Row],[地区]])</f>
        <v>#NAME?</v>
      </c>
      <c r="E510" s="282">
        <f>エリアマスタ[[#This Row],[No]]</f>
        <v>13</v>
      </c>
      <c r="F510" s="281" t="s">
        <v>660</v>
      </c>
      <c r="G510" s="283">
        <v>121</v>
      </c>
      <c r="H510" s="283">
        <v>16</v>
      </c>
      <c r="I510" s="283">
        <f>エリアマスタ[[#This Row],[戸建件数]]+エリアマスタ[[#This Row],[集合住宅件数]]</f>
        <v>137</v>
      </c>
      <c r="J510" s="283" t="e" cm="1">
        <f t="array" aca="1" ref="J510" ca="1">単価区分(エリアマスタ[[#This Row],[地区]])</f>
        <v>#NAME?</v>
      </c>
    </row>
    <row r="511" spans="1:10">
      <c r="A511" s="272">
        <v>17</v>
      </c>
      <c r="B511" s="272">
        <v>14</v>
      </c>
      <c r="C511" s="99" t="str">
        <f t="shared" si="8"/>
        <v>17-14</v>
      </c>
      <c r="D511" s="102" t="e" cm="1">
        <f t="array" aca="1" ref="D511" ca="1">地区名(エリアマスタ[[#This Row],[地区]])</f>
        <v>#NAME?</v>
      </c>
      <c r="E511" s="282">
        <f>エリアマスタ[[#This Row],[No]]</f>
        <v>14</v>
      </c>
      <c r="F511" s="281" t="s">
        <v>661</v>
      </c>
      <c r="G511" s="283">
        <v>105</v>
      </c>
      <c r="H511" s="283">
        <v>300</v>
      </c>
      <c r="I511" s="283">
        <f>エリアマスタ[[#This Row],[戸建件数]]+エリアマスタ[[#This Row],[集合住宅件数]]</f>
        <v>405</v>
      </c>
      <c r="J511" s="283" t="e" cm="1">
        <f t="array" aca="1" ref="J511" ca="1">単価区分(エリアマスタ[[#This Row],[地区]])</f>
        <v>#NAME?</v>
      </c>
    </row>
    <row r="512" spans="1:10">
      <c r="A512" s="272">
        <v>17</v>
      </c>
      <c r="B512" s="272">
        <v>15</v>
      </c>
      <c r="C512" s="99" t="str">
        <f t="shared" si="8"/>
        <v>17-15</v>
      </c>
      <c r="D512" s="102" t="e" cm="1">
        <f t="array" aca="1" ref="D512" ca="1">地区名(エリアマスタ[[#This Row],[地区]])</f>
        <v>#NAME?</v>
      </c>
      <c r="E512" s="282">
        <f>エリアマスタ[[#This Row],[No]]</f>
        <v>15</v>
      </c>
      <c r="F512" s="281" t="s">
        <v>662</v>
      </c>
      <c r="G512" s="283">
        <v>184</v>
      </c>
      <c r="H512" s="283">
        <v>66</v>
      </c>
      <c r="I512" s="283">
        <f>エリアマスタ[[#This Row],[戸建件数]]+エリアマスタ[[#This Row],[集合住宅件数]]</f>
        <v>250</v>
      </c>
      <c r="J512" s="283" t="e" cm="1">
        <f t="array" aca="1" ref="J512" ca="1">単価区分(エリアマスタ[[#This Row],[地区]])</f>
        <v>#NAME?</v>
      </c>
    </row>
    <row r="513" spans="1:10">
      <c r="A513" s="272">
        <v>17</v>
      </c>
      <c r="B513" s="272">
        <v>16</v>
      </c>
      <c r="C513" s="99" t="str">
        <f t="shared" si="8"/>
        <v>17-16</v>
      </c>
      <c r="D513" s="102" t="e" cm="1">
        <f t="array" aca="1" ref="D513" ca="1">地区名(エリアマスタ[[#This Row],[地区]])</f>
        <v>#NAME?</v>
      </c>
      <c r="E513" s="282">
        <f>エリアマスタ[[#This Row],[No]]</f>
        <v>16</v>
      </c>
      <c r="F513" s="281" t="s">
        <v>663</v>
      </c>
      <c r="G513" s="283">
        <v>208</v>
      </c>
      <c r="H513" s="283">
        <v>99</v>
      </c>
      <c r="I513" s="283">
        <f>エリアマスタ[[#This Row],[戸建件数]]+エリアマスタ[[#This Row],[集合住宅件数]]</f>
        <v>307</v>
      </c>
      <c r="J513" s="283" t="e" cm="1">
        <f t="array" aca="1" ref="J513" ca="1">単価区分(エリアマスタ[[#This Row],[地区]])</f>
        <v>#NAME?</v>
      </c>
    </row>
    <row r="514" spans="1:10">
      <c r="A514" s="272">
        <v>17</v>
      </c>
      <c r="B514" s="272">
        <v>17</v>
      </c>
      <c r="C514" s="99" t="str">
        <f t="shared" si="8"/>
        <v>17-17</v>
      </c>
      <c r="D514" s="102" t="e" cm="1">
        <f t="array" aca="1" ref="D514" ca="1">地区名(エリアマスタ[[#This Row],[地区]])</f>
        <v>#NAME?</v>
      </c>
      <c r="E514" s="282">
        <f>エリアマスタ[[#This Row],[No]]</f>
        <v>17</v>
      </c>
      <c r="F514" s="281" t="s">
        <v>664</v>
      </c>
      <c r="G514" s="283">
        <v>160</v>
      </c>
      <c r="H514" s="283">
        <v>47</v>
      </c>
      <c r="I514" s="283">
        <f>エリアマスタ[[#This Row],[戸建件数]]+エリアマスタ[[#This Row],[集合住宅件数]]</f>
        <v>207</v>
      </c>
      <c r="J514" s="283" t="e" cm="1">
        <f t="array" aca="1" ref="J514" ca="1">単価区分(エリアマスタ[[#This Row],[地区]])</f>
        <v>#NAME?</v>
      </c>
    </row>
    <row r="515" spans="1:10">
      <c r="A515" s="272">
        <v>17</v>
      </c>
      <c r="B515" s="272">
        <v>18</v>
      </c>
      <c r="C515" s="99" t="str">
        <f t="shared" si="8"/>
        <v>17-18</v>
      </c>
      <c r="D515" s="102" t="e" cm="1">
        <f t="array" aca="1" ref="D515" ca="1">地区名(エリアマスタ[[#This Row],[地区]])</f>
        <v>#NAME?</v>
      </c>
      <c r="E515" s="282">
        <f>エリアマスタ[[#This Row],[No]]</f>
        <v>18</v>
      </c>
      <c r="F515" s="281" t="s">
        <v>665</v>
      </c>
      <c r="G515" s="283">
        <v>258</v>
      </c>
      <c r="H515" s="283">
        <v>93</v>
      </c>
      <c r="I515" s="283">
        <f>エリアマスタ[[#This Row],[戸建件数]]+エリアマスタ[[#This Row],[集合住宅件数]]</f>
        <v>351</v>
      </c>
      <c r="J515" s="283" t="e" cm="1">
        <f t="array" aca="1" ref="J515" ca="1">単価区分(エリアマスタ[[#This Row],[地区]])</f>
        <v>#NAME?</v>
      </c>
    </row>
    <row r="516" spans="1:10">
      <c r="A516" s="272">
        <v>17</v>
      </c>
      <c r="B516" s="272">
        <v>19</v>
      </c>
      <c r="C516" s="99" t="str">
        <f t="shared" ref="C516:C579" si="9">A516&amp;"-"&amp;B516</f>
        <v>17-19</v>
      </c>
      <c r="D516" s="102" t="e" cm="1">
        <f t="array" aca="1" ref="D516" ca="1">地区名(エリアマスタ[[#This Row],[地区]])</f>
        <v>#NAME?</v>
      </c>
      <c r="E516" s="282">
        <f>エリアマスタ[[#This Row],[No]]</f>
        <v>19</v>
      </c>
      <c r="F516" s="281" t="s">
        <v>666</v>
      </c>
      <c r="G516" s="283">
        <v>259</v>
      </c>
      <c r="H516" s="283">
        <v>135</v>
      </c>
      <c r="I516" s="283">
        <f>エリアマスタ[[#This Row],[戸建件数]]+エリアマスタ[[#This Row],[集合住宅件数]]</f>
        <v>394</v>
      </c>
      <c r="J516" s="283" t="e" cm="1">
        <f t="array" aca="1" ref="J516" ca="1">単価区分(エリアマスタ[[#This Row],[地区]])</f>
        <v>#NAME?</v>
      </c>
    </row>
    <row r="517" spans="1:10">
      <c r="A517" s="272">
        <v>17</v>
      </c>
      <c r="B517" s="272">
        <v>22</v>
      </c>
      <c r="C517" s="99" t="str">
        <f t="shared" si="9"/>
        <v>17-22</v>
      </c>
      <c r="D517" s="102" t="e" cm="1">
        <f t="array" aca="1" ref="D517" ca="1">地区名(エリアマスタ[[#This Row],[地区]])</f>
        <v>#NAME?</v>
      </c>
      <c r="E517" s="282">
        <f>エリアマスタ[[#This Row],[No]]</f>
        <v>22</v>
      </c>
      <c r="F517" s="281" t="s">
        <v>669</v>
      </c>
      <c r="G517" s="283">
        <v>188</v>
      </c>
      <c r="H517" s="283">
        <v>25</v>
      </c>
      <c r="I517" s="283">
        <f>エリアマスタ[[#This Row],[戸建件数]]+エリアマスタ[[#This Row],[集合住宅件数]]</f>
        <v>213</v>
      </c>
      <c r="J517" s="283" t="e" cm="1">
        <f t="array" aca="1" ref="J517" ca="1">単価区分(エリアマスタ[[#This Row],[地区]])</f>
        <v>#NAME?</v>
      </c>
    </row>
    <row r="518" spans="1:10">
      <c r="A518" s="272">
        <v>17</v>
      </c>
      <c r="B518" s="272">
        <v>23</v>
      </c>
      <c r="C518" s="99" t="str">
        <f t="shared" si="9"/>
        <v>17-23</v>
      </c>
      <c r="D518" s="102" t="e" cm="1">
        <f t="array" aca="1" ref="D518" ca="1">地区名(エリアマスタ[[#This Row],[地区]])</f>
        <v>#NAME?</v>
      </c>
      <c r="E518" s="282">
        <f>エリアマスタ[[#This Row],[No]]</f>
        <v>23</v>
      </c>
      <c r="F518" s="281" t="s">
        <v>670</v>
      </c>
      <c r="G518" s="283">
        <v>120</v>
      </c>
      <c r="H518" s="283">
        <v>12</v>
      </c>
      <c r="I518" s="283">
        <f>エリアマスタ[[#This Row],[戸建件数]]+エリアマスタ[[#This Row],[集合住宅件数]]</f>
        <v>132</v>
      </c>
      <c r="J518" s="283" t="e" cm="1">
        <f t="array" aca="1" ref="J518" ca="1">単価区分(エリアマスタ[[#This Row],[地区]])</f>
        <v>#NAME?</v>
      </c>
    </row>
    <row r="519" spans="1:10">
      <c r="A519" s="272">
        <v>17</v>
      </c>
      <c r="B519" s="272">
        <v>24</v>
      </c>
      <c r="C519" s="99" t="str">
        <f t="shared" si="9"/>
        <v>17-24</v>
      </c>
      <c r="D519" s="102" t="e" cm="1">
        <f t="array" aca="1" ref="D519" ca="1">地区名(エリアマスタ[[#This Row],[地区]])</f>
        <v>#NAME?</v>
      </c>
      <c r="E519" s="282">
        <f>エリアマスタ[[#This Row],[No]]</f>
        <v>24</v>
      </c>
      <c r="F519" s="281" t="s">
        <v>671</v>
      </c>
      <c r="G519" s="283">
        <v>43</v>
      </c>
      <c r="H519" s="283">
        <v>129</v>
      </c>
      <c r="I519" s="283">
        <f>エリアマスタ[[#This Row],[戸建件数]]+エリアマスタ[[#This Row],[集合住宅件数]]</f>
        <v>172</v>
      </c>
      <c r="J519" s="283" t="e" cm="1">
        <f t="array" aca="1" ref="J519" ca="1">単価区分(エリアマスタ[[#This Row],[地区]])</f>
        <v>#NAME?</v>
      </c>
    </row>
    <row r="520" spans="1:10">
      <c r="A520" s="272">
        <v>17</v>
      </c>
      <c r="B520" s="272">
        <v>27</v>
      </c>
      <c r="C520" s="99" t="str">
        <f t="shared" si="9"/>
        <v>17-27</v>
      </c>
      <c r="D520" s="102" t="e" cm="1">
        <f t="array" aca="1" ref="D520" ca="1">地区名(エリアマスタ[[#This Row],[地区]])</f>
        <v>#NAME?</v>
      </c>
      <c r="E520" s="282">
        <f>エリアマスタ[[#This Row],[No]]</f>
        <v>27</v>
      </c>
      <c r="F520" s="281" t="s">
        <v>674</v>
      </c>
      <c r="G520" s="283">
        <v>280</v>
      </c>
      <c r="H520" s="283">
        <v>146</v>
      </c>
      <c r="I520" s="283">
        <f>エリアマスタ[[#This Row],[戸建件数]]+エリアマスタ[[#This Row],[集合住宅件数]]</f>
        <v>426</v>
      </c>
      <c r="J520" s="283" t="e" cm="1">
        <f t="array" aca="1" ref="J520" ca="1">単価区分(エリアマスタ[[#This Row],[地区]])</f>
        <v>#NAME?</v>
      </c>
    </row>
    <row r="521" spans="1:10">
      <c r="A521" s="272">
        <v>17</v>
      </c>
      <c r="B521" s="272">
        <v>28</v>
      </c>
      <c r="C521" s="99" t="str">
        <f t="shared" si="9"/>
        <v>17-28</v>
      </c>
      <c r="D521" s="102" t="e" cm="1">
        <f t="array" aca="1" ref="D521" ca="1">地区名(エリアマスタ[[#This Row],[地区]])</f>
        <v>#NAME?</v>
      </c>
      <c r="E521" s="282">
        <f>エリアマスタ[[#This Row],[No]]</f>
        <v>28</v>
      </c>
      <c r="F521" s="281" t="s">
        <v>675</v>
      </c>
      <c r="G521" s="283">
        <v>190</v>
      </c>
      <c r="H521" s="283">
        <v>233</v>
      </c>
      <c r="I521" s="283">
        <f>エリアマスタ[[#This Row],[戸建件数]]+エリアマスタ[[#This Row],[集合住宅件数]]</f>
        <v>423</v>
      </c>
      <c r="J521" s="283" t="e" cm="1">
        <f t="array" aca="1" ref="J521" ca="1">単価区分(エリアマスタ[[#This Row],[地区]])</f>
        <v>#NAME?</v>
      </c>
    </row>
    <row r="522" spans="1:10">
      <c r="A522" s="272">
        <v>17</v>
      </c>
      <c r="B522" s="272">
        <v>29</v>
      </c>
      <c r="C522" s="99" t="str">
        <f t="shared" si="9"/>
        <v>17-29</v>
      </c>
      <c r="D522" s="102" t="e" cm="1">
        <f t="array" aca="1" ref="D522" ca="1">地区名(エリアマスタ[[#This Row],[地区]])</f>
        <v>#NAME?</v>
      </c>
      <c r="E522" s="282">
        <f>エリアマスタ[[#This Row],[No]]</f>
        <v>29</v>
      </c>
      <c r="F522" s="281" t="s">
        <v>676</v>
      </c>
      <c r="G522" s="283">
        <v>165</v>
      </c>
      <c r="H522" s="283">
        <v>248</v>
      </c>
      <c r="I522" s="283">
        <f>エリアマスタ[[#This Row],[戸建件数]]+エリアマスタ[[#This Row],[集合住宅件数]]</f>
        <v>413</v>
      </c>
      <c r="J522" s="283" t="e" cm="1">
        <f t="array" aca="1" ref="J522" ca="1">単価区分(エリアマスタ[[#This Row],[地区]])</f>
        <v>#NAME?</v>
      </c>
    </row>
    <row r="523" spans="1:10">
      <c r="A523" s="272">
        <v>17</v>
      </c>
      <c r="B523" s="272">
        <v>30</v>
      </c>
      <c r="C523" s="99" t="str">
        <f t="shared" si="9"/>
        <v>17-30</v>
      </c>
      <c r="D523" s="102" t="e" cm="1">
        <f t="array" aca="1" ref="D523" ca="1">地区名(エリアマスタ[[#This Row],[地区]])</f>
        <v>#NAME?</v>
      </c>
      <c r="E523" s="282">
        <f>エリアマスタ[[#This Row],[No]]</f>
        <v>30</v>
      </c>
      <c r="F523" s="281" t="s">
        <v>677</v>
      </c>
      <c r="G523" s="283">
        <v>169</v>
      </c>
      <c r="H523" s="283">
        <v>96</v>
      </c>
      <c r="I523" s="283">
        <f>エリアマスタ[[#This Row],[戸建件数]]+エリアマスタ[[#This Row],[集合住宅件数]]</f>
        <v>265</v>
      </c>
      <c r="J523" s="283" t="e" cm="1">
        <f t="array" aca="1" ref="J523" ca="1">単価区分(エリアマスタ[[#This Row],[地区]])</f>
        <v>#NAME?</v>
      </c>
    </row>
    <row r="524" spans="1:10">
      <c r="A524" s="272">
        <v>17</v>
      </c>
      <c r="B524" s="272">
        <v>31</v>
      </c>
      <c r="C524" s="99" t="str">
        <f t="shared" si="9"/>
        <v>17-31</v>
      </c>
      <c r="D524" s="102" t="e" cm="1">
        <f t="array" aca="1" ref="D524" ca="1">地区名(エリアマスタ[[#This Row],[地区]])</f>
        <v>#NAME?</v>
      </c>
      <c r="E524" s="282">
        <f>エリアマスタ[[#This Row],[No]]</f>
        <v>31</v>
      </c>
      <c r="F524" s="281" t="s">
        <v>678</v>
      </c>
      <c r="G524" s="283">
        <v>86</v>
      </c>
      <c r="H524" s="283">
        <v>245</v>
      </c>
      <c r="I524" s="283">
        <f>エリアマスタ[[#This Row],[戸建件数]]+エリアマスタ[[#This Row],[集合住宅件数]]</f>
        <v>331</v>
      </c>
      <c r="J524" s="283" t="e" cm="1">
        <f t="array" aca="1" ref="J524" ca="1">単価区分(エリアマスタ[[#This Row],[地区]])</f>
        <v>#NAME?</v>
      </c>
    </row>
    <row r="525" spans="1:10">
      <c r="A525" s="272">
        <v>17</v>
      </c>
      <c r="B525" s="272">
        <v>32</v>
      </c>
      <c r="C525" s="99" t="str">
        <f t="shared" si="9"/>
        <v>17-32</v>
      </c>
      <c r="D525" s="102" t="e" cm="1">
        <f t="array" aca="1" ref="D525" ca="1">地区名(エリアマスタ[[#This Row],[地区]])</f>
        <v>#NAME?</v>
      </c>
      <c r="E525" s="282">
        <f>エリアマスタ[[#This Row],[No]]</f>
        <v>32</v>
      </c>
      <c r="F525" s="281" t="s">
        <v>679</v>
      </c>
      <c r="G525" s="283">
        <v>232</v>
      </c>
      <c r="H525" s="283">
        <v>187</v>
      </c>
      <c r="I525" s="283">
        <f>エリアマスタ[[#This Row],[戸建件数]]+エリアマスタ[[#This Row],[集合住宅件数]]</f>
        <v>419</v>
      </c>
      <c r="J525" s="283" t="e" cm="1">
        <f t="array" aca="1" ref="J525" ca="1">単価区分(エリアマスタ[[#This Row],[地区]])</f>
        <v>#NAME?</v>
      </c>
    </row>
    <row r="526" spans="1:10">
      <c r="A526" s="272">
        <v>17</v>
      </c>
      <c r="B526" s="272">
        <v>33</v>
      </c>
      <c r="C526" s="99" t="str">
        <f t="shared" si="9"/>
        <v>17-33</v>
      </c>
      <c r="D526" s="102" t="e" cm="1">
        <f t="array" aca="1" ref="D526" ca="1">地区名(エリアマスタ[[#This Row],[地区]])</f>
        <v>#NAME?</v>
      </c>
      <c r="E526" s="282">
        <f>エリアマスタ[[#This Row],[No]]</f>
        <v>33</v>
      </c>
      <c r="F526" s="281" t="s">
        <v>20</v>
      </c>
      <c r="G526" s="283">
        <v>108</v>
      </c>
      <c r="H526" s="283">
        <v>140</v>
      </c>
      <c r="I526" s="283">
        <f>エリアマスタ[[#This Row],[戸建件数]]+エリアマスタ[[#This Row],[集合住宅件数]]</f>
        <v>248</v>
      </c>
      <c r="J526" s="283" t="e" cm="1">
        <f t="array" aca="1" ref="J526" ca="1">単価区分(エリアマスタ[[#This Row],[地区]])</f>
        <v>#NAME?</v>
      </c>
    </row>
    <row r="527" spans="1:10">
      <c r="A527" s="272">
        <v>18</v>
      </c>
      <c r="B527" s="272">
        <v>1</v>
      </c>
      <c r="C527" s="99" t="str">
        <f t="shared" si="9"/>
        <v>18-1</v>
      </c>
      <c r="D527" s="102" t="e" cm="1">
        <f t="array" aca="1" ref="D527" ca="1">地区名(エリアマスタ[[#This Row],[地区]])</f>
        <v>#NAME?</v>
      </c>
      <c r="E527" s="282">
        <f>エリアマスタ[[#This Row],[No]]</f>
        <v>1</v>
      </c>
      <c r="F527" s="281" t="s">
        <v>680</v>
      </c>
      <c r="G527" s="283">
        <v>107</v>
      </c>
      <c r="H527" s="283">
        <v>31</v>
      </c>
      <c r="I527" s="283">
        <f>エリアマスタ[[#This Row],[戸建件数]]+エリアマスタ[[#This Row],[集合住宅件数]]</f>
        <v>138</v>
      </c>
      <c r="J527" s="283" t="e" cm="1">
        <f t="array" aca="1" ref="J527" ca="1">単価区分(エリアマスタ[[#This Row],[地区]])</f>
        <v>#NAME?</v>
      </c>
    </row>
    <row r="528" spans="1:10">
      <c r="A528" s="272">
        <v>18</v>
      </c>
      <c r="B528" s="272">
        <v>2</v>
      </c>
      <c r="C528" s="99" t="str">
        <f t="shared" si="9"/>
        <v>18-2</v>
      </c>
      <c r="D528" s="102" t="e" cm="1">
        <f t="array" aca="1" ref="D528" ca="1">地区名(エリアマスタ[[#This Row],[地区]])</f>
        <v>#NAME?</v>
      </c>
      <c r="E528" s="282">
        <f>エリアマスタ[[#This Row],[No]]</f>
        <v>2</v>
      </c>
      <c r="F528" s="281" t="s">
        <v>681</v>
      </c>
      <c r="G528" s="283">
        <v>243</v>
      </c>
      <c r="H528" s="283">
        <v>75</v>
      </c>
      <c r="I528" s="283">
        <f>エリアマスタ[[#This Row],[戸建件数]]+エリアマスタ[[#This Row],[集合住宅件数]]</f>
        <v>318</v>
      </c>
      <c r="J528" s="283" t="e" cm="1">
        <f t="array" aca="1" ref="J528" ca="1">単価区分(エリアマスタ[[#This Row],[地区]])</f>
        <v>#NAME?</v>
      </c>
    </row>
    <row r="529" spans="1:10">
      <c r="A529" s="272">
        <v>18</v>
      </c>
      <c r="B529" s="272">
        <v>3</v>
      </c>
      <c r="C529" s="99" t="str">
        <f t="shared" si="9"/>
        <v>18-3</v>
      </c>
      <c r="D529" s="102" t="e" cm="1">
        <f t="array" aca="1" ref="D529" ca="1">地区名(エリアマスタ[[#This Row],[地区]])</f>
        <v>#NAME?</v>
      </c>
      <c r="E529" s="282">
        <f>エリアマスタ[[#This Row],[No]]</f>
        <v>3</v>
      </c>
      <c r="F529" s="281" t="s">
        <v>682</v>
      </c>
      <c r="G529" s="283">
        <v>138</v>
      </c>
      <c r="H529" s="283">
        <v>65</v>
      </c>
      <c r="I529" s="283">
        <f>エリアマスタ[[#This Row],[戸建件数]]+エリアマスタ[[#This Row],[集合住宅件数]]</f>
        <v>203</v>
      </c>
      <c r="J529" s="283" t="e" cm="1">
        <f t="array" aca="1" ref="J529" ca="1">単価区分(エリアマスタ[[#This Row],[地区]])</f>
        <v>#NAME?</v>
      </c>
    </row>
    <row r="530" spans="1:10">
      <c r="A530" s="272">
        <v>18</v>
      </c>
      <c r="B530" s="272">
        <v>4</v>
      </c>
      <c r="C530" s="99" t="str">
        <f t="shared" si="9"/>
        <v>18-4</v>
      </c>
      <c r="D530" s="102" t="e" cm="1">
        <f t="array" aca="1" ref="D530" ca="1">地区名(エリアマスタ[[#This Row],[地区]])</f>
        <v>#NAME?</v>
      </c>
      <c r="E530" s="282">
        <f>エリアマスタ[[#This Row],[No]]</f>
        <v>4</v>
      </c>
      <c r="F530" s="281" t="s">
        <v>683</v>
      </c>
      <c r="G530" s="283">
        <v>91</v>
      </c>
      <c r="H530" s="283">
        <v>171</v>
      </c>
      <c r="I530" s="283">
        <f>エリアマスタ[[#This Row],[戸建件数]]+エリアマスタ[[#This Row],[集合住宅件数]]</f>
        <v>262</v>
      </c>
      <c r="J530" s="283" t="e" cm="1">
        <f t="array" aca="1" ref="J530" ca="1">単価区分(エリアマスタ[[#This Row],[地区]])</f>
        <v>#NAME?</v>
      </c>
    </row>
    <row r="531" spans="1:10">
      <c r="A531" s="272">
        <v>18</v>
      </c>
      <c r="B531" s="272">
        <v>5</v>
      </c>
      <c r="C531" s="99" t="str">
        <f t="shared" si="9"/>
        <v>18-5</v>
      </c>
      <c r="D531" s="102" t="e" cm="1">
        <f t="array" aca="1" ref="D531" ca="1">地区名(エリアマスタ[[#This Row],[地区]])</f>
        <v>#NAME?</v>
      </c>
      <c r="E531" s="282">
        <f>エリアマスタ[[#This Row],[No]]</f>
        <v>5</v>
      </c>
      <c r="F531" s="281" t="s">
        <v>684</v>
      </c>
      <c r="G531" s="283">
        <v>201</v>
      </c>
      <c r="H531" s="283">
        <v>102</v>
      </c>
      <c r="I531" s="283">
        <f>エリアマスタ[[#This Row],[戸建件数]]+エリアマスタ[[#This Row],[集合住宅件数]]</f>
        <v>303</v>
      </c>
      <c r="J531" s="283" t="e" cm="1">
        <f t="array" aca="1" ref="J531" ca="1">単価区分(エリアマスタ[[#This Row],[地区]])</f>
        <v>#NAME?</v>
      </c>
    </row>
    <row r="532" spans="1:10">
      <c r="A532" s="272">
        <v>18</v>
      </c>
      <c r="B532" s="272">
        <v>6</v>
      </c>
      <c r="C532" s="99" t="str">
        <f t="shared" si="9"/>
        <v>18-6</v>
      </c>
      <c r="D532" s="102" t="e" cm="1">
        <f t="array" aca="1" ref="D532" ca="1">地区名(エリアマスタ[[#This Row],[地区]])</f>
        <v>#NAME?</v>
      </c>
      <c r="E532" s="282">
        <f>エリアマスタ[[#This Row],[No]]</f>
        <v>6</v>
      </c>
      <c r="F532" s="281" t="s">
        <v>685</v>
      </c>
      <c r="G532" s="283">
        <v>41</v>
      </c>
      <c r="H532" s="283">
        <v>212</v>
      </c>
      <c r="I532" s="283">
        <f>エリアマスタ[[#This Row],[戸建件数]]+エリアマスタ[[#This Row],[集合住宅件数]]</f>
        <v>253</v>
      </c>
      <c r="J532" s="283" t="e" cm="1">
        <f t="array" aca="1" ref="J532" ca="1">単価区分(エリアマスタ[[#This Row],[地区]])</f>
        <v>#NAME?</v>
      </c>
    </row>
    <row r="533" spans="1:10">
      <c r="A533" s="272">
        <v>18</v>
      </c>
      <c r="B533" s="272">
        <v>7</v>
      </c>
      <c r="C533" s="99" t="str">
        <f t="shared" si="9"/>
        <v>18-7</v>
      </c>
      <c r="D533" s="102" t="e" cm="1">
        <f t="array" aca="1" ref="D533" ca="1">地区名(エリアマスタ[[#This Row],[地区]])</f>
        <v>#NAME?</v>
      </c>
      <c r="E533" s="282">
        <f>エリアマスタ[[#This Row],[No]]</f>
        <v>7</v>
      </c>
      <c r="F533" s="281" t="s">
        <v>686</v>
      </c>
      <c r="G533" s="283">
        <v>223</v>
      </c>
      <c r="H533" s="283">
        <v>62</v>
      </c>
      <c r="I533" s="283">
        <f>エリアマスタ[[#This Row],[戸建件数]]+エリアマスタ[[#This Row],[集合住宅件数]]</f>
        <v>285</v>
      </c>
      <c r="J533" s="283" t="e" cm="1">
        <f t="array" aca="1" ref="J533" ca="1">単価区分(エリアマスタ[[#This Row],[地区]])</f>
        <v>#NAME?</v>
      </c>
    </row>
    <row r="534" spans="1:10">
      <c r="A534" s="272">
        <v>18</v>
      </c>
      <c r="B534" s="272">
        <v>8</v>
      </c>
      <c r="C534" s="99" t="str">
        <f t="shared" si="9"/>
        <v>18-8</v>
      </c>
      <c r="D534" s="102" t="e" cm="1">
        <f t="array" aca="1" ref="D534" ca="1">地区名(エリアマスタ[[#This Row],[地区]])</f>
        <v>#NAME?</v>
      </c>
      <c r="E534" s="282">
        <f>エリアマスタ[[#This Row],[No]]</f>
        <v>8</v>
      </c>
      <c r="F534" s="281" t="s">
        <v>687</v>
      </c>
      <c r="G534" s="283">
        <v>211</v>
      </c>
      <c r="H534" s="283">
        <v>35</v>
      </c>
      <c r="I534" s="283">
        <f>エリアマスタ[[#This Row],[戸建件数]]+エリアマスタ[[#This Row],[集合住宅件数]]</f>
        <v>246</v>
      </c>
      <c r="J534" s="283" t="e" cm="1">
        <f t="array" aca="1" ref="J534" ca="1">単価区分(エリアマスタ[[#This Row],[地区]])</f>
        <v>#NAME?</v>
      </c>
    </row>
    <row r="535" spans="1:10">
      <c r="A535" s="272">
        <v>18</v>
      </c>
      <c r="B535" s="272">
        <v>9</v>
      </c>
      <c r="C535" s="99" t="str">
        <f t="shared" si="9"/>
        <v>18-9</v>
      </c>
      <c r="D535" s="102" t="e" cm="1">
        <f t="array" aca="1" ref="D535" ca="1">地区名(エリアマスタ[[#This Row],[地区]])</f>
        <v>#NAME?</v>
      </c>
      <c r="E535" s="282">
        <f>エリアマスタ[[#This Row],[No]]</f>
        <v>9</v>
      </c>
      <c r="F535" s="281" t="s">
        <v>688</v>
      </c>
      <c r="G535" s="283">
        <v>226</v>
      </c>
      <c r="H535" s="283">
        <v>199</v>
      </c>
      <c r="I535" s="283">
        <f>エリアマスタ[[#This Row],[戸建件数]]+エリアマスタ[[#This Row],[集合住宅件数]]</f>
        <v>425</v>
      </c>
      <c r="J535" s="283" t="e" cm="1">
        <f t="array" aca="1" ref="J535" ca="1">単価区分(エリアマスタ[[#This Row],[地区]])</f>
        <v>#NAME?</v>
      </c>
    </row>
    <row r="536" spans="1:10">
      <c r="A536" s="272">
        <v>18</v>
      </c>
      <c r="B536" s="272">
        <v>10</v>
      </c>
      <c r="C536" s="99" t="str">
        <f t="shared" si="9"/>
        <v>18-10</v>
      </c>
      <c r="D536" s="102" t="e" cm="1">
        <f t="array" aca="1" ref="D536" ca="1">地区名(エリアマスタ[[#This Row],[地区]])</f>
        <v>#NAME?</v>
      </c>
      <c r="E536" s="282">
        <f>エリアマスタ[[#This Row],[No]]</f>
        <v>10</v>
      </c>
      <c r="F536" s="281" t="s">
        <v>689</v>
      </c>
      <c r="G536" s="283">
        <v>260</v>
      </c>
      <c r="H536" s="283">
        <v>119</v>
      </c>
      <c r="I536" s="283">
        <f>エリアマスタ[[#This Row],[戸建件数]]+エリアマスタ[[#This Row],[集合住宅件数]]</f>
        <v>379</v>
      </c>
      <c r="J536" s="283" t="e" cm="1">
        <f t="array" aca="1" ref="J536" ca="1">単価区分(エリアマスタ[[#This Row],[地区]])</f>
        <v>#NAME?</v>
      </c>
    </row>
    <row r="537" spans="1:10">
      <c r="A537" s="272">
        <v>18</v>
      </c>
      <c r="B537" s="272">
        <v>12</v>
      </c>
      <c r="C537" s="99" t="str">
        <f t="shared" si="9"/>
        <v>18-12</v>
      </c>
      <c r="D537" s="102" t="e" cm="1">
        <f t="array" aca="1" ref="D537" ca="1">地区名(エリアマスタ[[#This Row],[地区]])</f>
        <v>#NAME?</v>
      </c>
      <c r="E537" s="282">
        <f>エリアマスタ[[#This Row],[No]]</f>
        <v>12</v>
      </c>
      <c r="F537" s="281" t="s">
        <v>691</v>
      </c>
      <c r="G537" s="283">
        <v>380</v>
      </c>
      <c r="H537" s="283">
        <v>280</v>
      </c>
      <c r="I537" s="283">
        <f>エリアマスタ[[#This Row],[戸建件数]]+エリアマスタ[[#This Row],[集合住宅件数]]</f>
        <v>660</v>
      </c>
      <c r="J537" s="283" t="e" cm="1">
        <f t="array" aca="1" ref="J537" ca="1">単価区分(エリアマスタ[[#This Row],[地区]])</f>
        <v>#NAME?</v>
      </c>
    </row>
    <row r="538" spans="1:10">
      <c r="A538" s="272">
        <v>18</v>
      </c>
      <c r="B538" s="272">
        <v>13</v>
      </c>
      <c r="C538" s="99" t="str">
        <f t="shared" si="9"/>
        <v>18-13</v>
      </c>
      <c r="D538" s="102" t="e" cm="1">
        <f t="array" aca="1" ref="D538" ca="1">地区名(エリアマスタ[[#This Row],[地区]])</f>
        <v>#NAME?</v>
      </c>
      <c r="E538" s="282">
        <f>エリアマスタ[[#This Row],[No]]</f>
        <v>13</v>
      </c>
      <c r="F538" s="281" t="s">
        <v>692</v>
      </c>
      <c r="G538" s="283">
        <v>178</v>
      </c>
      <c r="H538" s="283">
        <v>4</v>
      </c>
      <c r="I538" s="283">
        <f>エリアマスタ[[#This Row],[戸建件数]]+エリアマスタ[[#This Row],[集合住宅件数]]</f>
        <v>182</v>
      </c>
      <c r="J538" s="283" t="e" cm="1">
        <f t="array" aca="1" ref="J538" ca="1">単価区分(エリアマスタ[[#This Row],[地区]])</f>
        <v>#NAME?</v>
      </c>
    </row>
    <row r="539" spans="1:10">
      <c r="A539" s="272">
        <v>18</v>
      </c>
      <c r="B539" s="272">
        <v>14</v>
      </c>
      <c r="C539" s="99" t="str">
        <f t="shared" si="9"/>
        <v>18-14</v>
      </c>
      <c r="D539" s="102" t="e" cm="1">
        <f t="array" aca="1" ref="D539" ca="1">地区名(エリアマスタ[[#This Row],[地区]])</f>
        <v>#NAME?</v>
      </c>
      <c r="E539" s="282">
        <f>エリアマスタ[[#This Row],[No]]</f>
        <v>14</v>
      </c>
      <c r="F539" s="281" t="s">
        <v>693</v>
      </c>
      <c r="G539" s="283">
        <v>8</v>
      </c>
      <c r="H539" s="283">
        <v>122</v>
      </c>
      <c r="I539" s="283">
        <f>エリアマスタ[[#This Row],[戸建件数]]+エリアマスタ[[#This Row],[集合住宅件数]]</f>
        <v>130</v>
      </c>
      <c r="J539" s="283" t="e" cm="1">
        <f t="array" aca="1" ref="J539" ca="1">単価区分(エリアマスタ[[#This Row],[地区]])</f>
        <v>#NAME?</v>
      </c>
    </row>
    <row r="540" spans="1:10">
      <c r="A540" s="272">
        <v>18</v>
      </c>
      <c r="B540" s="272">
        <v>15</v>
      </c>
      <c r="C540" s="99" t="str">
        <f t="shared" si="9"/>
        <v>18-15</v>
      </c>
      <c r="D540" s="102" t="e" cm="1">
        <f t="array" aca="1" ref="D540" ca="1">地区名(エリアマスタ[[#This Row],[地区]])</f>
        <v>#NAME?</v>
      </c>
      <c r="E540" s="282">
        <f>エリアマスタ[[#This Row],[No]]</f>
        <v>15</v>
      </c>
      <c r="F540" s="281" t="s">
        <v>694</v>
      </c>
      <c r="G540" s="283">
        <v>460</v>
      </c>
      <c r="H540" s="283">
        <v>390</v>
      </c>
      <c r="I540" s="283">
        <f>エリアマスタ[[#This Row],[戸建件数]]+エリアマスタ[[#This Row],[集合住宅件数]]</f>
        <v>850</v>
      </c>
      <c r="J540" s="283" t="e" cm="1">
        <f t="array" aca="1" ref="J540" ca="1">単価区分(エリアマスタ[[#This Row],[地区]])</f>
        <v>#NAME?</v>
      </c>
    </row>
    <row r="541" spans="1:10">
      <c r="A541" s="272">
        <v>18</v>
      </c>
      <c r="B541" s="272">
        <v>16</v>
      </c>
      <c r="C541" s="99" t="str">
        <f t="shared" si="9"/>
        <v>18-16</v>
      </c>
      <c r="D541" s="102" t="e" cm="1">
        <f t="array" aca="1" ref="D541" ca="1">地区名(エリアマスタ[[#This Row],[地区]])</f>
        <v>#NAME?</v>
      </c>
      <c r="E541" s="282">
        <f>エリアマスタ[[#This Row],[No]]</f>
        <v>16</v>
      </c>
      <c r="F541" s="281" t="s">
        <v>695</v>
      </c>
      <c r="G541" s="283">
        <v>285</v>
      </c>
      <c r="H541" s="283">
        <v>125</v>
      </c>
      <c r="I541" s="283">
        <f>エリアマスタ[[#This Row],[戸建件数]]+エリアマスタ[[#This Row],[集合住宅件数]]</f>
        <v>410</v>
      </c>
      <c r="J541" s="283" t="e" cm="1">
        <f t="array" aca="1" ref="J541" ca="1">単価区分(エリアマスタ[[#This Row],[地区]])</f>
        <v>#NAME?</v>
      </c>
    </row>
    <row r="542" spans="1:10">
      <c r="A542" s="272">
        <v>18</v>
      </c>
      <c r="B542" s="272">
        <v>17</v>
      </c>
      <c r="C542" s="99" t="str">
        <f t="shared" si="9"/>
        <v>18-17</v>
      </c>
      <c r="D542" s="102" t="e" cm="1">
        <f t="array" aca="1" ref="D542" ca="1">地区名(エリアマスタ[[#This Row],[地区]])</f>
        <v>#NAME?</v>
      </c>
      <c r="E542" s="282">
        <f>エリアマスタ[[#This Row],[No]]</f>
        <v>17</v>
      </c>
      <c r="F542" s="281" t="s">
        <v>696</v>
      </c>
      <c r="G542" s="283">
        <v>200</v>
      </c>
      <c r="H542" s="283">
        <v>79</v>
      </c>
      <c r="I542" s="283">
        <f>エリアマスタ[[#This Row],[戸建件数]]+エリアマスタ[[#This Row],[集合住宅件数]]</f>
        <v>279</v>
      </c>
      <c r="J542" s="283" t="e" cm="1">
        <f t="array" aca="1" ref="J542" ca="1">単価区分(エリアマスタ[[#This Row],[地区]])</f>
        <v>#NAME?</v>
      </c>
    </row>
    <row r="543" spans="1:10">
      <c r="A543" s="272">
        <v>18</v>
      </c>
      <c r="B543" s="272">
        <v>18</v>
      </c>
      <c r="C543" s="99" t="str">
        <f t="shared" si="9"/>
        <v>18-18</v>
      </c>
      <c r="D543" s="102" t="e" cm="1">
        <f t="array" aca="1" ref="D543" ca="1">地区名(エリアマスタ[[#This Row],[地区]])</f>
        <v>#NAME?</v>
      </c>
      <c r="E543" s="282">
        <f>エリアマスタ[[#This Row],[No]]</f>
        <v>18</v>
      </c>
      <c r="F543" s="281" t="s">
        <v>697</v>
      </c>
      <c r="G543" s="283">
        <v>315</v>
      </c>
      <c r="H543" s="283">
        <v>85</v>
      </c>
      <c r="I543" s="283">
        <f>エリアマスタ[[#This Row],[戸建件数]]+エリアマスタ[[#This Row],[集合住宅件数]]</f>
        <v>400</v>
      </c>
      <c r="J543" s="283" t="e" cm="1">
        <f t="array" aca="1" ref="J543" ca="1">単価区分(エリアマスタ[[#This Row],[地区]])</f>
        <v>#NAME?</v>
      </c>
    </row>
    <row r="544" spans="1:10">
      <c r="A544" s="272">
        <v>18</v>
      </c>
      <c r="B544" s="272">
        <v>19</v>
      </c>
      <c r="C544" s="99" t="str">
        <f t="shared" si="9"/>
        <v>18-19</v>
      </c>
      <c r="D544" s="102" t="e" cm="1">
        <f t="array" aca="1" ref="D544" ca="1">地区名(エリアマスタ[[#This Row],[地区]])</f>
        <v>#NAME?</v>
      </c>
      <c r="E544" s="282">
        <f>エリアマスタ[[#This Row],[No]]</f>
        <v>19</v>
      </c>
      <c r="F544" s="281" t="s">
        <v>3219</v>
      </c>
      <c r="G544" s="283">
        <v>207</v>
      </c>
      <c r="H544" s="283">
        <v>55</v>
      </c>
      <c r="I544" s="283">
        <f>エリアマスタ[[#This Row],[戸建件数]]+エリアマスタ[[#This Row],[集合住宅件数]]</f>
        <v>262</v>
      </c>
      <c r="J544" s="283" t="e" cm="1">
        <f t="array" aca="1" ref="J544" ca="1">単価区分(エリアマスタ[[#This Row],[地区]])</f>
        <v>#NAME?</v>
      </c>
    </row>
    <row r="545" spans="1:10">
      <c r="A545" s="272">
        <v>18</v>
      </c>
      <c r="B545" s="272">
        <v>20</v>
      </c>
      <c r="C545" s="99" t="str">
        <f t="shared" si="9"/>
        <v>18-20</v>
      </c>
      <c r="D545" s="102" t="e" cm="1">
        <f t="array" aca="1" ref="D545" ca="1">地区名(エリアマスタ[[#This Row],[地区]])</f>
        <v>#NAME?</v>
      </c>
      <c r="E545" s="282">
        <f>エリアマスタ[[#This Row],[No]]</f>
        <v>20</v>
      </c>
      <c r="F545" s="281" t="s">
        <v>699</v>
      </c>
      <c r="G545" s="283">
        <v>254</v>
      </c>
      <c r="H545" s="283">
        <v>50</v>
      </c>
      <c r="I545" s="283">
        <f>エリアマスタ[[#This Row],[戸建件数]]+エリアマスタ[[#This Row],[集合住宅件数]]</f>
        <v>304</v>
      </c>
      <c r="J545" s="283" t="e" cm="1">
        <f t="array" aca="1" ref="J545" ca="1">単価区分(エリアマスタ[[#This Row],[地区]])</f>
        <v>#NAME?</v>
      </c>
    </row>
    <row r="546" spans="1:10">
      <c r="A546" s="272">
        <v>18</v>
      </c>
      <c r="B546" s="272">
        <v>21</v>
      </c>
      <c r="C546" s="99" t="str">
        <f t="shared" si="9"/>
        <v>18-21</v>
      </c>
      <c r="D546" s="102" t="e" cm="1">
        <f t="array" aca="1" ref="D546" ca="1">地区名(エリアマスタ[[#This Row],[地区]])</f>
        <v>#NAME?</v>
      </c>
      <c r="E546" s="282">
        <f>エリアマスタ[[#This Row],[No]]</f>
        <v>21</v>
      </c>
      <c r="F546" s="281" t="s">
        <v>700</v>
      </c>
      <c r="G546" s="283">
        <v>175</v>
      </c>
      <c r="H546" s="283">
        <v>119</v>
      </c>
      <c r="I546" s="283">
        <f>エリアマスタ[[#This Row],[戸建件数]]+エリアマスタ[[#This Row],[集合住宅件数]]</f>
        <v>294</v>
      </c>
      <c r="J546" s="283" t="e" cm="1">
        <f t="array" aca="1" ref="J546" ca="1">単価区分(エリアマスタ[[#This Row],[地区]])</f>
        <v>#NAME?</v>
      </c>
    </row>
    <row r="547" spans="1:10">
      <c r="A547" s="272">
        <v>18</v>
      </c>
      <c r="B547" s="272">
        <v>22</v>
      </c>
      <c r="C547" s="99" t="str">
        <f t="shared" si="9"/>
        <v>18-22</v>
      </c>
      <c r="D547" s="102" t="e" cm="1">
        <f t="array" aca="1" ref="D547" ca="1">地区名(エリアマスタ[[#This Row],[地区]])</f>
        <v>#NAME?</v>
      </c>
      <c r="E547" s="282">
        <f>エリアマスタ[[#This Row],[No]]</f>
        <v>22</v>
      </c>
      <c r="F547" s="281" t="s">
        <v>701</v>
      </c>
      <c r="G547" s="283">
        <v>281</v>
      </c>
      <c r="H547" s="283">
        <v>64</v>
      </c>
      <c r="I547" s="283">
        <f>エリアマスタ[[#This Row],[戸建件数]]+エリアマスタ[[#This Row],[集合住宅件数]]</f>
        <v>345</v>
      </c>
      <c r="J547" s="283" t="e" cm="1">
        <f t="array" aca="1" ref="J547" ca="1">単価区分(エリアマスタ[[#This Row],[地区]])</f>
        <v>#NAME?</v>
      </c>
    </row>
    <row r="548" spans="1:10">
      <c r="A548" s="272">
        <v>18</v>
      </c>
      <c r="B548" s="272">
        <v>23</v>
      </c>
      <c r="C548" s="99" t="str">
        <f t="shared" si="9"/>
        <v>18-23</v>
      </c>
      <c r="D548" s="102" t="e" cm="1">
        <f t="array" aca="1" ref="D548" ca="1">地区名(エリアマスタ[[#This Row],[地区]])</f>
        <v>#NAME?</v>
      </c>
      <c r="E548" s="282">
        <f>エリアマスタ[[#This Row],[No]]</f>
        <v>23</v>
      </c>
      <c r="F548" s="281" t="s">
        <v>702</v>
      </c>
      <c r="G548" s="283">
        <v>258</v>
      </c>
      <c r="H548" s="283">
        <v>156</v>
      </c>
      <c r="I548" s="283">
        <f>エリアマスタ[[#This Row],[戸建件数]]+エリアマスタ[[#This Row],[集合住宅件数]]</f>
        <v>414</v>
      </c>
      <c r="J548" s="283" t="e" cm="1">
        <f t="array" aca="1" ref="J548" ca="1">単価区分(エリアマスタ[[#This Row],[地区]])</f>
        <v>#NAME?</v>
      </c>
    </row>
    <row r="549" spans="1:10">
      <c r="A549" s="272">
        <v>18</v>
      </c>
      <c r="B549" s="272">
        <v>24</v>
      </c>
      <c r="C549" s="99" t="str">
        <f t="shared" si="9"/>
        <v>18-24</v>
      </c>
      <c r="D549" s="102" t="e" cm="1">
        <f t="array" aca="1" ref="D549" ca="1">地区名(エリアマスタ[[#This Row],[地区]])</f>
        <v>#NAME?</v>
      </c>
      <c r="E549" s="282">
        <f>エリアマスタ[[#This Row],[No]]</f>
        <v>24</v>
      </c>
      <c r="F549" s="281" t="s">
        <v>703</v>
      </c>
      <c r="G549" s="283">
        <v>411</v>
      </c>
      <c r="H549" s="283">
        <v>122</v>
      </c>
      <c r="I549" s="283">
        <f>エリアマスタ[[#This Row],[戸建件数]]+エリアマスタ[[#This Row],[集合住宅件数]]</f>
        <v>533</v>
      </c>
      <c r="J549" s="283" t="e" cm="1">
        <f t="array" aca="1" ref="J549" ca="1">単価区分(エリアマスタ[[#This Row],[地区]])</f>
        <v>#NAME?</v>
      </c>
    </row>
    <row r="550" spans="1:10">
      <c r="A550" s="272">
        <v>18</v>
      </c>
      <c r="B550" s="272">
        <v>25</v>
      </c>
      <c r="C550" s="99" t="str">
        <f t="shared" si="9"/>
        <v>18-25</v>
      </c>
      <c r="D550" s="102" t="e" cm="1">
        <f t="array" aca="1" ref="D550" ca="1">地区名(エリアマスタ[[#This Row],[地区]])</f>
        <v>#NAME?</v>
      </c>
      <c r="E550" s="282">
        <f>エリアマスタ[[#This Row],[No]]</f>
        <v>25</v>
      </c>
      <c r="F550" s="281" t="s">
        <v>704</v>
      </c>
      <c r="G550" s="283">
        <v>240</v>
      </c>
      <c r="H550" s="283">
        <v>84</v>
      </c>
      <c r="I550" s="283">
        <f>エリアマスタ[[#This Row],[戸建件数]]+エリアマスタ[[#This Row],[集合住宅件数]]</f>
        <v>324</v>
      </c>
      <c r="J550" s="283" t="e" cm="1">
        <f t="array" aca="1" ref="J550" ca="1">単価区分(エリアマスタ[[#This Row],[地区]])</f>
        <v>#NAME?</v>
      </c>
    </row>
    <row r="551" spans="1:10">
      <c r="A551" s="272">
        <v>18</v>
      </c>
      <c r="B551" s="272">
        <v>26</v>
      </c>
      <c r="C551" s="99" t="str">
        <f t="shared" si="9"/>
        <v>18-26</v>
      </c>
      <c r="D551" s="102" t="e" cm="1">
        <f t="array" aca="1" ref="D551" ca="1">地区名(エリアマスタ[[#This Row],[地区]])</f>
        <v>#NAME?</v>
      </c>
      <c r="E551" s="282">
        <f>エリアマスタ[[#This Row],[No]]</f>
        <v>26</v>
      </c>
      <c r="F551" s="281" t="s">
        <v>705</v>
      </c>
      <c r="G551" s="283">
        <v>250</v>
      </c>
      <c r="H551" s="283">
        <v>80</v>
      </c>
      <c r="I551" s="283">
        <f>エリアマスタ[[#This Row],[戸建件数]]+エリアマスタ[[#This Row],[集合住宅件数]]</f>
        <v>330</v>
      </c>
      <c r="J551" s="283" t="e" cm="1">
        <f t="array" aca="1" ref="J551" ca="1">単価区分(エリアマスタ[[#This Row],[地区]])</f>
        <v>#NAME?</v>
      </c>
    </row>
    <row r="552" spans="1:10">
      <c r="A552" s="272">
        <v>18</v>
      </c>
      <c r="B552" s="272">
        <v>27</v>
      </c>
      <c r="C552" s="99" t="str">
        <f t="shared" si="9"/>
        <v>18-27</v>
      </c>
      <c r="D552" s="102" t="e" cm="1">
        <f t="array" aca="1" ref="D552" ca="1">地区名(エリアマスタ[[#This Row],[地区]])</f>
        <v>#NAME?</v>
      </c>
      <c r="E552" s="282">
        <f>エリアマスタ[[#This Row],[No]]</f>
        <v>27</v>
      </c>
      <c r="F552" s="281" t="s">
        <v>706</v>
      </c>
      <c r="G552" s="283">
        <v>111</v>
      </c>
      <c r="H552" s="283">
        <v>13</v>
      </c>
      <c r="I552" s="283">
        <f>エリアマスタ[[#This Row],[戸建件数]]+エリアマスタ[[#This Row],[集合住宅件数]]</f>
        <v>124</v>
      </c>
      <c r="J552" s="283" t="e" cm="1">
        <f t="array" aca="1" ref="J552" ca="1">単価区分(エリアマスタ[[#This Row],[地区]])</f>
        <v>#NAME?</v>
      </c>
    </row>
    <row r="553" spans="1:10">
      <c r="A553" s="272">
        <v>18</v>
      </c>
      <c r="B553" s="272">
        <v>28</v>
      </c>
      <c r="C553" s="99" t="str">
        <f t="shared" si="9"/>
        <v>18-28</v>
      </c>
      <c r="D553" s="102" t="e" cm="1">
        <f t="array" aca="1" ref="D553" ca="1">地区名(エリアマスタ[[#This Row],[地区]])</f>
        <v>#NAME?</v>
      </c>
      <c r="E553" s="282">
        <f>エリアマスタ[[#This Row],[No]]</f>
        <v>28</v>
      </c>
      <c r="F553" s="281" t="s">
        <v>707</v>
      </c>
      <c r="G553" s="283">
        <v>335</v>
      </c>
      <c r="H553" s="283">
        <v>75</v>
      </c>
      <c r="I553" s="283">
        <f>エリアマスタ[[#This Row],[戸建件数]]+エリアマスタ[[#This Row],[集合住宅件数]]</f>
        <v>410</v>
      </c>
      <c r="J553" s="283" t="e" cm="1">
        <f t="array" aca="1" ref="J553" ca="1">単価区分(エリアマスタ[[#This Row],[地区]])</f>
        <v>#NAME?</v>
      </c>
    </row>
    <row r="554" spans="1:10">
      <c r="A554" s="272">
        <v>18</v>
      </c>
      <c r="B554" s="272">
        <v>29</v>
      </c>
      <c r="C554" s="99" t="str">
        <f t="shared" si="9"/>
        <v>18-29</v>
      </c>
      <c r="D554" s="102" t="e" cm="1">
        <f t="array" aca="1" ref="D554" ca="1">地区名(エリアマスタ[[#This Row],[地区]])</f>
        <v>#NAME?</v>
      </c>
      <c r="E554" s="282">
        <f>エリアマスタ[[#This Row],[No]]</f>
        <v>29</v>
      </c>
      <c r="F554" s="281" t="s">
        <v>708</v>
      </c>
      <c r="G554" s="283">
        <v>195</v>
      </c>
      <c r="H554" s="283">
        <v>8</v>
      </c>
      <c r="I554" s="283">
        <f>エリアマスタ[[#This Row],[戸建件数]]+エリアマスタ[[#This Row],[集合住宅件数]]</f>
        <v>203</v>
      </c>
      <c r="J554" s="283" t="e" cm="1">
        <f t="array" aca="1" ref="J554" ca="1">単価区分(エリアマスタ[[#This Row],[地区]])</f>
        <v>#NAME?</v>
      </c>
    </row>
    <row r="555" spans="1:10">
      <c r="A555" s="272">
        <v>18</v>
      </c>
      <c r="B555" s="272">
        <v>30</v>
      </c>
      <c r="C555" s="99" t="str">
        <f t="shared" si="9"/>
        <v>18-30</v>
      </c>
      <c r="D555" s="102" t="e" cm="1">
        <f t="array" aca="1" ref="D555" ca="1">地区名(エリアマスタ[[#This Row],[地区]])</f>
        <v>#NAME?</v>
      </c>
      <c r="E555" s="282">
        <f>エリアマスタ[[#This Row],[No]]</f>
        <v>30</v>
      </c>
      <c r="F555" s="281" t="s">
        <v>709</v>
      </c>
      <c r="G555" s="283">
        <v>245</v>
      </c>
      <c r="H555" s="283">
        <v>0</v>
      </c>
      <c r="I555" s="283">
        <f>エリアマスタ[[#This Row],[戸建件数]]+エリアマスタ[[#This Row],[集合住宅件数]]</f>
        <v>245</v>
      </c>
      <c r="J555" s="283" t="e" cm="1">
        <f t="array" aca="1" ref="J555" ca="1">単価区分(エリアマスタ[[#This Row],[地区]])</f>
        <v>#NAME?</v>
      </c>
    </row>
    <row r="556" spans="1:10">
      <c r="A556" s="272">
        <v>18</v>
      </c>
      <c r="B556" s="272">
        <v>31</v>
      </c>
      <c r="C556" s="99" t="str">
        <f t="shared" si="9"/>
        <v>18-31</v>
      </c>
      <c r="D556" s="102" t="e" cm="1">
        <f t="array" aca="1" ref="D556" ca="1">地区名(エリアマスタ[[#This Row],[地区]])</f>
        <v>#NAME?</v>
      </c>
      <c r="E556" s="282">
        <f>エリアマスタ[[#This Row],[No]]</f>
        <v>31</v>
      </c>
      <c r="F556" s="281" t="s">
        <v>710</v>
      </c>
      <c r="G556" s="283">
        <v>270</v>
      </c>
      <c r="H556" s="283">
        <v>15</v>
      </c>
      <c r="I556" s="283">
        <f>エリアマスタ[[#This Row],[戸建件数]]+エリアマスタ[[#This Row],[集合住宅件数]]</f>
        <v>285</v>
      </c>
      <c r="J556" s="283" t="e" cm="1">
        <f t="array" aca="1" ref="J556" ca="1">単価区分(エリアマスタ[[#This Row],[地区]])</f>
        <v>#NAME?</v>
      </c>
    </row>
    <row r="557" spans="1:10">
      <c r="A557" s="272">
        <v>18</v>
      </c>
      <c r="B557" s="272">
        <v>32</v>
      </c>
      <c r="C557" s="99" t="str">
        <f t="shared" si="9"/>
        <v>18-32</v>
      </c>
      <c r="D557" s="102" t="e" cm="1">
        <f t="array" aca="1" ref="D557" ca="1">地区名(エリアマスタ[[#This Row],[地区]])</f>
        <v>#NAME?</v>
      </c>
      <c r="E557" s="282">
        <f>エリアマスタ[[#This Row],[No]]</f>
        <v>32</v>
      </c>
      <c r="F557" s="281" t="s">
        <v>711</v>
      </c>
      <c r="G557" s="283">
        <v>213</v>
      </c>
      <c r="H557" s="283">
        <v>188</v>
      </c>
      <c r="I557" s="283">
        <f>エリアマスタ[[#This Row],[戸建件数]]+エリアマスタ[[#This Row],[集合住宅件数]]</f>
        <v>401</v>
      </c>
      <c r="J557" s="283" t="e" cm="1">
        <f t="array" aca="1" ref="J557" ca="1">単価区分(エリアマスタ[[#This Row],[地区]])</f>
        <v>#NAME?</v>
      </c>
    </row>
    <row r="558" spans="1:10">
      <c r="A558" s="272">
        <v>18</v>
      </c>
      <c r="B558" s="272">
        <v>33</v>
      </c>
      <c r="C558" s="99" t="str">
        <f t="shared" si="9"/>
        <v>18-33</v>
      </c>
      <c r="D558" s="102" t="e" cm="1">
        <f t="array" aca="1" ref="D558" ca="1">地区名(エリアマスタ[[#This Row],[地区]])</f>
        <v>#NAME?</v>
      </c>
      <c r="E558" s="282">
        <f>エリアマスタ[[#This Row],[No]]</f>
        <v>33</v>
      </c>
      <c r="F558" s="281" t="s">
        <v>712</v>
      </c>
      <c r="G558" s="283">
        <v>184</v>
      </c>
      <c r="H558" s="283">
        <v>128</v>
      </c>
      <c r="I558" s="283">
        <f>エリアマスタ[[#This Row],[戸建件数]]+エリアマスタ[[#This Row],[集合住宅件数]]</f>
        <v>312</v>
      </c>
      <c r="J558" s="283" t="e" cm="1">
        <f t="array" aca="1" ref="J558" ca="1">単価区分(エリアマスタ[[#This Row],[地区]])</f>
        <v>#NAME?</v>
      </c>
    </row>
    <row r="559" spans="1:10">
      <c r="A559" s="272">
        <v>18</v>
      </c>
      <c r="B559" s="272">
        <v>34</v>
      </c>
      <c r="C559" s="99" t="str">
        <f t="shared" si="9"/>
        <v>18-34</v>
      </c>
      <c r="D559" s="102" t="e" cm="1">
        <f t="array" aca="1" ref="D559" ca="1">地区名(エリアマスタ[[#This Row],[地区]])</f>
        <v>#NAME?</v>
      </c>
      <c r="E559" s="282">
        <f>エリアマスタ[[#This Row],[No]]</f>
        <v>34</v>
      </c>
      <c r="F559" s="281" t="s">
        <v>838</v>
      </c>
      <c r="G559" s="283">
        <v>226</v>
      </c>
      <c r="H559" s="283">
        <v>90</v>
      </c>
      <c r="I559" s="283">
        <f>エリアマスタ[[#This Row],[戸建件数]]+エリアマスタ[[#This Row],[集合住宅件数]]</f>
        <v>316</v>
      </c>
      <c r="J559" s="283" t="e" cm="1">
        <f t="array" aca="1" ref="J559" ca="1">単価区分(エリアマスタ[[#This Row],[地区]])</f>
        <v>#NAME?</v>
      </c>
    </row>
    <row r="560" spans="1:10">
      <c r="A560" s="272">
        <v>18</v>
      </c>
      <c r="B560" s="272">
        <v>35</v>
      </c>
      <c r="C560" s="99" t="str">
        <f t="shared" si="9"/>
        <v>18-35</v>
      </c>
      <c r="D560" s="102" t="e" cm="1">
        <f t="array" aca="1" ref="D560" ca="1">地区名(エリアマスタ[[#This Row],[地区]])</f>
        <v>#NAME?</v>
      </c>
      <c r="E560" s="282">
        <f>エリアマスタ[[#This Row],[No]]</f>
        <v>35</v>
      </c>
      <c r="F560" s="281" t="s">
        <v>3149</v>
      </c>
      <c r="G560" s="283">
        <v>232</v>
      </c>
      <c r="H560" s="283">
        <v>37</v>
      </c>
      <c r="I560" s="283">
        <f>エリアマスタ[[#This Row],[戸建件数]]+エリアマスタ[[#This Row],[集合住宅件数]]</f>
        <v>269</v>
      </c>
      <c r="J560" s="283" t="e" cm="1">
        <f t="array" aca="1" ref="J560" ca="1">単価区分(エリアマスタ[[#This Row],[地区]])</f>
        <v>#NAME?</v>
      </c>
    </row>
    <row r="561" spans="1:10">
      <c r="A561" s="272">
        <v>19</v>
      </c>
      <c r="B561" s="272">
        <v>1</v>
      </c>
      <c r="C561" s="99" t="str">
        <f t="shared" si="9"/>
        <v>19-1</v>
      </c>
      <c r="D561" s="102" t="e" cm="1">
        <f t="array" aca="1" ref="D561" ca="1">地区名(エリアマスタ[[#This Row],[地区]])</f>
        <v>#NAME?</v>
      </c>
      <c r="E561" s="282">
        <f>エリアマスタ[[#This Row],[No]]</f>
        <v>1</v>
      </c>
      <c r="F561" s="281" t="s">
        <v>713</v>
      </c>
      <c r="G561" s="283">
        <v>70</v>
      </c>
      <c r="H561" s="283">
        <v>248</v>
      </c>
      <c r="I561" s="283">
        <f>エリアマスタ[[#This Row],[戸建件数]]+エリアマスタ[[#This Row],[集合住宅件数]]</f>
        <v>318</v>
      </c>
      <c r="J561" s="283" t="e" cm="1">
        <f t="array" aca="1" ref="J561" ca="1">単価区分(エリアマスタ[[#This Row],[地区]])</f>
        <v>#NAME?</v>
      </c>
    </row>
    <row r="562" spans="1:10">
      <c r="A562" s="272">
        <v>19</v>
      </c>
      <c r="B562" s="272">
        <v>2</v>
      </c>
      <c r="C562" s="99" t="str">
        <f t="shared" si="9"/>
        <v>19-2</v>
      </c>
      <c r="D562" s="102" t="e" cm="1">
        <f t="array" aca="1" ref="D562" ca="1">地区名(エリアマスタ[[#This Row],[地区]])</f>
        <v>#NAME?</v>
      </c>
      <c r="E562" s="282">
        <f>エリアマスタ[[#This Row],[No]]</f>
        <v>2</v>
      </c>
      <c r="F562" s="281" t="s">
        <v>22</v>
      </c>
      <c r="G562" s="283">
        <v>155</v>
      </c>
      <c r="H562" s="283">
        <v>190</v>
      </c>
      <c r="I562" s="283">
        <f>エリアマスタ[[#This Row],[戸建件数]]+エリアマスタ[[#This Row],[集合住宅件数]]</f>
        <v>345</v>
      </c>
      <c r="J562" s="283" t="e" cm="1">
        <f t="array" aca="1" ref="J562" ca="1">単価区分(エリアマスタ[[#This Row],[地区]])</f>
        <v>#NAME?</v>
      </c>
    </row>
    <row r="563" spans="1:10">
      <c r="A563" s="272">
        <v>19</v>
      </c>
      <c r="B563" s="272">
        <v>3</v>
      </c>
      <c r="C563" s="99" t="str">
        <f t="shared" si="9"/>
        <v>19-3</v>
      </c>
      <c r="D563" s="102" t="e" cm="1">
        <f t="array" aca="1" ref="D563" ca="1">地区名(エリアマスタ[[#This Row],[地区]])</f>
        <v>#NAME?</v>
      </c>
      <c r="E563" s="282">
        <f>エリアマスタ[[#This Row],[No]]</f>
        <v>3</v>
      </c>
      <c r="F563" s="281" t="s">
        <v>714</v>
      </c>
      <c r="G563" s="283">
        <v>251</v>
      </c>
      <c r="H563" s="283">
        <v>178</v>
      </c>
      <c r="I563" s="283">
        <f>エリアマスタ[[#This Row],[戸建件数]]+エリアマスタ[[#This Row],[集合住宅件数]]</f>
        <v>429</v>
      </c>
      <c r="J563" s="283" t="e" cm="1">
        <f t="array" aca="1" ref="J563" ca="1">単価区分(エリアマスタ[[#This Row],[地区]])</f>
        <v>#NAME?</v>
      </c>
    </row>
    <row r="564" spans="1:10">
      <c r="A564" s="272">
        <v>19</v>
      </c>
      <c r="B564" s="272">
        <v>4</v>
      </c>
      <c r="C564" s="99" t="str">
        <f t="shared" si="9"/>
        <v>19-4</v>
      </c>
      <c r="D564" s="102" t="e" cm="1">
        <f t="array" aca="1" ref="D564" ca="1">地区名(エリアマスタ[[#This Row],[地区]])</f>
        <v>#NAME?</v>
      </c>
      <c r="E564" s="282">
        <f>エリアマスタ[[#This Row],[No]]</f>
        <v>4</v>
      </c>
      <c r="F564" s="281" t="s">
        <v>715</v>
      </c>
      <c r="G564" s="283">
        <v>217</v>
      </c>
      <c r="H564" s="283">
        <v>152</v>
      </c>
      <c r="I564" s="283">
        <f>エリアマスタ[[#This Row],[戸建件数]]+エリアマスタ[[#This Row],[集合住宅件数]]</f>
        <v>369</v>
      </c>
      <c r="J564" s="283" t="e" cm="1">
        <f t="array" aca="1" ref="J564" ca="1">単価区分(エリアマスタ[[#This Row],[地区]])</f>
        <v>#NAME?</v>
      </c>
    </row>
    <row r="565" spans="1:10">
      <c r="A565" s="272">
        <v>19</v>
      </c>
      <c r="B565" s="272">
        <v>5</v>
      </c>
      <c r="C565" s="99" t="str">
        <f t="shared" si="9"/>
        <v>19-5</v>
      </c>
      <c r="D565" s="102" t="e" cm="1">
        <f t="array" aca="1" ref="D565" ca="1">地区名(エリアマスタ[[#This Row],[地区]])</f>
        <v>#NAME?</v>
      </c>
      <c r="E565" s="282">
        <f>エリアマスタ[[#This Row],[No]]</f>
        <v>5</v>
      </c>
      <c r="F565" s="281" t="s">
        <v>716</v>
      </c>
      <c r="G565" s="283">
        <v>105</v>
      </c>
      <c r="H565" s="283">
        <v>530</v>
      </c>
      <c r="I565" s="283">
        <f>エリアマスタ[[#This Row],[戸建件数]]+エリアマスタ[[#This Row],[集合住宅件数]]</f>
        <v>635</v>
      </c>
      <c r="J565" s="283" t="e" cm="1">
        <f t="array" aca="1" ref="J565" ca="1">単価区分(エリアマスタ[[#This Row],[地区]])</f>
        <v>#NAME?</v>
      </c>
    </row>
    <row r="566" spans="1:10">
      <c r="A566" s="272">
        <v>19</v>
      </c>
      <c r="B566" s="272">
        <v>6</v>
      </c>
      <c r="C566" s="99" t="str">
        <f t="shared" si="9"/>
        <v>19-6</v>
      </c>
      <c r="D566" s="102" t="e" cm="1">
        <f t="array" aca="1" ref="D566" ca="1">地区名(エリアマスタ[[#This Row],[地区]])</f>
        <v>#NAME?</v>
      </c>
      <c r="E566" s="282">
        <f>エリアマスタ[[#This Row],[No]]</f>
        <v>6</v>
      </c>
      <c r="F566" s="281" t="s">
        <v>717</v>
      </c>
      <c r="G566" s="283">
        <v>85</v>
      </c>
      <c r="H566" s="283">
        <v>230</v>
      </c>
      <c r="I566" s="283">
        <f>エリアマスタ[[#This Row],[戸建件数]]+エリアマスタ[[#This Row],[集合住宅件数]]</f>
        <v>315</v>
      </c>
      <c r="J566" s="283" t="e" cm="1">
        <f t="array" aca="1" ref="J566" ca="1">単価区分(エリアマスタ[[#This Row],[地区]])</f>
        <v>#NAME?</v>
      </c>
    </row>
    <row r="567" spans="1:10">
      <c r="A567" s="272">
        <v>19</v>
      </c>
      <c r="B567" s="272">
        <v>7</v>
      </c>
      <c r="C567" s="99" t="str">
        <f t="shared" si="9"/>
        <v>19-7</v>
      </c>
      <c r="D567" s="102" t="e" cm="1">
        <f t="array" aca="1" ref="D567" ca="1">地区名(エリアマスタ[[#This Row],[地区]])</f>
        <v>#NAME?</v>
      </c>
      <c r="E567" s="282">
        <f>エリアマスタ[[#This Row],[No]]</f>
        <v>7</v>
      </c>
      <c r="F567" s="281" t="s">
        <v>718</v>
      </c>
      <c r="G567" s="283">
        <v>170</v>
      </c>
      <c r="H567" s="283">
        <v>270</v>
      </c>
      <c r="I567" s="283">
        <f>エリアマスタ[[#This Row],[戸建件数]]+エリアマスタ[[#This Row],[集合住宅件数]]</f>
        <v>440</v>
      </c>
      <c r="J567" s="283" t="e" cm="1">
        <f t="array" aca="1" ref="J567" ca="1">単価区分(エリアマスタ[[#This Row],[地区]])</f>
        <v>#NAME?</v>
      </c>
    </row>
    <row r="568" spans="1:10">
      <c r="A568" s="272">
        <v>19</v>
      </c>
      <c r="B568" s="272">
        <v>8</v>
      </c>
      <c r="C568" s="99" t="str">
        <f t="shared" si="9"/>
        <v>19-8</v>
      </c>
      <c r="D568" s="102" t="e" cm="1">
        <f t="array" aca="1" ref="D568" ca="1">地区名(エリアマスタ[[#This Row],[地区]])</f>
        <v>#NAME?</v>
      </c>
      <c r="E568" s="282">
        <f>エリアマスタ[[#This Row],[No]]</f>
        <v>8</v>
      </c>
      <c r="F568" s="281" t="s">
        <v>719</v>
      </c>
      <c r="G568" s="283">
        <v>93</v>
      </c>
      <c r="H568" s="283">
        <v>28</v>
      </c>
      <c r="I568" s="283">
        <f>エリアマスタ[[#This Row],[戸建件数]]+エリアマスタ[[#This Row],[集合住宅件数]]</f>
        <v>121</v>
      </c>
      <c r="J568" s="283" t="e" cm="1">
        <f t="array" aca="1" ref="J568" ca="1">単価区分(エリアマスタ[[#This Row],[地区]])</f>
        <v>#NAME?</v>
      </c>
    </row>
    <row r="569" spans="1:10">
      <c r="A569" s="272">
        <v>19</v>
      </c>
      <c r="B569" s="272">
        <v>9</v>
      </c>
      <c r="C569" s="99" t="str">
        <f t="shared" si="9"/>
        <v>19-9</v>
      </c>
      <c r="D569" s="102" t="e" cm="1">
        <f t="array" aca="1" ref="D569" ca="1">地区名(エリアマスタ[[#This Row],[地区]])</f>
        <v>#NAME?</v>
      </c>
      <c r="E569" s="282">
        <f>エリアマスタ[[#This Row],[No]]</f>
        <v>9</v>
      </c>
      <c r="F569" s="281" t="s">
        <v>720</v>
      </c>
      <c r="G569" s="283">
        <v>140</v>
      </c>
      <c r="H569" s="283">
        <v>120</v>
      </c>
      <c r="I569" s="283">
        <f>エリアマスタ[[#This Row],[戸建件数]]+エリアマスタ[[#This Row],[集合住宅件数]]</f>
        <v>260</v>
      </c>
      <c r="J569" s="283" t="e" cm="1">
        <f t="array" aca="1" ref="J569" ca="1">単価区分(エリアマスタ[[#This Row],[地区]])</f>
        <v>#NAME?</v>
      </c>
    </row>
    <row r="570" spans="1:10">
      <c r="A570" s="272">
        <v>19</v>
      </c>
      <c r="B570" s="272">
        <v>10</v>
      </c>
      <c r="C570" s="99" t="str">
        <f t="shared" si="9"/>
        <v>19-10</v>
      </c>
      <c r="D570" s="102" t="e" cm="1">
        <f t="array" aca="1" ref="D570" ca="1">地区名(エリアマスタ[[#This Row],[地区]])</f>
        <v>#NAME?</v>
      </c>
      <c r="E570" s="282">
        <f>エリアマスタ[[#This Row],[No]]</f>
        <v>10</v>
      </c>
      <c r="F570" s="281" t="s">
        <v>721</v>
      </c>
      <c r="G570" s="283">
        <v>231</v>
      </c>
      <c r="H570" s="283">
        <v>148</v>
      </c>
      <c r="I570" s="283">
        <f>エリアマスタ[[#This Row],[戸建件数]]+エリアマスタ[[#This Row],[集合住宅件数]]</f>
        <v>379</v>
      </c>
      <c r="J570" s="283" t="e" cm="1">
        <f t="array" aca="1" ref="J570" ca="1">単価区分(エリアマスタ[[#This Row],[地区]])</f>
        <v>#NAME?</v>
      </c>
    </row>
    <row r="571" spans="1:10">
      <c r="A571" s="272">
        <v>19</v>
      </c>
      <c r="B571" s="272">
        <v>11</v>
      </c>
      <c r="C571" s="99" t="str">
        <f t="shared" si="9"/>
        <v>19-11</v>
      </c>
      <c r="D571" s="102" t="e" cm="1">
        <f t="array" aca="1" ref="D571" ca="1">地区名(エリアマスタ[[#This Row],[地区]])</f>
        <v>#NAME?</v>
      </c>
      <c r="E571" s="282">
        <f>エリアマスタ[[#This Row],[No]]</f>
        <v>11</v>
      </c>
      <c r="F571" s="281" t="s">
        <v>722</v>
      </c>
      <c r="G571" s="283">
        <v>110</v>
      </c>
      <c r="H571" s="283">
        <v>140</v>
      </c>
      <c r="I571" s="283">
        <f>エリアマスタ[[#This Row],[戸建件数]]+エリアマスタ[[#This Row],[集合住宅件数]]</f>
        <v>250</v>
      </c>
      <c r="J571" s="283" t="e" cm="1">
        <f t="array" aca="1" ref="J571" ca="1">単価区分(エリアマスタ[[#This Row],[地区]])</f>
        <v>#NAME?</v>
      </c>
    </row>
    <row r="572" spans="1:10">
      <c r="A572" s="272">
        <v>19</v>
      </c>
      <c r="B572" s="272">
        <v>12</v>
      </c>
      <c r="C572" s="99" t="str">
        <f t="shared" si="9"/>
        <v>19-12</v>
      </c>
      <c r="D572" s="102" t="e" cm="1">
        <f t="array" aca="1" ref="D572" ca="1">地区名(エリアマスタ[[#This Row],[地区]])</f>
        <v>#NAME?</v>
      </c>
      <c r="E572" s="282">
        <f>エリアマスタ[[#This Row],[No]]</f>
        <v>12</v>
      </c>
      <c r="F572" s="281" t="s">
        <v>723</v>
      </c>
      <c r="G572" s="283">
        <v>112</v>
      </c>
      <c r="H572" s="283">
        <v>44</v>
      </c>
      <c r="I572" s="283">
        <f>エリアマスタ[[#This Row],[戸建件数]]+エリアマスタ[[#This Row],[集合住宅件数]]</f>
        <v>156</v>
      </c>
      <c r="J572" s="283" t="e" cm="1">
        <f t="array" aca="1" ref="J572" ca="1">単価区分(エリアマスタ[[#This Row],[地区]])</f>
        <v>#NAME?</v>
      </c>
    </row>
    <row r="573" spans="1:10">
      <c r="A573" s="272">
        <v>19</v>
      </c>
      <c r="B573" s="272">
        <v>13</v>
      </c>
      <c r="C573" s="99" t="str">
        <f t="shared" si="9"/>
        <v>19-13</v>
      </c>
      <c r="D573" s="102" t="e" cm="1">
        <f t="array" aca="1" ref="D573" ca="1">地区名(エリアマスタ[[#This Row],[地区]])</f>
        <v>#NAME?</v>
      </c>
      <c r="E573" s="282">
        <f>エリアマスタ[[#This Row],[No]]</f>
        <v>13</v>
      </c>
      <c r="F573" s="281" t="s">
        <v>724</v>
      </c>
      <c r="G573" s="283">
        <v>164</v>
      </c>
      <c r="H573" s="283">
        <v>240</v>
      </c>
      <c r="I573" s="283">
        <f>エリアマスタ[[#This Row],[戸建件数]]+エリアマスタ[[#This Row],[集合住宅件数]]</f>
        <v>404</v>
      </c>
      <c r="J573" s="283" t="e" cm="1">
        <f t="array" aca="1" ref="J573" ca="1">単価区分(エリアマスタ[[#This Row],[地区]])</f>
        <v>#NAME?</v>
      </c>
    </row>
    <row r="574" spans="1:10">
      <c r="A574" s="272">
        <v>19</v>
      </c>
      <c r="B574" s="272">
        <v>14</v>
      </c>
      <c r="C574" s="99" t="str">
        <f t="shared" si="9"/>
        <v>19-14</v>
      </c>
      <c r="D574" s="102" t="e" cm="1">
        <f t="array" aca="1" ref="D574" ca="1">地区名(エリアマスタ[[#This Row],[地区]])</f>
        <v>#NAME?</v>
      </c>
      <c r="E574" s="282">
        <f>エリアマスタ[[#This Row],[No]]</f>
        <v>14</v>
      </c>
      <c r="F574" s="281" t="s">
        <v>725</v>
      </c>
      <c r="G574" s="283">
        <v>110</v>
      </c>
      <c r="H574" s="283">
        <v>190</v>
      </c>
      <c r="I574" s="283">
        <f>エリアマスタ[[#This Row],[戸建件数]]+エリアマスタ[[#This Row],[集合住宅件数]]</f>
        <v>300</v>
      </c>
      <c r="J574" s="283" t="e" cm="1">
        <f t="array" aca="1" ref="J574" ca="1">単価区分(エリアマスタ[[#This Row],[地区]])</f>
        <v>#NAME?</v>
      </c>
    </row>
    <row r="575" spans="1:10">
      <c r="A575" s="272">
        <v>19</v>
      </c>
      <c r="B575" s="272">
        <v>15</v>
      </c>
      <c r="C575" s="99" t="str">
        <f t="shared" si="9"/>
        <v>19-15</v>
      </c>
      <c r="D575" s="102" t="e" cm="1">
        <f t="array" aca="1" ref="D575" ca="1">地区名(エリアマスタ[[#This Row],[地区]])</f>
        <v>#NAME?</v>
      </c>
      <c r="E575" s="282">
        <f>エリアマスタ[[#This Row],[No]]</f>
        <v>15</v>
      </c>
      <c r="F575" s="281" t="s">
        <v>726</v>
      </c>
      <c r="G575" s="283">
        <v>210</v>
      </c>
      <c r="H575" s="283">
        <v>80</v>
      </c>
      <c r="I575" s="283">
        <f>エリアマスタ[[#This Row],[戸建件数]]+エリアマスタ[[#This Row],[集合住宅件数]]</f>
        <v>290</v>
      </c>
      <c r="J575" s="283" t="e" cm="1">
        <f t="array" aca="1" ref="J575" ca="1">単価区分(エリアマスタ[[#This Row],[地区]])</f>
        <v>#NAME?</v>
      </c>
    </row>
    <row r="576" spans="1:10">
      <c r="A576" s="272">
        <v>19</v>
      </c>
      <c r="B576" s="272">
        <v>16</v>
      </c>
      <c r="C576" s="99" t="str">
        <f t="shared" si="9"/>
        <v>19-16</v>
      </c>
      <c r="D576" s="102" t="e" cm="1">
        <f t="array" aca="1" ref="D576" ca="1">地区名(エリアマスタ[[#This Row],[地区]])</f>
        <v>#NAME?</v>
      </c>
      <c r="E576" s="282">
        <f>エリアマスタ[[#This Row],[No]]</f>
        <v>16</v>
      </c>
      <c r="F576" s="281" t="s">
        <v>727</v>
      </c>
      <c r="G576" s="283">
        <v>60</v>
      </c>
      <c r="H576" s="283">
        <v>340</v>
      </c>
      <c r="I576" s="283">
        <f>エリアマスタ[[#This Row],[戸建件数]]+エリアマスタ[[#This Row],[集合住宅件数]]</f>
        <v>400</v>
      </c>
      <c r="J576" s="283" t="e" cm="1">
        <f t="array" aca="1" ref="J576" ca="1">単価区分(エリアマスタ[[#This Row],[地区]])</f>
        <v>#NAME?</v>
      </c>
    </row>
    <row r="577" spans="1:10">
      <c r="A577" s="272">
        <v>19</v>
      </c>
      <c r="B577" s="272">
        <v>17</v>
      </c>
      <c r="C577" s="99" t="str">
        <f t="shared" si="9"/>
        <v>19-17</v>
      </c>
      <c r="D577" s="102" t="e" cm="1">
        <f t="array" aca="1" ref="D577" ca="1">地区名(エリアマスタ[[#This Row],[地区]])</f>
        <v>#NAME?</v>
      </c>
      <c r="E577" s="282">
        <f>エリアマスタ[[#This Row],[No]]</f>
        <v>17</v>
      </c>
      <c r="F577" s="281" t="s">
        <v>728</v>
      </c>
      <c r="G577" s="283">
        <v>107</v>
      </c>
      <c r="H577" s="283">
        <v>614</v>
      </c>
      <c r="I577" s="283">
        <f>エリアマスタ[[#This Row],[戸建件数]]+エリアマスタ[[#This Row],[集合住宅件数]]</f>
        <v>721</v>
      </c>
      <c r="J577" s="283" t="e" cm="1">
        <f t="array" aca="1" ref="J577" ca="1">単価区分(エリアマスタ[[#This Row],[地区]])</f>
        <v>#NAME?</v>
      </c>
    </row>
    <row r="578" spans="1:10">
      <c r="A578" s="272">
        <v>19</v>
      </c>
      <c r="B578" s="272">
        <v>18</v>
      </c>
      <c r="C578" s="99" t="str">
        <f t="shared" si="9"/>
        <v>19-18</v>
      </c>
      <c r="D578" s="102" t="e" cm="1">
        <f t="array" aca="1" ref="D578" ca="1">地区名(エリアマスタ[[#This Row],[地区]])</f>
        <v>#NAME?</v>
      </c>
      <c r="E578" s="282">
        <f>エリアマスタ[[#This Row],[No]]</f>
        <v>18</v>
      </c>
      <c r="F578" s="281" t="s">
        <v>729</v>
      </c>
      <c r="G578" s="283">
        <v>131</v>
      </c>
      <c r="H578" s="283">
        <v>380</v>
      </c>
      <c r="I578" s="283">
        <f>エリアマスタ[[#This Row],[戸建件数]]+エリアマスタ[[#This Row],[集合住宅件数]]</f>
        <v>511</v>
      </c>
      <c r="J578" s="283" t="e" cm="1">
        <f t="array" aca="1" ref="J578" ca="1">単価区分(エリアマスタ[[#This Row],[地区]])</f>
        <v>#NAME?</v>
      </c>
    </row>
    <row r="579" spans="1:10">
      <c r="A579" s="272">
        <v>19</v>
      </c>
      <c r="B579" s="272">
        <v>19</v>
      </c>
      <c r="C579" s="99" t="str">
        <f t="shared" si="9"/>
        <v>19-19</v>
      </c>
      <c r="D579" s="102" t="e" cm="1">
        <f t="array" aca="1" ref="D579" ca="1">地区名(エリアマスタ[[#This Row],[地区]])</f>
        <v>#NAME?</v>
      </c>
      <c r="E579" s="282">
        <f>エリアマスタ[[#This Row],[No]]</f>
        <v>19</v>
      </c>
      <c r="F579" s="281" t="s">
        <v>730</v>
      </c>
      <c r="G579" s="283">
        <v>84</v>
      </c>
      <c r="H579" s="283">
        <v>306</v>
      </c>
      <c r="I579" s="283">
        <f>エリアマスタ[[#This Row],[戸建件数]]+エリアマスタ[[#This Row],[集合住宅件数]]</f>
        <v>390</v>
      </c>
      <c r="J579" s="283" t="e" cm="1">
        <f t="array" aca="1" ref="J579" ca="1">単価区分(エリアマスタ[[#This Row],[地区]])</f>
        <v>#NAME?</v>
      </c>
    </row>
    <row r="580" spans="1:10">
      <c r="A580" s="272">
        <v>19</v>
      </c>
      <c r="B580" s="272">
        <v>20</v>
      </c>
      <c r="C580" s="99" t="str">
        <f t="shared" ref="C580:C643" si="10">A580&amp;"-"&amp;B580</f>
        <v>19-20</v>
      </c>
      <c r="D580" s="102" t="e" cm="1">
        <f t="array" aca="1" ref="D580" ca="1">地区名(エリアマスタ[[#This Row],[地区]])</f>
        <v>#NAME?</v>
      </c>
      <c r="E580" s="282">
        <f>エリアマスタ[[#This Row],[No]]</f>
        <v>20</v>
      </c>
      <c r="F580" s="281" t="s">
        <v>731</v>
      </c>
      <c r="G580" s="283">
        <v>348</v>
      </c>
      <c r="H580" s="283">
        <v>280</v>
      </c>
      <c r="I580" s="283">
        <f>エリアマスタ[[#This Row],[戸建件数]]+エリアマスタ[[#This Row],[集合住宅件数]]</f>
        <v>628</v>
      </c>
      <c r="J580" s="283" t="e" cm="1">
        <f t="array" aca="1" ref="J580" ca="1">単価区分(エリアマスタ[[#This Row],[地区]])</f>
        <v>#NAME?</v>
      </c>
    </row>
    <row r="581" spans="1:10">
      <c r="A581" s="272">
        <v>19</v>
      </c>
      <c r="B581" s="272">
        <v>21</v>
      </c>
      <c r="C581" s="99" t="str">
        <f t="shared" si="10"/>
        <v>19-21</v>
      </c>
      <c r="D581" s="102" t="e" cm="1">
        <f t="array" aca="1" ref="D581" ca="1">地区名(エリアマスタ[[#This Row],[地区]])</f>
        <v>#NAME?</v>
      </c>
      <c r="E581" s="282">
        <f>エリアマスタ[[#This Row],[No]]</f>
        <v>21</v>
      </c>
      <c r="F581" s="281" t="s">
        <v>23</v>
      </c>
      <c r="G581" s="283">
        <v>285</v>
      </c>
      <c r="H581" s="283">
        <v>63</v>
      </c>
      <c r="I581" s="283">
        <f>エリアマスタ[[#This Row],[戸建件数]]+エリアマスタ[[#This Row],[集合住宅件数]]</f>
        <v>348</v>
      </c>
      <c r="J581" s="283" t="e" cm="1">
        <f t="array" aca="1" ref="J581" ca="1">単価区分(エリアマスタ[[#This Row],[地区]])</f>
        <v>#NAME?</v>
      </c>
    </row>
    <row r="582" spans="1:10">
      <c r="A582" s="272">
        <v>19</v>
      </c>
      <c r="B582" s="272">
        <v>22</v>
      </c>
      <c r="C582" s="99" t="str">
        <f t="shared" si="10"/>
        <v>19-22</v>
      </c>
      <c r="D582" s="102" t="e" cm="1">
        <f t="array" aca="1" ref="D582" ca="1">地区名(エリアマスタ[[#This Row],[地区]])</f>
        <v>#NAME?</v>
      </c>
      <c r="E582" s="282">
        <f>エリアマスタ[[#This Row],[No]]</f>
        <v>22</v>
      </c>
      <c r="F582" s="281" t="s">
        <v>732</v>
      </c>
      <c r="G582" s="283">
        <v>250</v>
      </c>
      <c r="H582" s="283">
        <v>237</v>
      </c>
      <c r="I582" s="283">
        <f>エリアマスタ[[#This Row],[戸建件数]]+エリアマスタ[[#This Row],[集合住宅件数]]</f>
        <v>487</v>
      </c>
      <c r="J582" s="283" t="e" cm="1">
        <f t="array" aca="1" ref="J582" ca="1">単価区分(エリアマスタ[[#This Row],[地区]])</f>
        <v>#NAME?</v>
      </c>
    </row>
    <row r="583" spans="1:10">
      <c r="A583" s="272">
        <v>19</v>
      </c>
      <c r="B583" s="272">
        <v>23</v>
      </c>
      <c r="C583" s="99" t="str">
        <f t="shared" si="10"/>
        <v>19-23</v>
      </c>
      <c r="D583" s="102" t="e" cm="1">
        <f t="array" aca="1" ref="D583" ca="1">地区名(エリアマスタ[[#This Row],[地区]])</f>
        <v>#NAME?</v>
      </c>
      <c r="E583" s="282">
        <f>エリアマスタ[[#This Row],[No]]</f>
        <v>23</v>
      </c>
      <c r="F583" s="281" t="s">
        <v>733</v>
      </c>
      <c r="G583" s="283">
        <v>225</v>
      </c>
      <c r="H583" s="283">
        <v>190</v>
      </c>
      <c r="I583" s="283">
        <f>エリアマスタ[[#This Row],[戸建件数]]+エリアマスタ[[#This Row],[集合住宅件数]]</f>
        <v>415</v>
      </c>
      <c r="J583" s="283" t="e" cm="1">
        <f t="array" aca="1" ref="J583" ca="1">単価区分(エリアマスタ[[#This Row],[地区]])</f>
        <v>#NAME?</v>
      </c>
    </row>
    <row r="584" spans="1:10">
      <c r="A584" s="272">
        <v>19</v>
      </c>
      <c r="B584" s="272">
        <v>24</v>
      </c>
      <c r="C584" s="99" t="str">
        <f t="shared" si="10"/>
        <v>19-24</v>
      </c>
      <c r="D584" s="102" t="e" cm="1">
        <f t="array" aca="1" ref="D584" ca="1">地区名(エリアマスタ[[#This Row],[地区]])</f>
        <v>#NAME?</v>
      </c>
      <c r="E584" s="282">
        <f>エリアマスタ[[#This Row],[No]]</f>
        <v>24</v>
      </c>
      <c r="F584" s="281" t="s">
        <v>734</v>
      </c>
      <c r="G584" s="283">
        <v>163</v>
      </c>
      <c r="H584" s="285">
        <v>356</v>
      </c>
      <c r="I584" s="283">
        <f>エリアマスタ[[#This Row],[戸建件数]]+エリアマスタ[[#This Row],[集合住宅件数]]</f>
        <v>519</v>
      </c>
      <c r="J584" s="283" t="e" cm="1">
        <f t="array" aca="1" ref="J584" ca="1">単価区分(エリアマスタ[[#This Row],[地区]])</f>
        <v>#NAME?</v>
      </c>
    </row>
    <row r="585" spans="1:10">
      <c r="A585" s="272">
        <v>19</v>
      </c>
      <c r="B585" s="272">
        <v>25</v>
      </c>
      <c r="C585" s="99" t="str">
        <f t="shared" si="10"/>
        <v>19-25</v>
      </c>
      <c r="D585" s="102" t="e" cm="1">
        <f t="array" aca="1" ref="D585" ca="1">地区名(エリアマスタ[[#This Row],[地区]])</f>
        <v>#NAME?</v>
      </c>
      <c r="E585" s="282">
        <f>エリアマスタ[[#This Row],[No]]</f>
        <v>25</v>
      </c>
      <c r="F585" s="281" t="s">
        <v>735</v>
      </c>
      <c r="G585" s="283">
        <v>150</v>
      </c>
      <c r="H585" s="283">
        <v>260</v>
      </c>
      <c r="I585" s="283">
        <f>エリアマスタ[[#This Row],[戸建件数]]+エリアマスタ[[#This Row],[集合住宅件数]]</f>
        <v>410</v>
      </c>
      <c r="J585" s="283" t="e" cm="1">
        <f t="array" aca="1" ref="J585" ca="1">単価区分(エリアマスタ[[#This Row],[地区]])</f>
        <v>#NAME?</v>
      </c>
    </row>
    <row r="586" spans="1:10">
      <c r="A586" s="272">
        <v>19</v>
      </c>
      <c r="B586" s="272">
        <v>26</v>
      </c>
      <c r="C586" s="99" t="str">
        <f t="shared" si="10"/>
        <v>19-26</v>
      </c>
      <c r="D586" s="102" t="e" cm="1">
        <f t="array" aca="1" ref="D586" ca="1">地区名(エリアマスタ[[#This Row],[地区]])</f>
        <v>#NAME?</v>
      </c>
      <c r="E586" s="282">
        <f>エリアマスタ[[#This Row],[No]]</f>
        <v>26</v>
      </c>
      <c r="F586" s="281" t="s">
        <v>736</v>
      </c>
      <c r="G586" s="283">
        <v>213</v>
      </c>
      <c r="H586" s="283">
        <v>234</v>
      </c>
      <c r="I586" s="283">
        <f>エリアマスタ[[#This Row],[戸建件数]]+エリアマスタ[[#This Row],[集合住宅件数]]</f>
        <v>447</v>
      </c>
      <c r="J586" s="283" t="e" cm="1">
        <f t="array" aca="1" ref="J586" ca="1">単価区分(エリアマスタ[[#This Row],[地区]])</f>
        <v>#NAME?</v>
      </c>
    </row>
    <row r="587" spans="1:10">
      <c r="A587" s="272">
        <v>19</v>
      </c>
      <c r="B587" s="272">
        <v>27</v>
      </c>
      <c r="C587" s="99" t="str">
        <f t="shared" si="10"/>
        <v>19-27</v>
      </c>
      <c r="D587" s="102" t="e" cm="1">
        <f t="array" aca="1" ref="D587" ca="1">地区名(エリアマスタ[[#This Row],[地区]])</f>
        <v>#NAME?</v>
      </c>
      <c r="E587" s="282">
        <f>エリアマスタ[[#This Row],[No]]</f>
        <v>27</v>
      </c>
      <c r="F587" s="281" t="s">
        <v>737</v>
      </c>
      <c r="G587" s="283">
        <v>115</v>
      </c>
      <c r="H587" s="283">
        <v>110</v>
      </c>
      <c r="I587" s="283">
        <f>エリアマスタ[[#This Row],[戸建件数]]+エリアマスタ[[#This Row],[集合住宅件数]]</f>
        <v>225</v>
      </c>
      <c r="J587" s="283" t="e" cm="1">
        <f t="array" aca="1" ref="J587" ca="1">単価区分(エリアマスタ[[#This Row],[地区]])</f>
        <v>#NAME?</v>
      </c>
    </row>
    <row r="588" spans="1:10">
      <c r="A588" s="272">
        <v>19</v>
      </c>
      <c r="B588" s="272">
        <v>28</v>
      </c>
      <c r="C588" s="99" t="str">
        <f t="shared" si="10"/>
        <v>19-28</v>
      </c>
      <c r="D588" s="102" t="e" cm="1">
        <f t="array" aca="1" ref="D588" ca="1">地区名(エリアマスタ[[#This Row],[地区]])</f>
        <v>#NAME?</v>
      </c>
      <c r="E588" s="282">
        <f>エリアマスタ[[#This Row],[No]]</f>
        <v>28</v>
      </c>
      <c r="F588" s="281" t="s">
        <v>738</v>
      </c>
      <c r="G588" s="283">
        <v>220</v>
      </c>
      <c r="H588" s="283">
        <v>125</v>
      </c>
      <c r="I588" s="283">
        <f>エリアマスタ[[#This Row],[戸建件数]]+エリアマスタ[[#This Row],[集合住宅件数]]</f>
        <v>345</v>
      </c>
      <c r="J588" s="283" t="e" cm="1">
        <f t="array" aca="1" ref="J588" ca="1">単価区分(エリアマスタ[[#This Row],[地区]])</f>
        <v>#NAME?</v>
      </c>
    </row>
    <row r="589" spans="1:10">
      <c r="A589" s="272">
        <v>19</v>
      </c>
      <c r="B589" s="272">
        <v>29</v>
      </c>
      <c r="C589" s="99" t="str">
        <f t="shared" si="10"/>
        <v>19-29</v>
      </c>
      <c r="D589" s="102" t="e" cm="1">
        <f t="array" aca="1" ref="D589" ca="1">地区名(エリアマスタ[[#This Row],[地区]])</f>
        <v>#NAME?</v>
      </c>
      <c r="E589" s="282">
        <f>エリアマスタ[[#This Row],[No]]</f>
        <v>29</v>
      </c>
      <c r="F589" s="281" t="s">
        <v>739</v>
      </c>
      <c r="G589" s="283">
        <v>0</v>
      </c>
      <c r="H589" s="283">
        <v>336</v>
      </c>
      <c r="I589" s="283">
        <f>エリアマスタ[[#This Row],[戸建件数]]+エリアマスタ[[#This Row],[集合住宅件数]]</f>
        <v>336</v>
      </c>
      <c r="J589" s="283" t="e" cm="1">
        <f t="array" aca="1" ref="J589" ca="1">単価区分(エリアマスタ[[#This Row],[地区]])</f>
        <v>#NAME?</v>
      </c>
    </row>
    <row r="590" spans="1:10">
      <c r="A590" s="272">
        <v>19</v>
      </c>
      <c r="B590" s="272">
        <v>30</v>
      </c>
      <c r="C590" s="99" t="str">
        <f t="shared" si="10"/>
        <v>19-30</v>
      </c>
      <c r="D590" s="102" t="e" cm="1">
        <f t="array" aca="1" ref="D590" ca="1">地区名(エリアマスタ[[#This Row],[地区]])</f>
        <v>#NAME?</v>
      </c>
      <c r="E590" s="282">
        <f>エリアマスタ[[#This Row],[No]]</f>
        <v>30</v>
      </c>
      <c r="F590" s="281" t="s">
        <v>740</v>
      </c>
      <c r="G590" s="283">
        <v>269</v>
      </c>
      <c r="H590" s="283">
        <v>92</v>
      </c>
      <c r="I590" s="283">
        <f>エリアマスタ[[#This Row],[戸建件数]]+エリアマスタ[[#This Row],[集合住宅件数]]</f>
        <v>361</v>
      </c>
      <c r="J590" s="283" t="e" cm="1">
        <f t="array" aca="1" ref="J590" ca="1">単価区分(エリアマスタ[[#This Row],[地区]])</f>
        <v>#NAME?</v>
      </c>
    </row>
    <row r="591" spans="1:10">
      <c r="A591" s="272">
        <v>19</v>
      </c>
      <c r="B591" s="272">
        <v>31</v>
      </c>
      <c r="C591" s="99" t="str">
        <f t="shared" si="10"/>
        <v>19-31</v>
      </c>
      <c r="D591" s="102" t="e" cm="1">
        <f t="array" aca="1" ref="D591" ca="1">地区名(エリアマスタ[[#This Row],[地区]])</f>
        <v>#NAME?</v>
      </c>
      <c r="E591" s="282">
        <f>エリアマスタ[[#This Row],[No]]</f>
        <v>31</v>
      </c>
      <c r="F591" s="281" t="s">
        <v>24</v>
      </c>
      <c r="G591" s="283">
        <v>148</v>
      </c>
      <c r="H591" s="283">
        <v>68</v>
      </c>
      <c r="I591" s="283">
        <f>エリアマスタ[[#This Row],[戸建件数]]+エリアマスタ[[#This Row],[集合住宅件数]]</f>
        <v>216</v>
      </c>
      <c r="J591" s="283" t="e" cm="1">
        <f t="array" aca="1" ref="J591" ca="1">単価区分(エリアマスタ[[#This Row],[地区]])</f>
        <v>#NAME?</v>
      </c>
    </row>
    <row r="592" spans="1:10">
      <c r="A592" s="272">
        <v>19</v>
      </c>
      <c r="B592" s="272">
        <v>32</v>
      </c>
      <c r="C592" s="99" t="str">
        <f t="shared" si="10"/>
        <v>19-32</v>
      </c>
      <c r="D592" s="102" t="e" cm="1">
        <f t="array" aca="1" ref="D592" ca="1">地区名(エリアマスタ[[#This Row],[地区]])</f>
        <v>#NAME?</v>
      </c>
      <c r="E592" s="282">
        <f>エリアマスタ[[#This Row],[No]]</f>
        <v>32</v>
      </c>
      <c r="F592" s="281" t="s">
        <v>741</v>
      </c>
      <c r="G592" s="283">
        <v>109</v>
      </c>
      <c r="H592" s="283">
        <v>182</v>
      </c>
      <c r="I592" s="283">
        <f>エリアマスタ[[#This Row],[戸建件数]]+エリアマスタ[[#This Row],[集合住宅件数]]</f>
        <v>291</v>
      </c>
      <c r="J592" s="283" t="e" cm="1">
        <f t="array" aca="1" ref="J592" ca="1">単価区分(エリアマスタ[[#This Row],[地区]])</f>
        <v>#NAME?</v>
      </c>
    </row>
    <row r="593" spans="1:10">
      <c r="A593" s="272">
        <v>20</v>
      </c>
      <c r="B593" s="272">
        <v>1</v>
      </c>
      <c r="C593" s="99" t="str">
        <f t="shared" si="10"/>
        <v>20-1</v>
      </c>
      <c r="D593" s="102" t="e" cm="1">
        <f t="array" aca="1" ref="D593" ca="1">地区名(エリアマスタ[[#This Row],[地区]])</f>
        <v>#NAME?</v>
      </c>
      <c r="E593" s="282">
        <f>エリアマスタ[[#This Row],[No]]</f>
        <v>1</v>
      </c>
      <c r="F593" s="281" t="s">
        <v>742</v>
      </c>
      <c r="G593" s="283">
        <v>244</v>
      </c>
      <c r="H593" s="283">
        <v>218</v>
      </c>
      <c r="I593" s="283">
        <f>エリアマスタ[[#This Row],[戸建件数]]+エリアマスタ[[#This Row],[集合住宅件数]]</f>
        <v>462</v>
      </c>
      <c r="J593" s="283" t="e" cm="1">
        <f t="array" aca="1" ref="J593" ca="1">単価区分(エリアマスタ[[#This Row],[地区]])</f>
        <v>#NAME?</v>
      </c>
    </row>
    <row r="594" spans="1:10">
      <c r="A594" s="272">
        <v>20</v>
      </c>
      <c r="B594" s="272">
        <v>2</v>
      </c>
      <c r="C594" s="99" t="str">
        <f t="shared" si="10"/>
        <v>20-2</v>
      </c>
      <c r="D594" s="102" t="e" cm="1">
        <f t="array" aca="1" ref="D594" ca="1">地区名(エリアマスタ[[#This Row],[地区]])</f>
        <v>#NAME?</v>
      </c>
      <c r="E594" s="282">
        <f>エリアマスタ[[#This Row],[No]]</f>
        <v>2</v>
      </c>
      <c r="F594" s="281" t="s">
        <v>743</v>
      </c>
      <c r="G594" s="283">
        <v>314</v>
      </c>
      <c r="H594" s="283">
        <v>133</v>
      </c>
      <c r="I594" s="283">
        <f>エリアマスタ[[#This Row],[戸建件数]]+エリアマスタ[[#This Row],[集合住宅件数]]</f>
        <v>447</v>
      </c>
      <c r="J594" s="283" t="e" cm="1">
        <f t="array" aca="1" ref="J594" ca="1">単価区分(エリアマスタ[[#This Row],[地区]])</f>
        <v>#NAME?</v>
      </c>
    </row>
    <row r="595" spans="1:10">
      <c r="A595" s="272">
        <v>20</v>
      </c>
      <c r="B595" s="272">
        <v>3</v>
      </c>
      <c r="C595" s="99" t="str">
        <f t="shared" si="10"/>
        <v>20-3</v>
      </c>
      <c r="D595" s="102" t="e" cm="1">
        <f t="array" aca="1" ref="D595" ca="1">地区名(エリアマスタ[[#This Row],[地区]])</f>
        <v>#NAME?</v>
      </c>
      <c r="E595" s="282">
        <f>エリアマスタ[[#This Row],[No]]</f>
        <v>3</v>
      </c>
      <c r="F595" s="281" t="s">
        <v>744</v>
      </c>
      <c r="G595" s="283">
        <v>360</v>
      </c>
      <c r="H595" s="285">
        <v>45</v>
      </c>
      <c r="I595" s="283">
        <f>エリアマスタ[[#This Row],[戸建件数]]+エリアマスタ[[#This Row],[集合住宅件数]]</f>
        <v>405</v>
      </c>
      <c r="J595" s="283" t="e" cm="1">
        <f t="array" aca="1" ref="J595" ca="1">単価区分(エリアマスタ[[#This Row],[地区]])</f>
        <v>#NAME?</v>
      </c>
    </row>
    <row r="596" spans="1:10">
      <c r="A596" s="272">
        <v>20</v>
      </c>
      <c r="B596" s="272">
        <v>4</v>
      </c>
      <c r="C596" s="99" t="str">
        <f t="shared" si="10"/>
        <v>20-4</v>
      </c>
      <c r="D596" s="102" t="e" cm="1">
        <f t="array" aca="1" ref="D596" ca="1">地区名(エリアマスタ[[#This Row],[地区]])</f>
        <v>#NAME?</v>
      </c>
      <c r="E596" s="282">
        <f>エリアマスタ[[#This Row],[No]]</f>
        <v>4</v>
      </c>
      <c r="F596" s="281" t="s">
        <v>745</v>
      </c>
      <c r="G596" s="283">
        <v>352</v>
      </c>
      <c r="H596" s="283">
        <v>121</v>
      </c>
      <c r="I596" s="283">
        <f>エリアマスタ[[#This Row],[戸建件数]]+エリアマスタ[[#This Row],[集合住宅件数]]</f>
        <v>473</v>
      </c>
      <c r="J596" s="283" t="e" cm="1">
        <f t="array" aca="1" ref="J596" ca="1">単価区分(エリアマスタ[[#This Row],[地区]])</f>
        <v>#NAME?</v>
      </c>
    </row>
    <row r="597" spans="1:10">
      <c r="A597" s="272">
        <v>20</v>
      </c>
      <c r="B597" s="272">
        <v>5</v>
      </c>
      <c r="C597" s="99" t="str">
        <f t="shared" si="10"/>
        <v>20-5</v>
      </c>
      <c r="D597" s="102" t="e" cm="1">
        <f t="array" aca="1" ref="D597" ca="1">地区名(エリアマスタ[[#This Row],[地区]])</f>
        <v>#NAME?</v>
      </c>
      <c r="E597" s="282">
        <f>エリアマスタ[[#This Row],[No]]</f>
        <v>5</v>
      </c>
      <c r="F597" s="281" t="s">
        <v>746</v>
      </c>
      <c r="G597" s="283">
        <v>259</v>
      </c>
      <c r="H597" s="283">
        <v>124</v>
      </c>
      <c r="I597" s="283">
        <f>エリアマスタ[[#This Row],[戸建件数]]+エリアマスタ[[#This Row],[集合住宅件数]]</f>
        <v>383</v>
      </c>
      <c r="J597" s="283" t="e" cm="1">
        <f t="array" aca="1" ref="J597" ca="1">単価区分(エリアマスタ[[#This Row],[地区]])</f>
        <v>#NAME?</v>
      </c>
    </row>
    <row r="598" spans="1:10">
      <c r="A598" s="272">
        <v>20</v>
      </c>
      <c r="B598" s="272">
        <v>6</v>
      </c>
      <c r="C598" s="99" t="str">
        <f t="shared" si="10"/>
        <v>20-6</v>
      </c>
      <c r="D598" s="102" t="e" cm="1">
        <f t="array" aca="1" ref="D598" ca="1">地区名(エリアマスタ[[#This Row],[地区]])</f>
        <v>#NAME?</v>
      </c>
      <c r="E598" s="282">
        <f>エリアマスタ[[#This Row],[No]]</f>
        <v>6</v>
      </c>
      <c r="F598" s="281" t="s">
        <v>747</v>
      </c>
      <c r="G598" s="283">
        <v>392</v>
      </c>
      <c r="H598" s="283">
        <v>125</v>
      </c>
      <c r="I598" s="283">
        <f>エリアマスタ[[#This Row],[戸建件数]]+エリアマスタ[[#This Row],[集合住宅件数]]</f>
        <v>517</v>
      </c>
      <c r="J598" s="283" t="e" cm="1">
        <f t="array" aca="1" ref="J598" ca="1">単価区分(エリアマスタ[[#This Row],[地区]])</f>
        <v>#NAME?</v>
      </c>
    </row>
    <row r="599" spans="1:10">
      <c r="A599" s="272">
        <v>20</v>
      </c>
      <c r="B599" s="272">
        <v>7</v>
      </c>
      <c r="C599" s="99" t="str">
        <f t="shared" si="10"/>
        <v>20-7</v>
      </c>
      <c r="D599" s="102" t="e" cm="1">
        <f t="array" aca="1" ref="D599" ca="1">地区名(エリアマスタ[[#This Row],[地区]])</f>
        <v>#NAME?</v>
      </c>
      <c r="E599" s="282">
        <f>エリアマスタ[[#This Row],[No]]</f>
        <v>7</v>
      </c>
      <c r="F599" s="281" t="s">
        <v>747</v>
      </c>
      <c r="G599" s="283">
        <v>395</v>
      </c>
      <c r="H599" s="283">
        <v>127</v>
      </c>
      <c r="I599" s="283">
        <f>エリアマスタ[[#This Row],[戸建件数]]+エリアマスタ[[#This Row],[集合住宅件数]]</f>
        <v>522</v>
      </c>
      <c r="J599" s="283" t="e" cm="1">
        <f t="array" aca="1" ref="J599" ca="1">単価区分(エリアマスタ[[#This Row],[地区]])</f>
        <v>#NAME?</v>
      </c>
    </row>
    <row r="600" spans="1:10">
      <c r="A600" s="272">
        <v>20</v>
      </c>
      <c r="B600" s="272">
        <v>8</v>
      </c>
      <c r="C600" s="99" t="str">
        <f t="shared" si="10"/>
        <v>20-8</v>
      </c>
      <c r="D600" s="102" t="e" cm="1">
        <f t="array" aca="1" ref="D600" ca="1">地区名(エリアマスタ[[#This Row],[地区]])</f>
        <v>#NAME?</v>
      </c>
      <c r="E600" s="282">
        <f>エリアマスタ[[#This Row],[No]]</f>
        <v>8</v>
      </c>
      <c r="F600" s="281" t="s">
        <v>748</v>
      </c>
      <c r="G600" s="283">
        <v>370</v>
      </c>
      <c r="H600" s="283">
        <v>51</v>
      </c>
      <c r="I600" s="283">
        <f>エリアマスタ[[#This Row],[戸建件数]]+エリアマスタ[[#This Row],[集合住宅件数]]</f>
        <v>421</v>
      </c>
      <c r="J600" s="283" t="e" cm="1">
        <f t="array" aca="1" ref="J600" ca="1">単価区分(エリアマスタ[[#This Row],[地区]])</f>
        <v>#NAME?</v>
      </c>
    </row>
    <row r="601" spans="1:10">
      <c r="A601" s="272">
        <v>20</v>
      </c>
      <c r="B601" s="272">
        <v>9</v>
      </c>
      <c r="C601" s="99" t="str">
        <f t="shared" si="10"/>
        <v>20-9</v>
      </c>
      <c r="D601" s="102" t="e" cm="1">
        <f t="array" aca="1" ref="D601" ca="1">地区名(エリアマスタ[[#This Row],[地区]])</f>
        <v>#NAME?</v>
      </c>
      <c r="E601" s="282">
        <f>エリアマスタ[[#This Row],[No]]</f>
        <v>9</v>
      </c>
      <c r="F601" s="281" t="s">
        <v>749</v>
      </c>
      <c r="G601" s="283">
        <v>320</v>
      </c>
      <c r="H601" s="283">
        <v>32</v>
      </c>
      <c r="I601" s="283">
        <f>エリアマスタ[[#This Row],[戸建件数]]+エリアマスタ[[#This Row],[集合住宅件数]]</f>
        <v>352</v>
      </c>
      <c r="J601" s="283" t="e" cm="1">
        <f t="array" aca="1" ref="J601" ca="1">単価区分(エリアマスタ[[#This Row],[地区]])</f>
        <v>#NAME?</v>
      </c>
    </row>
    <row r="602" spans="1:10">
      <c r="A602" s="272">
        <v>20</v>
      </c>
      <c r="B602" s="272">
        <v>10</v>
      </c>
      <c r="C602" s="99" t="str">
        <f t="shared" si="10"/>
        <v>20-10</v>
      </c>
      <c r="D602" s="102" t="e" cm="1">
        <f t="array" aca="1" ref="D602" ca="1">地区名(エリアマスタ[[#This Row],[地区]])</f>
        <v>#NAME?</v>
      </c>
      <c r="E602" s="282">
        <f>エリアマスタ[[#This Row],[No]]</f>
        <v>10</v>
      </c>
      <c r="F602" s="281" t="s">
        <v>750</v>
      </c>
      <c r="G602" s="283">
        <v>430</v>
      </c>
      <c r="H602" s="283">
        <v>42</v>
      </c>
      <c r="I602" s="283">
        <f>エリアマスタ[[#This Row],[戸建件数]]+エリアマスタ[[#This Row],[集合住宅件数]]</f>
        <v>472</v>
      </c>
      <c r="J602" s="283" t="e" cm="1">
        <f t="array" aca="1" ref="J602" ca="1">単価区分(エリアマスタ[[#This Row],[地区]])</f>
        <v>#NAME?</v>
      </c>
    </row>
    <row r="603" spans="1:10">
      <c r="A603" s="272">
        <v>20</v>
      </c>
      <c r="B603" s="272">
        <v>11</v>
      </c>
      <c r="C603" s="99" t="str">
        <f t="shared" si="10"/>
        <v>20-11</v>
      </c>
      <c r="D603" s="102" t="e" cm="1">
        <f t="array" aca="1" ref="D603" ca="1">地区名(エリアマスタ[[#This Row],[地区]])</f>
        <v>#NAME?</v>
      </c>
      <c r="E603" s="282">
        <f>エリアマスタ[[#This Row],[No]]</f>
        <v>11</v>
      </c>
      <c r="F603" s="281" t="s">
        <v>751</v>
      </c>
      <c r="G603" s="283">
        <v>402</v>
      </c>
      <c r="H603" s="283">
        <v>0</v>
      </c>
      <c r="I603" s="283">
        <f>エリアマスタ[[#This Row],[戸建件数]]+エリアマスタ[[#This Row],[集合住宅件数]]</f>
        <v>402</v>
      </c>
      <c r="J603" s="283" t="e" cm="1">
        <f t="array" aca="1" ref="J603" ca="1">単価区分(エリアマスタ[[#This Row],[地区]])</f>
        <v>#NAME?</v>
      </c>
    </row>
    <row r="604" spans="1:10">
      <c r="A604" s="272">
        <v>20</v>
      </c>
      <c r="B604" s="272">
        <v>12</v>
      </c>
      <c r="C604" s="99" t="str">
        <f t="shared" si="10"/>
        <v>20-12</v>
      </c>
      <c r="D604" s="102" t="e" cm="1">
        <f t="array" aca="1" ref="D604" ca="1">地区名(エリアマスタ[[#This Row],[地区]])</f>
        <v>#NAME?</v>
      </c>
      <c r="E604" s="282">
        <f>エリアマスタ[[#This Row],[No]]</f>
        <v>12</v>
      </c>
      <c r="F604" s="281" t="s">
        <v>752</v>
      </c>
      <c r="G604" s="283">
        <v>162</v>
      </c>
      <c r="H604" s="283">
        <v>300</v>
      </c>
      <c r="I604" s="283">
        <f>エリアマスタ[[#This Row],[戸建件数]]+エリアマスタ[[#This Row],[集合住宅件数]]</f>
        <v>462</v>
      </c>
      <c r="J604" s="283" t="e" cm="1">
        <f t="array" aca="1" ref="J604" ca="1">単価区分(エリアマスタ[[#This Row],[地区]])</f>
        <v>#NAME?</v>
      </c>
    </row>
    <row r="605" spans="1:10">
      <c r="A605" s="272">
        <v>20</v>
      </c>
      <c r="B605" s="272">
        <v>13</v>
      </c>
      <c r="C605" s="99" t="str">
        <f t="shared" si="10"/>
        <v>20-13</v>
      </c>
      <c r="D605" s="102" t="e" cm="1">
        <f t="array" aca="1" ref="D605" ca="1">地区名(エリアマスタ[[#This Row],[地区]])</f>
        <v>#NAME?</v>
      </c>
      <c r="E605" s="282">
        <f>エリアマスタ[[#This Row],[No]]</f>
        <v>13</v>
      </c>
      <c r="F605" s="281" t="s">
        <v>1592</v>
      </c>
      <c r="G605" s="283">
        <v>295</v>
      </c>
      <c r="H605" s="283">
        <v>332</v>
      </c>
      <c r="I605" s="283">
        <f>エリアマスタ[[#This Row],[戸建件数]]+エリアマスタ[[#This Row],[集合住宅件数]]</f>
        <v>627</v>
      </c>
      <c r="J605" s="283" t="e" cm="1">
        <f t="array" aca="1" ref="J605" ca="1">単価区分(エリアマスタ[[#This Row],[地区]])</f>
        <v>#NAME?</v>
      </c>
    </row>
    <row r="606" spans="1:10">
      <c r="A606" s="272">
        <v>20</v>
      </c>
      <c r="B606" s="272">
        <v>14</v>
      </c>
      <c r="C606" s="99" t="str">
        <f t="shared" si="10"/>
        <v>20-14</v>
      </c>
      <c r="D606" s="102" t="e" cm="1">
        <f t="array" aca="1" ref="D606" ca="1">地区名(エリアマスタ[[#This Row],[地区]])</f>
        <v>#NAME?</v>
      </c>
      <c r="E606" s="282">
        <f>エリアマスタ[[#This Row],[No]]</f>
        <v>14</v>
      </c>
      <c r="F606" s="281" t="s">
        <v>1593</v>
      </c>
      <c r="G606" s="283">
        <v>0</v>
      </c>
      <c r="H606" s="283">
        <v>312</v>
      </c>
      <c r="I606" s="283">
        <f>エリアマスタ[[#This Row],[戸建件数]]+エリアマスタ[[#This Row],[集合住宅件数]]</f>
        <v>312</v>
      </c>
      <c r="J606" s="283" t="e" cm="1">
        <f t="array" aca="1" ref="J606" ca="1">単価区分(エリアマスタ[[#This Row],[地区]])</f>
        <v>#NAME?</v>
      </c>
    </row>
    <row r="607" spans="1:10">
      <c r="A607" s="272">
        <v>20</v>
      </c>
      <c r="B607" s="272">
        <v>15</v>
      </c>
      <c r="C607" s="99" t="str">
        <f t="shared" si="10"/>
        <v>20-15</v>
      </c>
      <c r="D607" s="102" t="e" cm="1">
        <f t="array" aca="1" ref="D607" ca="1">地区名(エリアマスタ[[#This Row],[地区]])</f>
        <v>#NAME?</v>
      </c>
      <c r="E607" s="282">
        <f>エリアマスタ[[#This Row],[No]]</f>
        <v>15</v>
      </c>
      <c r="F607" s="281" t="s">
        <v>1594</v>
      </c>
      <c r="G607" s="283">
        <v>0</v>
      </c>
      <c r="H607" s="283">
        <v>290</v>
      </c>
      <c r="I607" s="283">
        <f>エリアマスタ[[#This Row],[戸建件数]]+エリアマスタ[[#This Row],[集合住宅件数]]</f>
        <v>290</v>
      </c>
      <c r="J607" s="283" t="e" cm="1">
        <f t="array" aca="1" ref="J607" ca="1">単価区分(エリアマスタ[[#This Row],[地区]])</f>
        <v>#NAME?</v>
      </c>
    </row>
    <row r="608" spans="1:10">
      <c r="A608" s="272">
        <v>20</v>
      </c>
      <c r="B608" s="272">
        <v>16</v>
      </c>
      <c r="C608" s="99" t="str">
        <f t="shared" si="10"/>
        <v>20-16</v>
      </c>
      <c r="D608" s="102" t="e" cm="1">
        <f t="array" aca="1" ref="D608" ca="1">地区名(エリアマスタ[[#This Row],[地区]])</f>
        <v>#NAME?</v>
      </c>
      <c r="E608" s="282">
        <f>エリアマスタ[[#This Row],[No]]</f>
        <v>16</v>
      </c>
      <c r="F608" s="281" t="s">
        <v>1595</v>
      </c>
      <c r="G608" s="283">
        <v>212</v>
      </c>
      <c r="H608" s="283">
        <v>130</v>
      </c>
      <c r="I608" s="283">
        <f>エリアマスタ[[#This Row],[戸建件数]]+エリアマスタ[[#This Row],[集合住宅件数]]</f>
        <v>342</v>
      </c>
      <c r="J608" s="283" t="e" cm="1">
        <f t="array" aca="1" ref="J608" ca="1">単価区分(エリアマスタ[[#This Row],[地区]])</f>
        <v>#NAME?</v>
      </c>
    </row>
    <row r="609" spans="1:10">
      <c r="A609" s="272">
        <v>20</v>
      </c>
      <c r="B609" s="272">
        <v>17</v>
      </c>
      <c r="C609" s="99" t="str">
        <f t="shared" si="10"/>
        <v>20-17</v>
      </c>
      <c r="D609" s="102" t="e" cm="1">
        <f t="array" aca="1" ref="D609" ca="1">地区名(エリアマスタ[[#This Row],[地区]])</f>
        <v>#NAME?</v>
      </c>
      <c r="E609" s="282">
        <f>エリアマスタ[[#This Row],[No]]</f>
        <v>17</v>
      </c>
      <c r="F609" s="281" t="s">
        <v>1596</v>
      </c>
      <c r="G609" s="283">
        <v>73</v>
      </c>
      <c r="H609" s="283">
        <v>246</v>
      </c>
      <c r="I609" s="283">
        <f>エリアマスタ[[#This Row],[戸建件数]]+エリアマスタ[[#This Row],[集合住宅件数]]</f>
        <v>319</v>
      </c>
      <c r="J609" s="283" t="e" cm="1">
        <f t="array" aca="1" ref="J609" ca="1">単価区分(エリアマスタ[[#This Row],[地区]])</f>
        <v>#NAME?</v>
      </c>
    </row>
    <row r="610" spans="1:10">
      <c r="A610" s="272">
        <v>20</v>
      </c>
      <c r="B610" s="272">
        <v>18</v>
      </c>
      <c r="C610" s="99" t="str">
        <f t="shared" si="10"/>
        <v>20-18</v>
      </c>
      <c r="D610" s="102" t="e" cm="1">
        <f t="array" aca="1" ref="D610" ca="1">地区名(エリアマスタ[[#This Row],[地区]])</f>
        <v>#NAME?</v>
      </c>
      <c r="E610" s="282">
        <f>エリアマスタ[[#This Row],[No]]</f>
        <v>18</v>
      </c>
      <c r="F610" s="281" t="s">
        <v>168</v>
      </c>
      <c r="G610" s="283">
        <v>279</v>
      </c>
      <c r="H610" s="283">
        <v>65</v>
      </c>
      <c r="I610" s="283">
        <f>エリアマスタ[[#This Row],[戸建件数]]+エリアマスタ[[#This Row],[集合住宅件数]]</f>
        <v>344</v>
      </c>
      <c r="J610" s="283" t="e" cm="1">
        <f t="array" aca="1" ref="J610" ca="1">単価区分(エリアマスタ[[#This Row],[地区]])</f>
        <v>#NAME?</v>
      </c>
    </row>
    <row r="611" spans="1:10">
      <c r="A611" s="272">
        <v>20</v>
      </c>
      <c r="B611" s="272">
        <v>19</v>
      </c>
      <c r="C611" s="99" t="str">
        <f t="shared" si="10"/>
        <v>20-19</v>
      </c>
      <c r="D611" s="102" t="e" cm="1">
        <f t="array" aca="1" ref="D611" ca="1">地区名(エリアマスタ[[#This Row],[地区]])</f>
        <v>#NAME?</v>
      </c>
      <c r="E611" s="282">
        <f>エリアマスタ[[#This Row],[No]]</f>
        <v>19</v>
      </c>
      <c r="F611" s="281" t="s">
        <v>3150</v>
      </c>
      <c r="G611" s="283">
        <v>286</v>
      </c>
      <c r="H611" s="283">
        <v>200</v>
      </c>
      <c r="I611" s="283">
        <f>エリアマスタ[[#This Row],[戸建件数]]+エリアマスタ[[#This Row],[集合住宅件数]]</f>
        <v>486</v>
      </c>
      <c r="J611" s="283" t="e" cm="1">
        <f t="array" aca="1" ref="J611" ca="1">単価区分(エリアマスタ[[#This Row],[地区]])</f>
        <v>#NAME?</v>
      </c>
    </row>
    <row r="612" spans="1:10">
      <c r="A612" s="272">
        <v>20</v>
      </c>
      <c r="B612" s="272">
        <v>20</v>
      </c>
      <c r="C612" s="99" t="str">
        <f t="shared" si="10"/>
        <v>20-20</v>
      </c>
      <c r="D612" s="102" t="e" cm="1">
        <f t="array" aca="1" ref="D612" ca="1">地区名(エリアマスタ[[#This Row],[地区]])</f>
        <v>#NAME?</v>
      </c>
      <c r="E612" s="282">
        <f>エリアマスタ[[#This Row],[No]]</f>
        <v>20</v>
      </c>
      <c r="F612" s="281" t="s">
        <v>754</v>
      </c>
      <c r="G612" s="283">
        <v>190</v>
      </c>
      <c r="H612" s="283">
        <v>365</v>
      </c>
      <c r="I612" s="283">
        <f>エリアマスタ[[#This Row],[戸建件数]]+エリアマスタ[[#This Row],[集合住宅件数]]</f>
        <v>555</v>
      </c>
      <c r="J612" s="283" t="e" cm="1">
        <f t="array" aca="1" ref="J612" ca="1">単価区分(エリアマスタ[[#This Row],[地区]])</f>
        <v>#NAME?</v>
      </c>
    </row>
    <row r="613" spans="1:10">
      <c r="A613" s="272">
        <v>20</v>
      </c>
      <c r="B613" s="272">
        <v>21</v>
      </c>
      <c r="C613" s="99" t="str">
        <f t="shared" si="10"/>
        <v>20-21</v>
      </c>
      <c r="D613" s="102" t="e" cm="1">
        <f t="array" aca="1" ref="D613" ca="1">地区名(エリアマスタ[[#This Row],[地区]])</f>
        <v>#NAME?</v>
      </c>
      <c r="E613" s="282">
        <f>エリアマスタ[[#This Row],[No]]</f>
        <v>21</v>
      </c>
      <c r="F613" s="281" t="s">
        <v>755</v>
      </c>
      <c r="G613" s="283">
        <v>207</v>
      </c>
      <c r="H613" s="283">
        <v>229</v>
      </c>
      <c r="I613" s="283">
        <f>エリアマスタ[[#This Row],[戸建件数]]+エリアマスタ[[#This Row],[集合住宅件数]]</f>
        <v>436</v>
      </c>
      <c r="J613" s="283" t="e" cm="1">
        <f t="array" aca="1" ref="J613" ca="1">単価区分(エリアマスタ[[#This Row],[地区]])</f>
        <v>#NAME?</v>
      </c>
    </row>
    <row r="614" spans="1:10">
      <c r="A614" s="272">
        <v>20</v>
      </c>
      <c r="B614" s="272">
        <v>22</v>
      </c>
      <c r="C614" s="99" t="str">
        <f t="shared" si="10"/>
        <v>20-22</v>
      </c>
      <c r="D614" s="102" t="e" cm="1">
        <f t="array" aca="1" ref="D614" ca="1">地区名(エリアマスタ[[#This Row],[地区]])</f>
        <v>#NAME?</v>
      </c>
      <c r="E614" s="282">
        <f>エリアマスタ[[#This Row],[No]]</f>
        <v>22</v>
      </c>
      <c r="F614" s="281" t="s">
        <v>756</v>
      </c>
      <c r="G614" s="283">
        <v>303</v>
      </c>
      <c r="H614" s="283">
        <v>66</v>
      </c>
      <c r="I614" s="283">
        <f>エリアマスタ[[#This Row],[戸建件数]]+エリアマスタ[[#This Row],[集合住宅件数]]</f>
        <v>369</v>
      </c>
      <c r="J614" s="283" t="e" cm="1">
        <f t="array" aca="1" ref="J614" ca="1">単価区分(エリアマスタ[[#This Row],[地区]])</f>
        <v>#NAME?</v>
      </c>
    </row>
    <row r="615" spans="1:10">
      <c r="A615" s="272">
        <v>20</v>
      </c>
      <c r="B615" s="272">
        <v>23</v>
      </c>
      <c r="C615" s="99" t="str">
        <f t="shared" si="10"/>
        <v>20-23</v>
      </c>
      <c r="D615" s="102" t="e" cm="1">
        <f t="array" aca="1" ref="D615" ca="1">地区名(エリアマスタ[[#This Row],[地区]])</f>
        <v>#NAME?</v>
      </c>
      <c r="E615" s="282">
        <f>エリアマスタ[[#This Row],[No]]</f>
        <v>23</v>
      </c>
      <c r="F615" s="281" t="s">
        <v>757</v>
      </c>
      <c r="G615" s="283">
        <v>294</v>
      </c>
      <c r="H615" s="283">
        <v>40</v>
      </c>
      <c r="I615" s="283">
        <f>エリアマスタ[[#This Row],[戸建件数]]+エリアマスタ[[#This Row],[集合住宅件数]]</f>
        <v>334</v>
      </c>
      <c r="J615" s="283" t="e" cm="1">
        <f t="array" aca="1" ref="J615" ca="1">単価区分(エリアマスタ[[#This Row],[地区]])</f>
        <v>#NAME?</v>
      </c>
    </row>
    <row r="616" spans="1:10">
      <c r="A616" s="272">
        <v>20</v>
      </c>
      <c r="B616" s="272">
        <v>24</v>
      </c>
      <c r="C616" s="99" t="str">
        <f t="shared" si="10"/>
        <v>20-24</v>
      </c>
      <c r="D616" s="102" t="e" cm="1">
        <f t="array" aca="1" ref="D616" ca="1">地区名(エリアマスタ[[#This Row],[地区]])</f>
        <v>#NAME?</v>
      </c>
      <c r="E616" s="282">
        <f>エリアマスタ[[#This Row],[No]]</f>
        <v>24</v>
      </c>
      <c r="F616" s="281" t="s">
        <v>758</v>
      </c>
      <c r="G616" s="283">
        <v>407</v>
      </c>
      <c r="H616" s="283">
        <v>0</v>
      </c>
      <c r="I616" s="283">
        <f>エリアマスタ[[#This Row],[戸建件数]]+エリアマスタ[[#This Row],[集合住宅件数]]</f>
        <v>407</v>
      </c>
      <c r="J616" s="283" t="e" cm="1">
        <f t="array" aca="1" ref="J616" ca="1">単価区分(エリアマスタ[[#This Row],[地区]])</f>
        <v>#NAME?</v>
      </c>
    </row>
    <row r="617" spans="1:10">
      <c r="A617" s="272">
        <v>20</v>
      </c>
      <c r="B617" s="272">
        <v>25</v>
      </c>
      <c r="C617" s="99" t="str">
        <f t="shared" si="10"/>
        <v>20-25</v>
      </c>
      <c r="D617" s="102" t="e" cm="1">
        <f t="array" aca="1" ref="D617" ca="1">地区名(エリアマスタ[[#This Row],[地区]])</f>
        <v>#NAME?</v>
      </c>
      <c r="E617" s="282">
        <f>エリアマスタ[[#This Row],[No]]</f>
        <v>25</v>
      </c>
      <c r="F617" s="281" t="s">
        <v>759</v>
      </c>
      <c r="G617" s="283">
        <v>306</v>
      </c>
      <c r="H617" s="283">
        <v>36</v>
      </c>
      <c r="I617" s="283">
        <f>エリアマスタ[[#This Row],[戸建件数]]+エリアマスタ[[#This Row],[集合住宅件数]]</f>
        <v>342</v>
      </c>
      <c r="J617" s="283" t="e" cm="1">
        <f t="array" aca="1" ref="J617" ca="1">単価区分(エリアマスタ[[#This Row],[地区]])</f>
        <v>#NAME?</v>
      </c>
    </row>
    <row r="618" spans="1:10">
      <c r="A618" s="272">
        <v>20</v>
      </c>
      <c r="B618" s="272">
        <v>26</v>
      </c>
      <c r="C618" s="99" t="str">
        <f t="shared" si="10"/>
        <v>20-26</v>
      </c>
      <c r="D618" s="102" t="e" cm="1">
        <f t="array" aca="1" ref="D618" ca="1">地区名(エリアマスタ[[#This Row],[地区]])</f>
        <v>#NAME?</v>
      </c>
      <c r="E618" s="282">
        <f>エリアマスタ[[#This Row],[No]]</f>
        <v>26</v>
      </c>
      <c r="F618" s="281" t="s">
        <v>752</v>
      </c>
      <c r="G618" s="283">
        <v>189</v>
      </c>
      <c r="H618" s="283">
        <v>103</v>
      </c>
      <c r="I618" s="283">
        <f>エリアマスタ[[#This Row],[戸建件数]]+エリアマスタ[[#This Row],[集合住宅件数]]</f>
        <v>292</v>
      </c>
      <c r="J618" s="283" t="e" cm="1">
        <f t="array" aca="1" ref="J618" ca="1">単価区分(エリアマスタ[[#This Row],[地区]])</f>
        <v>#NAME?</v>
      </c>
    </row>
    <row r="619" spans="1:10">
      <c r="A619" s="272">
        <v>20</v>
      </c>
      <c r="B619" s="272">
        <v>27</v>
      </c>
      <c r="C619" s="99" t="str">
        <f t="shared" si="10"/>
        <v>20-27</v>
      </c>
      <c r="D619" s="102" t="e" cm="1">
        <f t="array" aca="1" ref="D619" ca="1">地区名(エリアマスタ[[#This Row],[地区]])</f>
        <v>#NAME?</v>
      </c>
      <c r="E619" s="282">
        <f>エリアマスタ[[#This Row],[No]]</f>
        <v>27</v>
      </c>
      <c r="F619" s="281" t="s">
        <v>760</v>
      </c>
      <c r="G619" s="283">
        <v>242</v>
      </c>
      <c r="H619" s="283">
        <v>108</v>
      </c>
      <c r="I619" s="283">
        <f>エリアマスタ[[#This Row],[戸建件数]]+エリアマスタ[[#This Row],[集合住宅件数]]</f>
        <v>350</v>
      </c>
      <c r="J619" s="283" t="e" cm="1">
        <f t="array" aca="1" ref="J619" ca="1">単価区分(エリアマスタ[[#This Row],[地区]])</f>
        <v>#NAME?</v>
      </c>
    </row>
    <row r="620" spans="1:10">
      <c r="A620" s="272">
        <v>20</v>
      </c>
      <c r="B620" s="272">
        <v>28</v>
      </c>
      <c r="C620" s="99" t="str">
        <f t="shared" si="10"/>
        <v>20-28</v>
      </c>
      <c r="D620" s="102" t="e" cm="1">
        <f t="array" aca="1" ref="D620" ca="1">地区名(エリアマスタ[[#This Row],[地区]])</f>
        <v>#NAME?</v>
      </c>
      <c r="E620" s="282">
        <f>エリアマスタ[[#This Row],[No]]</f>
        <v>28</v>
      </c>
      <c r="F620" s="281" t="s">
        <v>3335</v>
      </c>
      <c r="G620" s="283">
        <v>252</v>
      </c>
      <c r="H620" s="283">
        <v>76</v>
      </c>
      <c r="I620" s="283">
        <f>エリアマスタ[[#This Row],[戸建件数]]+エリアマスタ[[#This Row],[集合住宅件数]]</f>
        <v>328</v>
      </c>
      <c r="J620" s="283" t="e" cm="1">
        <f t="array" aca="1" ref="J620" ca="1">単価区分(エリアマスタ[[#This Row],[地区]])</f>
        <v>#NAME?</v>
      </c>
    </row>
    <row r="621" spans="1:10">
      <c r="A621" s="272">
        <v>21</v>
      </c>
      <c r="B621" s="272">
        <v>1</v>
      </c>
      <c r="C621" s="99" t="str">
        <f t="shared" si="10"/>
        <v>21-1</v>
      </c>
      <c r="D621" s="102" t="e" cm="1">
        <f t="array" aca="1" ref="D621" ca="1">地区名(エリアマスタ[[#This Row],[地区]])</f>
        <v>#NAME?</v>
      </c>
      <c r="E621" s="282">
        <f>エリアマスタ[[#This Row],[No]]</f>
        <v>1</v>
      </c>
      <c r="F621" s="281" t="s">
        <v>761</v>
      </c>
      <c r="G621" s="283">
        <v>113</v>
      </c>
      <c r="H621" s="283">
        <v>44</v>
      </c>
      <c r="I621" s="283">
        <f>エリアマスタ[[#This Row],[戸建件数]]+エリアマスタ[[#This Row],[集合住宅件数]]</f>
        <v>157</v>
      </c>
      <c r="J621" s="283" t="e" cm="1">
        <f t="array" aca="1" ref="J621" ca="1">単価区分(エリアマスタ[[#This Row],[地区]])</f>
        <v>#NAME?</v>
      </c>
    </row>
    <row r="622" spans="1:10">
      <c r="A622" s="272">
        <v>21</v>
      </c>
      <c r="B622" s="272">
        <v>2</v>
      </c>
      <c r="C622" s="99" t="str">
        <f t="shared" si="10"/>
        <v>21-2</v>
      </c>
      <c r="D622" s="102" t="e" cm="1">
        <f t="array" aca="1" ref="D622" ca="1">地区名(エリアマスタ[[#This Row],[地区]])</f>
        <v>#NAME?</v>
      </c>
      <c r="E622" s="282">
        <f>エリアマスタ[[#This Row],[No]]</f>
        <v>2</v>
      </c>
      <c r="F622" s="281" t="s">
        <v>762</v>
      </c>
      <c r="G622" s="283">
        <v>201</v>
      </c>
      <c r="H622" s="283">
        <v>270</v>
      </c>
      <c r="I622" s="283">
        <f>エリアマスタ[[#This Row],[戸建件数]]+エリアマスタ[[#This Row],[集合住宅件数]]</f>
        <v>471</v>
      </c>
      <c r="J622" s="283" t="e" cm="1">
        <f t="array" aca="1" ref="J622" ca="1">単価区分(エリアマスタ[[#This Row],[地区]])</f>
        <v>#NAME?</v>
      </c>
    </row>
    <row r="623" spans="1:10">
      <c r="A623" s="272">
        <v>21</v>
      </c>
      <c r="B623" s="272">
        <v>3</v>
      </c>
      <c r="C623" s="99" t="str">
        <f t="shared" si="10"/>
        <v>21-3</v>
      </c>
      <c r="D623" s="102" t="e" cm="1">
        <f t="array" aca="1" ref="D623" ca="1">地区名(エリアマスタ[[#This Row],[地区]])</f>
        <v>#NAME?</v>
      </c>
      <c r="E623" s="282">
        <f>エリアマスタ[[#This Row],[No]]</f>
        <v>3</v>
      </c>
      <c r="F623" s="281" t="s">
        <v>763</v>
      </c>
      <c r="G623" s="283">
        <v>168</v>
      </c>
      <c r="H623" s="283">
        <v>170</v>
      </c>
      <c r="I623" s="283">
        <f>エリアマスタ[[#This Row],[戸建件数]]+エリアマスタ[[#This Row],[集合住宅件数]]</f>
        <v>338</v>
      </c>
      <c r="J623" s="283" t="e" cm="1">
        <f t="array" aca="1" ref="J623" ca="1">単価区分(エリアマスタ[[#This Row],[地区]])</f>
        <v>#NAME?</v>
      </c>
    </row>
    <row r="624" spans="1:10">
      <c r="A624" s="272">
        <v>21</v>
      </c>
      <c r="B624" s="272">
        <v>4</v>
      </c>
      <c r="C624" s="99" t="str">
        <f t="shared" si="10"/>
        <v>21-4</v>
      </c>
      <c r="D624" s="102" t="e" cm="1">
        <f t="array" aca="1" ref="D624" ca="1">地区名(エリアマスタ[[#This Row],[地区]])</f>
        <v>#NAME?</v>
      </c>
      <c r="E624" s="282">
        <f>エリアマスタ[[#This Row],[No]]</f>
        <v>4</v>
      </c>
      <c r="F624" s="281" t="s">
        <v>764</v>
      </c>
      <c r="G624" s="283">
        <v>248</v>
      </c>
      <c r="H624" s="283">
        <v>105</v>
      </c>
      <c r="I624" s="283">
        <f>エリアマスタ[[#This Row],[戸建件数]]+エリアマスタ[[#This Row],[集合住宅件数]]</f>
        <v>353</v>
      </c>
      <c r="J624" s="283" t="e" cm="1">
        <f t="array" aca="1" ref="J624" ca="1">単価区分(エリアマスタ[[#This Row],[地区]])</f>
        <v>#NAME?</v>
      </c>
    </row>
    <row r="625" spans="1:10">
      <c r="A625" s="272">
        <v>21</v>
      </c>
      <c r="B625" s="272">
        <v>5</v>
      </c>
      <c r="C625" s="99" t="str">
        <f t="shared" si="10"/>
        <v>21-5</v>
      </c>
      <c r="D625" s="102" t="e" cm="1">
        <f t="array" aca="1" ref="D625" ca="1">地区名(エリアマスタ[[#This Row],[地区]])</f>
        <v>#NAME?</v>
      </c>
      <c r="E625" s="282">
        <f>エリアマスタ[[#This Row],[No]]</f>
        <v>5</v>
      </c>
      <c r="F625" s="281" t="s">
        <v>765</v>
      </c>
      <c r="G625" s="283">
        <v>170</v>
      </c>
      <c r="H625" s="283">
        <v>241</v>
      </c>
      <c r="I625" s="283">
        <f>エリアマスタ[[#This Row],[戸建件数]]+エリアマスタ[[#This Row],[集合住宅件数]]</f>
        <v>411</v>
      </c>
      <c r="J625" s="283" t="e" cm="1">
        <f t="array" aca="1" ref="J625" ca="1">単価区分(エリアマスタ[[#This Row],[地区]])</f>
        <v>#NAME?</v>
      </c>
    </row>
    <row r="626" spans="1:10">
      <c r="A626" s="272">
        <v>21</v>
      </c>
      <c r="B626" s="272">
        <v>6</v>
      </c>
      <c r="C626" s="99" t="str">
        <f t="shared" si="10"/>
        <v>21-6</v>
      </c>
      <c r="D626" s="102" t="e" cm="1">
        <f t="array" aca="1" ref="D626" ca="1">地区名(エリアマスタ[[#This Row],[地区]])</f>
        <v>#NAME?</v>
      </c>
      <c r="E626" s="282">
        <f>エリアマスタ[[#This Row],[No]]</f>
        <v>6</v>
      </c>
      <c r="F626" s="281" t="s">
        <v>137</v>
      </c>
      <c r="G626" s="283">
        <v>243</v>
      </c>
      <c r="H626" s="283">
        <v>235</v>
      </c>
      <c r="I626" s="283">
        <f>エリアマスタ[[#This Row],[戸建件数]]+エリアマスタ[[#This Row],[集合住宅件数]]</f>
        <v>478</v>
      </c>
      <c r="J626" s="283" t="e" cm="1">
        <f t="array" aca="1" ref="J626" ca="1">単価区分(エリアマスタ[[#This Row],[地区]])</f>
        <v>#NAME?</v>
      </c>
    </row>
    <row r="627" spans="1:10">
      <c r="A627" s="272">
        <v>21</v>
      </c>
      <c r="B627" s="272">
        <v>7</v>
      </c>
      <c r="C627" s="99" t="str">
        <f t="shared" si="10"/>
        <v>21-7</v>
      </c>
      <c r="D627" s="102" t="e" cm="1">
        <f t="array" aca="1" ref="D627" ca="1">地区名(エリアマスタ[[#This Row],[地区]])</f>
        <v>#NAME?</v>
      </c>
      <c r="E627" s="282">
        <f>エリアマスタ[[#This Row],[No]]</f>
        <v>7</v>
      </c>
      <c r="F627" s="281" t="s">
        <v>138</v>
      </c>
      <c r="G627" s="283">
        <v>325</v>
      </c>
      <c r="H627" s="283">
        <v>178</v>
      </c>
      <c r="I627" s="283">
        <f>エリアマスタ[[#This Row],[戸建件数]]+エリアマスタ[[#This Row],[集合住宅件数]]</f>
        <v>503</v>
      </c>
      <c r="J627" s="283" t="e" cm="1">
        <f t="array" aca="1" ref="J627" ca="1">単価区分(エリアマスタ[[#This Row],[地区]])</f>
        <v>#NAME?</v>
      </c>
    </row>
    <row r="628" spans="1:10">
      <c r="A628" s="272">
        <v>21</v>
      </c>
      <c r="B628" s="272">
        <v>8</v>
      </c>
      <c r="C628" s="99" t="str">
        <f t="shared" si="10"/>
        <v>21-8</v>
      </c>
      <c r="D628" s="102" t="e" cm="1">
        <f t="array" aca="1" ref="D628" ca="1">地区名(エリアマスタ[[#This Row],[地区]])</f>
        <v>#NAME?</v>
      </c>
      <c r="E628" s="282">
        <f>エリアマスタ[[#This Row],[No]]</f>
        <v>8</v>
      </c>
      <c r="F628" s="281" t="s">
        <v>766</v>
      </c>
      <c r="G628" s="283">
        <v>45</v>
      </c>
      <c r="H628" s="283">
        <v>87</v>
      </c>
      <c r="I628" s="283">
        <f>エリアマスタ[[#This Row],[戸建件数]]+エリアマスタ[[#This Row],[集合住宅件数]]</f>
        <v>132</v>
      </c>
      <c r="J628" s="283" t="e" cm="1">
        <f t="array" aca="1" ref="J628" ca="1">単価区分(エリアマスタ[[#This Row],[地区]])</f>
        <v>#NAME?</v>
      </c>
    </row>
    <row r="629" spans="1:10">
      <c r="A629" s="272">
        <v>21</v>
      </c>
      <c r="B629" s="272">
        <v>9</v>
      </c>
      <c r="C629" s="99" t="str">
        <f t="shared" si="10"/>
        <v>21-9</v>
      </c>
      <c r="D629" s="102" t="e" cm="1">
        <f t="array" aca="1" ref="D629" ca="1">地区名(エリアマスタ[[#This Row],[地区]])</f>
        <v>#NAME?</v>
      </c>
      <c r="E629" s="282">
        <f>エリアマスタ[[#This Row],[No]]</f>
        <v>9</v>
      </c>
      <c r="F629" s="281" t="s">
        <v>767</v>
      </c>
      <c r="G629" s="283">
        <v>222</v>
      </c>
      <c r="H629" s="283">
        <v>139</v>
      </c>
      <c r="I629" s="283">
        <f>エリアマスタ[[#This Row],[戸建件数]]+エリアマスタ[[#This Row],[集合住宅件数]]</f>
        <v>361</v>
      </c>
      <c r="J629" s="283" t="e" cm="1">
        <f t="array" aca="1" ref="J629" ca="1">単価区分(エリアマスタ[[#This Row],[地区]])</f>
        <v>#NAME?</v>
      </c>
    </row>
    <row r="630" spans="1:10">
      <c r="A630" s="272">
        <v>21</v>
      </c>
      <c r="B630" s="272">
        <v>10</v>
      </c>
      <c r="C630" s="99" t="str">
        <f t="shared" si="10"/>
        <v>21-10</v>
      </c>
      <c r="D630" s="102" t="e" cm="1">
        <f t="array" aca="1" ref="D630" ca="1">地区名(エリアマスタ[[#This Row],[地区]])</f>
        <v>#NAME?</v>
      </c>
      <c r="E630" s="282">
        <f>エリアマスタ[[#This Row],[No]]</f>
        <v>10</v>
      </c>
      <c r="F630" s="281" t="s">
        <v>768</v>
      </c>
      <c r="G630" s="283">
        <v>331</v>
      </c>
      <c r="H630" s="283">
        <v>280</v>
      </c>
      <c r="I630" s="283">
        <f>エリアマスタ[[#This Row],[戸建件数]]+エリアマスタ[[#This Row],[集合住宅件数]]</f>
        <v>611</v>
      </c>
      <c r="J630" s="283" t="e" cm="1">
        <f t="array" aca="1" ref="J630" ca="1">単価区分(エリアマスタ[[#This Row],[地区]])</f>
        <v>#NAME?</v>
      </c>
    </row>
    <row r="631" spans="1:10">
      <c r="A631" s="272">
        <v>21</v>
      </c>
      <c r="B631" s="272">
        <v>11</v>
      </c>
      <c r="C631" s="99" t="str">
        <f t="shared" si="10"/>
        <v>21-11</v>
      </c>
      <c r="D631" s="102" t="e" cm="1">
        <f t="array" aca="1" ref="D631" ca="1">地区名(エリアマスタ[[#This Row],[地区]])</f>
        <v>#NAME?</v>
      </c>
      <c r="E631" s="282">
        <f>エリアマスタ[[#This Row],[No]]</f>
        <v>11</v>
      </c>
      <c r="F631" s="281" t="s">
        <v>769</v>
      </c>
      <c r="G631" s="283">
        <v>44</v>
      </c>
      <c r="H631" s="283">
        <v>43</v>
      </c>
      <c r="I631" s="283">
        <f>エリアマスタ[[#This Row],[戸建件数]]+エリアマスタ[[#This Row],[集合住宅件数]]</f>
        <v>87</v>
      </c>
      <c r="J631" s="283" t="e" cm="1">
        <f t="array" aca="1" ref="J631" ca="1">単価区分(エリアマスタ[[#This Row],[地区]])</f>
        <v>#NAME?</v>
      </c>
    </row>
    <row r="632" spans="1:10">
      <c r="A632" s="272">
        <v>21</v>
      </c>
      <c r="B632" s="272">
        <v>12</v>
      </c>
      <c r="C632" s="99" t="str">
        <f t="shared" si="10"/>
        <v>21-12</v>
      </c>
      <c r="D632" s="102" t="e" cm="1">
        <f t="array" aca="1" ref="D632" ca="1">地区名(エリアマスタ[[#This Row],[地区]])</f>
        <v>#NAME?</v>
      </c>
      <c r="E632" s="282">
        <f>エリアマスタ[[#This Row],[No]]</f>
        <v>12</v>
      </c>
      <c r="F632" s="281" t="s">
        <v>249</v>
      </c>
      <c r="G632" s="283">
        <v>158</v>
      </c>
      <c r="H632" s="283">
        <v>75</v>
      </c>
      <c r="I632" s="283">
        <f>エリアマスタ[[#This Row],[戸建件数]]+エリアマスタ[[#This Row],[集合住宅件数]]</f>
        <v>233</v>
      </c>
      <c r="J632" s="283" t="e" cm="1">
        <f t="array" aca="1" ref="J632" ca="1">単価区分(エリアマスタ[[#This Row],[地区]])</f>
        <v>#NAME?</v>
      </c>
    </row>
    <row r="633" spans="1:10">
      <c r="A633" s="272">
        <v>21</v>
      </c>
      <c r="B633" s="272">
        <v>13</v>
      </c>
      <c r="C633" s="99" t="str">
        <f t="shared" si="10"/>
        <v>21-13</v>
      </c>
      <c r="D633" s="102" t="e" cm="1">
        <f t="array" aca="1" ref="D633" ca="1">地区名(エリアマスタ[[#This Row],[地区]])</f>
        <v>#NAME?</v>
      </c>
      <c r="E633" s="282">
        <f>エリアマスタ[[#This Row],[No]]</f>
        <v>13</v>
      </c>
      <c r="F633" s="281" t="s">
        <v>770</v>
      </c>
      <c r="G633" s="283">
        <v>209</v>
      </c>
      <c r="H633" s="283">
        <v>40</v>
      </c>
      <c r="I633" s="283">
        <f>エリアマスタ[[#This Row],[戸建件数]]+エリアマスタ[[#This Row],[集合住宅件数]]</f>
        <v>249</v>
      </c>
      <c r="J633" s="283" t="e" cm="1">
        <f t="array" aca="1" ref="J633" ca="1">単価区分(エリアマスタ[[#This Row],[地区]])</f>
        <v>#NAME?</v>
      </c>
    </row>
    <row r="634" spans="1:10">
      <c r="A634" s="272">
        <v>21</v>
      </c>
      <c r="B634" s="272">
        <v>14</v>
      </c>
      <c r="C634" s="99" t="str">
        <f t="shared" si="10"/>
        <v>21-14</v>
      </c>
      <c r="D634" s="102" t="e" cm="1">
        <f t="array" aca="1" ref="D634" ca="1">地区名(エリアマスタ[[#This Row],[地区]])</f>
        <v>#NAME?</v>
      </c>
      <c r="E634" s="282">
        <f>エリアマスタ[[#This Row],[No]]</f>
        <v>14</v>
      </c>
      <c r="F634" s="281" t="s">
        <v>771</v>
      </c>
      <c r="G634" s="283">
        <v>163</v>
      </c>
      <c r="H634" s="283">
        <v>122</v>
      </c>
      <c r="I634" s="283">
        <f>エリアマスタ[[#This Row],[戸建件数]]+エリアマスタ[[#This Row],[集合住宅件数]]</f>
        <v>285</v>
      </c>
      <c r="J634" s="283" t="e" cm="1">
        <f t="array" aca="1" ref="J634" ca="1">単価区分(エリアマスタ[[#This Row],[地区]])</f>
        <v>#NAME?</v>
      </c>
    </row>
    <row r="635" spans="1:10">
      <c r="A635" s="272">
        <v>21</v>
      </c>
      <c r="B635" s="272">
        <v>15</v>
      </c>
      <c r="C635" s="99" t="str">
        <f t="shared" si="10"/>
        <v>21-15</v>
      </c>
      <c r="D635" s="102" t="e" cm="1">
        <f t="array" aca="1" ref="D635" ca="1">地区名(エリアマスタ[[#This Row],[地区]])</f>
        <v>#NAME?</v>
      </c>
      <c r="E635" s="282">
        <f>エリアマスタ[[#This Row],[No]]</f>
        <v>15</v>
      </c>
      <c r="F635" s="281" t="s">
        <v>772</v>
      </c>
      <c r="G635" s="283">
        <v>128</v>
      </c>
      <c r="H635" s="283">
        <v>80</v>
      </c>
      <c r="I635" s="283">
        <f>エリアマスタ[[#This Row],[戸建件数]]+エリアマスタ[[#This Row],[集合住宅件数]]</f>
        <v>208</v>
      </c>
      <c r="J635" s="283" t="e" cm="1">
        <f t="array" aca="1" ref="J635" ca="1">単価区分(エリアマスタ[[#This Row],[地区]])</f>
        <v>#NAME?</v>
      </c>
    </row>
    <row r="636" spans="1:10">
      <c r="A636" s="272">
        <v>21</v>
      </c>
      <c r="B636" s="272">
        <v>16</v>
      </c>
      <c r="C636" s="99" t="str">
        <f t="shared" si="10"/>
        <v>21-16</v>
      </c>
      <c r="D636" s="102" t="e" cm="1">
        <f t="array" aca="1" ref="D636" ca="1">地区名(エリアマスタ[[#This Row],[地区]])</f>
        <v>#NAME?</v>
      </c>
      <c r="E636" s="282">
        <f>エリアマスタ[[#This Row],[No]]</f>
        <v>16</v>
      </c>
      <c r="F636" s="281" t="s">
        <v>773</v>
      </c>
      <c r="G636" s="283">
        <v>151</v>
      </c>
      <c r="H636" s="283">
        <v>35</v>
      </c>
      <c r="I636" s="283">
        <f>エリアマスタ[[#This Row],[戸建件数]]+エリアマスタ[[#This Row],[集合住宅件数]]</f>
        <v>186</v>
      </c>
      <c r="J636" s="283" t="e" cm="1">
        <f t="array" aca="1" ref="J636" ca="1">単価区分(エリアマスタ[[#This Row],[地区]])</f>
        <v>#NAME?</v>
      </c>
    </row>
    <row r="637" spans="1:10">
      <c r="A637" s="272">
        <v>21</v>
      </c>
      <c r="B637" s="272">
        <v>17</v>
      </c>
      <c r="C637" s="99" t="str">
        <f t="shared" si="10"/>
        <v>21-17</v>
      </c>
      <c r="D637" s="102" t="e" cm="1">
        <f t="array" aca="1" ref="D637" ca="1">地区名(エリアマスタ[[#This Row],[地区]])</f>
        <v>#NAME?</v>
      </c>
      <c r="E637" s="282">
        <f>エリアマスタ[[#This Row],[No]]</f>
        <v>17</v>
      </c>
      <c r="F637" s="281" t="s">
        <v>774</v>
      </c>
      <c r="G637" s="283">
        <v>100</v>
      </c>
      <c r="H637" s="283">
        <v>176</v>
      </c>
      <c r="I637" s="283">
        <f>エリアマスタ[[#This Row],[戸建件数]]+エリアマスタ[[#This Row],[集合住宅件数]]</f>
        <v>276</v>
      </c>
      <c r="J637" s="283" t="e" cm="1">
        <f t="array" aca="1" ref="J637" ca="1">単価区分(エリアマスタ[[#This Row],[地区]])</f>
        <v>#NAME?</v>
      </c>
    </row>
    <row r="638" spans="1:10">
      <c r="A638" s="272">
        <v>21</v>
      </c>
      <c r="B638" s="272">
        <v>18</v>
      </c>
      <c r="C638" s="99" t="str">
        <f t="shared" si="10"/>
        <v>21-18</v>
      </c>
      <c r="D638" s="102" t="e" cm="1">
        <f t="array" aca="1" ref="D638" ca="1">地区名(エリアマスタ[[#This Row],[地区]])</f>
        <v>#NAME?</v>
      </c>
      <c r="E638" s="282">
        <f>エリアマスタ[[#This Row],[No]]</f>
        <v>18</v>
      </c>
      <c r="F638" s="281" t="s">
        <v>139</v>
      </c>
      <c r="G638" s="283">
        <v>177</v>
      </c>
      <c r="H638" s="283">
        <v>346</v>
      </c>
      <c r="I638" s="283">
        <f>エリアマスタ[[#This Row],[戸建件数]]+エリアマスタ[[#This Row],[集合住宅件数]]</f>
        <v>523</v>
      </c>
      <c r="J638" s="283" t="e" cm="1">
        <f t="array" aca="1" ref="J638" ca="1">単価区分(エリアマスタ[[#This Row],[地区]])</f>
        <v>#NAME?</v>
      </c>
    </row>
    <row r="639" spans="1:10">
      <c r="A639" s="272">
        <v>21</v>
      </c>
      <c r="B639" s="272">
        <v>19</v>
      </c>
      <c r="C639" s="99" t="str">
        <f t="shared" si="10"/>
        <v>21-19</v>
      </c>
      <c r="D639" s="102" t="e" cm="1">
        <f t="array" aca="1" ref="D639" ca="1">地区名(エリアマスタ[[#This Row],[地区]])</f>
        <v>#NAME?</v>
      </c>
      <c r="E639" s="282">
        <f>エリアマスタ[[#This Row],[No]]</f>
        <v>19</v>
      </c>
      <c r="F639" s="281" t="s">
        <v>775</v>
      </c>
      <c r="G639" s="283">
        <v>176</v>
      </c>
      <c r="H639" s="283">
        <v>246</v>
      </c>
      <c r="I639" s="283">
        <f>エリアマスタ[[#This Row],[戸建件数]]+エリアマスタ[[#This Row],[集合住宅件数]]</f>
        <v>422</v>
      </c>
      <c r="J639" s="283" t="e" cm="1">
        <f t="array" aca="1" ref="J639" ca="1">単価区分(エリアマスタ[[#This Row],[地区]])</f>
        <v>#NAME?</v>
      </c>
    </row>
    <row r="640" spans="1:10">
      <c r="A640" s="272">
        <v>21</v>
      </c>
      <c r="B640" s="272">
        <v>20</v>
      </c>
      <c r="C640" s="99" t="str">
        <f t="shared" si="10"/>
        <v>21-20</v>
      </c>
      <c r="D640" s="102" t="e" cm="1">
        <f t="array" aca="1" ref="D640" ca="1">地区名(エリアマスタ[[#This Row],[地区]])</f>
        <v>#NAME?</v>
      </c>
      <c r="E640" s="282">
        <f>エリアマスタ[[#This Row],[No]]</f>
        <v>20</v>
      </c>
      <c r="F640" s="281" t="s">
        <v>776</v>
      </c>
      <c r="G640" s="283">
        <v>70</v>
      </c>
      <c r="H640" s="283">
        <v>100</v>
      </c>
      <c r="I640" s="283">
        <f>エリアマスタ[[#This Row],[戸建件数]]+エリアマスタ[[#This Row],[集合住宅件数]]</f>
        <v>170</v>
      </c>
      <c r="J640" s="283" t="e" cm="1">
        <f t="array" aca="1" ref="J640" ca="1">単価区分(エリアマスタ[[#This Row],[地区]])</f>
        <v>#NAME?</v>
      </c>
    </row>
    <row r="641" spans="1:10">
      <c r="A641" s="272">
        <v>21</v>
      </c>
      <c r="B641" s="272">
        <v>21</v>
      </c>
      <c r="C641" s="99" t="str">
        <f t="shared" si="10"/>
        <v>21-21</v>
      </c>
      <c r="D641" s="102" t="e" cm="1">
        <f t="array" aca="1" ref="D641" ca="1">地区名(エリアマスタ[[#This Row],[地区]])</f>
        <v>#NAME?</v>
      </c>
      <c r="E641" s="282">
        <f>エリアマスタ[[#This Row],[No]]</f>
        <v>21</v>
      </c>
      <c r="F641" s="281" t="s">
        <v>777</v>
      </c>
      <c r="G641" s="283">
        <v>184</v>
      </c>
      <c r="H641" s="283">
        <v>92</v>
      </c>
      <c r="I641" s="283">
        <f>エリアマスタ[[#This Row],[戸建件数]]+エリアマスタ[[#This Row],[集合住宅件数]]</f>
        <v>276</v>
      </c>
      <c r="J641" s="283" t="e" cm="1">
        <f t="array" aca="1" ref="J641" ca="1">単価区分(エリアマスタ[[#This Row],[地区]])</f>
        <v>#NAME?</v>
      </c>
    </row>
    <row r="642" spans="1:10">
      <c r="A642" s="272">
        <v>21</v>
      </c>
      <c r="B642" s="272">
        <v>22</v>
      </c>
      <c r="C642" s="99" t="str">
        <f t="shared" si="10"/>
        <v>21-22</v>
      </c>
      <c r="D642" s="102" t="e" cm="1">
        <f t="array" aca="1" ref="D642" ca="1">地区名(エリアマスタ[[#This Row],[地区]])</f>
        <v>#NAME?</v>
      </c>
      <c r="E642" s="282">
        <f>エリアマスタ[[#This Row],[No]]</f>
        <v>22</v>
      </c>
      <c r="F642" s="281" t="s">
        <v>778</v>
      </c>
      <c r="G642" s="283">
        <v>126</v>
      </c>
      <c r="H642" s="283">
        <v>100</v>
      </c>
      <c r="I642" s="283">
        <f>エリアマスタ[[#This Row],[戸建件数]]+エリアマスタ[[#This Row],[集合住宅件数]]</f>
        <v>226</v>
      </c>
      <c r="J642" s="283" t="e" cm="1">
        <f t="array" aca="1" ref="J642" ca="1">単価区分(エリアマスタ[[#This Row],[地区]])</f>
        <v>#NAME?</v>
      </c>
    </row>
    <row r="643" spans="1:10">
      <c r="A643" s="272">
        <v>21</v>
      </c>
      <c r="B643" s="272">
        <v>23</v>
      </c>
      <c r="C643" s="99" t="str">
        <f t="shared" si="10"/>
        <v>21-23</v>
      </c>
      <c r="D643" s="102" t="e" cm="1">
        <f t="array" aca="1" ref="D643" ca="1">地区名(エリアマスタ[[#This Row],[地区]])</f>
        <v>#NAME?</v>
      </c>
      <c r="E643" s="282">
        <f>エリアマスタ[[#This Row],[No]]</f>
        <v>23</v>
      </c>
      <c r="F643" s="281" t="s">
        <v>29</v>
      </c>
      <c r="G643" s="283">
        <v>189</v>
      </c>
      <c r="H643" s="283">
        <v>330</v>
      </c>
      <c r="I643" s="283">
        <f>エリアマスタ[[#This Row],[戸建件数]]+エリアマスタ[[#This Row],[集合住宅件数]]</f>
        <v>519</v>
      </c>
      <c r="J643" s="283" t="e" cm="1">
        <f t="array" aca="1" ref="J643" ca="1">単価区分(エリアマスタ[[#This Row],[地区]])</f>
        <v>#NAME?</v>
      </c>
    </row>
    <row r="644" spans="1:10">
      <c r="A644" s="272">
        <v>21</v>
      </c>
      <c r="B644" s="272">
        <v>24</v>
      </c>
      <c r="C644" s="99" t="str">
        <f t="shared" ref="C644:C706" si="11">A644&amp;"-"&amp;B644</f>
        <v>21-24</v>
      </c>
      <c r="D644" s="102" t="e" cm="1">
        <f t="array" aca="1" ref="D644" ca="1">地区名(エリアマスタ[[#This Row],[地区]])</f>
        <v>#NAME?</v>
      </c>
      <c r="E644" s="282">
        <f>エリアマスタ[[#This Row],[No]]</f>
        <v>24</v>
      </c>
      <c r="F644" s="281" t="s">
        <v>31</v>
      </c>
      <c r="G644" s="283">
        <v>158</v>
      </c>
      <c r="H644" s="283">
        <v>85</v>
      </c>
      <c r="I644" s="283">
        <f>エリアマスタ[[#This Row],[戸建件数]]+エリアマスタ[[#This Row],[集合住宅件数]]</f>
        <v>243</v>
      </c>
      <c r="J644" s="283" t="e" cm="1">
        <f t="array" aca="1" ref="J644" ca="1">単価区分(エリアマスタ[[#This Row],[地区]])</f>
        <v>#NAME?</v>
      </c>
    </row>
    <row r="645" spans="1:10">
      <c r="A645" s="272">
        <v>21</v>
      </c>
      <c r="B645" s="272">
        <v>25</v>
      </c>
      <c r="C645" s="99" t="str">
        <f t="shared" si="11"/>
        <v>21-25</v>
      </c>
      <c r="D645" s="102" t="e" cm="1">
        <f t="array" aca="1" ref="D645" ca="1">地区名(エリアマスタ[[#This Row],[地区]])</f>
        <v>#NAME?</v>
      </c>
      <c r="E645" s="282">
        <f>エリアマスタ[[#This Row],[No]]</f>
        <v>25</v>
      </c>
      <c r="F645" s="281" t="s">
        <v>779</v>
      </c>
      <c r="G645" s="283">
        <v>116</v>
      </c>
      <c r="H645" s="283">
        <v>186</v>
      </c>
      <c r="I645" s="283">
        <f>エリアマスタ[[#This Row],[戸建件数]]+エリアマスタ[[#This Row],[集合住宅件数]]</f>
        <v>302</v>
      </c>
      <c r="J645" s="283" t="e" cm="1">
        <f t="array" aca="1" ref="J645" ca="1">単価区分(エリアマスタ[[#This Row],[地区]])</f>
        <v>#NAME?</v>
      </c>
    </row>
    <row r="646" spans="1:10">
      <c r="A646" s="272">
        <v>21</v>
      </c>
      <c r="B646" s="272">
        <v>26</v>
      </c>
      <c r="C646" s="99" t="str">
        <f t="shared" si="11"/>
        <v>21-26</v>
      </c>
      <c r="D646" s="102" t="e" cm="1">
        <f t="array" aca="1" ref="D646" ca="1">地区名(エリアマスタ[[#This Row],[地区]])</f>
        <v>#NAME?</v>
      </c>
      <c r="E646" s="282">
        <f>エリアマスタ[[#This Row],[No]]</f>
        <v>26</v>
      </c>
      <c r="F646" s="281" t="s">
        <v>780</v>
      </c>
      <c r="G646" s="283">
        <v>191</v>
      </c>
      <c r="H646" s="283">
        <v>33</v>
      </c>
      <c r="I646" s="283">
        <f>エリアマスタ[[#This Row],[戸建件数]]+エリアマスタ[[#This Row],[集合住宅件数]]</f>
        <v>224</v>
      </c>
      <c r="J646" s="283" t="e" cm="1">
        <f t="array" aca="1" ref="J646" ca="1">単価区分(エリアマスタ[[#This Row],[地区]])</f>
        <v>#NAME?</v>
      </c>
    </row>
    <row r="647" spans="1:10">
      <c r="A647" s="272">
        <v>21</v>
      </c>
      <c r="B647" s="272">
        <v>27</v>
      </c>
      <c r="C647" s="99" t="str">
        <f t="shared" si="11"/>
        <v>21-27</v>
      </c>
      <c r="D647" s="102" t="e" cm="1">
        <f t="array" aca="1" ref="D647" ca="1">地区名(エリアマスタ[[#This Row],[地区]])</f>
        <v>#NAME?</v>
      </c>
      <c r="E647" s="282">
        <f>エリアマスタ[[#This Row],[No]]</f>
        <v>27</v>
      </c>
      <c r="F647" s="281" t="s">
        <v>781</v>
      </c>
      <c r="G647" s="283">
        <v>311</v>
      </c>
      <c r="H647" s="283">
        <v>61</v>
      </c>
      <c r="I647" s="283">
        <f>エリアマスタ[[#This Row],[戸建件数]]+エリアマスタ[[#This Row],[集合住宅件数]]</f>
        <v>372</v>
      </c>
      <c r="J647" s="283" t="e" cm="1">
        <f t="array" aca="1" ref="J647" ca="1">単価区分(エリアマスタ[[#This Row],[地区]])</f>
        <v>#NAME?</v>
      </c>
    </row>
    <row r="648" spans="1:10">
      <c r="A648" s="272">
        <v>21</v>
      </c>
      <c r="B648" s="272">
        <v>28</v>
      </c>
      <c r="C648" s="99" t="str">
        <f t="shared" si="11"/>
        <v>21-28</v>
      </c>
      <c r="D648" s="102" t="e" cm="1">
        <f t="array" aca="1" ref="D648" ca="1">地区名(エリアマスタ[[#This Row],[地区]])</f>
        <v>#NAME?</v>
      </c>
      <c r="E648" s="282">
        <f>エリアマスタ[[#This Row],[No]]</f>
        <v>28</v>
      </c>
      <c r="F648" s="281" t="s">
        <v>3152</v>
      </c>
      <c r="G648" s="285">
        <v>303</v>
      </c>
      <c r="H648" s="283">
        <v>106</v>
      </c>
      <c r="I648" s="283">
        <f>エリアマスタ[[#This Row],[戸建件数]]+エリアマスタ[[#This Row],[集合住宅件数]]</f>
        <v>409</v>
      </c>
      <c r="J648" s="283" t="e" cm="1">
        <f t="array" aca="1" ref="J648" ca="1">単価区分(エリアマスタ[[#This Row],[地区]])</f>
        <v>#NAME?</v>
      </c>
    </row>
    <row r="649" spans="1:10">
      <c r="A649" s="272">
        <v>21</v>
      </c>
      <c r="B649" s="272">
        <v>29</v>
      </c>
      <c r="C649" s="99" t="str">
        <f t="shared" si="11"/>
        <v>21-29</v>
      </c>
      <c r="D649" s="102" t="e" cm="1">
        <f t="array" aca="1" ref="D649" ca="1">地区名(エリアマスタ[[#This Row],[地区]])</f>
        <v>#NAME?</v>
      </c>
      <c r="E649" s="282">
        <f>エリアマスタ[[#This Row],[No]]</f>
        <v>29</v>
      </c>
      <c r="F649" s="281" t="s">
        <v>783</v>
      </c>
      <c r="G649" s="283">
        <v>224</v>
      </c>
      <c r="H649" s="283">
        <v>46</v>
      </c>
      <c r="I649" s="283">
        <f>エリアマスタ[[#This Row],[戸建件数]]+エリアマスタ[[#This Row],[集合住宅件数]]</f>
        <v>270</v>
      </c>
      <c r="J649" s="283" t="e" cm="1">
        <f t="array" aca="1" ref="J649" ca="1">単価区分(エリアマスタ[[#This Row],[地区]])</f>
        <v>#NAME?</v>
      </c>
    </row>
    <row r="650" spans="1:10">
      <c r="A650" s="272">
        <v>21</v>
      </c>
      <c r="B650" s="272">
        <v>31</v>
      </c>
      <c r="C650" s="99" t="str">
        <f t="shared" si="11"/>
        <v>21-31</v>
      </c>
      <c r="D650" s="102" t="e" cm="1">
        <f t="array" aca="1" ref="D650" ca="1">地区名(エリアマスタ[[#This Row],[地区]])</f>
        <v>#NAME?</v>
      </c>
      <c r="E650" s="282">
        <f>エリアマスタ[[#This Row],[No]]</f>
        <v>31</v>
      </c>
      <c r="F650" s="281" t="s">
        <v>3153</v>
      </c>
      <c r="G650" s="285">
        <v>250</v>
      </c>
      <c r="H650" s="283">
        <v>25</v>
      </c>
      <c r="I650" s="283">
        <f>エリアマスタ[[#This Row],[戸建件数]]+エリアマスタ[[#This Row],[集合住宅件数]]</f>
        <v>275</v>
      </c>
      <c r="J650" s="283" t="e" cm="1">
        <f t="array" aca="1" ref="J650" ca="1">単価区分(エリアマスタ[[#This Row],[地区]])</f>
        <v>#NAME?</v>
      </c>
    </row>
    <row r="651" spans="1:10">
      <c r="A651" s="272">
        <v>22</v>
      </c>
      <c r="B651" s="272">
        <v>1</v>
      </c>
      <c r="C651" s="99" t="str">
        <f t="shared" si="11"/>
        <v>22-1</v>
      </c>
      <c r="D651" s="102" t="e" cm="1">
        <f t="array" aca="1" ref="D651" ca="1">地区名(エリアマスタ[[#This Row],[地区]])</f>
        <v>#NAME?</v>
      </c>
      <c r="E651" s="282">
        <f>エリアマスタ[[#This Row],[No]]</f>
        <v>1</v>
      </c>
      <c r="F651" s="281" t="s">
        <v>25</v>
      </c>
      <c r="G651" s="283">
        <v>264</v>
      </c>
      <c r="H651" s="283">
        <v>119</v>
      </c>
      <c r="I651" s="283">
        <f>エリアマスタ[[#This Row],[戸建件数]]+エリアマスタ[[#This Row],[集合住宅件数]]</f>
        <v>383</v>
      </c>
      <c r="J651" s="283" t="e" cm="1">
        <f t="array" aca="1" ref="J651" ca="1">単価区分(エリアマスタ[[#This Row],[地区]])</f>
        <v>#NAME?</v>
      </c>
    </row>
    <row r="652" spans="1:10">
      <c r="A652" s="272">
        <v>22</v>
      </c>
      <c r="B652" s="272">
        <v>2</v>
      </c>
      <c r="C652" s="99" t="str">
        <f t="shared" si="11"/>
        <v>22-2</v>
      </c>
      <c r="D652" s="102" t="e" cm="1">
        <f t="array" aca="1" ref="D652" ca="1">地区名(エリアマスタ[[#This Row],[地区]])</f>
        <v>#NAME?</v>
      </c>
      <c r="E652" s="282">
        <f>エリアマスタ[[#This Row],[No]]</f>
        <v>2</v>
      </c>
      <c r="F652" s="281" t="s">
        <v>784</v>
      </c>
      <c r="G652" s="283">
        <v>175</v>
      </c>
      <c r="H652" s="283">
        <v>185</v>
      </c>
      <c r="I652" s="283">
        <f>エリアマスタ[[#This Row],[戸建件数]]+エリアマスタ[[#This Row],[集合住宅件数]]</f>
        <v>360</v>
      </c>
      <c r="J652" s="283" t="e" cm="1">
        <f t="array" aca="1" ref="J652" ca="1">単価区分(エリアマスタ[[#This Row],[地区]])</f>
        <v>#NAME?</v>
      </c>
    </row>
    <row r="653" spans="1:10">
      <c r="A653" s="272">
        <v>22</v>
      </c>
      <c r="B653" s="272">
        <v>3</v>
      </c>
      <c r="C653" s="99" t="str">
        <f t="shared" si="11"/>
        <v>22-3</v>
      </c>
      <c r="D653" s="102" t="e" cm="1">
        <f t="array" aca="1" ref="D653" ca="1">地区名(エリアマスタ[[#This Row],[地区]])</f>
        <v>#NAME?</v>
      </c>
      <c r="E653" s="282">
        <f>エリアマスタ[[#This Row],[No]]</f>
        <v>3</v>
      </c>
      <c r="F653" s="281" t="s">
        <v>785</v>
      </c>
      <c r="G653" s="283">
        <v>377</v>
      </c>
      <c r="H653" s="283">
        <v>120</v>
      </c>
      <c r="I653" s="283">
        <f>エリアマスタ[[#This Row],[戸建件数]]+エリアマスタ[[#This Row],[集合住宅件数]]</f>
        <v>497</v>
      </c>
      <c r="J653" s="283" t="e" cm="1">
        <f t="array" aca="1" ref="J653" ca="1">単価区分(エリアマスタ[[#This Row],[地区]])</f>
        <v>#NAME?</v>
      </c>
    </row>
    <row r="654" spans="1:10">
      <c r="A654" s="272">
        <v>22</v>
      </c>
      <c r="B654" s="272">
        <v>4</v>
      </c>
      <c r="C654" s="99" t="str">
        <f t="shared" si="11"/>
        <v>22-4</v>
      </c>
      <c r="D654" s="102" t="e" cm="1">
        <f t="array" aca="1" ref="D654" ca="1">地区名(エリアマスタ[[#This Row],[地区]])</f>
        <v>#NAME?</v>
      </c>
      <c r="E654" s="282">
        <f>エリアマスタ[[#This Row],[No]]</f>
        <v>4</v>
      </c>
      <c r="F654" s="281" t="s">
        <v>786</v>
      </c>
      <c r="G654" s="283">
        <v>363</v>
      </c>
      <c r="H654" s="283">
        <v>146</v>
      </c>
      <c r="I654" s="283">
        <f>エリアマスタ[[#This Row],[戸建件数]]+エリアマスタ[[#This Row],[集合住宅件数]]</f>
        <v>509</v>
      </c>
      <c r="J654" s="283" t="e" cm="1">
        <f t="array" aca="1" ref="J654" ca="1">単価区分(エリアマスタ[[#This Row],[地区]])</f>
        <v>#NAME?</v>
      </c>
    </row>
    <row r="655" spans="1:10">
      <c r="A655" s="272">
        <v>22</v>
      </c>
      <c r="B655" s="272">
        <v>5</v>
      </c>
      <c r="C655" s="99" t="str">
        <f t="shared" si="11"/>
        <v>22-5</v>
      </c>
      <c r="D655" s="102" t="e" cm="1">
        <f t="array" aca="1" ref="D655" ca="1">地区名(エリアマスタ[[#This Row],[地区]])</f>
        <v>#NAME?</v>
      </c>
      <c r="E655" s="282">
        <f>エリアマスタ[[#This Row],[No]]</f>
        <v>5</v>
      </c>
      <c r="F655" s="281" t="s">
        <v>26</v>
      </c>
      <c r="G655" s="283">
        <v>194</v>
      </c>
      <c r="H655" s="283">
        <v>100</v>
      </c>
      <c r="I655" s="283">
        <f>エリアマスタ[[#This Row],[戸建件数]]+エリアマスタ[[#This Row],[集合住宅件数]]</f>
        <v>294</v>
      </c>
      <c r="J655" s="283" t="e" cm="1">
        <f t="array" aca="1" ref="J655" ca="1">単価区分(エリアマスタ[[#This Row],[地区]])</f>
        <v>#NAME?</v>
      </c>
    </row>
    <row r="656" spans="1:10">
      <c r="A656" s="272">
        <v>22</v>
      </c>
      <c r="B656" s="272">
        <v>6</v>
      </c>
      <c r="C656" s="99" t="str">
        <f t="shared" si="11"/>
        <v>22-6</v>
      </c>
      <c r="D656" s="102" t="e" cm="1">
        <f t="array" aca="1" ref="D656" ca="1">地区名(エリアマスタ[[#This Row],[地区]])</f>
        <v>#NAME?</v>
      </c>
      <c r="E656" s="282">
        <f>エリアマスタ[[#This Row],[No]]</f>
        <v>6</v>
      </c>
      <c r="F656" s="281" t="s">
        <v>27</v>
      </c>
      <c r="G656" s="283">
        <v>225</v>
      </c>
      <c r="H656" s="283">
        <v>123</v>
      </c>
      <c r="I656" s="283">
        <f>エリアマスタ[[#This Row],[戸建件数]]+エリアマスタ[[#This Row],[集合住宅件数]]</f>
        <v>348</v>
      </c>
      <c r="J656" s="283" t="e" cm="1">
        <f t="array" aca="1" ref="J656" ca="1">単価区分(エリアマスタ[[#This Row],[地区]])</f>
        <v>#NAME?</v>
      </c>
    </row>
    <row r="657" spans="1:10">
      <c r="A657" s="272">
        <v>22</v>
      </c>
      <c r="B657" s="272">
        <v>7</v>
      </c>
      <c r="C657" s="99" t="str">
        <f t="shared" si="11"/>
        <v>22-7</v>
      </c>
      <c r="D657" s="102" t="e" cm="1">
        <f t="array" aca="1" ref="D657" ca="1">地区名(エリアマスタ[[#This Row],[地区]])</f>
        <v>#NAME?</v>
      </c>
      <c r="E657" s="282">
        <f>エリアマスタ[[#This Row],[No]]</f>
        <v>7</v>
      </c>
      <c r="F657" s="281" t="s">
        <v>787</v>
      </c>
      <c r="G657" s="283">
        <v>165</v>
      </c>
      <c r="H657" s="283">
        <v>310</v>
      </c>
      <c r="I657" s="283">
        <f>エリアマスタ[[#This Row],[戸建件数]]+エリアマスタ[[#This Row],[集合住宅件数]]</f>
        <v>475</v>
      </c>
      <c r="J657" s="283" t="e" cm="1">
        <f t="array" aca="1" ref="J657" ca="1">単価区分(エリアマスタ[[#This Row],[地区]])</f>
        <v>#NAME?</v>
      </c>
    </row>
    <row r="658" spans="1:10">
      <c r="A658" s="272">
        <v>22</v>
      </c>
      <c r="B658" s="272">
        <v>8</v>
      </c>
      <c r="C658" s="99" t="str">
        <f t="shared" si="11"/>
        <v>22-8</v>
      </c>
      <c r="D658" s="102" t="e" cm="1">
        <f t="array" aca="1" ref="D658" ca="1">地区名(エリアマスタ[[#This Row],[地区]])</f>
        <v>#NAME?</v>
      </c>
      <c r="E658" s="282">
        <f>エリアマスタ[[#This Row],[No]]</f>
        <v>8</v>
      </c>
      <c r="F658" s="281" t="s">
        <v>788</v>
      </c>
      <c r="G658" s="283">
        <v>315</v>
      </c>
      <c r="H658" s="283">
        <v>101</v>
      </c>
      <c r="I658" s="283">
        <f>エリアマスタ[[#This Row],[戸建件数]]+エリアマスタ[[#This Row],[集合住宅件数]]</f>
        <v>416</v>
      </c>
      <c r="J658" s="283" t="e" cm="1">
        <f t="array" aca="1" ref="J658" ca="1">単価区分(エリアマスタ[[#This Row],[地区]])</f>
        <v>#NAME?</v>
      </c>
    </row>
    <row r="659" spans="1:10">
      <c r="A659" s="272">
        <v>22</v>
      </c>
      <c r="B659" s="272">
        <v>9</v>
      </c>
      <c r="C659" s="99" t="str">
        <f t="shared" si="11"/>
        <v>22-9</v>
      </c>
      <c r="D659" s="102" t="e" cm="1">
        <f t="array" aca="1" ref="D659" ca="1">地区名(エリアマスタ[[#This Row],[地区]])</f>
        <v>#NAME?</v>
      </c>
      <c r="E659" s="282">
        <f>エリアマスタ[[#This Row],[No]]</f>
        <v>9</v>
      </c>
      <c r="F659" s="281" t="s">
        <v>789</v>
      </c>
      <c r="G659" s="283">
        <v>209</v>
      </c>
      <c r="H659" s="283">
        <v>32</v>
      </c>
      <c r="I659" s="283">
        <f>エリアマスタ[[#This Row],[戸建件数]]+エリアマスタ[[#This Row],[集合住宅件数]]</f>
        <v>241</v>
      </c>
      <c r="J659" s="283" t="e" cm="1">
        <f t="array" aca="1" ref="J659" ca="1">単価区分(エリアマスタ[[#This Row],[地区]])</f>
        <v>#NAME?</v>
      </c>
    </row>
    <row r="660" spans="1:10">
      <c r="A660" s="272">
        <v>22</v>
      </c>
      <c r="B660" s="272">
        <v>10</v>
      </c>
      <c r="C660" s="99" t="str">
        <f t="shared" si="11"/>
        <v>22-10</v>
      </c>
      <c r="D660" s="102" t="e" cm="1">
        <f t="array" aca="1" ref="D660" ca="1">地区名(エリアマスタ[[#This Row],[地区]])</f>
        <v>#NAME?</v>
      </c>
      <c r="E660" s="282">
        <f>エリアマスタ[[#This Row],[No]]</f>
        <v>10</v>
      </c>
      <c r="F660" s="281" t="s">
        <v>790</v>
      </c>
      <c r="G660" s="283">
        <v>103</v>
      </c>
      <c r="H660" s="283">
        <v>91</v>
      </c>
      <c r="I660" s="283">
        <f>エリアマスタ[[#This Row],[戸建件数]]+エリアマスタ[[#This Row],[集合住宅件数]]</f>
        <v>194</v>
      </c>
      <c r="J660" s="283" t="e" cm="1">
        <f t="array" aca="1" ref="J660" ca="1">単価区分(エリアマスタ[[#This Row],[地区]])</f>
        <v>#NAME?</v>
      </c>
    </row>
    <row r="661" spans="1:10">
      <c r="A661" s="272">
        <v>22</v>
      </c>
      <c r="B661" s="272">
        <v>11</v>
      </c>
      <c r="C661" s="99" t="str">
        <f t="shared" si="11"/>
        <v>22-11</v>
      </c>
      <c r="D661" s="102" t="e" cm="1">
        <f t="array" aca="1" ref="D661" ca="1">地区名(エリアマスタ[[#This Row],[地区]])</f>
        <v>#NAME?</v>
      </c>
      <c r="E661" s="282">
        <f>エリアマスタ[[#This Row],[No]]</f>
        <v>11</v>
      </c>
      <c r="F661" s="281" t="s">
        <v>791</v>
      </c>
      <c r="G661" s="283">
        <v>208</v>
      </c>
      <c r="H661" s="283">
        <v>120</v>
      </c>
      <c r="I661" s="283">
        <f>エリアマスタ[[#This Row],[戸建件数]]+エリアマスタ[[#This Row],[集合住宅件数]]</f>
        <v>328</v>
      </c>
      <c r="J661" s="283" t="e" cm="1">
        <f t="array" aca="1" ref="J661" ca="1">単価区分(エリアマスタ[[#This Row],[地区]])</f>
        <v>#NAME?</v>
      </c>
    </row>
    <row r="662" spans="1:10">
      <c r="A662" s="272">
        <v>22</v>
      </c>
      <c r="B662" s="272">
        <v>12</v>
      </c>
      <c r="C662" s="99" t="str">
        <f t="shared" si="11"/>
        <v>22-12</v>
      </c>
      <c r="D662" s="102" t="e" cm="1">
        <f t="array" aca="1" ref="D662" ca="1">地区名(エリアマスタ[[#This Row],[地区]])</f>
        <v>#NAME?</v>
      </c>
      <c r="E662" s="282">
        <f>エリアマスタ[[#This Row],[No]]</f>
        <v>12</v>
      </c>
      <c r="F662" s="281" t="s">
        <v>28</v>
      </c>
      <c r="G662" s="283">
        <v>170</v>
      </c>
      <c r="H662" s="283">
        <v>94</v>
      </c>
      <c r="I662" s="283">
        <f>エリアマスタ[[#This Row],[戸建件数]]+エリアマスタ[[#This Row],[集合住宅件数]]</f>
        <v>264</v>
      </c>
      <c r="J662" s="283" t="e" cm="1">
        <f t="array" aca="1" ref="J662" ca="1">単価区分(エリアマスタ[[#This Row],[地区]])</f>
        <v>#NAME?</v>
      </c>
    </row>
    <row r="663" spans="1:10">
      <c r="A663" s="272">
        <v>22</v>
      </c>
      <c r="B663" s="272">
        <v>13</v>
      </c>
      <c r="C663" s="99" t="str">
        <f t="shared" si="11"/>
        <v>22-13</v>
      </c>
      <c r="D663" s="102" t="e" cm="1">
        <f t="array" aca="1" ref="D663" ca="1">地区名(エリアマスタ[[#This Row],[地区]])</f>
        <v>#NAME?</v>
      </c>
      <c r="E663" s="282">
        <f>エリアマスタ[[#This Row],[No]]</f>
        <v>13</v>
      </c>
      <c r="F663" s="281" t="s">
        <v>792</v>
      </c>
      <c r="G663" s="283">
        <v>284</v>
      </c>
      <c r="H663" s="283">
        <v>194</v>
      </c>
      <c r="I663" s="283">
        <f>エリアマスタ[[#This Row],[戸建件数]]+エリアマスタ[[#This Row],[集合住宅件数]]</f>
        <v>478</v>
      </c>
      <c r="J663" s="283" t="e" cm="1">
        <f t="array" aca="1" ref="J663" ca="1">単価区分(エリアマスタ[[#This Row],[地区]])</f>
        <v>#NAME?</v>
      </c>
    </row>
    <row r="664" spans="1:10">
      <c r="A664" s="272">
        <v>22</v>
      </c>
      <c r="B664" s="272">
        <v>14</v>
      </c>
      <c r="C664" s="99" t="str">
        <f t="shared" si="11"/>
        <v>22-14</v>
      </c>
      <c r="D664" s="102" t="e" cm="1">
        <f t="array" aca="1" ref="D664" ca="1">地区名(エリアマスタ[[#This Row],[地区]])</f>
        <v>#NAME?</v>
      </c>
      <c r="E664" s="282">
        <f>エリアマスタ[[#This Row],[No]]</f>
        <v>14</v>
      </c>
      <c r="F664" s="281" t="s">
        <v>793</v>
      </c>
      <c r="G664" s="283">
        <v>254</v>
      </c>
      <c r="H664" s="283">
        <v>223</v>
      </c>
      <c r="I664" s="283">
        <f>エリアマスタ[[#This Row],[戸建件数]]+エリアマスタ[[#This Row],[集合住宅件数]]</f>
        <v>477</v>
      </c>
      <c r="J664" s="283" t="e" cm="1">
        <f t="array" aca="1" ref="J664" ca="1">単価区分(エリアマスタ[[#This Row],[地区]])</f>
        <v>#NAME?</v>
      </c>
    </row>
    <row r="665" spans="1:10">
      <c r="A665" s="272">
        <v>22</v>
      </c>
      <c r="B665" s="272">
        <v>15</v>
      </c>
      <c r="C665" s="99" t="str">
        <f t="shared" si="11"/>
        <v>22-15</v>
      </c>
      <c r="D665" s="102" t="e" cm="1">
        <f t="array" aca="1" ref="D665" ca="1">地区名(エリアマスタ[[#This Row],[地区]])</f>
        <v>#NAME?</v>
      </c>
      <c r="E665" s="282">
        <f>エリアマスタ[[#This Row],[No]]</f>
        <v>15</v>
      </c>
      <c r="F665" s="281" t="s">
        <v>794</v>
      </c>
      <c r="G665" s="283">
        <v>150</v>
      </c>
      <c r="H665" s="283">
        <v>46</v>
      </c>
      <c r="I665" s="283">
        <f>エリアマスタ[[#This Row],[戸建件数]]+エリアマスタ[[#This Row],[集合住宅件数]]</f>
        <v>196</v>
      </c>
      <c r="J665" s="283" t="e" cm="1">
        <f t="array" aca="1" ref="J665" ca="1">単価区分(エリアマスタ[[#This Row],[地区]])</f>
        <v>#NAME?</v>
      </c>
    </row>
    <row r="666" spans="1:10">
      <c r="A666" s="272">
        <v>22</v>
      </c>
      <c r="B666" s="272">
        <v>16</v>
      </c>
      <c r="C666" s="99" t="str">
        <f t="shared" si="11"/>
        <v>22-16</v>
      </c>
      <c r="D666" s="102" t="e" cm="1">
        <f t="array" aca="1" ref="D666" ca="1">地区名(エリアマスタ[[#This Row],[地区]])</f>
        <v>#NAME?</v>
      </c>
      <c r="E666" s="282">
        <f>エリアマスタ[[#This Row],[No]]</f>
        <v>16</v>
      </c>
      <c r="F666" s="281" t="s">
        <v>795</v>
      </c>
      <c r="G666" s="283">
        <v>296</v>
      </c>
      <c r="H666" s="283">
        <v>270</v>
      </c>
      <c r="I666" s="283">
        <f>エリアマスタ[[#This Row],[戸建件数]]+エリアマスタ[[#This Row],[集合住宅件数]]</f>
        <v>566</v>
      </c>
      <c r="J666" s="283" t="e" cm="1">
        <f t="array" aca="1" ref="J666" ca="1">単価区分(エリアマスタ[[#This Row],[地区]])</f>
        <v>#NAME?</v>
      </c>
    </row>
    <row r="667" spans="1:10">
      <c r="A667" s="272">
        <v>22</v>
      </c>
      <c r="B667" s="272">
        <v>17</v>
      </c>
      <c r="C667" s="99" t="str">
        <f t="shared" si="11"/>
        <v>22-17</v>
      </c>
      <c r="D667" s="102" t="e" cm="1">
        <f t="array" aca="1" ref="D667" ca="1">地区名(エリアマスタ[[#This Row],[地区]])</f>
        <v>#NAME?</v>
      </c>
      <c r="E667" s="282">
        <f>エリアマスタ[[#This Row],[No]]</f>
        <v>17</v>
      </c>
      <c r="F667" s="281" t="s">
        <v>796</v>
      </c>
      <c r="G667" s="283">
        <v>215</v>
      </c>
      <c r="H667" s="283">
        <v>70</v>
      </c>
      <c r="I667" s="283">
        <f>エリアマスタ[[#This Row],[戸建件数]]+エリアマスタ[[#This Row],[集合住宅件数]]</f>
        <v>285</v>
      </c>
      <c r="J667" s="283" t="e" cm="1">
        <f t="array" aca="1" ref="J667" ca="1">単価区分(エリアマスタ[[#This Row],[地区]])</f>
        <v>#NAME?</v>
      </c>
    </row>
    <row r="668" spans="1:10">
      <c r="A668" s="272">
        <v>22</v>
      </c>
      <c r="B668" s="272">
        <v>18</v>
      </c>
      <c r="C668" s="99" t="str">
        <f t="shared" si="11"/>
        <v>22-18</v>
      </c>
      <c r="D668" s="102" t="e" cm="1">
        <f t="array" aca="1" ref="D668" ca="1">地区名(エリアマスタ[[#This Row],[地区]])</f>
        <v>#NAME?</v>
      </c>
      <c r="E668" s="282">
        <f>エリアマスタ[[#This Row],[No]]</f>
        <v>18</v>
      </c>
      <c r="F668" s="281" t="s">
        <v>797</v>
      </c>
      <c r="G668" s="283">
        <v>145</v>
      </c>
      <c r="H668" s="283">
        <v>75</v>
      </c>
      <c r="I668" s="283">
        <f>エリアマスタ[[#This Row],[戸建件数]]+エリアマスタ[[#This Row],[集合住宅件数]]</f>
        <v>220</v>
      </c>
      <c r="J668" s="283" t="e" cm="1">
        <f t="array" aca="1" ref="J668" ca="1">単価区分(エリアマスタ[[#This Row],[地区]])</f>
        <v>#NAME?</v>
      </c>
    </row>
    <row r="669" spans="1:10">
      <c r="A669" s="272">
        <v>22</v>
      </c>
      <c r="B669" s="272">
        <v>19</v>
      </c>
      <c r="C669" s="99" t="str">
        <f t="shared" si="11"/>
        <v>22-19</v>
      </c>
      <c r="D669" s="102" t="e" cm="1">
        <f t="array" aca="1" ref="D669" ca="1">地区名(エリアマスタ[[#This Row],[地区]])</f>
        <v>#NAME?</v>
      </c>
      <c r="E669" s="282">
        <f>エリアマスタ[[#This Row],[No]]</f>
        <v>19</v>
      </c>
      <c r="F669" s="281" t="s">
        <v>798</v>
      </c>
      <c r="G669" s="283">
        <v>130</v>
      </c>
      <c r="H669" s="283">
        <v>60</v>
      </c>
      <c r="I669" s="283">
        <f>エリアマスタ[[#This Row],[戸建件数]]+エリアマスタ[[#This Row],[集合住宅件数]]</f>
        <v>190</v>
      </c>
      <c r="J669" s="283" t="e" cm="1">
        <f t="array" aca="1" ref="J669" ca="1">単価区分(エリアマスタ[[#This Row],[地区]])</f>
        <v>#NAME?</v>
      </c>
    </row>
    <row r="670" spans="1:10">
      <c r="A670" s="272">
        <v>22</v>
      </c>
      <c r="B670" s="272">
        <v>20</v>
      </c>
      <c r="C670" s="99" t="str">
        <f t="shared" si="11"/>
        <v>22-20</v>
      </c>
      <c r="D670" s="102" t="e" cm="1">
        <f t="array" aca="1" ref="D670" ca="1">地区名(エリアマスタ[[#This Row],[地区]])</f>
        <v>#NAME?</v>
      </c>
      <c r="E670" s="282">
        <f>エリアマスタ[[#This Row],[No]]</f>
        <v>20</v>
      </c>
      <c r="F670" s="281" t="s">
        <v>140</v>
      </c>
      <c r="G670" s="283">
        <v>185</v>
      </c>
      <c r="H670" s="283">
        <v>0</v>
      </c>
      <c r="I670" s="283">
        <f>エリアマスタ[[#This Row],[戸建件数]]+エリアマスタ[[#This Row],[集合住宅件数]]</f>
        <v>185</v>
      </c>
      <c r="J670" s="283" t="e" cm="1">
        <f t="array" aca="1" ref="J670" ca="1">単価区分(エリアマスタ[[#This Row],[地区]])</f>
        <v>#NAME?</v>
      </c>
    </row>
    <row r="671" spans="1:10">
      <c r="A671" s="272">
        <v>22</v>
      </c>
      <c r="B671" s="272">
        <v>21</v>
      </c>
      <c r="C671" s="99" t="str">
        <f t="shared" si="11"/>
        <v>22-21</v>
      </c>
      <c r="D671" s="102" t="e" cm="1">
        <f t="array" aca="1" ref="D671" ca="1">地区名(エリアマスタ[[#This Row],[地区]])</f>
        <v>#NAME?</v>
      </c>
      <c r="E671" s="282">
        <f>エリアマスタ[[#This Row],[No]]</f>
        <v>21</v>
      </c>
      <c r="F671" s="281" t="s">
        <v>30</v>
      </c>
      <c r="G671" s="283">
        <v>174</v>
      </c>
      <c r="H671" s="283">
        <v>26</v>
      </c>
      <c r="I671" s="283">
        <f>エリアマスタ[[#This Row],[戸建件数]]+エリアマスタ[[#This Row],[集合住宅件数]]</f>
        <v>200</v>
      </c>
      <c r="J671" s="283" t="e" cm="1">
        <f t="array" aca="1" ref="J671" ca="1">単価区分(エリアマスタ[[#This Row],[地区]])</f>
        <v>#NAME?</v>
      </c>
    </row>
    <row r="672" spans="1:10">
      <c r="A672" s="272">
        <v>22</v>
      </c>
      <c r="B672" s="272">
        <v>22</v>
      </c>
      <c r="C672" s="99" t="str">
        <f t="shared" si="11"/>
        <v>22-22</v>
      </c>
      <c r="D672" s="102" t="e" cm="1">
        <f t="array" aca="1" ref="D672" ca="1">地区名(エリアマスタ[[#This Row],[地区]])</f>
        <v>#NAME?</v>
      </c>
      <c r="E672" s="282">
        <f>エリアマスタ[[#This Row],[No]]</f>
        <v>22</v>
      </c>
      <c r="F672" s="281" t="s">
        <v>141</v>
      </c>
      <c r="G672" s="283">
        <v>146</v>
      </c>
      <c r="H672" s="283">
        <v>14</v>
      </c>
      <c r="I672" s="283">
        <f>エリアマスタ[[#This Row],[戸建件数]]+エリアマスタ[[#This Row],[集合住宅件数]]</f>
        <v>160</v>
      </c>
      <c r="J672" s="283" t="e" cm="1">
        <f t="array" aca="1" ref="J672" ca="1">単価区分(エリアマスタ[[#This Row],[地区]])</f>
        <v>#NAME?</v>
      </c>
    </row>
    <row r="673" spans="1:10">
      <c r="A673" s="272">
        <v>22</v>
      </c>
      <c r="B673" s="272">
        <v>23</v>
      </c>
      <c r="C673" s="99" t="str">
        <f t="shared" si="11"/>
        <v>22-23</v>
      </c>
      <c r="D673" s="102" t="e" cm="1">
        <f t="array" aca="1" ref="D673" ca="1">地区名(エリアマスタ[[#This Row],[地区]])</f>
        <v>#NAME?</v>
      </c>
      <c r="E673" s="282">
        <f>エリアマスタ[[#This Row],[No]]</f>
        <v>23</v>
      </c>
      <c r="F673" s="281" t="s">
        <v>32</v>
      </c>
      <c r="G673" s="283">
        <v>187</v>
      </c>
      <c r="H673" s="283">
        <v>132</v>
      </c>
      <c r="I673" s="283">
        <f>エリアマスタ[[#This Row],[戸建件数]]+エリアマスタ[[#This Row],[集合住宅件数]]</f>
        <v>319</v>
      </c>
      <c r="J673" s="283" t="e" cm="1">
        <f t="array" aca="1" ref="J673" ca="1">単価区分(エリアマスタ[[#This Row],[地区]])</f>
        <v>#NAME?</v>
      </c>
    </row>
    <row r="674" spans="1:10">
      <c r="A674" s="272">
        <v>22</v>
      </c>
      <c r="B674" s="272">
        <v>24</v>
      </c>
      <c r="C674" s="99" t="str">
        <f t="shared" si="11"/>
        <v>22-24</v>
      </c>
      <c r="D674" s="102" t="e" cm="1">
        <f t="array" aca="1" ref="D674" ca="1">地区名(エリアマスタ[[#This Row],[地区]])</f>
        <v>#NAME?</v>
      </c>
      <c r="E674" s="282">
        <f>エリアマスタ[[#This Row],[No]]</f>
        <v>24</v>
      </c>
      <c r="F674" s="281" t="s">
        <v>799</v>
      </c>
      <c r="G674" s="283">
        <v>294</v>
      </c>
      <c r="H674" s="283">
        <v>137</v>
      </c>
      <c r="I674" s="283">
        <f>エリアマスタ[[#This Row],[戸建件数]]+エリアマスタ[[#This Row],[集合住宅件数]]</f>
        <v>431</v>
      </c>
      <c r="J674" s="283" t="e" cm="1">
        <f t="array" aca="1" ref="J674" ca="1">単価区分(エリアマスタ[[#This Row],[地区]])</f>
        <v>#NAME?</v>
      </c>
    </row>
    <row r="675" spans="1:10">
      <c r="A675" s="272">
        <v>22</v>
      </c>
      <c r="B675" s="272">
        <v>25</v>
      </c>
      <c r="C675" s="99" t="str">
        <f t="shared" si="11"/>
        <v>22-25</v>
      </c>
      <c r="D675" s="102" t="e" cm="1">
        <f t="array" aca="1" ref="D675" ca="1">地区名(エリアマスタ[[#This Row],[地区]])</f>
        <v>#NAME?</v>
      </c>
      <c r="E675" s="282">
        <f>エリアマスタ[[#This Row],[No]]</f>
        <v>25</v>
      </c>
      <c r="F675" s="281" t="s">
        <v>142</v>
      </c>
      <c r="G675" s="283">
        <v>60</v>
      </c>
      <c r="H675" s="283">
        <v>130</v>
      </c>
      <c r="I675" s="283">
        <f>エリアマスタ[[#This Row],[戸建件数]]+エリアマスタ[[#This Row],[集合住宅件数]]</f>
        <v>190</v>
      </c>
      <c r="J675" s="283" t="e" cm="1">
        <f t="array" aca="1" ref="J675" ca="1">単価区分(エリアマスタ[[#This Row],[地区]])</f>
        <v>#NAME?</v>
      </c>
    </row>
    <row r="676" spans="1:10">
      <c r="A676" s="272">
        <v>22</v>
      </c>
      <c r="B676" s="272">
        <v>26</v>
      </c>
      <c r="C676" s="99" t="str">
        <f t="shared" si="11"/>
        <v>22-26</v>
      </c>
      <c r="D676" s="102" t="e" cm="1">
        <f t="array" aca="1" ref="D676" ca="1">地区名(エリアマスタ[[#This Row],[地区]])</f>
        <v>#NAME?</v>
      </c>
      <c r="E676" s="282">
        <f>エリアマスタ[[#This Row],[No]]</f>
        <v>26</v>
      </c>
      <c r="F676" s="281" t="s">
        <v>800</v>
      </c>
      <c r="G676" s="283">
        <v>311</v>
      </c>
      <c r="H676" s="283">
        <v>94</v>
      </c>
      <c r="I676" s="283">
        <f>エリアマスタ[[#This Row],[戸建件数]]+エリアマスタ[[#This Row],[集合住宅件数]]</f>
        <v>405</v>
      </c>
      <c r="J676" s="283" t="e" cm="1">
        <f t="array" aca="1" ref="J676" ca="1">単価区分(エリアマスタ[[#This Row],[地区]])</f>
        <v>#NAME?</v>
      </c>
    </row>
    <row r="677" spans="1:10">
      <c r="A677" s="272">
        <v>22</v>
      </c>
      <c r="B677" s="272">
        <v>27</v>
      </c>
      <c r="C677" s="99" t="str">
        <f t="shared" si="11"/>
        <v>22-27</v>
      </c>
      <c r="D677" s="102" t="e" cm="1">
        <f t="array" aca="1" ref="D677" ca="1">地区名(エリアマスタ[[#This Row],[地区]])</f>
        <v>#NAME?</v>
      </c>
      <c r="E677" s="282">
        <f>エリアマスタ[[#This Row],[No]]</f>
        <v>27</v>
      </c>
      <c r="F677" s="281" t="s">
        <v>801</v>
      </c>
      <c r="G677" s="283">
        <v>120</v>
      </c>
      <c r="H677" s="283">
        <v>170</v>
      </c>
      <c r="I677" s="283">
        <f>エリアマスタ[[#This Row],[戸建件数]]+エリアマスタ[[#This Row],[集合住宅件数]]</f>
        <v>290</v>
      </c>
      <c r="J677" s="283" t="e" cm="1">
        <f t="array" aca="1" ref="J677" ca="1">単価区分(エリアマスタ[[#This Row],[地区]])</f>
        <v>#NAME?</v>
      </c>
    </row>
    <row r="678" spans="1:10">
      <c r="A678" s="272">
        <v>22</v>
      </c>
      <c r="B678" s="272">
        <v>28</v>
      </c>
      <c r="C678" s="99" t="str">
        <f t="shared" si="11"/>
        <v>22-28</v>
      </c>
      <c r="D678" s="102" t="e" cm="1">
        <f t="array" aca="1" ref="D678" ca="1">地区名(エリアマスタ[[#This Row],[地区]])</f>
        <v>#NAME?</v>
      </c>
      <c r="E678" s="282">
        <f>エリアマスタ[[#This Row],[No]]</f>
        <v>28</v>
      </c>
      <c r="F678" s="281" t="s">
        <v>143</v>
      </c>
      <c r="G678" s="283">
        <v>189</v>
      </c>
      <c r="H678" s="283">
        <v>60</v>
      </c>
      <c r="I678" s="283">
        <f>エリアマスタ[[#This Row],[戸建件数]]+エリアマスタ[[#This Row],[集合住宅件数]]</f>
        <v>249</v>
      </c>
      <c r="J678" s="283" t="e" cm="1">
        <f t="array" aca="1" ref="J678" ca="1">単価区分(エリアマスタ[[#This Row],[地区]])</f>
        <v>#NAME?</v>
      </c>
    </row>
    <row r="679" spans="1:10">
      <c r="A679" s="272">
        <v>22</v>
      </c>
      <c r="B679" s="272">
        <v>29</v>
      </c>
      <c r="C679" s="99" t="str">
        <f t="shared" si="11"/>
        <v>22-29</v>
      </c>
      <c r="D679" s="102" t="e" cm="1">
        <f t="array" aca="1" ref="D679" ca="1">地区名(エリアマスタ[[#This Row],[地区]])</f>
        <v>#NAME?</v>
      </c>
      <c r="E679" s="282">
        <f>エリアマスタ[[#This Row],[No]]</f>
        <v>29</v>
      </c>
      <c r="F679" s="281" t="s">
        <v>802</v>
      </c>
      <c r="G679" s="283">
        <v>240</v>
      </c>
      <c r="H679" s="283">
        <v>105</v>
      </c>
      <c r="I679" s="283">
        <f>エリアマスタ[[#This Row],[戸建件数]]+エリアマスタ[[#This Row],[集合住宅件数]]</f>
        <v>345</v>
      </c>
      <c r="J679" s="283" t="e" cm="1">
        <f t="array" aca="1" ref="J679" ca="1">単価区分(エリアマスタ[[#This Row],[地区]])</f>
        <v>#NAME?</v>
      </c>
    </row>
    <row r="680" spans="1:10">
      <c r="A680" s="272">
        <v>22</v>
      </c>
      <c r="B680" s="272">
        <v>30</v>
      </c>
      <c r="C680" s="99" t="str">
        <f t="shared" si="11"/>
        <v>22-30</v>
      </c>
      <c r="D680" s="102" t="e" cm="1">
        <f t="array" aca="1" ref="D680" ca="1">地区名(エリアマスタ[[#This Row],[地区]])</f>
        <v>#NAME?</v>
      </c>
      <c r="E680" s="282">
        <f>エリアマスタ[[#This Row],[No]]</f>
        <v>30</v>
      </c>
      <c r="F680" s="281" t="s">
        <v>803</v>
      </c>
      <c r="G680" s="283">
        <v>103</v>
      </c>
      <c r="H680" s="283">
        <v>68</v>
      </c>
      <c r="I680" s="283">
        <f>エリアマスタ[[#This Row],[戸建件数]]+エリアマスタ[[#This Row],[集合住宅件数]]</f>
        <v>171</v>
      </c>
      <c r="J680" s="283" t="e" cm="1">
        <f t="array" aca="1" ref="J680" ca="1">単価区分(エリアマスタ[[#This Row],[地区]])</f>
        <v>#NAME?</v>
      </c>
    </row>
    <row r="681" spans="1:10">
      <c r="A681" s="272">
        <v>23</v>
      </c>
      <c r="B681" s="272">
        <v>1</v>
      </c>
      <c r="C681" s="99" t="str">
        <f t="shared" si="11"/>
        <v>23-1</v>
      </c>
      <c r="D681" s="102" t="e" cm="1">
        <f t="array" aca="1" ref="D681" ca="1">地区名(エリアマスタ[[#This Row],[地区]])</f>
        <v>#NAME?</v>
      </c>
      <c r="E681" s="282">
        <f>エリアマスタ[[#This Row],[No]]</f>
        <v>1</v>
      </c>
      <c r="F681" s="281" t="s">
        <v>3220</v>
      </c>
      <c r="G681" s="283">
        <v>214</v>
      </c>
      <c r="H681" s="283">
        <v>62</v>
      </c>
      <c r="I681" s="283">
        <f>エリアマスタ[[#This Row],[戸建件数]]+エリアマスタ[[#This Row],[集合住宅件数]]</f>
        <v>276</v>
      </c>
      <c r="J681" s="283" t="e" cm="1">
        <f t="array" aca="1" ref="J681" ca="1">単価区分(エリアマスタ[[#This Row],[地区]])</f>
        <v>#NAME?</v>
      </c>
    </row>
    <row r="682" spans="1:10">
      <c r="A682" s="272">
        <v>23</v>
      </c>
      <c r="B682" s="272">
        <v>2</v>
      </c>
      <c r="C682" s="99" t="str">
        <f t="shared" si="11"/>
        <v>23-2</v>
      </c>
      <c r="D682" s="102" t="e" cm="1">
        <f t="array" aca="1" ref="D682" ca="1">地区名(エリアマスタ[[#This Row],[地区]])</f>
        <v>#NAME?</v>
      </c>
      <c r="E682" s="282">
        <f>エリアマスタ[[#This Row],[No]]</f>
        <v>2</v>
      </c>
      <c r="F682" s="281" t="s">
        <v>3221</v>
      </c>
      <c r="G682" s="283">
        <v>221</v>
      </c>
      <c r="H682" s="283">
        <v>60</v>
      </c>
      <c r="I682" s="283">
        <f>エリアマスタ[[#This Row],[戸建件数]]+エリアマスタ[[#This Row],[集合住宅件数]]</f>
        <v>281</v>
      </c>
      <c r="J682" s="283" t="e" cm="1">
        <f t="array" aca="1" ref="J682" ca="1">単価区分(エリアマスタ[[#This Row],[地区]])</f>
        <v>#NAME?</v>
      </c>
    </row>
    <row r="683" spans="1:10">
      <c r="A683" s="272">
        <v>23</v>
      </c>
      <c r="B683" s="272">
        <v>3</v>
      </c>
      <c r="C683" s="99" t="str">
        <f t="shared" si="11"/>
        <v>23-3</v>
      </c>
      <c r="D683" s="102" t="e" cm="1">
        <f t="array" aca="1" ref="D683" ca="1">地区名(エリアマスタ[[#This Row],[地区]])</f>
        <v>#NAME?</v>
      </c>
      <c r="E683" s="282">
        <f>エリアマスタ[[#This Row],[No]]</f>
        <v>3</v>
      </c>
      <c r="F683" s="281" t="s">
        <v>1418</v>
      </c>
      <c r="G683" s="283">
        <v>210</v>
      </c>
      <c r="H683" s="283">
        <v>14</v>
      </c>
      <c r="I683" s="283">
        <f>エリアマスタ[[#This Row],[戸建件数]]+エリアマスタ[[#This Row],[集合住宅件数]]</f>
        <v>224</v>
      </c>
      <c r="J683" s="283" t="e" cm="1">
        <f t="array" aca="1" ref="J683" ca="1">単価区分(エリアマスタ[[#This Row],[地区]])</f>
        <v>#NAME?</v>
      </c>
    </row>
    <row r="684" spans="1:10">
      <c r="A684" s="272">
        <v>23</v>
      </c>
      <c r="B684" s="272">
        <v>6</v>
      </c>
      <c r="C684" s="99" t="str">
        <f t="shared" si="11"/>
        <v>23-6</v>
      </c>
      <c r="D684" s="102" t="e" cm="1">
        <f t="array" aca="1" ref="D684" ca="1">地区名(エリアマスタ[[#This Row],[地区]])</f>
        <v>#NAME?</v>
      </c>
      <c r="E684" s="282">
        <f>エリアマスタ[[#This Row],[No]]</f>
        <v>6</v>
      </c>
      <c r="F684" s="281" t="s">
        <v>3222</v>
      </c>
      <c r="G684" s="283">
        <v>131</v>
      </c>
      <c r="H684" s="283">
        <v>41</v>
      </c>
      <c r="I684" s="283">
        <f>エリアマスタ[[#This Row],[戸建件数]]+エリアマスタ[[#This Row],[集合住宅件数]]</f>
        <v>172</v>
      </c>
      <c r="J684" s="283" t="e" cm="1">
        <f t="array" aca="1" ref="J684" ca="1">単価区分(エリアマスタ[[#This Row],[地区]])</f>
        <v>#NAME?</v>
      </c>
    </row>
    <row r="685" spans="1:10">
      <c r="A685" s="272">
        <v>23</v>
      </c>
      <c r="B685" s="272">
        <v>8</v>
      </c>
      <c r="C685" s="99" t="str">
        <f t="shared" si="11"/>
        <v>23-8</v>
      </c>
      <c r="D685" s="102" t="e" cm="1">
        <f t="array" aca="1" ref="D685" ca="1">地区名(エリアマスタ[[#This Row],[地区]])</f>
        <v>#NAME?</v>
      </c>
      <c r="E685" s="282">
        <f>エリアマスタ[[#This Row],[No]]</f>
        <v>8</v>
      </c>
      <c r="F685" s="281" t="s">
        <v>3223</v>
      </c>
      <c r="G685" s="283">
        <v>140</v>
      </c>
      <c r="H685" s="283">
        <v>125</v>
      </c>
      <c r="I685" s="283">
        <f>エリアマスタ[[#This Row],[戸建件数]]+エリアマスタ[[#This Row],[集合住宅件数]]</f>
        <v>265</v>
      </c>
      <c r="J685" s="283" t="e" cm="1">
        <f t="array" aca="1" ref="J685" ca="1">単価区分(エリアマスタ[[#This Row],[地区]])</f>
        <v>#NAME?</v>
      </c>
    </row>
    <row r="686" spans="1:10">
      <c r="A686" s="272">
        <v>23</v>
      </c>
      <c r="B686" s="272">
        <v>11</v>
      </c>
      <c r="C686" s="99" t="str">
        <f t="shared" si="11"/>
        <v>23-11</v>
      </c>
      <c r="D686" s="102" t="e" cm="1">
        <f t="array" aca="1" ref="D686" ca="1">地区名(エリアマスタ[[#This Row],[地区]])</f>
        <v>#NAME?</v>
      </c>
      <c r="E686" s="282">
        <f>エリアマスタ[[#This Row],[No]]</f>
        <v>11</v>
      </c>
      <c r="F686" s="281" t="s">
        <v>3224</v>
      </c>
      <c r="G686" s="283">
        <v>192</v>
      </c>
      <c r="H686" s="283">
        <v>156</v>
      </c>
      <c r="I686" s="283">
        <f>エリアマスタ[[#This Row],[戸建件数]]+エリアマスタ[[#This Row],[集合住宅件数]]</f>
        <v>348</v>
      </c>
      <c r="J686" s="283" t="e" cm="1">
        <f t="array" aca="1" ref="J686" ca="1">単価区分(エリアマスタ[[#This Row],[地区]])</f>
        <v>#NAME?</v>
      </c>
    </row>
    <row r="687" spans="1:10">
      <c r="A687" s="272">
        <v>23</v>
      </c>
      <c r="B687" s="272">
        <v>17</v>
      </c>
      <c r="C687" s="99" t="str">
        <f t="shared" si="11"/>
        <v>23-17</v>
      </c>
      <c r="D687" s="102" t="e" cm="1">
        <f t="array" aca="1" ref="D687" ca="1">地区名(エリアマスタ[[#This Row],[地区]])</f>
        <v>#NAME?</v>
      </c>
      <c r="E687" s="282">
        <f>エリアマスタ[[#This Row],[No]]</f>
        <v>17</v>
      </c>
      <c r="F687" s="281" t="s">
        <v>3225</v>
      </c>
      <c r="G687" s="283">
        <v>93</v>
      </c>
      <c r="H687" s="283">
        <v>87</v>
      </c>
      <c r="I687" s="283">
        <f>エリアマスタ[[#This Row],[戸建件数]]+エリアマスタ[[#This Row],[集合住宅件数]]</f>
        <v>180</v>
      </c>
      <c r="J687" s="283" t="e" cm="1">
        <f t="array" aca="1" ref="J687" ca="1">単価区分(エリアマスタ[[#This Row],[地区]])</f>
        <v>#NAME?</v>
      </c>
    </row>
    <row r="688" spans="1:10">
      <c r="A688" s="272">
        <v>23</v>
      </c>
      <c r="B688" s="272">
        <v>21</v>
      </c>
      <c r="C688" s="99" t="str">
        <f t="shared" si="11"/>
        <v>23-21</v>
      </c>
      <c r="D688" s="102" t="e" cm="1">
        <f t="array" aca="1" ref="D688" ca="1">地区名(エリアマスタ[[#This Row],[地区]])</f>
        <v>#NAME?</v>
      </c>
      <c r="E688" s="282">
        <f>エリアマスタ[[#This Row],[No]]</f>
        <v>21</v>
      </c>
      <c r="F688" s="281" t="s">
        <v>250</v>
      </c>
      <c r="G688" s="283">
        <v>233</v>
      </c>
      <c r="H688" s="283">
        <v>134</v>
      </c>
      <c r="I688" s="283">
        <f>エリアマスタ[[#This Row],[戸建件数]]+エリアマスタ[[#This Row],[集合住宅件数]]</f>
        <v>367</v>
      </c>
      <c r="J688" s="283" t="e" cm="1">
        <f t="array" aca="1" ref="J688" ca="1">単価区分(エリアマスタ[[#This Row],[地区]])</f>
        <v>#NAME?</v>
      </c>
    </row>
    <row r="689" spans="1:10">
      <c r="A689" s="272">
        <v>23</v>
      </c>
      <c r="B689" s="272">
        <v>22</v>
      </c>
      <c r="C689" s="99" t="str">
        <f t="shared" si="11"/>
        <v>23-22</v>
      </c>
      <c r="D689" s="102" t="e" cm="1">
        <f t="array" aca="1" ref="D689" ca="1">地区名(エリアマスタ[[#This Row],[地区]])</f>
        <v>#NAME?</v>
      </c>
      <c r="E689" s="282">
        <f>エリアマスタ[[#This Row],[No]]</f>
        <v>22</v>
      </c>
      <c r="F689" s="281" t="s">
        <v>3226</v>
      </c>
      <c r="G689" s="283">
        <v>302</v>
      </c>
      <c r="H689" s="283">
        <v>234</v>
      </c>
      <c r="I689" s="283">
        <f>エリアマスタ[[#This Row],[戸建件数]]+エリアマスタ[[#This Row],[集合住宅件数]]</f>
        <v>536</v>
      </c>
      <c r="J689" s="283" t="e" cm="1">
        <f t="array" aca="1" ref="J689" ca="1">単価区分(エリアマスタ[[#This Row],[地区]])</f>
        <v>#NAME?</v>
      </c>
    </row>
    <row r="690" spans="1:10">
      <c r="A690" s="272">
        <v>23</v>
      </c>
      <c r="B690" s="272">
        <v>24</v>
      </c>
      <c r="C690" s="99" t="str">
        <f t="shared" si="11"/>
        <v>23-24</v>
      </c>
      <c r="D690" s="102" t="e" cm="1">
        <f t="array" aca="1" ref="D690" ca="1">地区名(エリアマスタ[[#This Row],[地区]])</f>
        <v>#NAME?</v>
      </c>
      <c r="E690" s="282">
        <f>エリアマスタ[[#This Row],[No]]</f>
        <v>24</v>
      </c>
      <c r="F690" s="281" t="s">
        <v>3227</v>
      </c>
      <c r="G690" s="283">
        <v>223</v>
      </c>
      <c r="H690" s="283">
        <v>63</v>
      </c>
      <c r="I690" s="283">
        <f>エリアマスタ[[#This Row],[戸建件数]]+エリアマスタ[[#This Row],[集合住宅件数]]</f>
        <v>286</v>
      </c>
      <c r="J690" s="283" t="e" cm="1">
        <f t="array" aca="1" ref="J690" ca="1">単価区分(エリアマスタ[[#This Row],[地区]])</f>
        <v>#NAME?</v>
      </c>
    </row>
    <row r="691" spans="1:10">
      <c r="A691" s="272">
        <v>23</v>
      </c>
      <c r="B691" s="272">
        <v>26</v>
      </c>
      <c r="C691" s="99" t="str">
        <f t="shared" si="11"/>
        <v>23-26</v>
      </c>
      <c r="D691" s="102" t="e" cm="1">
        <f t="array" aca="1" ref="D691" ca="1">地区名(エリアマスタ[[#This Row],[地区]])</f>
        <v>#NAME?</v>
      </c>
      <c r="E691" s="282">
        <f>エリアマスタ[[#This Row],[No]]</f>
        <v>26</v>
      </c>
      <c r="F691" s="281" t="s">
        <v>3228</v>
      </c>
      <c r="G691" s="283">
        <v>179</v>
      </c>
      <c r="H691" s="283">
        <v>48</v>
      </c>
      <c r="I691" s="283">
        <f>エリアマスタ[[#This Row],[戸建件数]]+エリアマスタ[[#This Row],[集合住宅件数]]</f>
        <v>227</v>
      </c>
      <c r="J691" s="283" t="e" cm="1">
        <f t="array" aca="1" ref="J691" ca="1">単価区分(エリアマスタ[[#This Row],[地区]])</f>
        <v>#NAME?</v>
      </c>
    </row>
    <row r="692" spans="1:10">
      <c r="A692" s="272">
        <v>23</v>
      </c>
      <c r="B692" s="272">
        <v>29</v>
      </c>
      <c r="C692" s="99" t="str">
        <f t="shared" si="11"/>
        <v>23-29</v>
      </c>
      <c r="D692" s="102" t="e" cm="1">
        <f t="array" aca="1" ref="D692" ca="1">地区名(エリアマスタ[[#This Row],[地区]])</f>
        <v>#NAME?</v>
      </c>
      <c r="E692" s="282">
        <f>エリアマスタ[[#This Row],[No]]</f>
        <v>29</v>
      </c>
      <c r="F692" s="281" t="s">
        <v>804</v>
      </c>
      <c r="G692" s="283">
        <v>384</v>
      </c>
      <c r="H692" s="283">
        <v>154</v>
      </c>
      <c r="I692" s="283">
        <f>エリアマスタ[[#This Row],[戸建件数]]+エリアマスタ[[#This Row],[集合住宅件数]]</f>
        <v>538</v>
      </c>
      <c r="J692" s="283" t="e" cm="1">
        <f t="array" aca="1" ref="J692" ca="1">単価区分(エリアマスタ[[#This Row],[地区]])</f>
        <v>#NAME?</v>
      </c>
    </row>
    <row r="693" spans="1:10">
      <c r="A693" s="272">
        <v>50</v>
      </c>
      <c r="B693" s="272">
        <v>2</v>
      </c>
      <c r="C693" s="99" t="str">
        <f t="shared" si="11"/>
        <v>50-2</v>
      </c>
      <c r="D693" s="102" t="e" cm="1">
        <f t="array" aca="1" ref="D693" ca="1">地区名(エリアマスタ[[#This Row],[地区]])</f>
        <v>#NAME?</v>
      </c>
      <c r="E693" s="282">
        <f>エリアマスタ[[#This Row],[No]]</f>
        <v>2</v>
      </c>
      <c r="F693" s="281" t="s">
        <v>153</v>
      </c>
      <c r="G693" s="283">
        <v>134</v>
      </c>
      <c r="H693" s="283">
        <v>12</v>
      </c>
      <c r="I693" s="283">
        <f>エリアマスタ[[#This Row],[戸建件数]]+エリアマスタ[[#This Row],[集合住宅件数]]</f>
        <v>146</v>
      </c>
      <c r="J693" s="283" t="e" cm="1">
        <f t="array" aca="1" ref="J693" ca="1">単価区分(エリアマスタ[[#This Row],[地区]])</f>
        <v>#NAME?</v>
      </c>
    </row>
    <row r="694" spans="1:10">
      <c r="A694" s="272">
        <v>50</v>
      </c>
      <c r="B694" s="272">
        <v>3</v>
      </c>
      <c r="C694" s="99" t="str">
        <f t="shared" si="11"/>
        <v>50-3</v>
      </c>
      <c r="D694" s="102" t="e" cm="1">
        <f t="array" aca="1" ref="D694" ca="1">地区名(エリアマスタ[[#This Row],[地区]])</f>
        <v>#NAME?</v>
      </c>
      <c r="E694" s="282">
        <f>エリアマスタ[[#This Row],[No]]</f>
        <v>3</v>
      </c>
      <c r="F694" s="281" t="s">
        <v>154</v>
      </c>
      <c r="G694" s="283">
        <v>307</v>
      </c>
      <c r="H694" s="283">
        <v>72</v>
      </c>
      <c r="I694" s="283">
        <f>エリアマスタ[[#This Row],[戸建件数]]+エリアマスタ[[#This Row],[集合住宅件数]]</f>
        <v>379</v>
      </c>
      <c r="J694" s="283" t="e" cm="1">
        <f t="array" aca="1" ref="J694" ca="1">単価区分(エリアマスタ[[#This Row],[地区]])</f>
        <v>#NAME?</v>
      </c>
    </row>
    <row r="695" spans="1:10">
      <c r="A695" s="272">
        <v>50</v>
      </c>
      <c r="B695" s="272">
        <v>6</v>
      </c>
      <c r="C695" s="99" t="str">
        <f t="shared" si="11"/>
        <v>50-6</v>
      </c>
      <c r="D695" s="102" t="e" cm="1">
        <f t="array" aca="1" ref="D695" ca="1">地区名(エリアマスタ[[#This Row],[地区]])</f>
        <v>#NAME?</v>
      </c>
      <c r="E695" s="282">
        <f>エリアマスタ[[#This Row],[No]]</f>
        <v>6</v>
      </c>
      <c r="F695" s="281" t="s">
        <v>806</v>
      </c>
      <c r="G695" s="283">
        <v>301</v>
      </c>
      <c r="H695" s="283">
        <v>0</v>
      </c>
      <c r="I695" s="283">
        <f>エリアマスタ[[#This Row],[戸建件数]]+エリアマスタ[[#This Row],[集合住宅件数]]</f>
        <v>301</v>
      </c>
      <c r="J695" s="283" t="e" cm="1">
        <f t="array" aca="1" ref="J695" ca="1">単価区分(エリアマスタ[[#This Row],[地区]])</f>
        <v>#NAME?</v>
      </c>
    </row>
    <row r="696" spans="1:10">
      <c r="A696" s="272">
        <v>50</v>
      </c>
      <c r="B696" s="272">
        <v>7</v>
      </c>
      <c r="C696" s="99" t="str">
        <f t="shared" si="11"/>
        <v>50-7</v>
      </c>
      <c r="D696" s="102" t="e" cm="1">
        <f t="array" aca="1" ref="D696" ca="1">地区名(エリアマスタ[[#This Row],[地区]])</f>
        <v>#NAME?</v>
      </c>
      <c r="E696" s="282">
        <f>エリアマスタ[[#This Row],[No]]</f>
        <v>7</v>
      </c>
      <c r="F696" s="281" t="s">
        <v>156</v>
      </c>
      <c r="G696" s="283">
        <v>223</v>
      </c>
      <c r="H696" s="283">
        <v>0</v>
      </c>
      <c r="I696" s="283">
        <f>エリアマスタ[[#This Row],[戸建件数]]+エリアマスタ[[#This Row],[集合住宅件数]]</f>
        <v>223</v>
      </c>
      <c r="J696" s="283" t="e" cm="1">
        <f t="array" aca="1" ref="J696" ca="1">単価区分(エリアマスタ[[#This Row],[地区]])</f>
        <v>#NAME?</v>
      </c>
    </row>
    <row r="697" spans="1:10">
      <c r="A697" s="272">
        <v>50</v>
      </c>
      <c r="B697" s="272">
        <v>8</v>
      </c>
      <c r="C697" s="99" t="str">
        <f t="shared" si="11"/>
        <v>50-8</v>
      </c>
      <c r="D697" s="102" t="e" cm="1">
        <f t="array" aca="1" ref="D697" ca="1">地区名(エリアマスタ[[#This Row],[地区]])</f>
        <v>#NAME?</v>
      </c>
      <c r="E697" s="282">
        <f>エリアマスタ[[#This Row],[No]]</f>
        <v>8</v>
      </c>
      <c r="F697" s="281" t="s">
        <v>157</v>
      </c>
      <c r="G697" s="283">
        <v>275</v>
      </c>
      <c r="H697" s="283">
        <v>35</v>
      </c>
      <c r="I697" s="283">
        <f>エリアマスタ[[#This Row],[戸建件数]]+エリアマスタ[[#This Row],[集合住宅件数]]</f>
        <v>310</v>
      </c>
      <c r="J697" s="283" t="e" cm="1">
        <f t="array" aca="1" ref="J697" ca="1">単価区分(エリアマスタ[[#This Row],[地区]])</f>
        <v>#NAME?</v>
      </c>
    </row>
    <row r="698" spans="1:10">
      <c r="A698" s="272">
        <v>50</v>
      </c>
      <c r="B698" s="272">
        <v>10</v>
      </c>
      <c r="C698" s="99" t="str">
        <f t="shared" si="11"/>
        <v>50-10</v>
      </c>
      <c r="D698" s="102" t="e" cm="1">
        <f t="array" aca="1" ref="D698" ca="1">地区名(エリアマスタ[[#This Row],[地区]])</f>
        <v>#NAME?</v>
      </c>
      <c r="E698" s="282">
        <f>エリアマスタ[[#This Row],[No]]</f>
        <v>10</v>
      </c>
      <c r="F698" s="281" t="s">
        <v>164</v>
      </c>
      <c r="G698" s="283">
        <v>227</v>
      </c>
      <c r="H698" s="283">
        <v>21</v>
      </c>
      <c r="I698" s="283">
        <f>エリアマスタ[[#This Row],[戸建件数]]+エリアマスタ[[#This Row],[集合住宅件数]]</f>
        <v>248</v>
      </c>
      <c r="J698" s="283" t="e" cm="1">
        <f t="array" aca="1" ref="J698" ca="1">単価区分(エリアマスタ[[#This Row],[地区]])</f>
        <v>#NAME?</v>
      </c>
    </row>
    <row r="699" spans="1:10">
      <c r="A699" s="272">
        <v>50</v>
      </c>
      <c r="B699" s="272">
        <v>11</v>
      </c>
      <c r="C699" s="99" t="str">
        <f t="shared" si="11"/>
        <v>50-11</v>
      </c>
      <c r="D699" s="102" t="e" cm="1">
        <f t="array" aca="1" ref="D699" ca="1">地区名(エリアマスタ[[#This Row],[地区]])</f>
        <v>#NAME?</v>
      </c>
      <c r="E699" s="282">
        <f>エリアマスタ[[#This Row],[No]]</f>
        <v>11</v>
      </c>
      <c r="F699" s="281" t="s">
        <v>159</v>
      </c>
      <c r="G699" s="283">
        <v>224</v>
      </c>
      <c r="H699" s="283">
        <v>0</v>
      </c>
      <c r="I699" s="283">
        <f>エリアマスタ[[#This Row],[戸建件数]]+エリアマスタ[[#This Row],[集合住宅件数]]</f>
        <v>224</v>
      </c>
      <c r="J699" s="283" t="e" cm="1">
        <f t="array" aca="1" ref="J699" ca="1">単価区分(エリアマスタ[[#This Row],[地区]])</f>
        <v>#NAME?</v>
      </c>
    </row>
    <row r="700" spans="1:10">
      <c r="A700" s="272">
        <v>50</v>
      </c>
      <c r="B700" s="272">
        <v>13</v>
      </c>
      <c r="C700" s="99" t="str">
        <f t="shared" si="11"/>
        <v>50-13</v>
      </c>
      <c r="D700" s="102" t="e" cm="1">
        <f t="array" aca="1" ref="D700" ca="1">地区名(エリアマスタ[[#This Row],[地区]])</f>
        <v>#NAME?</v>
      </c>
      <c r="E700" s="282">
        <f>エリアマスタ[[#This Row],[No]]</f>
        <v>13</v>
      </c>
      <c r="F700" s="281" t="s">
        <v>161</v>
      </c>
      <c r="G700" s="283">
        <v>217</v>
      </c>
      <c r="H700" s="283">
        <v>0</v>
      </c>
      <c r="I700" s="283">
        <f>エリアマスタ[[#This Row],[戸建件数]]+エリアマスタ[[#This Row],[集合住宅件数]]</f>
        <v>217</v>
      </c>
      <c r="J700" s="283" t="e" cm="1">
        <f t="array" aca="1" ref="J700" ca="1">単価区分(エリアマスタ[[#This Row],[地区]])</f>
        <v>#NAME?</v>
      </c>
    </row>
    <row r="701" spans="1:10">
      <c r="A701" s="272">
        <v>51</v>
      </c>
      <c r="B701" s="272">
        <v>1</v>
      </c>
      <c r="C701" s="99" t="str">
        <f t="shared" si="11"/>
        <v>51-1</v>
      </c>
      <c r="D701" s="102" t="e" cm="1">
        <f t="array" aca="1" ref="D701" ca="1">地区名(エリアマスタ[[#This Row],[地区]])</f>
        <v>#NAME?</v>
      </c>
      <c r="E701" s="282">
        <f>エリアマスタ[[#This Row],[No]]</f>
        <v>1</v>
      </c>
      <c r="F701" s="281" t="s">
        <v>807</v>
      </c>
      <c r="G701" s="283">
        <v>243</v>
      </c>
      <c r="H701" s="283">
        <v>166</v>
      </c>
      <c r="I701" s="283">
        <f>エリアマスタ[[#This Row],[戸建件数]]+エリアマスタ[[#This Row],[集合住宅件数]]</f>
        <v>409</v>
      </c>
      <c r="J701" s="283" t="e" cm="1">
        <f t="array" aca="1" ref="J701" ca="1">単価区分(エリアマスタ[[#This Row],[地区]])</f>
        <v>#NAME?</v>
      </c>
    </row>
    <row r="702" spans="1:10">
      <c r="A702" s="272">
        <v>51</v>
      </c>
      <c r="B702" s="272">
        <v>2</v>
      </c>
      <c r="C702" s="99" t="str">
        <f t="shared" si="11"/>
        <v>51-2</v>
      </c>
      <c r="D702" s="102" t="e" cm="1">
        <f t="array" aca="1" ref="D702" ca="1">地区名(エリアマスタ[[#This Row],[地区]])</f>
        <v>#NAME?</v>
      </c>
      <c r="E702" s="282">
        <f>エリアマスタ[[#This Row],[No]]</f>
        <v>2</v>
      </c>
      <c r="F702" s="281" t="s">
        <v>808</v>
      </c>
      <c r="G702" s="283">
        <v>351</v>
      </c>
      <c r="H702" s="283">
        <v>112</v>
      </c>
      <c r="I702" s="283">
        <f>エリアマスタ[[#This Row],[戸建件数]]+エリアマスタ[[#This Row],[集合住宅件数]]</f>
        <v>463</v>
      </c>
      <c r="J702" s="283" t="e" cm="1">
        <f t="array" aca="1" ref="J702" ca="1">単価区分(エリアマスタ[[#This Row],[地区]])</f>
        <v>#NAME?</v>
      </c>
    </row>
    <row r="703" spans="1:10">
      <c r="A703" s="272">
        <v>51</v>
      </c>
      <c r="B703" s="272">
        <v>3</v>
      </c>
      <c r="C703" s="99" t="str">
        <f t="shared" si="11"/>
        <v>51-3</v>
      </c>
      <c r="D703" s="102" t="e" cm="1">
        <f t="array" aca="1" ref="D703" ca="1">地区名(エリアマスタ[[#This Row],[地区]])</f>
        <v>#NAME?</v>
      </c>
      <c r="E703" s="282">
        <f>エリアマスタ[[#This Row],[No]]</f>
        <v>3</v>
      </c>
      <c r="F703" s="281" t="s">
        <v>809</v>
      </c>
      <c r="G703" s="283">
        <v>290</v>
      </c>
      <c r="H703" s="283">
        <v>265</v>
      </c>
      <c r="I703" s="283">
        <f>エリアマスタ[[#This Row],[戸建件数]]+エリアマスタ[[#This Row],[集合住宅件数]]</f>
        <v>555</v>
      </c>
      <c r="J703" s="283" t="e" cm="1">
        <f t="array" aca="1" ref="J703" ca="1">単価区分(エリアマスタ[[#This Row],[地区]])</f>
        <v>#NAME?</v>
      </c>
    </row>
    <row r="704" spans="1:10">
      <c r="A704" s="272">
        <v>51</v>
      </c>
      <c r="B704" s="272">
        <v>4</v>
      </c>
      <c r="C704" s="99" t="str">
        <f t="shared" si="11"/>
        <v>51-4</v>
      </c>
      <c r="D704" s="102" t="e" cm="1">
        <f t="array" aca="1" ref="D704" ca="1">地区名(エリアマスタ[[#This Row],[地区]])</f>
        <v>#NAME?</v>
      </c>
      <c r="E704" s="282">
        <f>エリアマスタ[[#This Row],[No]]</f>
        <v>4</v>
      </c>
      <c r="F704" s="281" t="s">
        <v>33</v>
      </c>
      <c r="G704" s="283">
        <v>481</v>
      </c>
      <c r="H704" s="283">
        <v>281</v>
      </c>
      <c r="I704" s="283">
        <f>エリアマスタ[[#This Row],[戸建件数]]+エリアマスタ[[#This Row],[集合住宅件数]]</f>
        <v>762</v>
      </c>
      <c r="J704" s="283" t="e" cm="1">
        <f t="array" aca="1" ref="J704" ca="1">単価区分(エリアマスタ[[#This Row],[地区]])</f>
        <v>#NAME?</v>
      </c>
    </row>
    <row r="705" spans="1:10">
      <c r="A705" s="272">
        <v>51</v>
      </c>
      <c r="B705" s="272">
        <v>5</v>
      </c>
      <c r="C705" s="99" t="str">
        <f t="shared" si="11"/>
        <v>51-5</v>
      </c>
      <c r="D705" s="102" t="e" cm="1">
        <f t="array" aca="1" ref="D705" ca="1">地区名(エリアマスタ[[#This Row],[地区]])</f>
        <v>#NAME?</v>
      </c>
      <c r="E705" s="282">
        <f>エリアマスタ[[#This Row],[No]]</f>
        <v>5</v>
      </c>
      <c r="F705" s="281" t="s">
        <v>810</v>
      </c>
      <c r="G705" s="283">
        <v>237</v>
      </c>
      <c r="H705" s="283">
        <v>409</v>
      </c>
      <c r="I705" s="283">
        <f>エリアマスタ[[#This Row],[戸建件数]]+エリアマスタ[[#This Row],[集合住宅件数]]</f>
        <v>646</v>
      </c>
      <c r="J705" s="283" t="e" cm="1">
        <f t="array" aca="1" ref="J705" ca="1">単価区分(エリアマスタ[[#This Row],[地区]])</f>
        <v>#NAME?</v>
      </c>
    </row>
    <row r="706" spans="1:10">
      <c r="A706" s="272">
        <v>51</v>
      </c>
      <c r="B706" s="272">
        <v>6</v>
      </c>
      <c r="C706" s="99" t="str">
        <f t="shared" si="11"/>
        <v>51-6</v>
      </c>
      <c r="D706" s="102" t="e" cm="1">
        <f t="array" aca="1" ref="D706" ca="1">地区名(エリアマスタ[[#This Row],[地区]])</f>
        <v>#NAME?</v>
      </c>
      <c r="E706" s="282">
        <f>エリアマスタ[[#This Row],[No]]</f>
        <v>6</v>
      </c>
      <c r="F706" s="281" t="s">
        <v>34</v>
      </c>
      <c r="G706" s="283">
        <v>157</v>
      </c>
      <c r="H706" s="283">
        <v>89</v>
      </c>
      <c r="I706" s="283">
        <f>エリアマスタ[[#This Row],[戸建件数]]+エリアマスタ[[#This Row],[集合住宅件数]]</f>
        <v>246</v>
      </c>
      <c r="J706" s="283" t="e" cm="1">
        <f t="array" aca="1" ref="J706" ca="1">単価区分(エリアマスタ[[#This Row],[地区]])</f>
        <v>#NAME?</v>
      </c>
    </row>
    <row r="707" spans="1:10">
      <c r="A707" s="272">
        <v>51</v>
      </c>
      <c r="B707" s="272">
        <v>7</v>
      </c>
      <c r="C707" s="99" t="str">
        <f>A707&amp;"-"&amp;B707</f>
        <v>51-7</v>
      </c>
      <c r="D707" s="102" t="e" cm="1">
        <f t="array" aca="1" ref="D707" ca="1">地区名(エリアマスタ[[#This Row],[地区]])</f>
        <v>#NAME?</v>
      </c>
      <c r="E707" s="282">
        <f>エリアマスタ[[#This Row],[No]]</f>
        <v>7</v>
      </c>
      <c r="F707" s="281" t="s">
        <v>3268</v>
      </c>
      <c r="G707" s="283">
        <v>256</v>
      </c>
      <c r="H707" s="283">
        <v>153</v>
      </c>
      <c r="I707" s="283">
        <f>エリアマスタ[[#This Row],[戸建件数]]+エリアマスタ[[#This Row],[集合住宅件数]]</f>
        <v>409</v>
      </c>
      <c r="J707" s="283" t="e" cm="1">
        <f t="array" aca="1" ref="J707" ca="1">単価区分(エリアマスタ[[#This Row],[地区]])</f>
        <v>#NAME?</v>
      </c>
    </row>
    <row r="708" spans="1:10">
      <c r="A708" s="272">
        <v>51</v>
      </c>
      <c r="B708" s="272">
        <v>8</v>
      </c>
      <c r="C708" s="99" t="str">
        <f t="shared" ref="C708:C770" si="12">A708&amp;"-"&amp;B708</f>
        <v>51-8</v>
      </c>
      <c r="D708" s="102" t="e" cm="1">
        <f t="array" aca="1" ref="D708" ca="1">地区名(エリアマスタ[[#This Row],[地区]])</f>
        <v>#NAME?</v>
      </c>
      <c r="E708" s="282">
        <f>エリアマスタ[[#This Row],[No]]</f>
        <v>8</v>
      </c>
      <c r="F708" s="281" t="s">
        <v>811</v>
      </c>
      <c r="G708" s="285">
        <v>58</v>
      </c>
      <c r="H708" s="285">
        <v>145</v>
      </c>
      <c r="I708" s="283">
        <f>エリアマスタ[[#This Row],[戸建件数]]+エリアマスタ[[#This Row],[集合住宅件数]]</f>
        <v>203</v>
      </c>
      <c r="J708" s="283" t="e" cm="1">
        <f t="array" aca="1" ref="J708" ca="1">単価区分(エリアマスタ[[#This Row],[地区]])</f>
        <v>#NAME?</v>
      </c>
    </row>
    <row r="709" spans="1:10">
      <c r="A709" s="272">
        <v>51</v>
      </c>
      <c r="B709" s="272">
        <v>9</v>
      </c>
      <c r="C709" s="99" t="str">
        <f t="shared" si="12"/>
        <v>51-9</v>
      </c>
      <c r="D709" s="102" t="e" cm="1">
        <f t="array" aca="1" ref="D709" ca="1">地区名(エリアマスタ[[#This Row],[地区]])</f>
        <v>#NAME?</v>
      </c>
      <c r="E709" s="282">
        <f>エリアマスタ[[#This Row],[No]]</f>
        <v>9</v>
      </c>
      <c r="F709" s="281" t="s">
        <v>811</v>
      </c>
      <c r="G709" s="283">
        <v>116</v>
      </c>
      <c r="H709" s="283">
        <v>705</v>
      </c>
      <c r="I709" s="283">
        <f>エリアマスタ[[#This Row],[戸建件数]]+エリアマスタ[[#This Row],[集合住宅件数]]</f>
        <v>821</v>
      </c>
      <c r="J709" s="283" t="e" cm="1">
        <f t="array" aca="1" ref="J709" ca="1">単価区分(エリアマスタ[[#This Row],[地区]])</f>
        <v>#NAME?</v>
      </c>
    </row>
    <row r="710" spans="1:10">
      <c r="A710" s="272">
        <v>51</v>
      </c>
      <c r="B710" s="272">
        <v>10</v>
      </c>
      <c r="C710" s="99" t="str">
        <f t="shared" si="12"/>
        <v>51-10</v>
      </c>
      <c r="D710" s="102" t="e" cm="1">
        <f t="array" aca="1" ref="D710" ca="1">地区名(エリアマスタ[[#This Row],[地区]])</f>
        <v>#NAME?</v>
      </c>
      <c r="E710" s="282">
        <f>エリアマスタ[[#This Row],[No]]</f>
        <v>10</v>
      </c>
      <c r="F710" s="281" t="s">
        <v>812</v>
      </c>
      <c r="G710" s="283">
        <v>382</v>
      </c>
      <c r="H710" s="283">
        <v>324</v>
      </c>
      <c r="I710" s="283">
        <f>エリアマスタ[[#This Row],[戸建件数]]+エリアマスタ[[#This Row],[集合住宅件数]]</f>
        <v>706</v>
      </c>
      <c r="J710" s="283" t="e" cm="1">
        <f t="array" aca="1" ref="J710" ca="1">単価区分(エリアマスタ[[#This Row],[地区]])</f>
        <v>#NAME?</v>
      </c>
    </row>
    <row r="711" spans="1:10">
      <c r="A711" s="272">
        <v>51</v>
      </c>
      <c r="B711" s="272">
        <v>11</v>
      </c>
      <c r="C711" s="99" t="str">
        <f t="shared" si="12"/>
        <v>51-11</v>
      </c>
      <c r="D711" s="102" t="e" cm="1">
        <f t="array" aca="1" ref="D711" ca="1">地区名(エリアマスタ[[#This Row],[地区]])</f>
        <v>#NAME?</v>
      </c>
      <c r="E711" s="282">
        <f>エリアマスタ[[#This Row],[No]]</f>
        <v>11</v>
      </c>
      <c r="F711" s="281" t="s">
        <v>36</v>
      </c>
      <c r="G711" s="283">
        <v>80</v>
      </c>
      <c r="H711" s="283">
        <v>483</v>
      </c>
      <c r="I711" s="283">
        <f>エリアマスタ[[#This Row],[戸建件数]]+エリアマスタ[[#This Row],[集合住宅件数]]</f>
        <v>563</v>
      </c>
      <c r="J711" s="283" t="e" cm="1">
        <f t="array" aca="1" ref="J711" ca="1">単価区分(エリアマスタ[[#This Row],[地区]])</f>
        <v>#NAME?</v>
      </c>
    </row>
    <row r="712" spans="1:10">
      <c r="A712" s="272">
        <v>51</v>
      </c>
      <c r="B712" s="272">
        <v>12</v>
      </c>
      <c r="C712" s="99" t="str">
        <f t="shared" si="12"/>
        <v>51-12</v>
      </c>
      <c r="D712" s="102" t="e" cm="1">
        <f t="array" aca="1" ref="D712" ca="1">地区名(エリアマスタ[[#This Row],[地区]])</f>
        <v>#NAME?</v>
      </c>
      <c r="E712" s="282">
        <f>エリアマスタ[[#This Row],[No]]</f>
        <v>12</v>
      </c>
      <c r="F712" s="281" t="s">
        <v>37</v>
      </c>
      <c r="G712" s="283">
        <v>285</v>
      </c>
      <c r="H712" s="283">
        <v>509</v>
      </c>
      <c r="I712" s="283">
        <f>エリアマスタ[[#This Row],[戸建件数]]+エリアマスタ[[#This Row],[集合住宅件数]]</f>
        <v>794</v>
      </c>
      <c r="J712" s="283" t="e" cm="1">
        <f t="array" aca="1" ref="J712" ca="1">単価区分(エリアマスタ[[#This Row],[地区]])</f>
        <v>#NAME?</v>
      </c>
    </row>
    <row r="713" spans="1:10">
      <c r="A713" s="272">
        <v>51</v>
      </c>
      <c r="B713" s="272">
        <v>13</v>
      </c>
      <c r="C713" s="99" t="str">
        <f t="shared" si="12"/>
        <v>51-13</v>
      </c>
      <c r="D713" s="102" t="e" cm="1">
        <f t="array" aca="1" ref="D713" ca="1">地区名(エリアマスタ[[#This Row],[地区]])</f>
        <v>#NAME?</v>
      </c>
      <c r="E713" s="282">
        <f>エリアマスタ[[#This Row],[No]]</f>
        <v>13</v>
      </c>
      <c r="F713" s="281" t="s">
        <v>38</v>
      </c>
      <c r="G713" s="283">
        <v>308</v>
      </c>
      <c r="H713" s="283">
        <v>343</v>
      </c>
      <c r="I713" s="283">
        <f>エリアマスタ[[#This Row],[戸建件数]]+エリアマスタ[[#This Row],[集合住宅件数]]</f>
        <v>651</v>
      </c>
      <c r="J713" s="283" t="e" cm="1">
        <f t="array" aca="1" ref="J713" ca="1">単価区分(エリアマスタ[[#This Row],[地区]])</f>
        <v>#NAME?</v>
      </c>
    </row>
    <row r="714" spans="1:10">
      <c r="A714" s="272">
        <v>51</v>
      </c>
      <c r="B714" s="272">
        <v>14</v>
      </c>
      <c r="C714" s="99" t="str">
        <f t="shared" si="12"/>
        <v>51-14</v>
      </c>
      <c r="D714" s="102" t="e" cm="1">
        <f t="array" aca="1" ref="D714" ca="1">地区名(エリアマスタ[[#This Row],[地区]])</f>
        <v>#NAME?</v>
      </c>
      <c r="E714" s="282">
        <f>エリアマスタ[[#This Row],[No]]</f>
        <v>14</v>
      </c>
      <c r="F714" s="281" t="s">
        <v>813</v>
      </c>
      <c r="G714" s="283">
        <v>283</v>
      </c>
      <c r="H714" s="283">
        <v>185</v>
      </c>
      <c r="I714" s="283">
        <f>エリアマスタ[[#This Row],[戸建件数]]+エリアマスタ[[#This Row],[集合住宅件数]]</f>
        <v>468</v>
      </c>
      <c r="J714" s="283" t="e" cm="1">
        <f t="array" aca="1" ref="J714" ca="1">単価区分(エリアマスタ[[#This Row],[地区]])</f>
        <v>#NAME?</v>
      </c>
    </row>
    <row r="715" spans="1:10">
      <c r="A715" s="272">
        <v>51</v>
      </c>
      <c r="B715" s="272">
        <v>16</v>
      </c>
      <c r="C715" s="99" t="str">
        <f t="shared" si="12"/>
        <v>51-16</v>
      </c>
      <c r="D715" s="102" t="e" cm="1">
        <f t="array" aca="1" ref="D715" ca="1">地区名(エリアマスタ[[#This Row],[地区]])</f>
        <v>#NAME?</v>
      </c>
      <c r="E715" s="282">
        <f>エリアマスタ[[#This Row],[No]]</f>
        <v>16</v>
      </c>
      <c r="F715" s="281" t="s">
        <v>166</v>
      </c>
      <c r="G715" s="283">
        <v>287</v>
      </c>
      <c r="H715" s="283">
        <v>0</v>
      </c>
      <c r="I715" s="283">
        <f>エリアマスタ[[#This Row],[戸建件数]]+エリアマスタ[[#This Row],[集合住宅件数]]</f>
        <v>287</v>
      </c>
      <c r="J715" s="283" t="e" cm="1">
        <f t="array" aca="1" ref="J715" ca="1">単価区分(エリアマスタ[[#This Row],[地区]])</f>
        <v>#NAME?</v>
      </c>
    </row>
    <row r="716" spans="1:10">
      <c r="A716" s="272">
        <v>51</v>
      </c>
      <c r="B716" s="272">
        <v>17</v>
      </c>
      <c r="C716" s="99" t="str">
        <f t="shared" si="12"/>
        <v>51-17</v>
      </c>
      <c r="D716" s="102" t="e" cm="1">
        <f t="array" aca="1" ref="D716" ca="1">地区名(エリアマスタ[[#This Row],[地区]])</f>
        <v>#NAME?</v>
      </c>
      <c r="E716" s="282">
        <f>エリアマスタ[[#This Row],[No]]</f>
        <v>17</v>
      </c>
      <c r="F716" s="281" t="s">
        <v>155</v>
      </c>
      <c r="G716" s="283">
        <v>118</v>
      </c>
      <c r="H716" s="283">
        <v>169</v>
      </c>
      <c r="I716" s="283">
        <f>エリアマスタ[[#This Row],[戸建件数]]+エリアマスタ[[#This Row],[集合住宅件数]]</f>
        <v>287</v>
      </c>
      <c r="J716" s="283" t="e" cm="1">
        <f t="array" aca="1" ref="J716" ca="1">単価区分(エリアマスタ[[#This Row],[地区]])</f>
        <v>#NAME?</v>
      </c>
    </row>
    <row r="717" spans="1:10">
      <c r="A717" s="272">
        <v>51</v>
      </c>
      <c r="B717" s="272">
        <v>18</v>
      </c>
      <c r="C717" s="99" t="str">
        <f t="shared" si="12"/>
        <v>51-18</v>
      </c>
      <c r="D717" s="102" t="e" cm="1">
        <f t="array" aca="1" ref="D717" ca="1">地区名(エリアマスタ[[#This Row],[地区]])</f>
        <v>#NAME?</v>
      </c>
      <c r="E717" s="282">
        <f>エリアマスタ[[#This Row],[No]]</f>
        <v>18</v>
      </c>
      <c r="F717" s="281" t="s">
        <v>805</v>
      </c>
      <c r="G717" s="283">
        <v>388</v>
      </c>
      <c r="H717" s="283">
        <v>127</v>
      </c>
      <c r="I717" s="283">
        <f>エリアマスタ[[#This Row],[戸建件数]]+エリアマスタ[[#This Row],[集合住宅件数]]</f>
        <v>515</v>
      </c>
      <c r="J717" s="283" t="e" cm="1">
        <f t="array" aca="1" ref="J717" ca="1">単価区分(エリアマスタ[[#This Row],[地区]])</f>
        <v>#NAME?</v>
      </c>
    </row>
    <row r="718" spans="1:10">
      <c r="A718" s="272">
        <v>51</v>
      </c>
      <c r="B718" s="272">
        <v>19</v>
      </c>
      <c r="C718" s="99" t="str">
        <f t="shared" si="12"/>
        <v>51-19</v>
      </c>
      <c r="D718" s="102" t="e" cm="1">
        <f t="array" aca="1" ref="D718" ca="1">地区名(エリアマスタ[[#This Row],[地区]])</f>
        <v>#NAME?</v>
      </c>
      <c r="E718" s="282">
        <f>エリアマスタ[[#This Row],[No]]</f>
        <v>19</v>
      </c>
      <c r="F718" s="281" t="s">
        <v>158</v>
      </c>
      <c r="G718" s="283">
        <v>424</v>
      </c>
      <c r="H718" s="283">
        <v>60</v>
      </c>
      <c r="I718" s="283">
        <f>エリアマスタ[[#This Row],[戸建件数]]+エリアマスタ[[#This Row],[集合住宅件数]]</f>
        <v>484</v>
      </c>
      <c r="J718" s="283" t="e" cm="1">
        <f t="array" aca="1" ref="J718" ca="1">単価区分(エリアマスタ[[#This Row],[地区]])</f>
        <v>#NAME?</v>
      </c>
    </row>
    <row r="719" spans="1:10">
      <c r="A719" s="272">
        <v>52</v>
      </c>
      <c r="B719" s="272">
        <v>1</v>
      </c>
      <c r="C719" s="99" t="str">
        <f t="shared" si="12"/>
        <v>52-1</v>
      </c>
      <c r="D719" s="102" t="e" cm="1">
        <f t="array" aca="1" ref="D719" ca="1">地区名(エリアマスタ[[#This Row],[地区]])</f>
        <v>#NAME?</v>
      </c>
      <c r="E719" s="282">
        <f>エリアマスタ[[#This Row],[No]]</f>
        <v>1</v>
      </c>
      <c r="F719" s="281" t="s">
        <v>1803</v>
      </c>
      <c r="G719" s="283">
        <v>253</v>
      </c>
      <c r="H719" s="283">
        <v>140</v>
      </c>
      <c r="I719" s="283">
        <f>エリアマスタ[[#This Row],[戸建件数]]+エリアマスタ[[#This Row],[集合住宅件数]]</f>
        <v>393</v>
      </c>
      <c r="J719" s="283" t="e" cm="1">
        <f t="array" aca="1" ref="J719" ca="1">単価区分(エリアマスタ[[#This Row],[地区]])</f>
        <v>#NAME?</v>
      </c>
    </row>
    <row r="720" spans="1:10">
      <c r="A720" s="272">
        <v>52</v>
      </c>
      <c r="B720" s="272">
        <v>2</v>
      </c>
      <c r="C720" s="99" t="str">
        <f t="shared" si="12"/>
        <v>52-2</v>
      </c>
      <c r="D720" s="102" t="e" cm="1">
        <f t="array" aca="1" ref="D720" ca="1">地区名(エリアマスタ[[#This Row],[地区]])</f>
        <v>#NAME?</v>
      </c>
      <c r="E720" s="282">
        <f>エリアマスタ[[#This Row],[No]]</f>
        <v>2</v>
      </c>
      <c r="F720" s="281" t="s">
        <v>814</v>
      </c>
      <c r="G720" s="283">
        <v>157</v>
      </c>
      <c r="H720" s="283">
        <v>132</v>
      </c>
      <c r="I720" s="283">
        <f>エリアマスタ[[#This Row],[戸建件数]]+エリアマスタ[[#This Row],[集合住宅件数]]</f>
        <v>289</v>
      </c>
      <c r="J720" s="283" t="e" cm="1">
        <f t="array" aca="1" ref="J720" ca="1">単価区分(エリアマスタ[[#This Row],[地区]])</f>
        <v>#NAME?</v>
      </c>
    </row>
    <row r="721" spans="1:10">
      <c r="A721" s="272">
        <v>52</v>
      </c>
      <c r="B721" s="272">
        <v>3</v>
      </c>
      <c r="C721" s="99" t="str">
        <f t="shared" si="12"/>
        <v>52-3</v>
      </c>
      <c r="D721" s="102" t="e" cm="1">
        <f t="array" aca="1" ref="D721" ca="1">地区名(エリアマスタ[[#This Row],[地区]])</f>
        <v>#NAME?</v>
      </c>
      <c r="E721" s="282">
        <f>エリアマスタ[[#This Row],[No]]</f>
        <v>3</v>
      </c>
      <c r="F721" s="281" t="s">
        <v>815</v>
      </c>
      <c r="G721" s="283">
        <v>140</v>
      </c>
      <c r="H721" s="283">
        <v>158</v>
      </c>
      <c r="I721" s="283">
        <f>エリアマスタ[[#This Row],[戸建件数]]+エリアマスタ[[#This Row],[集合住宅件数]]</f>
        <v>298</v>
      </c>
      <c r="J721" s="283" t="e" cm="1">
        <f t="array" aca="1" ref="J721" ca="1">単価区分(エリアマスタ[[#This Row],[地区]])</f>
        <v>#NAME?</v>
      </c>
    </row>
    <row r="722" spans="1:10">
      <c r="A722" s="272">
        <v>52</v>
      </c>
      <c r="B722" s="272">
        <v>4</v>
      </c>
      <c r="C722" s="99" t="str">
        <f t="shared" si="12"/>
        <v>52-4</v>
      </c>
      <c r="D722" s="102" t="e" cm="1">
        <f t="array" aca="1" ref="D722" ca="1">地区名(エリアマスタ[[#This Row],[地区]])</f>
        <v>#NAME?</v>
      </c>
      <c r="E722" s="282">
        <f>エリアマスタ[[#This Row],[No]]</f>
        <v>4</v>
      </c>
      <c r="F722" s="281" t="s">
        <v>816</v>
      </c>
      <c r="G722" s="283">
        <v>327</v>
      </c>
      <c r="H722" s="283">
        <v>155</v>
      </c>
      <c r="I722" s="283">
        <f>エリアマスタ[[#This Row],[戸建件数]]+エリアマスタ[[#This Row],[集合住宅件数]]</f>
        <v>482</v>
      </c>
      <c r="J722" s="283" t="e" cm="1">
        <f t="array" aca="1" ref="J722" ca="1">単価区分(エリアマスタ[[#This Row],[地区]])</f>
        <v>#NAME?</v>
      </c>
    </row>
    <row r="723" spans="1:10">
      <c r="A723" s="272">
        <v>52</v>
      </c>
      <c r="B723" s="272">
        <v>5</v>
      </c>
      <c r="C723" s="99" t="str">
        <f t="shared" si="12"/>
        <v>52-5</v>
      </c>
      <c r="D723" s="102" t="e" cm="1">
        <f t="array" aca="1" ref="D723" ca="1">地区名(エリアマスタ[[#This Row],[地区]])</f>
        <v>#NAME?</v>
      </c>
      <c r="E723" s="282">
        <f>エリアマスタ[[#This Row],[No]]</f>
        <v>5</v>
      </c>
      <c r="F723" s="281" t="s">
        <v>1804</v>
      </c>
      <c r="G723" s="283">
        <v>127</v>
      </c>
      <c r="H723" s="283">
        <v>226</v>
      </c>
      <c r="I723" s="283">
        <f>エリアマスタ[[#This Row],[戸建件数]]+エリアマスタ[[#This Row],[集合住宅件数]]</f>
        <v>353</v>
      </c>
      <c r="J723" s="283" t="e" cm="1">
        <f t="array" aca="1" ref="J723" ca="1">単価区分(エリアマスタ[[#This Row],[地区]])</f>
        <v>#NAME?</v>
      </c>
    </row>
    <row r="724" spans="1:10">
      <c r="A724" s="272">
        <v>52</v>
      </c>
      <c r="B724" s="272">
        <v>6</v>
      </c>
      <c r="C724" s="99" t="str">
        <f t="shared" si="12"/>
        <v>52-6</v>
      </c>
      <c r="D724" s="102" t="e" cm="1">
        <f t="array" aca="1" ref="D724" ca="1">地区名(エリアマスタ[[#This Row],[地区]])</f>
        <v>#NAME?</v>
      </c>
      <c r="E724" s="282">
        <f>エリアマスタ[[#This Row],[No]]</f>
        <v>6</v>
      </c>
      <c r="F724" s="281" t="s">
        <v>817</v>
      </c>
      <c r="G724" s="283">
        <v>294</v>
      </c>
      <c r="H724" s="283">
        <v>116</v>
      </c>
      <c r="I724" s="283">
        <f>エリアマスタ[[#This Row],[戸建件数]]+エリアマスタ[[#This Row],[集合住宅件数]]</f>
        <v>410</v>
      </c>
      <c r="J724" s="283" t="e" cm="1">
        <f t="array" aca="1" ref="J724" ca="1">単価区分(エリアマスタ[[#This Row],[地区]])</f>
        <v>#NAME?</v>
      </c>
    </row>
    <row r="725" spans="1:10">
      <c r="A725" s="272">
        <v>52</v>
      </c>
      <c r="B725" s="272">
        <v>7</v>
      </c>
      <c r="C725" s="99" t="str">
        <f t="shared" si="12"/>
        <v>52-7</v>
      </c>
      <c r="D725" s="102" t="e" cm="1">
        <f t="array" aca="1" ref="D725" ca="1">地区名(エリアマスタ[[#This Row],[地区]])</f>
        <v>#NAME?</v>
      </c>
      <c r="E725" s="282">
        <f>エリアマスタ[[#This Row],[No]]</f>
        <v>7</v>
      </c>
      <c r="F725" s="281" t="s">
        <v>818</v>
      </c>
      <c r="G725" s="283">
        <v>172</v>
      </c>
      <c r="H725" s="283">
        <v>76</v>
      </c>
      <c r="I725" s="283">
        <f>エリアマスタ[[#This Row],[戸建件数]]+エリアマスタ[[#This Row],[集合住宅件数]]</f>
        <v>248</v>
      </c>
      <c r="J725" s="283" t="e" cm="1">
        <f t="array" aca="1" ref="J725" ca="1">単価区分(エリアマスタ[[#This Row],[地区]])</f>
        <v>#NAME?</v>
      </c>
    </row>
    <row r="726" spans="1:10">
      <c r="A726" s="272">
        <v>52</v>
      </c>
      <c r="B726" s="272">
        <v>8</v>
      </c>
      <c r="C726" s="99" t="str">
        <f t="shared" si="12"/>
        <v>52-8</v>
      </c>
      <c r="D726" s="102" t="e" cm="1">
        <f t="array" aca="1" ref="D726" ca="1">地区名(エリアマスタ[[#This Row],[地区]])</f>
        <v>#NAME?</v>
      </c>
      <c r="E726" s="282">
        <f>エリアマスタ[[#This Row],[No]]</f>
        <v>8</v>
      </c>
      <c r="F726" s="281" t="s">
        <v>819</v>
      </c>
      <c r="G726" s="283">
        <v>215</v>
      </c>
      <c r="H726" s="283">
        <v>41</v>
      </c>
      <c r="I726" s="283">
        <f>エリアマスタ[[#This Row],[戸建件数]]+エリアマスタ[[#This Row],[集合住宅件数]]</f>
        <v>256</v>
      </c>
      <c r="J726" s="283" t="e" cm="1">
        <f t="array" aca="1" ref="J726" ca="1">単価区分(エリアマスタ[[#This Row],[地区]])</f>
        <v>#NAME?</v>
      </c>
    </row>
    <row r="727" spans="1:10">
      <c r="A727" s="272">
        <v>52</v>
      </c>
      <c r="B727" s="272">
        <v>9</v>
      </c>
      <c r="C727" s="99" t="str">
        <f t="shared" si="12"/>
        <v>52-9</v>
      </c>
      <c r="D727" s="102" t="e" cm="1">
        <f t="array" aca="1" ref="D727" ca="1">地区名(エリアマスタ[[#This Row],[地区]])</f>
        <v>#NAME?</v>
      </c>
      <c r="E727" s="282">
        <f>エリアマスタ[[#This Row],[No]]</f>
        <v>9</v>
      </c>
      <c r="F727" s="281" t="s">
        <v>820</v>
      </c>
      <c r="G727" s="283">
        <v>273</v>
      </c>
      <c r="H727" s="283">
        <v>20</v>
      </c>
      <c r="I727" s="283">
        <f>エリアマスタ[[#This Row],[戸建件数]]+エリアマスタ[[#This Row],[集合住宅件数]]</f>
        <v>293</v>
      </c>
      <c r="J727" s="283" t="e" cm="1">
        <f t="array" aca="1" ref="J727" ca="1">単価区分(エリアマスタ[[#This Row],[地区]])</f>
        <v>#NAME?</v>
      </c>
    </row>
    <row r="728" spans="1:10">
      <c r="A728" s="272">
        <v>52</v>
      </c>
      <c r="B728" s="272">
        <v>10</v>
      </c>
      <c r="C728" s="99" t="str">
        <f t="shared" si="12"/>
        <v>52-10</v>
      </c>
      <c r="D728" s="102" t="e" cm="1">
        <f t="array" aca="1" ref="D728" ca="1">地区名(エリアマスタ[[#This Row],[地区]])</f>
        <v>#NAME?</v>
      </c>
      <c r="E728" s="282">
        <f>エリアマスタ[[#This Row],[No]]</f>
        <v>10</v>
      </c>
      <c r="F728" s="281" t="s">
        <v>821</v>
      </c>
      <c r="G728" s="283">
        <v>227</v>
      </c>
      <c r="H728" s="283">
        <v>126</v>
      </c>
      <c r="I728" s="283">
        <f>エリアマスタ[[#This Row],[戸建件数]]+エリアマスタ[[#This Row],[集合住宅件数]]</f>
        <v>353</v>
      </c>
      <c r="J728" s="283" t="e" cm="1">
        <f t="array" aca="1" ref="J728" ca="1">単価区分(エリアマスタ[[#This Row],[地区]])</f>
        <v>#NAME?</v>
      </c>
    </row>
    <row r="729" spans="1:10">
      <c r="A729" s="272">
        <v>52</v>
      </c>
      <c r="B729" s="272">
        <v>11</v>
      </c>
      <c r="C729" s="99" t="str">
        <f t="shared" si="12"/>
        <v>52-11</v>
      </c>
      <c r="D729" s="102" t="e" cm="1">
        <f t="array" aca="1" ref="D729" ca="1">地区名(エリアマスタ[[#This Row],[地区]])</f>
        <v>#NAME?</v>
      </c>
      <c r="E729" s="282">
        <f>エリアマスタ[[#This Row],[No]]</f>
        <v>11</v>
      </c>
      <c r="F729" s="281" t="s">
        <v>822</v>
      </c>
      <c r="G729" s="283">
        <v>123</v>
      </c>
      <c r="H729" s="283">
        <v>111</v>
      </c>
      <c r="I729" s="283">
        <f>エリアマスタ[[#This Row],[戸建件数]]+エリアマスタ[[#This Row],[集合住宅件数]]</f>
        <v>234</v>
      </c>
      <c r="J729" s="283" t="e" cm="1">
        <f t="array" aca="1" ref="J729" ca="1">単価区分(エリアマスタ[[#This Row],[地区]])</f>
        <v>#NAME?</v>
      </c>
    </row>
    <row r="730" spans="1:10">
      <c r="A730" s="272">
        <v>52</v>
      </c>
      <c r="B730" s="272">
        <v>12</v>
      </c>
      <c r="C730" s="99" t="str">
        <f t="shared" si="12"/>
        <v>52-12</v>
      </c>
      <c r="D730" s="102" t="e" cm="1">
        <f t="array" aca="1" ref="D730" ca="1">地区名(エリアマスタ[[#This Row],[地区]])</f>
        <v>#NAME?</v>
      </c>
      <c r="E730" s="282">
        <f>エリアマスタ[[#This Row],[No]]</f>
        <v>12</v>
      </c>
      <c r="F730" s="281" t="s">
        <v>823</v>
      </c>
      <c r="G730" s="283">
        <v>211</v>
      </c>
      <c r="H730" s="283">
        <v>212</v>
      </c>
      <c r="I730" s="283">
        <f>エリアマスタ[[#This Row],[戸建件数]]+エリアマスタ[[#This Row],[集合住宅件数]]</f>
        <v>423</v>
      </c>
      <c r="J730" s="283" t="e" cm="1">
        <f t="array" aca="1" ref="J730" ca="1">単価区分(エリアマスタ[[#This Row],[地区]])</f>
        <v>#NAME?</v>
      </c>
    </row>
    <row r="731" spans="1:10">
      <c r="A731" s="272">
        <v>52</v>
      </c>
      <c r="B731" s="272">
        <v>13</v>
      </c>
      <c r="C731" s="99" t="str">
        <f t="shared" si="12"/>
        <v>52-13</v>
      </c>
      <c r="D731" s="102" t="e" cm="1">
        <f t="array" aca="1" ref="D731" ca="1">地区名(エリアマスタ[[#This Row],[地区]])</f>
        <v>#NAME?</v>
      </c>
      <c r="E731" s="282">
        <f>エリアマスタ[[#This Row],[No]]</f>
        <v>13</v>
      </c>
      <c r="F731" s="281" t="s">
        <v>824</v>
      </c>
      <c r="G731" s="283">
        <v>281</v>
      </c>
      <c r="H731" s="283">
        <v>208</v>
      </c>
      <c r="I731" s="283">
        <f>エリアマスタ[[#This Row],[戸建件数]]+エリアマスタ[[#This Row],[集合住宅件数]]</f>
        <v>489</v>
      </c>
      <c r="J731" s="283" t="e" cm="1">
        <f t="array" aca="1" ref="J731" ca="1">単価区分(エリアマスタ[[#This Row],[地区]])</f>
        <v>#NAME?</v>
      </c>
    </row>
    <row r="732" spans="1:10">
      <c r="A732" s="272">
        <v>52</v>
      </c>
      <c r="B732" s="272">
        <v>14</v>
      </c>
      <c r="C732" s="99" t="str">
        <f t="shared" si="12"/>
        <v>52-14</v>
      </c>
      <c r="D732" s="102" t="e" cm="1">
        <f t="array" aca="1" ref="D732" ca="1">地区名(エリアマスタ[[#This Row],[地区]])</f>
        <v>#NAME?</v>
      </c>
      <c r="E732" s="282">
        <f>エリアマスタ[[#This Row],[No]]</f>
        <v>14</v>
      </c>
      <c r="F732" s="281" t="s">
        <v>825</v>
      </c>
      <c r="G732" s="283">
        <v>342</v>
      </c>
      <c r="H732" s="283">
        <v>18</v>
      </c>
      <c r="I732" s="283">
        <f>エリアマスタ[[#This Row],[戸建件数]]+エリアマスタ[[#This Row],[集合住宅件数]]</f>
        <v>360</v>
      </c>
      <c r="J732" s="283" t="e" cm="1">
        <f t="array" aca="1" ref="J732" ca="1">単価区分(エリアマスタ[[#This Row],[地区]])</f>
        <v>#NAME?</v>
      </c>
    </row>
    <row r="733" spans="1:10">
      <c r="A733" s="272">
        <v>52</v>
      </c>
      <c r="B733" s="272">
        <v>15</v>
      </c>
      <c r="C733" s="99" t="str">
        <f t="shared" si="12"/>
        <v>52-15</v>
      </c>
      <c r="D733" s="102" t="e" cm="1">
        <f t="array" aca="1" ref="D733" ca="1">地区名(エリアマスタ[[#This Row],[地区]])</f>
        <v>#NAME?</v>
      </c>
      <c r="E733" s="282">
        <f>エリアマスタ[[#This Row],[No]]</f>
        <v>15</v>
      </c>
      <c r="F733" s="281" t="s">
        <v>826</v>
      </c>
      <c r="G733" s="283">
        <v>282</v>
      </c>
      <c r="H733" s="283">
        <v>86</v>
      </c>
      <c r="I733" s="283">
        <f>エリアマスタ[[#This Row],[戸建件数]]+エリアマスタ[[#This Row],[集合住宅件数]]</f>
        <v>368</v>
      </c>
      <c r="J733" s="283" t="e" cm="1">
        <f t="array" aca="1" ref="J733" ca="1">単価区分(エリアマスタ[[#This Row],[地区]])</f>
        <v>#NAME?</v>
      </c>
    </row>
    <row r="734" spans="1:10">
      <c r="A734" s="272">
        <v>52</v>
      </c>
      <c r="B734" s="272">
        <v>16</v>
      </c>
      <c r="C734" s="99" t="str">
        <f t="shared" si="12"/>
        <v>52-16</v>
      </c>
      <c r="D734" s="102" t="e" cm="1">
        <f t="array" aca="1" ref="D734" ca="1">地区名(エリアマスタ[[#This Row],[地区]])</f>
        <v>#NAME?</v>
      </c>
      <c r="E734" s="282">
        <f>エリアマスタ[[#This Row],[No]]</f>
        <v>16</v>
      </c>
      <c r="F734" s="281" t="s">
        <v>827</v>
      </c>
      <c r="G734" s="283">
        <v>335</v>
      </c>
      <c r="H734" s="283">
        <v>127</v>
      </c>
      <c r="I734" s="283">
        <f>エリアマスタ[[#This Row],[戸建件数]]+エリアマスタ[[#This Row],[集合住宅件数]]</f>
        <v>462</v>
      </c>
      <c r="J734" s="283" t="e" cm="1">
        <f t="array" aca="1" ref="J734" ca="1">単価区分(エリアマスタ[[#This Row],[地区]])</f>
        <v>#NAME?</v>
      </c>
    </row>
    <row r="735" spans="1:10">
      <c r="A735" s="272">
        <v>52</v>
      </c>
      <c r="B735" s="272">
        <v>17</v>
      </c>
      <c r="C735" s="99" t="str">
        <f t="shared" si="12"/>
        <v>52-17</v>
      </c>
      <c r="D735" s="102" t="e" cm="1">
        <f t="array" aca="1" ref="D735" ca="1">地区名(エリアマスタ[[#This Row],[地区]])</f>
        <v>#NAME?</v>
      </c>
      <c r="E735" s="282">
        <f>エリアマスタ[[#This Row],[No]]</f>
        <v>17</v>
      </c>
      <c r="F735" s="281" t="s">
        <v>828</v>
      </c>
      <c r="G735" s="283">
        <v>579</v>
      </c>
      <c r="H735" s="283">
        <v>149</v>
      </c>
      <c r="I735" s="283">
        <f>エリアマスタ[[#This Row],[戸建件数]]+エリアマスタ[[#This Row],[集合住宅件数]]</f>
        <v>728</v>
      </c>
      <c r="J735" s="283" t="e" cm="1">
        <f t="array" aca="1" ref="J735" ca="1">単価区分(エリアマスタ[[#This Row],[地区]])</f>
        <v>#NAME?</v>
      </c>
    </row>
    <row r="736" spans="1:10">
      <c r="A736" s="272">
        <v>52</v>
      </c>
      <c r="B736" s="272">
        <v>18</v>
      </c>
      <c r="C736" s="99" t="str">
        <f t="shared" si="12"/>
        <v>52-18</v>
      </c>
      <c r="D736" s="102" t="e" cm="1">
        <f t="array" aca="1" ref="D736" ca="1">地区名(エリアマスタ[[#This Row],[地区]])</f>
        <v>#NAME?</v>
      </c>
      <c r="E736" s="282">
        <f>エリアマスタ[[#This Row],[No]]</f>
        <v>18</v>
      </c>
      <c r="F736" s="281" t="s">
        <v>167</v>
      </c>
      <c r="G736" s="283">
        <v>508</v>
      </c>
      <c r="H736" s="283">
        <v>36</v>
      </c>
      <c r="I736" s="283">
        <f>エリアマスタ[[#This Row],[戸建件数]]+エリアマスタ[[#This Row],[集合住宅件数]]</f>
        <v>544</v>
      </c>
      <c r="J736" s="283" t="e" cm="1">
        <f t="array" aca="1" ref="J736" ca="1">単価区分(エリアマスタ[[#This Row],[地区]])</f>
        <v>#NAME?</v>
      </c>
    </row>
    <row r="737" spans="1:10">
      <c r="A737" s="272">
        <v>52</v>
      </c>
      <c r="B737" s="272">
        <v>19</v>
      </c>
      <c r="C737" s="99" t="str">
        <f t="shared" si="12"/>
        <v>52-19</v>
      </c>
      <c r="D737" s="102" t="e" cm="1">
        <f t="array" aca="1" ref="D737" ca="1">地区名(エリアマスタ[[#This Row],[地区]])</f>
        <v>#NAME?</v>
      </c>
      <c r="E737" s="282">
        <f>エリアマスタ[[#This Row],[No]]</f>
        <v>19</v>
      </c>
      <c r="F737" s="281" t="s">
        <v>251</v>
      </c>
      <c r="G737" s="283">
        <v>316</v>
      </c>
      <c r="H737" s="283">
        <v>45</v>
      </c>
      <c r="I737" s="283">
        <f>エリアマスタ[[#This Row],[戸建件数]]+エリアマスタ[[#This Row],[集合住宅件数]]</f>
        <v>361</v>
      </c>
      <c r="J737" s="283" t="e" cm="1">
        <f t="array" aca="1" ref="J737" ca="1">単価区分(エリアマスタ[[#This Row],[地区]])</f>
        <v>#NAME?</v>
      </c>
    </row>
    <row r="738" spans="1:10">
      <c r="A738" s="272">
        <v>52</v>
      </c>
      <c r="B738" s="272">
        <v>20</v>
      </c>
      <c r="C738" s="99" t="str">
        <f t="shared" si="12"/>
        <v>52-20</v>
      </c>
      <c r="D738" s="102" t="e" cm="1">
        <f t="array" aca="1" ref="D738" ca="1">地区名(エリアマスタ[[#This Row],[地区]])</f>
        <v>#NAME?</v>
      </c>
      <c r="E738" s="282">
        <f>エリアマスタ[[#This Row],[No]]</f>
        <v>20</v>
      </c>
      <c r="F738" s="281" t="s">
        <v>3336</v>
      </c>
      <c r="G738" s="283">
        <v>451</v>
      </c>
      <c r="H738" s="283">
        <v>82</v>
      </c>
      <c r="I738" s="283">
        <f>エリアマスタ[[#This Row],[戸建件数]]+エリアマスタ[[#This Row],[集合住宅件数]]</f>
        <v>533</v>
      </c>
      <c r="J738" s="283" t="e" cm="1">
        <f t="array" aca="1" ref="J738" ca="1">単価区分(エリアマスタ[[#This Row],[地区]])</f>
        <v>#NAME?</v>
      </c>
    </row>
    <row r="739" spans="1:10">
      <c r="A739" s="272">
        <v>52</v>
      </c>
      <c r="B739" s="272">
        <v>21</v>
      </c>
      <c r="C739" s="99" t="str">
        <f t="shared" si="12"/>
        <v>52-21</v>
      </c>
      <c r="D739" s="102" t="e" cm="1">
        <f t="array" aca="1" ref="D739" ca="1">地区名(エリアマスタ[[#This Row],[地区]])</f>
        <v>#NAME?</v>
      </c>
      <c r="E739" s="282">
        <f>エリアマスタ[[#This Row],[No]]</f>
        <v>21</v>
      </c>
      <c r="F739" s="281" t="s">
        <v>829</v>
      </c>
      <c r="G739" s="283">
        <v>300</v>
      </c>
      <c r="H739" s="283">
        <v>12</v>
      </c>
      <c r="I739" s="283">
        <f>エリアマスタ[[#This Row],[戸建件数]]+エリアマスタ[[#This Row],[集合住宅件数]]</f>
        <v>312</v>
      </c>
      <c r="J739" s="283" t="e" cm="1">
        <f t="array" aca="1" ref="J739" ca="1">単価区分(エリアマスタ[[#This Row],[地区]])</f>
        <v>#NAME?</v>
      </c>
    </row>
    <row r="740" spans="1:10">
      <c r="A740" s="272">
        <v>52</v>
      </c>
      <c r="B740" s="272">
        <v>22</v>
      </c>
      <c r="C740" s="99" t="str">
        <f t="shared" si="12"/>
        <v>52-22</v>
      </c>
      <c r="D740" s="102" t="e" cm="1">
        <f t="array" aca="1" ref="D740" ca="1">地区名(エリアマスタ[[#This Row],[地区]])</f>
        <v>#NAME?</v>
      </c>
      <c r="E740" s="282">
        <f>エリアマスタ[[#This Row],[No]]</f>
        <v>22</v>
      </c>
      <c r="F740" s="281" t="s">
        <v>830</v>
      </c>
      <c r="G740" s="283">
        <v>309</v>
      </c>
      <c r="H740" s="283">
        <v>52</v>
      </c>
      <c r="I740" s="283">
        <f>エリアマスタ[[#This Row],[戸建件数]]+エリアマスタ[[#This Row],[集合住宅件数]]</f>
        <v>361</v>
      </c>
      <c r="J740" s="283" t="e" cm="1">
        <f t="array" aca="1" ref="J740" ca="1">単価区分(エリアマスタ[[#This Row],[地区]])</f>
        <v>#NAME?</v>
      </c>
    </row>
    <row r="741" spans="1:10">
      <c r="A741" s="272">
        <v>52</v>
      </c>
      <c r="B741" s="272">
        <v>23</v>
      </c>
      <c r="C741" s="99" t="str">
        <f t="shared" si="12"/>
        <v>52-23</v>
      </c>
      <c r="D741" s="102" t="e" cm="1">
        <f t="array" aca="1" ref="D741" ca="1">地区名(エリアマスタ[[#This Row],[地区]])</f>
        <v>#NAME?</v>
      </c>
      <c r="E741" s="282">
        <f>エリアマスタ[[#This Row],[No]]</f>
        <v>23</v>
      </c>
      <c r="F741" s="281" t="s">
        <v>831</v>
      </c>
      <c r="G741" s="283">
        <v>151</v>
      </c>
      <c r="H741" s="283">
        <v>10</v>
      </c>
      <c r="I741" s="283">
        <f>エリアマスタ[[#This Row],[戸建件数]]+エリアマスタ[[#This Row],[集合住宅件数]]</f>
        <v>161</v>
      </c>
      <c r="J741" s="283" t="e" cm="1">
        <f t="array" aca="1" ref="J741" ca="1">単価区分(エリアマスタ[[#This Row],[地区]])</f>
        <v>#NAME?</v>
      </c>
    </row>
    <row r="742" spans="1:10">
      <c r="A742" s="272">
        <v>52</v>
      </c>
      <c r="B742" s="272">
        <v>24</v>
      </c>
      <c r="C742" s="99" t="str">
        <f t="shared" si="12"/>
        <v>52-24</v>
      </c>
      <c r="D742" s="102" t="e" cm="1">
        <f t="array" aca="1" ref="D742" ca="1">地区名(エリアマスタ[[#This Row],[地区]])</f>
        <v>#NAME?</v>
      </c>
      <c r="E742" s="282">
        <f>エリアマスタ[[#This Row],[No]]</f>
        <v>24</v>
      </c>
      <c r="F742" s="281" t="s">
        <v>832</v>
      </c>
      <c r="G742" s="283">
        <v>276</v>
      </c>
      <c r="H742" s="283">
        <v>25</v>
      </c>
      <c r="I742" s="283">
        <f>エリアマスタ[[#This Row],[戸建件数]]+エリアマスタ[[#This Row],[集合住宅件数]]</f>
        <v>301</v>
      </c>
      <c r="J742" s="283" t="e" cm="1">
        <f t="array" aca="1" ref="J742" ca="1">単価区分(エリアマスタ[[#This Row],[地区]])</f>
        <v>#NAME?</v>
      </c>
    </row>
    <row r="743" spans="1:10">
      <c r="A743" s="272">
        <v>52</v>
      </c>
      <c r="B743" s="272">
        <v>25</v>
      </c>
      <c r="C743" s="99" t="str">
        <f t="shared" si="12"/>
        <v>52-25</v>
      </c>
      <c r="D743" s="102" t="e" cm="1">
        <f t="array" aca="1" ref="D743" ca="1">地区名(エリアマスタ[[#This Row],[地区]])</f>
        <v>#NAME?</v>
      </c>
      <c r="E743" s="282">
        <f>エリアマスタ[[#This Row],[No]]</f>
        <v>25</v>
      </c>
      <c r="F743" s="281" t="s">
        <v>833</v>
      </c>
      <c r="G743" s="283">
        <v>360</v>
      </c>
      <c r="H743" s="283">
        <v>0</v>
      </c>
      <c r="I743" s="283">
        <f>エリアマスタ[[#This Row],[戸建件数]]+エリアマスタ[[#This Row],[集合住宅件数]]</f>
        <v>360</v>
      </c>
      <c r="J743" s="283" t="e" cm="1">
        <f t="array" aca="1" ref="J743" ca="1">単価区分(エリアマスタ[[#This Row],[地区]])</f>
        <v>#NAME?</v>
      </c>
    </row>
    <row r="744" spans="1:10">
      <c r="A744" s="272">
        <v>52</v>
      </c>
      <c r="B744" s="272">
        <v>26</v>
      </c>
      <c r="C744" s="99" t="str">
        <f t="shared" si="12"/>
        <v>52-26</v>
      </c>
      <c r="D744" s="102" t="e" cm="1">
        <f t="array" aca="1" ref="D744" ca="1">地区名(エリアマスタ[[#This Row],[地区]])</f>
        <v>#NAME?</v>
      </c>
      <c r="E744" s="282">
        <f>エリアマスタ[[#This Row],[No]]</f>
        <v>26</v>
      </c>
      <c r="F744" s="281" t="s">
        <v>834</v>
      </c>
      <c r="G744" s="283">
        <v>186</v>
      </c>
      <c r="H744" s="283">
        <v>161</v>
      </c>
      <c r="I744" s="283">
        <f>エリアマスタ[[#This Row],[戸建件数]]+エリアマスタ[[#This Row],[集合住宅件数]]</f>
        <v>347</v>
      </c>
      <c r="J744" s="283" t="e" cm="1">
        <f t="array" aca="1" ref="J744" ca="1">単価区分(エリアマスタ[[#This Row],[地区]])</f>
        <v>#NAME?</v>
      </c>
    </row>
    <row r="745" spans="1:10">
      <c r="A745" s="272">
        <v>52</v>
      </c>
      <c r="B745" s="272">
        <v>27</v>
      </c>
      <c r="C745" s="99" t="str">
        <f t="shared" si="12"/>
        <v>52-27</v>
      </c>
      <c r="D745" s="102" t="e" cm="1">
        <f t="array" aca="1" ref="D745" ca="1">地区名(エリアマスタ[[#This Row],[地区]])</f>
        <v>#NAME?</v>
      </c>
      <c r="E745" s="282">
        <f>エリアマスタ[[#This Row],[No]]</f>
        <v>27</v>
      </c>
      <c r="F745" s="281" t="s">
        <v>835</v>
      </c>
      <c r="G745" s="283">
        <v>267</v>
      </c>
      <c r="H745" s="283">
        <v>38</v>
      </c>
      <c r="I745" s="283">
        <f>エリアマスタ[[#This Row],[戸建件数]]+エリアマスタ[[#This Row],[集合住宅件数]]</f>
        <v>305</v>
      </c>
      <c r="J745" s="283" t="e" cm="1">
        <f t="array" aca="1" ref="J745" ca="1">単価区分(エリアマスタ[[#This Row],[地区]])</f>
        <v>#NAME?</v>
      </c>
    </row>
    <row r="746" spans="1:10">
      <c r="A746" s="272">
        <v>52</v>
      </c>
      <c r="B746" s="272">
        <v>28</v>
      </c>
      <c r="C746" s="99" t="str">
        <f t="shared" si="12"/>
        <v>52-28</v>
      </c>
      <c r="D746" s="102" t="e" cm="1">
        <f t="array" aca="1" ref="D746" ca="1">地区名(エリアマスタ[[#This Row],[地区]])</f>
        <v>#NAME?</v>
      </c>
      <c r="E746" s="282">
        <f>エリアマスタ[[#This Row],[No]]</f>
        <v>28</v>
      </c>
      <c r="F746" s="281" t="s">
        <v>836</v>
      </c>
      <c r="G746" s="283">
        <v>270</v>
      </c>
      <c r="H746" s="283">
        <v>35</v>
      </c>
      <c r="I746" s="283">
        <f>エリアマスタ[[#This Row],[戸建件数]]+エリアマスタ[[#This Row],[集合住宅件数]]</f>
        <v>305</v>
      </c>
      <c r="J746" s="283" t="e" cm="1">
        <f t="array" aca="1" ref="J746" ca="1">単価区分(エリアマスタ[[#This Row],[地区]])</f>
        <v>#NAME?</v>
      </c>
    </row>
    <row r="747" spans="1:10">
      <c r="A747" s="272">
        <v>52</v>
      </c>
      <c r="B747" s="272">
        <v>29</v>
      </c>
      <c r="C747" s="99" t="str">
        <f t="shared" si="12"/>
        <v>52-29</v>
      </c>
      <c r="D747" s="102" t="e" cm="1">
        <f t="array" aca="1" ref="D747" ca="1">地区名(エリアマスタ[[#This Row],[地区]])</f>
        <v>#NAME?</v>
      </c>
      <c r="E747" s="282">
        <f>エリアマスタ[[#This Row],[No]]</f>
        <v>29</v>
      </c>
      <c r="F747" s="281" t="s">
        <v>837</v>
      </c>
      <c r="G747" s="283">
        <v>182</v>
      </c>
      <c r="H747" s="283">
        <v>63</v>
      </c>
      <c r="I747" s="283">
        <f>エリアマスタ[[#This Row],[戸建件数]]+エリアマスタ[[#This Row],[集合住宅件数]]</f>
        <v>245</v>
      </c>
      <c r="J747" s="283" t="e" cm="1">
        <f t="array" aca="1" ref="J747" ca="1">単価区分(エリアマスタ[[#This Row],[地区]])</f>
        <v>#NAME?</v>
      </c>
    </row>
    <row r="748" spans="1:10">
      <c r="A748" s="272">
        <v>52</v>
      </c>
      <c r="B748" s="272">
        <v>30</v>
      </c>
      <c r="C748" s="99" t="str">
        <f t="shared" si="12"/>
        <v>52-30</v>
      </c>
      <c r="D748" s="102" t="e" cm="1">
        <f t="array" aca="1" ref="D748" ca="1">地区名(エリアマスタ[[#This Row],[地区]])</f>
        <v>#NAME?</v>
      </c>
      <c r="E748" s="282">
        <f>エリアマスタ[[#This Row],[No]]</f>
        <v>30</v>
      </c>
      <c r="F748" s="281"/>
      <c r="G748" s="283">
        <v>186</v>
      </c>
      <c r="H748" s="283">
        <v>10</v>
      </c>
      <c r="I748" s="283">
        <f>エリアマスタ[[#This Row],[戸建件数]]+エリアマスタ[[#This Row],[集合住宅件数]]</f>
        <v>196</v>
      </c>
      <c r="J748" s="283" t="e" cm="1">
        <f t="array" aca="1" ref="J748" ca="1">単価区分(エリアマスタ[[#This Row],[地区]])</f>
        <v>#NAME?</v>
      </c>
    </row>
    <row r="749" spans="1:10">
      <c r="A749" s="272">
        <v>54</v>
      </c>
      <c r="B749" s="272">
        <v>1</v>
      </c>
      <c r="C749" s="99" t="str">
        <f t="shared" si="12"/>
        <v>54-1</v>
      </c>
      <c r="D749" s="102" t="e" cm="1">
        <f t="array" aca="1" ref="D749" ca="1">地区名(エリアマスタ[[#This Row],[地区]])</f>
        <v>#NAME?</v>
      </c>
      <c r="E749" s="282">
        <f>エリアマスタ[[#This Row],[No]]</f>
        <v>1</v>
      </c>
      <c r="F749" s="281" t="s">
        <v>3155</v>
      </c>
      <c r="G749" s="283">
        <v>120</v>
      </c>
      <c r="H749" s="283">
        <v>120</v>
      </c>
      <c r="I749" s="283">
        <f>エリアマスタ[[#This Row],[戸建件数]]+エリアマスタ[[#This Row],[集合住宅件数]]</f>
        <v>240</v>
      </c>
      <c r="J749" s="283" t="e" cm="1">
        <f t="array" aca="1" ref="J749" ca="1">単価区分(エリアマスタ[[#This Row],[地区]])</f>
        <v>#NAME?</v>
      </c>
    </row>
    <row r="750" spans="1:10">
      <c r="A750" s="272">
        <v>54</v>
      </c>
      <c r="B750" s="272">
        <v>2</v>
      </c>
      <c r="C750" s="99" t="str">
        <f t="shared" si="12"/>
        <v>54-2</v>
      </c>
      <c r="D750" s="102" t="e" cm="1">
        <f t="array" aca="1" ref="D750" ca="1">地区名(エリアマスタ[[#This Row],[地区]])</f>
        <v>#NAME?</v>
      </c>
      <c r="E750" s="282">
        <f>エリアマスタ[[#This Row],[No]]</f>
        <v>2</v>
      </c>
      <c r="F750" s="281" t="s">
        <v>561</v>
      </c>
      <c r="G750" s="283">
        <v>271</v>
      </c>
      <c r="H750" s="283">
        <v>284</v>
      </c>
      <c r="I750" s="283">
        <f>エリアマスタ[[#This Row],[戸建件数]]+エリアマスタ[[#This Row],[集合住宅件数]]</f>
        <v>555</v>
      </c>
      <c r="J750" s="283" t="e" cm="1">
        <f t="array" aca="1" ref="J750" ca="1">単価区分(エリアマスタ[[#This Row],[地区]])</f>
        <v>#NAME?</v>
      </c>
    </row>
    <row r="751" spans="1:10">
      <c r="A751" s="272">
        <v>54</v>
      </c>
      <c r="B751" s="272">
        <v>3</v>
      </c>
      <c r="C751" s="99" t="str">
        <f t="shared" si="12"/>
        <v>54-3</v>
      </c>
      <c r="D751" s="102" t="e" cm="1">
        <f t="array" aca="1" ref="D751" ca="1">地区名(エリアマスタ[[#This Row],[地区]])</f>
        <v>#NAME?</v>
      </c>
      <c r="E751" s="282">
        <f>エリアマスタ[[#This Row],[No]]</f>
        <v>3</v>
      </c>
      <c r="F751" s="281" t="s">
        <v>562</v>
      </c>
      <c r="G751" s="283">
        <v>125</v>
      </c>
      <c r="H751" s="283">
        <v>175</v>
      </c>
      <c r="I751" s="283">
        <f>エリアマスタ[[#This Row],[戸建件数]]+エリアマスタ[[#This Row],[集合住宅件数]]</f>
        <v>300</v>
      </c>
      <c r="J751" s="283" t="e" cm="1">
        <f t="array" aca="1" ref="J751" ca="1">単価区分(エリアマスタ[[#This Row],[地区]])</f>
        <v>#NAME?</v>
      </c>
    </row>
    <row r="752" spans="1:10">
      <c r="A752" s="272">
        <v>54</v>
      </c>
      <c r="B752" s="272">
        <v>4</v>
      </c>
      <c r="C752" s="99" t="str">
        <f t="shared" si="12"/>
        <v>54-4</v>
      </c>
      <c r="D752" s="102" t="e" cm="1">
        <f t="array" aca="1" ref="D752" ca="1">地区名(エリアマスタ[[#This Row],[地区]])</f>
        <v>#NAME?</v>
      </c>
      <c r="E752" s="282">
        <f>エリアマスタ[[#This Row],[No]]</f>
        <v>4</v>
      </c>
      <c r="F752" s="281" t="s">
        <v>1419</v>
      </c>
      <c r="G752" s="283">
        <v>135</v>
      </c>
      <c r="H752" s="283">
        <v>203</v>
      </c>
      <c r="I752" s="283">
        <f>エリアマスタ[[#This Row],[戸建件数]]+エリアマスタ[[#This Row],[集合住宅件数]]</f>
        <v>338</v>
      </c>
      <c r="J752" s="283" t="e" cm="1">
        <f t="array" aca="1" ref="J752" ca="1">単価区分(エリアマスタ[[#This Row],[地区]])</f>
        <v>#NAME?</v>
      </c>
    </row>
    <row r="753" spans="1:10">
      <c r="A753" s="272">
        <v>54</v>
      </c>
      <c r="B753" s="272">
        <v>5</v>
      </c>
      <c r="C753" s="99" t="str">
        <f t="shared" si="12"/>
        <v>54-5</v>
      </c>
      <c r="D753" s="102" t="e" cm="1">
        <f t="array" aca="1" ref="D753" ca="1">地区名(エリアマスタ[[#This Row],[地区]])</f>
        <v>#NAME?</v>
      </c>
      <c r="E753" s="282">
        <f>エリアマスタ[[#This Row],[No]]</f>
        <v>5</v>
      </c>
      <c r="F753" s="281" t="s">
        <v>1420</v>
      </c>
      <c r="G753" s="283">
        <v>136</v>
      </c>
      <c r="H753" s="283">
        <v>127</v>
      </c>
      <c r="I753" s="283">
        <f>エリアマスタ[[#This Row],[戸建件数]]+エリアマスタ[[#This Row],[集合住宅件数]]</f>
        <v>263</v>
      </c>
      <c r="J753" s="283" t="e" cm="1">
        <f t="array" aca="1" ref="J753" ca="1">単価区分(エリアマスタ[[#This Row],[地区]])</f>
        <v>#NAME?</v>
      </c>
    </row>
    <row r="754" spans="1:10">
      <c r="A754" s="272">
        <v>54</v>
      </c>
      <c r="B754" s="272">
        <v>6</v>
      </c>
      <c r="C754" s="99" t="str">
        <f t="shared" si="12"/>
        <v>54-6</v>
      </c>
      <c r="D754" s="102" t="e" cm="1">
        <f t="array" aca="1" ref="D754" ca="1">地区名(エリアマスタ[[#This Row],[地区]])</f>
        <v>#NAME?</v>
      </c>
      <c r="E754" s="282">
        <f>エリアマスタ[[#This Row],[No]]</f>
        <v>6</v>
      </c>
      <c r="F754" s="281" t="s">
        <v>1421</v>
      </c>
      <c r="G754" s="283">
        <v>369</v>
      </c>
      <c r="H754" s="283">
        <v>115</v>
      </c>
      <c r="I754" s="283">
        <f>エリアマスタ[[#This Row],[戸建件数]]+エリアマスタ[[#This Row],[集合住宅件数]]</f>
        <v>484</v>
      </c>
      <c r="J754" s="283" t="e" cm="1">
        <f t="array" aca="1" ref="J754" ca="1">単価区分(エリアマスタ[[#This Row],[地区]])</f>
        <v>#NAME?</v>
      </c>
    </row>
    <row r="755" spans="1:10">
      <c r="A755" s="272">
        <v>54</v>
      </c>
      <c r="B755" s="272">
        <v>7</v>
      </c>
      <c r="C755" s="99" t="str">
        <f t="shared" si="12"/>
        <v>54-7</v>
      </c>
      <c r="D755" s="102" t="e" cm="1">
        <f t="array" aca="1" ref="D755" ca="1">地区名(エリアマスタ[[#This Row],[地区]])</f>
        <v>#NAME?</v>
      </c>
      <c r="E755" s="282">
        <f>エリアマスタ[[#This Row],[No]]</f>
        <v>7</v>
      </c>
      <c r="F755" s="281" t="s">
        <v>1422</v>
      </c>
      <c r="G755" s="283">
        <v>531</v>
      </c>
      <c r="H755" s="283">
        <v>331</v>
      </c>
      <c r="I755" s="283">
        <f>エリアマスタ[[#This Row],[戸建件数]]+エリアマスタ[[#This Row],[集合住宅件数]]</f>
        <v>862</v>
      </c>
      <c r="J755" s="283" t="e" cm="1">
        <f t="array" aca="1" ref="J755" ca="1">単価区分(エリアマスタ[[#This Row],[地区]])</f>
        <v>#NAME?</v>
      </c>
    </row>
    <row r="756" spans="1:10">
      <c r="A756" s="272">
        <v>55</v>
      </c>
      <c r="B756" s="272">
        <v>1</v>
      </c>
      <c r="C756" s="99" t="str">
        <f t="shared" si="12"/>
        <v>55-1</v>
      </c>
      <c r="D756" s="102" t="e" cm="1">
        <f t="array" aca="1" ref="D756" ca="1">地区名(エリアマスタ[[#This Row],[地区]])</f>
        <v>#NAME?</v>
      </c>
      <c r="E756" s="282">
        <f>エリアマスタ[[#This Row],[No]]</f>
        <v>1</v>
      </c>
      <c r="F756" s="281" t="s">
        <v>1819</v>
      </c>
      <c r="G756" s="283">
        <v>61</v>
      </c>
      <c r="H756" s="283">
        <v>140</v>
      </c>
      <c r="I756" s="283">
        <f>エリアマスタ[[#This Row],[戸建件数]]+エリアマスタ[[#This Row],[集合住宅件数]]</f>
        <v>201</v>
      </c>
      <c r="J756" s="283" t="e" cm="1">
        <f t="array" aca="1" ref="J756" ca="1">単価区分(エリアマスタ[[#This Row],[地区]])</f>
        <v>#NAME?</v>
      </c>
    </row>
    <row r="757" spans="1:10">
      <c r="A757" s="272">
        <v>55</v>
      </c>
      <c r="B757" s="272">
        <v>2</v>
      </c>
      <c r="C757" s="99" t="str">
        <f t="shared" si="12"/>
        <v>55-2</v>
      </c>
      <c r="D757" s="102" t="e" cm="1">
        <f t="array" aca="1" ref="D757" ca="1">地区名(エリアマスタ[[#This Row],[地区]])</f>
        <v>#NAME?</v>
      </c>
      <c r="E757" s="282">
        <f>エリアマスタ[[#This Row],[No]]</f>
        <v>2</v>
      </c>
      <c r="F757" s="281" t="s">
        <v>1820</v>
      </c>
      <c r="G757" s="283">
        <v>235</v>
      </c>
      <c r="H757" s="283">
        <v>160</v>
      </c>
      <c r="I757" s="283">
        <f>エリアマスタ[[#This Row],[戸建件数]]+エリアマスタ[[#This Row],[集合住宅件数]]</f>
        <v>395</v>
      </c>
      <c r="J757" s="283" t="e" cm="1">
        <f t="array" aca="1" ref="J757" ca="1">単価区分(エリアマスタ[[#This Row],[地区]])</f>
        <v>#NAME?</v>
      </c>
    </row>
    <row r="758" spans="1:10">
      <c r="A758" s="272">
        <v>55</v>
      </c>
      <c r="B758" s="272">
        <v>3</v>
      </c>
      <c r="C758" s="99" t="str">
        <f t="shared" si="12"/>
        <v>55-3</v>
      </c>
      <c r="D758" s="102" t="e" cm="1">
        <f t="array" aca="1" ref="D758" ca="1">地区名(エリアマスタ[[#This Row],[地区]])</f>
        <v>#NAME?</v>
      </c>
      <c r="E758" s="282">
        <f>エリアマスタ[[#This Row],[No]]</f>
        <v>3</v>
      </c>
      <c r="F758" s="281" t="s">
        <v>1821</v>
      </c>
      <c r="G758" s="283">
        <v>136</v>
      </c>
      <c r="H758" s="283">
        <v>112</v>
      </c>
      <c r="I758" s="283">
        <f>エリアマスタ[[#This Row],[戸建件数]]+エリアマスタ[[#This Row],[集合住宅件数]]</f>
        <v>248</v>
      </c>
      <c r="J758" s="283" t="e" cm="1">
        <f t="array" aca="1" ref="J758" ca="1">単価区分(エリアマスタ[[#This Row],[地区]])</f>
        <v>#NAME?</v>
      </c>
    </row>
    <row r="759" spans="1:10">
      <c r="A759" s="272">
        <v>55</v>
      </c>
      <c r="B759" s="272">
        <v>4</v>
      </c>
      <c r="C759" s="99" t="str">
        <f t="shared" si="12"/>
        <v>55-4</v>
      </c>
      <c r="D759" s="102" t="e" cm="1">
        <f t="array" aca="1" ref="D759" ca="1">地区名(エリアマスタ[[#This Row],[地区]])</f>
        <v>#NAME?</v>
      </c>
      <c r="E759" s="282">
        <f>エリアマスタ[[#This Row],[No]]</f>
        <v>4</v>
      </c>
      <c r="F759" s="281" t="s">
        <v>1822</v>
      </c>
      <c r="G759" s="283">
        <v>155</v>
      </c>
      <c r="H759" s="283">
        <v>165</v>
      </c>
      <c r="I759" s="283">
        <f>エリアマスタ[[#This Row],[戸建件数]]+エリアマスタ[[#This Row],[集合住宅件数]]</f>
        <v>320</v>
      </c>
      <c r="J759" s="283" t="e" cm="1">
        <f t="array" aca="1" ref="J759" ca="1">単価区分(エリアマスタ[[#This Row],[地区]])</f>
        <v>#NAME?</v>
      </c>
    </row>
    <row r="760" spans="1:10">
      <c r="A760" s="272">
        <v>55</v>
      </c>
      <c r="B760" s="272">
        <v>5</v>
      </c>
      <c r="C760" s="99" t="str">
        <f t="shared" si="12"/>
        <v>55-5</v>
      </c>
      <c r="D760" s="102" t="e" cm="1">
        <f t="array" aca="1" ref="D760" ca="1">地区名(エリアマスタ[[#This Row],[地区]])</f>
        <v>#NAME?</v>
      </c>
      <c r="E760" s="282">
        <f>エリアマスタ[[#This Row],[No]]</f>
        <v>5</v>
      </c>
      <c r="F760" s="281" t="s">
        <v>1823</v>
      </c>
      <c r="G760" s="283">
        <v>125</v>
      </c>
      <c r="H760" s="283">
        <v>131</v>
      </c>
      <c r="I760" s="283">
        <f>エリアマスタ[[#This Row],[戸建件数]]+エリアマスタ[[#This Row],[集合住宅件数]]</f>
        <v>256</v>
      </c>
      <c r="J760" s="283" t="e" cm="1">
        <f t="array" aca="1" ref="J760" ca="1">単価区分(エリアマスタ[[#This Row],[地区]])</f>
        <v>#NAME?</v>
      </c>
    </row>
    <row r="761" spans="1:10">
      <c r="A761" s="272">
        <v>55</v>
      </c>
      <c r="B761" s="272">
        <v>6</v>
      </c>
      <c r="C761" s="99" t="str">
        <f t="shared" si="12"/>
        <v>55-6</v>
      </c>
      <c r="D761" s="102" t="e" cm="1">
        <f t="array" aca="1" ref="D761" ca="1">地区名(エリアマスタ[[#This Row],[地区]])</f>
        <v>#NAME?</v>
      </c>
      <c r="E761" s="282">
        <f>エリアマスタ[[#This Row],[No]]</f>
        <v>6</v>
      </c>
      <c r="F761" s="281" t="s">
        <v>1824</v>
      </c>
      <c r="G761" s="283">
        <v>150</v>
      </c>
      <c r="H761" s="283">
        <v>0</v>
      </c>
      <c r="I761" s="283">
        <f>エリアマスタ[[#This Row],[戸建件数]]+エリアマスタ[[#This Row],[集合住宅件数]]</f>
        <v>150</v>
      </c>
      <c r="J761" s="283" t="e" cm="1">
        <f t="array" aca="1" ref="J761" ca="1">単価区分(エリアマスタ[[#This Row],[地区]])</f>
        <v>#NAME?</v>
      </c>
    </row>
    <row r="762" spans="1:10">
      <c r="A762" s="272">
        <v>55</v>
      </c>
      <c r="B762" s="272">
        <v>7</v>
      </c>
      <c r="C762" s="99" t="str">
        <f t="shared" si="12"/>
        <v>55-7</v>
      </c>
      <c r="D762" s="102" t="e" cm="1">
        <f t="array" aca="1" ref="D762" ca="1">地区名(エリアマスタ[[#This Row],[地区]])</f>
        <v>#NAME?</v>
      </c>
      <c r="E762" s="282">
        <f>エリアマスタ[[#This Row],[No]]</f>
        <v>7</v>
      </c>
      <c r="F762" s="281" t="s">
        <v>1825</v>
      </c>
      <c r="G762" s="283">
        <v>155</v>
      </c>
      <c r="H762" s="283">
        <v>60</v>
      </c>
      <c r="I762" s="283">
        <f>エリアマスタ[[#This Row],[戸建件数]]+エリアマスタ[[#This Row],[集合住宅件数]]</f>
        <v>215</v>
      </c>
      <c r="J762" s="283" t="e" cm="1">
        <f t="array" aca="1" ref="J762" ca="1">単価区分(エリアマスタ[[#This Row],[地区]])</f>
        <v>#NAME?</v>
      </c>
    </row>
    <row r="763" spans="1:10">
      <c r="A763" s="272">
        <v>55</v>
      </c>
      <c r="B763" s="272">
        <v>8</v>
      </c>
      <c r="C763" s="99" t="str">
        <f t="shared" si="12"/>
        <v>55-8</v>
      </c>
      <c r="D763" s="102" t="e" cm="1">
        <f t="array" aca="1" ref="D763" ca="1">地区名(エリアマスタ[[#This Row],[地区]])</f>
        <v>#NAME?</v>
      </c>
      <c r="E763" s="282">
        <f>エリアマスタ[[#This Row],[No]]</f>
        <v>8</v>
      </c>
      <c r="F763" s="281" t="s">
        <v>1826</v>
      </c>
      <c r="G763" s="283">
        <v>210</v>
      </c>
      <c r="H763" s="283">
        <v>0</v>
      </c>
      <c r="I763" s="283">
        <f>エリアマスタ[[#This Row],[戸建件数]]+エリアマスタ[[#This Row],[集合住宅件数]]</f>
        <v>210</v>
      </c>
      <c r="J763" s="283" t="e" cm="1">
        <f t="array" aca="1" ref="J763" ca="1">単価区分(エリアマスタ[[#This Row],[地区]])</f>
        <v>#NAME?</v>
      </c>
    </row>
    <row r="764" spans="1:10">
      <c r="A764" s="272">
        <v>100</v>
      </c>
      <c r="B764" s="272">
        <v>1</v>
      </c>
      <c r="C764" s="99" t="str">
        <f t="shared" si="12"/>
        <v>100-1</v>
      </c>
      <c r="D764" s="102" t="e" cm="1">
        <f t="array" aca="1" ref="D764" ca="1">地区名(エリアマスタ[[#This Row],[地区]])</f>
        <v>#NAME?</v>
      </c>
      <c r="E764" s="282">
        <f>エリアマスタ[[#This Row],[No]]</f>
        <v>1</v>
      </c>
      <c r="F764" s="281" t="s">
        <v>3229</v>
      </c>
      <c r="G764" s="283">
        <v>40</v>
      </c>
      <c r="H764" s="283">
        <v>30</v>
      </c>
      <c r="I764" s="283">
        <f>エリアマスタ[[#This Row],[戸建件数]]+エリアマスタ[[#This Row],[集合住宅件数]]</f>
        <v>70</v>
      </c>
      <c r="J764" s="283" t="e" cm="1">
        <f t="array" aca="1" ref="J764" ca="1">単価区分(エリアマスタ[[#This Row],[地区]])</f>
        <v>#NAME?</v>
      </c>
    </row>
    <row r="765" spans="1:10">
      <c r="A765" s="272">
        <v>100</v>
      </c>
      <c r="B765" s="272">
        <v>2</v>
      </c>
      <c r="C765" s="99" t="str">
        <f t="shared" si="12"/>
        <v>100-2</v>
      </c>
      <c r="D765" s="102" t="e" cm="1">
        <f t="array" aca="1" ref="D765" ca="1">地区名(エリアマスタ[[#This Row],[地区]])</f>
        <v>#NAME?</v>
      </c>
      <c r="E765" s="282">
        <f>エリアマスタ[[#This Row],[No]]</f>
        <v>2</v>
      </c>
      <c r="F765" s="281" t="s">
        <v>843</v>
      </c>
      <c r="G765" s="283">
        <v>280</v>
      </c>
      <c r="H765" s="283">
        <v>350</v>
      </c>
      <c r="I765" s="283">
        <f>エリアマスタ[[#This Row],[戸建件数]]+エリアマスタ[[#This Row],[集合住宅件数]]</f>
        <v>630</v>
      </c>
      <c r="J765" s="283" t="e" cm="1">
        <f t="array" aca="1" ref="J765" ca="1">単価区分(エリアマスタ[[#This Row],[地区]])</f>
        <v>#NAME?</v>
      </c>
    </row>
    <row r="766" spans="1:10">
      <c r="A766" s="272">
        <v>100</v>
      </c>
      <c r="B766" s="272">
        <v>4</v>
      </c>
      <c r="C766" s="99" t="str">
        <f t="shared" si="12"/>
        <v>100-4</v>
      </c>
      <c r="D766" s="102" t="e" cm="1">
        <f t="array" aca="1" ref="D766" ca="1">地区名(エリアマスタ[[#This Row],[地区]])</f>
        <v>#NAME?</v>
      </c>
      <c r="E766" s="282">
        <f>エリアマスタ[[#This Row],[No]]</f>
        <v>4</v>
      </c>
      <c r="F766" s="281" t="s">
        <v>845</v>
      </c>
      <c r="G766" s="283">
        <v>120</v>
      </c>
      <c r="H766" s="283">
        <v>200</v>
      </c>
      <c r="I766" s="283">
        <f>エリアマスタ[[#This Row],[戸建件数]]+エリアマスタ[[#This Row],[集合住宅件数]]</f>
        <v>320</v>
      </c>
      <c r="J766" s="283" t="e" cm="1">
        <f t="array" aca="1" ref="J766" ca="1">単価区分(エリアマスタ[[#This Row],[地区]])</f>
        <v>#NAME?</v>
      </c>
    </row>
    <row r="767" spans="1:10">
      <c r="A767" s="272">
        <v>100</v>
      </c>
      <c r="B767" s="272">
        <v>5</v>
      </c>
      <c r="C767" s="99" t="str">
        <f t="shared" si="12"/>
        <v>100-5</v>
      </c>
      <c r="D767" s="102" t="e" cm="1">
        <f t="array" aca="1" ref="D767" ca="1">地区名(エリアマスタ[[#This Row],[地区]])</f>
        <v>#NAME?</v>
      </c>
      <c r="E767" s="282">
        <f>エリアマスタ[[#This Row],[No]]</f>
        <v>5</v>
      </c>
      <c r="F767" s="281" t="s">
        <v>846</v>
      </c>
      <c r="G767" s="283">
        <v>85</v>
      </c>
      <c r="H767" s="283">
        <v>65</v>
      </c>
      <c r="I767" s="283">
        <f>エリアマスタ[[#This Row],[戸建件数]]+エリアマスタ[[#This Row],[集合住宅件数]]</f>
        <v>150</v>
      </c>
      <c r="J767" s="283" t="e" cm="1">
        <f t="array" aca="1" ref="J767" ca="1">単価区分(エリアマスタ[[#This Row],[地区]])</f>
        <v>#NAME?</v>
      </c>
    </row>
    <row r="768" spans="1:10">
      <c r="A768" s="272">
        <v>100</v>
      </c>
      <c r="B768" s="272">
        <v>6</v>
      </c>
      <c r="C768" s="99" t="str">
        <f t="shared" si="12"/>
        <v>100-6</v>
      </c>
      <c r="D768" s="102" t="e" cm="1">
        <f t="array" aca="1" ref="D768" ca="1">地区名(エリアマスタ[[#This Row],[地区]])</f>
        <v>#NAME?</v>
      </c>
      <c r="E768" s="282">
        <f>エリアマスタ[[#This Row],[No]]</f>
        <v>6</v>
      </c>
      <c r="F768" s="281" t="s">
        <v>847</v>
      </c>
      <c r="G768" s="283">
        <v>190</v>
      </c>
      <c r="H768" s="283">
        <v>80</v>
      </c>
      <c r="I768" s="283">
        <f>エリアマスタ[[#This Row],[戸建件数]]+エリアマスタ[[#This Row],[集合住宅件数]]</f>
        <v>270</v>
      </c>
      <c r="J768" s="283" t="e" cm="1">
        <f t="array" aca="1" ref="J768" ca="1">単価区分(エリアマスタ[[#This Row],[地区]])</f>
        <v>#NAME?</v>
      </c>
    </row>
    <row r="769" spans="1:10">
      <c r="A769" s="272">
        <v>100</v>
      </c>
      <c r="B769" s="272">
        <v>7</v>
      </c>
      <c r="C769" s="99" t="str">
        <f t="shared" si="12"/>
        <v>100-7</v>
      </c>
      <c r="D769" s="102" t="e" cm="1">
        <f t="array" aca="1" ref="D769" ca="1">地区名(エリアマスタ[[#This Row],[地区]])</f>
        <v>#NAME?</v>
      </c>
      <c r="E769" s="282">
        <f>エリアマスタ[[#This Row],[No]]</f>
        <v>7</v>
      </c>
      <c r="F769" s="281" t="s">
        <v>848</v>
      </c>
      <c r="G769" s="283">
        <v>400</v>
      </c>
      <c r="H769" s="283">
        <v>480</v>
      </c>
      <c r="I769" s="283">
        <f>エリアマスタ[[#This Row],[戸建件数]]+エリアマスタ[[#This Row],[集合住宅件数]]</f>
        <v>880</v>
      </c>
      <c r="J769" s="283" t="e" cm="1">
        <f t="array" aca="1" ref="J769" ca="1">単価区分(エリアマスタ[[#This Row],[地区]])</f>
        <v>#NAME?</v>
      </c>
    </row>
    <row r="770" spans="1:10">
      <c r="A770" s="272">
        <v>100</v>
      </c>
      <c r="B770" s="272">
        <v>8</v>
      </c>
      <c r="C770" s="99" t="str">
        <f t="shared" si="12"/>
        <v>100-8</v>
      </c>
      <c r="D770" s="102" t="e" cm="1">
        <f t="array" aca="1" ref="D770" ca="1">地区名(エリアマスタ[[#This Row],[地区]])</f>
        <v>#NAME?</v>
      </c>
      <c r="E770" s="282">
        <f>エリアマスタ[[#This Row],[No]]</f>
        <v>8</v>
      </c>
      <c r="F770" s="281" t="s">
        <v>849</v>
      </c>
      <c r="G770" s="283">
        <v>130</v>
      </c>
      <c r="H770" s="283">
        <v>120</v>
      </c>
      <c r="I770" s="283">
        <f>エリアマスタ[[#This Row],[戸建件数]]+エリアマスタ[[#This Row],[集合住宅件数]]</f>
        <v>250</v>
      </c>
      <c r="J770" s="283" t="e" cm="1">
        <f t="array" aca="1" ref="J770" ca="1">単価区分(エリアマスタ[[#This Row],[地区]])</f>
        <v>#NAME?</v>
      </c>
    </row>
    <row r="771" spans="1:10">
      <c r="A771" s="272">
        <v>100</v>
      </c>
      <c r="B771" s="272">
        <v>9</v>
      </c>
      <c r="C771" s="99" t="str">
        <f t="shared" ref="C771:C834" si="13">A771&amp;"-"&amp;B771</f>
        <v>100-9</v>
      </c>
      <c r="D771" s="102" t="e" cm="1">
        <f t="array" aca="1" ref="D771" ca="1">地区名(エリアマスタ[[#This Row],[地区]])</f>
        <v>#NAME?</v>
      </c>
      <c r="E771" s="282">
        <f>エリアマスタ[[#This Row],[No]]</f>
        <v>9</v>
      </c>
      <c r="F771" s="281" t="s">
        <v>850</v>
      </c>
      <c r="G771" s="283">
        <v>70</v>
      </c>
      <c r="H771" s="283">
        <v>350</v>
      </c>
      <c r="I771" s="283">
        <f>エリアマスタ[[#This Row],[戸建件数]]+エリアマスタ[[#This Row],[集合住宅件数]]</f>
        <v>420</v>
      </c>
      <c r="J771" s="283" t="e" cm="1">
        <f t="array" aca="1" ref="J771" ca="1">単価区分(エリアマスタ[[#This Row],[地区]])</f>
        <v>#NAME?</v>
      </c>
    </row>
    <row r="772" spans="1:10">
      <c r="A772" s="272">
        <v>100</v>
      </c>
      <c r="B772" s="272">
        <v>10</v>
      </c>
      <c r="C772" s="99" t="str">
        <f t="shared" si="13"/>
        <v>100-10</v>
      </c>
      <c r="D772" s="102" t="e" cm="1">
        <f t="array" aca="1" ref="D772" ca="1">地区名(エリアマスタ[[#This Row],[地区]])</f>
        <v>#NAME?</v>
      </c>
      <c r="E772" s="282">
        <f>エリアマスタ[[#This Row],[No]]</f>
        <v>10</v>
      </c>
      <c r="F772" s="281" t="s">
        <v>851</v>
      </c>
      <c r="G772" s="283">
        <v>450</v>
      </c>
      <c r="H772" s="283">
        <v>370</v>
      </c>
      <c r="I772" s="283">
        <f>エリアマスタ[[#This Row],[戸建件数]]+エリアマスタ[[#This Row],[集合住宅件数]]</f>
        <v>820</v>
      </c>
      <c r="J772" s="283" t="e" cm="1">
        <f t="array" aca="1" ref="J772" ca="1">単価区分(エリアマスタ[[#This Row],[地区]])</f>
        <v>#NAME?</v>
      </c>
    </row>
    <row r="773" spans="1:10">
      <c r="A773" s="272">
        <v>100</v>
      </c>
      <c r="B773" s="272">
        <v>11</v>
      </c>
      <c r="C773" s="99" t="str">
        <f t="shared" si="13"/>
        <v>100-11</v>
      </c>
      <c r="D773" s="102" t="e" cm="1">
        <f t="array" aca="1" ref="D773" ca="1">地区名(エリアマスタ[[#This Row],[地区]])</f>
        <v>#NAME?</v>
      </c>
      <c r="E773" s="282">
        <f>エリアマスタ[[#This Row],[No]]</f>
        <v>11</v>
      </c>
      <c r="F773" s="281" t="s">
        <v>852</v>
      </c>
      <c r="G773" s="283">
        <v>30</v>
      </c>
      <c r="H773" s="283">
        <v>240</v>
      </c>
      <c r="I773" s="283">
        <f>エリアマスタ[[#This Row],[戸建件数]]+エリアマスタ[[#This Row],[集合住宅件数]]</f>
        <v>270</v>
      </c>
      <c r="J773" s="283" t="e" cm="1">
        <f t="array" aca="1" ref="J773" ca="1">単価区分(エリアマスタ[[#This Row],[地区]])</f>
        <v>#NAME?</v>
      </c>
    </row>
    <row r="774" spans="1:10">
      <c r="A774" s="272">
        <v>100</v>
      </c>
      <c r="B774" s="272">
        <v>12</v>
      </c>
      <c r="C774" s="99" t="str">
        <f t="shared" si="13"/>
        <v>100-12</v>
      </c>
      <c r="D774" s="102" t="e" cm="1">
        <f t="array" aca="1" ref="D774" ca="1">地区名(エリアマスタ[[#This Row],[地区]])</f>
        <v>#NAME?</v>
      </c>
      <c r="E774" s="282">
        <f>エリアマスタ[[#This Row],[No]]</f>
        <v>12</v>
      </c>
      <c r="F774" s="281" t="s">
        <v>853</v>
      </c>
      <c r="G774" s="283">
        <v>650</v>
      </c>
      <c r="H774" s="283">
        <v>450</v>
      </c>
      <c r="I774" s="283">
        <f>エリアマスタ[[#This Row],[戸建件数]]+エリアマスタ[[#This Row],[集合住宅件数]]</f>
        <v>1100</v>
      </c>
      <c r="J774" s="283" t="e" cm="1">
        <f t="array" aca="1" ref="J774" ca="1">単価区分(エリアマスタ[[#This Row],[地区]])</f>
        <v>#NAME?</v>
      </c>
    </row>
    <row r="775" spans="1:10">
      <c r="A775" s="272">
        <v>100</v>
      </c>
      <c r="B775" s="272">
        <v>13</v>
      </c>
      <c r="C775" s="99" t="str">
        <f t="shared" si="13"/>
        <v>100-13</v>
      </c>
      <c r="D775" s="102" t="e" cm="1">
        <f t="array" aca="1" ref="D775" ca="1">地区名(エリアマスタ[[#This Row],[地区]])</f>
        <v>#NAME?</v>
      </c>
      <c r="E775" s="282">
        <f>エリアマスタ[[#This Row],[No]]</f>
        <v>13</v>
      </c>
      <c r="F775" s="281" t="s">
        <v>854</v>
      </c>
      <c r="G775" s="283">
        <v>140</v>
      </c>
      <c r="H775" s="283">
        <v>110</v>
      </c>
      <c r="I775" s="283">
        <f>エリアマスタ[[#This Row],[戸建件数]]+エリアマスタ[[#This Row],[集合住宅件数]]</f>
        <v>250</v>
      </c>
      <c r="J775" s="283" t="e" cm="1">
        <f t="array" aca="1" ref="J775" ca="1">単価区分(エリアマスタ[[#This Row],[地区]])</f>
        <v>#NAME?</v>
      </c>
    </row>
    <row r="776" spans="1:10">
      <c r="A776" s="272">
        <v>100</v>
      </c>
      <c r="B776" s="272">
        <v>14</v>
      </c>
      <c r="C776" s="99" t="str">
        <f t="shared" si="13"/>
        <v>100-14</v>
      </c>
      <c r="D776" s="102" t="e" cm="1">
        <f t="array" aca="1" ref="D776" ca="1">地区名(エリアマスタ[[#This Row],[地区]])</f>
        <v>#NAME?</v>
      </c>
      <c r="E776" s="282">
        <f>エリアマスタ[[#This Row],[No]]</f>
        <v>14</v>
      </c>
      <c r="F776" s="281" t="s">
        <v>855</v>
      </c>
      <c r="G776" s="283">
        <v>270</v>
      </c>
      <c r="H776" s="283">
        <v>600</v>
      </c>
      <c r="I776" s="283">
        <f>エリアマスタ[[#This Row],[戸建件数]]+エリアマスタ[[#This Row],[集合住宅件数]]</f>
        <v>870</v>
      </c>
      <c r="J776" s="283" t="e" cm="1">
        <f t="array" aca="1" ref="J776" ca="1">単価区分(エリアマスタ[[#This Row],[地区]])</f>
        <v>#NAME?</v>
      </c>
    </row>
    <row r="777" spans="1:10">
      <c r="A777" s="272">
        <v>101</v>
      </c>
      <c r="B777" s="272">
        <v>1</v>
      </c>
      <c r="C777" s="99" t="str">
        <f t="shared" si="13"/>
        <v>101-1</v>
      </c>
      <c r="D777" s="102" t="e" cm="1">
        <f t="array" aca="1" ref="D777" ca="1">地区名(エリアマスタ[[#This Row],[地区]])</f>
        <v>#NAME?</v>
      </c>
      <c r="E777" s="282">
        <f>エリアマスタ[[#This Row],[No]]</f>
        <v>1</v>
      </c>
      <c r="F777" s="281" t="s">
        <v>884</v>
      </c>
      <c r="G777" s="283">
        <v>220</v>
      </c>
      <c r="H777" s="283">
        <v>80</v>
      </c>
      <c r="I777" s="283">
        <f>エリアマスタ[[#This Row],[戸建件数]]+エリアマスタ[[#This Row],[集合住宅件数]]</f>
        <v>300</v>
      </c>
      <c r="J777" s="283" t="e" cm="1">
        <f t="array" aca="1" ref="J777" ca="1">単価区分(エリアマスタ[[#This Row],[地区]])</f>
        <v>#NAME?</v>
      </c>
    </row>
    <row r="778" spans="1:10">
      <c r="A778" s="272">
        <v>101</v>
      </c>
      <c r="B778" s="272">
        <v>2</v>
      </c>
      <c r="C778" s="99" t="str">
        <f t="shared" si="13"/>
        <v>101-2</v>
      </c>
      <c r="D778" s="102" t="e" cm="1">
        <f t="array" aca="1" ref="D778" ca="1">地区名(エリアマスタ[[#This Row],[地区]])</f>
        <v>#NAME?</v>
      </c>
      <c r="E778" s="282">
        <f>エリアマスタ[[#This Row],[No]]</f>
        <v>2</v>
      </c>
      <c r="F778" s="281" t="s">
        <v>885</v>
      </c>
      <c r="G778" s="283">
        <v>35</v>
      </c>
      <c r="H778" s="283">
        <v>65</v>
      </c>
      <c r="I778" s="283">
        <f>エリアマスタ[[#This Row],[戸建件数]]+エリアマスタ[[#This Row],[集合住宅件数]]</f>
        <v>100</v>
      </c>
      <c r="J778" s="283" t="e" cm="1">
        <f t="array" aca="1" ref="J778" ca="1">単価区分(エリアマスタ[[#This Row],[地区]])</f>
        <v>#NAME?</v>
      </c>
    </row>
    <row r="779" spans="1:10">
      <c r="A779" s="272">
        <v>102</v>
      </c>
      <c r="B779" s="272">
        <v>1</v>
      </c>
      <c r="C779" s="99" t="str">
        <f t="shared" si="13"/>
        <v>102-1</v>
      </c>
      <c r="D779" s="102" t="e" cm="1">
        <f t="array" aca="1" ref="D779" ca="1">地区名(エリアマスタ[[#This Row],[地区]])</f>
        <v>#NAME?</v>
      </c>
      <c r="E779" s="282">
        <f>エリアマスタ[[#This Row],[No]]</f>
        <v>1</v>
      </c>
      <c r="F779" s="281" t="s">
        <v>3230</v>
      </c>
      <c r="G779" s="283">
        <v>1040</v>
      </c>
      <c r="H779" s="283">
        <v>360</v>
      </c>
      <c r="I779" s="283">
        <f>エリアマスタ[[#This Row],[戸建件数]]+エリアマスタ[[#This Row],[集合住宅件数]]</f>
        <v>1400</v>
      </c>
      <c r="J779" s="283" t="e" cm="1">
        <f t="array" aca="1" ref="J779" ca="1">単価区分(エリアマスタ[[#This Row],[地区]])</f>
        <v>#NAME?</v>
      </c>
    </row>
    <row r="780" spans="1:10">
      <c r="A780" s="272">
        <v>106</v>
      </c>
      <c r="B780" s="272">
        <v>1</v>
      </c>
      <c r="C780" s="99" t="str">
        <f t="shared" si="13"/>
        <v>106-1</v>
      </c>
      <c r="D780" s="102" t="e" cm="1">
        <f t="array" aca="1" ref="D780" ca="1">地区名(エリアマスタ[[#This Row],[地区]])</f>
        <v>#NAME?</v>
      </c>
      <c r="E780" s="282">
        <f>エリアマスタ[[#This Row],[No]]</f>
        <v>1</v>
      </c>
      <c r="F780" s="281" t="s">
        <v>918</v>
      </c>
      <c r="G780" s="283">
        <v>115</v>
      </c>
      <c r="H780" s="283">
        <v>90</v>
      </c>
      <c r="I780" s="283">
        <f>エリアマスタ[[#This Row],[戸建件数]]+エリアマスタ[[#This Row],[集合住宅件数]]</f>
        <v>205</v>
      </c>
      <c r="J780" s="283" t="e" cm="1">
        <f t="array" aca="1" ref="J780" ca="1">単価区分(エリアマスタ[[#This Row],[地区]])</f>
        <v>#NAME?</v>
      </c>
    </row>
    <row r="781" spans="1:10">
      <c r="A781" s="272">
        <v>106</v>
      </c>
      <c r="B781" s="272">
        <v>4</v>
      </c>
      <c r="C781" s="99" t="str">
        <f t="shared" si="13"/>
        <v>106-4</v>
      </c>
      <c r="D781" s="102" t="e" cm="1">
        <f t="array" aca="1" ref="D781" ca="1">地区名(エリアマスタ[[#This Row],[地区]])</f>
        <v>#NAME?</v>
      </c>
      <c r="E781" s="282">
        <f>エリアマスタ[[#This Row],[No]]</f>
        <v>4</v>
      </c>
      <c r="F781" s="281" t="s">
        <v>921</v>
      </c>
      <c r="G781" s="283">
        <v>50</v>
      </c>
      <c r="H781" s="283">
        <v>40</v>
      </c>
      <c r="I781" s="283">
        <f>エリアマスタ[[#This Row],[戸建件数]]+エリアマスタ[[#This Row],[集合住宅件数]]</f>
        <v>90</v>
      </c>
      <c r="J781" s="283" t="e" cm="1">
        <f t="array" aca="1" ref="J781" ca="1">単価区分(エリアマスタ[[#This Row],[地区]])</f>
        <v>#NAME?</v>
      </c>
    </row>
    <row r="782" spans="1:10">
      <c r="A782" s="272">
        <v>106</v>
      </c>
      <c r="B782" s="272">
        <v>5</v>
      </c>
      <c r="C782" s="99" t="str">
        <f t="shared" si="13"/>
        <v>106-5</v>
      </c>
      <c r="D782" s="102" t="e" cm="1">
        <f t="array" aca="1" ref="D782" ca="1">地区名(エリアマスタ[[#This Row],[地区]])</f>
        <v>#NAME?</v>
      </c>
      <c r="E782" s="282">
        <f>エリアマスタ[[#This Row],[No]]</f>
        <v>5</v>
      </c>
      <c r="F782" s="281" t="s">
        <v>922</v>
      </c>
      <c r="G782" s="283">
        <v>25</v>
      </c>
      <c r="H782" s="283">
        <v>20</v>
      </c>
      <c r="I782" s="283">
        <f>エリアマスタ[[#This Row],[戸建件数]]+エリアマスタ[[#This Row],[集合住宅件数]]</f>
        <v>45</v>
      </c>
      <c r="J782" s="283" t="e" cm="1">
        <f t="array" aca="1" ref="J782" ca="1">単価区分(エリアマスタ[[#This Row],[地区]])</f>
        <v>#NAME?</v>
      </c>
    </row>
    <row r="783" spans="1:10">
      <c r="A783" s="272">
        <v>106</v>
      </c>
      <c r="B783" s="272">
        <v>7</v>
      </c>
      <c r="C783" s="99" t="str">
        <f t="shared" si="13"/>
        <v>106-7</v>
      </c>
      <c r="D783" s="102" t="e" cm="1">
        <f t="array" aca="1" ref="D783" ca="1">地区名(エリアマスタ[[#This Row],[地区]])</f>
        <v>#NAME?</v>
      </c>
      <c r="E783" s="282">
        <f>エリアマスタ[[#This Row],[No]]</f>
        <v>7</v>
      </c>
      <c r="F783" s="281" t="s">
        <v>924</v>
      </c>
      <c r="G783" s="283">
        <v>50</v>
      </c>
      <c r="H783" s="283">
        <v>5</v>
      </c>
      <c r="I783" s="283">
        <f>エリアマスタ[[#This Row],[戸建件数]]+エリアマスタ[[#This Row],[集合住宅件数]]</f>
        <v>55</v>
      </c>
      <c r="J783" s="283" t="e" cm="1">
        <f t="array" aca="1" ref="J783" ca="1">単価区分(エリアマスタ[[#This Row],[地区]])</f>
        <v>#NAME?</v>
      </c>
    </row>
    <row r="784" spans="1:10">
      <c r="A784" s="272">
        <v>106</v>
      </c>
      <c r="B784" s="272">
        <v>8</v>
      </c>
      <c r="C784" s="99" t="str">
        <f t="shared" si="13"/>
        <v>106-8</v>
      </c>
      <c r="D784" s="102" t="e" cm="1">
        <f t="array" aca="1" ref="D784" ca="1">地区名(エリアマスタ[[#This Row],[地区]])</f>
        <v>#NAME?</v>
      </c>
      <c r="E784" s="282">
        <f>エリアマスタ[[#This Row],[No]]</f>
        <v>8</v>
      </c>
      <c r="F784" s="281" t="s">
        <v>925</v>
      </c>
      <c r="G784" s="283">
        <v>135</v>
      </c>
      <c r="H784" s="283">
        <v>75</v>
      </c>
      <c r="I784" s="283">
        <f>エリアマスタ[[#This Row],[戸建件数]]+エリアマスタ[[#This Row],[集合住宅件数]]</f>
        <v>210</v>
      </c>
      <c r="J784" s="283" t="e" cm="1">
        <f t="array" aca="1" ref="J784" ca="1">単価区分(エリアマスタ[[#This Row],[地区]])</f>
        <v>#NAME?</v>
      </c>
    </row>
    <row r="785" spans="1:10">
      <c r="A785" s="272">
        <v>106</v>
      </c>
      <c r="B785" s="272">
        <v>9</v>
      </c>
      <c r="C785" s="99" t="str">
        <f t="shared" si="13"/>
        <v>106-9</v>
      </c>
      <c r="D785" s="102" t="e" cm="1">
        <f t="array" aca="1" ref="D785" ca="1">地区名(エリアマスタ[[#This Row],[地区]])</f>
        <v>#NAME?</v>
      </c>
      <c r="E785" s="282">
        <f>エリアマスタ[[#This Row],[No]]</f>
        <v>9</v>
      </c>
      <c r="F785" s="281" t="s">
        <v>926</v>
      </c>
      <c r="G785" s="283">
        <v>285</v>
      </c>
      <c r="H785" s="283">
        <v>85</v>
      </c>
      <c r="I785" s="283">
        <f>エリアマスタ[[#This Row],[戸建件数]]+エリアマスタ[[#This Row],[集合住宅件数]]</f>
        <v>370</v>
      </c>
      <c r="J785" s="283" t="e" cm="1">
        <f t="array" aca="1" ref="J785" ca="1">単価区分(エリアマスタ[[#This Row],[地区]])</f>
        <v>#NAME?</v>
      </c>
    </row>
    <row r="786" spans="1:10">
      <c r="A786" s="272">
        <v>106</v>
      </c>
      <c r="B786" s="272">
        <v>10</v>
      </c>
      <c r="C786" s="99" t="str">
        <f t="shared" si="13"/>
        <v>106-10</v>
      </c>
      <c r="D786" s="102" t="e" cm="1">
        <f t="array" aca="1" ref="D786" ca="1">地区名(エリアマスタ[[#This Row],[地区]])</f>
        <v>#NAME?</v>
      </c>
      <c r="E786" s="282">
        <f>エリアマスタ[[#This Row],[No]]</f>
        <v>10</v>
      </c>
      <c r="F786" s="281" t="s">
        <v>927</v>
      </c>
      <c r="G786" s="283">
        <v>55</v>
      </c>
      <c r="H786" s="283">
        <v>30</v>
      </c>
      <c r="I786" s="283">
        <f>エリアマスタ[[#This Row],[戸建件数]]+エリアマスタ[[#This Row],[集合住宅件数]]</f>
        <v>85</v>
      </c>
      <c r="J786" s="283" t="e" cm="1">
        <f t="array" aca="1" ref="J786" ca="1">単価区分(エリアマスタ[[#This Row],[地区]])</f>
        <v>#NAME?</v>
      </c>
    </row>
    <row r="787" spans="1:10">
      <c r="A787" s="272">
        <v>106</v>
      </c>
      <c r="B787" s="272">
        <v>11</v>
      </c>
      <c r="C787" s="99" t="str">
        <f t="shared" si="13"/>
        <v>106-11</v>
      </c>
      <c r="D787" s="102" t="e" cm="1">
        <f t="array" aca="1" ref="D787" ca="1">地区名(エリアマスタ[[#This Row],[地区]])</f>
        <v>#NAME?</v>
      </c>
      <c r="E787" s="282">
        <f>エリアマスタ[[#This Row],[No]]</f>
        <v>11</v>
      </c>
      <c r="F787" s="281" t="s">
        <v>928</v>
      </c>
      <c r="G787" s="283">
        <v>100</v>
      </c>
      <c r="H787" s="283">
        <v>70</v>
      </c>
      <c r="I787" s="283">
        <f>エリアマスタ[[#This Row],[戸建件数]]+エリアマスタ[[#This Row],[集合住宅件数]]</f>
        <v>170</v>
      </c>
      <c r="J787" s="283" t="e" cm="1">
        <f t="array" aca="1" ref="J787" ca="1">単価区分(エリアマスタ[[#This Row],[地区]])</f>
        <v>#NAME?</v>
      </c>
    </row>
    <row r="788" spans="1:10">
      <c r="A788" s="272">
        <v>106</v>
      </c>
      <c r="B788" s="272">
        <v>12</v>
      </c>
      <c r="C788" s="99" t="str">
        <f t="shared" si="13"/>
        <v>106-12</v>
      </c>
      <c r="D788" s="102" t="e" cm="1">
        <f t="array" aca="1" ref="D788" ca="1">地区名(エリアマスタ[[#This Row],[地区]])</f>
        <v>#NAME?</v>
      </c>
      <c r="E788" s="282">
        <f>エリアマスタ[[#This Row],[No]]</f>
        <v>12</v>
      </c>
      <c r="F788" s="281" t="s">
        <v>929</v>
      </c>
      <c r="G788" s="283">
        <v>40</v>
      </c>
      <c r="H788" s="283">
        <v>25</v>
      </c>
      <c r="I788" s="283">
        <f>エリアマスタ[[#This Row],[戸建件数]]+エリアマスタ[[#This Row],[集合住宅件数]]</f>
        <v>65</v>
      </c>
      <c r="J788" s="283" t="e" cm="1">
        <f t="array" aca="1" ref="J788" ca="1">単価区分(エリアマスタ[[#This Row],[地区]])</f>
        <v>#NAME?</v>
      </c>
    </row>
    <row r="789" spans="1:10">
      <c r="A789" s="272">
        <v>106</v>
      </c>
      <c r="B789" s="272">
        <v>13</v>
      </c>
      <c r="C789" s="99" t="str">
        <f t="shared" si="13"/>
        <v>106-13</v>
      </c>
      <c r="D789" s="102" t="e" cm="1">
        <f t="array" aca="1" ref="D789" ca="1">地区名(エリアマスタ[[#This Row],[地区]])</f>
        <v>#NAME?</v>
      </c>
      <c r="E789" s="282">
        <f>エリアマスタ[[#This Row],[No]]</f>
        <v>13</v>
      </c>
      <c r="F789" s="281" t="s">
        <v>930</v>
      </c>
      <c r="G789" s="283">
        <v>30</v>
      </c>
      <c r="H789" s="283">
        <v>10</v>
      </c>
      <c r="I789" s="283">
        <f>エリアマスタ[[#This Row],[戸建件数]]+エリアマスタ[[#This Row],[集合住宅件数]]</f>
        <v>40</v>
      </c>
      <c r="J789" s="283" t="e" cm="1">
        <f t="array" aca="1" ref="J789" ca="1">単価区分(エリアマスタ[[#This Row],[地区]])</f>
        <v>#NAME?</v>
      </c>
    </row>
    <row r="790" spans="1:10">
      <c r="A790" s="272">
        <v>106</v>
      </c>
      <c r="B790" s="272">
        <v>14</v>
      </c>
      <c r="C790" s="99" t="str">
        <f t="shared" si="13"/>
        <v>106-14</v>
      </c>
      <c r="D790" s="102" t="e" cm="1">
        <f t="array" aca="1" ref="D790" ca="1">地区名(エリアマスタ[[#This Row],[地区]])</f>
        <v>#NAME?</v>
      </c>
      <c r="E790" s="282">
        <f>エリアマスタ[[#This Row],[No]]</f>
        <v>14</v>
      </c>
      <c r="F790" s="281" t="s">
        <v>931</v>
      </c>
      <c r="G790" s="283">
        <v>85</v>
      </c>
      <c r="H790" s="283">
        <v>45</v>
      </c>
      <c r="I790" s="283">
        <f>エリアマスタ[[#This Row],[戸建件数]]+エリアマスタ[[#This Row],[集合住宅件数]]</f>
        <v>130</v>
      </c>
      <c r="J790" s="283" t="e" cm="1">
        <f t="array" aca="1" ref="J790" ca="1">単価区分(エリアマスタ[[#This Row],[地区]])</f>
        <v>#NAME?</v>
      </c>
    </row>
    <row r="791" spans="1:10">
      <c r="A791" s="272">
        <v>106</v>
      </c>
      <c r="B791" s="272">
        <v>15</v>
      </c>
      <c r="C791" s="99" t="str">
        <f t="shared" si="13"/>
        <v>106-15</v>
      </c>
      <c r="D791" s="102" t="e" cm="1">
        <f t="array" aca="1" ref="D791" ca="1">地区名(エリアマスタ[[#This Row],[地区]])</f>
        <v>#NAME?</v>
      </c>
      <c r="E791" s="282">
        <f>エリアマスタ[[#This Row],[No]]</f>
        <v>15</v>
      </c>
      <c r="F791" s="281" t="s">
        <v>932</v>
      </c>
      <c r="G791" s="283">
        <v>5</v>
      </c>
      <c r="H791" s="283">
        <v>50</v>
      </c>
      <c r="I791" s="283">
        <f>エリアマスタ[[#This Row],[戸建件数]]+エリアマスタ[[#This Row],[集合住宅件数]]</f>
        <v>55</v>
      </c>
      <c r="J791" s="283" t="e" cm="1">
        <f t="array" aca="1" ref="J791" ca="1">単価区分(エリアマスタ[[#This Row],[地区]])</f>
        <v>#NAME?</v>
      </c>
    </row>
    <row r="792" spans="1:10">
      <c r="A792" s="272">
        <v>106</v>
      </c>
      <c r="B792" s="272">
        <v>16</v>
      </c>
      <c r="C792" s="99" t="str">
        <f t="shared" si="13"/>
        <v>106-16</v>
      </c>
      <c r="D792" s="102" t="e" cm="1">
        <f t="array" aca="1" ref="D792" ca="1">地区名(エリアマスタ[[#This Row],[地区]])</f>
        <v>#NAME?</v>
      </c>
      <c r="E792" s="282">
        <f>エリアマスタ[[#This Row],[No]]</f>
        <v>16</v>
      </c>
      <c r="F792" s="281" t="s">
        <v>933</v>
      </c>
      <c r="G792" s="283">
        <v>5</v>
      </c>
      <c r="H792" s="283">
        <v>30</v>
      </c>
      <c r="I792" s="283">
        <f>エリアマスタ[[#This Row],[戸建件数]]+エリアマスタ[[#This Row],[集合住宅件数]]</f>
        <v>35</v>
      </c>
      <c r="J792" s="283" t="e" cm="1">
        <f t="array" aca="1" ref="J792" ca="1">単価区分(エリアマスタ[[#This Row],[地区]])</f>
        <v>#NAME?</v>
      </c>
    </row>
    <row r="793" spans="1:10">
      <c r="A793" s="272">
        <v>106</v>
      </c>
      <c r="B793" s="272">
        <v>17</v>
      </c>
      <c r="C793" s="99" t="str">
        <f t="shared" si="13"/>
        <v>106-17</v>
      </c>
      <c r="D793" s="102" t="e" cm="1">
        <f t="array" aca="1" ref="D793" ca="1">地区名(エリアマスタ[[#This Row],[地区]])</f>
        <v>#NAME?</v>
      </c>
      <c r="E793" s="282">
        <f>エリアマスタ[[#This Row],[No]]</f>
        <v>17</v>
      </c>
      <c r="F793" s="281" t="s">
        <v>934</v>
      </c>
      <c r="G793" s="283">
        <v>15</v>
      </c>
      <c r="H793" s="283">
        <v>0</v>
      </c>
      <c r="I793" s="283">
        <f>エリアマスタ[[#This Row],[戸建件数]]+エリアマスタ[[#This Row],[集合住宅件数]]</f>
        <v>15</v>
      </c>
      <c r="J793" s="283" t="e" cm="1">
        <f t="array" aca="1" ref="J793" ca="1">単価区分(エリアマスタ[[#This Row],[地区]])</f>
        <v>#NAME?</v>
      </c>
    </row>
    <row r="794" spans="1:10">
      <c r="A794" s="272">
        <v>106</v>
      </c>
      <c r="B794" s="272">
        <v>18</v>
      </c>
      <c r="C794" s="99" t="str">
        <f t="shared" si="13"/>
        <v>106-18</v>
      </c>
      <c r="D794" s="102" t="e" cm="1">
        <f t="array" aca="1" ref="D794" ca="1">地区名(エリアマスタ[[#This Row],[地区]])</f>
        <v>#NAME?</v>
      </c>
      <c r="E794" s="282">
        <f>エリアマスタ[[#This Row],[No]]</f>
        <v>18</v>
      </c>
      <c r="F794" s="281" t="s">
        <v>935</v>
      </c>
      <c r="G794" s="283">
        <v>20</v>
      </c>
      <c r="H794" s="283">
        <v>50</v>
      </c>
      <c r="I794" s="283">
        <f>エリアマスタ[[#This Row],[戸建件数]]+エリアマスタ[[#This Row],[集合住宅件数]]</f>
        <v>70</v>
      </c>
      <c r="J794" s="283" t="e" cm="1">
        <f t="array" aca="1" ref="J794" ca="1">単価区分(エリアマスタ[[#This Row],[地区]])</f>
        <v>#NAME?</v>
      </c>
    </row>
    <row r="795" spans="1:10">
      <c r="A795" s="272">
        <v>106</v>
      </c>
      <c r="B795" s="272">
        <v>19</v>
      </c>
      <c r="C795" s="99" t="str">
        <f t="shared" si="13"/>
        <v>106-19</v>
      </c>
      <c r="D795" s="102" t="e" cm="1">
        <f t="array" aca="1" ref="D795" ca="1">地区名(エリアマスタ[[#This Row],[地区]])</f>
        <v>#NAME?</v>
      </c>
      <c r="E795" s="282">
        <f>エリアマスタ[[#This Row],[No]]</f>
        <v>19</v>
      </c>
      <c r="F795" s="281" t="s">
        <v>936</v>
      </c>
      <c r="G795" s="283">
        <v>15</v>
      </c>
      <c r="H795" s="283">
        <v>10</v>
      </c>
      <c r="I795" s="283">
        <f>エリアマスタ[[#This Row],[戸建件数]]+エリアマスタ[[#This Row],[集合住宅件数]]</f>
        <v>25</v>
      </c>
      <c r="J795" s="283" t="e" cm="1">
        <f t="array" aca="1" ref="J795" ca="1">単価区分(エリアマスタ[[#This Row],[地区]])</f>
        <v>#NAME?</v>
      </c>
    </row>
    <row r="796" spans="1:10">
      <c r="A796" s="272">
        <v>106</v>
      </c>
      <c r="B796" s="272">
        <v>20</v>
      </c>
      <c r="C796" s="99" t="str">
        <f t="shared" si="13"/>
        <v>106-20</v>
      </c>
      <c r="D796" s="102" t="e" cm="1">
        <f t="array" aca="1" ref="D796" ca="1">地区名(エリアマスタ[[#This Row],[地区]])</f>
        <v>#NAME?</v>
      </c>
      <c r="E796" s="282">
        <f>エリアマスタ[[#This Row],[No]]</f>
        <v>20</v>
      </c>
      <c r="F796" s="281" t="s">
        <v>937</v>
      </c>
      <c r="G796" s="283">
        <v>45</v>
      </c>
      <c r="H796" s="283">
        <v>10</v>
      </c>
      <c r="I796" s="283">
        <f>エリアマスタ[[#This Row],[戸建件数]]+エリアマスタ[[#This Row],[集合住宅件数]]</f>
        <v>55</v>
      </c>
      <c r="J796" s="283" t="e" cm="1">
        <f t="array" aca="1" ref="J796" ca="1">単価区分(エリアマスタ[[#This Row],[地区]])</f>
        <v>#NAME?</v>
      </c>
    </row>
    <row r="797" spans="1:10">
      <c r="A797" s="272">
        <v>106</v>
      </c>
      <c r="B797" s="272">
        <v>21</v>
      </c>
      <c r="C797" s="99" t="str">
        <f t="shared" si="13"/>
        <v>106-21</v>
      </c>
      <c r="D797" s="102" t="e" cm="1">
        <f t="array" aca="1" ref="D797" ca="1">地区名(エリアマスタ[[#This Row],[地区]])</f>
        <v>#NAME?</v>
      </c>
      <c r="E797" s="282">
        <f>エリアマスタ[[#This Row],[No]]</f>
        <v>21</v>
      </c>
      <c r="F797" s="281" t="s">
        <v>938</v>
      </c>
      <c r="G797" s="283">
        <v>50</v>
      </c>
      <c r="H797" s="283">
        <v>10</v>
      </c>
      <c r="I797" s="283">
        <f>エリアマスタ[[#This Row],[戸建件数]]+エリアマスタ[[#This Row],[集合住宅件数]]</f>
        <v>60</v>
      </c>
      <c r="J797" s="283" t="e" cm="1">
        <f t="array" aca="1" ref="J797" ca="1">単価区分(エリアマスタ[[#This Row],[地区]])</f>
        <v>#NAME?</v>
      </c>
    </row>
    <row r="798" spans="1:10">
      <c r="A798" s="272">
        <v>106</v>
      </c>
      <c r="B798" s="272">
        <v>22</v>
      </c>
      <c r="C798" s="99" t="str">
        <f t="shared" si="13"/>
        <v>106-22</v>
      </c>
      <c r="D798" s="102" t="e" cm="1">
        <f t="array" aca="1" ref="D798" ca="1">地区名(エリアマスタ[[#This Row],[地区]])</f>
        <v>#NAME?</v>
      </c>
      <c r="E798" s="282">
        <f>エリアマスタ[[#This Row],[No]]</f>
        <v>22</v>
      </c>
      <c r="F798" s="281" t="s">
        <v>939</v>
      </c>
      <c r="G798" s="283">
        <v>35</v>
      </c>
      <c r="H798" s="283">
        <v>50</v>
      </c>
      <c r="I798" s="283">
        <f>エリアマスタ[[#This Row],[戸建件数]]+エリアマスタ[[#This Row],[集合住宅件数]]</f>
        <v>85</v>
      </c>
      <c r="J798" s="283" t="e" cm="1">
        <f t="array" aca="1" ref="J798" ca="1">単価区分(エリアマスタ[[#This Row],[地区]])</f>
        <v>#NAME?</v>
      </c>
    </row>
    <row r="799" spans="1:10">
      <c r="A799" s="272">
        <v>106</v>
      </c>
      <c r="B799" s="272">
        <v>23</v>
      </c>
      <c r="C799" s="99" t="str">
        <f t="shared" si="13"/>
        <v>106-23</v>
      </c>
      <c r="D799" s="102" t="e" cm="1">
        <f t="array" aca="1" ref="D799" ca="1">地区名(エリアマスタ[[#This Row],[地区]])</f>
        <v>#NAME?</v>
      </c>
      <c r="E799" s="282">
        <f>エリアマスタ[[#This Row],[No]]</f>
        <v>23</v>
      </c>
      <c r="F799" s="281" t="s">
        <v>940</v>
      </c>
      <c r="G799" s="283">
        <v>160</v>
      </c>
      <c r="H799" s="283">
        <v>80</v>
      </c>
      <c r="I799" s="283">
        <f>エリアマスタ[[#This Row],[戸建件数]]+エリアマスタ[[#This Row],[集合住宅件数]]</f>
        <v>240</v>
      </c>
      <c r="J799" s="283" t="e" cm="1">
        <f t="array" aca="1" ref="J799" ca="1">単価区分(エリアマスタ[[#This Row],[地区]])</f>
        <v>#NAME?</v>
      </c>
    </row>
    <row r="800" spans="1:10">
      <c r="A800" s="272">
        <v>106</v>
      </c>
      <c r="B800" s="272">
        <v>24</v>
      </c>
      <c r="C800" s="99" t="str">
        <f t="shared" si="13"/>
        <v>106-24</v>
      </c>
      <c r="D800" s="102" t="e" cm="1">
        <f t="array" aca="1" ref="D800" ca="1">地区名(エリアマスタ[[#This Row],[地区]])</f>
        <v>#NAME?</v>
      </c>
      <c r="E800" s="282">
        <f>エリアマスタ[[#This Row],[No]]</f>
        <v>24</v>
      </c>
      <c r="F800" s="281" t="s">
        <v>941</v>
      </c>
      <c r="G800" s="283">
        <v>255</v>
      </c>
      <c r="H800" s="283">
        <v>170</v>
      </c>
      <c r="I800" s="283">
        <f>エリアマスタ[[#This Row],[戸建件数]]+エリアマスタ[[#This Row],[集合住宅件数]]</f>
        <v>425</v>
      </c>
      <c r="J800" s="283" t="e" cm="1">
        <f t="array" aca="1" ref="J800" ca="1">単価区分(エリアマスタ[[#This Row],[地区]])</f>
        <v>#NAME?</v>
      </c>
    </row>
    <row r="801" spans="1:10">
      <c r="A801" s="272">
        <v>106</v>
      </c>
      <c r="B801" s="272">
        <v>25</v>
      </c>
      <c r="C801" s="99" t="str">
        <f t="shared" si="13"/>
        <v>106-25</v>
      </c>
      <c r="D801" s="102" t="e" cm="1">
        <f t="array" aca="1" ref="D801" ca="1">地区名(エリアマスタ[[#This Row],[地区]])</f>
        <v>#NAME?</v>
      </c>
      <c r="E801" s="282">
        <f>エリアマスタ[[#This Row],[No]]</f>
        <v>25</v>
      </c>
      <c r="F801" s="281" t="s">
        <v>942</v>
      </c>
      <c r="G801" s="283">
        <v>40</v>
      </c>
      <c r="H801" s="283">
        <v>35</v>
      </c>
      <c r="I801" s="283">
        <f>エリアマスタ[[#This Row],[戸建件数]]+エリアマスタ[[#This Row],[集合住宅件数]]</f>
        <v>75</v>
      </c>
      <c r="J801" s="283" t="e" cm="1">
        <f t="array" aca="1" ref="J801" ca="1">単価区分(エリアマスタ[[#This Row],[地区]])</f>
        <v>#NAME?</v>
      </c>
    </row>
    <row r="802" spans="1:10">
      <c r="A802" s="272">
        <v>106</v>
      </c>
      <c r="B802" s="272">
        <v>26</v>
      </c>
      <c r="C802" s="99" t="str">
        <f t="shared" si="13"/>
        <v>106-26</v>
      </c>
      <c r="D802" s="102" t="e" cm="1">
        <f t="array" aca="1" ref="D802" ca="1">地区名(エリアマスタ[[#This Row],[地区]])</f>
        <v>#NAME?</v>
      </c>
      <c r="E802" s="282">
        <f>エリアマスタ[[#This Row],[No]]</f>
        <v>26</v>
      </c>
      <c r="F802" s="281" t="s">
        <v>943</v>
      </c>
      <c r="G802" s="283">
        <v>260</v>
      </c>
      <c r="H802" s="283">
        <v>480</v>
      </c>
      <c r="I802" s="283">
        <f>エリアマスタ[[#This Row],[戸建件数]]+エリアマスタ[[#This Row],[集合住宅件数]]</f>
        <v>740</v>
      </c>
      <c r="J802" s="283" t="e" cm="1">
        <f t="array" aca="1" ref="J802" ca="1">単価区分(エリアマスタ[[#This Row],[地区]])</f>
        <v>#NAME?</v>
      </c>
    </row>
    <row r="803" spans="1:10">
      <c r="A803" s="272">
        <v>106</v>
      </c>
      <c r="B803" s="272">
        <v>27</v>
      </c>
      <c r="C803" s="99" t="str">
        <f t="shared" si="13"/>
        <v>106-27</v>
      </c>
      <c r="D803" s="102" t="e" cm="1">
        <f t="array" aca="1" ref="D803" ca="1">地区名(エリアマスタ[[#This Row],[地区]])</f>
        <v>#NAME?</v>
      </c>
      <c r="E803" s="282">
        <f>エリアマスタ[[#This Row],[No]]</f>
        <v>27</v>
      </c>
      <c r="F803" s="281" t="s">
        <v>944</v>
      </c>
      <c r="G803" s="283">
        <v>95</v>
      </c>
      <c r="H803" s="283">
        <v>145</v>
      </c>
      <c r="I803" s="283">
        <f>エリアマスタ[[#This Row],[戸建件数]]+エリアマスタ[[#This Row],[集合住宅件数]]</f>
        <v>240</v>
      </c>
      <c r="J803" s="283" t="e" cm="1">
        <f t="array" aca="1" ref="J803" ca="1">単価区分(エリアマスタ[[#This Row],[地区]])</f>
        <v>#NAME?</v>
      </c>
    </row>
    <row r="804" spans="1:10">
      <c r="A804" s="272">
        <v>106</v>
      </c>
      <c r="B804" s="272">
        <v>28</v>
      </c>
      <c r="C804" s="99" t="str">
        <f t="shared" si="13"/>
        <v>106-28</v>
      </c>
      <c r="D804" s="102" t="e" cm="1">
        <f t="array" aca="1" ref="D804" ca="1">地区名(エリアマスタ[[#This Row],[地区]])</f>
        <v>#NAME?</v>
      </c>
      <c r="E804" s="282">
        <f>エリアマスタ[[#This Row],[No]]</f>
        <v>28</v>
      </c>
      <c r="F804" s="281" t="s">
        <v>945</v>
      </c>
      <c r="G804" s="283">
        <v>95</v>
      </c>
      <c r="H804" s="283">
        <v>15</v>
      </c>
      <c r="I804" s="283">
        <f>エリアマスタ[[#This Row],[戸建件数]]+エリアマスタ[[#This Row],[集合住宅件数]]</f>
        <v>110</v>
      </c>
      <c r="J804" s="283" t="e" cm="1">
        <f t="array" aca="1" ref="J804" ca="1">単価区分(エリアマスタ[[#This Row],[地区]])</f>
        <v>#NAME?</v>
      </c>
    </row>
    <row r="805" spans="1:10">
      <c r="A805" s="272">
        <v>106</v>
      </c>
      <c r="B805" s="272">
        <v>29</v>
      </c>
      <c r="C805" s="99" t="str">
        <f t="shared" si="13"/>
        <v>106-29</v>
      </c>
      <c r="D805" s="102" t="e" cm="1">
        <f t="array" aca="1" ref="D805" ca="1">地区名(エリアマスタ[[#This Row],[地区]])</f>
        <v>#NAME?</v>
      </c>
      <c r="E805" s="282">
        <f>エリアマスタ[[#This Row],[No]]</f>
        <v>29</v>
      </c>
      <c r="F805" s="281" t="s">
        <v>946</v>
      </c>
      <c r="G805" s="283">
        <v>190</v>
      </c>
      <c r="H805" s="283">
        <v>10</v>
      </c>
      <c r="I805" s="283">
        <f>エリアマスタ[[#This Row],[戸建件数]]+エリアマスタ[[#This Row],[集合住宅件数]]</f>
        <v>200</v>
      </c>
      <c r="J805" s="283" t="e" cm="1">
        <f t="array" aca="1" ref="J805" ca="1">単価区分(エリアマスタ[[#This Row],[地区]])</f>
        <v>#NAME?</v>
      </c>
    </row>
    <row r="806" spans="1:10">
      <c r="A806" s="272">
        <v>106</v>
      </c>
      <c r="B806" s="272">
        <v>30</v>
      </c>
      <c r="C806" s="99" t="str">
        <f t="shared" si="13"/>
        <v>106-30</v>
      </c>
      <c r="D806" s="102" t="e" cm="1">
        <f t="array" aca="1" ref="D806" ca="1">地区名(エリアマスタ[[#This Row],[地区]])</f>
        <v>#NAME?</v>
      </c>
      <c r="E806" s="282">
        <f>エリアマスタ[[#This Row],[No]]</f>
        <v>30</v>
      </c>
      <c r="F806" s="281" t="s">
        <v>1</v>
      </c>
      <c r="G806" s="283">
        <v>100</v>
      </c>
      <c r="H806" s="283">
        <v>15</v>
      </c>
      <c r="I806" s="283">
        <f>エリアマスタ[[#This Row],[戸建件数]]+エリアマスタ[[#This Row],[集合住宅件数]]</f>
        <v>115</v>
      </c>
      <c r="J806" s="283" t="e" cm="1">
        <f t="array" aca="1" ref="J806" ca="1">単価区分(エリアマスタ[[#This Row],[地区]])</f>
        <v>#NAME?</v>
      </c>
    </row>
    <row r="807" spans="1:10">
      <c r="A807" s="272">
        <v>106</v>
      </c>
      <c r="B807" s="272">
        <v>31</v>
      </c>
      <c r="C807" s="99" t="str">
        <f t="shared" si="13"/>
        <v>106-31</v>
      </c>
      <c r="D807" s="102" t="e" cm="1">
        <f t="array" aca="1" ref="D807" ca="1">地区名(エリアマスタ[[#This Row],[地区]])</f>
        <v>#NAME?</v>
      </c>
      <c r="E807" s="282">
        <f>エリアマスタ[[#This Row],[No]]</f>
        <v>31</v>
      </c>
      <c r="F807" s="281" t="s">
        <v>947</v>
      </c>
      <c r="G807" s="283">
        <v>125</v>
      </c>
      <c r="H807" s="283">
        <v>20</v>
      </c>
      <c r="I807" s="283">
        <f>エリアマスタ[[#This Row],[戸建件数]]+エリアマスタ[[#This Row],[集合住宅件数]]</f>
        <v>145</v>
      </c>
      <c r="J807" s="283" t="e" cm="1">
        <f t="array" aca="1" ref="J807" ca="1">単価区分(エリアマスタ[[#This Row],[地区]])</f>
        <v>#NAME?</v>
      </c>
    </row>
    <row r="808" spans="1:10">
      <c r="A808" s="272">
        <v>106</v>
      </c>
      <c r="B808" s="272">
        <v>32</v>
      </c>
      <c r="C808" s="99" t="str">
        <f t="shared" si="13"/>
        <v>106-32</v>
      </c>
      <c r="D808" s="102" t="e" cm="1">
        <f t="array" aca="1" ref="D808" ca="1">地区名(エリアマスタ[[#This Row],[地区]])</f>
        <v>#NAME?</v>
      </c>
      <c r="E808" s="282">
        <f>エリアマスタ[[#This Row],[No]]</f>
        <v>32</v>
      </c>
      <c r="F808" s="281" t="s">
        <v>948</v>
      </c>
      <c r="G808" s="283">
        <v>180</v>
      </c>
      <c r="H808" s="283">
        <v>15</v>
      </c>
      <c r="I808" s="283">
        <f>エリアマスタ[[#This Row],[戸建件数]]+エリアマスタ[[#This Row],[集合住宅件数]]</f>
        <v>195</v>
      </c>
      <c r="J808" s="283" t="e" cm="1">
        <f t="array" aca="1" ref="J808" ca="1">単価区分(エリアマスタ[[#This Row],[地区]])</f>
        <v>#NAME?</v>
      </c>
    </row>
    <row r="809" spans="1:10">
      <c r="A809" s="272">
        <v>107</v>
      </c>
      <c r="B809" s="272">
        <v>2</v>
      </c>
      <c r="C809" s="99" t="str">
        <f t="shared" si="13"/>
        <v>107-2</v>
      </c>
      <c r="D809" s="102" t="e" cm="1">
        <f t="array" aca="1" ref="D809" ca="1">地区名(エリアマスタ[[#This Row],[地区]])</f>
        <v>#NAME?</v>
      </c>
      <c r="E809" s="282">
        <f>エリアマスタ[[#This Row],[No]]</f>
        <v>2</v>
      </c>
      <c r="F809" s="281" t="s">
        <v>950</v>
      </c>
      <c r="G809" s="283">
        <v>40</v>
      </c>
      <c r="H809" s="283">
        <v>5</v>
      </c>
      <c r="I809" s="283">
        <f>エリアマスタ[[#This Row],[戸建件数]]+エリアマスタ[[#This Row],[集合住宅件数]]</f>
        <v>45</v>
      </c>
      <c r="J809" s="283" t="e" cm="1">
        <f t="array" aca="1" ref="J809" ca="1">単価区分(エリアマスタ[[#This Row],[地区]])</f>
        <v>#NAME?</v>
      </c>
    </row>
    <row r="810" spans="1:10">
      <c r="A810" s="272">
        <v>107</v>
      </c>
      <c r="B810" s="272">
        <v>3</v>
      </c>
      <c r="C810" s="99" t="str">
        <f t="shared" si="13"/>
        <v>107-3</v>
      </c>
      <c r="D810" s="102" t="e" cm="1">
        <f t="array" aca="1" ref="D810" ca="1">地区名(エリアマスタ[[#This Row],[地区]])</f>
        <v>#NAME?</v>
      </c>
      <c r="E810" s="282">
        <f>エリアマスタ[[#This Row],[No]]</f>
        <v>3</v>
      </c>
      <c r="F810" s="281" t="s">
        <v>951</v>
      </c>
      <c r="G810" s="283">
        <v>240</v>
      </c>
      <c r="H810" s="283">
        <v>20</v>
      </c>
      <c r="I810" s="283">
        <f>エリアマスタ[[#This Row],[戸建件数]]+エリアマスタ[[#This Row],[集合住宅件数]]</f>
        <v>260</v>
      </c>
      <c r="J810" s="283" t="e" cm="1">
        <f t="array" aca="1" ref="J810" ca="1">単価区分(エリアマスタ[[#This Row],[地区]])</f>
        <v>#NAME?</v>
      </c>
    </row>
    <row r="811" spans="1:10">
      <c r="A811" s="272">
        <v>107</v>
      </c>
      <c r="B811" s="272">
        <v>4</v>
      </c>
      <c r="C811" s="99" t="str">
        <f t="shared" si="13"/>
        <v>107-4</v>
      </c>
      <c r="D811" s="102" t="e" cm="1">
        <f t="array" aca="1" ref="D811" ca="1">地区名(エリアマスタ[[#This Row],[地区]])</f>
        <v>#NAME?</v>
      </c>
      <c r="E811" s="282">
        <f>エリアマスタ[[#This Row],[No]]</f>
        <v>4</v>
      </c>
      <c r="F811" s="281" t="s">
        <v>952</v>
      </c>
      <c r="G811" s="283">
        <v>45</v>
      </c>
      <c r="H811" s="283">
        <v>0</v>
      </c>
      <c r="I811" s="283">
        <f>エリアマスタ[[#This Row],[戸建件数]]+エリアマスタ[[#This Row],[集合住宅件数]]</f>
        <v>45</v>
      </c>
      <c r="J811" s="283" t="e" cm="1">
        <f t="array" aca="1" ref="J811" ca="1">単価区分(エリアマスタ[[#This Row],[地区]])</f>
        <v>#NAME?</v>
      </c>
    </row>
    <row r="812" spans="1:10">
      <c r="A812" s="272">
        <v>107</v>
      </c>
      <c r="B812" s="272">
        <v>5</v>
      </c>
      <c r="C812" s="99" t="str">
        <f t="shared" si="13"/>
        <v>107-5</v>
      </c>
      <c r="D812" s="102" t="e" cm="1">
        <f t="array" aca="1" ref="D812" ca="1">地区名(エリアマスタ[[#This Row],[地区]])</f>
        <v>#NAME?</v>
      </c>
      <c r="E812" s="282">
        <f>エリアマスタ[[#This Row],[No]]</f>
        <v>5</v>
      </c>
      <c r="F812" s="281" t="s">
        <v>953</v>
      </c>
      <c r="G812" s="283">
        <v>65</v>
      </c>
      <c r="H812" s="283">
        <v>15</v>
      </c>
      <c r="I812" s="283">
        <f>エリアマスタ[[#This Row],[戸建件数]]+エリアマスタ[[#This Row],[集合住宅件数]]</f>
        <v>80</v>
      </c>
      <c r="J812" s="283" t="e" cm="1">
        <f t="array" aca="1" ref="J812" ca="1">単価区分(エリアマスタ[[#This Row],[地区]])</f>
        <v>#NAME?</v>
      </c>
    </row>
    <row r="813" spans="1:10">
      <c r="A813" s="272">
        <v>107</v>
      </c>
      <c r="B813" s="272">
        <v>6</v>
      </c>
      <c r="C813" s="99" t="str">
        <f t="shared" si="13"/>
        <v>107-6</v>
      </c>
      <c r="D813" s="102" t="e" cm="1">
        <f t="array" aca="1" ref="D813" ca="1">地区名(エリアマスタ[[#This Row],[地区]])</f>
        <v>#NAME?</v>
      </c>
      <c r="E813" s="282">
        <f>エリアマスタ[[#This Row],[No]]</f>
        <v>6</v>
      </c>
      <c r="F813" s="281" t="s">
        <v>954</v>
      </c>
      <c r="G813" s="283">
        <v>60</v>
      </c>
      <c r="H813" s="283">
        <v>5</v>
      </c>
      <c r="I813" s="283">
        <f>エリアマスタ[[#This Row],[戸建件数]]+エリアマスタ[[#This Row],[集合住宅件数]]</f>
        <v>65</v>
      </c>
      <c r="J813" s="283" t="e" cm="1">
        <f t="array" aca="1" ref="J813" ca="1">単価区分(エリアマスタ[[#This Row],[地区]])</f>
        <v>#NAME?</v>
      </c>
    </row>
    <row r="814" spans="1:10">
      <c r="A814" s="272">
        <v>107</v>
      </c>
      <c r="B814" s="272">
        <v>7</v>
      </c>
      <c r="C814" s="99" t="str">
        <f t="shared" si="13"/>
        <v>107-7</v>
      </c>
      <c r="D814" s="102" t="e" cm="1">
        <f t="array" aca="1" ref="D814" ca="1">地区名(エリアマスタ[[#This Row],[地区]])</f>
        <v>#NAME?</v>
      </c>
      <c r="E814" s="282">
        <f>エリアマスタ[[#This Row],[No]]</f>
        <v>7</v>
      </c>
      <c r="F814" s="281" t="s">
        <v>955</v>
      </c>
      <c r="G814" s="283">
        <v>195</v>
      </c>
      <c r="H814" s="283">
        <v>40</v>
      </c>
      <c r="I814" s="283">
        <f>エリアマスタ[[#This Row],[戸建件数]]+エリアマスタ[[#This Row],[集合住宅件数]]</f>
        <v>235</v>
      </c>
      <c r="J814" s="283" t="e" cm="1">
        <f t="array" aca="1" ref="J814" ca="1">単価区分(エリアマスタ[[#This Row],[地区]])</f>
        <v>#NAME?</v>
      </c>
    </row>
    <row r="815" spans="1:10">
      <c r="A815" s="272">
        <v>107</v>
      </c>
      <c r="B815" s="272">
        <v>8</v>
      </c>
      <c r="C815" s="99" t="str">
        <f t="shared" si="13"/>
        <v>107-8</v>
      </c>
      <c r="D815" s="102" t="e" cm="1">
        <f t="array" aca="1" ref="D815" ca="1">地区名(エリアマスタ[[#This Row],[地区]])</f>
        <v>#NAME?</v>
      </c>
      <c r="E815" s="282">
        <f>エリアマスタ[[#This Row],[No]]</f>
        <v>8</v>
      </c>
      <c r="F815" s="281" t="s">
        <v>956</v>
      </c>
      <c r="G815" s="283">
        <v>80</v>
      </c>
      <c r="H815" s="283">
        <v>60</v>
      </c>
      <c r="I815" s="283">
        <f>エリアマスタ[[#This Row],[戸建件数]]+エリアマスタ[[#This Row],[集合住宅件数]]</f>
        <v>140</v>
      </c>
      <c r="J815" s="283" t="e" cm="1">
        <f t="array" aca="1" ref="J815" ca="1">単価区分(エリアマスタ[[#This Row],[地区]])</f>
        <v>#NAME?</v>
      </c>
    </row>
    <row r="816" spans="1:10">
      <c r="A816" s="272">
        <v>107</v>
      </c>
      <c r="B816" s="272">
        <v>9</v>
      </c>
      <c r="C816" s="99" t="str">
        <f t="shared" si="13"/>
        <v>107-9</v>
      </c>
      <c r="D816" s="102" t="e" cm="1">
        <f t="array" aca="1" ref="D816" ca="1">地区名(エリアマスタ[[#This Row],[地区]])</f>
        <v>#NAME?</v>
      </c>
      <c r="E816" s="282">
        <f>エリアマスタ[[#This Row],[No]]</f>
        <v>9</v>
      </c>
      <c r="F816" s="281" t="s">
        <v>957</v>
      </c>
      <c r="G816" s="283">
        <v>135</v>
      </c>
      <c r="H816" s="283">
        <v>10</v>
      </c>
      <c r="I816" s="283">
        <f>エリアマスタ[[#This Row],[戸建件数]]+エリアマスタ[[#This Row],[集合住宅件数]]</f>
        <v>145</v>
      </c>
      <c r="J816" s="283" t="e" cm="1">
        <f t="array" aca="1" ref="J816" ca="1">単価区分(エリアマスタ[[#This Row],[地区]])</f>
        <v>#NAME?</v>
      </c>
    </row>
    <row r="817" spans="1:10">
      <c r="A817" s="272">
        <v>107</v>
      </c>
      <c r="B817" s="272">
        <v>10</v>
      </c>
      <c r="C817" s="99" t="str">
        <f t="shared" si="13"/>
        <v>107-10</v>
      </c>
      <c r="D817" s="102" t="e" cm="1">
        <f t="array" aca="1" ref="D817" ca="1">地区名(エリアマスタ[[#This Row],[地区]])</f>
        <v>#NAME?</v>
      </c>
      <c r="E817" s="282">
        <f>エリアマスタ[[#This Row],[No]]</f>
        <v>10</v>
      </c>
      <c r="F817" s="281" t="s">
        <v>958</v>
      </c>
      <c r="G817" s="283">
        <v>210</v>
      </c>
      <c r="H817" s="283">
        <v>30</v>
      </c>
      <c r="I817" s="283">
        <f>エリアマスタ[[#This Row],[戸建件数]]+エリアマスタ[[#This Row],[集合住宅件数]]</f>
        <v>240</v>
      </c>
      <c r="J817" s="283" t="e" cm="1">
        <f t="array" aca="1" ref="J817" ca="1">単価区分(エリアマスタ[[#This Row],[地区]])</f>
        <v>#NAME?</v>
      </c>
    </row>
    <row r="818" spans="1:10">
      <c r="A818" s="272">
        <v>107</v>
      </c>
      <c r="B818" s="272">
        <v>12</v>
      </c>
      <c r="C818" s="99" t="str">
        <f t="shared" si="13"/>
        <v>107-12</v>
      </c>
      <c r="D818" s="102" t="e" cm="1">
        <f t="array" aca="1" ref="D818" ca="1">地区名(エリアマスタ[[#This Row],[地区]])</f>
        <v>#NAME?</v>
      </c>
      <c r="E818" s="282">
        <f>エリアマスタ[[#This Row],[No]]</f>
        <v>12</v>
      </c>
      <c r="F818" s="281" t="s">
        <v>960</v>
      </c>
      <c r="G818" s="283">
        <v>185</v>
      </c>
      <c r="H818" s="283">
        <v>135</v>
      </c>
      <c r="I818" s="283">
        <f>エリアマスタ[[#This Row],[戸建件数]]+エリアマスタ[[#This Row],[集合住宅件数]]</f>
        <v>320</v>
      </c>
      <c r="J818" s="283" t="e" cm="1">
        <f t="array" aca="1" ref="J818" ca="1">単価区分(エリアマスタ[[#This Row],[地区]])</f>
        <v>#NAME?</v>
      </c>
    </row>
    <row r="819" spans="1:10">
      <c r="A819" s="272">
        <v>107</v>
      </c>
      <c r="B819" s="272">
        <v>13</v>
      </c>
      <c r="C819" s="99" t="str">
        <f t="shared" si="13"/>
        <v>107-13</v>
      </c>
      <c r="D819" s="102" t="e" cm="1">
        <f t="array" aca="1" ref="D819" ca="1">地区名(エリアマスタ[[#This Row],[地区]])</f>
        <v>#NAME?</v>
      </c>
      <c r="E819" s="282">
        <f>エリアマスタ[[#This Row],[No]]</f>
        <v>13</v>
      </c>
      <c r="F819" s="281" t="s">
        <v>961</v>
      </c>
      <c r="G819" s="283">
        <v>85</v>
      </c>
      <c r="H819" s="283">
        <v>20</v>
      </c>
      <c r="I819" s="283">
        <f>エリアマスタ[[#This Row],[戸建件数]]+エリアマスタ[[#This Row],[集合住宅件数]]</f>
        <v>105</v>
      </c>
      <c r="J819" s="283" t="e" cm="1">
        <f t="array" aca="1" ref="J819" ca="1">単価区分(エリアマスタ[[#This Row],[地区]])</f>
        <v>#NAME?</v>
      </c>
    </row>
    <row r="820" spans="1:10">
      <c r="A820" s="272">
        <v>107</v>
      </c>
      <c r="B820" s="272">
        <v>15</v>
      </c>
      <c r="C820" s="99" t="str">
        <f t="shared" si="13"/>
        <v>107-15</v>
      </c>
      <c r="D820" s="102" t="e" cm="1">
        <f t="array" aca="1" ref="D820" ca="1">地区名(エリアマスタ[[#This Row],[地区]])</f>
        <v>#NAME?</v>
      </c>
      <c r="E820" s="282">
        <f>エリアマスタ[[#This Row],[No]]</f>
        <v>15</v>
      </c>
      <c r="F820" s="281" t="s">
        <v>963</v>
      </c>
      <c r="G820" s="283">
        <v>165</v>
      </c>
      <c r="H820" s="283">
        <v>85</v>
      </c>
      <c r="I820" s="283">
        <f>エリアマスタ[[#This Row],[戸建件数]]+エリアマスタ[[#This Row],[集合住宅件数]]</f>
        <v>250</v>
      </c>
      <c r="J820" s="283" t="e" cm="1">
        <f t="array" aca="1" ref="J820" ca="1">単価区分(エリアマスタ[[#This Row],[地区]])</f>
        <v>#NAME?</v>
      </c>
    </row>
    <row r="821" spans="1:10">
      <c r="A821" s="272">
        <v>107</v>
      </c>
      <c r="B821" s="272">
        <v>16</v>
      </c>
      <c r="C821" s="99" t="str">
        <f t="shared" si="13"/>
        <v>107-16</v>
      </c>
      <c r="D821" s="102" t="e" cm="1">
        <f t="array" aca="1" ref="D821" ca="1">地区名(エリアマスタ[[#This Row],[地区]])</f>
        <v>#NAME?</v>
      </c>
      <c r="E821" s="282">
        <f>エリアマスタ[[#This Row],[No]]</f>
        <v>16</v>
      </c>
      <c r="F821" s="281" t="s">
        <v>964</v>
      </c>
      <c r="G821" s="283">
        <v>20</v>
      </c>
      <c r="H821" s="283">
        <v>0</v>
      </c>
      <c r="I821" s="283">
        <f>エリアマスタ[[#This Row],[戸建件数]]+エリアマスタ[[#This Row],[集合住宅件数]]</f>
        <v>20</v>
      </c>
      <c r="J821" s="283" t="e" cm="1">
        <f t="array" aca="1" ref="J821" ca="1">単価区分(エリアマスタ[[#This Row],[地区]])</f>
        <v>#NAME?</v>
      </c>
    </row>
    <row r="822" spans="1:10">
      <c r="A822" s="272">
        <v>107</v>
      </c>
      <c r="B822" s="272">
        <v>17</v>
      </c>
      <c r="C822" s="99" t="str">
        <f t="shared" si="13"/>
        <v>107-17</v>
      </c>
      <c r="D822" s="102" t="e" cm="1">
        <f t="array" aca="1" ref="D822" ca="1">地区名(エリアマスタ[[#This Row],[地区]])</f>
        <v>#NAME?</v>
      </c>
      <c r="E822" s="282">
        <f>エリアマスタ[[#This Row],[No]]</f>
        <v>17</v>
      </c>
      <c r="F822" s="281" t="s">
        <v>965</v>
      </c>
      <c r="G822" s="283">
        <v>95</v>
      </c>
      <c r="H822" s="283">
        <v>5</v>
      </c>
      <c r="I822" s="283">
        <f>エリアマスタ[[#This Row],[戸建件数]]+エリアマスタ[[#This Row],[集合住宅件数]]</f>
        <v>100</v>
      </c>
      <c r="J822" s="283" t="e" cm="1">
        <f t="array" aca="1" ref="J822" ca="1">単価区分(エリアマスタ[[#This Row],[地区]])</f>
        <v>#NAME?</v>
      </c>
    </row>
    <row r="823" spans="1:10">
      <c r="A823" s="272">
        <v>107</v>
      </c>
      <c r="B823" s="272">
        <v>18</v>
      </c>
      <c r="C823" s="99" t="str">
        <f t="shared" si="13"/>
        <v>107-18</v>
      </c>
      <c r="D823" s="102" t="e" cm="1">
        <f t="array" aca="1" ref="D823" ca="1">地区名(エリアマスタ[[#This Row],[地区]])</f>
        <v>#NAME?</v>
      </c>
      <c r="E823" s="282">
        <f>エリアマスタ[[#This Row],[No]]</f>
        <v>18</v>
      </c>
      <c r="F823" s="281" t="s">
        <v>966</v>
      </c>
      <c r="G823" s="283">
        <v>70</v>
      </c>
      <c r="H823" s="283">
        <v>20</v>
      </c>
      <c r="I823" s="283">
        <f>エリアマスタ[[#This Row],[戸建件数]]+エリアマスタ[[#This Row],[集合住宅件数]]</f>
        <v>90</v>
      </c>
      <c r="J823" s="283" t="e" cm="1">
        <f t="array" aca="1" ref="J823" ca="1">単価区分(エリアマスタ[[#This Row],[地区]])</f>
        <v>#NAME?</v>
      </c>
    </row>
    <row r="824" spans="1:10">
      <c r="A824" s="272">
        <v>107</v>
      </c>
      <c r="B824" s="272">
        <v>19</v>
      </c>
      <c r="C824" s="99" t="str">
        <f t="shared" si="13"/>
        <v>107-19</v>
      </c>
      <c r="D824" s="102" t="e" cm="1">
        <f t="array" aca="1" ref="D824" ca="1">地区名(エリアマスタ[[#This Row],[地区]])</f>
        <v>#NAME?</v>
      </c>
      <c r="E824" s="282">
        <f>エリアマスタ[[#This Row],[No]]</f>
        <v>19</v>
      </c>
      <c r="F824" s="281" t="s">
        <v>967</v>
      </c>
      <c r="G824" s="283">
        <v>50</v>
      </c>
      <c r="H824" s="283">
        <v>0</v>
      </c>
      <c r="I824" s="283">
        <f>エリアマスタ[[#This Row],[戸建件数]]+エリアマスタ[[#This Row],[集合住宅件数]]</f>
        <v>50</v>
      </c>
      <c r="J824" s="283" t="e" cm="1">
        <f t="array" aca="1" ref="J824" ca="1">単価区分(エリアマスタ[[#This Row],[地区]])</f>
        <v>#NAME?</v>
      </c>
    </row>
    <row r="825" spans="1:10">
      <c r="A825" s="272">
        <v>107</v>
      </c>
      <c r="B825" s="272">
        <v>20</v>
      </c>
      <c r="C825" s="99" t="str">
        <f t="shared" si="13"/>
        <v>107-20</v>
      </c>
      <c r="D825" s="102" t="e" cm="1">
        <f t="array" aca="1" ref="D825" ca="1">地区名(エリアマスタ[[#This Row],[地区]])</f>
        <v>#NAME?</v>
      </c>
      <c r="E825" s="282">
        <f>エリアマスタ[[#This Row],[No]]</f>
        <v>20</v>
      </c>
      <c r="F825" s="281" t="s">
        <v>968</v>
      </c>
      <c r="G825" s="283">
        <v>50</v>
      </c>
      <c r="H825" s="283">
        <v>0</v>
      </c>
      <c r="I825" s="283">
        <f>エリアマスタ[[#This Row],[戸建件数]]+エリアマスタ[[#This Row],[集合住宅件数]]</f>
        <v>50</v>
      </c>
      <c r="J825" s="283" t="e" cm="1">
        <f t="array" aca="1" ref="J825" ca="1">単価区分(エリアマスタ[[#This Row],[地区]])</f>
        <v>#NAME?</v>
      </c>
    </row>
    <row r="826" spans="1:10">
      <c r="A826" s="272">
        <v>107</v>
      </c>
      <c r="B826" s="272">
        <v>21</v>
      </c>
      <c r="C826" s="99" t="str">
        <f t="shared" si="13"/>
        <v>107-21</v>
      </c>
      <c r="D826" s="102" t="e" cm="1">
        <f t="array" aca="1" ref="D826" ca="1">地区名(エリアマスタ[[#This Row],[地区]])</f>
        <v>#NAME?</v>
      </c>
      <c r="E826" s="282">
        <f>エリアマスタ[[#This Row],[No]]</f>
        <v>21</v>
      </c>
      <c r="F826" s="281" t="s">
        <v>969</v>
      </c>
      <c r="G826" s="283">
        <v>20</v>
      </c>
      <c r="H826" s="283">
        <v>350</v>
      </c>
      <c r="I826" s="283">
        <f>エリアマスタ[[#This Row],[戸建件数]]+エリアマスタ[[#This Row],[集合住宅件数]]</f>
        <v>370</v>
      </c>
      <c r="J826" s="283" t="e" cm="1">
        <f t="array" aca="1" ref="J826" ca="1">単価区分(エリアマスタ[[#This Row],[地区]])</f>
        <v>#NAME?</v>
      </c>
    </row>
    <row r="827" spans="1:10">
      <c r="A827" s="272">
        <v>107</v>
      </c>
      <c r="B827" s="272">
        <v>22</v>
      </c>
      <c r="C827" s="99" t="str">
        <f t="shared" si="13"/>
        <v>107-22</v>
      </c>
      <c r="D827" s="102" t="e" cm="1">
        <f t="array" aca="1" ref="D827" ca="1">地区名(エリアマスタ[[#This Row],[地区]])</f>
        <v>#NAME?</v>
      </c>
      <c r="E827" s="282">
        <f>エリアマスタ[[#This Row],[No]]</f>
        <v>22</v>
      </c>
      <c r="F827" s="281" t="s">
        <v>970</v>
      </c>
      <c r="G827" s="283">
        <v>65</v>
      </c>
      <c r="H827" s="283">
        <v>50</v>
      </c>
      <c r="I827" s="283">
        <f>エリアマスタ[[#This Row],[戸建件数]]+エリアマスタ[[#This Row],[集合住宅件数]]</f>
        <v>115</v>
      </c>
      <c r="J827" s="283" t="e" cm="1">
        <f t="array" aca="1" ref="J827" ca="1">単価区分(エリアマスタ[[#This Row],[地区]])</f>
        <v>#NAME?</v>
      </c>
    </row>
    <row r="828" spans="1:10">
      <c r="A828" s="272">
        <v>107</v>
      </c>
      <c r="B828" s="272">
        <v>23</v>
      </c>
      <c r="C828" s="99" t="str">
        <f t="shared" si="13"/>
        <v>107-23</v>
      </c>
      <c r="D828" s="102" t="e" cm="1">
        <f t="array" aca="1" ref="D828" ca="1">地区名(エリアマスタ[[#This Row],[地区]])</f>
        <v>#NAME?</v>
      </c>
      <c r="E828" s="282">
        <f>エリアマスタ[[#This Row],[No]]</f>
        <v>23</v>
      </c>
      <c r="F828" s="281" t="s">
        <v>971</v>
      </c>
      <c r="G828" s="283">
        <v>20</v>
      </c>
      <c r="H828" s="283">
        <v>25</v>
      </c>
      <c r="I828" s="283">
        <f>エリアマスタ[[#This Row],[戸建件数]]+エリアマスタ[[#This Row],[集合住宅件数]]</f>
        <v>45</v>
      </c>
      <c r="J828" s="283" t="e" cm="1">
        <f t="array" aca="1" ref="J828" ca="1">単価区分(エリアマスタ[[#This Row],[地区]])</f>
        <v>#NAME?</v>
      </c>
    </row>
    <row r="829" spans="1:10">
      <c r="A829" s="272">
        <v>107</v>
      </c>
      <c r="B829" s="272">
        <v>24</v>
      </c>
      <c r="C829" s="99" t="str">
        <f t="shared" si="13"/>
        <v>107-24</v>
      </c>
      <c r="D829" s="102" t="e" cm="1">
        <f t="array" aca="1" ref="D829" ca="1">地区名(エリアマスタ[[#This Row],[地区]])</f>
        <v>#NAME?</v>
      </c>
      <c r="E829" s="282">
        <f>エリアマスタ[[#This Row],[No]]</f>
        <v>24</v>
      </c>
      <c r="F829" s="281" t="s">
        <v>972</v>
      </c>
      <c r="G829" s="283">
        <v>90</v>
      </c>
      <c r="H829" s="283">
        <v>80</v>
      </c>
      <c r="I829" s="283">
        <f>エリアマスタ[[#This Row],[戸建件数]]+エリアマスタ[[#This Row],[集合住宅件数]]</f>
        <v>170</v>
      </c>
      <c r="J829" s="283" t="e" cm="1">
        <f t="array" aca="1" ref="J829" ca="1">単価区分(エリアマスタ[[#This Row],[地区]])</f>
        <v>#NAME?</v>
      </c>
    </row>
    <row r="830" spans="1:10">
      <c r="A830" s="272">
        <v>107</v>
      </c>
      <c r="B830" s="272">
        <v>25</v>
      </c>
      <c r="C830" s="99" t="str">
        <f t="shared" si="13"/>
        <v>107-25</v>
      </c>
      <c r="D830" s="102" t="e" cm="1">
        <f t="array" aca="1" ref="D830" ca="1">地区名(エリアマスタ[[#This Row],[地区]])</f>
        <v>#NAME?</v>
      </c>
      <c r="E830" s="282">
        <f>エリアマスタ[[#This Row],[No]]</f>
        <v>25</v>
      </c>
      <c r="F830" s="281" t="s">
        <v>973</v>
      </c>
      <c r="G830" s="283">
        <v>50</v>
      </c>
      <c r="H830" s="283">
        <v>120</v>
      </c>
      <c r="I830" s="283">
        <f>エリアマスタ[[#This Row],[戸建件数]]+エリアマスタ[[#This Row],[集合住宅件数]]</f>
        <v>170</v>
      </c>
      <c r="J830" s="283" t="e" cm="1">
        <f t="array" aca="1" ref="J830" ca="1">単価区分(エリアマスタ[[#This Row],[地区]])</f>
        <v>#NAME?</v>
      </c>
    </row>
    <row r="831" spans="1:10">
      <c r="A831" s="272">
        <v>107</v>
      </c>
      <c r="B831" s="272">
        <v>26</v>
      </c>
      <c r="C831" s="99" t="str">
        <f t="shared" si="13"/>
        <v>107-26</v>
      </c>
      <c r="D831" s="102" t="e" cm="1">
        <f t="array" aca="1" ref="D831" ca="1">地区名(エリアマスタ[[#This Row],[地区]])</f>
        <v>#NAME?</v>
      </c>
      <c r="E831" s="282">
        <f>エリアマスタ[[#This Row],[No]]</f>
        <v>26</v>
      </c>
      <c r="F831" s="281" t="s">
        <v>152</v>
      </c>
      <c r="G831" s="283">
        <v>30</v>
      </c>
      <c r="H831" s="283">
        <v>0</v>
      </c>
      <c r="I831" s="283">
        <f>エリアマスタ[[#This Row],[戸建件数]]+エリアマスタ[[#This Row],[集合住宅件数]]</f>
        <v>30</v>
      </c>
      <c r="J831" s="283" t="e" cm="1">
        <f t="array" aca="1" ref="J831" ca="1">単価区分(エリアマスタ[[#This Row],[地区]])</f>
        <v>#NAME?</v>
      </c>
    </row>
    <row r="832" spans="1:10">
      <c r="A832" s="272">
        <v>107</v>
      </c>
      <c r="B832" s="272">
        <v>27</v>
      </c>
      <c r="C832" s="99" t="str">
        <f t="shared" si="13"/>
        <v>107-27</v>
      </c>
      <c r="D832" s="102" t="e" cm="1">
        <f t="array" aca="1" ref="D832" ca="1">地区名(エリアマスタ[[#This Row],[地区]])</f>
        <v>#NAME?</v>
      </c>
      <c r="E832" s="282">
        <f>エリアマスタ[[#This Row],[No]]</f>
        <v>27</v>
      </c>
      <c r="F832" s="281" t="s">
        <v>974</v>
      </c>
      <c r="G832" s="283">
        <v>80</v>
      </c>
      <c r="H832" s="283">
        <v>50</v>
      </c>
      <c r="I832" s="283">
        <f>エリアマスタ[[#This Row],[戸建件数]]+エリアマスタ[[#This Row],[集合住宅件数]]</f>
        <v>130</v>
      </c>
      <c r="J832" s="283" t="e" cm="1">
        <f t="array" aca="1" ref="J832" ca="1">単価区分(エリアマスタ[[#This Row],[地区]])</f>
        <v>#NAME?</v>
      </c>
    </row>
    <row r="833" spans="1:10">
      <c r="A833" s="272">
        <v>107</v>
      </c>
      <c r="B833" s="272">
        <v>28</v>
      </c>
      <c r="C833" s="99" t="str">
        <f t="shared" si="13"/>
        <v>107-28</v>
      </c>
      <c r="D833" s="102" t="e" cm="1">
        <f t="array" aca="1" ref="D833" ca="1">地区名(エリアマスタ[[#This Row],[地区]])</f>
        <v>#NAME?</v>
      </c>
      <c r="E833" s="282">
        <f>エリアマスタ[[#This Row],[No]]</f>
        <v>28</v>
      </c>
      <c r="F833" s="281" t="s">
        <v>975</v>
      </c>
      <c r="G833" s="283">
        <v>5</v>
      </c>
      <c r="H833" s="283">
        <v>10</v>
      </c>
      <c r="I833" s="283">
        <f>エリアマスタ[[#This Row],[戸建件数]]+エリアマスタ[[#This Row],[集合住宅件数]]</f>
        <v>15</v>
      </c>
      <c r="J833" s="283" t="e" cm="1">
        <f t="array" aca="1" ref="J833" ca="1">単価区分(エリアマスタ[[#This Row],[地区]])</f>
        <v>#NAME?</v>
      </c>
    </row>
    <row r="834" spans="1:10">
      <c r="A834" s="272">
        <v>107</v>
      </c>
      <c r="B834" s="272">
        <v>29</v>
      </c>
      <c r="C834" s="99" t="str">
        <f t="shared" si="13"/>
        <v>107-29</v>
      </c>
      <c r="D834" s="102" t="e" cm="1">
        <f t="array" aca="1" ref="D834" ca="1">地区名(エリアマスタ[[#This Row],[地区]])</f>
        <v>#NAME?</v>
      </c>
      <c r="E834" s="282">
        <f>エリアマスタ[[#This Row],[No]]</f>
        <v>29</v>
      </c>
      <c r="F834" s="281" t="s">
        <v>976</v>
      </c>
      <c r="G834" s="283">
        <v>20</v>
      </c>
      <c r="H834" s="283">
        <v>75</v>
      </c>
      <c r="I834" s="283">
        <f>エリアマスタ[[#This Row],[戸建件数]]+エリアマスタ[[#This Row],[集合住宅件数]]</f>
        <v>95</v>
      </c>
      <c r="J834" s="283" t="e" cm="1">
        <f t="array" aca="1" ref="J834" ca="1">単価区分(エリアマスタ[[#This Row],[地区]])</f>
        <v>#NAME?</v>
      </c>
    </row>
    <row r="835" spans="1:10">
      <c r="A835" s="272">
        <v>107</v>
      </c>
      <c r="B835" s="272">
        <v>30</v>
      </c>
      <c r="C835" s="99" t="str">
        <f t="shared" ref="C835:C898" si="14">A835&amp;"-"&amp;B835</f>
        <v>107-30</v>
      </c>
      <c r="D835" s="102" t="e" cm="1">
        <f t="array" aca="1" ref="D835" ca="1">地区名(エリアマスタ[[#This Row],[地区]])</f>
        <v>#NAME?</v>
      </c>
      <c r="E835" s="282">
        <f>エリアマスタ[[#This Row],[No]]</f>
        <v>30</v>
      </c>
      <c r="F835" s="281" t="s">
        <v>977</v>
      </c>
      <c r="G835" s="283">
        <v>5</v>
      </c>
      <c r="H835" s="283">
        <v>40</v>
      </c>
      <c r="I835" s="283">
        <f>エリアマスタ[[#This Row],[戸建件数]]+エリアマスタ[[#This Row],[集合住宅件数]]</f>
        <v>45</v>
      </c>
      <c r="J835" s="283" t="e" cm="1">
        <f t="array" aca="1" ref="J835" ca="1">単価区分(エリアマスタ[[#This Row],[地区]])</f>
        <v>#NAME?</v>
      </c>
    </row>
    <row r="836" spans="1:10">
      <c r="A836" s="272">
        <v>107</v>
      </c>
      <c r="B836" s="272">
        <v>31</v>
      </c>
      <c r="C836" s="99" t="str">
        <f t="shared" si="14"/>
        <v>107-31</v>
      </c>
      <c r="D836" s="102" t="e" cm="1">
        <f t="array" aca="1" ref="D836" ca="1">地区名(エリアマスタ[[#This Row],[地区]])</f>
        <v>#NAME?</v>
      </c>
      <c r="E836" s="282">
        <f>エリアマスタ[[#This Row],[No]]</f>
        <v>31</v>
      </c>
      <c r="F836" s="281" t="s">
        <v>978</v>
      </c>
      <c r="G836" s="283">
        <v>10</v>
      </c>
      <c r="H836" s="283">
        <v>5</v>
      </c>
      <c r="I836" s="283">
        <f>エリアマスタ[[#This Row],[戸建件数]]+エリアマスタ[[#This Row],[集合住宅件数]]</f>
        <v>15</v>
      </c>
      <c r="J836" s="283" t="e" cm="1">
        <f t="array" aca="1" ref="J836" ca="1">単価区分(エリアマスタ[[#This Row],[地区]])</f>
        <v>#NAME?</v>
      </c>
    </row>
    <row r="837" spans="1:10">
      <c r="A837" s="272">
        <v>107</v>
      </c>
      <c r="B837" s="272">
        <v>32</v>
      </c>
      <c r="C837" s="99" t="str">
        <f t="shared" si="14"/>
        <v>107-32</v>
      </c>
      <c r="D837" s="102" t="e" cm="1">
        <f t="array" aca="1" ref="D837" ca="1">地区名(エリアマスタ[[#This Row],[地区]])</f>
        <v>#NAME?</v>
      </c>
      <c r="E837" s="282">
        <f>エリアマスタ[[#This Row],[No]]</f>
        <v>32</v>
      </c>
      <c r="F837" s="281" t="s">
        <v>979</v>
      </c>
      <c r="G837" s="283">
        <v>40</v>
      </c>
      <c r="H837" s="283">
        <v>25</v>
      </c>
      <c r="I837" s="283">
        <f>エリアマスタ[[#This Row],[戸建件数]]+エリアマスタ[[#This Row],[集合住宅件数]]</f>
        <v>65</v>
      </c>
      <c r="J837" s="283" t="e" cm="1">
        <f t="array" aca="1" ref="J837" ca="1">単価区分(エリアマスタ[[#This Row],[地区]])</f>
        <v>#NAME?</v>
      </c>
    </row>
    <row r="838" spans="1:10">
      <c r="A838" s="272">
        <v>107</v>
      </c>
      <c r="B838" s="272">
        <v>33</v>
      </c>
      <c r="C838" s="99" t="str">
        <f t="shared" si="14"/>
        <v>107-33</v>
      </c>
      <c r="D838" s="102" t="e" cm="1">
        <f t="array" aca="1" ref="D838" ca="1">地区名(エリアマスタ[[#This Row],[地区]])</f>
        <v>#NAME?</v>
      </c>
      <c r="E838" s="282">
        <f>エリアマスタ[[#This Row],[No]]</f>
        <v>33</v>
      </c>
      <c r="F838" s="281" t="s">
        <v>980</v>
      </c>
      <c r="G838" s="283">
        <v>30</v>
      </c>
      <c r="H838" s="283">
        <v>30</v>
      </c>
      <c r="I838" s="283">
        <f>エリアマスタ[[#This Row],[戸建件数]]+エリアマスタ[[#This Row],[集合住宅件数]]</f>
        <v>60</v>
      </c>
      <c r="J838" s="283" t="e" cm="1">
        <f t="array" aca="1" ref="J838" ca="1">単価区分(エリアマスタ[[#This Row],[地区]])</f>
        <v>#NAME?</v>
      </c>
    </row>
    <row r="839" spans="1:10">
      <c r="A839" s="272">
        <v>107</v>
      </c>
      <c r="B839" s="272">
        <v>34</v>
      </c>
      <c r="C839" s="99" t="str">
        <f t="shared" si="14"/>
        <v>107-34</v>
      </c>
      <c r="D839" s="102" t="e" cm="1">
        <f t="array" aca="1" ref="D839" ca="1">地区名(エリアマスタ[[#This Row],[地区]])</f>
        <v>#NAME?</v>
      </c>
      <c r="E839" s="282">
        <f>エリアマスタ[[#This Row],[No]]</f>
        <v>34</v>
      </c>
      <c r="F839" s="281" t="s">
        <v>981</v>
      </c>
      <c r="G839" s="283">
        <v>25</v>
      </c>
      <c r="H839" s="283">
        <v>0</v>
      </c>
      <c r="I839" s="283">
        <f>エリアマスタ[[#This Row],[戸建件数]]+エリアマスタ[[#This Row],[集合住宅件数]]</f>
        <v>25</v>
      </c>
      <c r="J839" s="283" t="e" cm="1">
        <f t="array" aca="1" ref="J839" ca="1">単価区分(エリアマスタ[[#This Row],[地区]])</f>
        <v>#NAME?</v>
      </c>
    </row>
    <row r="840" spans="1:10">
      <c r="A840" s="272">
        <v>107</v>
      </c>
      <c r="B840" s="272">
        <v>35</v>
      </c>
      <c r="C840" s="99" t="str">
        <f t="shared" si="14"/>
        <v>107-35</v>
      </c>
      <c r="D840" s="102" t="e" cm="1">
        <f t="array" aca="1" ref="D840" ca="1">地区名(エリアマスタ[[#This Row],[地区]])</f>
        <v>#NAME?</v>
      </c>
      <c r="E840" s="282">
        <f>エリアマスタ[[#This Row],[No]]</f>
        <v>35</v>
      </c>
      <c r="F840" s="281" t="s">
        <v>982</v>
      </c>
      <c r="G840" s="283">
        <v>0</v>
      </c>
      <c r="H840" s="283">
        <v>150</v>
      </c>
      <c r="I840" s="283">
        <f>エリアマスタ[[#This Row],[戸建件数]]+エリアマスタ[[#This Row],[集合住宅件数]]</f>
        <v>150</v>
      </c>
      <c r="J840" s="283" t="e" cm="1">
        <f t="array" aca="1" ref="J840" ca="1">単価区分(エリアマスタ[[#This Row],[地区]])</f>
        <v>#NAME?</v>
      </c>
    </row>
    <row r="841" spans="1:10">
      <c r="A841" s="272">
        <v>108</v>
      </c>
      <c r="B841" s="272">
        <v>1</v>
      </c>
      <c r="C841" s="99" t="str">
        <f t="shared" si="14"/>
        <v>108-1</v>
      </c>
      <c r="D841" s="102" t="e" cm="1">
        <f t="array" aca="1" ref="D841" ca="1">地区名(エリアマスタ[[#This Row],[地区]])</f>
        <v>#NAME?</v>
      </c>
      <c r="E841" s="282">
        <f>エリアマスタ[[#This Row],[No]]</f>
        <v>1</v>
      </c>
      <c r="F841" s="281" t="s">
        <v>983</v>
      </c>
      <c r="G841" s="283">
        <v>20</v>
      </c>
      <c r="H841" s="283">
        <v>0</v>
      </c>
      <c r="I841" s="283">
        <f>エリアマスタ[[#This Row],[戸建件数]]+エリアマスタ[[#This Row],[集合住宅件数]]</f>
        <v>20</v>
      </c>
      <c r="J841" s="283" t="e" cm="1">
        <f t="array" aca="1" ref="J841" ca="1">単価区分(エリアマスタ[[#This Row],[地区]])</f>
        <v>#NAME?</v>
      </c>
    </row>
    <row r="842" spans="1:10">
      <c r="A842" s="272">
        <v>108</v>
      </c>
      <c r="B842" s="272">
        <v>2</v>
      </c>
      <c r="C842" s="99" t="str">
        <f t="shared" si="14"/>
        <v>108-2</v>
      </c>
      <c r="D842" s="102" t="e" cm="1">
        <f t="array" aca="1" ref="D842" ca="1">地区名(エリアマスタ[[#This Row],[地区]])</f>
        <v>#NAME?</v>
      </c>
      <c r="E842" s="282">
        <f>エリアマスタ[[#This Row],[No]]</f>
        <v>2</v>
      </c>
      <c r="F842" s="281" t="s">
        <v>984</v>
      </c>
      <c r="G842" s="283">
        <v>20</v>
      </c>
      <c r="H842" s="283">
        <v>70</v>
      </c>
      <c r="I842" s="283">
        <f>エリアマスタ[[#This Row],[戸建件数]]+エリアマスタ[[#This Row],[集合住宅件数]]</f>
        <v>90</v>
      </c>
      <c r="J842" s="283" t="e" cm="1">
        <f t="array" aca="1" ref="J842" ca="1">単価区分(エリアマスタ[[#This Row],[地区]])</f>
        <v>#NAME?</v>
      </c>
    </row>
    <row r="843" spans="1:10">
      <c r="A843" s="272">
        <v>108</v>
      </c>
      <c r="B843" s="272">
        <v>3</v>
      </c>
      <c r="C843" s="99" t="str">
        <f t="shared" si="14"/>
        <v>108-3</v>
      </c>
      <c r="D843" s="102" t="e" cm="1">
        <f t="array" aca="1" ref="D843" ca="1">地区名(エリアマスタ[[#This Row],[地区]])</f>
        <v>#NAME?</v>
      </c>
      <c r="E843" s="282">
        <f>エリアマスタ[[#This Row],[No]]</f>
        <v>3</v>
      </c>
      <c r="F843" s="281" t="s">
        <v>985</v>
      </c>
      <c r="G843" s="283">
        <v>25</v>
      </c>
      <c r="H843" s="283">
        <v>5</v>
      </c>
      <c r="I843" s="283">
        <f>エリアマスタ[[#This Row],[戸建件数]]+エリアマスタ[[#This Row],[集合住宅件数]]</f>
        <v>30</v>
      </c>
      <c r="J843" s="283" t="e" cm="1">
        <f t="array" aca="1" ref="J843" ca="1">単価区分(エリアマスタ[[#This Row],[地区]])</f>
        <v>#NAME?</v>
      </c>
    </row>
    <row r="844" spans="1:10">
      <c r="A844" s="272">
        <v>108</v>
      </c>
      <c r="B844" s="272">
        <v>4</v>
      </c>
      <c r="C844" s="99" t="str">
        <f t="shared" si="14"/>
        <v>108-4</v>
      </c>
      <c r="D844" s="102" t="e" cm="1">
        <f t="array" aca="1" ref="D844" ca="1">地区名(エリアマスタ[[#This Row],[地区]])</f>
        <v>#NAME?</v>
      </c>
      <c r="E844" s="282">
        <f>エリアマスタ[[#This Row],[No]]</f>
        <v>4</v>
      </c>
      <c r="F844" s="281" t="s">
        <v>986</v>
      </c>
      <c r="G844" s="283">
        <v>10</v>
      </c>
      <c r="H844" s="283">
        <v>5</v>
      </c>
      <c r="I844" s="283">
        <f>エリアマスタ[[#This Row],[戸建件数]]+エリアマスタ[[#This Row],[集合住宅件数]]</f>
        <v>15</v>
      </c>
      <c r="J844" s="283" t="e" cm="1">
        <f t="array" aca="1" ref="J844" ca="1">単価区分(エリアマスタ[[#This Row],[地区]])</f>
        <v>#NAME?</v>
      </c>
    </row>
    <row r="845" spans="1:10">
      <c r="A845" s="272">
        <v>108</v>
      </c>
      <c r="B845" s="272">
        <v>5</v>
      </c>
      <c r="C845" s="99" t="str">
        <f t="shared" si="14"/>
        <v>108-5</v>
      </c>
      <c r="D845" s="102" t="e" cm="1">
        <f t="array" aca="1" ref="D845" ca="1">地区名(エリアマスタ[[#This Row],[地区]])</f>
        <v>#NAME?</v>
      </c>
      <c r="E845" s="282">
        <f>エリアマスタ[[#This Row],[No]]</f>
        <v>5</v>
      </c>
      <c r="F845" s="281" t="s">
        <v>987</v>
      </c>
      <c r="G845" s="283">
        <v>25</v>
      </c>
      <c r="H845" s="283">
        <v>0</v>
      </c>
      <c r="I845" s="283">
        <f>エリアマスタ[[#This Row],[戸建件数]]+エリアマスタ[[#This Row],[集合住宅件数]]</f>
        <v>25</v>
      </c>
      <c r="J845" s="283" t="e" cm="1">
        <f t="array" aca="1" ref="J845" ca="1">単価区分(エリアマスタ[[#This Row],[地区]])</f>
        <v>#NAME?</v>
      </c>
    </row>
    <row r="846" spans="1:10">
      <c r="A846" s="272">
        <v>108</v>
      </c>
      <c r="B846" s="272">
        <v>6</v>
      </c>
      <c r="C846" s="99" t="str">
        <f t="shared" si="14"/>
        <v>108-6</v>
      </c>
      <c r="D846" s="102" t="e" cm="1">
        <f t="array" aca="1" ref="D846" ca="1">地区名(エリアマスタ[[#This Row],[地区]])</f>
        <v>#NAME?</v>
      </c>
      <c r="E846" s="282">
        <f>エリアマスタ[[#This Row],[No]]</f>
        <v>6</v>
      </c>
      <c r="F846" s="281" t="s">
        <v>988</v>
      </c>
      <c r="G846" s="283">
        <v>15</v>
      </c>
      <c r="H846" s="283">
        <v>20</v>
      </c>
      <c r="I846" s="283">
        <f>エリアマスタ[[#This Row],[戸建件数]]+エリアマスタ[[#This Row],[集合住宅件数]]</f>
        <v>35</v>
      </c>
      <c r="J846" s="283" t="e" cm="1">
        <f t="array" aca="1" ref="J846" ca="1">単価区分(エリアマスタ[[#This Row],[地区]])</f>
        <v>#NAME?</v>
      </c>
    </row>
    <row r="847" spans="1:10">
      <c r="A847" s="272">
        <v>108</v>
      </c>
      <c r="B847" s="272">
        <v>7</v>
      </c>
      <c r="C847" s="99" t="str">
        <f t="shared" si="14"/>
        <v>108-7</v>
      </c>
      <c r="D847" s="102" t="e" cm="1">
        <f t="array" aca="1" ref="D847" ca="1">地区名(エリアマスタ[[#This Row],[地区]])</f>
        <v>#NAME?</v>
      </c>
      <c r="E847" s="282">
        <f>エリアマスタ[[#This Row],[No]]</f>
        <v>7</v>
      </c>
      <c r="F847" s="281" t="s">
        <v>99</v>
      </c>
      <c r="G847" s="283">
        <v>20</v>
      </c>
      <c r="H847" s="283">
        <v>0</v>
      </c>
      <c r="I847" s="283">
        <f>エリアマスタ[[#This Row],[戸建件数]]+エリアマスタ[[#This Row],[集合住宅件数]]</f>
        <v>20</v>
      </c>
      <c r="J847" s="283" t="e" cm="1">
        <f t="array" aca="1" ref="J847" ca="1">単価区分(エリアマスタ[[#This Row],[地区]])</f>
        <v>#NAME?</v>
      </c>
    </row>
    <row r="848" spans="1:10">
      <c r="A848" s="272">
        <v>108</v>
      </c>
      <c r="B848" s="272">
        <v>8</v>
      </c>
      <c r="C848" s="99" t="str">
        <f t="shared" si="14"/>
        <v>108-8</v>
      </c>
      <c r="D848" s="102" t="e" cm="1">
        <f t="array" aca="1" ref="D848" ca="1">地区名(エリアマスタ[[#This Row],[地区]])</f>
        <v>#NAME?</v>
      </c>
      <c r="E848" s="282">
        <f>エリアマスタ[[#This Row],[No]]</f>
        <v>8</v>
      </c>
      <c r="F848" s="281" t="s">
        <v>989</v>
      </c>
      <c r="G848" s="283">
        <v>15</v>
      </c>
      <c r="H848" s="283">
        <v>50</v>
      </c>
      <c r="I848" s="283">
        <f>エリアマスタ[[#This Row],[戸建件数]]+エリアマスタ[[#This Row],[集合住宅件数]]</f>
        <v>65</v>
      </c>
      <c r="J848" s="283" t="e" cm="1">
        <f t="array" aca="1" ref="J848" ca="1">単価区分(エリアマスタ[[#This Row],[地区]])</f>
        <v>#NAME?</v>
      </c>
    </row>
    <row r="849" spans="1:10">
      <c r="A849" s="272">
        <v>108</v>
      </c>
      <c r="B849" s="272">
        <v>9</v>
      </c>
      <c r="C849" s="99" t="str">
        <f t="shared" si="14"/>
        <v>108-9</v>
      </c>
      <c r="D849" s="102" t="e" cm="1">
        <f t="array" aca="1" ref="D849" ca="1">地区名(エリアマスタ[[#This Row],[地区]])</f>
        <v>#NAME?</v>
      </c>
      <c r="E849" s="282">
        <f>エリアマスタ[[#This Row],[No]]</f>
        <v>9</v>
      </c>
      <c r="F849" s="281" t="s">
        <v>990</v>
      </c>
      <c r="G849" s="283">
        <v>165</v>
      </c>
      <c r="H849" s="283">
        <v>435</v>
      </c>
      <c r="I849" s="283">
        <f>エリアマスタ[[#This Row],[戸建件数]]+エリアマスタ[[#This Row],[集合住宅件数]]</f>
        <v>600</v>
      </c>
      <c r="J849" s="283" t="e" cm="1">
        <f t="array" aca="1" ref="J849" ca="1">単価区分(エリアマスタ[[#This Row],[地区]])</f>
        <v>#NAME?</v>
      </c>
    </row>
    <row r="850" spans="1:10">
      <c r="A850" s="272">
        <v>108</v>
      </c>
      <c r="B850" s="272">
        <v>10</v>
      </c>
      <c r="C850" s="99" t="str">
        <f t="shared" si="14"/>
        <v>108-10</v>
      </c>
      <c r="D850" s="102" t="e" cm="1">
        <f t="array" aca="1" ref="D850" ca="1">地区名(エリアマスタ[[#This Row],[地区]])</f>
        <v>#NAME?</v>
      </c>
      <c r="E850" s="282">
        <f>エリアマスタ[[#This Row],[No]]</f>
        <v>10</v>
      </c>
      <c r="F850" s="281" t="s">
        <v>991</v>
      </c>
      <c r="G850" s="283">
        <v>10</v>
      </c>
      <c r="H850" s="283">
        <v>60</v>
      </c>
      <c r="I850" s="283">
        <f>エリアマスタ[[#This Row],[戸建件数]]+エリアマスタ[[#This Row],[集合住宅件数]]</f>
        <v>70</v>
      </c>
      <c r="J850" s="283" t="e" cm="1">
        <f t="array" aca="1" ref="J850" ca="1">単価区分(エリアマスタ[[#This Row],[地区]])</f>
        <v>#NAME?</v>
      </c>
    </row>
    <row r="851" spans="1:10">
      <c r="A851" s="272">
        <v>108</v>
      </c>
      <c r="B851" s="272">
        <v>11</v>
      </c>
      <c r="C851" s="99" t="str">
        <f t="shared" si="14"/>
        <v>108-11</v>
      </c>
      <c r="D851" s="102" t="e" cm="1">
        <f t="array" aca="1" ref="D851" ca="1">地区名(エリアマスタ[[#This Row],[地区]])</f>
        <v>#NAME?</v>
      </c>
      <c r="E851" s="282">
        <f>エリアマスタ[[#This Row],[No]]</f>
        <v>11</v>
      </c>
      <c r="F851" s="281" t="s">
        <v>992</v>
      </c>
      <c r="G851" s="283">
        <v>95</v>
      </c>
      <c r="H851" s="283">
        <v>25</v>
      </c>
      <c r="I851" s="283">
        <f>エリアマスタ[[#This Row],[戸建件数]]+エリアマスタ[[#This Row],[集合住宅件数]]</f>
        <v>120</v>
      </c>
      <c r="J851" s="283" t="e" cm="1">
        <f t="array" aca="1" ref="J851" ca="1">単価区分(エリアマスタ[[#This Row],[地区]])</f>
        <v>#NAME?</v>
      </c>
    </row>
    <row r="852" spans="1:10">
      <c r="A852" s="272">
        <v>108</v>
      </c>
      <c r="B852" s="272">
        <v>12</v>
      </c>
      <c r="C852" s="99" t="str">
        <f t="shared" si="14"/>
        <v>108-12</v>
      </c>
      <c r="D852" s="102" t="e" cm="1">
        <f t="array" aca="1" ref="D852" ca="1">地区名(エリアマスタ[[#This Row],[地区]])</f>
        <v>#NAME?</v>
      </c>
      <c r="E852" s="282">
        <f>エリアマスタ[[#This Row],[No]]</f>
        <v>12</v>
      </c>
      <c r="F852" s="281" t="s">
        <v>993</v>
      </c>
      <c r="G852" s="283">
        <v>85</v>
      </c>
      <c r="H852" s="283">
        <v>100</v>
      </c>
      <c r="I852" s="283">
        <f>エリアマスタ[[#This Row],[戸建件数]]+エリアマスタ[[#This Row],[集合住宅件数]]</f>
        <v>185</v>
      </c>
      <c r="J852" s="283" t="e" cm="1">
        <f t="array" aca="1" ref="J852" ca="1">単価区分(エリアマスタ[[#This Row],[地区]])</f>
        <v>#NAME?</v>
      </c>
    </row>
    <row r="853" spans="1:10">
      <c r="A853" s="272">
        <v>108</v>
      </c>
      <c r="B853" s="272">
        <v>13</v>
      </c>
      <c r="C853" s="99" t="str">
        <f t="shared" si="14"/>
        <v>108-13</v>
      </c>
      <c r="D853" s="102" t="e" cm="1">
        <f t="array" aca="1" ref="D853" ca="1">地区名(エリアマスタ[[#This Row],[地区]])</f>
        <v>#NAME?</v>
      </c>
      <c r="E853" s="282">
        <f>エリアマスタ[[#This Row],[No]]</f>
        <v>13</v>
      </c>
      <c r="F853" s="281" t="s">
        <v>994</v>
      </c>
      <c r="G853" s="283">
        <v>0</v>
      </c>
      <c r="H853" s="283">
        <v>110</v>
      </c>
      <c r="I853" s="283">
        <f>エリアマスタ[[#This Row],[戸建件数]]+エリアマスタ[[#This Row],[集合住宅件数]]</f>
        <v>110</v>
      </c>
      <c r="J853" s="283" t="e" cm="1">
        <f t="array" aca="1" ref="J853" ca="1">単価区分(エリアマスタ[[#This Row],[地区]])</f>
        <v>#NAME?</v>
      </c>
    </row>
    <row r="854" spans="1:10">
      <c r="A854" s="272">
        <v>108</v>
      </c>
      <c r="B854" s="272">
        <v>14</v>
      </c>
      <c r="C854" s="99" t="str">
        <f t="shared" si="14"/>
        <v>108-14</v>
      </c>
      <c r="D854" s="102" t="e" cm="1">
        <f t="array" aca="1" ref="D854" ca="1">地区名(エリアマスタ[[#This Row],[地区]])</f>
        <v>#NAME?</v>
      </c>
      <c r="E854" s="282">
        <f>エリアマスタ[[#This Row],[No]]</f>
        <v>14</v>
      </c>
      <c r="F854" s="281" t="s">
        <v>995</v>
      </c>
      <c r="G854" s="283">
        <v>10</v>
      </c>
      <c r="H854" s="283">
        <v>60</v>
      </c>
      <c r="I854" s="283">
        <f>エリアマスタ[[#This Row],[戸建件数]]+エリアマスタ[[#This Row],[集合住宅件数]]</f>
        <v>70</v>
      </c>
      <c r="J854" s="283" t="e" cm="1">
        <f t="array" aca="1" ref="J854" ca="1">単価区分(エリアマスタ[[#This Row],[地区]])</f>
        <v>#NAME?</v>
      </c>
    </row>
    <row r="855" spans="1:10">
      <c r="A855" s="272">
        <v>108</v>
      </c>
      <c r="B855" s="272">
        <v>15</v>
      </c>
      <c r="C855" s="99" t="str">
        <f t="shared" si="14"/>
        <v>108-15</v>
      </c>
      <c r="D855" s="102" t="e" cm="1">
        <f t="array" aca="1" ref="D855" ca="1">地区名(エリアマスタ[[#This Row],[地区]])</f>
        <v>#NAME?</v>
      </c>
      <c r="E855" s="282">
        <f>エリアマスタ[[#This Row],[No]]</f>
        <v>15</v>
      </c>
      <c r="F855" s="281" t="s">
        <v>996</v>
      </c>
      <c r="G855" s="283">
        <v>10</v>
      </c>
      <c r="H855" s="283">
        <v>25</v>
      </c>
      <c r="I855" s="283">
        <f>エリアマスタ[[#This Row],[戸建件数]]+エリアマスタ[[#This Row],[集合住宅件数]]</f>
        <v>35</v>
      </c>
      <c r="J855" s="283" t="e" cm="1">
        <f t="array" aca="1" ref="J855" ca="1">単価区分(エリアマスタ[[#This Row],[地区]])</f>
        <v>#NAME?</v>
      </c>
    </row>
    <row r="856" spans="1:10">
      <c r="A856" s="272">
        <v>108</v>
      </c>
      <c r="B856" s="272">
        <v>16</v>
      </c>
      <c r="C856" s="99" t="str">
        <f t="shared" si="14"/>
        <v>108-16</v>
      </c>
      <c r="D856" s="102" t="e" cm="1">
        <f t="array" aca="1" ref="D856" ca="1">地区名(エリアマスタ[[#This Row],[地区]])</f>
        <v>#NAME?</v>
      </c>
      <c r="E856" s="282">
        <f>エリアマスタ[[#This Row],[No]]</f>
        <v>16</v>
      </c>
      <c r="F856" s="281" t="s">
        <v>997</v>
      </c>
      <c r="G856" s="283">
        <v>5</v>
      </c>
      <c r="H856" s="283">
        <v>5</v>
      </c>
      <c r="I856" s="283">
        <f>エリアマスタ[[#This Row],[戸建件数]]+エリアマスタ[[#This Row],[集合住宅件数]]</f>
        <v>10</v>
      </c>
      <c r="J856" s="283" t="e" cm="1">
        <f t="array" aca="1" ref="J856" ca="1">単価区分(エリアマスタ[[#This Row],[地区]])</f>
        <v>#NAME?</v>
      </c>
    </row>
    <row r="857" spans="1:10">
      <c r="A857" s="272">
        <v>108</v>
      </c>
      <c r="B857" s="272">
        <v>17</v>
      </c>
      <c r="C857" s="99" t="str">
        <f t="shared" si="14"/>
        <v>108-17</v>
      </c>
      <c r="D857" s="102" t="e" cm="1">
        <f t="array" aca="1" ref="D857" ca="1">地区名(エリアマスタ[[#This Row],[地区]])</f>
        <v>#NAME?</v>
      </c>
      <c r="E857" s="282">
        <f>エリアマスタ[[#This Row],[No]]</f>
        <v>17</v>
      </c>
      <c r="F857" s="281" t="s">
        <v>998</v>
      </c>
      <c r="G857" s="283">
        <v>5</v>
      </c>
      <c r="H857" s="283">
        <v>5</v>
      </c>
      <c r="I857" s="283">
        <f>エリアマスタ[[#This Row],[戸建件数]]+エリアマスタ[[#This Row],[集合住宅件数]]</f>
        <v>10</v>
      </c>
      <c r="J857" s="283" t="e" cm="1">
        <f t="array" aca="1" ref="J857" ca="1">単価区分(エリアマスタ[[#This Row],[地区]])</f>
        <v>#NAME?</v>
      </c>
    </row>
    <row r="858" spans="1:10">
      <c r="A858" s="272">
        <v>108</v>
      </c>
      <c r="B858" s="272">
        <v>18</v>
      </c>
      <c r="C858" s="99" t="str">
        <f t="shared" si="14"/>
        <v>108-18</v>
      </c>
      <c r="D858" s="102" t="e" cm="1">
        <f t="array" aca="1" ref="D858" ca="1">地区名(エリアマスタ[[#This Row],[地区]])</f>
        <v>#NAME?</v>
      </c>
      <c r="E858" s="282">
        <f>エリアマスタ[[#This Row],[No]]</f>
        <v>18</v>
      </c>
      <c r="F858" s="281" t="s">
        <v>999</v>
      </c>
      <c r="G858" s="283">
        <v>0</v>
      </c>
      <c r="H858" s="283">
        <v>10</v>
      </c>
      <c r="I858" s="283">
        <f>エリアマスタ[[#This Row],[戸建件数]]+エリアマスタ[[#This Row],[集合住宅件数]]</f>
        <v>10</v>
      </c>
      <c r="J858" s="283" t="e" cm="1">
        <f t="array" aca="1" ref="J858" ca="1">単価区分(エリアマスタ[[#This Row],[地区]])</f>
        <v>#NAME?</v>
      </c>
    </row>
    <row r="859" spans="1:10">
      <c r="A859" s="272">
        <v>108</v>
      </c>
      <c r="B859" s="272">
        <v>19</v>
      </c>
      <c r="C859" s="99" t="str">
        <f t="shared" si="14"/>
        <v>108-19</v>
      </c>
      <c r="D859" s="102" t="e" cm="1">
        <f t="array" aca="1" ref="D859" ca="1">地区名(エリアマスタ[[#This Row],[地区]])</f>
        <v>#NAME?</v>
      </c>
      <c r="E859" s="282">
        <f>エリアマスタ[[#This Row],[No]]</f>
        <v>19</v>
      </c>
      <c r="F859" s="281" t="s">
        <v>1000</v>
      </c>
      <c r="G859" s="283">
        <v>75</v>
      </c>
      <c r="H859" s="283">
        <v>140</v>
      </c>
      <c r="I859" s="283">
        <f>エリアマスタ[[#This Row],[戸建件数]]+エリアマスタ[[#This Row],[集合住宅件数]]</f>
        <v>215</v>
      </c>
      <c r="J859" s="283" t="e" cm="1">
        <f t="array" aca="1" ref="J859" ca="1">単価区分(エリアマスタ[[#This Row],[地区]])</f>
        <v>#NAME?</v>
      </c>
    </row>
    <row r="860" spans="1:10">
      <c r="A860" s="272">
        <v>108</v>
      </c>
      <c r="B860" s="272">
        <v>20</v>
      </c>
      <c r="C860" s="99" t="str">
        <f t="shared" si="14"/>
        <v>108-20</v>
      </c>
      <c r="D860" s="102" t="e" cm="1">
        <f t="array" aca="1" ref="D860" ca="1">地区名(エリアマスタ[[#This Row],[地区]])</f>
        <v>#NAME?</v>
      </c>
      <c r="E860" s="282">
        <f>エリアマスタ[[#This Row],[No]]</f>
        <v>20</v>
      </c>
      <c r="F860" s="281" t="s">
        <v>1001</v>
      </c>
      <c r="G860" s="283">
        <v>10</v>
      </c>
      <c r="H860" s="283">
        <v>350</v>
      </c>
      <c r="I860" s="283">
        <f>エリアマスタ[[#This Row],[戸建件数]]+エリアマスタ[[#This Row],[集合住宅件数]]</f>
        <v>360</v>
      </c>
      <c r="J860" s="283" t="e" cm="1">
        <f t="array" aca="1" ref="J860" ca="1">単価区分(エリアマスタ[[#This Row],[地区]])</f>
        <v>#NAME?</v>
      </c>
    </row>
    <row r="861" spans="1:10">
      <c r="A861" s="272">
        <v>108</v>
      </c>
      <c r="B861" s="272">
        <v>21</v>
      </c>
      <c r="C861" s="99" t="str">
        <f t="shared" si="14"/>
        <v>108-21</v>
      </c>
      <c r="D861" s="102" t="e" cm="1">
        <f t="array" aca="1" ref="D861" ca="1">地区名(エリアマスタ[[#This Row],[地区]])</f>
        <v>#NAME?</v>
      </c>
      <c r="E861" s="282">
        <f>エリアマスタ[[#This Row],[No]]</f>
        <v>21</v>
      </c>
      <c r="F861" s="281" t="s">
        <v>1002</v>
      </c>
      <c r="G861" s="283">
        <v>10</v>
      </c>
      <c r="H861" s="283">
        <v>70</v>
      </c>
      <c r="I861" s="283">
        <f>エリアマスタ[[#This Row],[戸建件数]]+エリアマスタ[[#This Row],[集合住宅件数]]</f>
        <v>80</v>
      </c>
      <c r="J861" s="283" t="e" cm="1">
        <f t="array" aca="1" ref="J861" ca="1">単価区分(エリアマスタ[[#This Row],[地区]])</f>
        <v>#NAME?</v>
      </c>
    </row>
    <row r="862" spans="1:10">
      <c r="A862" s="272">
        <v>108</v>
      </c>
      <c r="B862" s="272">
        <v>22</v>
      </c>
      <c r="C862" s="99" t="str">
        <f t="shared" si="14"/>
        <v>108-22</v>
      </c>
      <c r="D862" s="102" t="e" cm="1">
        <f t="array" aca="1" ref="D862" ca="1">地区名(エリアマスタ[[#This Row],[地区]])</f>
        <v>#NAME?</v>
      </c>
      <c r="E862" s="282">
        <f>エリアマスタ[[#This Row],[No]]</f>
        <v>22</v>
      </c>
      <c r="F862" s="281" t="s">
        <v>1003</v>
      </c>
      <c r="G862" s="283">
        <v>220</v>
      </c>
      <c r="H862" s="283">
        <v>120</v>
      </c>
      <c r="I862" s="283">
        <f>エリアマスタ[[#This Row],[戸建件数]]+エリアマスタ[[#This Row],[集合住宅件数]]</f>
        <v>340</v>
      </c>
      <c r="J862" s="283" t="e" cm="1">
        <f t="array" aca="1" ref="J862" ca="1">単価区分(エリアマスタ[[#This Row],[地区]])</f>
        <v>#NAME?</v>
      </c>
    </row>
    <row r="863" spans="1:10">
      <c r="A863" s="272">
        <v>108</v>
      </c>
      <c r="B863" s="272">
        <v>23</v>
      </c>
      <c r="C863" s="99" t="str">
        <f t="shared" si="14"/>
        <v>108-23</v>
      </c>
      <c r="D863" s="102" t="e" cm="1">
        <f t="array" aca="1" ref="D863" ca="1">地区名(エリアマスタ[[#This Row],[地区]])</f>
        <v>#NAME?</v>
      </c>
      <c r="E863" s="282">
        <f>エリアマスタ[[#This Row],[No]]</f>
        <v>23</v>
      </c>
      <c r="F863" s="281" t="s">
        <v>1004</v>
      </c>
      <c r="G863" s="283">
        <v>20</v>
      </c>
      <c r="H863" s="283">
        <v>90</v>
      </c>
      <c r="I863" s="283">
        <f>エリアマスタ[[#This Row],[戸建件数]]+エリアマスタ[[#This Row],[集合住宅件数]]</f>
        <v>110</v>
      </c>
      <c r="J863" s="283" t="e" cm="1">
        <f t="array" aca="1" ref="J863" ca="1">単価区分(エリアマスタ[[#This Row],[地区]])</f>
        <v>#NAME?</v>
      </c>
    </row>
    <row r="864" spans="1:10">
      <c r="A864" s="272">
        <v>108</v>
      </c>
      <c r="B864" s="272">
        <v>24</v>
      </c>
      <c r="C864" s="99" t="str">
        <f t="shared" si="14"/>
        <v>108-24</v>
      </c>
      <c r="D864" s="102" t="e" cm="1">
        <f t="array" aca="1" ref="D864" ca="1">地区名(エリアマスタ[[#This Row],[地区]])</f>
        <v>#NAME?</v>
      </c>
      <c r="E864" s="282">
        <f>エリアマスタ[[#This Row],[No]]</f>
        <v>24</v>
      </c>
      <c r="F864" s="281" t="s">
        <v>1005</v>
      </c>
      <c r="G864" s="283">
        <v>50</v>
      </c>
      <c r="H864" s="283">
        <v>50</v>
      </c>
      <c r="I864" s="283">
        <f>エリアマスタ[[#This Row],[戸建件数]]+エリアマスタ[[#This Row],[集合住宅件数]]</f>
        <v>100</v>
      </c>
      <c r="J864" s="283" t="e" cm="1">
        <f t="array" aca="1" ref="J864" ca="1">単価区分(エリアマスタ[[#This Row],[地区]])</f>
        <v>#NAME?</v>
      </c>
    </row>
    <row r="865" spans="1:10">
      <c r="A865" s="272">
        <v>108</v>
      </c>
      <c r="B865" s="272">
        <v>26</v>
      </c>
      <c r="C865" s="99" t="str">
        <f t="shared" si="14"/>
        <v>108-26</v>
      </c>
      <c r="D865" s="102" t="e" cm="1">
        <f t="array" aca="1" ref="D865" ca="1">地区名(エリアマスタ[[#This Row],[地区]])</f>
        <v>#NAME?</v>
      </c>
      <c r="E865" s="282">
        <f>エリアマスタ[[#This Row],[No]]</f>
        <v>26</v>
      </c>
      <c r="F865" s="281" t="s">
        <v>1007</v>
      </c>
      <c r="G865" s="283">
        <v>20</v>
      </c>
      <c r="H865" s="283">
        <v>5</v>
      </c>
      <c r="I865" s="283">
        <f>エリアマスタ[[#This Row],[戸建件数]]+エリアマスタ[[#This Row],[集合住宅件数]]</f>
        <v>25</v>
      </c>
      <c r="J865" s="283" t="e" cm="1">
        <f t="array" aca="1" ref="J865" ca="1">単価区分(エリアマスタ[[#This Row],[地区]])</f>
        <v>#NAME?</v>
      </c>
    </row>
    <row r="866" spans="1:10">
      <c r="A866" s="272">
        <v>108</v>
      </c>
      <c r="B866" s="272">
        <v>27</v>
      </c>
      <c r="C866" s="99" t="str">
        <f t="shared" si="14"/>
        <v>108-27</v>
      </c>
      <c r="D866" s="102" t="e" cm="1">
        <f t="array" aca="1" ref="D866" ca="1">地区名(エリアマスタ[[#This Row],[地区]])</f>
        <v>#NAME?</v>
      </c>
      <c r="E866" s="282">
        <f>エリアマスタ[[#This Row],[No]]</f>
        <v>27</v>
      </c>
      <c r="F866" s="281" t="s">
        <v>1008</v>
      </c>
      <c r="G866" s="283">
        <v>0</v>
      </c>
      <c r="H866" s="283">
        <v>50</v>
      </c>
      <c r="I866" s="283">
        <f>エリアマスタ[[#This Row],[戸建件数]]+エリアマスタ[[#This Row],[集合住宅件数]]</f>
        <v>50</v>
      </c>
      <c r="J866" s="283" t="e" cm="1">
        <f t="array" aca="1" ref="J866" ca="1">単価区分(エリアマスタ[[#This Row],[地区]])</f>
        <v>#NAME?</v>
      </c>
    </row>
    <row r="867" spans="1:10">
      <c r="A867" s="272">
        <v>108</v>
      </c>
      <c r="B867" s="272">
        <v>28</v>
      </c>
      <c r="C867" s="99" t="str">
        <f t="shared" si="14"/>
        <v>108-28</v>
      </c>
      <c r="D867" s="102" t="e" cm="1">
        <f t="array" aca="1" ref="D867" ca="1">地区名(エリアマスタ[[#This Row],[地区]])</f>
        <v>#NAME?</v>
      </c>
      <c r="E867" s="282">
        <f>エリアマスタ[[#This Row],[No]]</f>
        <v>28</v>
      </c>
      <c r="F867" s="281" t="s">
        <v>1009</v>
      </c>
      <c r="G867" s="283">
        <v>25</v>
      </c>
      <c r="H867" s="283">
        <v>5</v>
      </c>
      <c r="I867" s="283">
        <f>エリアマスタ[[#This Row],[戸建件数]]+エリアマスタ[[#This Row],[集合住宅件数]]</f>
        <v>30</v>
      </c>
      <c r="J867" s="283" t="e" cm="1">
        <f t="array" aca="1" ref="J867" ca="1">単価区分(エリアマスタ[[#This Row],[地区]])</f>
        <v>#NAME?</v>
      </c>
    </row>
    <row r="868" spans="1:10">
      <c r="A868" s="272">
        <v>108</v>
      </c>
      <c r="B868" s="272">
        <v>29</v>
      </c>
      <c r="C868" s="99" t="str">
        <f t="shared" si="14"/>
        <v>108-29</v>
      </c>
      <c r="D868" s="102" t="e" cm="1">
        <f t="array" aca="1" ref="D868" ca="1">地区名(エリアマスタ[[#This Row],[地区]])</f>
        <v>#NAME?</v>
      </c>
      <c r="E868" s="282">
        <f>エリアマスタ[[#This Row],[No]]</f>
        <v>29</v>
      </c>
      <c r="F868" s="281" t="s">
        <v>1010</v>
      </c>
      <c r="G868" s="283">
        <v>90</v>
      </c>
      <c r="H868" s="283">
        <v>45</v>
      </c>
      <c r="I868" s="283">
        <f>エリアマスタ[[#This Row],[戸建件数]]+エリアマスタ[[#This Row],[集合住宅件数]]</f>
        <v>135</v>
      </c>
      <c r="J868" s="283" t="e" cm="1">
        <f t="array" aca="1" ref="J868" ca="1">単価区分(エリアマスタ[[#This Row],[地区]])</f>
        <v>#NAME?</v>
      </c>
    </row>
    <row r="869" spans="1:10">
      <c r="A869" s="272">
        <v>108</v>
      </c>
      <c r="B869" s="272">
        <v>30</v>
      </c>
      <c r="C869" s="99" t="str">
        <f t="shared" si="14"/>
        <v>108-30</v>
      </c>
      <c r="D869" s="102" t="e" cm="1">
        <f t="array" aca="1" ref="D869" ca="1">地区名(エリアマスタ[[#This Row],[地区]])</f>
        <v>#NAME?</v>
      </c>
      <c r="E869" s="282">
        <f>エリアマスタ[[#This Row],[No]]</f>
        <v>30</v>
      </c>
      <c r="F869" s="281" t="s">
        <v>1011</v>
      </c>
      <c r="G869" s="283">
        <v>20</v>
      </c>
      <c r="H869" s="283">
        <v>0</v>
      </c>
      <c r="I869" s="283">
        <f>エリアマスタ[[#This Row],[戸建件数]]+エリアマスタ[[#This Row],[集合住宅件数]]</f>
        <v>20</v>
      </c>
      <c r="J869" s="283" t="e" cm="1">
        <f t="array" aca="1" ref="J869" ca="1">単価区分(エリアマスタ[[#This Row],[地区]])</f>
        <v>#NAME?</v>
      </c>
    </row>
    <row r="870" spans="1:10">
      <c r="A870" s="272">
        <v>108</v>
      </c>
      <c r="B870" s="272">
        <v>31</v>
      </c>
      <c r="C870" s="99" t="str">
        <f t="shared" si="14"/>
        <v>108-31</v>
      </c>
      <c r="D870" s="102" t="e" cm="1">
        <f t="array" aca="1" ref="D870" ca="1">地区名(エリアマスタ[[#This Row],[地区]])</f>
        <v>#NAME?</v>
      </c>
      <c r="E870" s="282">
        <f>エリアマスタ[[#This Row],[No]]</f>
        <v>31</v>
      </c>
      <c r="F870" s="281" t="s">
        <v>1012</v>
      </c>
      <c r="G870" s="283">
        <v>25</v>
      </c>
      <c r="H870" s="283">
        <v>55</v>
      </c>
      <c r="I870" s="283">
        <f>エリアマスタ[[#This Row],[戸建件数]]+エリアマスタ[[#This Row],[集合住宅件数]]</f>
        <v>80</v>
      </c>
      <c r="J870" s="283" t="e" cm="1">
        <f t="array" aca="1" ref="J870" ca="1">単価区分(エリアマスタ[[#This Row],[地区]])</f>
        <v>#NAME?</v>
      </c>
    </row>
    <row r="871" spans="1:10">
      <c r="A871" s="272">
        <v>108</v>
      </c>
      <c r="B871" s="272">
        <v>32</v>
      </c>
      <c r="C871" s="99" t="str">
        <f t="shared" si="14"/>
        <v>108-32</v>
      </c>
      <c r="D871" s="102" t="e" cm="1">
        <f t="array" aca="1" ref="D871" ca="1">地区名(エリアマスタ[[#This Row],[地区]])</f>
        <v>#NAME?</v>
      </c>
      <c r="E871" s="282">
        <f>エリアマスタ[[#This Row],[No]]</f>
        <v>32</v>
      </c>
      <c r="F871" s="281" t="s">
        <v>1013</v>
      </c>
      <c r="G871" s="283">
        <v>0</v>
      </c>
      <c r="H871" s="283">
        <v>340</v>
      </c>
      <c r="I871" s="283">
        <f>エリアマスタ[[#This Row],[戸建件数]]+エリアマスタ[[#This Row],[集合住宅件数]]</f>
        <v>340</v>
      </c>
      <c r="J871" s="283" t="e" cm="1">
        <f t="array" aca="1" ref="J871" ca="1">単価区分(エリアマスタ[[#This Row],[地区]])</f>
        <v>#NAME?</v>
      </c>
    </row>
    <row r="872" spans="1:10">
      <c r="A872" s="272">
        <v>108</v>
      </c>
      <c r="B872" s="272">
        <v>33</v>
      </c>
      <c r="C872" s="99" t="str">
        <f t="shared" si="14"/>
        <v>108-33</v>
      </c>
      <c r="D872" s="102" t="e" cm="1">
        <f t="array" aca="1" ref="D872" ca="1">地区名(エリアマスタ[[#This Row],[地区]])</f>
        <v>#NAME?</v>
      </c>
      <c r="E872" s="282">
        <f>エリアマスタ[[#This Row],[No]]</f>
        <v>33</v>
      </c>
      <c r="F872" s="281" t="s">
        <v>1014</v>
      </c>
      <c r="G872" s="283">
        <v>30</v>
      </c>
      <c r="H872" s="283">
        <v>70</v>
      </c>
      <c r="I872" s="283">
        <f>エリアマスタ[[#This Row],[戸建件数]]+エリアマスタ[[#This Row],[集合住宅件数]]</f>
        <v>100</v>
      </c>
      <c r="J872" s="283" t="e" cm="1">
        <f t="array" aca="1" ref="J872" ca="1">単価区分(エリアマスタ[[#This Row],[地区]])</f>
        <v>#NAME?</v>
      </c>
    </row>
    <row r="873" spans="1:10">
      <c r="A873" s="272">
        <v>108</v>
      </c>
      <c r="B873" s="272">
        <v>34</v>
      </c>
      <c r="C873" s="99" t="str">
        <f t="shared" si="14"/>
        <v>108-34</v>
      </c>
      <c r="D873" s="102" t="e" cm="1">
        <f t="array" aca="1" ref="D873" ca="1">地区名(エリアマスタ[[#This Row],[地区]])</f>
        <v>#NAME?</v>
      </c>
      <c r="E873" s="282">
        <f>エリアマスタ[[#This Row],[No]]</f>
        <v>34</v>
      </c>
      <c r="F873" s="281" t="s">
        <v>1015</v>
      </c>
      <c r="G873" s="283">
        <v>70</v>
      </c>
      <c r="H873" s="283">
        <v>5</v>
      </c>
      <c r="I873" s="283">
        <f>エリアマスタ[[#This Row],[戸建件数]]+エリアマスタ[[#This Row],[集合住宅件数]]</f>
        <v>75</v>
      </c>
      <c r="J873" s="283" t="e" cm="1">
        <f t="array" aca="1" ref="J873" ca="1">単価区分(エリアマスタ[[#This Row],[地区]])</f>
        <v>#NAME?</v>
      </c>
    </row>
    <row r="874" spans="1:10">
      <c r="A874" s="272">
        <v>109</v>
      </c>
      <c r="B874" s="272">
        <v>1</v>
      </c>
      <c r="C874" s="99" t="str">
        <f t="shared" si="14"/>
        <v>109-1</v>
      </c>
      <c r="D874" s="102" t="e" cm="1">
        <f t="array" aca="1" ref="D874" ca="1">地区名(エリアマスタ[[#This Row],[地区]])</f>
        <v>#NAME?</v>
      </c>
      <c r="E874" s="282">
        <f>エリアマスタ[[#This Row],[No]]</f>
        <v>1</v>
      </c>
      <c r="F874" s="281" t="s">
        <v>1016</v>
      </c>
      <c r="G874" s="283">
        <v>40</v>
      </c>
      <c r="H874" s="283">
        <v>50</v>
      </c>
      <c r="I874" s="283">
        <f>エリアマスタ[[#This Row],[戸建件数]]+エリアマスタ[[#This Row],[集合住宅件数]]</f>
        <v>90</v>
      </c>
      <c r="J874" s="283" t="e" cm="1">
        <f t="array" aca="1" ref="J874" ca="1">単価区分(エリアマスタ[[#This Row],[地区]])</f>
        <v>#NAME?</v>
      </c>
    </row>
    <row r="875" spans="1:10">
      <c r="A875" s="272">
        <v>109</v>
      </c>
      <c r="B875" s="272">
        <v>2</v>
      </c>
      <c r="C875" s="99" t="str">
        <f t="shared" si="14"/>
        <v>109-2</v>
      </c>
      <c r="D875" s="102" t="e" cm="1">
        <f t="array" aca="1" ref="D875" ca="1">地区名(エリアマスタ[[#This Row],[地区]])</f>
        <v>#NAME?</v>
      </c>
      <c r="E875" s="282">
        <f>エリアマスタ[[#This Row],[No]]</f>
        <v>2</v>
      </c>
      <c r="F875" s="281" t="s">
        <v>1017</v>
      </c>
      <c r="G875" s="283">
        <v>20</v>
      </c>
      <c r="H875" s="283">
        <v>90</v>
      </c>
      <c r="I875" s="283">
        <f>エリアマスタ[[#This Row],[戸建件数]]+エリアマスタ[[#This Row],[集合住宅件数]]</f>
        <v>110</v>
      </c>
      <c r="J875" s="283" t="e" cm="1">
        <f t="array" aca="1" ref="J875" ca="1">単価区分(エリアマスタ[[#This Row],[地区]])</f>
        <v>#NAME?</v>
      </c>
    </row>
    <row r="876" spans="1:10">
      <c r="A876" s="272">
        <v>109</v>
      </c>
      <c r="B876" s="272">
        <v>3</v>
      </c>
      <c r="C876" s="99" t="str">
        <f t="shared" si="14"/>
        <v>109-3</v>
      </c>
      <c r="D876" s="102" t="e" cm="1">
        <f t="array" aca="1" ref="D876" ca="1">地区名(エリアマスタ[[#This Row],[地区]])</f>
        <v>#NAME?</v>
      </c>
      <c r="E876" s="282">
        <f>エリアマスタ[[#This Row],[No]]</f>
        <v>3</v>
      </c>
      <c r="F876" s="281" t="s">
        <v>1018</v>
      </c>
      <c r="G876" s="283">
        <v>140</v>
      </c>
      <c r="H876" s="283">
        <v>125</v>
      </c>
      <c r="I876" s="283">
        <f>エリアマスタ[[#This Row],[戸建件数]]+エリアマスタ[[#This Row],[集合住宅件数]]</f>
        <v>265</v>
      </c>
      <c r="J876" s="283" t="e" cm="1">
        <f t="array" aca="1" ref="J876" ca="1">単価区分(エリアマスタ[[#This Row],[地区]])</f>
        <v>#NAME?</v>
      </c>
    </row>
    <row r="877" spans="1:10">
      <c r="A877" s="272">
        <v>109</v>
      </c>
      <c r="B877" s="272">
        <v>4</v>
      </c>
      <c r="C877" s="99" t="str">
        <f t="shared" si="14"/>
        <v>109-4</v>
      </c>
      <c r="D877" s="102" t="e" cm="1">
        <f t="array" aca="1" ref="D877" ca="1">地区名(エリアマスタ[[#This Row],[地区]])</f>
        <v>#NAME?</v>
      </c>
      <c r="E877" s="282">
        <f>エリアマスタ[[#This Row],[No]]</f>
        <v>4</v>
      </c>
      <c r="F877" s="281" t="s">
        <v>1019</v>
      </c>
      <c r="G877" s="283">
        <v>165</v>
      </c>
      <c r="H877" s="283">
        <v>70</v>
      </c>
      <c r="I877" s="283">
        <f>エリアマスタ[[#This Row],[戸建件数]]+エリアマスタ[[#This Row],[集合住宅件数]]</f>
        <v>235</v>
      </c>
      <c r="J877" s="283" t="e" cm="1">
        <f t="array" aca="1" ref="J877" ca="1">単価区分(エリアマスタ[[#This Row],[地区]])</f>
        <v>#NAME?</v>
      </c>
    </row>
    <row r="878" spans="1:10">
      <c r="A878" s="272">
        <v>109</v>
      </c>
      <c r="B878" s="272">
        <v>5</v>
      </c>
      <c r="C878" s="99" t="str">
        <f t="shared" si="14"/>
        <v>109-5</v>
      </c>
      <c r="D878" s="102" t="e" cm="1">
        <f t="array" aca="1" ref="D878" ca="1">地区名(エリアマスタ[[#This Row],[地区]])</f>
        <v>#NAME?</v>
      </c>
      <c r="E878" s="282">
        <f>エリアマスタ[[#This Row],[No]]</f>
        <v>5</v>
      </c>
      <c r="F878" s="281" t="s">
        <v>1020</v>
      </c>
      <c r="G878" s="283">
        <v>180</v>
      </c>
      <c r="H878" s="283">
        <v>100</v>
      </c>
      <c r="I878" s="283">
        <f>エリアマスタ[[#This Row],[戸建件数]]+エリアマスタ[[#This Row],[集合住宅件数]]</f>
        <v>280</v>
      </c>
      <c r="J878" s="283" t="e" cm="1">
        <f t="array" aca="1" ref="J878" ca="1">単価区分(エリアマスタ[[#This Row],[地区]])</f>
        <v>#NAME?</v>
      </c>
    </row>
    <row r="879" spans="1:10">
      <c r="A879" s="272">
        <v>109</v>
      </c>
      <c r="B879" s="272">
        <v>6</v>
      </c>
      <c r="C879" s="99" t="str">
        <f t="shared" si="14"/>
        <v>109-6</v>
      </c>
      <c r="D879" s="102" t="e" cm="1">
        <f t="array" aca="1" ref="D879" ca="1">地区名(エリアマスタ[[#This Row],[地区]])</f>
        <v>#NAME?</v>
      </c>
      <c r="E879" s="282">
        <f>エリアマスタ[[#This Row],[No]]</f>
        <v>6</v>
      </c>
      <c r="F879" s="281" t="s">
        <v>1021</v>
      </c>
      <c r="G879" s="283">
        <v>185</v>
      </c>
      <c r="H879" s="283">
        <v>90</v>
      </c>
      <c r="I879" s="283">
        <f>エリアマスタ[[#This Row],[戸建件数]]+エリアマスタ[[#This Row],[集合住宅件数]]</f>
        <v>275</v>
      </c>
      <c r="J879" s="283" t="e" cm="1">
        <f t="array" aca="1" ref="J879" ca="1">単価区分(エリアマスタ[[#This Row],[地区]])</f>
        <v>#NAME?</v>
      </c>
    </row>
    <row r="880" spans="1:10">
      <c r="A880" s="272">
        <v>109</v>
      </c>
      <c r="B880" s="272">
        <v>7</v>
      </c>
      <c r="C880" s="99" t="str">
        <f t="shared" si="14"/>
        <v>109-7</v>
      </c>
      <c r="D880" s="102" t="e" cm="1">
        <f t="array" aca="1" ref="D880" ca="1">地区名(エリアマスタ[[#This Row],[地区]])</f>
        <v>#NAME?</v>
      </c>
      <c r="E880" s="282">
        <f>エリアマスタ[[#This Row],[No]]</f>
        <v>7</v>
      </c>
      <c r="F880" s="281" t="s">
        <v>1022</v>
      </c>
      <c r="G880" s="283">
        <v>110</v>
      </c>
      <c r="H880" s="283">
        <v>80</v>
      </c>
      <c r="I880" s="283">
        <f>エリアマスタ[[#This Row],[戸建件数]]+エリアマスタ[[#This Row],[集合住宅件数]]</f>
        <v>190</v>
      </c>
      <c r="J880" s="283" t="e" cm="1">
        <f t="array" aca="1" ref="J880" ca="1">単価区分(エリアマスタ[[#This Row],[地区]])</f>
        <v>#NAME?</v>
      </c>
    </row>
    <row r="881" spans="1:10">
      <c r="A881" s="272">
        <v>109</v>
      </c>
      <c r="B881" s="272">
        <v>8</v>
      </c>
      <c r="C881" s="99" t="str">
        <f t="shared" si="14"/>
        <v>109-8</v>
      </c>
      <c r="D881" s="102" t="e" cm="1">
        <f t="array" aca="1" ref="D881" ca="1">地区名(エリアマスタ[[#This Row],[地区]])</f>
        <v>#NAME?</v>
      </c>
      <c r="E881" s="282">
        <f>エリアマスタ[[#This Row],[No]]</f>
        <v>8</v>
      </c>
      <c r="F881" s="281" t="s">
        <v>1023</v>
      </c>
      <c r="G881" s="283">
        <v>60</v>
      </c>
      <c r="H881" s="283">
        <v>5</v>
      </c>
      <c r="I881" s="283">
        <f>エリアマスタ[[#This Row],[戸建件数]]+エリアマスタ[[#This Row],[集合住宅件数]]</f>
        <v>65</v>
      </c>
      <c r="J881" s="283" t="e" cm="1">
        <f t="array" aca="1" ref="J881" ca="1">単価区分(エリアマスタ[[#This Row],[地区]])</f>
        <v>#NAME?</v>
      </c>
    </row>
    <row r="882" spans="1:10">
      <c r="A882" s="272">
        <v>109</v>
      </c>
      <c r="B882" s="272">
        <v>9</v>
      </c>
      <c r="C882" s="99" t="str">
        <f t="shared" si="14"/>
        <v>109-9</v>
      </c>
      <c r="D882" s="102" t="e" cm="1">
        <f t="array" aca="1" ref="D882" ca="1">地区名(エリアマスタ[[#This Row],[地区]])</f>
        <v>#NAME?</v>
      </c>
      <c r="E882" s="282">
        <f>エリアマスタ[[#This Row],[No]]</f>
        <v>9</v>
      </c>
      <c r="F882" s="281" t="s">
        <v>1024</v>
      </c>
      <c r="G882" s="283">
        <v>120</v>
      </c>
      <c r="H882" s="283">
        <v>15</v>
      </c>
      <c r="I882" s="283">
        <f>エリアマスタ[[#This Row],[戸建件数]]+エリアマスタ[[#This Row],[集合住宅件数]]</f>
        <v>135</v>
      </c>
      <c r="J882" s="283" t="e" cm="1">
        <f t="array" aca="1" ref="J882" ca="1">単価区分(エリアマスタ[[#This Row],[地区]])</f>
        <v>#NAME?</v>
      </c>
    </row>
    <row r="883" spans="1:10">
      <c r="A883" s="272">
        <v>109</v>
      </c>
      <c r="B883" s="272">
        <v>10</v>
      </c>
      <c r="C883" s="99" t="str">
        <f t="shared" si="14"/>
        <v>109-10</v>
      </c>
      <c r="D883" s="102" t="e" cm="1">
        <f t="array" aca="1" ref="D883" ca="1">地区名(エリアマスタ[[#This Row],[地区]])</f>
        <v>#NAME?</v>
      </c>
      <c r="E883" s="282">
        <f>エリアマスタ[[#This Row],[No]]</f>
        <v>10</v>
      </c>
      <c r="F883" s="281" t="s">
        <v>1025</v>
      </c>
      <c r="G883" s="283">
        <v>60</v>
      </c>
      <c r="H883" s="283">
        <v>0</v>
      </c>
      <c r="I883" s="283">
        <f>エリアマスタ[[#This Row],[戸建件数]]+エリアマスタ[[#This Row],[集合住宅件数]]</f>
        <v>60</v>
      </c>
      <c r="J883" s="283" t="e" cm="1">
        <f t="array" aca="1" ref="J883" ca="1">単価区分(エリアマスタ[[#This Row],[地区]])</f>
        <v>#NAME?</v>
      </c>
    </row>
    <row r="884" spans="1:10">
      <c r="A884" s="272">
        <v>109</v>
      </c>
      <c r="B884" s="272">
        <v>11</v>
      </c>
      <c r="C884" s="99" t="str">
        <f t="shared" si="14"/>
        <v>109-11</v>
      </c>
      <c r="D884" s="102" t="e" cm="1">
        <f t="array" aca="1" ref="D884" ca="1">地区名(エリアマスタ[[#This Row],[地区]])</f>
        <v>#NAME?</v>
      </c>
      <c r="E884" s="282">
        <f>エリアマスタ[[#This Row],[No]]</f>
        <v>11</v>
      </c>
      <c r="F884" s="281" t="s">
        <v>1026</v>
      </c>
      <c r="G884" s="283">
        <v>130</v>
      </c>
      <c r="H884" s="283">
        <v>140</v>
      </c>
      <c r="I884" s="283">
        <f>エリアマスタ[[#This Row],[戸建件数]]+エリアマスタ[[#This Row],[集合住宅件数]]</f>
        <v>270</v>
      </c>
      <c r="J884" s="283" t="e" cm="1">
        <f t="array" aca="1" ref="J884" ca="1">単価区分(エリアマスタ[[#This Row],[地区]])</f>
        <v>#NAME?</v>
      </c>
    </row>
    <row r="885" spans="1:10">
      <c r="A885" s="272">
        <v>109</v>
      </c>
      <c r="B885" s="272">
        <v>12</v>
      </c>
      <c r="C885" s="99" t="str">
        <f t="shared" si="14"/>
        <v>109-12</v>
      </c>
      <c r="D885" s="102" t="e" cm="1">
        <f t="array" aca="1" ref="D885" ca="1">地区名(エリアマスタ[[#This Row],[地区]])</f>
        <v>#NAME?</v>
      </c>
      <c r="E885" s="282">
        <f>エリアマスタ[[#This Row],[No]]</f>
        <v>12</v>
      </c>
      <c r="F885" s="281" t="s">
        <v>1027</v>
      </c>
      <c r="G885" s="283">
        <v>10</v>
      </c>
      <c r="H885" s="283">
        <v>20</v>
      </c>
      <c r="I885" s="283">
        <f>エリアマスタ[[#This Row],[戸建件数]]+エリアマスタ[[#This Row],[集合住宅件数]]</f>
        <v>30</v>
      </c>
      <c r="J885" s="283" t="e" cm="1">
        <f t="array" aca="1" ref="J885" ca="1">単価区分(エリアマスタ[[#This Row],[地区]])</f>
        <v>#NAME?</v>
      </c>
    </row>
    <row r="886" spans="1:10">
      <c r="A886" s="272">
        <v>109</v>
      </c>
      <c r="B886" s="272">
        <v>13</v>
      </c>
      <c r="C886" s="99" t="str">
        <f t="shared" si="14"/>
        <v>109-13</v>
      </c>
      <c r="D886" s="102" t="e" cm="1">
        <f t="array" aca="1" ref="D886" ca="1">地区名(エリアマスタ[[#This Row],[地区]])</f>
        <v>#NAME?</v>
      </c>
      <c r="E886" s="282">
        <f>エリアマスタ[[#This Row],[No]]</f>
        <v>13</v>
      </c>
      <c r="F886" s="281" t="s">
        <v>1028</v>
      </c>
      <c r="G886" s="283">
        <v>240</v>
      </c>
      <c r="H886" s="283">
        <v>50</v>
      </c>
      <c r="I886" s="283">
        <f>エリアマスタ[[#This Row],[戸建件数]]+エリアマスタ[[#This Row],[集合住宅件数]]</f>
        <v>290</v>
      </c>
      <c r="J886" s="283" t="e" cm="1">
        <f t="array" aca="1" ref="J886" ca="1">単価区分(エリアマスタ[[#This Row],[地区]])</f>
        <v>#NAME?</v>
      </c>
    </row>
    <row r="887" spans="1:10">
      <c r="A887" s="272">
        <v>109</v>
      </c>
      <c r="B887" s="272">
        <v>14</v>
      </c>
      <c r="C887" s="99" t="str">
        <f t="shared" si="14"/>
        <v>109-14</v>
      </c>
      <c r="D887" s="102" t="e" cm="1">
        <f t="array" aca="1" ref="D887" ca="1">地区名(エリアマスタ[[#This Row],[地区]])</f>
        <v>#NAME?</v>
      </c>
      <c r="E887" s="282">
        <f>エリアマスタ[[#This Row],[No]]</f>
        <v>14</v>
      </c>
      <c r="F887" s="281" t="s">
        <v>1029</v>
      </c>
      <c r="G887" s="283">
        <v>1260</v>
      </c>
      <c r="H887" s="283">
        <v>1100</v>
      </c>
      <c r="I887" s="283">
        <f>エリアマスタ[[#This Row],[戸建件数]]+エリアマスタ[[#This Row],[集合住宅件数]]</f>
        <v>2360</v>
      </c>
      <c r="J887" s="283" t="e" cm="1">
        <f t="array" aca="1" ref="J887" ca="1">単価区分(エリアマスタ[[#This Row],[地区]])</f>
        <v>#NAME?</v>
      </c>
    </row>
    <row r="888" spans="1:10">
      <c r="A888" s="272">
        <v>109</v>
      </c>
      <c r="B888" s="272">
        <v>16</v>
      </c>
      <c r="C888" s="99" t="str">
        <f t="shared" si="14"/>
        <v>109-16</v>
      </c>
      <c r="D888" s="102" t="e" cm="1">
        <f t="array" aca="1" ref="D888" ca="1">地区名(エリアマスタ[[#This Row],[地区]])</f>
        <v>#NAME?</v>
      </c>
      <c r="E888" s="282">
        <f>エリアマスタ[[#This Row],[No]]</f>
        <v>16</v>
      </c>
      <c r="F888" s="281" t="s">
        <v>1031</v>
      </c>
      <c r="G888" s="283">
        <v>780</v>
      </c>
      <c r="H888" s="283">
        <v>200</v>
      </c>
      <c r="I888" s="283">
        <f>エリアマスタ[[#This Row],[戸建件数]]+エリアマスタ[[#This Row],[集合住宅件数]]</f>
        <v>980</v>
      </c>
      <c r="J888" s="283" t="e" cm="1">
        <f t="array" aca="1" ref="J888" ca="1">単価区分(エリアマスタ[[#This Row],[地区]])</f>
        <v>#NAME?</v>
      </c>
    </row>
    <row r="889" spans="1:10">
      <c r="A889" s="272">
        <v>109</v>
      </c>
      <c r="B889" s="272">
        <v>17</v>
      </c>
      <c r="C889" s="99" t="str">
        <f t="shared" si="14"/>
        <v>109-17</v>
      </c>
      <c r="D889" s="102" t="e" cm="1">
        <f t="array" aca="1" ref="D889" ca="1">地区名(エリアマスタ[[#This Row],[地区]])</f>
        <v>#NAME?</v>
      </c>
      <c r="E889" s="282">
        <f>エリアマスタ[[#This Row],[No]]</f>
        <v>17</v>
      </c>
      <c r="F889" s="281" t="s">
        <v>1032</v>
      </c>
      <c r="G889" s="283">
        <v>160</v>
      </c>
      <c r="H889" s="283">
        <v>45</v>
      </c>
      <c r="I889" s="283">
        <f>エリアマスタ[[#This Row],[戸建件数]]+エリアマスタ[[#This Row],[集合住宅件数]]</f>
        <v>205</v>
      </c>
      <c r="J889" s="283" t="e" cm="1">
        <f t="array" aca="1" ref="J889" ca="1">単価区分(エリアマスタ[[#This Row],[地区]])</f>
        <v>#NAME?</v>
      </c>
    </row>
    <row r="890" spans="1:10">
      <c r="A890" s="272">
        <v>109</v>
      </c>
      <c r="B890" s="272">
        <v>18</v>
      </c>
      <c r="C890" s="99" t="str">
        <f t="shared" si="14"/>
        <v>109-18</v>
      </c>
      <c r="D890" s="102" t="e" cm="1">
        <f t="array" aca="1" ref="D890" ca="1">地区名(エリアマスタ[[#This Row],[地区]])</f>
        <v>#NAME?</v>
      </c>
      <c r="E890" s="282">
        <f>エリアマスタ[[#This Row],[No]]</f>
        <v>18</v>
      </c>
      <c r="F890" s="281" t="s">
        <v>1033</v>
      </c>
      <c r="G890" s="283">
        <v>50</v>
      </c>
      <c r="H890" s="283">
        <v>5</v>
      </c>
      <c r="I890" s="283">
        <f>エリアマスタ[[#This Row],[戸建件数]]+エリアマスタ[[#This Row],[集合住宅件数]]</f>
        <v>55</v>
      </c>
      <c r="J890" s="283" t="e" cm="1">
        <f t="array" aca="1" ref="J890" ca="1">単価区分(エリアマスタ[[#This Row],[地区]])</f>
        <v>#NAME?</v>
      </c>
    </row>
    <row r="891" spans="1:10">
      <c r="A891" s="272">
        <v>109</v>
      </c>
      <c r="B891" s="272">
        <v>19</v>
      </c>
      <c r="C891" s="99" t="str">
        <f t="shared" si="14"/>
        <v>109-19</v>
      </c>
      <c r="D891" s="102" t="e" cm="1">
        <f t="array" aca="1" ref="D891" ca="1">地区名(エリアマスタ[[#This Row],[地区]])</f>
        <v>#NAME?</v>
      </c>
      <c r="E891" s="282">
        <f>エリアマスタ[[#This Row],[No]]</f>
        <v>19</v>
      </c>
      <c r="F891" s="281" t="s">
        <v>1034</v>
      </c>
      <c r="G891" s="283">
        <v>745</v>
      </c>
      <c r="H891" s="283">
        <v>280</v>
      </c>
      <c r="I891" s="283">
        <f>エリアマスタ[[#This Row],[戸建件数]]+エリアマスタ[[#This Row],[集合住宅件数]]</f>
        <v>1025</v>
      </c>
      <c r="J891" s="283" t="e" cm="1">
        <f t="array" aca="1" ref="J891" ca="1">単価区分(エリアマスタ[[#This Row],[地区]])</f>
        <v>#NAME?</v>
      </c>
    </row>
    <row r="892" spans="1:10">
      <c r="A892" s="272">
        <v>109</v>
      </c>
      <c r="B892" s="272">
        <v>20</v>
      </c>
      <c r="C892" s="99" t="str">
        <f t="shared" si="14"/>
        <v>109-20</v>
      </c>
      <c r="D892" s="102" t="e" cm="1">
        <f t="array" aca="1" ref="D892" ca="1">地区名(エリアマスタ[[#This Row],[地区]])</f>
        <v>#NAME?</v>
      </c>
      <c r="E892" s="282">
        <f>エリアマスタ[[#This Row],[No]]</f>
        <v>20</v>
      </c>
      <c r="F892" s="281" t="s">
        <v>1035</v>
      </c>
      <c r="G892" s="283">
        <v>530</v>
      </c>
      <c r="H892" s="283">
        <v>60</v>
      </c>
      <c r="I892" s="283">
        <f>エリアマスタ[[#This Row],[戸建件数]]+エリアマスタ[[#This Row],[集合住宅件数]]</f>
        <v>590</v>
      </c>
      <c r="J892" s="283" t="e" cm="1">
        <f t="array" aca="1" ref="J892" ca="1">単価区分(エリアマスタ[[#This Row],[地区]])</f>
        <v>#NAME?</v>
      </c>
    </row>
    <row r="893" spans="1:10">
      <c r="A893" s="272">
        <v>109</v>
      </c>
      <c r="B893" s="272">
        <v>21</v>
      </c>
      <c r="C893" s="99" t="str">
        <f t="shared" si="14"/>
        <v>109-21</v>
      </c>
      <c r="D893" s="102" t="e" cm="1">
        <f t="array" aca="1" ref="D893" ca="1">地区名(エリアマスタ[[#This Row],[地区]])</f>
        <v>#NAME?</v>
      </c>
      <c r="E893" s="282">
        <f>エリアマスタ[[#This Row],[No]]</f>
        <v>21</v>
      </c>
      <c r="F893" s="281" t="s">
        <v>1036</v>
      </c>
      <c r="G893" s="283">
        <v>190</v>
      </c>
      <c r="H893" s="283">
        <v>40</v>
      </c>
      <c r="I893" s="283">
        <f>エリアマスタ[[#This Row],[戸建件数]]+エリアマスタ[[#This Row],[集合住宅件数]]</f>
        <v>230</v>
      </c>
      <c r="J893" s="283" t="e" cm="1">
        <f t="array" aca="1" ref="J893" ca="1">単価区分(エリアマスタ[[#This Row],[地区]])</f>
        <v>#NAME?</v>
      </c>
    </row>
    <row r="894" spans="1:10">
      <c r="A894" s="272">
        <v>109</v>
      </c>
      <c r="B894" s="272">
        <v>22</v>
      </c>
      <c r="C894" s="99" t="str">
        <f t="shared" si="14"/>
        <v>109-22</v>
      </c>
      <c r="D894" s="102" t="e" cm="1">
        <f t="array" aca="1" ref="D894" ca="1">地区名(エリアマスタ[[#This Row],[地区]])</f>
        <v>#NAME?</v>
      </c>
      <c r="E894" s="282">
        <f>エリアマスタ[[#This Row],[No]]</f>
        <v>22</v>
      </c>
      <c r="F894" s="281" t="s">
        <v>1037</v>
      </c>
      <c r="G894" s="283">
        <v>530</v>
      </c>
      <c r="H894" s="283">
        <v>300</v>
      </c>
      <c r="I894" s="283">
        <f>エリアマスタ[[#This Row],[戸建件数]]+エリアマスタ[[#This Row],[集合住宅件数]]</f>
        <v>830</v>
      </c>
      <c r="J894" s="283" t="e" cm="1">
        <f t="array" aca="1" ref="J894" ca="1">単価区分(エリアマスタ[[#This Row],[地区]])</f>
        <v>#NAME?</v>
      </c>
    </row>
    <row r="895" spans="1:10">
      <c r="A895" s="272">
        <v>109</v>
      </c>
      <c r="B895" s="272">
        <v>23</v>
      </c>
      <c r="C895" s="99" t="str">
        <f t="shared" si="14"/>
        <v>109-23</v>
      </c>
      <c r="D895" s="102" t="e" cm="1">
        <f t="array" aca="1" ref="D895" ca="1">地区名(エリアマスタ[[#This Row],[地区]])</f>
        <v>#NAME?</v>
      </c>
      <c r="E895" s="282">
        <f>エリアマスタ[[#This Row],[No]]</f>
        <v>23</v>
      </c>
      <c r="F895" s="281" t="s">
        <v>1038</v>
      </c>
      <c r="G895" s="283">
        <v>410</v>
      </c>
      <c r="H895" s="283">
        <v>400</v>
      </c>
      <c r="I895" s="283">
        <f>エリアマスタ[[#This Row],[戸建件数]]+エリアマスタ[[#This Row],[集合住宅件数]]</f>
        <v>810</v>
      </c>
      <c r="J895" s="283" t="e" cm="1">
        <f t="array" aca="1" ref="J895" ca="1">単価区分(エリアマスタ[[#This Row],[地区]])</f>
        <v>#NAME?</v>
      </c>
    </row>
    <row r="896" spans="1:10">
      <c r="A896" s="272">
        <v>109</v>
      </c>
      <c r="B896" s="272">
        <v>24</v>
      </c>
      <c r="C896" s="99" t="str">
        <f t="shared" si="14"/>
        <v>109-24</v>
      </c>
      <c r="D896" s="102" t="e" cm="1">
        <f t="array" aca="1" ref="D896" ca="1">地区名(エリアマスタ[[#This Row],[地区]])</f>
        <v>#NAME?</v>
      </c>
      <c r="E896" s="282">
        <f>エリアマスタ[[#This Row],[No]]</f>
        <v>24</v>
      </c>
      <c r="F896" s="281" t="s">
        <v>1039</v>
      </c>
      <c r="G896" s="283">
        <v>300</v>
      </c>
      <c r="H896" s="283">
        <v>210</v>
      </c>
      <c r="I896" s="283">
        <f>エリアマスタ[[#This Row],[戸建件数]]+エリアマスタ[[#This Row],[集合住宅件数]]</f>
        <v>510</v>
      </c>
      <c r="J896" s="283" t="e" cm="1">
        <f t="array" aca="1" ref="J896" ca="1">単価区分(エリアマスタ[[#This Row],[地区]])</f>
        <v>#NAME?</v>
      </c>
    </row>
    <row r="897" spans="1:10">
      <c r="A897" s="272">
        <v>109</v>
      </c>
      <c r="B897" s="272">
        <v>25</v>
      </c>
      <c r="C897" s="99" t="str">
        <f t="shared" si="14"/>
        <v>109-25</v>
      </c>
      <c r="D897" s="102" t="e" cm="1">
        <f t="array" aca="1" ref="D897" ca="1">地区名(エリアマスタ[[#This Row],[地区]])</f>
        <v>#NAME?</v>
      </c>
      <c r="E897" s="282">
        <f>エリアマスタ[[#This Row],[No]]</f>
        <v>25</v>
      </c>
      <c r="F897" s="281" t="s">
        <v>1040</v>
      </c>
      <c r="G897" s="283">
        <v>680</v>
      </c>
      <c r="H897" s="283">
        <v>150</v>
      </c>
      <c r="I897" s="283">
        <f>エリアマスタ[[#This Row],[戸建件数]]+エリアマスタ[[#This Row],[集合住宅件数]]</f>
        <v>830</v>
      </c>
      <c r="J897" s="283" t="e" cm="1">
        <f t="array" aca="1" ref="J897" ca="1">単価区分(エリアマスタ[[#This Row],[地区]])</f>
        <v>#NAME?</v>
      </c>
    </row>
    <row r="898" spans="1:10">
      <c r="A898" s="272">
        <v>109</v>
      </c>
      <c r="B898" s="272">
        <v>26</v>
      </c>
      <c r="C898" s="99" t="str">
        <f t="shared" si="14"/>
        <v>109-26</v>
      </c>
      <c r="D898" s="102" t="e" cm="1">
        <f t="array" aca="1" ref="D898" ca="1">地区名(エリアマスタ[[#This Row],[地区]])</f>
        <v>#NAME?</v>
      </c>
      <c r="E898" s="282">
        <f>エリアマスタ[[#This Row],[No]]</f>
        <v>26</v>
      </c>
      <c r="F898" s="281" t="s">
        <v>1041</v>
      </c>
      <c r="G898" s="283">
        <v>475</v>
      </c>
      <c r="H898" s="283">
        <v>65</v>
      </c>
      <c r="I898" s="283">
        <f>エリアマスタ[[#This Row],[戸建件数]]+エリアマスタ[[#This Row],[集合住宅件数]]</f>
        <v>540</v>
      </c>
      <c r="J898" s="283" t="e" cm="1">
        <f t="array" aca="1" ref="J898" ca="1">単価区分(エリアマスタ[[#This Row],[地区]])</f>
        <v>#NAME?</v>
      </c>
    </row>
    <row r="899" spans="1:10">
      <c r="A899" s="272">
        <v>109</v>
      </c>
      <c r="B899" s="272">
        <v>27</v>
      </c>
      <c r="C899" s="99" t="str">
        <f t="shared" ref="C899:C963" si="15">A899&amp;"-"&amp;B899</f>
        <v>109-27</v>
      </c>
      <c r="D899" s="102" t="e" cm="1">
        <f t="array" aca="1" ref="D899" ca="1">地区名(エリアマスタ[[#This Row],[地区]])</f>
        <v>#NAME?</v>
      </c>
      <c r="E899" s="282">
        <f>エリアマスタ[[#This Row],[No]]</f>
        <v>27</v>
      </c>
      <c r="F899" s="281" t="s">
        <v>1042</v>
      </c>
      <c r="G899" s="283">
        <v>140</v>
      </c>
      <c r="H899" s="283">
        <v>20</v>
      </c>
      <c r="I899" s="283">
        <f>エリアマスタ[[#This Row],[戸建件数]]+エリアマスタ[[#This Row],[集合住宅件数]]</f>
        <v>160</v>
      </c>
      <c r="J899" s="283" t="e" cm="1">
        <f t="array" aca="1" ref="J899" ca="1">単価区分(エリアマスタ[[#This Row],[地区]])</f>
        <v>#NAME?</v>
      </c>
    </row>
    <row r="900" spans="1:10">
      <c r="A900" s="272">
        <v>109</v>
      </c>
      <c r="B900" s="272">
        <v>28</v>
      </c>
      <c r="C900" s="99" t="str">
        <f t="shared" si="15"/>
        <v>109-28</v>
      </c>
      <c r="D900" s="102" t="e" cm="1">
        <f t="array" aca="1" ref="D900" ca="1">地区名(エリアマスタ[[#This Row],[地区]])</f>
        <v>#NAME?</v>
      </c>
      <c r="E900" s="282">
        <f>エリアマスタ[[#This Row],[No]]</f>
        <v>28</v>
      </c>
      <c r="F900" s="281" t="s">
        <v>1043</v>
      </c>
      <c r="G900" s="283">
        <v>635</v>
      </c>
      <c r="H900" s="283">
        <v>315</v>
      </c>
      <c r="I900" s="283">
        <f>エリアマスタ[[#This Row],[戸建件数]]+エリアマスタ[[#This Row],[集合住宅件数]]</f>
        <v>950</v>
      </c>
      <c r="J900" s="283" t="e" cm="1">
        <f t="array" aca="1" ref="J900" ca="1">単価区分(エリアマスタ[[#This Row],[地区]])</f>
        <v>#NAME?</v>
      </c>
    </row>
    <row r="901" spans="1:10">
      <c r="A901" s="272">
        <v>109</v>
      </c>
      <c r="B901" s="272">
        <v>29</v>
      </c>
      <c r="C901" s="99" t="str">
        <f t="shared" si="15"/>
        <v>109-29</v>
      </c>
      <c r="D901" s="102" t="e" cm="1">
        <f t="array" aca="1" ref="D901" ca="1">地区名(エリアマスタ[[#This Row],[地区]])</f>
        <v>#NAME?</v>
      </c>
      <c r="E901" s="282">
        <f>エリアマスタ[[#This Row],[No]]</f>
        <v>29</v>
      </c>
      <c r="F901" s="281" t="s">
        <v>1044</v>
      </c>
      <c r="G901" s="283">
        <v>300</v>
      </c>
      <c r="H901" s="283">
        <v>340</v>
      </c>
      <c r="I901" s="283">
        <f>エリアマスタ[[#This Row],[戸建件数]]+エリアマスタ[[#This Row],[集合住宅件数]]</f>
        <v>640</v>
      </c>
      <c r="J901" s="283" t="e" cm="1">
        <f t="array" aca="1" ref="J901" ca="1">単価区分(エリアマスタ[[#This Row],[地区]])</f>
        <v>#NAME?</v>
      </c>
    </row>
    <row r="902" spans="1:10">
      <c r="A902" s="272">
        <v>109</v>
      </c>
      <c r="B902" s="272">
        <v>30</v>
      </c>
      <c r="C902" s="99" t="str">
        <f t="shared" si="15"/>
        <v>109-30</v>
      </c>
      <c r="D902" s="102" t="e" cm="1">
        <f t="array" aca="1" ref="D902" ca="1">地区名(エリアマスタ[[#This Row],[地区]])</f>
        <v>#NAME?</v>
      </c>
      <c r="E902" s="282">
        <f>エリアマスタ[[#This Row],[No]]</f>
        <v>30</v>
      </c>
      <c r="F902" s="281" t="s">
        <v>1045</v>
      </c>
      <c r="G902" s="283">
        <v>280</v>
      </c>
      <c r="H902" s="283">
        <v>40</v>
      </c>
      <c r="I902" s="283">
        <f>エリアマスタ[[#This Row],[戸建件数]]+エリアマスタ[[#This Row],[集合住宅件数]]</f>
        <v>320</v>
      </c>
      <c r="J902" s="283" t="e" cm="1">
        <f t="array" aca="1" ref="J902" ca="1">単価区分(エリアマスタ[[#This Row],[地区]])</f>
        <v>#NAME?</v>
      </c>
    </row>
    <row r="903" spans="1:10">
      <c r="A903" s="272">
        <v>110</v>
      </c>
      <c r="B903" s="272">
        <v>1</v>
      </c>
      <c r="C903" s="99" t="str">
        <f t="shared" si="15"/>
        <v>110-1</v>
      </c>
      <c r="D903" s="102" t="e" cm="1">
        <f t="array" aca="1" ref="D903" ca="1">地区名(エリアマスタ[[#This Row],[地区]])</f>
        <v>#NAME?</v>
      </c>
      <c r="E903" s="282">
        <f>エリアマスタ[[#This Row],[No]]</f>
        <v>1</v>
      </c>
      <c r="F903" s="281" t="s">
        <v>1046</v>
      </c>
      <c r="G903" s="283">
        <v>375</v>
      </c>
      <c r="H903" s="283">
        <v>125</v>
      </c>
      <c r="I903" s="283">
        <f>エリアマスタ[[#This Row],[戸建件数]]+エリアマスタ[[#This Row],[集合住宅件数]]</f>
        <v>500</v>
      </c>
      <c r="J903" s="283" t="e" cm="1">
        <f t="array" aca="1" ref="J903" ca="1">単価区分(エリアマスタ[[#This Row],[地区]])</f>
        <v>#NAME?</v>
      </c>
    </row>
    <row r="904" spans="1:10">
      <c r="A904" s="272">
        <v>110</v>
      </c>
      <c r="B904" s="272">
        <v>2</v>
      </c>
      <c r="C904" s="99" t="str">
        <f t="shared" si="15"/>
        <v>110-2</v>
      </c>
      <c r="D904" s="102" t="e" cm="1">
        <f t="array" aca="1" ref="D904" ca="1">地区名(エリアマスタ[[#This Row],[地区]])</f>
        <v>#NAME?</v>
      </c>
      <c r="E904" s="282">
        <f>エリアマスタ[[#This Row],[No]]</f>
        <v>2</v>
      </c>
      <c r="F904" s="281" t="s">
        <v>1047</v>
      </c>
      <c r="G904" s="283">
        <v>525</v>
      </c>
      <c r="H904" s="283">
        <v>175</v>
      </c>
      <c r="I904" s="283">
        <f>エリアマスタ[[#This Row],[戸建件数]]+エリアマスタ[[#This Row],[集合住宅件数]]</f>
        <v>700</v>
      </c>
      <c r="J904" s="283" t="e" cm="1">
        <f t="array" aca="1" ref="J904" ca="1">単価区分(エリアマスタ[[#This Row],[地区]])</f>
        <v>#NAME?</v>
      </c>
    </row>
    <row r="905" spans="1:10">
      <c r="A905" s="272">
        <v>110</v>
      </c>
      <c r="B905" s="272">
        <v>3</v>
      </c>
      <c r="C905" s="99" t="str">
        <f t="shared" si="15"/>
        <v>110-3</v>
      </c>
      <c r="D905" s="102" t="e" cm="1">
        <f t="array" aca="1" ref="D905" ca="1">地区名(エリアマスタ[[#This Row],[地区]])</f>
        <v>#NAME?</v>
      </c>
      <c r="E905" s="282">
        <f>エリアマスタ[[#This Row],[No]]</f>
        <v>3</v>
      </c>
      <c r="F905" s="281" t="s">
        <v>1048</v>
      </c>
      <c r="G905" s="283">
        <v>135</v>
      </c>
      <c r="H905" s="283">
        <v>90</v>
      </c>
      <c r="I905" s="283">
        <f>エリアマスタ[[#This Row],[戸建件数]]+エリアマスタ[[#This Row],[集合住宅件数]]</f>
        <v>225</v>
      </c>
      <c r="J905" s="283" t="e" cm="1">
        <f t="array" aca="1" ref="J905" ca="1">単価区分(エリアマスタ[[#This Row],[地区]])</f>
        <v>#NAME?</v>
      </c>
    </row>
    <row r="906" spans="1:10">
      <c r="A906" s="272">
        <v>110</v>
      </c>
      <c r="B906" s="272">
        <v>4</v>
      </c>
      <c r="C906" s="99" t="str">
        <f t="shared" si="15"/>
        <v>110-4</v>
      </c>
      <c r="D906" s="102" t="e" cm="1">
        <f t="array" aca="1" ref="D906" ca="1">地区名(エリアマスタ[[#This Row],[地区]])</f>
        <v>#NAME?</v>
      </c>
      <c r="E906" s="282">
        <f>エリアマスタ[[#This Row],[No]]</f>
        <v>4</v>
      </c>
      <c r="F906" s="281" t="s">
        <v>1049</v>
      </c>
      <c r="G906" s="283">
        <v>185</v>
      </c>
      <c r="H906" s="283">
        <v>140</v>
      </c>
      <c r="I906" s="283">
        <f>エリアマスタ[[#This Row],[戸建件数]]+エリアマスタ[[#This Row],[集合住宅件数]]</f>
        <v>325</v>
      </c>
      <c r="J906" s="283" t="e" cm="1">
        <f t="array" aca="1" ref="J906" ca="1">単価区分(エリアマスタ[[#This Row],[地区]])</f>
        <v>#NAME?</v>
      </c>
    </row>
    <row r="907" spans="1:10">
      <c r="A907" s="272">
        <v>110</v>
      </c>
      <c r="B907" s="272">
        <v>5</v>
      </c>
      <c r="C907" s="99" t="str">
        <f t="shared" si="15"/>
        <v>110-5</v>
      </c>
      <c r="D907" s="102" t="e" cm="1">
        <f t="array" aca="1" ref="D907" ca="1">地区名(エリアマスタ[[#This Row],[地区]])</f>
        <v>#NAME?</v>
      </c>
      <c r="E907" s="282">
        <f>エリアマスタ[[#This Row],[No]]</f>
        <v>5</v>
      </c>
      <c r="F907" s="281" t="s">
        <v>1050</v>
      </c>
      <c r="G907" s="283">
        <v>245</v>
      </c>
      <c r="H907" s="283">
        <v>75</v>
      </c>
      <c r="I907" s="283">
        <f>エリアマスタ[[#This Row],[戸建件数]]+エリアマスタ[[#This Row],[集合住宅件数]]</f>
        <v>320</v>
      </c>
      <c r="J907" s="283" t="e" cm="1">
        <f t="array" aca="1" ref="J907" ca="1">単価区分(エリアマスタ[[#This Row],[地区]])</f>
        <v>#NAME?</v>
      </c>
    </row>
    <row r="908" spans="1:10">
      <c r="A908" s="272">
        <v>110</v>
      </c>
      <c r="B908" s="272">
        <v>6</v>
      </c>
      <c r="C908" s="99" t="str">
        <f t="shared" si="15"/>
        <v>110-6</v>
      </c>
      <c r="D908" s="102" t="e" cm="1">
        <f t="array" aca="1" ref="D908" ca="1">地区名(エリアマスタ[[#This Row],[地区]])</f>
        <v>#NAME?</v>
      </c>
      <c r="E908" s="282">
        <f>エリアマスタ[[#This Row],[No]]</f>
        <v>6</v>
      </c>
      <c r="F908" s="281" t="s">
        <v>1051</v>
      </c>
      <c r="G908" s="283">
        <v>1345</v>
      </c>
      <c r="H908" s="283">
        <v>755</v>
      </c>
      <c r="I908" s="283">
        <f>エリアマスタ[[#This Row],[戸建件数]]+エリアマスタ[[#This Row],[集合住宅件数]]</f>
        <v>2100</v>
      </c>
      <c r="J908" s="283" t="e" cm="1">
        <f t="array" aca="1" ref="J908" ca="1">単価区分(エリアマスタ[[#This Row],[地区]])</f>
        <v>#NAME?</v>
      </c>
    </row>
    <row r="909" spans="1:10">
      <c r="A909" s="272">
        <v>110</v>
      </c>
      <c r="B909" s="272">
        <v>7</v>
      </c>
      <c r="C909" s="99" t="str">
        <f t="shared" si="15"/>
        <v>110-7</v>
      </c>
      <c r="D909" s="102" t="e" cm="1">
        <f t="array" aca="1" ref="D909" ca="1">地区名(エリアマスタ[[#This Row],[地区]])</f>
        <v>#NAME?</v>
      </c>
      <c r="E909" s="282">
        <f>エリアマスタ[[#This Row],[No]]</f>
        <v>7</v>
      </c>
      <c r="F909" s="281" t="s">
        <v>1052</v>
      </c>
      <c r="G909" s="283">
        <v>85</v>
      </c>
      <c r="H909" s="283">
        <v>35</v>
      </c>
      <c r="I909" s="283">
        <f>エリアマスタ[[#This Row],[戸建件数]]+エリアマスタ[[#This Row],[集合住宅件数]]</f>
        <v>120</v>
      </c>
      <c r="J909" s="283" t="e" cm="1">
        <f t="array" aca="1" ref="J909" ca="1">単価区分(エリアマスタ[[#This Row],[地区]])</f>
        <v>#NAME?</v>
      </c>
    </row>
    <row r="910" spans="1:10">
      <c r="A910" s="272">
        <v>110</v>
      </c>
      <c r="B910" s="272">
        <v>8</v>
      </c>
      <c r="C910" s="99" t="str">
        <f t="shared" si="15"/>
        <v>110-8</v>
      </c>
      <c r="D910" s="102" t="e" cm="1">
        <f t="array" aca="1" ref="D910" ca="1">地区名(エリアマスタ[[#This Row],[地区]])</f>
        <v>#NAME?</v>
      </c>
      <c r="E910" s="282">
        <f>エリアマスタ[[#This Row],[No]]</f>
        <v>8</v>
      </c>
      <c r="F910" s="281" t="s">
        <v>1053</v>
      </c>
      <c r="G910" s="283">
        <v>50</v>
      </c>
      <c r="H910" s="283">
        <v>90</v>
      </c>
      <c r="I910" s="283">
        <f>エリアマスタ[[#This Row],[戸建件数]]+エリアマスタ[[#This Row],[集合住宅件数]]</f>
        <v>140</v>
      </c>
      <c r="J910" s="283" t="e" cm="1">
        <f t="array" aca="1" ref="J910" ca="1">単価区分(エリアマスタ[[#This Row],[地区]])</f>
        <v>#NAME?</v>
      </c>
    </row>
    <row r="911" spans="1:10">
      <c r="A911" s="272">
        <v>110</v>
      </c>
      <c r="B911" s="272">
        <v>9</v>
      </c>
      <c r="C911" s="99" t="str">
        <f t="shared" si="15"/>
        <v>110-9</v>
      </c>
      <c r="D911" s="102" t="e" cm="1">
        <f t="array" aca="1" ref="D911" ca="1">地区名(エリアマスタ[[#This Row],[地区]])</f>
        <v>#NAME?</v>
      </c>
      <c r="E911" s="282">
        <f>エリアマスタ[[#This Row],[No]]</f>
        <v>9</v>
      </c>
      <c r="F911" s="281" t="s">
        <v>1054</v>
      </c>
      <c r="G911" s="283">
        <v>125</v>
      </c>
      <c r="H911" s="283">
        <v>155</v>
      </c>
      <c r="I911" s="283">
        <f>エリアマスタ[[#This Row],[戸建件数]]+エリアマスタ[[#This Row],[集合住宅件数]]</f>
        <v>280</v>
      </c>
      <c r="J911" s="283" t="e" cm="1">
        <f t="array" aca="1" ref="J911" ca="1">単価区分(エリアマスタ[[#This Row],[地区]])</f>
        <v>#NAME?</v>
      </c>
    </row>
    <row r="912" spans="1:10">
      <c r="A912" s="272">
        <v>110</v>
      </c>
      <c r="B912" s="272">
        <v>10</v>
      </c>
      <c r="C912" s="99" t="str">
        <f t="shared" si="15"/>
        <v>110-10</v>
      </c>
      <c r="D912" s="102" t="e" cm="1">
        <f t="array" aca="1" ref="D912" ca="1">地区名(エリアマスタ[[#This Row],[地区]])</f>
        <v>#NAME?</v>
      </c>
      <c r="E912" s="282">
        <f>エリアマスタ[[#This Row],[No]]</f>
        <v>10</v>
      </c>
      <c r="F912" s="281" t="s">
        <v>1055</v>
      </c>
      <c r="G912" s="283">
        <v>130</v>
      </c>
      <c r="H912" s="283">
        <v>310</v>
      </c>
      <c r="I912" s="283">
        <f>エリアマスタ[[#This Row],[戸建件数]]+エリアマスタ[[#This Row],[集合住宅件数]]</f>
        <v>440</v>
      </c>
      <c r="J912" s="283" t="e" cm="1">
        <f t="array" aca="1" ref="J912" ca="1">単価区分(エリアマスタ[[#This Row],[地区]])</f>
        <v>#NAME?</v>
      </c>
    </row>
    <row r="913" spans="1:10">
      <c r="A913" s="272">
        <v>110</v>
      </c>
      <c r="B913" s="272">
        <v>11</v>
      </c>
      <c r="C913" s="99" t="str">
        <f t="shared" si="15"/>
        <v>110-11</v>
      </c>
      <c r="D913" s="102" t="e" cm="1">
        <f t="array" aca="1" ref="D913" ca="1">地区名(エリアマスタ[[#This Row],[地区]])</f>
        <v>#NAME?</v>
      </c>
      <c r="E913" s="282">
        <f>エリアマスタ[[#This Row],[No]]</f>
        <v>11</v>
      </c>
      <c r="F913" s="281" t="s">
        <v>1056</v>
      </c>
      <c r="G913" s="283">
        <v>100</v>
      </c>
      <c r="H913" s="283">
        <v>45</v>
      </c>
      <c r="I913" s="283">
        <f>エリアマスタ[[#This Row],[戸建件数]]+エリアマスタ[[#This Row],[集合住宅件数]]</f>
        <v>145</v>
      </c>
      <c r="J913" s="283" t="e" cm="1">
        <f t="array" aca="1" ref="J913" ca="1">単価区分(エリアマスタ[[#This Row],[地区]])</f>
        <v>#NAME?</v>
      </c>
    </row>
    <row r="914" spans="1:10">
      <c r="A914" s="272">
        <v>110</v>
      </c>
      <c r="B914" s="272">
        <v>12</v>
      </c>
      <c r="C914" s="99" t="str">
        <f t="shared" si="15"/>
        <v>110-12</v>
      </c>
      <c r="D914" s="102" t="e" cm="1">
        <f t="array" aca="1" ref="D914" ca="1">地区名(エリアマスタ[[#This Row],[地区]])</f>
        <v>#NAME?</v>
      </c>
      <c r="E914" s="282">
        <f>エリアマスタ[[#This Row],[No]]</f>
        <v>12</v>
      </c>
      <c r="F914" s="281" t="s">
        <v>1000</v>
      </c>
      <c r="G914" s="283">
        <v>65</v>
      </c>
      <c r="H914" s="283">
        <v>55</v>
      </c>
      <c r="I914" s="283">
        <f>エリアマスタ[[#This Row],[戸建件数]]+エリアマスタ[[#This Row],[集合住宅件数]]</f>
        <v>120</v>
      </c>
      <c r="J914" s="283" t="e" cm="1">
        <f t="array" aca="1" ref="J914" ca="1">単価区分(エリアマスタ[[#This Row],[地区]])</f>
        <v>#NAME?</v>
      </c>
    </row>
    <row r="915" spans="1:10">
      <c r="A915" s="272">
        <v>110</v>
      </c>
      <c r="B915" s="272">
        <v>13</v>
      </c>
      <c r="C915" s="99" t="str">
        <f t="shared" si="15"/>
        <v>110-13</v>
      </c>
      <c r="D915" s="102" t="e" cm="1">
        <f t="array" aca="1" ref="D915" ca="1">地区名(エリアマスタ[[#This Row],[地区]])</f>
        <v>#NAME?</v>
      </c>
      <c r="E915" s="282">
        <f>エリアマスタ[[#This Row],[No]]</f>
        <v>13</v>
      </c>
      <c r="F915" s="281" t="s">
        <v>152</v>
      </c>
      <c r="G915" s="283">
        <v>55</v>
      </c>
      <c r="H915" s="283">
        <v>15</v>
      </c>
      <c r="I915" s="283">
        <f>エリアマスタ[[#This Row],[戸建件数]]+エリアマスタ[[#This Row],[集合住宅件数]]</f>
        <v>70</v>
      </c>
      <c r="J915" s="283" t="e" cm="1">
        <f t="array" aca="1" ref="J915" ca="1">単価区分(エリアマスタ[[#This Row],[地区]])</f>
        <v>#NAME?</v>
      </c>
    </row>
    <row r="916" spans="1:10">
      <c r="A916" s="272">
        <v>110</v>
      </c>
      <c r="B916" s="272">
        <v>14</v>
      </c>
      <c r="C916" s="99" t="str">
        <f t="shared" si="15"/>
        <v>110-14</v>
      </c>
      <c r="D916" s="102" t="e" cm="1">
        <f t="array" aca="1" ref="D916" ca="1">地区名(エリアマスタ[[#This Row],[地区]])</f>
        <v>#NAME?</v>
      </c>
      <c r="E916" s="282">
        <f>エリアマスタ[[#This Row],[No]]</f>
        <v>14</v>
      </c>
      <c r="F916" s="281" t="s">
        <v>1057</v>
      </c>
      <c r="G916" s="283">
        <v>395</v>
      </c>
      <c r="H916" s="283">
        <v>65</v>
      </c>
      <c r="I916" s="283">
        <f>エリアマスタ[[#This Row],[戸建件数]]+エリアマスタ[[#This Row],[集合住宅件数]]</f>
        <v>460</v>
      </c>
      <c r="J916" s="283" t="e" cm="1">
        <f t="array" aca="1" ref="J916" ca="1">単価区分(エリアマスタ[[#This Row],[地区]])</f>
        <v>#NAME?</v>
      </c>
    </row>
    <row r="917" spans="1:10">
      <c r="A917" s="272">
        <v>110</v>
      </c>
      <c r="B917" s="272">
        <v>15</v>
      </c>
      <c r="C917" s="99" t="str">
        <f t="shared" si="15"/>
        <v>110-15</v>
      </c>
      <c r="D917" s="102" t="e" cm="1">
        <f t="array" aca="1" ref="D917" ca="1">地区名(エリアマスタ[[#This Row],[地区]])</f>
        <v>#NAME?</v>
      </c>
      <c r="E917" s="282">
        <f>エリアマスタ[[#This Row],[No]]</f>
        <v>15</v>
      </c>
      <c r="F917" s="281" t="s">
        <v>1058</v>
      </c>
      <c r="G917" s="283">
        <v>410</v>
      </c>
      <c r="H917" s="283">
        <v>85</v>
      </c>
      <c r="I917" s="283">
        <f>エリアマスタ[[#This Row],[戸建件数]]+エリアマスタ[[#This Row],[集合住宅件数]]</f>
        <v>495</v>
      </c>
      <c r="J917" s="283" t="e" cm="1">
        <f t="array" aca="1" ref="J917" ca="1">単価区分(エリアマスタ[[#This Row],[地区]])</f>
        <v>#NAME?</v>
      </c>
    </row>
    <row r="918" spans="1:10">
      <c r="A918" s="272">
        <v>110</v>
      </c>
      <c r="B918" s="272">
        <v>16</v>
      </c>
      <c r="C918" s="99" t="str">
        <f t="shared" si="15"/>
        <v>110-16</v>
      </c>
      <c r="D918" s="102" t="e" cm="1">
        <f t="array" aca="1" ref="D918" ca="1">地区名(エリアマスタ[[#This Row],[地区]])</f>
        <v>#NAME?</v>
      </c>
      <c r="E918" s="282">
        <f>エリアマスタ[[#This Row],[No]]</f>
        <v>16</v>
      </c>
      <c r="F918" s="281" t="s">
        <v>1059</v>
      </c>
      <c r="G918" s="283">
        <v>190</v>
      </c>
      <c r="H918" s="283">
        <v>55</v>
      </c>
      <c r="I918" s="283">
        <f>エリアマスタ[[#This Row],[戸建件数]]+エリアマスタ[[#This Row],[集合住宅件数]]</f>
        <v>245</v>
      </c>
      <c r="J918" s="283" t="e" cm="1">
        <f t="array" aca="1" ref="J918" ca="1">単価区分(エリアマスタ[[#This Row],[地区]])</f>
        <v>#NAME?</v>
      </c>
    </row>
    <row r="919" spans="1:10">
      <c r="A919" s="272">
        <v>110</v>
      </c>
      <c r="B919" s="272">
        <v>17</v>
      </c>
      <c r="C919" s="99" t="str">
        <f t="shared" si="15"/>
        <v>110-17</v>
      </c>
      <c r="D919" s="102" t="e" cm="1">
        <f t="array" aca="1" ref="D919" ca="1">地区名(エリアマスタ[[#This Row],[地区]])</f>
        <v>#NAME?</v>
      </c>
      <c r="E919" s="282">
        <f>エリアマスタ[[#This Row],[No]]</f>
        <v>17</v>
      </c>
      <c r="F919" s="281" t="s">
        <v>1060</v>
      </c>
      <c r="G919" s="283">
        <v>1065</v>
      </c>
      <c r="H919" s="283">
        <v>170</v>
      </c>
      <c r="I919" s="283">
        <f>エリアマスタ[[#This Row],[戸建件数]]+エリアマスタ[[#This Row],[集合住宅件数]]</f>
        <v>1235</v>
      </c>
      <c r="J919" s="283" t="e" cm="1">
        <f t="array" aca="1" ref="J919" ca="1">単価区分(エリアマスタ[[#This Row],[地区]])</f>
        <v>#NAME?</v>
      </c>
    </row>
    <row r="920" spans="1:10">
      <c r="A920" s="272">
        <v>110</v>
      </c>
      <c r="B920" s="272">
        <v>18</v>
      </c>
      <c r="C920" s="99" t="str">
        <f t="shared" si="15"/>
        <v>110-18</v>
      </c>
      <c r="D920" s="102" t="e" cm="1">
        <f t="array" aca="1" ref="D920" ca="1">地区名(エリアマスタ[[#This Row],[地区]])</f>
        <v>#NAME?</v>
      </c>
      <c r="E920" s="282">
        <f>エリアマスタ[[#This Row],[No]]</f>
        <v>18</v>
      </c>
      <c r="F920" s="281" t="s">
        <v>1061</v>
      </c>
      <c r="G920" s="283">
        <v>284</v>
      </c>
      <c r="H920" s="283">
        <v>366</v>
      </c>
      <c r="I920" s="283">
        <f>エリアマスタ[[#This Row],[戸建件数]]+エリアマスタ[[#This Row],[集合住宅件数]]</f>
        <v>650</v>
      </c>
      <c r="J920" s="283" t="e" cm="1">
        <f t="array" aca="1" ref="J920" ca="1">単価区分(エリアマスタ[[#This Row],[地区]])</f>
        <v>#NAME?</v>
      </c>
    </row>
    <row r="921" spans="1:10">
      <c r="A921" s="272">
        <v>110</v>
      </c>
      <c r="B921" s="272">
        <v>19</v>
      </c>
      <c r="C921" s="99" t="str">
        <f t="shared" si="15"/>
        <v>110-19</v>
      </c>
      <c r="D921" s="102" t="e" cm="1">
        <f t="array" aca="1" ref="D921" ca="1">地区名(エリアマスタ[[#This Row],[地区]])</f>
        <v>#NAME?</v>
      </c>
      <c r="E921" s="282">
        <f>エリアマスタ[[#This Row],[No]]</f>
        <v>19</v>
      </c>
      <c r="F921" s="281" t="s">
        <v>1062</v>
      </c>
      <c r="G921" s="283">
        <v>359</v>
      </c>
      <c r="H921" s="283">
        <v>51</v>
      </c>
      <c r="I921" s="283">
        <f>エリアマスタ[[#This Row],[戸建件数]]+エリアマスタ[[#This Row],[集合住宅件数]]</f>
        <v>410</v>
      </c>
      <c r="J921" s="283" t="e" cm="1">
        <f t="array" aca="1" ref="J921" ca="1">単価区分(エリアマスタ[[#This Row],[地区]])</f>
        <v>#NAME?</v>
      </c>
    </row>
    <row r="922" spans="1:10">
      <c r="A922" s="272">
        <v>110</v>
      </c>
      <c r="B922" s="272">
        <v>20</v>
      </c>
      <c r="C922" s="99" t="str">
        <f t="shared" si="15"/>
        <v>110-20</v>
      </c>
      <c r="D922" s="102" t="e" cm="1">
        <f t="array" aca="1" ref="D922" ca="1">地区名(エリアマスタ[[#This Row],[地区]])</f>
        <v>#NAME?</v>
      </c>
      <c r="E922" s="282">
        <f>エリアマスタ[[#This Row],[No]]</f>
        <v>20</v>
      </c>
      <c r="F922" s="281" t="s">
        <v>1063</v>
      </c>
      <c r="G922" s="283">
        <v>880</v>
      </c>
      <c r="H922" s="283">
        <v>490</v>
      </c>
      <c r="I922" s="283">
        <f>エリアマスタ[[#This Row],[戸建件数]]+エリアマスタ[[#This Row],[集合住宅件数]]</f>
        <v>1370</v>
      </c>
      <c r="J922" s="283" t="e" cm="1">
        <f t="array" aca="1" ref="J922" ca="1">単価区分(エリアマスタ[[#This Row],[地区]])</f>
        <v>#NAME?</v>
      </c>
    </row>
    <row r="923" spans="1:10">
      <c r="A923" s="272">
        <v>110</v>
      </c>
      <c r="B923" s="272">
        <v>21</v>
      </c>
      <c r="C923" s="99" t="str">
        <f t="shared" si="15"/>
        <v>110-21</v>
      </c>
      <c r="D923" s="102" t="e" cm="1">
        <f t="array" aca="1" ref="D923" ca="1">地区名(エリアマスタ[[#This Row],[地区]])</f>
        <v>#NAME?</v>
      </c>
      <c r="E923" s="282">
        <f>エリアマスタ[[#This Row],[No]]</f>
        <v>21</v>
      </c>
      <c r="F923" s="281" t="s">
        <v>1064</v>
      </c>
      <c r="G923" s="283">
        <v>85</v>
      </c>
      <c r="H923" s="283">
        <v>700</v>
      </c>
      <c r="I923" s="283">
        <f>エリアマスタ[[#This Row],[戸建件数]]+エリアマスタ[[#This Row],[集合住宅件数]]</f>
        <v>785</v>
      </c>
      <c r="J923" s="283" t="e" cm="1">
        <f t="array" aca="1" ref="J923" ca="1">単価区分(エリアマスタ[[#This Row],[地区]])</f>
        <v>#NAME?</v>
      </c>
    </row>
    <row r="924" spans="1:10">
      <c r="A924" s="272">
        <v>110</v>
      </c>
      <c r="B924" s="272">
        <v>22</v>
      </c>
      <c r="C924" s="99" t="str">
        <f t="shared" si="15"/>
        <v>110-22</v>
      </c>
      <c r="D924" s="102" t="e" cm="1">
        <f t="array" aca="1" ref="D924" ca="1">地区名(エリアマスタ[[#This Row],[地区]])</f>
        <v>#NAME?</v>
      </c>
      <c r="E924" s="282">
        <f>エリアマスタ[[#This Row],[No]]</f>
        <v>22</v>
      </c>
      <c r="F924" s="273" t="s">
        <v>3337</v>
      </c>
      <c r="G924" s="285">
        <v>80</v>
      </c>
      <c r="H924" s="285">
        <v>100</v>
      </c>
      <c r="I924" s="283">
        <f>エリアマスタ[[#This Row],[戸建件数]]+エリアマスタ[[#This Row],[集合住宅件数]]</f>
        <v>180</v>
      </c>
      <c r="J924" s="283" t="e" cm="1">
        <f t="array" aca="1" ref="J924" ca="1">単価区分(エリアマスタ[[#This Row],[地区]])</f>
        <v>#NAME?</v>
      </c>
    </row>
    <row r="925" spans="1:10">
      <c r="A925" s="272">
        <v>110</v>
      </c>
      <c r="B925" s="272">
        <v>23</v>
      </c>
      <c r="C925" s="99" t="str">
        <f t="shared" si="15"/>
        <v>110-23</v>
      </c>
      <c r="D925" s="102" t="e" cm="1">
        <f t="array" aca="1" ref="D925" ca="1">地区名(エリアマスタ[[#This Row],[地区]])</f>
        <v>#NAME?</v>
      </c>
      <c r="E925" s="282">
        <f>エリアマスタ[[#This Row],[No]]</f>
        <v>23</v>
      </c>
      <c r="F925" s="273" t="s">
        <v>3338</v>
      </c>
      <c r="G925" s="285">
        <v>80</v>
      </c>
      <c r="H925" s="285">
        <v>90</v>
      </c>
      <c r="I925" s="283">
        <f>エリアマスタ[[#This Row],[戸建件数]]+エリアマスタ[[#This Row],[集合住宅件数]]</f>
        <v>170</v>
      </c>
      <c r="J925" s="283" t="e" cm="1">
        <f t="array" aca="1" ref="J925" ca="1">単価区分(エリアマスタ[[#This Row],[地区]])</f>
        <v>#NAME?</v>
      </c>
    </row>
    <row r="926" spans="1:10">
      <c r="A926" s="272">
        <v>110</v>
      </c>
      <c r="B926" s="272">
        <v>24</v>
      </c>
      <c r="C926" s="99" t="str">
        <f t="shared" si="15"/>
        <v>110-24</v>
      </c>
      <c r="D926" s="102" t="e" cm="1">
        <f t="array" aca="1" ref="D926" ca="1">地区名(エリアマスタ[[#This Row],[地区]])</f>
        <v>#NAME?</v>
      </c>
      <c r="E926" s="282">
        <f>エリアマスタ[[#This Row],[No]]</f>
        <v>24</v>
      </c>
      <c r="F926" s="281" t="s">
        <v>995</v>
      </c>
      <c r="G926" s="283">
        <v>95</v>
      </c>
      <c r="H926" s="283">
        <v>20</v>
      </c>
      <c r="I926" s="283">
        <f>エリアマスタ[[#This Row],[戸建件数]]+エリアマスタ[[#This Row],[集合住宅件数]]</f>
        <v>115</v>
      </c>
      <c r="J926" s="283" t="e" cm="1">
        <f t="array" aca="1" ref="J926" ca="1">単価区分(エリアマスタ[[#This Row],[地区]])</f>
        <v>#NAME?</v>
      </c>
    </row>
    <row r="927" spans="1:10">
      <c r="A927" s="272">
        <v>110</v>
      </c>
      <c r="B927" s="272">
        <v>25</v>
      </c>
      <c r="C927" s="99" t="str">
        <f>A927&amp;"-"&amp;B927</f>
        <v>110-25</v>
      </c>
      <c r="D927" s="102" t="e" cm="1">
        <f t="array" aca="1" ref="D927" ca="1">地区名(エリアマスタ[[#This Row],[地区]])</f>
        <v>#NAME?</v>
      </c>
      <c r="E927" s="282">
        <f>エリアマスタ[[#This Row],[No]]</f>
        <v>25</v>
      </c>
      <c r="F927" s="273" t="s">
        <v>1066</v>
      </c>
      <c r="G927" s="285">
        <v>135</v>
      </c>
      <c r="H927" s="285">
        <v>265</v>
      </c>
      <c r="I927" s="283">
        <f>エリアマスタ[[#This Row],[戸建件数]]+エリアマスタ[[#This Row],[集合住宅件数]]</f>
        <v>400</v>
      </c>
      <c r="J927" s="283" t="e" cm="1">
        <f t="array" aca="1" ref="J927" ca="1">単価区分(エリアマスタ[[#This Row],[地区]])</f>
        <v>#NAME?</v>
      </c>
    </row>
    <row r="928" spans="1:10">
      <c r="A928" s="272">
        <v>111</v>
      </c>
      <c r="B928" s="272">
        <v>1</v>
      </c>
      <c r="C928" s="99" t="str">
        <f t="shared" si="15"/>
        <v>111-1</v>
      </c>
      <c r="D928" s="102" t="e" cm="1">
        <f t="array" aca="1" ref="D928" ca="1">地区名(エリアマスタ[[#This Row],[地区]])</f>
        <v>#NAME?</v>
      </c>
      <c r="E928" s="282">
        <f>エリアマスタ[[#This Row],[No]]</f>
        <v>1</v>
      </c>
      <c r="F928" s="281" t="s">
        <v>1067</v>
      </c>
      <c r="G928" s="283">
        <v>700</v>
      </c>
      <c r="H928" s="283">
        <v>500</v>
      </c>
      <c r="I928" s="283">
        <f>エリアマスタ[[#This Row],[戸建件数]]+エリアマスタ[[#This Row],[集合住宅件数]]</f>
        <v>1200</v>
      </c>
      <c r="J928" s="283" t="e" cm="1">
        <f t="array" aca="1" ref="J928" ca="1">単価区分(エリアマスタ[[#This Row],[地区]])</f>
        <v>#NAME?</v>
      </c>
    </row>
    <row r="929" spans="1:10">
      <c r="A929" s="272">
        <v>111</v>
      </c>
      <c r="B929" s="272">
        <v>2</v>
      </c>
      <c r="C929" s="99" t="str">
        <f t="shared" si="15"/>
        <v>111-2</v>
      </c>
      <c r="D929" s="102" t="e" cm="1">
        <f t="array" aca="1" ref="D929" ca="1">地区名(エリアマスタ[[#This Row],[地区]])</f>
        <v>#NAME?</v>
      </c>
      <c r="E929" s="282">
        <f>エリアマスタ[[#This Row],[No]]</f>
        <v>2</v>
      </c>
      <c r="F929" s="281" t="s">
        <v>1068</v>
      </c>
      <c r="G929" s="283">
        <v>5</v>
      </c>
      <c r="H929" s="283">
        <v>5</v>
      </c>
      <c r="I929" s="283">
        <f>エリアマスタ[[#This Row],[戸建件数]]+エリアマスタ[[#This Row],[集合住宅件数]]</f>
        <v>10</v>
      </c>
      <c r="J929" s="283" t="e" cm="1">
        <f t="array" aca="1" ref="J929" ca="1">単価区分(エリアマスタ[[#This Row],[地区]])</f>
        <v>#NAME?</v>
      </c>
    </row>
    <row r="930" spans="1:10">
      <c r="A930" s="272">
        <v>111</v>
      </c>
      <c r="B930" s="272">
        <v>3</v>
      </c>
      <c r="C930" s="99" t="str">
        <f t="shared" si="15"/>
        <v>111-3</v>
      </c>
      <c r="D930" s="102" t="e" cm="1">
        <f t="array" aca="1" ref="D930" ca="1">地区名(エリアマスタ[[#This Row],[地区]])</f>
        <v>#NAME?</v>
      </c>
      <c r="E930" s="282">
        <f>エリアマスタ[[#This Row],[No]]</f>
        <v>3</v>
      </c>
      <c r="F930" s="281" t="s">
        <v>1069</v>
      </c>
      <c r="G930" s="283">
        <v>20</v>
      </c>
      <c r="H930" s="283">
        <v>70</v>
      </c>
      <c r="I930" s="283">
        <f>エリアマスタ[[#This Row],[戸建件数]]+エリアマスタ[[#This Row],[集合住宅件数]]</f>
        <v>90</v>
      </c>
      <c r="J930" s="283" t="e" cm="1">
        <f t="array" aca="1" ref="J930" ca="1">単価区分(エリアマスタ[[#This Row],[地区]])</f>
        <v>#NAME?</v>
      </c>
    </row>
    <row r="931" spans="1:10">
      <c r="A931" s="272">
        <v>111</v>
      </c>
      <c r="B931" s="272">
        <v>4</v>
      </c>
      <c r="C931" s="99" t="str">
        <f t="shared" si="15"/>
        <v>111-4</v>
      </c>
      <c r="D931" s="102" t="e" cm="1">
        <f t="array" aca="1" ref="D931" ca="1">地区名(エリアマスタ[[#This Row],[地区]])</f>
        <v>#NAME?</v>
      </c>
      <c r="E931" s="282">
        <f>エリアマスタ[[#This Row],[No]]</f>
        <v>4</v>
      </c>
      <c r="F931" s="281" t="s">
        <v>987</v>
      </c>
      <c r="G931" s="283">
        <v>30</v>
      </c>
      <c r="H931" s="283">
        <v>30</v>
      </c>
      <c r="I931" s="283">
        <f>エリアマスタ[[#This Row],[戸建件数]]+エリアマスタ[[#This Row],[集合住宅件数]]</f>
        <v>60</v>
      </c>
      <c r="J931" s="283" t="e" cm="1">
        <f t="array" aca="1" ref="J931" ca="1">単価区分(エリアマスタ[[#This Row],[地区]])</f>
        <v>#NAME?</v>
      </c>
    </row>
    <row r="932" spans="1:10">
      <c r="A932" s="272">
        <v>111</v>
      </c>
      <c r="B932" s="272">
        <v>5</v>
      </c>
      <c r="C932" s="99" t="str">
        <f t="shared" si="15"/>
        <v>111-5</v>
      </c>
      <c r="D932" s="102" t="e" cm="1">
        <f t="array" aca="1" ref="D932" ca="1">地区名(エリアマスタ[[#This Row],[地区]])</f>
        <v>#NAME?</v>
      </c>
      <c r="E932" s="282">
        <f>エリアマスタ[[#This Row],[No]]</f>
        <v>5</v>
      </c>
      <c r="F932" s="281" t="s">
        <v>1070</v>
      </c>
      <c r="G932" s="283">
        <v>50</v>
      </c>
      <c r="H932" s="283">
        <v>50</v>
      </c>
      <c r="I932" s="283">
        <f>エリアマスタ[[#This Row],[戸建件数]]+エリアマスタ[[#This Row],[集合住宅件数]]</f>
        <v>100</v>
      </c>
      <c r="J932" s="283" t="e" cm="1">
        <f t="array" aca="1" ref="J932" ca="1">単価区分(エリアマスタ[[#This Row],[地区]])</f>
        <v>#NAME?</v>
      </c>
    </row>
    <row r="933" spans="1:10">
      <c r="A933" s="272">
        <v>111</v>
      </c>
      <c r="B933" s="272">
        <v>6</v>
      </c>
      <c r="C933" s="99" t="str">
        <f t="shared" si="15"/>
        <v>111-6</v>
      </c>
      <c r="D933" s="102" t="e" cm="1">
        <f t="array" aca="1" ref="D933" ca="1">地区名(エリアマスタ[[#This Row],[地区]])</f>
        <v>#NAME?</v>
      </c>
      <c r="E933" s="282">
        <f>エリアマスタ[[#This Row],[No]]</f>
        <v>6</v>
      </c>
      <c r="F933" s="281" t="s">
        <v>152</v>
      </c>
      <c r="G933" s="283">
        <v>5</v>
      </c>
      <c r="H933" s="283">
        <v>25</v>
      </c>
      <c r="I933" s="283">
        <f>エリアマスタ[[#This Row],[戸建件数]]+エリアマスタ[[#This Row],[集合住宅件数]]</f>
        <v>30</v>
      </c>
      <c r="J933" s="283" t="e" cm="1">
        <f t="array" aca="1" ref="J933" ca="1">単価区分(エリアマスタ[[#This Row],[地区]])</f>
        <v>#NAME?</v>
      </c>
    </row>
    <row r="934" spans="1:10">
      <c r="A934" s="272">
        <v>111</v>
      </c>
      <c r="B934" s="272">
        <v>7</v>
      </c>
      <c r="C934" s="99" t="str">
        <f t="shared" si="15"/>
        <v>111-7</v>
      </c>
      <c r="D934" s="102" t="e" cm="1">
        <f t="array" aca="1" ref="D934" ca="1">地区名(エリアマスタ[[#This Row],[地区]])</f>
        <v>#NAME?</v>
      </c>
      <c r="E934" s="282">
        <f>エリアマスタ[[#This Row],[No]]</f>
        <v>7</v>
      </c>
      <c r="F934" s="281" t="s">
        <v>1071</v>
      </c>
      <c r="G934" s="283">
        <v>11</v>
      </c>
      <c r="H934" s="283">
        <v>14</v>
      </c>
      <c r="I934" s="283">
        <f>エリアマスタ[[#This Row],[戸建件数]]+エリアマスタ[[#This Row],[集合住宅件数]]</f>
        <v>25</v>
      </c>
      <c r="J934" s="283" t="e" cm="1">
        <f t="array" aca="1" ref="J934" ca="1">単価区分(エリアマスタ[[#This Row],[地区]])</f>
        <v>#NAME?</v>
      </c>
    </row>
    <row r="935" spans="1:10">
      <c r="A935" s="272">
        <v>111</v>
      </c>
      <c r="B935" s="272">
        <v>8</v>
      </c>
      <c r="C935" s="99" t="str">
        <f t="shared" si="15"/>
        <v>111-8</v>
      </c>
      <c r="D935" s="102" t="e" cm="1">
        <f t="array" aca="1" ref="D935" ca="1">地区名(エリアマスタ[[#This Row],[地区]])</f>
        <v>#NAME?</v>
      </c>
      <c r="E935" s="282">
        <f>エリアマスタ[[#This Row],[No]]</f>
        <v>8</v>
      </c>
      <c r="F935" s="281" t="s">
        <v>1072</v>
      </c>
      <c r="G935" s="283">
        <v>20</v>
      </c>
      <c r="H935" s="283">
        <v>60</v>
      </c>
      <c r="I935" s="283">
        <f>エリアマスタ[[#This Row],[戸建件数]]+エリアマスタ[[#This Row],[集合住宅件数]]</f>
        <v>80</v>
      </c>
      <c r="J935" s="283" t="e" cm="1">
        <f t="array" aca="1" ref="J935" ca="1">単価区分(エリアマスタ[[#This Row],[地区]])</f>
        <v>#NAME?</v>
      </c>
    </row>
    <row r="936" spans="1:10">
      <c r="A936" s="272">
        <v>111</v>
      </c>
      <c r="B936" s="272">
        <v>9</v>
      </c>
      <c r="C936" s="99" t="str">
        <f t="shared" si="15"/>
        <v>111-9</v>
      </c>
      <c r="D936" s="102" t="e" cm="1">
        <f t="array" aca="1" ref="D936" ca="1">地区名(エリアマスタ[[#This Row],[地区]])</f>
        <v>#NAME?</v>
      </c>
      <c r="E936" s="282">
        <f>エリアマスタ[[#This Row],[No]]</f>
        <v>9</v>
      </c>
      <c r="F936" s="281" t="s">
        <v>1073</v>
      </c>
      <c r="G936" s="283">
        <v>40</v>
      </c>
      <c r="H936" s="283">
        <v>70</v>
      </c>
      <c r="I936" s="283">
        <f>エリアマスタ[[#This Row],[戸建件数]]+エリアマスタ[[#This Row],[集合住宅件数]]</f>
        <v>110</v>
      </c>
      <c r="J936" s="283" t="e" cm="1">
        <f t="array" aca="1" ref="J936" ca="1">単価区分(エリアマスタ[[#This Row],[地区]])</f>
        <v>#NAME?</v>
      </c>
    </row>
    <row r="937" spans="1:10">
      <c r="A937" s="272">
        <v>111</v>
      </c>
      <c r="B937" s="272">
        <v>10</v>
      </c>
      <c r="C937" s="99" t="str">
        <f t="shared" si="15"/>
        <v>111-10</v>
      </c>
      <c r="D937" s="102" t="e" cm="1">
        <f t="array" aca="1" ref="D937" ca="1">地区名(エリアマスタ[[#This Row],[地区]])</f>
        <v>#NAME?</v>
      </c>
      <c r="E937" s="282">
        <f>エリアマスタ[[#This Row],[No]]</f>
        <v>10</v>
      </c>
      <c r="F937" s="281" t="s">
        <v>1074</v>
      </c>
      <c r="G937" s="283">
        <v>120</v>
      </c>
      <c r="H937" s="283">
        <v>50</v>
      </c>
      <c r="I937" s="283">
        <f>エリアマスタ[[#This Row],[戸建件数]]+エリアマスタ[[#This Row],[集合住宅件数]]</f>
        <v>170</v>
      </c>
      <c r="J937" s="283" t="e" cm="1">
        <f t="array" aca="1" ref="J937" ca="1">単価区分(エリアマスタ[[#This Row],[地区]])</f>
        <v>#NAME?</v>
      </c>
    </row>
    <row r="938" spans="1:10">
      <c r="A938" s="272">
        <v>111</v>
      </c>
      <c r="B938" s="272">
        <v>11</v>
      </c>
      <c r="C938" s="99" t="str">
        <f t="shared" si="15"/>
        <v>111-11</v>
      </c>
      <c r="D938" s="102" t="e" cm="1">
        <f t="array" aca="1" ref="D938" ca="1">地区名(エリアマスタ[[#This Row],[地区]])</f>
        <v>#NAME?</v>
      </c>
      <c r="E938" s="282">
        <f>エリアマスタ[[#This Row],[No]]</f>
        <v>11</v>
      </c>
      <c r="F938" s="281" t="s">
        <v>1075</v>
      </c>
      <c r="G938" s="283">
        <v>190</v>
      </c>
      <c r="H938" s="283">
        <v>130</v>
      </c>
      <c r="I938" s="283">
        <f>エリアマスタ[[#This Row],[戸建件数]]+エリアマスタ[[#This Row],[集合住宅件数]]</f>
        <v>320</v>
      </c>
      <c r="J938" s="283" t="e" cm="1">
        <f t="array" aca="1" ref="J938" ca="1">単価区分(エリアマスタ[[#This Row],[地区]])</f>
        <v>#NAME?</v>
      </c>
    </row>
    <row r="939" spans="1:10">
      <c r="A939" s="272">
        <v>111</v>
      </c>
      <c r="B939" s="272">
        <v>12</v>
      </c>
      <c r="C939" s="99" t="str">
        <f t="shared" si="15"/>
        <v>111-12</v>
      </c>
      <c r="D939" s="102" t="e" cm="1">
        <f t="array" aca="1" ref="D939" ca="1">地区名(エリアマスタ[[#This Row],[地区]])</f>
        <v>#NAME?</v>
      </c>
      <c r="E939" s="282">
        <f>エリアマスタ[[#This Row],[No]]</f>
        <v>12</v>
      </c>
      <c r="F939" s="281" t="s">
        <v>1076</v>
      </c>
      <c r="G939" s="283">
        <v>110</v>
      </c>
      <c r="H939" s="283">
        <v>70</v>
      </c>
      <c r="I939" s="283">
        <f>エリアマスタ[[#This Row],[戸建件数]]+エリアマスタ[[#This Row],[集合住宅件数]]</f>
        <v>180</v>
      </c>
      <c r="J939" s="283" t="e" cm="1">
        <f t="array" aca="1" ref="J939" ca="1">単価区分(エリアマスタ[[#This Row],[地区]])</f>
        <v>#NAME?</v>
      </c>
    </row>
    <row r="940" spans="1:10">
      <c r="A940" s="272">
        <v>111</v>
      </c>
      <c r="B940" s="272">
        <v>13</v>
      </c>
      <c r="C940" s="99" t="str">
        <f t="shared" si="15"/>
        <v>111-13</v>
      </c>
      <c r="D940" s="102" t="e" cm="1">
        <f t="array" aca="1" ref="D940" ca="1">地区名(エリアマスタ[[#This Row],[地区]])</f>
        <v>#NAME?</v>
      </c>
      <c r="E940" s="282">
        <f>エリアマスタ[[#This Row],[No]]</f>
        <v>13</v>
      </c>
      <c r="F940" s="281" t="s">
        <v>1077</v>
      </c>
      <c r="G940" s="283">
        <v>120</v>
      </c>
      <c r="H940" s="283">
        <v>30</v>
      </c>
      <c r="I940" s="283">
        <f>エリアマスタ[[#This Row],[戸建件数]]+エリアマスタ[[#This Row],[集合住宅件数]]</f>
        <v>150</v>
      </c>
      <c r="J940" s="283" t="e" cm="1">
        <f t="array" aca="1" ref="J940" ca="1">単価区分(エリアマスタ[[#This Row],[地区]])</f>
        <v>#NAME?</v>
      </c>
    </row>
    <row r="941" spans="1:10">
      <c r="A941" s="272">
        <v>111</v>
      </c>
      <c r="B941" s="272">
        <v>14</v>
      </c>
      <c r="C941" s="99" t="str">
        <f t="shared" si="15"/>
        <v>111-14</v>
      </c>
      <c r="D941" s="102" t="e" cm="1">
        <f t="array" aca="1" ref="D941" ca="1">地区名(エリアマスタ[[#This Row],[地区]])</f>
        <v>#NAME?</v>
      </c>
      <c r="E941" s="282">
        <f>エリアマスタ[[#This Row],[No]]</f>
        <v>14</v>
      </c>
      <c r="F941" s="281" t="s">
        <v>1078</v>
      </c>
      <c r="G941" s="283">
        <v>185</v>
      </c>
      <c r="H941" s="283">
        <v>45</v>
      </c>
      <c r="I941" s="283">
        <f>エリアマスタ[[#This Row],[戸建件数]]+エリアマスタ[[#This Row],[集合住宅件数]]</f>
        <v>230</v>
      </c>
      <c r="J941" s="283" t="e" cm="1">
        <f t="array" aca="1" ref="J941" ca="1">単価区分(エリアマスタ[[#This Row],[地区]])</f>
        <v>#NAME?</v>
      </c>
    </row>
    <row r="942" spans="1:10">
      <c r="A942" s="272">
        <v>111</v>
      </c>
      <c r="B942" s="272">
        <v>15</v>
      </c>
      <c r="C942" s="99" t="str">
        <f t="shared" si="15"/>
        <v>111-15</v>
      </c>
      <c r="D942" s="102" t="e" cm="1">
        <f t="array" aca="1" ref="D942" ca="1">地区名(エリアマスタ[[#This Row],[地区]])</f>
        <v>#NAME?</v>
      </c>
      <c r="E942" s="282">
        <f>エリアマスタ[[#This Row],[No]]</f>
        <v>15</v>
      </c>
      <c r="F942" s="281" t="s">
        <v>1079</v>
      </c>
      <c r="G942" s="283">
        <v>320</v>
      </c>
      <c r="H942" s="283">
        <v>180</v>
      </c>
      <c r="I942" s="283">
        <f>エリアマスタ[[#This Row],[戸建件数]]+エリアマスタ[[#This Row],[集合住宅件数]]</f>
        <v>500</v>
      </c>
      <c r="J942" s="283" t="e" cm="1">
        <f t="array" aca="1" ref="J942" ca="1">単価区分(エリアマスタ[[#This Row],[地区]])</f>
        <v>#NAME?</v>
      </c>
    </row>
    <row r="943" spans="1:10">
      <c r="A943" s="272">
        <v>111</v>
      </c>
      <c r="B943" s="272">
        <v>16</v>
      </c>
      <c r="C943" s="99" t="str">
        <f t="shared" si="15"/>
        <v>111-16</v>
      </c>
      <c r="D943" s="102" t="e" cm="1">
        <f t="array" aca="1" ref="D943" ca="1">地区名(エリアマスタ[[#This Row],[地区]])</f>
        <v>#NAME?</v>
      </c>
      <c r="E943" s="282">
        <f>エリアマスタ[[#This Row],[No]]</f>
        <v>16</v>
      </c>
      <c r="F943" s="281" t="s">
        <v>1080</v>
      </c>
      <c r="G943" s="283">
        <v>340</v>
      </c>
      <c r="H943" s="283">
        <v>210</v>
      </c>
      <c r="I943" s="283">
        <f>エリアマスタ[[#This Row],[戸建件数]]+エリアマスタ[[#This Row],[集合住宅件数]]</f>
        <v>550</v>
      </c>
      <c r="J943" s="283" t="e" cm="1">
        <f t="array" aca="1" ref="J943" ca="1">単価区分(エリアマスタ[[#This Row],[地区]])</f>
        <v>#NAME?</v>
      </c>
    </row>
    <row r="944" spans="1:10">
      <c r="A944" s="272">
        <v>111</v>
      </c>
      <c r="B944" s="272">
        <v>17</v>
      </c>
      <c r="C944" s="99" t="str">
        <f t="shared" si="15"/>
        <v>111-17</v>
      </c>
      <c r="D944" s="102" t="e" cm="1">
        <f t="array" aca="1" ref="D944" ca="1">地区名(エリアマスタ[[#This Row],[地区]])</f>
        <v>#NAME?</v>
      </c>
      <c r="E944" s="282">
        <f>エリアマスタ[[#This Row],[No]]</f>
        <v>17</v>
      </c>
      <c r="F944" s="281" t="s">
        <v>1081</v>
      </c>
      <c r="G944" s="283">
        <v>340</v>
      </c>
      <c r="H944" s="283">
        <v>360</v>
      </c>
      <c r="I944" s="283">
        <f>エリアマスタ[[#This Row],[戸建件数]]+エリアマスタ[[#This Row],[集合住宅件数]]</f>
        <v>700</v>
      </c>
      <c r="J944" s="283" t="e" cm="1">
        <f t="array" aca="1" ref="J944" ca="1">単価区分(エリアマスタ[[#This Row],[地区]])</f>
        <v>#NAME?</v>
      </c>
    </row>
    <row r="945" spans="1:10">
      <c r="A945" s="272">
        <v>111</v>
      </c>
      <c r="B945" s="272">
        <v>18</v>
      </c>
      <c r="C945" s="99" t="str">
        <f t="shared" si="15"/>
        <v>111-18</v>
      </c>
      <c r="D945" s="102" t="e" cm="1">
        <f t="array" aca="1" ref="D945" ca="1">地区名(エリアマスタ[[#This Row],[地区]])</f>
        <v>#NAME?</v>
      </c>
      <c r="E945" s="282">
        <f>エリアマスタ[[#This Row],[No]]</f>
        <v>18</v>
      </c>
      <c r="F945" s="281" t="s">
        <v>848</v>
      </c>
      <c r="G945" s="283">
        <v>520</v>
      </c>
      <c r="H945" s="283">
        <v>230</v>
      </c>
      <c r="I945" s="283">
        <f>エリアマスタ[[#This Row],[戸建件数]]+エリアマスタ[[#This Row],[集合住宅件数]]</f>
        <v>750</v>
      </c>
      <c r="J945" s="283" t="e" cm="1">
        <f t="array" aca="1" ref="J945" ca="1">単価区分(エリアマスタ[[#This Row],[地区]])</f>
        <v>#NAME?</v>
      </c>
    </row>
    <row r="946" spans="1:10">
      <c r="A946" s="272">
        <v>111</v>
      </c>
      <c r="B946" s="272">
        <v>19</v>
      </c>
      <c r="C946" s="99" t="str">
        <f t="shared" si="15"/>
        <v>111-19</v>
      </c>
      <c r="D946" s="102" t="e" cm="1">
        <f t="array" aca="1" ref="D946" ca="1">地区名(エリアマスタ[[#This Row],[地区]])</f>
        <v>#NAME?</v>
      </c>
      <c r="E946" s="282">
        <f>エリアマスタ[[#This Row],[No]]</f>
        <v>19</v>
      </c>
      <c r="F946" s="281" t="s">
        <v>1082</v>
      </c>
      <c r="G946" s="283">
        <v>420</v>
      </c>
      <c r="H946" s="283">
        <v>180</v>
      </c>
      <c r="I946" s="283">
        <f>エリアマスタ[[#This Row],[戸建件数]]+エリアマスタ[[#This Row],[集合住宅件数]]</f>
        <v>600</v>
      </c>
      <c r="J946" s="283" t="e" cm="1">
        <f t="array" aca="1" ref="J946" ca="1">単価区分(エリアマスタ[[#This Row],[地区]])</f>
        <v>#NAME?</v>
      </c>
    </row>
    <row r="947" spans="1:10">
      <c r="A947" s="272">
        <v>111</v>
      </c>
      <c r="B947" s="272">
        <v>20</v>
      </c>
      <c r="C947" s="99" t="str">
        <f t="shared" si="15"/>
        <v>111-20</v>
      </c>
      <c r="D947" s="102" t="e" cm="1">
        <f t="array" aca="1" ref="D947" ca="1">地区名(エリアマスタ[[#This Row],[地区]])</f>
        <v>#NAME?</v>
      </c>
      <c r="E947" s="282">
        <f>エリアマスタ[[#This Row],[No]]</f>
        <v>20</v>
      </c>
      <c r="F947" s="281" t="s">
        <v>1083</v>
      </c>
      <c r="G947" s="283">
        <v>1145</v>
      </c>
      <c r="H947" s="283">
        <v>500</v>
      </c>
      <c r="I947" s="283">
        <f>エリアマスタ[[#This Row],[戸建件数]]+エリアマスタ[[#This Row],[集合住宅件数]]</f>
        <v>1645</v>
      </c>
      <c r="J947" s="283" t="e" cm="1">
        <f t="array" aca="1" ref="J947" ca="1">単価区分(エリアマスタ[[#This Row],[地区]])</f>
        <v>#NAME?</v>
      </c>
    </row>
    <row r="948" spans="1:10">
      <c r="A948" s="272">
        <v>112</v>
      </c>
      <c r="B948" s="272">
        <v>1</v>
      </c>
      <c r="C948" s="99" t="str">
        <f t="shared" si="15"/>
        <v>112-1</v>
      </c>
      <c r="D948" s="102" t="e" cm="1">
        <f t="array" aca="1" ref="D948" ca="1">地区名(エリアマスタ[[#This Row],[地区]])</f>
        <v>#NAME?</v>
      </c>
      <c r="E948" s="282">
        <f>エリアマスタ[[#This Row],[No]]</f>
        <v>1</v>
      </c>
      <c r="F948" s="281" t="s">
        <v>3231</v>
      </c>
      <c r="G948" s="283">
        <v>5050</v>
      </c>
      <c r="H948" s="283">
        <v>1100</v>
      </c>
      <c r="I948" s="283">
        <f>エリアマスタ[[#This Row],[戸建件数]]+エリアマスタ[[#This Row],[集合住宅件数]]</f>
        <v>6150</v>
      </c>
      <c r="J948" s="283" t="e" cm="1">
        <f t="array" aca="1" ref="J948" ca="1">単価区分(エリアマスタ[[#This Row],[地区]])</f>
        <v>#NAME?</v>
      </c>
    </row>
    <row r="949" spans="1:10">
      <c r="A949" s="272">
        <v>112</v>
      </c>
      <c r="B949" s="272">
        <v>2</v>
      </c>
      <c r="C949" s="99" t="str">
        <f t="shared" si="15"/>
        <v>112-2</v>
      </c>
      <c r="D949" s="102" t="e" cm="1">
        <f t="array" aca="1" ref="D949" ca="1">地区名(エリアマスタ[[#This Row],[地区]])</f>
        <v>#NAME?</v>
      </c>
      <c r="E949" s="282">
        <f>エリアマスタ[[#This Row],[No]]</f>
        <v>2</v>
      </c>
      <c r="F949" s="281" t="s">
        <v>3232</v>
      </c>
      <c r="G949" s="283">
        <v>200</v>
      </c>
      <c r="H949" s="283">
        <v>100</v>
      </c>
      <c r="I949" s="283">
        <f>エリアマスタ[[#This Row],[戸建件数]]+エリアマスタ[[#This Row],[集合住宅件数]]</f>
        <v>300</v>
      </c>
      <c r="J949" s="283" t="e" cm="1">
        <f t="array" aca="1" ref="J949" ca="1">単価区分(エリアマスタ[[#This Row],[地区]])</f>
        <v>#NAME?</v>
      </c>
    </row>
    <row r="950" spans="1:10">
      <c r="A950" s="272">
        <v>113</v>
      </c>
      <c r="B950" s="272">
        <v>1</v>
      </c>
      <c r="C950" s="99" t="str">
        <f t="shared" si="15"/>
        <v>113-1</v>
      </c>
      <c r="D950" s="102" t="e" cm="1">
        <f t="array" aca="1" ref="D950" ca="1">地区名(エリアマスタ[[#This Row],[地区]])</f>
        <v>#NAME?</v>
      </c>
      <c r="E950" s="282">
        <f>エリアマスタ[[#This Row],[No]]</f>
        <v>1</v>
      </c>
      <c r="F950" s="281" t="s">
        <v>3233</v>
      </c>
      <c r="G950" s="283">
        <v>490</v>
      </c>
      <c r="H950" s="283">
        <v>60</v>
      </c>
      <c r="I950" s="283">
        <f>エリアマスタ[[#This Row],[戸建件数]]+エリアマスタ[[#This Row],[集合住宅件数]]</f>
        <v>550</v>
      </c>
      <c r="J950" s="283" t="e" cm="1">
        <f t="array" aca="1" ref="J950" ca="1">単価区分(エリアマスタ[[#This Row],[地区]])</f>
        <v>#NAME?</v>
      </c>
    </row>
    <row r="951" spans="1:10">
      <c r="A951" s="272">
        <v>114</v>
      </c>
      <c r="B951" s="272">
        <v>1</v>
      </c>
      <c r="C951" s="99" t="str">
        <f t="shared" si="15"/>
        <v>114-1</v>
      </c>
      <c r="D951" s="102" t="e" cm="1">
        <f t="array" aca="1" ref="D951" ca="1">地区名(エリアマスタ[[#This Row],[地区]])</f>
        <v>#NAME?</v>
      </c>
      <c r="E951" s="282">
        <f>エリアマスタ[[#This Row],[No]]</f>
        <v>1</v>
      </c>
      <c r="F951" s="281" t="s">
        <v>3234</v>
      </c>
      <c r="G951" s="283">
        <v>530</v>
      </c>
      <c r="H951" s="283">
        <v>70</v>
      </c>
      <c r="I951" s="283">
        <f>エリアマスタ[[#This Row],[戸建件数]]+エリアマスタ[[#This Row],[集合住宅件数]]</f>
        <v>600</v>
      </c>
      <c r="J951" s="283" t="e" cm="1">
        <f t="array" aca="1" ref="J951" ca="1">単価区分(エリアマスタ[[#This Row],[地区]])</f>
        <v>#NAME?</v>
      </c>
    </row>
    <row r="952" spans="1:10">
      <c r="A952" s="272">
        <v>115</v>
      </c>
      <c r="B952" s="272">
        <v>1</v>
      </c>
      <c r="C952" s="99" t="str">
        <f t="shared" si="15"/>
        <v>115-1</v>
      </c>
      <c r="D952" s="102" t="e" cm="1">
        <f t="array" aca="1" ref="D952" ca="1">地区名(エリアマスタ[[#This Row],[地区]])</f>
        <v>#NAME?</v>
      </c>
      <c r="E952" s="282">
        <f>エリアマスタ[[#This Row],[No]]</f>
        <v>1</v>
      </c>
      <c r="F952" s="281" t="s">
        <v>3235</v>
      </c>
      <c r="G952" s="283">
        <v>3200</v>
      </c>
      <c r="H952" s="283">
        <v>900</v>
      </c>
      <c r="I952" s="283">
        <f>エリアマスタ[[#This Row],[戸建件数]]+エリアマスタ[[#This Row],[集合住宅件数]]</f>
        <v>4100</v>
      </c>
      <c r="J952" s="283" t="e" cm="1">
        <f t="array" aca="1" ref="J952" ca="1">単価区分(エリアマスタ[[#This Row],[地区]])</f>
        <v>#NAME?</v>
      </c>
    </row>
    <row r="953" spans="1:10">
      <c r="A953" s="272">
        <v>116</v>
      </c>
      <c r="B953" s="272">
        <v>1</v>
      </c>
      <c r="C953" s="99" t="str">
        <f t="shared" si="15"/>
        <v>116-1</v>
      </c>
      <c r="D953" s="102" t="e" cm="1">
        <f t="array" aca="1" ref="D953" ca="1">地区名(エリアマスタ[[#This Row],[地区]])</f>
        <v>#NAME?</v>
      </c>
      <c r="E953" s="282">
        <f>エリアマスタ[[#This Row],[No]]</f>
        <v>1</v>
      </c>
      <c r="F953" s="281" t="s">
        <v>1168</v>
      </c>
      <c r="G953" s="283">
        <v>290</v>
      </c>
      <c r="H953" s="283">
        <v>10</v>
      </c>
      <c r="I953" s="283">
        <f>エリアマスタ[[#This Row],[戸建件数]]+エリアマスタ[[#This Row],[集合住宅件数]]</f>
        <v>300</v>
      </c>
      <c r="J953" s="283" t="e" cm="1">
        <f t="array" aca="1" ref="J953" ca="1">単価区分(エリアマスタ[[#This Row],[地区]])</f>
        <v>#NAME?</v>
      </c>
    </row>
    <row r="954" spans="1:10">
      <c r="A954" s="272">
        <v>116</v>
      </c>
      <c r="B954" s="272">
        <v>2</v>
      </c>
      <c r="C954" s="99" t="str">
        <f t="shared" si="15"/>
        <v>116-2</v>
      </c>
      <c r="D954" s="102" t="e" cm="1">
        <f t="array" aca="1" ref="D954" ca="1">地区名(エリアマスタ[[#This Row],[地区]])</f>
        <v>#NAME?</v>
      </c>
      <c r="E954" s="282">
        <f>エリアマスタ[[#This Row],[No]]</f>
        <v>2</v>
      </c>
      <c r="F954" s="281" t="s">
        <v>1169</v>
      </c>
      <c r="G954" s="283">
        <v>320</v>
      </c>
      <c r="H954" s="283">
        <v>130</v>
      </c>
      <c r="I954" s="283">
        <f>エリアマスタ[[#This Row],[戸建件数]]+エリアマスタ[[#This Row],[集合住宅件数]]</f>
        <v>450</v>
      </c>
      <c r="J954" s="283" t="e" cm="1">
        <f t="array" aca="1" ref="J954" ca="1">単価区分(エリアマスタ[[#This Row],[地区]])</f>
        <v>#NAME?</v>
      </c>
    </row>
    <row r="955" spans="1:10">
      <c r="A955" s="272">
        <v>116</v>
      </c>
      <c r="B955" s="272">
        <v>3</v>
      </c>
      <c r="C955" s="99" t="str">
        <f t="shared" si="15"/>
        <v>116-3</v>
      </c>
      <c r="D955" s="102" t="e" cm="1">
        <f t="array" aca="1" ref="D955" ca="1">地区名(エリアマスタ[[#This Row],[地区]])</f>
        <v>#NAME?</v>
      </c>
      <c r="E955" s="282">
        <f>エリアマスタ[[#This Row],[No]]</f>
        <v>3</v>
      </c>
      <c r="F955" s="281" t="s">
        <v>1170</v>
      </c>
      <c r="G955" s="283">
        <v>480</v>
      </c>
      <c r="H955" s="283">
        <v>270</v>
      </c>
      <c r="I955" s="283">
        <f>エリアマスタ[[#This Row],[戸建件数]]+エリアマスタ[[#This Row],[集合住宅件数]]</f>
        <v>750</v>
      </c>
      <c r="J955" s="283" t="e" cm="1">
        <f t="array" aca="1" ref="J955" ca="1">単価区分(エリアマスタ[[#This Row],[地区]])</f>
        <v>#NAME?</v>
      </c>
    </row>
    <row r="956" spans="1:10">
      <c r="A956" s="272">
        <v>116</v>
      </c>
      <c r="B956" s="272">
        <v>4</v>
      </c>
      <c r="C956" s="99" t="str">
        <f t="shared" si="15"/>
        <v>116-4</v>
      </c>
      <c r="D956" s="102" t="e" cm="1">
        <f t="array" aca="1" ref="D956" ca="1">地区名(エリアマスタ[[#This Row],[地区]])</f>
        <v>#NAME?</v>
      </c>
      <c r="E956" s="282">
        <f>エリアマスタ[[#This Row],[No]]</f>
        <v>4</v>
      </c>
      <c r="F956" s="281" t="s">
        <v>1171</v>
      </c>
      <c r="G956" s="283">
        <v>930</v>
      </c>
      <c r="H956" s="283">
        <v>720</v>
      </c>
      <c r="I956" s="283">
        <f>エリアマスタ[[#This Row],[戸建件数]]+エリアマスタ[[#This Row],[集合住宅件数]]</f>
        <v>1650</v>
      </c>
      <c r="J956" s="283" t="e" cm="1">
        <f t="array" aca="1" ref="J956" ca="1">単価区分(エリアマスタ[[#This Row],[地区]])</f>
        <v>#NAME?</v>
      </c>
    </row>
    <row r="957" spans="1:10">
      <c r="A957" s="272">
        <v>116</v>
      </c>
      <c r="B957" s="272">
        <v>5</v>
      </c>
      <c r="C957" s="99" t="str">
        <f t="shared" si="15"/>
        <v>116-5</v>
      </c>
      <c r="D957" s="102" t="e" cm="1">
        <f t="array" aca="1" ref="D957" ca="1">地区名(エリアマスタ[[#This Row],[地区]])</f>
        <v>#NAME?</v>
      </c>
      <c r="E957" s="282">
        <f>エリアマスタ[[#This Row],[No]]</f>
        <v>5</v>
      </c>
      <c r="F957" s="281" t="s">
        <v>1172</v>
      </c>
      <c r="G957" s="283">
        <v>400</v>
      </c>
      <c r="H957" s="283">
        <v>1600</v>
      </c>
      <c r="I957" s="283">
        <f>エリアマスタ[[#This Row],[戸建件数]]+エリアマスタ[[#This Row],[集合住宅件数]]</f>
        <v>2000</v>
      </c>
      <c r="J957" s="283" t="e" cm="1">
        <f t="array" aca="1" ref="J957" ca="1">単価区分(エリアマスタ[[#This Row],[地区]])</f>
        <v>#NAME?</v>
      </c>
    </row>
    <row r="958" spans="1:10">
      <c r="A958" s="272">
        <v>116</v>
      </c>
      <c r="B958" s="272">
        <v>6</v>
      </c>
      <c r="C958" s="99" t="str">
        <f t="shared" si="15"/>
        <v>116-6</v>
      </c>
      <c r="D958" s="102" t="e" cm="1">
        <f t="array" aca="1" ref="D958" ca="1">地区名(エリアマスタ[[#This Row],[地区]])</f>
        <v>#NAME?</v>
      </c>
      <c r="E958" s="282">
        <f>エリアマスタ[[#This Row],[No]]</f>
        <v>6</v>
      </c>
      <c r="F958" s="281" t="s">
        <v>1173</v>
      </c>
      <c r="G958" s="283">
        <v>60</v>
      </c>
      <c r="H958" s="283">
        <v>90</v>
      </c>
      <c r="I958" s="283">
        <f>エリアマスタ[[#This Row],[戸建件数]]+エリアマスタ[[#This Row],[集合住宅件数]]</f>
        <v>150</v>
      </c>
      <c r="J958" s="283" t="e" cm="1">
        <f t="array" aca="1" ref="J958" ca="1">単価区分(エリアマスタ[[#This Row],[地区]])</f>
        <v>#NAME?</v>
      </c>
    </row>
    <row r="959" spans="1:10">
      <c r="A959" s="272">
        <v>116</v>
      </c>
      <c r="B959" s="272">
        <v>7</v>
      </c>
      <c r="C959" s="99" t="str">
        <f t="shared" si="15"/>
        <v>116-7</v>
      </c>
      <c r="D959" s="102" t="e" cm="1">
        <f t="array" aca="1" ref="D959" ca="1">地区名(エリアマスタ[[#This Row],[地区]])</f>
        <v>#NAME?</v>
      </c>
      <c r="E959" s="282">
        <f>エリアマスタ[[#This Row],[No]]</f>
        <v>7</v>
      </c>
      <c r="F959" s="281" t="s">
        <v>1174</v>
      </c>
      <c r="G959" s="283">
        <v>200</v>
      </c>
      <c r="H959" s="283">
        <v>700</v>
      </c>
      <c r="I959" s="283">
        <f>エリアマスタ[[#This Row],[戸建件数]]+エリアマスタ[[#This Row],[集合住宅件数]]</f>
        <v>900</v>
      </c>
      <c r="J959" s="283" t="e" cm="1">
        <f t="array" aca="1" ref="J959" ca="1">単価区分(エリアマスタ[[#This Row],[地区]])</f>
        <v>#NAME?</v>
      </c>
    </row>
    <row r="960" spans="1:10">
      <c r="A960" s="272">
        <v>116</v>
      </c>
      <c r="B960" s="272">
        <v>8</v>
      </c>
      <c r="C960" s="99" t="str">
        <f t="shared" si="15"/>
        <v>116-8</v>
      </c>
      <c r="D960" s="102" t="e" cm="1">
        <f t="array" aca="1" ref="D960" ca="1">地区名(エリアマスタ[[#This Row],[地区]])</f>
        <v>#NAME?</v>
      </c>
      <c r="E960" s="282">
        <f>エリアマスタ[[#This Row],[No]]</f>
        <v>8</v>
      </c>
      <c r="F960" s="281" t="s">
        <v>1175</v>
      </c>
      <c r="G960" s="283">
        <v>760</v>
      </c>
      <c r="H960" s="283">
        <v>40</v>
      </c>
      <c r="I960" s="283">
        <f>エリアマスタ[[#This Row],[戸建件数]]+エリアマスタ[[#This Row],[集合住宅件数]]</f>
        <v>800</v>
      </c>
      <c r="J960" s="283" t="e" cm="1">
        <f t="array" aca="1" ref="J960" ca="1">単価区分(エリアマスタ[[#This Row],[地区]])</f>
        <v>#NAME?</v>
      </c>
    </row>
    <row r="961" spans="1:10">
      <c r="A961" s="272">
        <v>117</v>
      </c>
      <c r="B961" s="272">
        <v>1</v>
      </c>
      <c r="C961" s="99" t="str">
        <f t="shared" si="15"/>
        <v>117-1</v>
      </c>
      <c r="D961" s="102" t="e" cm="1">
        <f t="array" aca="1" ref="D961" ca="1">地区名(エリアマスタ[[#This Row],[地区]])</f>
        <v>#NAME?</v>
      </c>
      <c r="E961" s="282">
        <f>エリアマスタ[[#This Row],[No]]</f>
        <v>1</v>
      </c>
      <c r="F961" s="281" t="s">
        <v>1176</v>
      </c>
      <c r="G961" s="283">
        <v>2000</v>
      </c>
      <c r="H961" s="283">
        <v>775</v>
      </c>
      <c r="I961" s="283">
        <f>エリアマスタ[[#This Row],[戸建件数]]+エリアマスタ[[#This Row],[集合住宅件数]]</f>
        <v>2775</v>
      </c>
      <c r="J961" s="283" t="e" cm="1">
        <f t="array" aca="1" ref="J961" ca="1">単価区分(エリアマスタ[[#This Row],[地区]])</f>
        <v>#NAME?</v>
      </c>
    </row>
    <row r="962" spans="1:10">
      <c r="A962" s="272">
        <v>117</v>
      </c>
      <c r="B962" s="272">
        <v>2</v>
      </c>
      <c r="C962" s="99" t="str">
        <f t="shared" si="15"/>
        <v>117-2</v>
      </c>
      <c r="D962" s="102" t="e" cm="1">
        <f t="array" aca="1" ref="D962" ca="1">地区名(エリアマスタ[[#This Row],[地区]])</f>
        <v>#NAME?</v>
      </c>
      <c r="E962" s="282">
        <f>エリアマスタ[[#This Row],[No]]</f>
        <v>2</v>
      </c>
      <c r="F962" s="281" t="s">
        <v>1177</v>
      </c>
      <c r="G962" s="283">
        <v>150</v>
      </c>
      <c r="H962" s="283">
        <v>140</v>
      </c>
      <c r="I962" s="283">
        <f>エリアマスタ[[#This Row],[戸建件数]]+エリアマスタ[[#This Row],[集合住宅件数]]</f>
        <v>290</v>
      </c>
      <c r="J962" s="283" t="e" cm="1">
        <f t="array" aca="1" ref="J962" ca="1">単価区分(エリアマスタ[[#This Row],[地区]])</f>
        <v>#NAME?</v>
      </c>
    </row>
    <row r="963" spans="1:10">
      <c r="A963" s="272">
        <v>117</v>
      </c>
      <c r="B963" s="272">
        <v>3</v>
      </c>
      <c r="C963" s="99" t="str">
        <f t="shared" si="15"/>
        <v>117-3</v>
      </c>
      <c r="D963" s="102" t="e" cm="1">
        <f t="array" aca="1" ref="D963" ca="1">地区名(エリアマスタ[[#This Row],[地区]])</f>
        <v>#NAME?</v>
      </c>
      <c r="E963" s="282">
        <f>エリアマスタ[[#This Row],[No]]</f>
        <v>3</v>
      </c>
      <c r="F963" s="281" t="s">
        <v>1178</v>
      </c>
      <c r="G963" s="283">
        <v>440</v>
      </c>
      <c r="H963" s="283">
        <v>240</v>
      </c>
      <c r="I963" s="283">
        <f>エリアマスタ[[#This Row],[戸建件数]]+エリアマスタ[[#This Row],[集合住宅件数]]</f>
        <v>680</v>
      </c>
      <c r="J963" s="283" t="e" cm="1">
        <f t="array" aca="1" ref="J963" ca="1">単価区分(エリアマスタ[[#This Row],[地区]])</f>
        <v>#NAME?</v>
      </c>
    </row>
    <row r="964" spans="1:10">
      <c r="A964" s="272">
        <v>117</v>
      </c>
      <c r="B964" s="272">
        <v>4</v>
      </c>
      <c r="C964" s="99" t="str">
        <f t="shared" ref="C964:C1027" si="16">A964&amp;"-"&amp;B964</f>
        <v>117-4</v>
      </c>
      <c r="D964" s="102" t="e" cm="1">
        <f t="array" aca="1" ref="D964" ca="1">地区名(エリアマスタ[[#This Row],[地区]])</f>
        <v>#NAME?</v>
      </c>
      <c r="E964" s="282">
        <f>エリアマスタ[[#This Row],[No]]</f>
        <v>4</v>
      </c>
      <c r="F964" s="281" t="s">
        <v>1179</v>
      </c>
      <c r="G964" s="283">
        <v>200</v>
      </c>
      <c r="H964" s="283">
        <v>110</v>
      </c>
      <c r="I964" s="283">
        <f>エリアマスタ[[#This Row],[戸建件数]]+エリアマスタ[[#This Row],[集合住宅件数]]</f>
        <v>310</v>
      </c>
      <c r="J964" s="283" t="e" cm="1">
        <f t="array" aca="1" ref="J964" ca="1">単価区分(エリアマスタ[[#This Row],[地区]])</f>
        <v>#NAME?</v>
      </c>
    </row>
    <row r="965" spans="1:10">
      <c r="A965" s="272">
        <v>117</v>
      </c>
      <c r="B965" s="272">
        <v>5</v>
      </c>
      <c r="C965" s="99" t="str">
        <f t="shared" si="16"/>
        <v>117-5</v>
      </c>
      <c r="D965" s="102" t="e" cm="1">
        <f t="array" aca="1" ref="D965" ca="1">地区名(エリアマスタ[[#This Row],[地区]])</f>
        <v>#NAME?</v>
      </c>
      <c r="E965" s="282">
        <f>エリアマスタ[[#This Row],[No]]</f>
        <v>5</v>
      </c>
      <c r="F965" s="281" t="s">
        <v>1180</v>
      </c>
      <c r="G965" s="283">
        <v>40</v>
      </c>
      <c r="H965" s="283">
        <v>50</v>
      </c>
      <c r="I965" s="283">
        <f>エリアマスタ[[#This Row],[戸建件数]]+エリアマスタ[[#This Row],[集合住宅件数]]</f>
        <v>90</v>
      </c>
      <c r="J965" s="283" t="e" cm="1">
        <f t="array" aca="1" ref="J965" ca="1">単価区分(エリアマスタ[[#This Row],[地区]])</f>
        <v>#NAME?</v>
      </c>
    </row>
    <row r="966" spans="1:10">
      <c r="A966" s="272">
        <v>117</v>
      </c>
      <c r="B966" s="272">
        <v>7</v>
      </c>
      <c r="C966" s="99" t="str">
        <f t="shared" si="16"/>
        <v>117-7</v>
      </c>
      <c r="D966" s="102" t="e" cm="1">
        <f t="array" aca="1" ref="D966" ca="1">地区名(エリアマスタ[[#This Row],[地区]])</f>
        <v>#NAME?</v>
      </c>
      <c r="E966" s="282">
        <f>エリアマスタ[[#This Row],[No]]</f>
        <v>7</v>
      </c>
      <c r="F966" s="281" t="s">
        <v>1182</v>
      </c>
      <c r="G966" s="283">
        <v>30</v>
      </c>
      <c r="H966" s="283">
        <v>0</v>
      </c>
      <c r="I966" s="283">
        <f>エリアマスタ[[#This Row],[戸建件数]]+エリアマスタ[[#This Row],[集合住宅件数]]</f>
        <v>30</v>
      </c>
      <c r="J966" s="283" t="e" cm="1">
        <f t="array" aca="1" ref="J966" ca="1">単価区分(エリアマスタ[[#This Row],[地区]])</f>
        <v>#NAME?</v>
      </c>
    </row>
    <row r="967" spans="1:10">
      <c r="A967" s="272">
        <v>117</v>
      </c>
      <c r="B967" s="272">
        <v>10</v>
      </c>
      <c r="C967" s="99" t="str">
        <f t="shared" si="16"/>
        <v>117-10</v>
      </c>
      <c r="D967" s="102" t="e" cm="1">
        <f t="array" aca="1" ref="D967" ca="1">地区名(エリアマスタ[[#This Row],[地区]])</f>
        <v>#NAME?</v>
      </c>
      <c r="E967" s="282">
        <f>エリアマスタ[[#This Row],[No]]</f>
        <v>10</v>
      </c>
      <c r="F967" s="281" t="s">
        <v>1184</v>
      </c>
      <c r="G967" s="283">
        <v>600</v>
      </c>
      <c r="H967" s="283">
        <v>155</v>
      </c>
      <c r="I967" s="283">
        <f>エリアマスタ[[#This Row],[戸建件数]]+エリアマスタ[[#This Row],[集合住宅件数]]</f>
        <v>755</v>
      </c>
      <c r="J967" s="283" t="e" cm="1">
        <f t="array" aca="1" ref="J967" ca="1">単価区分(エリアマスタ[[#This Row],[地区]])</f>
        <v>#NAME?</v>
      </c>
    </row>
    <row r="968" spans="1:10">
      <c r="A968" s="272">
        <v>117</v>
      </c>
      <c r="B968" s="272">
        <v>11</v>
      </c>
      <c r="C968" s="99" t="str">
        <f t="shared" si="16"/>
        <v>117-11</v>
      </c>
      <c r="D968" s="102" t="e" cm="1">
        <f t="array" aca="1" ref="D968" ca="1">地区名(エリアマスタ[[#This Row],[地区]])</f>
        <v>#NAME?</v>
      </c>
      <c r="E968" s="282">
        <f>エリアマスタ[[#This Row],[No]]</f>
        <v>11</v>
      </c>
      <c r="F968" s="281" t="s">
        <v>1185</v>
      </c>
      <c r="G968" s="283">
        <v>100</v>
      </c>
      <c r="H968" s="283">
        <v>5</v>
      </c>
      <c r="I968" s="283">
        <f>エリアマスタ[[#This Row],[戸建件数]]+エリアマスタ[[#This Row],[集合住宅件数]]</f>
        <v>105</v>
      </c>
      <c r="J968" s="283" t="e" cm="1">
        <f t="array" aca="1" ref="J968" ca="1">単価区分(エリアマスタ[[#This Row],[地区]])</f>
        <v>#NAME?</v>
      </c>
    </row>
    <row r="969" spans="1:10">
      <c r="A969" s="272">
        <v>117</v>
      </c>
      <c r="B969" s="272">
        <v>13</v>
      </c>
      <c r="C969" s="99" t="str">
        <f t="shared" si="16"/>
        <v>117-13</v>
      </c>
      <c r="D969" s="102" t="e" cm="1">
        <f t="array" aca="1" ref="D969" ca="1">地区名(エリアマスタ[[#This Row],[地区]])</f>
        <v>#NAME?</v>
      </c>
      <c r="E969" s="282">
        <f>エリアマスタ[[#This Row],[No]]</f>
        <v>13</v>
      </c>
      <c r="F969" s="281" t="s">
        <v>1187</v>
      </c>
      <c r="G969" s="283">
        <v>80</v>
      </c>
      <c r="H969" s="283">
        <v>5</v>
      </c>
      <c r="I969" s="283">
        <f>エリアマスタ[[#This Row],[戸建件数]]+エリアマスタ[[#This Row],[集合住宅件数]]</f>
        <v>85</v>
      </c>
      <c r="J969" s="283" t="e" cm="1">
        <f t="array" aca="1" ref="J969" ca="1">単価区分(エリアマスタ[[#This Row],[地区]])</f>
        <v>#NAME?</v>
      </c>
    </row>
    <row r="970" spans="1:10">
      <c r="A970" s="272">
        <v>117</v>
      </c>
      <c r="B970" s="272">
        <v>14</v>
      </c>
      <c r="C970" s="99" t="str">
        <f t="shared" si="16"/>
        <v>117-14</v>
      </c>
      <c r="D970" s="102" t="e" cm="1">
        <f t="array" aca="1" ref="D970" ca="1">地区名(エリアマスタ[[#This Row],[地区]])</f>
        <v>#NAME?</v>
      </c>
      <c r="E970" s="282">
        <f>エリアマスタ[[#This Row],[No]]</f>
        <v>14</v>
      </c>
      <c r="F970" s="281" t="s">
        <v>1188</v>
      </c>
      <c r="G970" s="283">
        <v>100</v>
      </c>
      <c r="H970" s="283">
        <v>25</v>
      </c>
      <c r="I970" s="283">
        <f>エリアマスタ[[#This Row],[戸建件数]]+エリアマスタ[[#This Row],[集合住宅件数]]</f>
        <v>125</v>
      </c>
      <c r="J970" s="283" t="e" cm="1">
        <f t="array" aca="1" ref="J970" ca="1">単価区分(エリアマスタ[[#This Row],[地区]])</f>
        <v>#NAME?</v>
      </c>
    </row>
    <row r="971" spans="1:10">
      <c r="A971" s="272">
        <v>117</v>
      </c>
      <c r="B971" s="272">
        <v>15</v>
      </c>
      <c r="C971" s="99" t="str">
        <f t="shared" si="16"/>
        <v>117-15</v>
      </c>
      <c r="D971" s="102" t="e" cm="1">
        <f t="array" aca="1" ref="D971" ca="1">地区名(エリアマスタ[[#This Row],[地区]])</f>
        <v>#NAME?</v>
      </c>
      <c r="E971" s="282">
        <f>エリアマスタ[[#This Row],[No]]</f>
        <v>15</v>
      </c>
      <c r="F971" s="281" t="s">
        <v>1189</v>
      </c>
      <c r="G971" s="283">
        <v>170</v>
      </c>
      <c r="H971" s="283">
        <v>85</v>
      </c>
      <c r="I971" s="283">
        <f>エリアマスタ[[#This Row],[戸建件数]]+エリアマスタ[[#This Row],[集合住宅件数]]</f>
        <v>255</v>
      </c>
      <c r="J971" s="283" t="e" cm="1">
        <f t="array" aca="1" ref="J971" ca="1">単価区分(エリアマスタ[[#This Row],[地区]])</f>
        <v>#NAME?</v>
      </c>
    </row>
    <row r="972" spans="1:10">
      <c r="A972" s="272">
        <v>118</v>
      </c>
      <c r="B972" s="272">
        <v>2</v>
      </c>
      <c r="C972" s="99" t="str">
        <f t="shared" si="16"/>
        <v>118-2</v>
      </c>
      <c r="D972" s="102" t="e" cm="1">
        <f t="array" aca="1" ref="D972" ca="1">地区名(エリアマスタ[[#This Row],[地区]])</f>
        <v>#NAME?</v>
      </c>
      <c r="E972" s="282">
        <f>エリアマスタ[[#This Row],[No]]</f>
        <v>2</v>
      </c>
      <c r="F972" s="281" t="s">
        <v>3236</v>
      </c>
      <c r="G972" s="283">
        <v>350</v>
      </c>
      <c r="H972" s="283">
        <v>100</v>
      </c>
      <c r="I972" s="283">
        <f>エリアマスタ[[#This Row],[戸建件数]]+エリアマスタ[[#This Row],[集合住宅件数]]</f>
        <v>450</v>
      </c>
      <c r="J972" s="283" t="e" cm="1">
        <f t="array" aca="1" ref="J972" ca="1">単価区分(エリアマスタ[[#This Row],[地区]])</f>
        <v>#NAME?</v>
      </c>
    </row>
    <row r="973" spans="1:10">
      <c r="A973" s="272">
        <v>119</v>
      </c>
      <c r="B973" s="272">
        <v>2</v>
      </c>
      <c r="C973" s="99" t="str">
        <f t="shared" si="16"/>
        <v>119-2</v>
      </c>
      <c r="D973" s="102" t="e" cm="1">
        <f t="array" aca="1" ref="D973" ca="1">地区名(エリアマスタ[[#This Row],[地区]])</f>
        <v>#NAME?</v>
      </c>
      <c r="E973" s="282">
        <f>エリアマスタ[[#This Row],[No]]</f>
        <v>2</v>
      </c>
      <c r="F973" s="281" t="s">
        <v>867</v>
      </c>
      <c r="G973" s="283">
        <v>520</v>
      </c>
      <c r="H973" s="283">
        <v>380</v>
      </c>
      <c r="I973" s="283">
        <f>エリアマスタ[[#This Row],[戸建件数]]+エリアマスタ[[#This Row],[集合住宅件数]]</f>
        <v>900</v>
      </c>
      <c r="J973" s="283" t="e" cm="1">
        <f t="array" aca="1" ref="J973" ca="1">単価区分(エリアマスタ[[#This Row],[地区]])</f>
        <v>#NAME?</v>
      </c>
    </row>
    <row r="974" spans="1:10">
      <c r="A974" s="272">
        <v>120</v>
      </c>
      <c r="B974" s="272">
        <v>2</v>
      </c>
      <c r="C974" s="99" t="str">
        <f t="shared" si="16"/>
        <v>120-2</v>
      </c>
      <c r="D974" s="102" t="e" cm="1">
        <f t="array" aca="1" ref="D974" ca="1">地区名(エリアマスタ[[#This Row],[地区]])</f>
        <v>#NAME?</v>
      </c>
      <c r="E974" s="282">
        <f>エリアマスタ[[#This Row],[No]]</f>
        <v>2</v>
      </c>
      <c r="F974" s="281" t="s">
        <v>3237</v>
      </c>
      <c r="G974" s="283">
        <v>800</v>
      </c>
      <c r="H974" s="283">
        <v>300</v>
      </c>
      <c r="I974" s="283">
        <f>エリアマスタ[[#This Row],[戸建件数]]+エリアマスタ[[#This Row],[集合住宅件数]]</f>
        <v>1100</v>
      </c>
      <c r="J974" s="283" t="e" cm="1">
        <f t="array" aca="1" ref="J974" ca="1">単価区分(エリアマスタ[[#This Row],[地区]])</f>
        <v>#NAME?</v>
      </c>
    </row>
    <row r="975" spans="1:10">
      <c r="A975" s="272">
        <v>121</v>
      </c>
      <c r="B975" s="272">
        <v>2</v>
      </c>
      <c r="C975" s="99" t="str">
        <f t="shared" si="16"/>
        <v>121-2</v>
      </c>
      <c r="D975" s="102" t="e" cm="1">
        <f t="array" aca="1" ref="D975" ca="1">地区名(エリアマスタ[[#This Row],[地区]])</f>
        <v>#NAME?</v>
      </c>
      <c r="E975" s="282">
        <f>エリアマスタ[[#This Row],[No]]</f>
        <v>2</v>
      </c>
      <c r="F975" s="281" t="s">
        <v>3238</v>
      </c>
      <c r="G975" s="283">
        <v>60</v>
      </c>
      <c r="H975" s="283">
        <v>0</v>
      </c>
      <c r="I975" s="283">
        <f>エリアマスタ[[#This Row],[戸建件数]]+エリアマスタ[[#This Row],[集合住宅件数]]</f>
        <v>60</v>
      </c>
      <c r="J975" s="283" t="e" cm="1">
        <f t="array" aca="1" ref="J975" ca="1">単価区分(エリアマスタ[[#This Row],[地区]])</f>
        <v>#NAME?</v>
      </c>
    </row>
    <row r="976" spans="1:10">
      <c r="A976" s="272">
        <v>121</v>
      </c>
      <c r="B976" s="272">
        <v>3</v>
      </c>
      <c r="C976" s="99" t="str">
        <f t="shared" si="16"/>
        <v>121-3</v>
      </c>
      <c r="D976" s="102" t="e" cm="1">
        <f t="array" aca="1" ref="D976" ca="1">地区名(エリアマスタ[[#This Row],[地区]])</f>
        <v>#NAME?</v>
      </c>
      <c r="E976" s="282">
        <f>エリアマスタ[[#This Row],[No]]</f>
        <v>3</v>
      </c>
      <c r="F976" s="281" t="s">
        <v>3239</v>
      </c>
      <c r="G976" s="283">
        <v>510</v>
      </c>
      <c r="H976" s="283">
        <v>90</v>
      </c>
      <c r="I976" s="283">
        <f>エリアマスタ[[#This Row],[戸建件数]]+エリアマスタ[[#This Row],[集合住宅件数]]</f>
        <v>600</v>
      </c>
      <c r="J976" s="283" t="e" cm="1">
        <f t="array" aca="1" ref="J976" ca="1">単価区分(エリアマスタ[[#This Row],[地区]])</f>
        <v>#NAME?</v>
      </c>
    </row>
    <row r="977" spans="1:10">
      <c r="A977" s="272">
        <v>121</v>
      </c>
      <c r="B977" s="272">
        <v>4</v>
      </c>
      <c r="C977" s="99" t="str">
        <f t="shared" si="16"/>
        <v>121-4</v>
      </c>
      <c r="D977" s="102" t="e" cm="1">
        <f t="array" aca="1" ref="D977" ca="1">地区名(エリアマスタ[[#This Row],[地区]])</f>
        <v>#NAME?</v>
      </c>
      <c r="E977" s="282">
        <f>エリアマスタ[[#This Row],[No]]</f>
        <v>4</v>
      </c>
      <c r="F977" s="281" t="s">
        <v>3240</v>
      </c>
      <c r="G977" s="283">
        <v>520</v>
      </c>
      <c r="H977" s="283">
        <v>120</v>
      </c>
      <c r="I977" s="283">
        <f>エリアマスタ[[#This Row],[戸建件数]]+エリアマスタ[[#This Row],[集合住宅件数]]</f>
        <v>640</v>
      </c>
      <c r="J977" s="283" t="e" cm="1">
        <f t="array" aca="1" ref="J977" ca="1">単価区分(エリアマスタ[[#This Row],[地区]])</f>
        <v>#NAME?</v>
      </c>
    </row>
    <row r="978" spans="1:10">
      <c r="A978" s="272">
        <v>122</v>
      </c>
      <c r="B978" s="272">
        <v>2</v>
      </c>
      <c r="C978" s="99" t="str">
        <f t="shared" si="16"/>
        <v>122-2</v>
      </c>
      <c r="D978" s="102" t="e" cm="1">
        <f t="array" aca="1" ref="D978" ca="1">地区名(エリアマスタ[[#This Row],[地区]])</f>
        <v>#NAME?</v>
      </c>
      <c r="E978" s="282">
        <f>エリアマスタ[[#This Row],[No]]</f>
        <v>2</v>
      </c>
      <c r="F978" s="281" t="s">
        <v>1996</v>
      </c>
      <c r="G978" s="283">
        <v>120</v>
      </c>
      <c r="H978" s="283">
        <v>0</v>
      </c>
      <c r="I978" s="283">
        <f>エリアマスタ[[#This Row],[戸建件数]]+エリアマスタ[[#This Row],[集合住宅件数]]</f>
        <v>120</v>
      </c>
      <c r="J978" s="283" t="e" cm="1">
        <f t="array" aca="1" ref="J978" ca="1">単価区分(エリアマスタ[[#This Row],[地区]])</f>
        <v>#NAME?</v>
      </c>
    </row>
    <row r="979" spans="1:10">
      <c r="A979" s="272">
        <v>122</v>
      </c>
      <c r="B979" s="272">
        <v>3</v>
      </c>
      <c r="C979" s="99" t="str">
        <f t="shared" si="16"/>
        <v>122-3</v>
      </c>
      <c r="D979" s="102" t="e" cm="1">
        <f t="array" aca="1" ref="D979" ca="1">地区名(エリアマスタ[[#This Row],[地区]])</f>
        <v>#NAME?</v>
      </c>
      <c r="E979" s="282">
        <f>エリアマスタ[[#This Row],[No]]</f>
        <v>3</v>
      </c>
      <c r="F979" s="281" t="s">
        <v>1997</v>
      </c>
      <c r="G979" s="283">
        <v>580</v>
      </c>
      <c r="H979" s="283">
        <v>690</v>
      </c>
      <c r="I979" s="283">
        <f>エリアマスタ[[#This Row],[戸建件数]]+エリアマスタ[[#This Row],[集合住宅件数]]</f>
        <v>1270</v>
      </c>
      <c r="J979" s="283" t="e" cm="1">
        <f t="array" aca="1" ref="J979" ca="1">単価区分(エリアマスタ[[#This Row],[地区]])</f>
        <v>#NAME?</v>
      </c>
    </row>
    <row r="980" spans="1:10">
      <c r="A980" s="272">
        <v>122</v>
      </c>
      <c r="B980" s="272">
        <v>4</v>
      </c>
      <c r="C980" s="99" t="str">
        <f t="shared" si="16"/>
        <v>122-4</v>
      </c>
      <c r="D980" s="102" t="e" cm="1">
        <f t="array" aca="1" ref="D980" ca="1">地区名(エリアマスタ[[#This Row],[地区]])</f>
        <v>#NAME?</v>
      </c>
      <c r="E980" s="282">
        <f>エリアマスタ[[#This Row],[No]]</f>
        <v>4</v>
      </c>
      <c r="F980" s="281" t="s">
        <v>3241</v>
      </c>
      <c r="G980" s="283">
        <v>100</v>
      </c>
      <c r="H980" s="283">
        <v>60</v>
      </c>
      <c r="I980" s="283">
        <f>エリアマスタ[[#This Row],[戸建件数]]+エリアマスタ[[#This Row],[集合住宅件数]]</f>
        <v>160</v>
      </c>
      <c r="J980" s="283" t="e" cm="1">
        <f t="array" aca="1" ref="J980" ca="1">単価区分(エリアマスタ[[#This Row],[地区]])</f>
        <v>#NAME?</v>
      </c>
    </row>
    <row r="981" spans="1:10">
      <c r="A981" s="272">
        <v>122</v>
      </c>
      <c r="B981" s="272">
        <v>5</v>
      </c>
      <c r="C981" s="99" t="str">
        <f t="shared" si="16"/>
        <v>122-5</v>
      </c>
      <c r="D981" s="102" t="e" cm="1">
        <f t="array" aca="1" ref="D981" ca="1">地区名(エリアマスタ[[#This Row],[地区]])</f>
        <v>#NAME?</v>
      </c>
      <c r="E981" s="282">
        <f>エリアマスタ[[#This Row],[No]]</f>
        <v>5</v>
      </c>
      <c r="F981" s="281" t="s">
        <v>3242</v>
      </c>
      <c r="G981" s="283">
        <v>200</v>
      </c>
      <c r="H981" s="283">
        <v>60</v>
      </c>
      <c r="I981" s="283">
        <f>エリアマスタ[[#This Row],[戸建件数]]+エリアマスタ[[#This Row],[集合住宅件数]]</f>
        <v>260</v>
      </c>
      <c r="J981" s="283" t="e" cm="1">
        <f t="array" aca="1" ref="J981" ca="1">単価区分(エリアマスタ[[#This Row],[地区]])</f>
        <v>#NAME?</v>
      </c>
    </row>
    <row r="982" spans="1:10">
      <c r="A982" s="272">
        <v>122</v>
      </c>
      <c r="B982" s="272">
        <v>6</v>
      </c>
      <c r="C982" s="99" t="str">
        <f t="shared" si="16"/>
        <v>122-6</v>
      </c>
      <c r="D982" s="102" t="e" cm="1">
        <f t="array" aca="1" ref="D982" ca="1">地区名(エリアマスタ[[#This Row],[地区]])</f>
        <v>#NAME?</v>
      </c>
      <c r="E982" s="282">
        <f>エリアマスタ[[#This Row],[No]]</f>
        <v>6</v>
      </c>
      <c r="F982" s="281" t="s">
        <v>3243</v>
      </c>
      <c r="G982" s="283">
        <v>150</v>
      </c>
      <c r="H982" s="283">
        <v>40</v>
      </c>
      <c r="I982" s="283">
        <f>エリアマスタ[[#This Row],[戸建件数]]+エリアマスタ[[#This Row],[集合住宅件数]]</f>
        <v>190</v>
      </c>
      <c r="J982" s="283" t="e" cm="1">
        <f t="array" aca="1" ref="J982" ca="1">単価区分(エリアマスタ[[#This Row],[地区]])</f>
        <v>#NAME?</v>
      </c>
    </row>
    <row r="983" spans="1:10">
      <c r="A983" s="272">
        <v>122</v>
      </c>
      <c r="B983" s="272">
        <v>7</v>
      </c>
      <c r="C983" s="99" t="str">
        <f t="shared" si="16"/>
        <v>122-7</v>
      </c>
      <c r="D983" s="102" t="e" cm="1">
        <f t="array" aca="1" ref="D983" ca="1">地区名(エリアマスタ[[#This Row],[地区]])</f>
        <v>#NAME?</v>
      </c>
      <c r="E983" s="282">
        <f>エリアマスタ[[#This Row],[No]]</f>
        <v>7</v>
      </c>
      <c r="F983" s="281" t="s">
        <v>3244</v>
      </c>
      <c r="G983" s="283">
        <v>150</v>
      </c>
      <c r="H983" s="283">
        <v>0</v>
      </c>
      <c r="I983" s="283">
        <f>エリアマスタ[[#This Row],[戸建件数]]+エリアマスタ[[#This Row],[集合住宅件数]]</f>
        <v>150</v>
      </c>
      <c r="J983" s="283" t="e" cm="1">
        <f t="array" aca="1" ref="J983" ca="1">単価区分(エリアマスタ[[#This Row],[地区]])</f>
        <v>#NAME?</v>
      </c>
    </row>
    <row r="984" spans="1:10">
      <c r="A984" s="272">
        <v>122</v>
      </c>
      <c r="B984" s="272">
        <v>8</v>
      </c>
      <c r="C984" s="99" t="str">
        <f t="shared" si="16"/>
        <v>122-8</v>
      </c>
      <c r="D984" s="102" t="e" cm="1">
        <f t="array" aca="1" ref="D984" ca="1">地区名(エリアマスタ[[#This Row],[地区]])</f>
        <v>#NAME?</v>
      </c>
      <c r="E984" s="282">
        <f>エリアマスタ[[#This Row],[No]]</f>
        <v>8</v>
      </c>
      <c r="F984" s="281" t="s">
        <v>3245</v>
      </c>
      <c r="G984" s="283">
        <v>50</v>
      </c>
      <c r="H984" s="283">
        <v>0</v>
      </c>
      <c r="I984" s="283">
        <f>エリアマスタ[[#This Row],[戸建件数]]+エリアマスタ[[#This Row],[集合住宅件数]]</f>
        <v>50</v>
      </c>
      <c r="J984" s="283" t="e" cm="1">
        <f t="array" aca="1" ref="J984" ca="1">単価区分(エリアマスタ[[#This Row],[地区]])</f>
        <v>#NAME?</v>
      </c>
    </row>
    <row r="985" spans="1:10">
      <c r="A985" s="272">
        <v>122</v>
      </c>
      <c r="B985" s="272">
        <v>9</v>
      </c>
      <c r="C985" s="99" t="str">
        <f t="shared" si="16"/>
        <v>122-9</v>
      </c>
      <c r="D985" s="102" t="e" cm="1">
        <f t="array" aca="1" ref="D985" ca="1">地区名(エリアマスタ[[#This Row],[地区]])</f>
        <v>#NAME?</v>
      </c>
      <c r="E985" s="282">
        <f>エリアマスタ[[#This Row],[No]]</f>
        <v>9</v>
      </c>
      <c r="F985" s="281" t="s">
        <v>3246</v>
      </c>
      <c r="G985" s="283">
        <v>100</v>
      </c>
      <c r="H985" s="283">
        <v>0</v>
      </c>
      <c r="I985" s="283">
        <f>エリアマスタ[[#This Row],[戸建件数]]+エリアマスタ[[#This Row],[集合住宅件数]]</f>
        <v>100</v>
      </c>
      <c r="J985" s="283" t="e" cm="1">
        <f t="array" aca="1" ref="J985" ca="1">単価区分(エリアマスタ[[#This Row],[地区]])</f>
        <v>#NAME?</v>
      </c>
    </row>
    <row r="986" spans="1:10">
      <c r="A986" s="272">
        <v>122</v>
      </c>
      <c r="B986" s="272">
        <v>10</v>
      </c>
      <c r="C986" s="99" t="str">
        <f t="shared" si="16"/>
        <v>122-10</v>
      </c>
      <c r="D986" s="102" t="e" cm="1">
        <f t="array" aca="1" ref="D986" ca="1">地区名(エリアマスタ[[#This Row],[地区]])</f>
        <v>#NAME?</v>
      </c>
      <c r="E986" s="282">
        <f>エリアマスタ[[#This Row],[No]]</f>
        <v>10</v>
      </c>
      <c r="F986" s="281" t="s">
        <v>3247</v>
      </c>
      <c r="G986" s="283">
        <v>150</v>
      </c>
      <c r="H986" s="283">
        <v>0</v>
      </c>
      <c r="I986" s="283">
        <f>エリアマスタ[[#This Row],[戸建件数]]+エリアマスタ[[#This Row],[集合住宅件数]]</f>
        <v>150</v>
      </c>
      <c r="J986" s="283" t="e" cm="1">
        <f t="array" aca="1" ref="J986" ca="1">単価区分(エリアマスタ[[#This Row],[地区]])</f>
        <v>#NAME?</v>
      </c>
    </row>
    <row r="987" spans="1:10">
      <c r="A987" s="272">
        <v>123</v>
      </c>
      <c r="B987" s="272">
        <v>2</v>
      </c>
      <c r="C987" s="99" t="str">
        <f t="shared" si="16"/>
        <v>123-2</v>
      </c>
      <c r="D987" s="102" t="e" cm="1">
        <f t="array" aca="1" ref="D987" ca="1">地区名(エリアマスタ[[#This Row],[地区]])</f>
        <v>#NAME?</v>
      </c>
      <c r="E987" s="282">
        <f>エリアマスタ[[#This Row],[No]]</f>
        <v>2</v>
      </c>
      <c r="F987" s="281" t="s">
        <v>1752</v>
      </c>
      <c r="G987" s="283">
        <v>225</v>
      </c>
      <c r="H987" s="283">
        <v>65</v>
      </c>
      <c r="I987" s="283">
        <f>エリアマスタ[[#This Row],[戸建件数]]+エリアマスタ[[#This Row],[集合住宅件数]]</f>
        <v>290</v>
      </c>
      <c r="J987" s="283" t="e" cm="1">
        <f t="array" aca="1" ref="J987" ca="1">単価区分(エリアマスタ[[#This Row],[地区]])</f>
        <v>#NAME?</v>
      </c>
    </row>
    <row r="988" spans="1:10">
      <c r="A988" s="272">
        <v>123</v>
      </c>
      <c r="B988" s="272">
        <v>3</v>
      </c>
      <c r="C988" s="99" t="str">
        <f t="shared" si="16"/>
        <v>123-3</v>
      </c>
      <c r="D988" s="102" t="e" cm="1">
        <f t="array" aca="1" ref="D988" ca="1">地区名(エリアマスタ[[#This Row],[地区]])</f>
        <v>#NAME?</v>
      </c>
      <c r="E988" s="282">
        <f>エリアマスタ[[#This Row],[No]]</f>
        <v>3</v>
      </c>
      <c r="F988" s="281" t="s">
        <v>1998</v>
      </c>
      <c r="G988" s="283">
        <v>520</v>
      </c>
      <c r="H988" s="283">
        <v>40</v>
      </c>
      <c r="I988" s="283">
        <f>エリアマスタ[[#This Row],[戸建件数]]+エリアマスタ[[#This Row],[集合住宅件数]]</f>
        <v>560</v>
      </c>
      <c r="J988" s="283" t="e" cm="1">
        <f t="array" aca="1" ref="J988" ca="1">単価区分(エリアマスタ[[#This Row],[地区]])</f>
        <v>#NAME?</v>
      </c>
    </row>
    <row r="989" spans="1:10">
      <c r="A989" s="272">
        <v>123</v>
      </c>
      <c r="B989" s="272">
        <v>4</v>
      </c>
      <c r="C989" s="99" t="str">
        <f t="shared" si="16"/>
        <v>123-4</v>
      </c>
      <c r="D989" s="102" t="e" cm="1">
        <f t="array" aca="1" ref="D989" ca="1">地区名(エリアマスタ[[#This Row],[地区]])</f>
        <v>#NAME?</v>
      </c>
      <c r="E989" s="282">
        <f>エリアマスタ[[#This Row],[No]]</f>
        <v>4</v>
      </c>
      <c r="F989" s="281" t="s">
        <v>1999</v>
      </c>
      <c r="G989" s="283">
        <v>170</v>
      </c>
      <c r="H989" s="283">
        <v>70</v>
      </c>
      <c r="I989" s="283">
        <f>エリアマスタ[[#This Row],[戸建件数]]+エリアマスタ[[#This Row],[集合住宅件数]]</f>
        <v>240</v>
      </c>
      <c r="J989" s="283" t="e" cm="1">
        <f t="array" aca="1" ref="J989" ca="1">単価区分(エリアマスタ[[#This Row],[地区]])</f>
        <v>#NAME?</v>
      </c>
    </row>
    <row r="990" spans="1:10">
      <c r="A990" s="272">
        <v>123</v>
      </c>
      <c r="B990" s="272">
        <v>5</v>
      </c>
      <c r="C990" s="99" t="str">
        <f t="shared" si="16"/>
        <v>123-5</v>
      </c>
      <c r="D990" s="102" t="e" cm="1">
        <f t="array" aca="1" ref="D990" ca="1">地区名(エリアマスタ[[#This Row],[地区]])</f>
        <v>#NAME?</v>
      </c>
      <c r="E990" s="282">
        <f>エリアマスタ[[#This Row],[No]]</f>
        <v>5</v>
      </c>
      <c r="F990" s="281" t="s">
        <v>2000</v>
      </c>
      <c r="G990" s="283">
        <v>190</v>
      </c>
      <c r="H990" s="283">
        <v>20</v>
      </c>
      <c r="I990" s="283">
        <f>エリアマスタ[[#This Row],[戸建件数]]+エリアマスタ[[#This Row],[集合住宅件数]]</f>
        <v>210</v>
      </c>
      <c r="J990" s="283" t="e" cm="1">
        <f t="array" aca="1" ref="J990" ca="1">単価区分(エリアマスタ[[#This Row],[地区]])</f>
        <v>#NAME?</v>
      </c>
    </row>
    <row r="991" spans="1:10">
      <c r="A991" s="272">
        <v>123</v>
      </c>
      <c r="B991" s="272">
        <v>6</v>
      </c>
      <c r="C991" s="99" t="str">
        <f t="shared" si="16"/>
        <v>123-6</v>
      </c>
      <c r="D991" s="102" t="e" cm="1">
        <f t="array" aca="1" ref="D991" ca="1">地区名(エリアマスタ[[#This Row],[地区]])</f>
        <v>#NAME?</v>
      </c>
      <c r="E991" s="282">
        <f>エリアマスタ[[#This Row],[No]]</f>
        <v>6</v>
      </c>
      <c r="F991" s="281" t="s">
        <v>2001</v>
      </c>
      <c r="G991" s="283">
        <v>405</v>
      </c>
      <c r="H991" s="283">
        <v>205</v>
      </c>
      <c r="I991" s="283">
        <f>エリアマスタ[[#This Row],[戸建件数]]+エリアマスタ[[#This Row],[集合住宅件数]]</f>
        <v>610</v>
      </c>
      <c r="J991" s="283" t="e" cm="1">
        <f t="array" aca="1" ref="J991" ca="1">単価区分(エリアマスタ[[#This Row],[地区]])</f>
        <v>#NAME?</v>
      </c>
    </row>
    <row r="992" spans="1:10">
      <c r="A992" s="272">
        <v>123</v>
      </c>
      <c r="B992" s="272">
        <v>7</v>
      </c>
      <c r="C992" s="99" t="str">
        <f t="shared" si="16"/>
        <v>123-7</v>
      </c>
      <c r="D992" s="102" t="e" cm="1">
        <f t="array" aca="1" ref="D992" ca="1">地区名(エリアマスタ[[#This Row],[地区]])</f>
        <v>#NAME?</v>
      </c>
      <c r="E992" s="282">
        <f>エリアマスタ[[#This Row],[No]]</f>
        <v>7</v>
      </c>
      <c r="F992" s="281" t="s">
        <v>2002</v>
      </c>
      <c r="G992" s="283">
        <v>450</v>
      </c>
      <c r="H992" s="283">
        <v>160</v>
      </c>
      <c r="I992" s="283">
        <f>エリアマスタ[[#This Row],[戸建件数]]+エリアマスタ[[#This Row],[集合住宅件数]]</f>
        <v>610</v>
      </c>
      <c r="J992" s="283" t="e" cm="1">
        <f t="array" aca="1" ref="J992" ca="1">単価区分(エリアマスタ[[#This Row],[地区]])</f>
        <v>#NAME?</v>
      </c>
    </row>
    <row r="993" spans="1:10">
      <c r="A993" s="272">
        <v>123</v>
      </c>
      <c r="B993" s="272">
        <v>8</v>
      </c>
      <c r="C993" s="99" t="str">
        <f t="shared" si="16"/>
        <v>123-8</v>
      </c>
      <c r="D993" s="102" t="e" cm="1">
        <f t="array" aca="1" ref="D993" ca="1">地区名(エリアマスタ[[#This Row],[地区]])</f>
        <v>#NAME?</v>
      </c>
      <c r="E993" s="282">
        <f>エリアマスタ[[#This Row],[No]]</f>
        <v>8</v>
      </c>
      <c r="F993" s="281" t="s">
        <v>2003</v>
      </c>
      <c r="G993" s="283">
        <v>215</v>
      </c>
      <c r="H993" s="283">
        <v>55</v>
      </c>
      <c r="I993" s="283">
        <f>エリアマスタ[[#This Row],[戸建件数]]+エリアマスタ[[#This Row],[集合住宅件数]]</f>
        <v>270</v>
      </c>
      <c r="J993" s="283" t="e" cm="1">
        <f t="array" aca="1" ref="J993" ca="1">単価区分(エリアマスタ[[#This Row],[地区]])</f>
        <v>#NAME?</v>
      </c>
    </row>
    <row r="994" spans="1:10">
      <c r="A994" s="272">
        <v>123</v>
      </c>
      <c r="B994" s="272">
        <v>9</v>
      </c>
      <c r="C994" s="99" t="str">
        <f t="shared" si="16"/>
        <v>123-9</v>
      </c>
      <c r="D994" s="102" t="e" cm="1">
        <f t="array" aca="1" ref="D994" ca="1">地区名(エリアマスタ[[#This Row],[地区]])</f>
        <v>#NAME?</v>
      </c>
      <c r="E994" s="282">
        <f>エリアマスタ[[#This Row],[No]]</f>
        <v>9</v>
      </c>
      <c r="F994" s="281" t="s">
        <v>2004</v>
      </c>
      <c r="G994" s="283">
        <v>470</v>
      </c>
      <c r="H994" s="283">
        <v>150</v>
      </c>
      <c r="I994" s="283">
        <f>エリアマスタ[[#This Row],[戸建件数]]+エリアマスタ[[#This Row],[集合住宅件数]]</f>
        <v>620</v>
      </c>
      <c r="J994" s="283" t="e" cm="1">
        <f t="array" aca="1" ref="J994" ca="1">単価区分(エリアマスタ[[#This Row],[地区]])</f>
        <v>#NAME?</v>
      </c>
    </row>
    <row r="995" spans="1:10">
      <c r="A995" s="272">
        <v>123</v>
      </c>
      <c r="B995" s="272">
        <v>10</v>
      </c>
      <c r="C995" s="99" t="str">
        <f t="shared" si="16"/>
        <v>123-10</v>
      </c>
      <c r="D995" s="102" t="e" cm="1">
        <f t="array" aca="1" ref="D995" ca="1">地区名(エリアマスタ[[#This Row],[地区]])</f>
        <v>#NAME?</v>
      </c>
      <c r="E995" s="282">
        <f>エリアマスタ[[#This Row],[No]]</f>
        <v>10</v>
      </c>
      <c r="F995" s="281" t="s">
        <v>2005</v>
      </c>
      <c r="G995" s="283">
        <v>110</v>
      </c>
      <c r="H995" s="283">
        <v>80</v>
      </c>
      <c r="I995" s="283">
        <f>エリアマスタ[[#This Row],[戸建件数]]+エリアマスタ[[#This Row],[集合住宅件数]]</f>
        <v>190</v>
      </c>
      <c r="J995" s="283" t="e" cm="1">
        <f t="array" aca="1" ref="J995" ca="1">単価区分(エリアマスタ[[#This Row],[地区]])</f>
        <v>#NAME?</v>
      </c>
    </row>
    <row r="996" spans="1:10">
      <c r="A996" s="272">
        <v>124</v>
      </c>
      <c r="B996" s="272">
        <v>2</v>
      </c>
      <c r="C996" s="99" t="str">
        <f t="shared" si="16"/>
        <v>124-2</v>
      </c>
      <c r="D996" s="102" t="e" cm="1">
        <f t="array" aca="1" ref="D996" ca="1">地区名(エリアマスタ[[#This Row],[地区]])</f>
        <v>#NAME?</v>
      </c>
      <c r="E996" s="282">
        <f>エリアマスタ[[#This Row],[No]]</f>
        <v>2</v>
      </c>
      <c r="F996" s="284" t="s">
        <v>3156</v>
      </c>
      <c r="G996" s="283">
        <v>30</v>
      </c>
      <c r="H996" s="283">
        <v>25</v>
      </c>
      <c r="I996" s="283">
        <f>エリアマスタ[[#This Row],[戸建件数]]+エリアマスタ[[#This Row],[集合住宅件数]]</f>
        <v>55</v>
      </c>
      <c r="J996" s="283" t="e" cm="1">
        <f t="array" aca="1" ref="J996" ca="1">単価区分(エリアマスタ[[#This Row],[地区]])</f>
        <v>#NAME?</v>
      </c>
    </row>
    <row r="997" spans="1:10">
      <c r="A997" s="272">
        <v>124</v>
      </c>
      <c r="B997" s="272">
        <v>3</v>
      </c>
      <c r="C997" s="99" t="str">
        <f t="shared" si="16"/>
        <v>124-3</v>
      </c>
      <c r="D997" s="102" t="e" cm="1">
        <f t="array" aca="1" ref="D997" ca="1">地区名(エリアマスタ[[#This Row],[地区]])</f>
        <v>#NAME?</v>
      </c>
      <c r="E997" s="282">
        <f>エリアマスタ[[#This Row],[No]]</f>
        <v>3</v>
      </c>
      <c r="F997" s="284" t="s">
        <v>3157</v>
      </c>
      <c r="G997" s="283">
        <v>210</v>
      </c>
      <c r="H997" s="283">
        <v>30</v>
      </c>
      <c r="I997" s="283">
        <f>エリアマスタ[[#This Row],[戸建件数]]+エリアマスタ[[#This Row],[集合住宅件数]]</f>
        <v>240</v>
      </c>
      <c r="J997" s="283" t="e" cm="1">
        <f t="array" aca="1" ref="J997" ca="1">単価区分(エリアマスタ[[#This Row],[地区]])</f>
        <v>#NAME?</v>
      </c>
    </row>
    <row r="998" spans="1:10">
      <c r="A998" s="272">
        <v>124</v>
      </c>
      <c r="B998" s="272">
        <v>4</v>
      </c>
      <c r="C998" s="99" t="str">
        <f t="shared" si="16"/>
        <v>124-4</v>
      </c>
      <c r="D998" s="102" t="e" cm="1">
        <f t="array" aca="1" ref="D998" ca="1">地区名(エリアマスタ[[#This Row],[地区]])</f>
        <v>#NAME?</v>
      </c>
      <c r="E998" s="282">
        <f>エリアマスタ[[#This Row],[No]]</f>
        <v>4</v>
      </c>
      <c r="F998" s="284" t="s">
        <v>3158</v>
      </c>
      <c r="G998" s="283">
        <v>110</v>
      </c>
      <c r="H998" s="283">
        <v>0</v>
      </c>
      <c r="I998" s="283">
        <f>エリアマスタ[[#This Row],[戸建件数]]+エリアマスタ[[#This Row],[集合住宅件数]]</f>
        <v>110</v>
      </c>
      <c r="J998" s="283" t="e" cm="1">
        <f t="array" aca="1" ref="J998" ca="1">単価区分(エリアマスタ[[#This Row],[地区]])</f>
        <v>#NAME?</v>
      </c>
    </row>
    <row r="999" spans="1:10">
      <c r="A999" s="272">
        <v>124</v>
      </c>
      <c r="B999" s="272">
        <v>5</v>
      </c>
      <c r="C999" s="99" t="str">
        <f t="shared" si="16"/>
        <v>124-5</v>
      </c>
      <c r="D999" s="102" t="e" cm="1">
        <f t="array" aca="1" ref="D999" ca="1">地区名(エリアマスタ[[#This Row],[地区]])</f>
        <v>#NAME?</v>
      </c>
      <c r="E999" s="282">
        <f>エリアマスタ[[#This Row],[No]]</f>
        <v>5</v>
      </c>
      <c r="F999" s="284" t="s">
        <v>1295</v>
      </c>
      <c r="G999" s="283">
        <v>70</v>
      </c>
      <c r="H999" s="283">
        <v>60</v>
      </c>
      <c r="I999" s="283">
        <f>エリアマスタ[[#This Row],[戸建件数]]+エリアマスタ[[#This Row],[集合住宅件数]]</f>
        <v>130</v>
      </c>
      <c r="J999" s="283" t="e" cm="1">
        <f t="array" aca="1" ref="J999" ca="1">単価区分(エリアマスタ[[#This Row],[地区]])</f>
        <v>#NAME?</v>
      </c>
    </row>
    <row r="1000" spans="1:10">
      <c r="A1000" s="272">
        <v>124</v>
      </c>
      <c r="B1000" s="272">
        <v>6</v>
      </c>
      <c r="C1000" s="99" t="str">
        <f t="shared" si="16"/>
        <v>124-6</v>
      </c>
      <c r="D1000" s="102" t="e" cm="1">
        <f t="array" aca="1" ref="D1000" ca="1">地区名(エリアマスタ[[#This Row],[地区]])</f>
        <v>#NAME?</v>
      </c>
      <c r="E1000" s="282">
        <f>エリアマスタ[[#This Row],[No]]</f>
        <v>6</v>
      </c>
      <c r="F1000" s="284" t="s">
        <v>3159</v>
      </c>
      <c r="G1000" s="283">
        <v>110</v>
      </c>
      <c r="H1000" s="283">
        <v>45</v>
      </c>
      <c r="I1000" s="283">
        <f>エリアマスタ[[#This Row],[戸建件数]]+エリアマスタ[[#This Row],[集合住宅件数]]</f>
        <v>155</v>
      </c>
      <c r="J1000" s="283" t="e" cm="1">
        <f t="array" aca="1" ref="J1000" ca="1">単価区分(エリアマスタ[[#This Row],[地区]])</f>
        <v>#NAME?</v>
      </c>
    </row>
    <row r="1001" spans="1:10">
      <c r="A1001" s="272">
        <v>124</v>
      </c>
      <c r="B1001" s="272">
        <v>7</v>
      </c>
      <c r="C1001" s="99" t="str">
        <f t="shared" si="16"/>
        <v>124-7</v>
      </c>
      <c r="D1001" s="102" t="e" cm="1">
        <f t="array" aca="1" ref="D1001" ca="1">地区名(エリアマスタ[[#This Row],[地区]])</f>
        <v>#NAME?</v>
      </c>
      <c r="E1001" s="282">
        <f>エリアマスタ[[#This Row],[No]]</f>
        <v>7</v>
      </c>
      <c r="F1001" s="284" t="s">
        <v>1902</v>
      </c>
      <c r="G1001" s="283">
        <v>80</v>
      </c>
      <c r="H1001" s="283">
        <v>0</v>
      </c>
      <c r="I1001" s="283">
        <f>エリアマスタ[[#This Row],[戸建件数]]+エリアマスタ[[#This Row],[集合住宅件数]]</f>
        <v>80</v>
      </c>
      <c r="J1001" s="283" t="e" cm="1">
        <f t="array" aca="1" ref="J1001" ca="1">単価区分(エリアマスタ[[#This Row],[地区]])</f>
        <v>#NAME?</v>
      </c>
    </row>
    <row r="1002" spans="1:10">
      <c r="A1002" s="272">
        <v>124</v>
      </c>
      <c r="B1002" s="272">
        <v>8</v>
      </c>
      <c r="C1002" s="99" t="str">
        <f t="shared" si="16"/>
        <v>124-8</v>
      </c>
      <c r="D1002" s="102" t="e" cm="1">
        <f t="array" aca="1" ref="D1002" ca="1">地区名(エリアマスタ[[#This Row],[地区]])</f>
        <v>#NAME?</v>
      </c>
      <c r="E1002" s="282">
        <f>エリアマスタ[[#This Row],[No]]</f>
        <v>8</v>
      </c>
      <c r="F1002" s="284" t="s">
        <v>868</v>
      </c>
      <c r="G1002" s="283">
        <v>100</v>
      </c>
      <c r="H1002" s="283">
        <v>45</v>
      </c>
      <c r="I1002" s="283">
        <f>エリアマスタ[[#This Row],[戸建件数]]+エリアマスタ[[#This Row],[集合住宅件数]]</f>
        <v>145</v>
      </c>
      <c r="J1002" s="283" t="e" cm="1">
        <f t="array" aca="1" ref="J1002" ca="1">単価区分(エリアマスタ[[#This Row],[地区]])</f>
        <v>#NAME?</v>
      </c>
    </row>
    <row r="1003" spans="1:10">
      <c r="A1003" s="272">
        <v>124</v>
      </c>
      <c r="B1003" s="272">
        <v>9</v>
      </c>
      <c r="C1003" s="99" t="str">
        <f t="shared" si="16"/>
        <v>124-9</v>
      </c>
      <c r="D1003" s="102" t="e" cm="1">
        <f t="array" aca="1" ref="D1003" ca="1">地区名(エリアマスタ[[#This Row],[地区]])</f>
        <v>#NAME?</v>
      </c>
      <c r="E1003" s="282">
        <f>エリアマスタ[[#This Row],[No]]</f>
        <v>9</v>
      </c>
      <c r="F1003" s="284" t="s">
        <v>3160</v>
      </c>
      <c r="G1003" s="283">
        <v>220</v>
      </c>
      <c r="H1003" s="283">
        <v>40</v>
      </c>
      <c r="I1003" s="283">
        <f>エリアマスタ[[#This Row],[戸建件数]]+エリアマスタ[[#This Row],[集合住宅件数]]</f>
        <v>260</v>
      </c>
      <c r="J1003" s="283" t="e" cm="1">
        <f t="array" aca="1" ref="J1003" ca="1">単価区分(エリアマスタ[[#This Row],[地区]])</f>
        <v>#NAME?</v>
      </c>
    </row>
    <row r="1004" spans="1:10">
      <c r="A1004" s="272">
        <v>124</v>
      </c>
      <c r="B1004" s="272">
        <v>10</v>
      </c>
      <c r="C1004" s="99" t="str">
        <f t="shared" si="16"/>
        <v>124-10</v>
      </c>
      <c r="D1004" s="102" t="e" cm="1">
        <f t="array" aca="1" ref="D1004" ca="1">地区名(エリアマスタ[[#This Row],[地区]])</f>
        <v>#NAME?</v>
      </c>
      <c r="E1004" s="282">
        <f>エリアマスタ[[#This Row],[No]]</f>
        <v>10</v>
      </c>
      <c r="F1004" s="284" t="s">
        <v>3161</v>
      </c>
      <c r="G1004" s="283">
        <v>220</v>
      </c>
      <c r="H1004" s="283">
        <v>0</v>
      </c>
      <c r="I1004" s="283">
        <f>エリアマスタ[[#This Row],[戸建件数]]+エリアマスタ[[#This Row],[集合住宅件数]]</f>
        <v>220</v>
      </c>
      <c r="J1004" s="283" t="e" cm="1">
        <f t="array" aca="1" ref="J1004" ca="1">単価区分(エリアマスタ[[#This Row],[地区]])</f>
        <v>#NAME?</v>
      </c>
    </row>
    <row r="1005" spans="1:10">
      <c r="A1005" s="272">
        <v>124</v>
      </c>
      <c r="B1005" s="272">
        <v>11</v>
      </c>
      <c r="C1005" s="99" t="str">
        <f t="shared" si="16"/>
        <v>124-11</v>
      </c>
      <c r="D1005" s="102" t="e" cm="1">
        <f t="array" aca="1" ref="D1005" ca="1">地区名(エリアマスタ[[#This Row],[地区]])</f>
        <v>#NAME?</v>
      </c>
      <c r="E1005" s="282">
        <f>エリアマスタ[[#This Row],[No]]</f>
        <v>11</v>
      </c>
      <c r="F1005" s="284" t="s">
        <v>3162</v>
      </c>
      <c r="G1005" s="283">
        <v>130</v>
      </c>
      <c r="H1005" s="283">
        <v>0</v>
      </c>
      <c r="I1005" s="283">
        <f>エリアマスタ[[#This Row],[戸建件数]]+エリアマスタ[[#This Row],[集合住宅件数]]</f>
        <v>130</v>
      </c>
      <c r="J1005" s="283" t="e" cm="1">
        <f t="array" aca="1" ref="J1005" ca="1">単価区分(エリアマスタ[[#This Row],[地区]])</f>
        <v>#NAME?</v>
      </c>
    </row>
    <row r="1006" spans="1:10">
      <c r="A1006" s="272">
        <v>124</v>
      </c>
      <c r="B1006" s="272">
        <v>12</v>
      </c>
      <c r="C1006" s="99" t="str">
        <f t="shared" si="16"/>
        <v>124-12</v>
      </c>
      <c r="D1006" s="102" t="e" cm="1">
        <f t="array" aca="1" ref="D1006" ca="1">地区名(エリアマスタ[[#This Row],[地区]])</f>
        <v>#NAME?</v>
      </c>
      <c r="E1006" s="282">
        <f>エリアマスタ[[#This Row],[No]]</f>
        <v>12</v>
      </c>
      <c r="F1006" s="284" t="s">
        <v>3163</v>
      </c>
      <c r="G1006" s="283">
        <v>160</v>
      </c>
      <c r="H1006" s="283">
        <v>25</v>
      </c>
      <c r="I1006" s="283">
        <f>エリアマスタ[[#This Row],[戸建件数]]+エリアマスタ[[#This Row],[集合住宅件数]]</f>
        <v>185</v>
      </c>
      <c r="J1006" s="283" t="e" cm="1">
        <f t="array" aca="1" ref="J1006" ca="1">単価区分(エリアマスタ[[#This Row],[地区]])</f>
        <v>#NAME?</v>
      </c>
    </row>
    <row r="1007" spans="1:10">
      <c r="A1007" s="272">
        <v>124</v>
      </c>
      <c r="B1007" s="272">
        <v>13</v>
      </c>
      <c r="C1007" s="99" t="str">
        <f t="shared" si="16"/>
        <v>124-13</v>
      </c>
      <c r="D1007" s="102" t="e" cm="1">
        <f t="array" aca="1" ref="D1007" ca="1">地区名(エリアマスタ[[#This Row],[地区]])</f>
        <v>#NAME?</v>
      </c>
      <c r="E1007" s="282">
        <f>エリアマスタ[[#This Row],[No]]</f>
        <v>13</v>
      </c>
      <c r="F1007" s="284" t="s">
        <v>3164</v>
      </c>
      <c r="G1007" s="283">
        <v>90</v>
      </c>
      <c r="H1007" s="283">
        <v>10</v>
      </c>
      <c r="I1007" s="283">
        <f>エリアマスタ[[#This Row],[戸建件数]]+エリアマスタ[[#This Row],[集合住宅件数]]</f>
        <v>100</v>
      </c>
      <c r="J1007" s="283" t="e" cm="1">
        <f t="array" aca="1" ref="J1007" ca="1">単価区分(エリアマスタ[[#This Row],[地区]])</f>
        <v>#NAME?</v>
      </c>
    </row>
    <row r="1008" spans="1:10">
      <c r="A1008" s="272">
        <v>124</v>
      </c>
      <c r="B1008" s="272">
        <v>14</v>
      </c>
      <c r="C1008" s="99" t="str">
        <f t="shared" si="16"/>
        <v>124-14</v>
      </c>
      <c r="D1008" s="102" t="e" cm="1">
        <f t="array" aca="1" ref="D1008" ca="1">地区名(エリアマスタ[[#This Row],[地区]])</f>
        <v>#NAME?</v>
      </c>
      <c r="E1008" s="282">
        <f>エリアマスタ[[#This Row],[No]]</f>
        <v>14</v>
      </c>
      <c r="F1008" s="284" t="s">
        <v>3165</v>
      </c>
      <c r="G1008" s="283">
        <v>100</v>
      </c>
      <c r="H1008" s="283">
        <v>0</v>
      </c>
      <c r="I1008" s="283">
        <f>エリアマスタ[[#This Row],[戸建件数]]+エリアマスタ[[#This Row],[集合住宅件数]]</f>
        <v>100</v>
      </c>
      <c r="J1008" s="283" t="e" cm="1">
        <f t="array" aca="1" ref="J1008" ca="1">単価区分(エリアマスタ[[#This Row],[地区]])</f>
        <v>#NAME?</v>
      </c>
    </row>
    <row r="1009" spans="1:10">
      <c r="A1009" s="272">
        <v>124</v>
      </c>
      <c r="B1009" s="272">
        <v>15</v>
      </c>
      <c r="C1009" s="99" t="str">
        <f t="shared" si="16"/>
        <v>124-15</v>
      </c>
      <c r="D1009" s="102" t="e" cm="1">
        <f t="array" aca="1" ref="D1009" ca="1">地区名(エリアマスタ[[#This Row],[地区]])</f>
        <v>#NAME?</v>
      </c>
      <c r="E1009" s="282">
        <f>エリアマスタ[[#This Row],[No]]</f>
        <v>15</v>
      </c>
      <c r="F1009" s="284" t="s">
        <v>3166</v>
      </c>
      <c r="G1009" s="283">
        <v>80</v>
      </c>
      <c r="H1009" s="283">
        <v>10</v>
      </c>
      <c r="I1009" s="283">
        <f>エリアマスタ[[#This Row],[戸建件数]]+エリアマスタ[[#This Row],[集合住宅件数]]</f>
        <v>90</v>
      </c>
      <c r="J1009" s="283" t="e" cm="1">
        <f t="array" aca="1" ref="J1009" ca="1">単価区分(エリアマスタ[[#This Row],[地区]])</f>
        <v>#NAME?</v>
      </c>
    </row>
    <row r="1010" spans="1:10">
      <c r="A1010" s="272">
        <v>126</v>
      </c>
      <c r="B1010" s="272">
        <v>2</v>
      </c>
      <c r="C1010" s="99" t="str">
        <f t="shared" si="16"/>
        <v>126-2</v>
      </c>
      <c r="D1010" s="102" t="e" cm="1">
        <f t="array" aca="1" ref="D1010" ca="1">地区名(エリアマスタ[[#This Row],[地区]])</f>
        <v>#NAME?</v>
      </c>
      <c r="E1010" s="282">
        <f>エリアマスタ[[#This Row],[No]]</f>
        <v>2</v>
      </c>
      <c r="F1010" s="284" t="s">
        <v>3167</v>
      </c>
      <c r="G1010" s="283">
        <v>80</v>
      </c>
      <c r="H1010" s="283">
        <v>15</v>
      </c>
      <c r="I1010" s="283">
        <f>エリアマスタ[[#This Row],[戸建件数]]+エリアマスタ[[#This Row],[集合住宅件数]]</f>
        <v>95</v>
      </c>
      <c r="J1010" s="283" t="e" cm="1">
        <f t="array" aca="1" ref="J1010" ca="1">単価区分(エリアマスタ[[#This Row],[地区]])</f>
        <v>#NAME?</v>
      </c>
    </row>
    <row r="1011" spans="1:10">
      <c r="A1011" s="272">
        <v>126</v>
      </c>
      <c r="B1011" s="272">
        <v>3</v>
      </c>
      <c r="C1011" s="99" t="str">
        <f t="shared" si="16"/>
        <v>126-3</v>
      </c>
      <c r="D1011" s="102" t="e" cm="1">
        <f t="array" aca="1" ref="D1011" ca="1">地区名(エリアマスタ[[#This Row],[地区]])</f>
        <v>#NAME?</v>
      </c>
      <c r="E1011" s="282">
        <f>エリアマスタ[[#This Row],[No]]</f>
        <v>3</v>
      </c>
      <c r="F1011" s="284" t="s">
        <v>3168</v>
      </c>
      <c r="G1011" s="283">
        <v>50</v>
      </c>
      <c r="H1011" s="283">
        <v>0</v>
      </c>
      <c r="I1011" s="283">
        <f>エリアマスタ[[#This Row],[戸建件数]]+エリアマスタ[[#This Row],[集合住宅件数]]</f>
        <v>50</v>
      </c>
      <c r="J1011" s="283" t="e" cm="1">
        <f t="array" aca="1" ref="J1011" ca="1">単価区分(エリアマスタ[[#This Row],[地区]])</f>
        <v>#NAME?</v>
      </c>
    </row>
    <row r="1012" spans="1:10">
      <c r="A1012" s="272">
        <v>126</v>
      </c>
      <c r="B1012" s="272">
        <v>4</v>
      </c>
      <c r="C1012" s="99" t="str">
        <f t="shared" si="16"/>
        <v>126-4</v>
      </c>
      <c r="D1012" s="102" t="e" cm="1">
        <f t="array" aca="1" ref="D1012" ca="1">地区名(エリアマスタ[[#This Row],[地区]])</f>
        <v>#NAME?</v>
      </c>
      <c r="E1012" s="282">
        <f>エリアマスタ[[#This Row],[No]]</f>
        <v>4</v>
      </c>
      <c r="F1012" s="284" t="s">
        <v>3169</v>
      </c>
      <c r="G1012" s="283">
        <v>45</v>
      </c>
      <c r="H1012" s="283">
        <v>0</v>
      </c>
      <c r="I1012" s="283">
        <f>エリアマスタ[[#This Row],[戸建件数]]+エリアマスタ[[#This Row],[集合住宅件数]]</f>
        <v>45</v>
      </c>
      <c r="J1012" s="283" t="e" cm="1">
        <f t="array" aca="1" ref="J1012" ca="1">単価区分(エリアマスタ[[#This Row],[地区]])</f>
        <v>#NAME?</v>
      </c>
    </row>
    <row r="1013" spans="1:10">
      <c r="A1013" s="272">
        <v>126</v>
      </c>
      <c r="B1013" s="272">
        <v>5</v>
      </c>
      <c r="C1013" s="99" t="str">
        <f t="shared" si="16"/>
        <v>126-5</v>
      </c>
      <c r="D1013" s="102" t="e" cm="1">
        <f t="array" aca="1" ref="D1013" ca="1">地区名(エリアマスタ[[#This Row],[地区]])</f>
        <v>#NAME?</v>
      </c>
      <c r="E1013" s="282">
        <f>エリアマスタ[[#This Row],[No]]</f>
        <v>5</v>
      </c>
      <c r="F1013" s="284" t="s">
        <v>3170</v>
      </c>
      <c r="G1013" s="283">
        <v>190</v>
      </c>
      <c r="H1013" s="283">
        <v>20</v>
      </c>
      <c r="I1013" s="283">
        <f>エリアマスタ[[#This Row],[戸建件数]]+エリアマスタ[[#This Row],[集合住宅件数]]</f>
        <v>210</v>
      </c>
      <c r="J1013" s="283" t="e" cm="1">
        <f t="array" aca="1" ref="J1013" ca="1">単価区分(エリアマスタ[[#This Row],[地区]])</f>
        <v>#NAME?</v>
      </c>
    </row>
    <row r="1014" spans="1:10">
      <c r="A1014" s="272">
        <v>126</v>
      </c>
      <c r="B1014" s="272">
        <v>6</v>
      </c>
      <c r="C1014" s="99" t="str">
        <f t="shared" si="16"/>
        <v>126-6</v>
      </c>
      <c r="D1014" s="102" t="e" cm="1">
        <f t="array" aca="1" ref="D1014" ca="1">地区名(エリアマスタ[[#This Row],[地区]])</f>
        <v>#NAME?</v>
      </c>
      <c r="E1014" s="282">
        <f>エリアマスタ[[#This Row],[No]]</f>
        <v>6</v>
      </c>
      <c r="F1014" s="284" t="s">
        <v>3171</v>
      </c>
      <c r="G1014" s="283">
        <v>100</v>
      </c>
      <c r="H1014" s="283">
        <v>30</v>
      </c>
      <c r="I1014" s="283">
        <f>エリアマスタ[[#This Row],[戸建件数]]+エリアマスタ[[#This Row],[集合住宅件数]]</f>
        <v>130</v>
      </c>
      <c r="J1014" s="283" t="e" cm="1">
        <f t="array" aca="1" ref="J1014" ca="1">単価区分(エリアマスタ[[#This Row],[地区]])</f>
        <v>#NAME?</v>
      </c>
    </row>
    <row r="1015" spans="1:10">
      <c r="A1015" s="272">
        <v>126</v>
      </c>
      <c r="B1015" s="272">
        <v>7</v>
      </c>
      <c r="C1015" s="99" t="str">
        <f t="shared" si="16"/>
        <v>126-7</v>
      </c>
      <c r="D1015" s="102" t="e" cm="1">
        <f t="array" aca="1" ref="D1015" ca="1">地区名(エリアマスタ[[#This Row],[地区]])</f>
        <v>#NAME?</v>
      </c>
      <c r="E1015" s="282">
        <f>エリアマスタ[[#This Row],[No]]</f>
        <v>7</v>
      </c>
      <c r="F1015" s="284" t="s">
        <v>3172</v>
      </c>
      <c r="G1015" s="283">
        <v>90</v>
      </c>
      <c r="H1015" s="283">
        <v>5</v>
      </c>
      <c r="I1015" s="283">
        <f>エリアマスタ[[#This Row],[戸建件数]]+エリアマスタ[[#This Row],[集合住宅件数]]</f>
        <v>95</v>
      </c>
      <c r="J1015" s="283" t="e" cm="1">
        <f t="array" aca="1" ref="J1015" ca="1">単価区分(エリアマスタ[[#This Row],[地区]])</f>
        <v>#NAME?</v>
      </c>
    </row>
    <row r="1016" spans="1:10">
      <c r="A1016" s="272">
        <v>126</v>
      </c>
      <c r="B1016" s="272">
        <v>8</v>
      </c>
      <c r="C1016" s="99" t="str">
        <f t="shared" si="16"/>
        <v>126-8</v>
      </c>
      <c r="D1016" s="102" t="e" cm="1">
        <f t="array" aca="1" ref="D1016" ca="1">地区名(エリアマスタ[[#This Row],[地区]])</f>
        <v>#NAME?</v>
      </c>
      <c r="E1016" s="282">
        <f>エリアマスタ[[#This Row],[No]]</f>
        <v>8</v>
      </c>
      <c r="F1016" s="284" t="s">
        <v>3173</v>
      </c>
      <c r="G1016" s="283">
        <v>70</v>
      </c>
      <c r="H1016" s="283">
        <v>0</v>
      </c>
      <c r="I1016" s="283">
        <f>エリアマスタ[[#This Row],[戸建件数]]+エリアマスタ[[#This Row],[集合住宅件数]]</f>
        <v>70</v>
      </c>
      <c r="J1016" s="283" t="e" cm="1">
        <f t="array" aca="1" ref="J1016" ca="1">単価区分(エリアマスタ[[#This Row],[地区]])</f>
        <v>#NAME?</v>
      </c>
    </row>
    <row r="1017" spans="1:10">
      <c r="A1017" s="272">
        <v>126</v>
      </c>
      <c r="B1017" s="272">
        <v>9</v>
      </c>
      <c r="C1017" s="99" t="str">
        <f t="shared" si="16"/>
        <v>126-9</v>
      </c>
      <c r="D1017" s="102" t="e" cm="1">
        <f t="array" aca="1" ref="D1017" ca="1">地区名(エリアマスタ[[#This Row],[地区]])</f>
        <v>#NAME?</v>
      </c>
      <c r="E1017" s="282">
        <f>エリアマスタ[[#This Row],[No]]</f>
        <v>9</v>
      </c>
      <c r="F1017" s="284" t="s">
        <v>3174</v>
      </c>
      <c r="G1017" s="283">
        <v>210</v>
      </c>
      <c r="H1017" s="283">
        <v>35</v>
      </c>
      <c r="I1017" s="283">
        <f>エリアマスタ[[#This Row],[戸建件数]]+エリアマスタ[[#This Row],[集合住宅件数]]</f>
        <v>245</v>
      </c>
      <c r="J1017" s="283" t="e" cm="1">
        <f t="array" aca="1" ref="J1017" ca="1">単価区分(エリアマスタ[[#This Row],[地区]])</f>
        <v>#NAME?</v>
      </c>
    </row>
    <row r="1018" spans="1:10">
      <c r="A1018" s="272">
        <v>126</v>
      </c>
      <c r="B1018" s="272">
        <v>10</v>
      </c>
      <c r="C1018" s="99" t="str">
        <f t="shared" si="16"/>
        <v>126-10</v>
      </c>
      <c r="D1018" s="102" t="e" cm="1">
        <f t="array" aca="1" ref="D1018" ca="1">地区名(エリアマスタ[[#This Row],[地区]])</f>
        <v>#NAME?</v>
      </c>
      <c r="E1018" s="282">
        <f>エリアマスタ[[#This Row],[No]]</f>
        <v>10</v>
      </c>
      <c r="F1018" s="284" t="s">
        <v>3175</v>
      </c>
      <c r="G1018" s="283">
        <v>40</v>
      </c>
      <c r="H1018" s="283">
        <v>20</v>
      </c>
      <c r="I1018" s="283">
        <f>エリアマスタ[[#This Row],[戸建件数]]+エリアマスタ[[#This Row],[集合住宅件数]]</f>
        <v>60</v>
      </c>
      <c r="J1018" s="283" t="e" cm="1">
        <f t="array" aca="1" ref="J1018" ca="1">単価区分(エリアマスタ[[#This Row],[地区]])</f>
        <v>#NAME?</v>
      </c>
    </row>
    <row r="1019" spans="1:10">
      <c r="A1019" s="272">
        <v>127</v>
      </c>
      <c r="B1019" s="272">
        <v>1</v>
      </c>
      <c r="C1019" s="99" t="str">
        <f t="shared" si="16"/>
        <v>127-1</v>
      </c>
      <c r="D1019" s="102" t="e" cm="1">
        <f t="array" aca="1" ref="D1019" ca="1">地区名(エリアマスタ[[#This Row],[地区]])</f>
        <v>#NAME?</v>
      </c>
      <c r="E1019" s="282">
        <f>エリアマスタ[[#This Row],[No]]</f>
        <v>1</v>
      </c>
      <c r="F1019" s="281" t="s">
        <v>1190</v>
      </c>
      <c r="G1019" s="283">
        <v>40</v>
      </c>
      <c r="H1019" s="283">
        <v>0</v>
      </c>
      <c r="I1019" s="283">
        <f>エリアマスタ[[#This Row],[戸建件数]]+エリアマスタ[[#This Row],[集合住宅件数]]</f>
        <v>40</v>
      </c>
      <c r="J1019" s="283" t="e" cm="1">
        <f t="array" aca="1" ref="J1019" ca="1">単価区分(エリアマスタ[[#This Row],[地区]])</f>
        <v>#NAME?</v>
      </c>
    </row>
    <row r="1020" spans="1:10">
      <c r="A1020" s="272">
        <v>127</v>
      </c>
      <c r="B1020" s="272">
        <v>2</v>
      </c>
      <c r="C1020" s="99" t="str">
        <f t="shared" si="16"/>
        <v>127-2</v>
      </c>
      <c r="D1020" s="102" t="e" cm="1">
        <f t="array" aca="1" ref="D1020" ca="1">地区名(エリアマスタ[[#This Row],[地区]])</f>
        <v>#NAME?</v>
      </c>
      <c r="E1020" s="282">
        <f>エリアマスタ[[#This Row],[No]]</f>
        <v>2</v>
      </c>
      <c r="F1020" s="281" t="s">
        <v>1191</v>
      </c>
      <c r="G1020" s="283">
        <v>30</v>
      </c>
      <c r="H1020" s="283">
        <v>0</v>
      </c>
      <c r="I1020" s="283">
        <f>エリアマスタ[[#This Row],[戸建件数]]+エリアマスタ[[#This Row],[集合住宅件数]]</f>
        <v>30</v>
      </c>
      <c r="J1020" s="283" t="e" cm="1">
        <f t="array" aca="1" ref="J1020" ca="1">単価区分(エリアマスタ[[#This Row],[地区]])</f>
        <v>#NAME?</v>
      </c>
    </row>
    <row r="1021" spans="1:10">
      <c r="A1021" s="272">
        <v>127</v>
      </c>
      <c r="B1021" s="272">
        <v>3</v>
      </c>
      <c r="C1021" s="99" t="str">
        <f t="shared" si="16"/>
        <v>127-3</v>
      </c>
      <c r="D1021" s="102" t="e" cm="1">
        <f t="array" aca="1" ref="D1021" ca="1">地区名(エリアマスタ[[#This Row],[地区]])</f>
        <v>#NAME?</v>
      </c>
      <c r="E1021" s="282">
        <f>エリアマスタ[[#This Row],[No]]</f>
        <v>3</v>
      </c>
      <c r="F1021" s="281" t="s">
        <v>1069</v>
      </c>
      <c r="G1021" s="283">
        <v>60</v>
      </c>
      <c r="H1021" s="283">
        <v>120</v>
      </c>
      <c r="I1021" s="283">
        <f>エリアマスタ[[#This Row],[戸建件数]]+エリアマスタ[[#This Row],[集合住宅件数]]</f>
        <v>180</v>
      </c>
      <c r="J1021" s="283" t="e" cm="1">
        <f t="array" aca="1" ref="J1021" ca="1">単価区分(エリアマスタ[[#This Row],[地区]])</f>
        <v>#NAME?</v>
      </c>
    </row>
    <row r="1022" spans="1:10">
      <c r="A1022" s="272">
        <v>127</v>
      </c>
      <c r="B1022" s="272">
        <v>4</v>
      </c>
      <c r="C1022" s="99" t="str">
        <f t="shared" si="16"/>
        <v>127-4</v>
      </c>
      <c r="D1022" s="102" t="e" cm="1">
        <f t="array" aca="1" ref="D1022" ca="1">地区名(エリアマスタ[[#This Row],[地区]])</f>
        <v>#NAME?</v>
      </c>
      <c r="E1022" s="282">
        <f>エリアマスタ[[#This Row],[No]]</f>
        <v>4</v>
      </c>
      <c r="F1022" s="281" t="s">
        <v>1192</v>
      </c>
      <c r="G1022" s="283">
        <v>22</v>
      </c>
      <c r="H1022" s="283">
        <v>8</v>
      </c>
      <c r="I1022" s="283">
        <f>エリアマスタ[[#This Row],[戸建件数]]+エリアマスタ[[#This Row],[集合住宅件数]]</f>
        <v>30</v>
      </c>
      <c r="J1022" s="283" t="e" cm="1">
        <f t="array" aca="1" ref="J1022" ca="1">単価区分(エリアマスタ[[#This Row],[地区]])</f>
        <v>#NAME?</v>
      </c>
    </row>
    <row r="1023" spans="1:10">
      <c r="A1023" s="272">
        <v>127</v>
      </c>
      <c r="B1023" s="272">
        <v>5</v>
      </c>
      <c r="C1023" s="99" t="str">
        <f t="shared" si="16"/>
        <v>127-5</v>
      </c>
      <c r="D1023" s="102" t="e" cm="1">
        <f t="array" aca="1" ref="D1023" ca="1">地区名(エリアマスタ[[#This Row],[地区]])</f>
        <v>#NAME?</v>
      </c>
      <c r="E1023" s="282">
        <f>エリアマスタ[[#This Row],[No]]</f>
        <v>5</v>
      </c>
      <c r="F1023" s="281" t="s">
        <v>990</v>
      </c>
      <c r="G1023" s="283">
        <v>65</v>
      </c>
      <c r="H1023" s="283">
        <v>25</v>
      </c>
      <c r="I1023" s="283">
        <f>エリアマスタ[[#This Row],[戸建件数]]+エリアマスタ[[#This Row],[集合住宅件数]]</f>
        <v>90</v>
      </c>
      <c r="J1023" s="283" t="e" cm="1">
        <f t="array" aca="1" ref="J1023" ca="1">単価区分(エリアマスタ[[#This Row],[地区]])</f>
        <v>#NAME?</v>
      </c>
    </row>
    <row r="1024" spans="1:10">
      <c r="A1024" s="272">
        <v>127</v>
      </c>
      <c r="B1024" s="272">
        <v>6</v>
      </c>
      <c r="C1024" s="99" t="str">
        <f t="shared" si="16"/>
        <v>127-6</v>
      </c>
      <c r="D1024" s="102" t="e" cm="1">
        <f t="array" aca="1" ref="D1024" ca="1">地区名(エリアマスタ[[#This Row],[地区]])</f>
        <v>#NAME?</v>
      </c>
      <c r="E1024" s="282">
        <f>エリアマスタ[[#This Row],[No]]</f>
        <v>6</v>
      </c>
      <c r="F1024" s="281" t="s">
        <v>1193</v>
      </c>
      <c r="G1024" s="283">
        <v>30</v>
      </c>
      <c r="H1024" s="283">
        <v>30</v>
      </c>
      <c r="I1024" s="283">
        <f>エリアマスタ[[#This Row],[戸建件数]]+エリアマスタ[[#This Row],[集合住宅件数]]</f>
        <v>60</v>
      </c>
      <c r="J1024" s="283" t="e" cm="1">
        <f t="array" aca="1" ref="J1024" ca="1">単価区分(エリアマスタ[[#This Row],[地区]])</f>
        <v>#NAME?</v>
      </c>
    </row>
    <row r="1025" spans="1:10">
      <c r="A1025" s="272">
        <v>127</v>
      </c>
      <c r="B1025" s="272">
        <v>7</v>
      </c>
      <c r="C1025" s="99" t="str">
        <f t="shared" si="16"/>
        <v>127-7</v>
      </c>
      <c r="D1025" s="102" t="e" cm="1">
        <f t="array" aca="1" ref="D1025" ca="1">地区名(エリアマスタ[[#This Row],[地区]])</f>
        <v>#NAME?</v>
      </c>
      <c r="E1025" s="282">
        <f>エリアマスタ[[#This Row],[No]]</f>
        <v>7</v>
      </c>
      <c r="F1025" s="281" t="s">
        <v>1194</v>
      </c>
      <c r="G1025" s="283">
        <v>30</v>
      </c>
      <c r="H1025" s="283">
        <v>50</v>
      </c>
      <c r="I1025" s="283">
        <f>エリアマスタ[[#This Row],[戸建件数]]+エリアマスタ[[#This Row],[集合住宅件数]]</f>
        <v>80</v>
      </c>
      <c r="J1025" s="283" t="e" cm="1">
        <f t="array" aca="1" ref="J1025" ca="1">単価区分(エリアマスタ[[#This Row],[地区]])</f>
        <v>#NAME?</v>
      </c>
    </row>
    <row r="1026" spans="1:10">
      <c r="A1026" s="272">
        <v>127</v>
      </c>
      <c r="B1026" s="272">
        <v>8</v>
      </c>
      <c r="C1026" s="99" t="str">
        <f t="shared" si="16"/>
        <v>127-8</v>
      </c>
      <c r="D1026" s="102" t="e" cm="1">
        <f t="array" aca="1" ref="D1026" ca="1">地区名(エリアマスタ[[#This Row],[地区]])</f>
        <v>#NAME?</v>
      </c>
      <c r="E1026" s="282">
        <f>エリアマスタ[[#This Row],[No]]</f>
        <v>8</v>
      </c>
      <c r="F1026" s="281" t="s">
        <v>1195</v>
      </c>
      <c r="G1026" s="283">
        <v>58</v>
      </c>
      <c r="H1026" s="283">
        <v>12</v>
      </c>
      <c r="I1026" s="283">
        <f>エリアマスタ[[#This Row],[戸建件数]]+エリアマスタ[[#This Row],[集合住宅件数]]</f>
        <v>70</v>
      </c>
      <c r="J1026" s="283" t="e" cm="1">
        <f t="array" aca="1" ref="J1026" ca="1">単価区分(エリアマスタ[[#This Row],[地区]])</f>
        <v>#NAME?</v>
      </c>
    </row>
    <row r="1027" spans="1:10">
      <c r="A1027" s="272">
        <v>127</v>
      </c>
      <c r="B1027" s="272">
        <v>9</v>
      </c>
      <c r="C1027" s="99" t="str">
        <f t="shared" si="16"/>
        <v>127-9</v>
      </c>
      <c r="D1027" s="102" t="e" cm="1">
        <f t="array" aca="1" ref="D1027" ca="1">地区名(エリアマスタ[[#This Row],[地区]])</f>
        <v>#NAME?</v>
      </c>
      <c r="E1027" s="282">
        <f>エリアマスタ[[#This Row],[No]]</f>
        <v>9</v>
      </c>
      <c r="F1027" s="281" t="s">
        <v>1196</v>
      </c>
      <c r="G1027" s="283">
        <v>220</v>
      </c>
      <c r="H1027" s="283">
        <v>280</v>
      </c>
      <c r="I1027" s="283">
        <f>エリアマスタ[[#This Row],[戸建件数]]+エリアマスタ[[#This Row],[集合住宅件数]]</f>
        <v>500</v>
      </c>
      <c r="J1027" s="283" t="e" cm="1">
        <f t="array" aca="1" ref="J1027" ca="1">単価区分(エリアマスタ[[#This Row],[地区]])</f>
        <v>#NAME?</v>
      </c>
    </row>
    <row r="1028" spans="1:10">
      <c r="A1028" s="272">
        <v>127</v>
      </c>
      <c r="B1028" s="272">
        <v>10</v>
      </c>
      <c r="C1028" s="99" t="str">
        <f t="shared" ref="C1028:C1091" si="17">A1028&amp;"-"&amp;B1028</f>
        <v>127-10</v>
      </c>
      <c r="D1028" s="102" t="e" cm="1">
        <f t="array" aca="1" ref="D1028" ca="1">地区名(エリアマスタ[[#This Row],[地区]])</f>
        <v>#NAME?</v>
      </c>
      <c r="E1028" s="282">
        <f>エリアマスタ[[#This Row],[No]]</f>
        <v>10</v>
      </c>
      <c r="F1028" s="281" t="s">
        <v>1197</v>
      </c>
      <c r="G1028" s="283">
        <v>40</v>
      </c>
      <c r="H1028" s="283">
        <v>120</v>
      </c>
      <c r="I1028" s="283">
        <f>エリアマスタ[[#This Row],[戸建件数]]+エリアマスタ[[#This Row],[集合住宅件数]]</f>
        <v>160</v>
      </c>
      <c r="J1028" s="283" t="e" cm="1">
        <f t="array" aca="1" ref="J1028" ca="1">単価区分(エリアマスタ[[#This Row],[地区]])</f>
        <v>#NAME?</v>
      </c>
    </row>
    <row r="1029" spans="1:10">
      <c r="A1029" s="272">
        <v>127</v>
      </c>
      <c r="B1029" s="272">
        <v>11</v>
      </c>
      <c r="C1029" s="99" t="str">
        <f t="shared" si="17"/>
        <v>127-11</v>
      </c>
      <c r="D1029" s="102" t="e" cm="1">
        <f t="array" aca="1" ref="D1029" ca="1">地区名(エリアマスタ[[#This Row],[地区]])</f>
        <v>#NAME?</v>
      </c>
      <c r="E1029" s="282">
        <f>エリアマスタ[[#This Row],[No]]</f>
        <v>11</v>
      </c>
      <c r="F1029" s="281" t="s">
        <v>0</v>
      </c>
      <c r="G1029" s="283">
        <v>120</v>
      </c>
      <c r="H1029" s="283">
        <v>80</v>
      </c>
      <c r="I1029" s="283">
        <f>エリアマスタ[[#This Row],[戸建件数]]+エリアマスタ[[#This Row],[集合住宅件数]]</f>
        <v>200</v>
      </c>
      <c r="J1029" s="283" t="e" cm="1">
        <f t="array" aca="1" ref="J1029" ca="1">単価区分(エリアマスタ[[#This Row],[地区]])</f>
        <v>#NAME?</v>
      </c>
    </row>
    <row r="1030" spans="1:10">
      <c r="A1030" s="272">
        <v>127</v>
      </c>
      <c r="B1030" s="272">
        <v>12</v>
      </c>
      <c r="C1030" s="99" t="str">
        <f t="shared" si="17"/>
        <v>127-12</v>
      </c>
      <c r="D1030" s="102" t="e" cm="1">
        <f t="array" aca="1" ref="D1030" ca="1">地区名(エリアマスタ[[#This Row],[地区]])</f>
        <v>#NAME?</v>
      </c>
      <c r="E1030" s="282">
        <f>エリアマスタ[[#This Row],[No]]</f>
        <v>12</v>
      </c>
      <c r="F1030" s="281" t="s">
        <v>99</v>
      </c>
      <c r="G1030" s="283">
        <v>70</v>
      </c>
      <c r="H1030" s="283">
        <v>70</v>
      </c>
      <c r="I1030" s="283">
        <f>エリアマスタ[[#This Row],[戸建件数]]+エリアマスタ[[#This Row],[集合住宅件数]]</f>
        <v>140</v>
      </c>
      <c r="J1030" s="283" t="e" cm="1">
        <f t="array" aca="1" ref="J1030" ca="1">単価区分(エリアマスタ[[#This Row],[地区]])</f>
        <v>#NAME?</v>
      </c>
    </row>
    <row r="1031" spans="1:10">
      <c r="A1031" s="272">
        <v>127</v>
      </c>
      <c r="B1031" s="272">
        <v>13</v>
      </c>
      <c r="C1031" s="99" t="str">
        <f t="shared" si="17"/>
        <v>127-13</v>
      </c>
      <c r="D1031" s="102" t="e" cm="1">
        <f t="array" aca="1" ref="D1031" ca="1">地区名(エリアマスタ[[#This Row],[地区]])</f>
        <v>#NAME?</v>
      </c>
      <c r="E1031" s="282">
        <f>エリアマスタ[[#This Row],[No]]</f>
        <v>13</v>
      </c>
      <c r="F1031" s="281" t="s">
        <v>1198</v>
      </c>
      <c r="G1031" s="283">
        <v>30</v>
      </c>
      <c r="H1031" s="283">
        <v>70</v>
      </c>
      <c r="I1031" s="283">
        <f>エリアマスタ[[#This Row],[戸建件数]]+エリアマスタ[[#This Row],[集合住宅件数]]</f>
        <v>100</v>
      </c>
      <c r="J1031" s="283" t="e" cm="1">
        <f t="array" aca="1" ref="J1031" ca="1">単価区分(エリアマスタ[[#This Row],[地区]])</f>
        <v>#NAME?</v>
      </c>
    </row>
    <row r="1032" spans="1:10">
      <c r="A1032" s="272">
        <v>127</v>
      </c>
      <c r="B1032" s="272">
        <v>14</v>
      </c>
      <c r="C1032" s="99" t="str">
        <f t="shared" si="17"/>
        <v>127-14</v>
      </c>
      <c r="D1032" s="102" t="e" cm="1">
        <f t="array" aca="1" ref="D1032" ca="1">地区名(エリアマスタ[[#This Row],[地区]])</f>
        <v>#NAME?</v>
      </c>
      <c r="E1032" s="282">
        <f>エリアマスタ[[#This Row],[No]]</f>
        <v>14</v>
      </c>
      <c r="F1032" s="281" t="s">
        <v>1199</v>
      </c>
      <c r="G1032" s="283">
        <v>50</v>
      </c>
      <c r="H1032" s="283">
        <v>100</v>
      </c>
      <c r="I1032" s="283">
        <f>エリアマスタ[[#This Row],[戸建件数]]+エリアマスタ[[#This Row],[集合住宅件数]]</f>
        <v>150</v>
      </c>
      <c r="J1032" s="283" t="e" cm="1">
        <f t="array" aca="1" ref="J1032" ca="1">単価区分(エリアマスタ[[#This Row],[地区]])</f>
        <v>#NAME?</v>
      </c>
    </row>
    <row r="1033" spans="1:10">
      <c r="A1033" s="272">
        <v>127</v>
      </c>
      <c r="B1033" s="272">
        <v>15</v>
      </c>
      <c r="C1033" s="99" t="str">
        <f t="shared" si="17"/>
        <v>127-15</v>
      </c>
      <c r="D1033" s="102" t="e" cm="1">
        <f t="array" aca="1" ref="D1033" ca="1">地区名(エリアマスタ[[#This Row],[地区]])</f>
        <v>#NAME?</v>
      </c>
      <c r="E1033" s="282">
        <f>エリアマスタ[[#This Row],[No]]</f>
        <v>15</v>
      </c>
      <c r="F1033" s="281" t="s">
        <v>1200</v>
      </c>
      <c r="G1033" s="283">
        <v>20</v>
      </c>
      <c r="H1033" s="283">
        <v>20</v>
      </c>
      <c r="I1033" s="283">
        <f>エリアマスタ[[#This Row],[戸建件数]]+エリアマスタ[[#This Row],[集合住宅件数]]</f>
        <v>40</v>
      </c>
      <c r="J1033" s="283" t="e" cm="1">
        <f t="array" aca="1" ref="J1033" ca="1">単価区分(エリアマスタ[[#This Row],[地区]])</f>
        <v>#NAME?</v>
      </c>
    </row>
    <row r="1034" spans="1:10">
      <c r="A1034" s="272">
        <v>127</v>
      </c>
      <c r="B1034" s="272">
        <v>16</v>
      </c>
      <c r="C1034" s="99" t="str">
        <f t="shared" si="17"/>
        <v>127-16</v>
      </c>
      <c r="D1034" s="102" t="e" cm="1">
        <f t="array" aca="1" ref="D1034" ca="1">地区名(エリアマスタ[[#This Row],[地区]])</f>
        <v>#NAME?</v>
      </c>
      <c r="E1034" s="282">
        <f>エリアマスタ[[#This Row],[No]]</f>
        <v>16</v>
      </c>
      <c r="F1034" s="281" t="s">
        <v>1201</v>
      </c>
      <c r="G1034" s="283">
        <v>100</v>
      </c>
      <c r="H1034" s="283">
        <v>100</v>
      </c>
      <c r="I1034" s="283">
        <f>エリアマスタ[[#This Row],[戸建件数]]+エリアマスタ[[#This Row],[集合住宅件数]]</f>
        <v>200</v>
      </c>
      <c r="J1034" s="283" t="e" cm="1">
        <f t="array" aca="1" ref="J1034" ca="1">単価区分(エリアマスタ[[#This Row],[地区]])</f>
        <v>#NAME?</v>
      </c>
    </row>
    <row r="1035" spans="1:10">
      <c r="A1035" s="272">
        <v>127</v>
      </c>
      <c r="B1035" s="272">
        <v>17</v>
      </c>
      <c r="C1035" s="99" t="str">
        <f t="shared" si="17"/>
        <v>127-17</v>
      </c>
      <c r="D1035" s="102" t="e" cm="1">
        <f t="array" aca="1" ref="D1035" ca="1">地区名(エリアマスタ[[#This Row],[地区]])</f>
        <v>#NAME?</v>
      </c>
      <c r="E1035" s="282">
        <f>エリアマスタ[[#This Row],[No]]</f>
        <v>17</v>
      </c>
      <c r="F1035" s="281" t="s">
        <v>991</v>
      </c>
      <c r="G1035" s="283">
        <v>120</v>
      </c>
      <c r="H1035" s="283">
        <v>180</v>
      </c>
      <c r="I1035" s="283">
        <f>エリアマスタ[[#This Row],[戸建件数]]+エリアマスタ[[#This Row],[集合住宅件数]]</f>
        <v>300</v>
      </c>
      <c r="J1035" s="283" t="e" cm="1">
        <f t="array" aca="1" ref="J1035" ca="1">単価区分(エリアマスタ[[#This Row],[地区]])</f>
        <v>#NAME?</v>
      </c>
    </row>
    <row r="1036" spans="1:10">
      <c r="A1036" s="272">
        <v>127</v>
      </c>
      <c r="B1036" s="272">
        <v>19</v>
      </c>
      <c r="C1036" s="99" t="str">
        <f t="shared" si="17"/>
        <v>127-19</v>
      </c>
      <c r="D1036" s="102" t="e" cm="1">
        <f t="array" aca="1" ref="D1036" ca="1">地区名(エリアマスタ[[#This Row],[地区]])</f>
        <v>#NAME?</v>
      </c>
      <c r="E1036" s="282">
        <f>エリアマスタ[[#This Row],[No]]</f>
        <v>19</v>
      </c>
      <c r="F1036" s="281" t="s">
        <v>988</v>
      </c>
      <c r="G1036" s="283">
        <v>50</v>
      </c>
      <c r="H1036" s="283">
        <v>70</v>
      </c>
      <c r="I1036" s="283">
        <f>エリアマスタ[[#This Row],[戸建件数]]+エリアマスタ[[#This Row],[集合住宅件数]]</f>
        <v>120</v>
      </c>
      <c r="J1036" s="283" t="e" cm="1">
        <f t="array" aca="1" ref="J1036" ca="1">単価区分(エリアマスタ[[#This Row],[地区]])</f>
        <v>#NAME?</v>
      </c>
    </row>
    <row r="1037" spans="1:10">
      <c r="A1037" s="272">
        <v>127</v>
      </c>
      <c r="B1037" s="272">
        <v>20</v>
      </c>
      <c r="C1037" s="99" t="str">
        <f t="shared" si="17"/>
        <v>127-20</v>
      </c>
      <c r="D1037" s="102" t="e" cm="1">
        <f t="array" aca="1" ref="D1037" ca="1">地区名(エリアマスタ[[#This Row],[地区]])</f>
        <v>#NAME?</v>
      </c>
      <c r="E1037" s="282">
        <f>エリアマスタ[[#This Row],[No]]</f>
        <v>20</v>
      </c>
      <c r="F1037" s="281" t="s">
        <v>3248</v>
      </c>
      <c r="G1037" s="283">
        <v>20</v>
      </c>
      <c r="H1037" s="283">
        <v>40</v>
      </c>
      <c r="I1037" s="283">
        <f>エリアマスタ[[#This Row],[戸建件数]]+エリアマスタ[[#This Row],[集合住宅件数]]</f>
        <v>60</v>
      </c>
      <c r="J1037" s="283" t="e" cm="1">
        <f t="array" aca="1" ref="J1037" ca="1">単価区分(エリアマスタ[[#This Row],[地区]])</f>
        <v>#NAME?</v>
      </c>
    </row>
    <row r="1038" spans="1:10">
      <c r="A1038" s="272">
        <v>127</v>
      </c>
      <c r="B1038" s="272">
        <v>21</v>
      </c>
      <c r="C1038" s="99" t="str">
        <f t="shared" si="17"/>
        <v>127-21</v>
      </c>
      <c r="D1038" s="102" t="e" cm="1">
        <f t="array" aca="1" ref="D1038" ca="1">地区名(エリアマスタ[[#This Row],[地区]])</f>
        <v>#NAME?</v>
      </c>
      <c r="E1038" s="282">
        <f>エリアマスタ[[#This Row],[No]]</f>
        <v>21</v>
      </c>
      <c r="F1038" s="281" t="s">
        <v>1204</v>
      </c>
      <c r="G1038" s="283">
        <v>75</v>
      </c>
      <c r="H1038" s="283">
        <v>125</v>
      </c>
      <c r="I1038" s="283">
        <f>エリアマスタ[[#This Row],[戸建件数]]+エリアマスタ[[#This Row],[集合住宅件数]]</f>
        <v>200</v>
      </c>
      <c r="J1038" s="283" t="e" cm="1">
        <f t="array" aca="1" ref="J1038" ca="1">単価区分(エリアマスタ[[#This Row],[地区]])</f>
        <v>#NAME?</v>
      </c>
    </row>
    <row r="1039" spans="1:10">
      <c r="A1039" s="272">
        <v>127</v>
      </c>
      <c r="B1039" s="272">
        <v>22</v>
      </c>
      <c r="C1039" s="99" t="str">
        <f t="shared" si="17"/>
        <v>127-22</v>
      </c>
      <c r="D1039" s="102" t="e" cm="1">
        <f t="array" aca="1" ref="D1039" ca="1">地区名(エリアマスタ[[#This Row],[地区]])</f>
        <v>#NAME?</v>
      </c>
      <c r="E1039" s="282">
        <f>エリアマスタ[[#This Row],[No]]</f>
        <v>22</v>
      </c>
      <c r="F1039" s="281" t="s">
        <v>966</v>
      </c>
      <c r="G1039" s="283">
        <v>90</v>
      </c>
      <c r="H1039" s="283">
        <v>10</v>
      </c>
      <c r="I1039" s="283">
        <f>エリアマスタ[[#This Row],[戸建件数]]+エリアマスタ[[#This Row],[集合住宅件数]]</f>
        <v>100</v>
      </c>
      <c r="J1039" s="283" t="e" cm="1">
        <f t="array" aca="1" ref="J1039" ca="1">単価区分(エリアマスタ[[#This Row],[地区]])</f>
        <v>#NAME?</v>
      </c>
    </row>
    <row r="1040" spans="1:10">
      <c r="A1040" s="272">
        <v>127</v>
      </c>
      <c r="B1040" s="272">
        <v>23</v>
      </c>
      <c r="C1040" s="99" t="str">
        <f t="shared" si="17"/>
        <v>127-23</v>
      </c>
      <c r="D1040" s="102" t="e" cm="1">
        <f t="array" aca="1" ref="D1040" ca="1">地区名(エリアマスタ[[#This Row],[地区]])</f>
        <v>#NAME?</v>
      </c>
      <c r="E1040" s="282">
        <f>エリアマスタ[[#This Row],[No]]</f>
        <v>23</v>
      </c>
      <c r="F1040" s="281" t="s">
        <v>1205</v>
      </c>
      <c r="G1040" s="283">
        <v>90</v>
      </c>
      <c r="H1040" s="283">
        <v>80</v>
      </c>
      <c r="I1040" s="283">
        <f>エリアマスタ[[#This Row],[戸建件数]]+エリアマスタ[[#This Row],[集合住宅件数]]</f>
        <v>170</v>
      </c>
      <c r="J1040" s="283" t="e" cm="1">
        <f t="array" aca="1" ref="J1040" ca="1">単価区分(エリアマスタ[[#This Row],[地区]])</f>
        <v>#NAME?</v>
      </c>
    </row>
    <row r="1041" spans="1:10">
      <c r="A1041" s="272">
        <v>127</v>
      </c>
      <c r="B1041" s="272">
        <v>24</v>
      </c>
      <c r="C1041" s="99" t="str">
        <f t="shared" si="17"/>
        <v>127-24</v>
      </c>
      <c r="D1041" s="102" t="e" cm="1">
        <f t="array" aca="1" ref="D1041" ca="1">地区名(エリアマスタ[[#This Row],[地区]])</f>
        <v>#NAME?</v>
      </c>
      <c r="E1041" s="282">
        <f>エリアマスタ[[#This Row],[No]]</f>
        <v>24</v>
      </c>
      <c r="F1041" s="281" t="s">
        <v>1206</v>
      </c>
      <c r="G1041" s="283">
        <v>50</v>
      </c>
      <c r="H1041" s="283">
        <v>50</v>
      </c>
      <c r="I1041" s="283">
        <f>エリアマスタ[[#This Row],[戸建件数]]+エリアマスタ[[#This Row],[集合住宅件数]]</f>
        <v>100</v>
      </c>
      <c r="J1041" s="283" t="e" cm="1">
        <f t="array" aca="1" ref="J1041" ca="1">単価区分(エリアマスタ[[#This Row],[地区]])</f>
        <v>#NAME?</v>
      </c>
    </row>
    <row r="1042" spans="1:10">
      <c r="A1042" s="272">
        <v>127</v>
      </c>
      <c r="B1042" s="272">
        <v>25</v>
      </c>
      <c r="C1042" s="99" t="str">
        <f t="shared" si="17"/>
        <v>127-25</v>
      </c>
      <c r="D1042" s="102" t="e" cm="1">
        <f t="array" aca="1" ref="D1042" ca="1">地区名(エリアマスタ[[#This Row],[地区]])</f>
        <v>#NAME?</v>
      </c>
      <c r="E1042" s="282">
        <f>エリアマスタ[[#This Row],[No]]</f>
        <v>25</v>
      </c>
      <c r="F1042" s="281" t="s">
        <v>1207</v>
      </c>
      <c r="G1042" s="283">
        <v>160</v>
      </c>
      <c r="H1042" s="283">
        <v>60</v>
      </c>
      <c r="I1042" s="283">
        <f>エリアマスタ[[#This Row],[戸建件数]]+エリアマスタ[[#This Row],[集合住宅件数]]</f>
        <v>220</v>
      </c>
      <c r="J1042" s="283" t="e" cm="1">
        <f t="array" aca="1" ref="J1042" ca="1">単価区分(エリアマスタ[[#This Row],[地区]])</f>
        <v>#NAME?</v>
      </c>
    </row>
    <row r="1043" spans="1:10">
      <c r="A1043" s="272">
        <v>127</v>
      </c>
      <c r="B1043" s="272">
        <v>26</v>
      </c>
      <c r="C1043" s="99" t="str">
        <f t="shared" si="17"/>
        <v>127-26</v>
      </c>
      <c r="D1043" s="102" t="e" cm="1">
        <f t="array" aca="1" ref="D1043" ca="1">地区名(エリアマスタ[[#This Row],[地区]])</f>
        <v>#NAME?</v>
      </c>
      <c r="E1043" s="282">
        <f>エリアマスタ[[#This Row],[No]]</f>
        <v>26</v>
      </c>
      <c r="F1043" s="281" t="s">
        <v>1208</v>
      </c>
      <c r="G1043" s="283">
        <v>40</v>
      </c>
      <c r="H1043" s="283">
        <v>20</v>
      </c>
      <c r="I1043" s="283">
        <f>エリアマスタ[[#This Row],[戸建件数]]+エリアマスタ[[#This Row],[集合住宅件数]]</f>
        <v>60</v>
      </c>
      <c r="J1043" s="283" t="e" cm="1">
        <f t="array" aca="1" ref="J1043" ca="1">単価区分(エリアマスタ[[#This Row],[地区]])</f>
        <v>#NAME?</v>
      </c>
    </row>
    <row r="1044" spans="1:10">
      <c r="A1044" s="272">
        <v>127</v>
      </c>
      <c r="B1044" s="272">
        <v>27</v>
      </c>
      <c r="C1044" s="99" t="str">
        <f t="shared" si="17"/>
        <v>127-27</v>
      </c>
      <c r="D1044" s="102" t="e" cm="1">
        <f t="array" aca="1" ref="D1044" ca="1">地区名(エリアマスタ[[#This Row],[地区]])</f>
        <v>#NAME?</v>
      </c>
      <c r="E1044" s="282">
        <f>エリアマスタ[[#This Row],[No]]</f>
        <v>27</v>
      </c>
      <c r="F1044" s="281" t="s">
        <v>1209</v>
      </c>
      <c r="G1044" s="283">
        <v>140</v>
      </c>
      <c r="H1044" s="283">
        <v>180</v>
      </c>
      <c r="I1044" s="283">
        <f>エリアマスタ[[#This Row],[戸建件数]]+エリアマスタ[[#This Row],[集合住宅件数]]</f>
        <v>320</v>
      </c>
      <c r="J1044" s="283" t="e" cm="1">
        <f t="array" aca="1" ref="J1044" ca="1">単価区分(エリアマスタ[[#This Row],[地区]])</f>
        <v>#NAME?</v>
      </c>
    </row>
    <row r="1045" spans="1:10">
      <c r="A1045" s="272">
        <v>127</v>
      </c>
      <c r="B1045" s="272">
        <v>28</v>
      </c>
      <c r="C1045" s="99" t="str">
        <f t="shared" si="17"/>
        <v>127-28</v>
      </c>
      <c r="D1045" s="102" t="e" cm="1">
        <f t="array" aca="1" ref="D1045" ca="1">地区名(エリアマスタ[[#This Row],[地区]])</f>
        <v>#NAME?</v>
      </c>
      <c r="E1045" s="282">
        <f>エリアマスタ[[#This Row],[No]]</f>
        <v>28</v>
      </c>
      <c r="F1045" s="281" t="s">
        <v>1210</v>
      </c>
      <c r="G1045" s="283">
        <v>400</v>
      </c>
      <c r="H1045" s="283">
        <v>400</v>
      </c>
      <c r="I1045" s="283">
        <f>エリアマスタ[[#This Row],[戸建件数]]+エリアマスタ[[#This Row],[集合住宅件数]]</f>
        <v>800</v>
      </c>
      <c r="J1045" s="283" t="e" cm="1">
        <f t="array" aca="1" ref="J1045" ca="1">単価区分(エリアマスタ[[#This Row],[地区]])</f>
        <v>#NAME?</v>
      </c>
    </row>
    <row r="1046" spans="1:10">
      <c r="A1046" s="272">
        <v>127</v>
      </c>
      <c r="B1046" s="272">
        <v>29</v>
      </c>
      <c r="C1046" s="99" t="str">
        <f t="shared" si="17"/>
        <v>127-29</v>
      </c>
      <c r="D1046" s="102" t="e" cm="1">
        <f t="array" aca="1" ref="D1046" ca="1">地区名(エリアマスタ[[#This Row],[地区]])</f>
        <v>#NAME?</v>
      </c>
      <c r="E1046" s="282">
        <f>エリアマスタ[[#This Row],[No]]</f>
        <v>29</v>
      </c>
      <c r="F1046" s="281" t="s">
        <v>1211</v>
      </c>
      <c r="G1046" s="283">
        <v>120</v>
      </c>
      <c r="H1046" s="283">
        <v>50</v>
      </c>
      <c r="I1046" s="283">
        <f>エリアマスタ[[#This Row],[戸建件数]]+エリアマスタ[[#This Row],[集合住宅件数]]</f>
        <v>170</v>
      </c>
      <c r="J1046" s="283" t="e" cm="1">
        <f t="array" aca="1" ref="J1046" ca="1">単価区分(エリアマスタ[[#This Row],[地区]])</f>
        <v>#NAME?</v>
      </c>
    </row>
    <row r="1047" spans="1:10">
      <c r="A1047" s="272">
        <v>127</v>
      </c>
      <c r="B1047" s="272">
        <v>30</v>
      </c>
      <c r="C1047" s="99" t="str">
        <f t="shared" si="17"/>
        <v>127-30</v>
      </c>
      <c r="D1047" s="102" t="e" cm="1">
        <f t="array" aca="1" ref="D1047" ca="1">地区名(エリアマスタ[[#This Row],[地区]])</f>
        <v>#NAME?</v>
      </c>
      <c r="E1047" s="282">
        <f>エリアマスタ[[#This Row],[No]]</f>
        <v>30</v>
      </c>
      <c r="F1047" s="281" t="s">
        <v>1212</v>
      </c>
      <c r="G1047" s="283">
        <v>90</v>
      </c>
      <c r="H1047" s="283">
        <v>10</v>
      </c>
      <c r="I1047" s="283">
        <f>エリアマスタ[[#This Row],[戸建件数]]+エリアマスタ[[#This Row],[集合住宅件数]]</f>
        <v>100</v>
      </c>
      <c r="J1047" s="283" t="e" cm="1">
        <f t="array" aca="1" ref="J1047" ca="1">単価区分(エリアマスタ[[#This Row],[地区]])</f>
        <v>#NAME?</v>
      </c>
    </row>
    <row r="1048" spans="1:10">
      <c r="A1048" s="272">
        <v>127</v>
      </c>
      <c r="B1048" s="272">
        <v>31</v>
      </c>
      <c r="C1048" s="99" t="str">
        <f t="shared" si="17"/>
        <v>127-31</v>
      </c>
      <c r="D1048" s="102" t="e" cm="1">
        <f t="array" aca="1" ref="D1048" ca="1">地区名(エリアマスタ[[#This Row],[地区]])</f>
        <v>#NAME?</v>
      </c>
      <c r="E1048" s="282">
        <f>エリアマスタ[[#This Row],[No]]</f>
        <v>31</v>
      </c>
      <c r="F1048" s="281" t="s">
        <v>1213</v>
      </c>
      <c r="G1048" s="283">
        <v>50</v>
      </c>
      <c r="H1048" s="283">
        <v>0</v>
      </c>
      <c r="I1048" s="283">
        <f>エリアマスタ[[#This Row],[戸建件数]]+エリアマスタ[[#This Row],[集合住宅件数]]</f>
        <v>50</v>
      </c>
      <c r="J1048" s="283" t="e" cm="1">
        <f t="array" aca="1" ref="J1048" ca="1">単価区分(エリアマスタ[[#This Row],[地区]])</f>
        <v>#NAME?</v>
      </c>
    </row>
    <row r="1049" spans="1:10">
      <c r="A1049" s="272">
        <v>127</v>
      </c>
      <c r="B1049" s="272">
        <v>32</v>
      </c>
      <c r="C1049" s="99" t="str">
        <f t="shared" si="17"/>
        <v>127-32</v>
      </c>
      <c r="D1049" s="102" t="e" cm="1">
        <f t="array" aca="1" ref="D1049" ca="1">地区名(エリアマスタ[[#This Row],[地区]])</f>
        <v>#NAME?</v>
      </c>
      <c r="E1049" s="282">
        <f>エリアマスタ[[#This Row],[No]]</f>
        <v>32</v>
      </c>
      <c r="F1049" s="281" t="s">
        <v>1214</v>
      </c>
      <c r="G1049" s="283">
        <v>125</v>
      </c>
      <c r="H1049" s="283">
        <v>15</v>
      </c>
      <c r="I1049" s="283">
        <f>エリアマスタ[[#This Row],[戸建件数]]+エリアマスタ[[#This Row],[集合住宅件数]]</f>
        <v>140</v>
      </c>
      <c r="J1049" s="283" t="e" cm="1">
        <f t="array" aca="1" ref="J1049" ca="1">単価区分(エリアマスタ[[#This Row],[地区]])</f>
        <v>#NAME?</v>
      </c>
    </row>
    <row r="1050" spans="1:10">
      <c r="A1050" s="272">
        <v>127</v>
      </c>
      <c r="B1050" s="272">
        <v>33</v>
      </c>
      <c r="C1050" s="99" t="str">
        <f t="shared" si="17"/>
        <v>127-33</v>
      </c>
      <c r="D1050" s="102" t="e" cm="1">
        <f t="array" aca="1" ref="D1050" ca="1">地区名(エリアマスタ[[#This Row],[地区]])</f>
        <v>#NAME?</v>
      </c>
      <c r="E1050" s="282">
        <f>エリアマスタ[[#This Row],[No]]</f>
        <v>33</v>
      </c>
      <c r="F1050" s="281" t="s">
        <v>1215</v>
      </c>
      <c r="G1050" s="283">
        <v>85</v>
      </c>
      <c r="H1050" s="283">
        <v>75</v>
      </c>
      <c r="I1050" s="283">
        <f>エリアマスタ[[#This Row],[戸建件数]]+エリアマスタ[[#This Row],[集合住宅件数]]</f>
        <v>160</v>
      </c>
      <c r="J1050" s="283" t="e" cm="1">
        <f t="array" aca="1" ref="J1050" ca="1">単価区分(エリアマスタ[[#This Row],[地区]])</f>
        <v>#NAME?</v>
      </c>
    </row>
    <row r="1051" spans="1:10">
      <c r="A1051" s="272">
        <v>127</v>
      </c>
      <c r="B1051" s="272">
        <v>36</v>
      </c>
      <c r="C1051" s="99" t="str">
        <f t="shared" si="17"/>
        <v>127-36</v>
      </c>
      <c r="D1051" s="102" t="e" cm="1">
        <f t="array" aca="1" ref="D1051" ca="1">地区名(エリアマスタ[[#This Row],[地区]])</f>
        <v>#NAME?</v>
      </c>
      <c r="E1051" s="282">
        <f>エリアマスタ[[#This Row],[No]]</f>
        <v>36</v>
      </c>
      <c r="F1051" s="281" t="s">
        <v>3249</v>
      </c>
      <c r="G1051" s="283">
        <v>200</v>
      </c>
      <c r="H1051" s="283">
        <v>0</v>
      </c>
      <c r="I1051" s="283">
        <f>エリアマスタ[[#This Row],[戸建件数]]+エリアマスタ[[#This Row],[集合住宅件数]]</f>
        <v>200</v>
      </c>
      <c r="J1051" s="283" t="e" cm="1">
        <f t="array" aca="1" ref="J1051" ca="1">単価区分(エリアマスタ[[#This Row],[地区]])</f>
        <v>#NAME?</v>
      </c>
    </row>
    <row r="1052" spans="1:10">
      <c r="A1052" s="272">
        <v>128</v>
      </c>
      <c r="B1052" s="272">
        <v>2</v>
      </c>
      <c r="C1052" s="99" t="str">
        <f t="shared" si="17"/>
        <v>128-2</v>
      </c>
      <c r="D1052" s="102" t="e" cm="1">
        <f t="array" aca="1" ref="D1052" ca="1">地区名(エリアマスタ[[#This Row],[地区]])</f>
        <v>#NAME?</v>
      </c>
      <c r="E1052" s="282">
        <f>エリアマスタ[[#This Row],[No]]</f>
        <v>2</v>
      </c>
      <c r="F1052" s="281" t="s">
        <v>2034</v>
      </c>
      <c r="G1052" s="283">
        <v>480</v>
      </c>
      <c r="H1052" s="283">
        <v>170</v>
      </c>
      <c r="I1052" s="283">
        <f>エリアマスタ[[#This Row],[戸建件数]]+エリアマスタ[[#This Row],[集合住宅件数]]</f>
        <v>650</v>
      </c>
      <c r="J1052" s="283" t="e" cm="1">
        <f t="array" aca="1" ref="J1052" ca="1">単価区分(エリアマスタ[[#This Row],[地区]])</f>
        <v>#NAME?</v>
      </c>
    </row>
    <row r="1053" spans="1:10">
      <c r="A1053" s="272">
        <v>128</v>
      </c>
      <c r="B1053" s="272">
        <v>3</v>
      </c>
      <c r="C1053" s="99" t="str">
        <f t="shared" si="17"/>
        <v>128-3</v>
      </c>
      <c r="D1053" s="102" t="e" cm="1">
        <f t="array" aca="1" ref="D1053" ca="1">地区名(エリアマスタ[[#This Row],[地区]])</f>
        <v>#NAME?</v>
      </c>
      <c r="E1053" s="282">
        <f>エリアマスタ[[#This Row],[No]]</f>
        <v>3</v>
      </c>
      <c r="F1053" s="281" t="s">
        <v>2035</v>
      </c>
      <c r="G1053" s="283">
        <v>350</v>
      </c>
      <c r="H1053" s="283">
        <v>150</v>
      </c>
      <c r="I1053" s="283">
        <f>エリアマスタ[[#This Row],[戸建件数]]+エリアマスタ[[#This Row],[集合住宅件数]]</f>
        <v>500</v>
      </c>
      <c r="J1053" s="283" t="e" cm="1">
        <f t="array" aca="1" ref="J1053" ca="1">単価区分(エリアマスタ[[#This Row],[地区]])</f>
        <v>#NAME?</v>
      </c>
    </row>
    <row r="1054" spans="1:10">
      <c r="A1054" s="272">
        <v>128</v>
      </c>
      <c r="B1054" s="272">
        <v>4</v>
      </c>
      <c r="C1054" s="99" t="str">
        <f t="shared" si="17"/>
        <v>128-4</v>
      </c>
      <c r="D1054" s="102" t="e" cm="1">
        <f t="array" aca="1" ref="D1054" ca="1">地区名(エリアマスタ[[#This Row],[地区]])</f>
        <v>#NAME?</v>
      </c>
      <c r="E1054" s="282">
        <f>エリアマスタ[[#This Row],[No]]</f>
        <v>4</v>
      </c>
      <c r="F1054" s="281" t="s">
        <v>3250</v>
      </c>
      <c r="G1054" s="283">
        <v>270</v>
      </c>
      <c r="H1054" s="283">
        <v>30</v>
      </c>
      <c r="I1054" s="283">
        <f>エリアマスタ[[#This Row],[戸建件数]]+エリアマスタ[[#This Row],[集合住宅件数]]</f>
        <v>300</v>
      </c>
      <c r="J1054" s="283" t="e" cm="1">
        <f t="array" aca="1" ref="J1054" ca="1">単価区分(エリアマスタ[[#This Row],[地区]])</f>
        <v>#NAME?</v>
      </c>
    </row>
    <row r="1055" spans="1:10">
      <c r="A1055" s="272">
        <v>129</v>
      </c>
      <c r="B1055" s="272">
        <v>2</v>
      </c>
      <c r="C1055" s="99" t="str">
        <f t="shared" si="17"/>
        <v>129-2</v>
      </c>
      <c r="D1055" s="102" t="e" cm="1">
        <f t="array" aca="1" ref="D1055" ca="1">地区名(エリアマスタ[[#This Row],[地区]])</f>
        <v>#NAME?</v>
      </c>
      <c r="E1055" s="282">
        <f>エリアマスタ[[#This Row],[No]]</f>
        <v>2</v>
      </c>
      <c r="F1055" s="281" t="s">
        <v>2036</v>
      </c>
      <c r="G1055" s="283">
        <v>110</v>
      </c>
      <c r="H1055" s="283">
        <v>30</v>
      </c>
      <c r="I1055" s="283">
        <f>エリアマスタ[[#This Row],[戸建件数]]+エリアマスタ[[#This Row],[集合住宅件数]]</f>
        <v>140</v>
      </c>
      <c r="J1055" s="283" t="e" cm="1">
        <f t="array" aca="1" ref="J1055" ca="1">単価区分(エリアマスタ[[#This Row],[地区]])</f>
        <v>#NAME?</v>
      </c>
    </row>
    <row r="1056" spans="1:10">
      <c r="A1056" s="272">
        <v>129</v>
      </c>
      <c r="B1056" s="272">
        <v>4</v>
      </c>
      <c r="C1056" s="99" t="str">
        <f t="shared" si="17"/>
        <v>129-4</v>
      </c>
      <c r="D1056" s="102" t="e" cm="1">
        <f t="array" aca="1" ref="D1056" ca="1">地区名(エリアマスタ[[#This Row],[地区]])</f>
        <v>#NAME?</v>
      </c>
      <c r="E1056" s="282">
        <f>エリアマスタ[[#This Row],[No]]</f>
        <v>4</v>
      </c>
      <c r="F1056" s="281" t="s">
        <v>2038</v>
      </c>
      <c r="G1056" s="283">
        <v>300</v>
      </c>
      <c r="H1056" s="283">
        <v>200</v>
      </c>
      <c r="I1056" s="283">
        <f>エリアマスタ[[#This Row],[戸建件数]]+エリアマスタ[[#This Row],[集合住宅件数]]</f>
        <v>500</v>
      </c>
      <c r="J1056" s="283" t="e" cm="1">
        <f t="array" aca="1" ref="J1056" ca="1">単価区分(エリアマスタ[[#This Row],[地区]])</f>
        <v>#NAME?</v>
      </c>
    </row>
    <row r="1057" spans="1:10">
      <c r="A1057" s="272">
        <v>129</v>
      </c>
      <c r="B1057" s="272">
        <v>6</v>
      </c>
      <c r="C1057" s="99" t="str">
        <f t="shared" si="17"/>
        <v>129-6</v>
      </c>
      <c r="D1057" s="102" t="e" cm="1">
        <f t="array" aca="1" ref="D1057" ca="1">地区名(エリアマスタ[[#This Row],[地区]])</f>
        <v>#NAME?</v>
      </c>
      <c r="E1057" s="282">
        <f>エリアマスタ[[#This Row],[No]]</f>
        <v>6</v>
      </c>
      <c r="F1057" s="281" t="s">
        <v>2040</v>
      </c>
      <c r="G1057" s="283">
        <v>1050</v>
      </c>
      <c r="H1057" s="283">
        <v>350</v>
      </c>
      <c r="I1057" s="283">
        <f>エリアマスタ[[#This Row],[戸建件数]]+エリアマスタ[[#This Row],[集合住宅件数]]</f>
        <v>1400</v>
      </c>
      <c r="J1057" s="283" t="e" cm="1">
        <f t="array" aca="1" ref="J1057" ca="1">単価区分(エリアマスタ[[#This Row],[地区]])</f>
        <v>#NAME?</v>
      </c>
    </row>
    <row r="1058" spans="1:10">
      <c r="A1058" s="272">
        <v>129</v>
      </c>
      <c r="B1058" s="272">
        <v>8</v>
      </c>
      <c r="C1058" s="99" t="str">
        <f t="shared" si="17"/>
        <v>129-8</v>
      </c>
      <c r="D1058" s="102" t="e" cm="1">
        <f t="array" aca="1" ref="D1058" ca="1">地区名(エリアマスタ[[#This Row],[地区]])</f>
        <v>#NAME?</v>
      </c>
      <c r="E1058" s="282">
        <f>エリアマスタ[[#This Row],[No]]</f>
        <v>8</v>
      </c>
      <c r="F1058" s="281" t="s">
        <v>1797</v>
      </c>
      <c r="G1058" s="283">
        <v>540</v>
      </c>
      <c r="H1058" s="283">
        <v>160</v>
      </c>
      <c r="I1058" s="283">
        <f>エリアマスタ[[#This Row],[戸建件数]]+エリアマスタ[[#This Row],[集合住宅件数]]</f>
        <v>700</v>
      </c>
      <c r="J1058" s="283" t="e" cm="1">
        <f t="array" aca="1" ref="J1058" ca="1">単価区分(エリアマスタ[[#This Row],[地区]])</f>
        <v>#NAME?</v>
      </c>
    </row>
    <row r="1059" spans="1:10">
      <c r="A1059" s="272">
        <v>129</v>
      </c>
      <c r="B1059" s="272">
        <v>10</v>
      </c>
      <c r="C1059" s="99" t="str">
        <f t="shared" si="17"/>
        <v>129-10</v>
      </c>
      <c r="D1059" s="102" t="e" cm="1">
        <f t="array" aca="1" ref="D1059" ca="1">地区名(エリアマスタ[[#This Row],[地区]])</f>
        <v>#NAME?</v>
      </c>
      <c r="E1059" s="282">
        <f>エリアマスタ[[#This Row],[No]]</f>
        <v>10</v>
      </c>
      <c r="F1059" s="281" t="s">
        <v>1795</v>
      </c>
      <c r="G1059" s="283">
        <v>690</v>
      </c>
      <c r="H1059" s="283">
        <v>410</v>
      </c>
      <c r="I1059" s="283">
        <f>エリアマスタ[[#This Row],[戸建件数]]+エリアマスタ[[#This Row],[集合住宅件数]]</f>
        <v>1100</v>
      </c>
      <c r="J1059" s="283" t="e" cm="1">
        <f t="array" aca="1" ref="J1059" ca="1">単価区分(エリアマスタ[[#This Row],[地区]])</f>
        <v>#NAME?</v>
      </c>
    </row>
    <row r="1060" spans="1:10">
      <c r="A1060" s="272">
        <v>129</v>
      </c>
      <c r="B1060" s="272">
        <v>11</v>
      </c>
      <c r="C1060" s="99" t="str">
        <f t="shared" si="17"/>
        <v>129-11</v>
      </c>
      <c r="D1060" s="102" t="e" cm="1">
        <f t="array" aca="1" ref="D1060" ca="1">地区名(エリアマスタ[[#This Row],[地区]])</f>
        <v>#NAME?</v>
      </c>
      <c r="E1060" s="282">
        <f>エリアマスタ[[#This Row],[No]]</f>
        <v>11</v>
      </c>
      <c r="F1060" s="281" t="s">
        <v>2012</v>
      </c>
      <c r="G1060" s="283">
        <v>60</v>
      </c>
      <c r="H1060" s="283">
        <v>30</v>
      </c>
      <c r="I1060" s="283">
        <f>エリアマスタ[[#This Row],[戸建件数]]+エリアマスタ[[#This Row],[集合住宅件数]]</f>
        <v>90</v>
      </c>
      <c r="J1060" s="283" t="e" cm="1">
        <f t="array" aca="1" ref="J1060" ca="1">単価区分(エリアマスタ[[#This Row],[地区]])</f>
        <v>#NAME?</v>
      </c>
    </row>
    <row r="1061" spans="1:10">
      <c r="A1061" s="272">
        <v>129</v>
      </c>
      <c r="B1061" s="272">
        <v>12</v>
      </c>
      <c r="C1061" s="99" t="str">
        <f t="shared" si="17"/>
        <v>129-12</v>
      </c>
      <c r="D1061" s="102" t="e" cm="1">
        <f t="array" aca="1" ref="D1061" ca="1">地区名(エリアマスタ[[#This Row],[地区]])</f>
        <v>#NAME?</v>
      </c>
      <c r="E1061" s="282">
        <f>エリアマスタ[[#This Row],[No]]</f>
        <v>12</v>
      </c>
      <c r="F1061" s="281" t="s">
        <v>1799</v>
      </c>
      <c r="G1061" s="283">
        <v>200</v>
      </c>
      <c r="H1061" s="283">
        <v>50</v>
      </c>
      <c r="I1061" s="283">
        <f>エリアマスタ[[#This Row],[戸建件数]]+エリアマスタ[[#This Row],[集合住宅件数]]</f>
        <v>250</v>
      </c>
      <c r="J1061" s="283" t="e" cm="1">
        <f t="array" aca="1" ref="J1061" ca="1">単価区分(エリアマスタ[[#This Row],[地区]])</f>
        <v>#NAME?</v>
      </c>
    </row>
    <row r="1062" spans="1:10">
      <c r="A1062" s="272">
        <v>130</v>
      </c>
      <c r="B1062" s="272">
        <v>2</v>
      </c>
      <c r="C1062" s="99" t="str">
        <f t="shared" si="17"/>
        <v>130-2</v>
      </c>
      <c r="D1062" s="102" t="e" cm="1">
        <f t="array" aca="1" ref="D1062" ca="1">地区名(エリアマスタ[[#This Row],[地区]])</f>
        <v>#NAME?</v>
      </c>
      <c r="E1062" s="282">
        <f>エリアマスタ[[#This Row],[No]]</f>
        <v>2</v>
      </c>
      <c r="F1062" s="281" t="s">
        <v>2042</v>
      </c>
      <c r="G1062" s="283">
        <v>90</v>
      </c>
      <c r="H1062" s="283">
        <v>80</v>
      </c>
      <c r="I1062" s="283">
        <f>エリアマスタ[[#This Row],[戸建件数]]+エリアマスタ[[#This Row],[集合住宅件数]]</f>
        <v>170</v>
      </c>
      <c r="J1062" s="283" t="e" cm="1">
        <f t="array" aca="1" ref="J1062" ca="1">単価区分(エリアマスタ[[#This Row],[地区]])</f>
        <v>#NAME?</v>
      </c>
    </row>
    <row r="1063" spans="1:10">
      <c r="A1063" s="272">
        <v>130</v>
      </c>
      <c r="B1063" s="272">
        <v>3</v>
      </c>
      <c r="C1063" s="99" t="str">
        <f t="shared" si="17"/>
        <v>130-3</v>
      </c>
      <c r="D1063" s="102" t="e" cm="1">
        <f t="array" aca="1" ref="D1063" ca="1">地区名(エリアマスタ[[#This Row],[地区]])</f>
        <v>#NAME?</v>
      </c>
      <c r="E1063" s="282">
        <f>エリアマスタ[[#This Row],[No]]</f>
        <v>3</v>
      </c>
      <c r="F1063" s="281" t="s">
        <v>2043</v>
      </c>
      <c r="G1063" s="283">
        <v>250</v>
      </c>
      <c r="H1063" s="283">
        <v>150</v>
      </c>
      <c r="I1063" s="283">
        <f>エリアマスタ[[#This Row],[戸建件数]]+エリアマスタ[[#This Row],[集合住宅件数]]</f>
        <v>400</v>
      </c>
      <c r="J1063" s="283" t="e" cm="1">
        <f t="array" aca="1" ref="J1063" ca="1">単価区分(エリアマスタ[[#This Row],[地区]])</f>
        <v>#NAME?</v>
      </c>
    </row>
    <row r="1064" spans="1:10">
      <c r="A1064" s="272">
        <v>130</v>
      </c>
      <c r="B1064" s="272">
        <v>4</v>
      </c>
      <c r="C1064" s="99" t="str">
        <f t="shared" si="17"/>
        <v>130-4</v>
      </c>
      <c r="D1064" s="102" t="e" cm="1">
        <f t="array" aca="1" ref="D1064" ca="1">地区名(エリアマスタ[[#This Row],[地区]])</f>
        <v>#NAME?</v>
      </c>
      <c r="E1064" s="282">
        <f>エリアマスタ[[#This Row],[No]]</f>
        <v>4</v>
      </c>
      <c r="F1064" s="281" t="s">
        <v>2044</v>
      </c>
      <c r="G1064" s="283">
        <v>160</v>
      </c>
      <c r="H1064" s="283">
        <v>90</v>
      </c>
      <c r="I1064" s="283">
        <f>エリアマスタ[[#This Row],[戸建件数]]+エリアマスタ[[#This Row],[集合住宅件数]]</f>
        <v>250</v>
      </c>
      <c r="J1064" s="283" t="e" cm="1">
        <f t="array" aca="1" ref="J1064" ca="1">単価区分(エリアマスタ[[#This Row],[地区]])</f>
        <v>#NAME?</v>
      </c>
    </row>
    <row r="1065" spans="1:10">
      <c r="A1065" s="272">
        <v>130</v>
      </c>
      <c r="B1065" s="272">
        <v>5</v>
      </c>
      <c r="C1065" s="99" t="str">
        <f t="shared" si="17"/>
        <v>130-5</v>
      </c>
      <c r="D1065" s="102" t="e" cm="1">
        <f t="array" aca="1" ref="D1065" ca="1">地区名(エリアマスタ[[#This Row],[地区]])</f>
        <v>#NAME?</v>
      </c>
      <c r="E1065" s="282">
        <f>エリアマスタ[[#This Row],[No]]</f>
        <v>5</v>
      </c>
      <c r="F1065" s="281" t="s">
        <v>2045</v>
      </c>
      <c r="G1065" s="283">
        <v>120</v>
      </c>
      <c r="H1065" s="283">
        <v>40</v>
      </c>
      <c r="I1065" s="283">
        <f>エリアマスタ[[#This Row],[戸建件数]]+エリアマスタ[[#This Row],[集合住宅件数]]</f>
        <v>160</v>
      </c>
      <c r="J1065" s="283" t="e" cm="1">
        <f t="array" aca="1" ref="J1065" ca="1">単価区分(エリアマスタ[[#This Row],[地区]])</f>
        <v>#NAME?</v>
      </c>
    </row>
    <row r="1066" spans="1:10">
      <c r="A1066" s="272">
        <v>130</v>
      </c>
      <c r="B1066" s="272">
        <v>8</v>
      </c>
      <c r="C1066" s="99" t="str">
        <f t="shared" si="17"/>
        <v>130-8</v>
      </c>
      <c r="D1066" s="102" t="e" cm="1">
        <f t="array" aca="1" ref="D1066" ca="1">地区名(エリアマスタ[[#This Row],[地区]])</f>
        <v>#NAME?</v>
      </c>
      <c r="E1066" s="282">
        <f>エリアマスタ[[#This Row],[No]]</f>
        <v>8</v>
      </c>
      <c r="F1066" s="281" t="s">
        <v>2048</v>
      </c>
      <c r="G1066" s="283">
        <v>30</v>
      </c>
      <c r="H1066" s="283">
        <v>40</v>
      </c>
      <c r="I1066" s="283">
        <f>エリアマスタ[[#This Row],[戸建件数]]+エリアマスタ[[#This Row],[集合住宅件数]]</f>
        <v>70</v>
      </c>
      <c r="J1066" s="283" t="e" cm="1">
        <f t="array" aca="1" ref="J1066" ca="1">単価区分(エリアマスタ[[#This Row],[地区]])</f>
        <v>#NAME?</v>
      </c>
    </row>
    <row r="1067" spans="1:10">
      <c r="A1067" s="272">
        <v>130</v>
      </c>
      <c r="B1067" s="272">
        <v>10</v>
      </c>
      <c r="C1067" s="99" t="str">
        <f t="shared" si="17"/>
        <v>130-10</v>
      </c>
      <c r="D1067" s="102" t="e" cm="1">
        <f t="array" aca="1" ref="D1067" ca="1">地区名(エリアマスタ[[#This Row],[地区]])</f>
        <v>#NAME?</v>
      </c>
      <c r="E1067" s="282">
        <f>エリアマスタ[[#This Row],[No]]</f>
        <v>10</v>
      </c>
      <c r="F1067" s="281" t="s">
        <v>3251</v>
      </c>
      <c r="G1067" s="283">
        <v>250</v>
      </c>
      <c r="H1067" s="283">
        <v>100</v>
      </c>
      <c r="I1067" s="283">
        <f>エリアマスタ[[#This Row],[戸建件数]]+エリアマスタ[[#This Row],[集合住宅件数]]</f>
        <v>350</v>
      </c>
      <c r="J1067" s="283" t="e" cm="1">
        <f t="array" aca="1" ref="J1067" ca="1">単価区分(エリアマスタ[[#This Row],[地区]])</f>
        <v>#NAME?</v>
      </c>
    </row>
    <row r="1068" spans="1:10">
      <c r="A1068" s="272">
        <v>130</v>
      </c>
      <c r="B1068" s="272">
        <v>11</v>
      </c>
      <c r="C1068" s="99" t="str">
        <f t="shared" si="17"/>
        <v>130-11</v>
      </c>
      <c r="D1068" s="102" t="e" cm="1">
        <f t="array" aca="1" ref="D1068" ca="1">地区名(エリアマスタ[[#This Row],[地区]])</f>
        <v>#NAME?</v>
      </c>
      <c r="E1068" s="282">
        <f>エリアマスタ[[#This Row],[No]]</f>
        <v>11</v>
      </c>
      <c r="F1068" s="281" t="s">
        <v>3252</v>
      </c>
      <c r="G1068" s="283">
        <v>90</v>
      </c>
      <c r="H1068" s="283">
        <v>10</v>
      </c>
      <c r="I1068" s="283">
        <f>エリアマスタ[[#This Row],[戸建件数]]+エリアマスタ[[#This Row],[集合住宅件数]]</f>
        <v>100</v>
      </c>
      <c r="J1068" s="283" t="e" cm="1">
        <f t="array" aca="1" ref="J1068" ca="1">単価区分(エリアマスタ[[#This Row],[地区]])</f>
        <v>#NAME?</v>
      </c>
    </row>
    <row r="1069" spans="1:10">
      <c r="A1069" s="272">
        <v>132</v>
      </c>
      <c r="B1069" s="272">
        <v>1</v>
      </c>
      <c r="C1069" s="99" t="str">
        <f t="shared" si="17"/>
        <v>132-1</v>
      </c>
      <c r="D1069" s="102" t="e" cm="1">
        <f t="array" aca="1" ref="D1069" ca="1">地区名(エリアマスタ[[#This Row],[地区]])</f>
        <v>#NAME?</v>
      </c>
      <c r="E1069" s="282">
        <f>エリアマスタ[[#This Row],[No]]</f>
        <v>1</v>
      </c>
      <c r="F1069" s="281" t="s">
        <v>1216</v>
      </c>
      <c r="G1069" s="283">
        <v>60</v>
      </c>
      <c r="H1069" s="283">
        <v>20</v>
      </c>
      <c r="I1069" s="283">
        <f>エリアマスタ[[#This Row],[戸建件数]]+エリアマスタ[[#This Row],[集合住宅件数]]</f>
        <v>80</v>
      </c>
      <c r="J1069" s="283" t="e" cm="1">
        <f t="array" aca="1" ref="J1069" ca="1">単価区分(エリアマスタ[[#This Row],[地区]])</f>
        <v>#NAME?</v>
      </c>
    </row>
    <row r="1070" spans="1:10">
      <c r="A1070" s="272">
        <v>132</v>
      </c>
      <c r="B1070" s="272">
        <v>2</v>
      </c>
      <c r="C1070" s="99" t="str">
        <f t="shared" si="17"/>
        <v>132-2</v>
      </c>
      <c r="D1070" s="102" t="e" cm="1">
        <f t="array" aca="1" ref="D1070" ca="1">地区名(エリアマスタ[[#This Row],[地区]])</f>
        <v>#NAME?</v>
      </c>
      <c r="E1070" s="282">
        <f>エリアマスタ[[#This Row],[No]]</f>
        <v>2</v>
      </c>
      <c r="F1070" s="281" t="s">
        <v>1217</v>
      </c>
      <c r="G1070" s="283">
        <v>70</v>
      </c>
      <c r="H1070" s="283">
        <v>40</v>
      </c>
      <c r="I1070" s="283">
        <f>エリアマスタ[[#This Row],[戸建件数]]+エリアマスタ[[#This Row],[集合住宅件数]]</f>
        <v>110</v>
      </c>
      <c r="J1070" s="283" t="e" cm="1">
        <f t="array" aca="1" ref="J1070" ca="1">単価区分(エリアマスタ[[#This Row],[地区]])</f>
        <v>#NAME?</v>
      </c>
    </row>
    <row r="1071" spans="1:10">
      <c r="A1071" s="272">
        <v>132</v>
      </c>
      <c r="B1071" s="272">
        <v>3</v>
      </c>
      <c r="C1071" s="99" t="str">
        <f t="shared" si="17"/>
        <v>132-3</v>
      </c>
      <c r="D1071" s="102" t="e" cm="1">
        <f t="array" aca="1" ref="D1071" ca="1">地区名(エリアマスタ[[#This Row],[地区]])</f>
        <v>#NAME?</v>
      </c>
      <c r="E1071" s="282">
        <f>エリアマスタ[[#This Row],[No]]</f>
        <v>3</v>
      </c>
      <c r="F1071" s="281" t="s">
        <v>1022</v>
      </c>
      <c r="G1071" s="283">
        <v>55</v>
      </c>
      <c r="H1071" s="283">
        <v>85</v>
      </c>
      <c r="I1071" s="283">
        <f>エリアマスタ[[#This Row],[戸建件数]]+エリアマスタ[[#This Row],[集合住宅件数]]</f>
        <v>140</v>
      </c>
      <c r="J1071" s="283" t="e" cm="1">
        <f t="array" aca="1" ref="J1071" ca="1">単価区分(エリアマスタ[[#This Row],[地区]])</f>
        <v>#NAME?</v>
      </c>
    </row>
    <row r="1072" spans="1:10">
      <c r="A1072" s="272">
        <v>132</v>
      </c>
      <c r="B1072" s="272">
        <v>4</v>
      </c>
      <c r="C1072" s="99" t="str">
        <f t="shared" si="17"/>
        <v>132-4</v>
      </c>
      <c r="D1072" s="102" t="e" cm="1">
        <f t="array" aca="1" ref="D1072" ca="1">地区名(エリアマスタ[[#This Row],[地区]])</f>
        <v>#NAME?</v>
      </c>
      <c r="E1072" s="282">
        <f>エリアマスタ[[#This Row],[No]]</f>
        <v>4</v>
      </c>
      <c r="F1072" s="281" t="s">
        <v>1218</v>
      </c>
      <c r="G1072" s="283">
        <v>55</v>
      </c>
      <c r="H1072" s="283">
        <v>5</v>
      </c>
      <c r="I1072" s="283">
        <f>エリアマスタ[[#This Row],[戸建件数]]+エリアマスタ[[#This Row],[集合住宅件数]]</f>
        <v>60</v>
      </c>
      <c r="J1072" s="283" t="e" cm="1">
        <f t="array" aca="1" ref="J1072" ca="1">単価区分(エリアマスタ[[#This Row],[地区]])</f>
        <v>#NAME?</v>
      </c>
    </row>
    <row r="1073" spans="1:10">
      <c r="A1073" s="272">
        <v>132</v>
      </c>
      <c r="B1073" s="272">
        <v>6</v>
      </c>
      <c r="C1073" s="99" t="str">
        <f t="shared" si="17"/>
        <v>132-6</v>
      </c>
      <c r="D1073" s="102" t="e" cm="1">
        <f t="array" aca="1" ref="D1073" ca="1">地区名(エリアマスタ[[#This Row],[地区]])</f>
        <v>#NAME?</v>
      </c>
      <c r="E1073" s="282">
        <f>エリアマスタ[[#This Row],[No]]</f>
        <v>6</v>
      </c>
      <c r="F1073" s="281" t="s">
        <v>1219</v>
      </c>
      <c r="G1073" s="283">
        <v>20</v>
      </c>
      <c r="H1073" s="283">
        <v>5</v>
      </c>
      <c r="I1073" s="283">
        <f>エリアマスタ[[#This Row],[戸建件数]]+エリアマスタ[[#This Row],[集合住宅件数]]</f>
        <v>25</v>
      </c>
      <c r="J1073" s="283" t="e" cm="1">
        <f t="array" aca="1" ref="J1073" ca="1">単価区分(エリアマスタ[[#This Row],[地区]])</f>
        <v>#NAME?</v>
      </c>
    </row>
    <row r="1074" spans="1:10">
      <c r="A1074" s="272">
        <v>132</v>
      </c>
      <c r="B1074" s="272">
        <v>7</v>
      </c>
      <c r="C1074" s="99" t="str">
        <f t="shared" si="17"/>
        <v>132-7</v>
      </c>
      <c r="D1074" s="102" t="e" cm="1">
        <f t="array" aca="1" ref="D1074" ca="1">地区名(エリアマスタ[[#This Row],[地区]])</f>
        <v>#NAME?</v>
      </c>
      <c r="E1074" s="282">
        <f>エリアマスタ[[#This Row],[No]]</f>
        <v>7</v>
      </c>
      <c r="F1074" s="281" t="s">
        <v>1220</v>
      </c>
      <c r="G1074" s="283">
        <v>100</v>
      </c>
      <c r="H1074" s="283">
        <v>60</v>
      </c>
      <c r="I1074" s="283">
        <f>エリアマスタ[[#This Row],[戸建件数]]+エリアマスタ[[#This Row],[集合住宅件数]]</f>
        <v>160</v>
      </c>
      <c r="J1074" s="283" t="e" cm="1">
        <f t="array" aca="1" ref="J1074" ca="1">単価区分(エリアマスタ[[#This Row],[地区]])</f>
        <v>#NAME?</v>
      </c>
    </row>
    <row r="1075" spans="1:10">
      <c r="A1075" s="272">
        <v>132</v>
      </c>
      <c r="B1075" s="272">
        <v>8</v>
      </c>
      <c r="C1075" s="99" t="str">
        <f t="shared" si="17"/>
        <v>132-8</v>
      </c>
      <c r="D1075" s="102" t="e" cm="1">
        <f t="array" aca="1" ref="D1075" ca="1">地区名(エリアマスタ[[#This Row],[地区]])</f>
        <v>#NAME?</v>
      </c>
      <c r="E1075" s="282">
        <f>エリアマスタ[[#This Row],[No]]</f>
        <v>8</v>
      </c>
      <c r="F1075" s="281" t="s">
        <v>1221</v>
      </c>
      <c r="G1075" s="283">
        <v>20</v>
      </c>
      <c r="H1075" s="283">
        <v>70</v>
      </c>
      <c r="I1075" s="283">
        <f>エリアマスタ[[#This Row],[戸建件数]]+エリアマスタ[[#This Row],[集合住宅件数]]</f>
        <v>90</v>
      </c>
      <c r="J1075" s="283" t="e" cm="1">
        <f t="array" aca="1" ref="J1075" ca="1">単価区分(エリアマスタ[[#This Row],[地区]])</f>
        <v>#NAME?</v>
      </c>
    </row>
    <row r="1076" spans="1:10">
      <c r="A1076" s="272">
        <v>132</v>
      </c>
      <c r="B1076" s="272">
        <v>9</v>
      </c>
      <c r="C1076" s="99" t="str">
        <f t="shared" si="17"/>
        <v>132-9</v>
      </c>
      <c r="D1076" s="102" t="e" cm="1">
        <f t="array" aca="1" ref="D1076" ca="1">地区名(エリアマスタ[[#This Row],[地区]])</f>
        <v>#NAME?</v>
      </c>
      <c r="E1076" s="282">
        <f>エリアマスタ[[#This Row],[No]]</f>
        <v>9</v>
      </c>
      <c r="F1076" s="281" t="s">
        <v>1222</v>
      </c>
      <c r="G1076" s="283">
        <v>460</v>
      </c>
      <c r="H1076" s="283">
        <v>340</v>
      </c>
      <c r="I1076" s="283">
        <f>エリアマスタ[[#This Row],[戸建件数]]+エリアマスタ[[#This Row],[集合住宅件数]]</f>
        <v>800</v>
      </c>
      <c r="J1076" s="283" t="e" cm="1">
        <f t="array" aca="1" ref="J1076" ca="1">単価区分(エリアマスタ[[#This Row],[地区]])</f>
        <v>#NAME?</v>
      </c>
    </row>
    <row r="1077" spans="1:10">
      <c r="A1077" s="272">
        <v>132</v>
      </c>
      <c r="B1077" s="272">
        <v>10</v>
      </c>
      <c r="C1077" s="99" t="str">
        <f t="shared" si="17"/>
        <v>132-10</v>
      </c>
      <c r="D1077" s="102" t="e" cm="1">
        <f t="array" aca="1" ref="D1077" ca="1">地区名(エリアマスタ[[#This Row],[地区]])</f>
        <v>#NAME?</v>
      </c>
      <c r="E1077" s="282">
        <f>エリアマスタ[[#This Row],[No]]</f>
        <v>10</v>
      </c>
      <c r="F1077" s="281" t="s">
        <v>1223</v>
      </c>
      <c r="G1077" s="283">
        <v>70</v>
      </c>
      <c r="H1077" s="283">
        <v>60</v>
      </c>
      <c r="I1077" s="283">
        <f>エリアマスタ[[#This Row],[戸建件数]]+エリアマスタ[[#This Row],[集合住宅件数]]</f>
        <v>130</v>
      </c>
      <c r="J1077" s="283" t="e" cm="1">
        <f t="array" aca="1" ref="J1077" ca="1">単価区分(エリアマスタ[[#This Row],[地区]])</f>
        <v>#NAME?</v>
      </c>
    </row>
    <row r="1078" spans="1:10">
      <c r="A1078" s="272">
        <v>132</v>
      </c>
      <c r="B1078" s="272">
        <v>11</v>
      </c>
      <c r="C1078" s="99" t="str">
        <f t="shared" si="17"/>
        <v>132-11</v>
      </c>
      <c r="D1078" s="102" t="e" cm="1">
        <f t="array" aca="1" ref="D1078" ca="1">地区名(エリアマスタ[[#This Row],[地区]])</f>
        <v>#NAME?</v>
      </c>
      <c r="E1078" s="282">
        <f>エリアマスタ[[#This Row],[No]]</f>
        <v>11</v>
      </c>
      <c r="F1078" s="281" t="s">
        <v>1224</v>
      </c>
      <c r="G1078" s="283">
        <v>180</v>
      </c>
      <c r="H1078" s="283">
        <v>45</v>
      </c>
      <c r="I1078" s="283">
        <f>エリアマスタ[[#This Row],[戸建件数]]+エリアマスタ[[#This Row],[集合住宅件数]]</f>
        <v>225</v>
      </c>
      <c r="J1078" s="283" t="e" cm="1">
        <f t="array" aca="1" ref="J1078" ca="1">単価区分(エリアマスタ[[#This Row],[地区]])</f>
        <v>#NAME?</v>
      </c>
    </row>
    <row r="1079" spans="1:10">
      <c r="A1079" s="272">
        <v>132</v>
      </c>
      <c r="B1079" s="272">
        <v>13</v>
      </c>
      <c r="C1079" s="99" t="str">
        <f t="shared" si="17"/>
        <v>132-13</v>
      </c>
      <c r="D1079" s="102" t="e" cm="1">
        <f t="array" aca="1" ref="D1079" ca="1">地区名(エリアマスタ[[#This Row],[地区]])</f>
        <v>#NAME?</v>
      </c>
      <c r="E1079" s="282">
        <f>エリアマスタ[[#This Row],[No]]</f>
        <v>13</v>
      </c>
      <c r="F1079" s="281" t="s">
        <v>1226</v>
      </c>
      <c r="G1079" s="283">
        <v>80</v>
      </c>
      <c r="H1079" s="283">
        <v>170</v>
      </c>
      <c r="I1079" s="283">
        <f>エリアマスタ[[#This Row],[戸建件数]]+エリアマスタ[[#This Row],[集合住宅件数]]</f>
        <v>250</v>
      </c>
      <c r="J1079" s="283" t="e" cm="1">
        <f t="array" aca="1" ref="J1079" ca="1">単価区分(エリアマスタ[[#This Row],[地区]])</f>
        <v>#NAME?</v>
      </c>
    </row>
    <row r="1080" spans="1:10">
      <c r="A1080" s="272">
        <v>132</v>
      </c>
      <c r="B1080" s="272">
        <v>14</v>
      </c>
      <c r="C1080" s="99" t="str">
        <f t="shared" si="17"/>
        <v>132-14</v>
      </c>
      <c r="D1080" s="102" t="e" cm="1">
        <f t="array" aca="1" ref="D1080" ca="1">地区名(エリアマスタ[[#This Row],[地区]])</f>
        <v>#NAME?</v>
      </c>
      <c r="E1080" s="282">
        <f>エリアマスタ[[#This Row],[No]]</f>
        <v>14</v>
      </c>
      <c r="F1080" s="281" t="s">
        <v>3253</v>
      </c>
      <c r="G1080" s="283">
        <v>35</v>
      </c>
      <c r="H1080" s="283">
        <v>55</v>
      </c>
      <c r="I1080" s="283">
        <f>エリアマスタ[[#This Row],[戸建件数]]+エリアマスタ[[#This Row],[集合住宅件数]]</f>
        <v>90</v>
      </c>
      <c r="J1080" s="283" t="e" cm="1">
        <f t="array" aca="1" ref="J1080" ca="1">単価区分(エリアマスタ[[#This Row],[地区]])</f>
        <v>#NAME?</v>
      </c>
    </row>
    <row r="1081" spans="1:10">
      <c r="A1081" s="272">
        <v>132</v>
      </c>
      <c r="B1081" s="272">
        <v>15</v>
      </c>
      <c r="C1081" s="99" t="str">
        <f t="shared" si="17"/>
        <v>132-15</v>
      </c>
      <c r="D1081" s="102" t="e" cm="1">
        <f t="array" aca="1" ref="D1081" ca="1">地区名(エリアマスタ[[#This Row],[地区]])</f>
        <v>#NAME?</v>
      </c>
      <c r="E1081" s="282">
        <f>エリアマスタ[[#This Row],[No]]</f>
        <v>15</v>
      </c>
      <c r="F1081" s="281" t="s">
        <v>1228</v>
      </c>
      <c r="G1081" s="283">
        <v>110</v>
      </c>
      <c r="H1081" s="283">
        <v>50</v>
      </c>
      <c r="I1081" s="283">
        <f>エリアマスタ[[#This Row],[戸建件数]]+エリアマスタ[[#This Row],[集合住宅件数]]</f>
        <v>160</v>
      </c>
      <c r="J1081" s="283" t="e" cm="1">
        <f t="array" aca="1" ref="J1081" ca="1">単価区分(エリアマスタ[[#This Row],[地区]])</f>
        <v>#NAME?</v>
      </c>
    </row>
    <row r="1082" spans="1:10">
      <c r="A1082" s="272">
        <v>132</v>
      </c>
      <c r="B1082" s="272">
        <v>16</v>
      </c>
      <c r="C1082" s="99" t="str">
        <f t="shared" si="17"/>
        <v>132-16</v>
      </c>
      <c r="D1082" s="102" t="e" cm="1">
        <f t="array" aca="1" ref="D1082" ca="1">地区名(エリアマスタ[[#This Row],[地区]])</f>
        <v>#NAME?</v>
      </c>
      <c r="E1082" s="282">
        <f>エリアマスタ[[#This Row],[No]]</f>
        <v>16</v>
      </c>
      <c r="F1082" s="281" t="s">
        <v>1229</v>
      </c>
      <c r="G1082" s="283">
        <v>120</v>
      </c>
      <c r="H1082" s="283">
        <v>150</v>
      </c>
      <c r="I1082" s="283">
        <f>エリアマスタ[[#This Row],[戸建件数]]+エリアマスタ[[#This Row],[集合住宅件数]]</f>
        <v>270</v>
      </c>
      <c r="J1082" s="283" t="e" cm="1">
        <f t="array" aca="1" ref="J1082" ca="1">単価区分(エリアマスタ[[#This Row],[地区]])</f>
        <v>#NAME?</v>
      </c>
    </row>
    <row r="1083" spans="1:10">
      <c r="A1083" s="272">
        <v>132</v>
      </c>
      <c r="B1083" s="272">
        <v>17</v>
      </c>
      <c r="C1083" s="99" t="str">
        <f t="shared" si="17"/>
        <v>132-17</v>
      </c>
      <c r="D1083" s="102" t="e" cm="1">
        <f t="array" aca="1" ref="D1083" ca="1">地区名(エリアマスタ[[#This Row],[地区]])</f>
        <v>#NAME?</v>
      </c>
      <c r="E1083" s="282">
        <f>エリアマスタ[[#This Row],[No]]</f>
        <v>17</v>
      </c>
      <c r="F1083" s="281" t="s">
        <v>1001</v>
      </c>
      <c r="G1083" s="283">
        <v>100</v>
      </c>
      <c r="H1083" s="283">
        <v>130</v>
      </c>
      <c r="I1083" s="283">
        <f>エリアマスタ[[#This Row],[戸建件数]]+エリアマスタ[[#This Row],[集合住宅件数]]</f>
        <v>230</v>
      </c>
      <c r="J1083" s="283" t="e" cm="1">
        <f t="array" aca="1" ref="J1083" ca="1">単価区分(エリアマスタ[[#This Row],[地区]])</f>
        <v>#NAME?</v>
      </c>
    </row>
    <row r="1084" spans="1:10">
      <c r="A1084" s="272">
        <v>132</v>
      </c>
      <c r="B1084" s="272">
        <v>18</v>
      </c>
      <c r="C1084" s="99" t="str">
        <f t="shared" si="17"/>
        <v>132-18</v>
      </c>
      <c r="D1084" s="102" t="e" cm="1">
        <f t="array" aca="1" ref="D1084" ca="1">地区名(エリアマスタ[[#This Row],[地区]])</f>
        <v>#NAME?</v>
      </c>
      <c r="E1084" s="282">
        <f>エリアマスタ[[#This Row],[No]]</f>
        <v>18</v>
      </c>
      <c r="F1084" s="281" t="s">
        <v>1230</v>
      </c>
      <c r="G1084" s="283">
        <v>40</v>
      </c>
      <c r="H1084" s="283">
        <v>40</v>
      </c>
      <c r="I1084" s="283">
        <f>エリアマスタ[[#This Row],[戸建件数]]+エリアマスタ[[#This Row],[集合住宅件数]]</f>
        <v>80</v>
      </c>
      <c r="J1084" s="283" t="e" cm="1">
        <f t="array" aca="1" ref="J1084" ca="1">単価区分(エリアマスタ[[#This Row],[地区]])</f>
        <v>#NAME?</v>
      </c>
    </row>
    <row r="1085" spans="1:10">
      <c r="A1085" s="272">
        <v>132</v>
      </c>
      <c r="B1085" s="272">
        <v>19</v>
      </c>
      <c r="C1085" s="99" t="str">
        <f t="shared" si="17"/>
        <v>132-19</v>
      </c>
      <c r="D1085" s="102" t="e" cm="1">
        <f t="array" aca="1" ref="D1085" ca="1">地区名(エリアマスタ[[#This Row],[地区]])</f>
        <v>#NAME?</v>
      </c>
      <c r="E1085" s="282">
        <f>エリアマスタ[[#This Row],[No]]</f>
        <v>19</v>
      </c>
      <c r="F1085" s="281" t="s">
        <v>1231</v>
      </c>
      <c r="G1085" s="283">
        <v>30</v>
      </c>
      <c r="H1085" s="283">
        <v>10</v>
      </c>
      <c r="I1085" s="283">
        <f>エリアマスタ[[#This Row],[戸建件数]]+エリアマスタ[[#This Row],[集合住宅件数]]</f>
        <v>40</v>
      </c>
      <c r="J1085" s="283" t="e" cm="1">
        <f t="array" aca="1" ref="J1085" ca="1">単価区分(エリアマスタ[[#This Row],[地区]])</f>
        <v>#NAME?</v>
      </c>
    </row>
    <row r="1086" spans="1:10">
      <c r="A1086" s="272">
        <v>132</v>
      </c>
      <c r="B1086" s="272">
        <v>20</v>
      </c>
      <c r="C1086" s="99" t="str">
        <f t="shared" si="17"/>
        <v>132-20</v>
      </c>
      <c r="D1086" s="102" t="e" cm="1">
        <f t="array" aca="1" ref="D1086" ca="1">地区名(エリアマスタ[[#This Row],[地区]])</f>
        <v>#NAME?</v>
      </c>
      <c r="E1086" s="282">
        <f>エリアマスタ[[#This Row],[No]]</f>
        <v>20</v>
      </c>
      <c r="F1086" s="281" t="s">
        <v>1232</v>
      </c>
      <c r="G1086" s="283">
        <v>50</v>
      </c>
      <c r="H1086" s="283">
        <v>40</v>
      </c>
      <c r="I1086" s="283">
        <f>エリアマスタ[[#This Row],[戸建件数]]+エリアマスタ[[#This Row],[集合住宅件数]]</f>
        <v>90</v>
      </c>
      <c r="J1086" s="283" t="e" cm="1">
        <f t="array" aca="1" ref="J1086" ca="1">単価区分(エリアマスタ[[#This Row],[地区]])</f>
        <v>#NAME?</v>
      </c>
    </row>
    <row r="1087" spans="1:10">
      <c r="A1087" s="272">
        <v>132</v>
      </c>
      <c r="B1087" s="272">
        <v>22</v>
      </c>
      <c r="C1087" s="99" t="str">
        <f t="shared" si="17"/>
        <v>132-22</v>
      </c>
      <c r="D1087" s="102" t="e" cm="1">
        <f t="array" aca="1" ref="D1087" ca="1">地区名(エリアマスタ[[#This Row],[地区]])</f>
        <v>#NAME?</v>
      </c>
      <c r="E1087" s="282">
        <f>エリアマスタ[[#This Row],[No]]</f>
        <v>22</v>
      </c>
      <c r="F1087" s="281" t="s">
        <v>1234</v>
      </c>
      <c r="G1087" s="283">
        <v>180</v>
      </c>
      <c r="H1087" s="283">
        <v>220</v>
      </c>
      <c r="I1087" s="283">
        <f>エリアマスタ[[#This Row],[戸建件数]]+エリアマスタ[[#This Row],[集合住宅件数]]</f>
        <v>400</v>
      </c>
      <c r="J1087" s="283" t="e" cm="1">
        <f t="array" aca="1" ref="J1087" ca="1">単価区分(エリアマスタ[[#This Row],[地区]])</f>
        <v>#NAME?</v>
      </c>
    </row>
    <row r="1088" spans="1:10">
      <c r="A1088" s="272">
        <v>132</v>
      </c>
      <c r="B1088" s="272">
        <v>23</v>
      </c>
      <c r="C1088" s="99" t="str">
        <f t="shared" si="17"/>
        <v>132-23</v>
      </c>
      <c r="D1088" s="102" t="e" cm="1">
        <f t="array" aca="1" ref="D1088" ca="1">地区名(エリアマスタ[[#This Row],[地区]])</f>
        <v>#NAME?</v>
      </c>
      <c r="E1088" s="282">
        <f>エリアマスタ[[#This Row],[No]]</f>
        <v>23</v>
      </c>
      <c r="F1088" s="281" t="s">
        <v>997</v>
      </c>
      <c r="G1088" s="283">
        <v>60</v>
      </c>
      <c r="H1088" s="283">
        <v>20</v>
      </c>
      <c r="I1088" s="283">
        <f>エリアマスタ[[#This Row],[戸建件数]]+エリアマスタ[[#This Row],[集合住宅件数]]</f>
        <v>80</v>
      </c>
      <c r="J1088" s="283" t="e" cm="1">
        <f t="array" aca="1" ref="J1088" ca="1">単価区分(エリアマスタ[[#This Row],[地区]])</f>
        <v>#NAME?</v>
      </c>
    </row>
    <row r="1089" spans="1:10">
      <c r="A1089" s="272">
        <v>132</v>
      </c>
      <c r="B1089" s="272">
        <v>24</v>
      </c>
      <c r="C1089" s="99" t="str">
        <f t="shared" si="17"/>
        <v>132-24</v>
      </c>
      <c r="D1089" s="102" t="e" cm="1">
        <f t="array" aca="1" ref="D1089" ca="1">地区名(エリアマスタ[[#This Row],[地区]])</f>
        <v>#NAME?</v>
      </c>
      <c r="E1089" s="282">
        <f>エリアマスタ[[#This Row],[No]]</f>
        <v>24</v>
      </c>
      <c r="F1089" s="281" t="s">
        <v>1235</v>
      </c>
      <c r="G1089" s="283">
        <v>80</v>
      </c>
      <c r="H1089" s="283">
        <v>10</v>
      </c>
      <c r="I1089" s="283">
        <f>エリアマスタ[[#This Row],[戸建件数]]+エリアマスタ[[#This Row],[集合住宅件数]]</f>
        <v>90</v>
      </c>
      <c r="J1089" s="283" t="e" cm="1">
        <f t="array" aca="1" ref="J1089" ca="1">単価区分(エリアマスタ[[#This Row],[地区]])</f>
        <v>#NAME?</v>
      </c>
    </row>
    <row r="1090" spans="1:10">
      <c r="A1090" s="272">
        <v>132</v>
      </c>
      <c r="B1090" s="272">
        <v>25</v>
      </c>
      <c r="C1090" s="99" t="str">
        <f t="shared" si="17"/>
        <v>132-25</v>
      </c>
      <c r="D1090" s="102" t="e" cm="1">
        <f t="array" aca="1" ref="D1090" ca="1">地区名(エリアマスタ[[#This Row],[地区]])</f>
        <v>#NAME?</v>
      </c>
      <c r="E1090" s="282">
        <f>エリアマスタ[[#This Row],[No]]</f>
        <v>25</v>
      </c>
      <c r="F1090" s="281" t="s">
        <v>1236</v>
      </c>
      <c r="G1090" s="283">
        <v>130</v>
      </c>
      <c r="H1090" s="283">
        <v>70</v>
      </c>
      <c r="I1090" s="283">
        <f>エリアマスタ[[#This Row],[戸建件数]]+エリアマスタ[[#This Row],[集合住宅件数]]</f>
        <v>200</v>
      </c>
      <c r="J1090" s="283" t="e" cm="1">
        <f t="array" aca="1" ref="J1090" ca="1">単価区分(エリアマスタ[[#This Row],[地区]])</f>
        <v>#NAME?</v>
      </c>
    </row>
    <row r="1091" spans="1:10">
      <c r="A1091" s="272">
        <v>132</v>
      </c>
      <c r="B1091" s="272">
        <v>26</v>
      </c>
      <c r="C1091" s="99" t="str">
        <f t="shared" si="17"/>
        <v>132-26</v>
      </c>
      <c r="D1091" s="102" t="e" cm="1">
        <f t="array" aca="1" ref="D1091" ca="1">地区名(エリアマスタ[[#This Row],[地区]])</f>
        <v>#NAME?</v>
      </c>
      <c r="E1091" s="282">
        <f>エリアマスタ[[#This Row],[No]]</f>
        <v>26</v>
      </c>
      <c r="F1091" s="281" t="s">
        <v>1237</v>
      </c>
      <c r="G1091" s="283">
        <v>120</v>
      </c>
      <c r="H1091" s="283">
        <v>30</v>
      </c>
      <c r="I1091" s="283">
        <f>エリアマスタ[[#This Row],[戸建件数]]+エリアマスタ[[#This Row],[集合住宅件数]]</f>
        <v>150</v>
      </c>
      <c r="J1091" s="283" t="e" cm="1">
        <f t="array" aca="1" ref="J1091" ca="1">単価区分(エリアマスタ[[#This Row],[地区]])</f>
        <v>#NAME?</v>
      </c>
    </row>
    <row r="1092" spans="1:10">
      <c r="A1092" s="272">
        <v>132</v>
      </c>
      <c r="B1092" s="272">
        <v>27</v>
      </c>
      <c r="C1092" s="99" t="str">
        <f t="shared" ref="C1092:C1155" si="18">A1092&amp;"-"&amp;B1092</f>
        <v>132-27</v>
      </c>
      <c r="D1092" s="102" t="e" cm="1">
        <f t="array" aca="1" ref="D1092" ca="1">地区名(エリアマスタ[[#This Row],[地区]])</f>
        <v>#NAME?</v>
      </c>
      <c r="E1092" s="282">
        <f>エリアマスタ[[#This Row],[No]]</f>
        <v>27</v>
      </c>
      <c r="F1092" s="281" t="s">
        <v>1238</v>
      </c>
      <c r="G1092" s="283">
        <v>200</v>
      </c>
      <c r="H1092" s="283">
        <v>120</v>
      </c>
      <c r="I1092" s="283">
        <f>エリアマスタ[[#This Row],[戸建件数]]+エリアマスタ[[#This Row],[集合住宅件数]]</f>
        <v>320</v>
      </c>
      <c r="J1092" s="283" t="e" cm="1">
        <f t="array" aca="1" ref="J1092" ca="1">単価区分(エリアマスタ[[#This Row],[地区]])</f>
        <v>#NAME?</v>
      </c>
    </row>
    <row r="1093" spans="1:10">
      <c r="A1093" s="272">
        <v>132</v>
      </c>
      <c r="B1093" s="272">
        <v>28</v>
      </c>
      <c r="C1093" s="99" t="str">
        <f t="shared" si="18"/>
        <v>132-28</v>
      </c>
      <c r="D1093" s="102" t="e" cm="1">
        <f t="array" aca="1" ref="D1093" ca="1">地区名(エリアマスタ[[#This Row],[地区]])</f>
        <v>#NAME?</v>
      </c>
      <c r="E1093" s="282">
        <f>エリアマスタ[[#This Row],[No]]</f>
        <v>28</v>
      </c>
      <c r="F1093" s="281" t="s">
        <v>932</v>
      </c>
      <c r="G1093" s="283">
        <v>300</v>
      </c>
      <c r="H1093" s="283">
        <v>50</v>
      </c>
      <c r="I1093" s="283">
        <f>エリアマスタ[[#This Row],[戸建件数]]+エリアマスタ[[#This Row],[集合住宅件数]]</f>
        <v>350</v>
      </c>
      <c r="J1093" s="283" t="e" cm="1">
        <f t="array" aca="1" ref="J1093" ca="1">単価区分(エリアマスタ[[#This Row],[地区]])</f>
        <v>#NAME?</v>
      </c>
    </row>
    <row r="1094" spans="1:10">
      <c r="A1094" s="272">
        <v>132</v>
      </c>
      <c r="B1094" s="272">
        <v>29</v>
      </c>
      <c r="C1094" s="99" t="str">
        <f t="shared" si="18"/>
        <v>132-29</v>
      </c>
      <c r="D1094" s="102" t="e" cm="1">
        <f t="array" aca="1" ref="D1094" ca="1">地区名(エリアマスタ[[#This Row],[地区]])</f>
        <v>#NAME?</v>
      </c>
      <c r="E1094" s="282">
        <f>エリアマスタ[[#This Row],[No]]</f>
        <v>29</v>
      </c>
      <c r="F1094" s="281" t="s">
        <v>1239</v>
      </c>
      <c r="G1094" s="283">
        <v>190</v>
      </c>
      <c r="H1094" s="283">
        <v>150</v>
      </c>
      <c r="I1094" s="283">
        <f>エリアマスタ[[#This Row],[戸建件数]]+エリアマスタ[[#This Row],[集合住宅件数]]</f>
        <v>340</v>
      </c>
      <c r="J1094" s="283" t="e" cm="1">
        <f t="array" aca="1" ref="J1094" ca="1">単価区分(エリアマスタ[[#This Row],[地区]])</f>
        <v>#NAME?</v>
      </c>
    </row>
    <row r="1095" spans="1:10">
      <c r="A1095" s="272">
        <v>132</v>
      </c>
      <c r="B1095" s="272">
        <v>30</v>
      </c>
      <c r="C1095" s="99" t="str">
        <f t="shared" si="18"/>
        <v>132-30</v>
      </c>
      <c r="D1095" s="102" t="e" cm="1">
        <f t="array" aca="1" ref="D1095" ca="1">地区名(エリアマスタ[[#This Row],[地区]])</f>
        <v>#NAME?</v>
      </c>
      <c r="E1095" s="282">
        <f>エリアマスタ[[#This Row],[No]]</f>
        <v>30</v>
      </c>
      <c r="F1095" s="281" t="s">
        <v>1240</v>
      </c>
      <c r="G1095" s="283">
        <v>200</v>
      </c>
      <c r="H1095" s="283">
        <v>190</v>
      </c>
      <c r="I1095" s="283">
        <f>エリアマスタ[[#This Row],[戸建件数]]+エリアマスタ[[#This Row],[集合住宅件数]]</f>
        <v>390</v>
      </c>
      <c r="J1095" s="283" t="e" cm="1">
        <f t="array" aca="1" ref="J1095" ca="1">単価区分(エリアマスタ[[#This Row],[地区]])</f>
        <v>#NAME?</v>
      </c>
    </row>
    <row r="1096" spans="1:10">
      <c r="A1096" s="272">
        <v>132</v>
      </c>
      <c r="B1096" s="272">
        <v>31</v>
      </c>
      <c r="C1096" s="99" t="str">
        <f t="shared" si="18"/>
        <v>132-31</v>
      </c>
      <c r="D1096" s="102" t="e" cm="1">
        <f t="array" aca="1" ref="D1096" ca="1">地区名(エリアマスタ[[#This Row],[地区]])</f>
        <v>#NAME?</v>
      </c>
      <c r="E1096" s="282">
        <f>エリアマスタ[[#This Row],[No]]</f>
        <v>31</v>
      </c>
      <c r="F1096" s="281" t="s">
        <v>1241</v>
      </c>
      <c r="G1096" s="283">
        <v>150</v>
      </c>
      <c r="H1096" s="283">
        <v>100</v>
      </c>
      <c r="I1096" s="283">
        <f>エリアマスタ[[#This Row],[戸建件数]]+エリアマスタ[[#This Row],[集合住宅件数]]</f>
        <v>250</v>
      </c>
      <c r="J1096" s="283" t="e" cm="1">
        <f t="array" aca="1" ref="J1096" ca="1">単価区分(エリアマスタ[[#This Row],[地区]])</f>
        <v>#NAME?</v>
      </c>
    </row>
    <row r="1097" spans="1:10">
      <c r="A1097" s="272">
        <v>132</v>
      </c>
      <c r="B1097" s="272">
        <v>32</v>
      </c>
      <c r="C1097" s="99" t="str">
        <f t="shared" si="18"/>
        <v>132-32</v>
      </c>
      <c r="D1097" s="102" t="e" cm="1">
        <f t="array" aca="1" ref="D1097" ca="1">地区名(エリアマスタ[[#This Row],[地区]])</f>
        <v>#NAME?</v>
      </c>
      <c r="E1097" s="282">
        <f>エリアマスタ[[#This Row],[No]]</f>
        <v>32</v>
      </c>
      <c r="F1097" s="281" t="s">
        <v>1242</v>
      </c>
      <c r="G1097" s="283">
        <v>280</v>
      </c>
      <c r="H1097" s="283">
        <v>100</v>
      </c>
      <c r="I1097" s="283">
        <f>エリアマスタ[[#This Row],[戸建件数]]+エリアマスタ[[#This Row],[集合住宅件数]]</f>
        <v>380</v>
      </c>
      <c r="J1097" s="283" t="e" cm="1">
        <f t="array" aca="1" ref="J1097" ca="1">単価区分(エリアマスタ[[#This Row],[地区]])</f>
        <v>#NAME?</v>
      </c>
    </row>
    <row r="1098" spans="1:10">
      <c r="A1098" s="272">
        <v>132</v>
      </c>
      <c r="B1098" s="272">
        <v>33</v>
      </c>
      <c r="C1098" s="99" t="str">
        <f t="shared" si="18"/>
        <v>132-33</v>
      </c>
      <c r="D1098" s="102" t="e" cm="1">
        <f t="array" aca="1" ref="D1098" ca="1">地区名(エリアマスタ[[#This Row],[地区]])</f>
        <v>#NAME?</v>
      </c>
      <c r="E1098" s="282">
        <f>エリアマスタ[[#This Row],[No]]</f>
        <v>33</v>
      </c>
      <c r="F1098" s="281" t="s">
        <v>1243</v>
      </c>
      <c r="G1098" s="283">
        <v>200</v>
      </c>
      <c r="H1098" s="283">
        <v>60</v>
      </c>
      <c r="I1098" s="283">
        <f>エリアマスタ[[#This Row],[戸建件数]]+エリアマスタ[[#This Row],[集合住宅件数]]</f>
        <v>260</v>
      </c>
      <c r="J1098" s="283" t="e" cm="1">
        <f t="array" aca="1" ref="J1098" ca="1">単価区分(エリアマスタ[[#This Row],[地区]])</f>
        <v>#NAME?</v>
      </c>
    </row>
    <row r="1099" spans="1:10">
      <c r="A1099" s="272">
        <v>133</v>
      </c>
      <c r="B1099" s="272">
        <v>2</v>
      </c>
      <c r="C1099" s="99" t="str">
        <f t="shared" si="18"/>
        <v>133-2</v>
      </c>
      <c r="D1099" s="102" t="e" cm="1">
        <f t="array" aca="1" ref="D1099" ca="1">地区名(エリアマスタ[[#This Row],[地区]])</f>
        <v>#NAME?</v>
      </c>
      <c r="E1099" s="282">
        <f>エリアマスタ[[#This Row],[No]]</f>
        <v>2</v>
      </c>
      <c r="F1099" s="281" t="s">
        <v>151</v>
      </c>
      <c r="G1099" s="283">
        <v>210</v>
      </c>
      <c r="H1099" s="283">
        <v>90</v>
      </c>
      <c r="I1099" s="283">
        <f>エリアマスタ[[#This Row],[戸建件数]]+エリアマスタ[[#This Row],[集合住宅件数]]</f>
        <v>300</v>
      </c>
      <c r="J1099" s="283" t="e" cm="1">
        <f t="array" aca="1" ref="J1099" ca="1">単価区分(エリアマスタ[[#This Row],[地区]])</f>
        <v>#NAME?</v>
      </c>
    </row>
    <row r="1100" spans="1:10">
      <c r="A1100" s="272">
        <v>133</v>
      </c>
      <c r="B1100" s="272">
        <v>3</v>
      </c>
      <c r="C1100" s="99" t="str">
        <f t="shared" si="18"/>
        <v>133-3</v>
      </c>
      <c r="D1100" s="102" t="e" cm="1">
        <f t="array" aca="1" ref="D1100" ca="1">地区名(エリアマスタ[[#This Row],[地区]])</f>
        <v>#NAME?</v>
      </c>
      <c r="E1100" s="282">
        <f>エリアマスタ[[#This Row],[No]]</f>
        <v>3</v>
      </c>
      <c r="F1100" s="281" t="s">
        <v>1247</v>
      </c>
      <c r="G1100" s="283">
        <v>60</v>
      </c>
      <c r="H1100" s="283">
        <v>70</v>
      </c>
      <c r="I1100" s="283">
        <f>エリアマスタ[[#This Row],[戸建件数]]+エリアマスタ[[#This Row],[集合住宅件数]]</f>
        <v>130</v>
      </c>
      <c r="J1100" s="283" t="e" cm="1">
        <f t="array" aca="1" ref="J1100" ca="1">単価区分(エリアマスタ[[#This Row],[地区]])</f>
        <v>#NAME?</v>
      </c>
    </row>
    <row r="1101" spans="1:10">
      <c r="A1101" s="272">
        <v>133</v>
      </c>
      <c r="B1101" s="272">
        <v>4</v>
      </c>
      <c r="C1101" s="99" t="str">
        <f t="shared" si="18"/>
        <v>133-4</v>
      </c>
      <c r="D1101" s="102" t="e" cm="1">
        <f t="array" aca="1" ref="D1101" ca="1">地区名(エリアマスタ[[#This Row],[地区]])</f>
        <v>#NAME?</v>
      </c>
      <c r="E1101" s="282">
        <f>エリアマスタ[[#This Row],[No]]</f>
        <v>4</v>
      </c>
      <c r="F1101" s="281" t="s">
        <v>1248</v>
      </c>
      <c r="G1101" s="283">
        <v>100</v>
      </c>
      <c r="H1101" s="283">
        <v>40</v>
      </c>
      <c r="I1101" s="283">
        <f>エリアマスタ[[#This Row],[戸建件数]]+エリアマスタ[[#This Row],[集合住宅件数]]</f>
        <v>140</v>
      </c>
      <c r="J1101" s="283" t="e" cm="1">
        <f t="array" aca="1" ref="J1101" ca="1">単価区分(エリアマスタ[[#This Row],[地区]])</f>
        <v>#NAME?</v>
      </c>
    </row>
    <row r="1102" spans="1:10">
      <c r="A1102" s="272">
        <v>133</v>
      </c>
      <c r="B1102" s="272">
        <v>5</v>
      </c>
      <c r="C1102" s="99" t="str">
        <f t="shared" si="18"/>
        <v>133-5</v>
      </c>
      <c r="D1102" s="102" t="e" cm="1">
        <f t="array" aca="1" ref="D1102" ca="1">地区名(エリアマスタ[[#This Row],[地区]])</f>
        <v>#NAME?</v>
      </c>
      <c r="E1102" s="282">
        <f>エリアマスタ[[#This Row],[No]]</f>
        <v>5</v>
      </c>
      <c r="F1102" s="281" t="s">
        <v>1249</v>
      </c>
      <c r="G1102" s="283">
        <v>70</v>
      </c>
      <c r="H1102" s="283">
        <v>50</v>
      </c>
      <c r="I1102" s="283">
        <f>エリアマスタ[[#This Row],[戸建件数]]+エリアマスタ[[#This Row],[集合住宅件数]]</f>
        <v>120</v>
      </c>
      <c r="J1102" s="283" t="e" cm="1">
        <f t="array" aca="1" ref="J1102" ca="1">単価区分(エリアマスタ[[#This Row],[地区]])</f>
        <v>#NAME?</v>
      </c>
    </row>
    <row r="1103" spans="1:10">
      <c r="A1103" s="272">
        <v>133</v>
      </c>
      <c r="B1103" s="272">
        <v>6</v>
      </c>
      <c r="C1103" s="99" t="str">
        <f t="shared" si="18"/>
        <v>133-6</v>
      </c>
      <c r="D1103" s="102" t="e" cm="1">
        <f t="array" aca="1" ref="D1103" ca="1">地区名(エリアマスタ[[#This Row],[地区]])</f>
        <v>#NAME?</v>
      </c>
      <c r="E1103" s="282">
        <f>エリアマスタ[[#This Row],[No]]</f>
        <v>6</v>
      </c>
      <c r="F1103" s="281" t="s">
        <v>3176</v>
      </c>
      <c r="G1103" s="283">
        <v>50</v>
      </c>
      <c r="H1103" s="283">
        <v>20</v>
      </c>
      <c r="I1103" s="283">
        <f>エリアマスタ[[#This Row],[戸建件数]]+エリアマスタ[[#This Row],[集合住宅件数]]</f>
        <v>70</v>
      </c>
      <c r="J1103" s="283" t="e" cm="1">
        <f t="array" aca="1" ref="J1103" ca="1">単価区分(エリアマスタ[[#This Row],[地区]])</f>
        <v>#NAME?</v>
      </c>
    </row>
    <row r="1104" spans="1:10">
      <c r="A1104" s="272">
        <v>133</v>
      </c>
      <c r="B1104" s="272">
        <v>7</v>
      </c>
      <c r="C1104" s="99" t="str">
        <f t="shared" si="18"/>
        <v>133-7</v>
      </c>
      <c r="D1104" s="102" t="e" cm="1">
        <f t="array" aca="1" ref="D1104" ca="1">地区名(エリアマスタ[[#This Row],[地区]])</f>
        <v>#NAME?</v>
      </c>
      <c r="E1104" s="282">
        <f>エリアマスタ[[#This Row],[No]]</f>
        <v>7</v>
      </c>
      <c r="F1104" s="281" t="s">
        <v>1069</v>
      </c>
      <c r="G1104" s="283">
        <v>40</v>
      </c>
      <c r="H1104" s="283">
        <v>50</v>
      </c>
      <c r="I1104" s="283">
        <f>エリアマスタ[[#This Row],[戸建件数]]+エリアマスタ[[#This Row],[集合住宅件数]]</f>
        <v>90</v>
      </c>
      <c r="J1104" s="283" t="e" cm="1">
        <f t="array" aca="1" ref="J1104" ca="1">単価区分(エリアマスタ[[#This Row],[地区]])</f>
        <v>#NAME?</v>
      </c>
    </row>
    <row r="1105" spans="1:10">
      <c r="A1105" s="272">
        <v>133</v>
      </c>
      <c r="B1105" s="272">
        <v>8</v>
      </c>
      <c r="C1105" s="99" t="str">
        <f t="shared" si="18"/>
        <v>133-8</v>
      </c>
      <c r="D1105" s="102" t="e" cm="1">
        <f t="array" aca="1" ref="D1105" ca="1">地区名(エリアマスタ[[#This Row],[地区]])</f>
        <v>#NAME?</v>
      </c>
      <c r="E1105" s="282">
        <f>エリアマスタ[[#This Row],[No]]</f>
        <v>8</v>
      </c>
      <c r="F1105" s="281" t="s">
        <v>952</v>
      </c>
      <c r="G1105" s="283">
        <v>0</v>
      </c>
      <c r="H1105" s="283">
        <v>60</v>
      </c>
      <c r="I1105" s="283">
        <f>エリアマスタ[[#This Row],[戸建件数]]+エリアマスタ[[#This Row],[集合住宅件数]]</f>
        <v>60</v>
      </c>
      <c r="J1105" s="283" t="e" cm="1">
        <f t="array" aca="1" ref="J1105" ca="1">単価区分(エリアマスタ[[#This Row],[地区]])</f>
        <v>#NAME?</v>
      </c>
    </row>
    <row r="1106" spans="1:10">
      <c r="A1106" s="272">
        <v>133</v>
      </c>
      <c r="B1106" s="272">
        <v>9</v>
      </c>
      <c r="C1106" s="99" t="str">
        <f t="shared" si="18"/>
        <v>133-9</v>
      </c>
      <c r="D1106" s="102" t="e" cm="1">
        <f t="array" aca="1" ref="D1106" ca="1">地区名(エリアマスタ[[#This Row],[地区]])</f>
        <v>#NAME?</v>
      </c>
      <c r="E1106" s="282">
        <f>エリアマスタ[[#This Row],[No]]</f>
        <v>9</v>
      </c>
      <c r="F1106" s="281" t="s">
        <v>1251</v>
      </c>
      <c r="G1106" s="283">
        <v>380</v>
      </c>
      <c r="H1106" s="283">
        <v>90</v>
      </c>
      <c r="I1106" s="283">
        <f>エリアマスタ[[#This Row],[戸建件数]]+エリアマスタ[[#This Row],[集合住宅件数]]</f>
        <v>470</v>
      </c>
      <c r="J1106" s="283" t="e" cm="1">
        <f t="array" aca="1" ref="J1106" ca="1">単価区分(エリアマスタ[[#This Row],[地区]])</f>
        <v>#NAME?</v>
      </c>
    </row>
    <row r="1107" spans="1:10">
      <c r="A1107" s="272">
        <v>133</v>
      </c>
      <c r="B1107" s="272">
        <v>10</v>
      </c>
      <c r="C1107" s="99" t="str">
        <f t="shared" si="18"/>
        <v>133-10</v>
      </c>
      <c r="D1107" s="102" t="e" cm="1">
        <f t="array" aca="1" ref="D1107" ca="1">地区名(エリアマスタ[[#This Row],[地区]])</f>
        <v>#NAME?</v>
      </c>
      <c r="E1107" s="282">
        <f>エリアマスタ[[#This Row],[No]]</f>
        <v>10</v>
      </c>
      <c r="F1107" s="281" t="s">
        <v>1252</v>
      </c>
      <c r="G1107" s="283">
        <v>400</v>
      </c>
      <c r="H1107" s="283">
        <v>70</v>
      </c>
      <c r="I1107" s="283">
        <f>エリアマスタ[[#This Row],[戸建件数]]+エリアマスタ[[#This Row],[集合住宅件数]]</f>
        <v>470</v>
      </c>
      <c r="J1107" s="283" t="e" cm="1">
        <f t="array" aca="1" ref="J1107" ca="1">単価区分(エリアマスタ[[#This Row],[地区]])</f>
        <v>#NAME?</v>
      </c>
    </row>
    <row r="1108" spans="1:10">
      <c r="A1108" s="272">
        <v>133</v>
      </c>
      <c r="B1108" s="272">
        <v>11</v>
      </c>
      <c r="C1108" s="99" t="str">
        <f t="shared" si="18"/>
        <v>133-11</v>
      </c>
      <c r="D1108" s="102" t="e" cm="1">
        <f t="array" aca="1" ref="D1108" ca="1">地区名(エリアマスタ[[#This Row],[地区]])</f>
        <v>#NAME?</v>
      </c>
      <c r="E1108" s="282">
        <f>エリアマスタ[[#This Row],[No]]</f>
        <v>11</v>
      </c>
      <c r="F1108" s="281" t="s">
        <v>1253</v>
      </c>
      <c r="G1108" s="283">
        <v>180</v>
      </c>
      <c r="H1108" s="283">
        <v>30</v>
      </c>
      <c r="I1108" s="283">
        <f>エリアマスタ[[#This Row],[戸建件数]]+エリアマスタ[[#This Row],[集合住宅件数]]</f>
        <v>210</v>
      </c>
      <c r="J1108" s="283" t="e" cm="1">
        <f t="array" aca="1" ref="J1108" ca="1">単価区分(エリアマスタ[[#This Row],[地区]])</f>
        <v>#NAME?</v>
      </c>
    </row>
    <row r="1109" spans="1:10">
      <c r="A1109" s="272">
        <v>133</v>
      </c>
      <c r="B1109" s="272">
        <v>12</v>
      </c>
      <c r="C1109" s="99" t="str">
        <f t="shared" si="18"/>
        <v>133-12</v>
      </c>
      <c r="D1109" s="102" t="e" cm="1">
        <f t="array" aca="1" ref="D1109" ca="1">地区名(エリアマスタ[[#This Row],[地区]])</f>
        <v>#NAME?</v>
      </c>
      <c r="E1109" s="282">
        <f>エリアマスタ[[#This Row],[No]]</f>
        <v>12</v>
      </c>
      <c r="F1109" s="281" t="s">
        <v>1254</v>
      </c>
      <c r="G1109" s="283">
        <v>210</v>
      </c>
      <c r="H1109" s="283">
        <v>80</v>
      </c>
      <c r="I1109" s="283">
        <f>エリアマスタ[[#This Row],[戸建件数]]+エリアマスタ[[#This Row],[集合住宅件数]]</f>
        <v>290</v>
      </c>
      <c r="J1109" s="283" t="e" cm="1">
        <f t="array" aca="1" ref="J1109" ca="1">単価区分(エリアマスタ[[#This Row],[地区]])</f>
        <v>#NAME?</v>
      </c>
    </row>
    <row r="1110" spans="1:10">
      <c r="A1110" s="272">
        <v>133</v>
      </c>
      <c r="B1110" s="272">
        <v>13</v>
      </c>
      <c r="C1110" s="99" t="str">
        <f t="shared" si="18"/>
        <v>133-13</v>
      </c>
      <c r="D1110" s="102" t="e" cm="1">
        <f t="array" aca="1" ref="D1110" ca="1">地区名(エリアマスタ[[#This Row],[地区]])</f>
        <v>#NAME?</v>
      </c>
      <c r="E1110" s="282">
        <f>エリアマスタ[[#This Row],[No]]</f>
        <v>13</v>
      </c>
      <c r="F1110" s="281" t="s">
        <v>1255</v>
      </c>
      <c r="G1110" s="283">
        <v>60</v>
      </c>
      <c r="H1110" s="283">
        <v>70</v>
      </c>
      <c r="I1110" s="283">
        <f>エリアマスタ[[#This Row],[戸建件数]]+エリアマスタ[[#This Row],[集合住宅件数]]</f>
        <v>130</v>
      </c>
      <c r="J1110" s="283" t="e" cm="1">
        <f t="array" aca="1" ref="J1110" ca="1">単価区分(エリアマスタ[[#This Row],[地区]])</f>
        <v>#NAME?</v>
      </c>
    </row>
    <row r="1111" spans="1:10">
      <c r="A1111" s="272">
        <v>133</v>
      </c>
      <c r="B1111" s="272">
        <v>14</v>
      </c>
      <c r="C1111" s="99" t="str">
        <f t="shared" si="18"/>
        <v>133-14</v>
      </c>
      <c r="D1111" s="102" t="e" cm="1">
        <f t="array" aca="1" ref="D1111" ca="1">地区名(エリアマスタ[[#This Row],[地区]])</f>
        <v>#NAME?</v>
      </c>
      <c r="E1111" s="282">
        <f>エリアマスタ[[#This Row],[No]]</f>
        <v>14</v>
      </c>
      <c r="F1111" s="281" t="s">
        <v>1256</v>
      </c>
      <c r="G1111" s="283">
        <v>60</v>
      </c>
      <c r="H1111" s="283">
        <v>150</v>
      </c>
      <c r="I1111" s="283">
        <f>エリアマスタ[[#This Row],[戸建件数]]+エリアマスタ[[#This Row],[集合住宅件数]]</f>
        <v>210</v>
      </c>
      <c r="J1111" s="283" t="e" cm="1">
        <f t="array" aca="1" ref="J1111" ca="1">単価区分(エリアマスタ[[#This Row],[地区]])</f>
        <v>#NAME?</v>
      </c>
    </row>
    <row r="1112" spans="1:10">
      <c r="A1112" s="272">
        <v>133</v>
      </c>
      <c r="B1112" s="272">
        <v>15</v>
      </c>
      <c r="C1112" s="99" t="str">
        <f t="shared" si="18"/>
        <v>133-15</v>
      </c>
      <c r="D1112" s="102" t="e" cm="1">
        <f t="array" aca="1" ref="D1112" ca="1">地区名(エリアマスタ[[#This Row],[地区]])</f>
        <v>#NAME?</v>
      </c>
      <c r="E1112" s="282">
        <f>エリアマスタ[[#This Row],[No]]</f>
        <v>15</v>
      </c>
      <c r="F1112" s="281" t="s">
        <v>3254</v>
      </c>
      <c r="G1112" s="283">
        <v>95</v>
      </c>
      <c r="H1112" s="283">
        <v>35</v>
      </c>
      <c r="I1112" s="283">
        <f>エリアマスタ[[#This Row],[戸建件数]]+エリアマスタ[[#This Row],[集合住宅件数]]</f>
        <v>130</v>
      </c>
      <c r="J1112" s="283" t="e" cm="1">
        <f t="array" aca="1" ref="J1112" ca="1">単価区分(エリアマスタ[[#This Row],[地区]])</f>
        <v>#NAME?</v>
      </c>
    </row>
    <row r="1113" spans="1:10">
      <c r="A1113" s="272">
        <v>133</v>
      </c>
      <c r="B1113" s="272">
        <v>16</v>
      </c>
      <c r="C1113" s="99" t="str">
        <f t="shared" si="18"/>
        <v>133-16</v>
      </c>
      <c r="D1113" s="102" t="e" cm="1">
        <f t="array" aca="1" ref="D1113" ca="1">地区名(エリアマスタ[[#This Row],[地区]])</f>
        <v>#NAME?</v>
      </c>
      <c r="E1113" s="282">
        <f>エリアマスタ[[#This Row],[No]]</f>
        <v>16</v>
      </c>
      <c r="F1113" s="281" t="s">
        <v>3255</v>
      </c>
      <c r="G1113" s="283">
        <v>120</v>
      </c>
      <c r="H1113" s="283">
        <v>10</v>
      </c>
      <c r="I1113" s="283">
        <f>エリアマスタ[[#This Row],[戸建件数]]+エリアマスタ[[#This Row],[集合住宅件数]]</f>
        <v>130</v>
      </c>
      <c r="J1113" s="283" t="e" cm="1">
        <f t="array" aca="1" ref="J1113" ca="1">単価区分(エリアマスタ[[#This Row],[地区]])</f>
        <v>#NAME?</v>
      </c>
    </row>
    <row r="1114" spans="1:10">
      <c r="A1114" s="272">
        <v>133</v>
      </c>
      <c r="B1114" s="272">
        <v>17</v>
      </c>
      <c r="C1114" s="99" t="str">
        <f t="shared" si="18"/>
        <v>133-17</v>
      </c>
      <c r="D1114" s="102" t="e" cm="1">
        <f t="array" aca="1" ref="D1114" ca="1">地区名(エリアマスタ[[#This Row],[地区]])</f>
        <v>#NAME?</v>
      </c>
      <c r="E1114" s="282">
        <f>エリアマスタ[[#This Row],[No]]</f>
        <v>17</v>
      </c>
      <c r="F1114" s="281" t="s">
        <v>3256</v>
      </c>
      <c r="G1114" s="283">
        <v>80</v>
      </c>
      <c r="H1114" s="283">
        <v>50</v>
      </c>
      <c r="I1114" s="283">
        <f>エリアマスタ[[#This Row],[戸建件数]]+エリアマスタ[[#This Row],[集合住宅件数]]</f>
        <v>130</v>
      </c>
      <c r="J1114" s="283" t="e" cm="1">
        <f t="array" aca="1" ref="J1114" ca="1">単価区分(エリアマスタ[[#This Row],[地区]])</f>
        <v>#NAME?</v>
      </c>
    </row>
    <row r="1115" spans="1:10">
      <c r="A1115" s="272">
        <v>133</v>
      </c>
      <c r="B1115" s="272">
        <v>18</v>
      </c>
      <c r="C1115" s="99" t="str">
        <f t="shared" si="18"/>
        <v>133-18</v>
      </c>
      <c r="D1115" s="102" t="e" cm="1">
        <f t="array" aca="1" ref="D1115" ca="1">地区名(エリアマスタ[[#This Row],[地区]])</f>
        <v>#NAME?</v>
      </c>
      <c r="E1115" s="282">
        <f>エリアマスタ[[#This Row],[No]]</f>
        <v>18</v>
      </c>
      <c r="F1115" s="281" t="s">
        <v>0</v>
      </c>
      <c r="G1115" s="283">
        <v>900</v>
      </c>
      <c r="H1115" s="283">
        <v>300</v>
      </c>
      <c r="I1115" s="283">
        <f>エリアマスタ[[#This Row],[戸建件数]]+エリアマスタ[[#This Row],[集合住宅件数]]</f>
        <v>1200</v>
      </c>
      <c r="J1115" s="283" t="e" cm="1">
        <f t="array" aca="1" ref="J1115" ca="1">単価区分(エリアマスタ[[#This Row],[地区]])</f>
        <v>#NAME?</v>
      </c>
    </row>
    <row r="1116" spans="1:10">
      <c r="A1116" s="272">
        <v>133</v>
      </c>
      <c r="B1116" s="272">
        <v>19</v>
      </c>
      <c r="C1116" s="99" t="str">
        <f t="shared" si="18"/>
        <v>133-19</v>
      </c>
      <c r="D1116" s="102" t="e" cm="1">
        <f t="array" aca="1" ref="D1116" ca="1">地区名(エリアマスタ[[#This Row],[地区]])</f>
        <v>#NAME?</v>
      </c>
      <c r="E1116" s="282">
        <f>エリアマスタ[[#This Row],[No]]</f>
        <v>19</v>
      </c>
      <c r="F1116" s="281" t="s">
        <v>1260</v>
      </c>
      <c r="G1116" s="283">
        <v>80</v>
      </c>
      <c r="H1116" s="283">
        <v>50</v>
      </c>
      <c r="I1116" s="283">
        <f>エリアマスタ[[#This Row],[戸建件数]]+エリアマスタ[[#This Row],[集合住宅件数]]</f>
        <v>130</v>
      </c>
      <c r="J1116" s="283" t="e" cm="1">
        <f t="array" aca="1" ref="J1116" ca="1">単価区分(エリアマスタ[[#This Row],[地区]])</f>
        <v>#NAME?</v>
      </c>
    </row>
    <row r="1117" spans="1:10">
      <c r="A1117" s="272">
        <v>133</v>
      </c>
      <c r="B1117" s="272">
        <v>20</v>
      </c>
      <c r="C1117" s="99" t="str">
        <f t="shared" si="18"/>
        <v>133-20</v>
      </c>
      <c r="D1117" s="102" t="e" cm="1">
        <f t="array" aca="1" ref="D1117" ca="1">地区名(エリアマスタ[[#This Row],[地区]])</f>
        <v>#NAME?</v>
      </c>
      <c r="E1117" s="282">
        <f>エリアマスタ[[#This Row],[No]]</f>
        <v>20</v>
      </c>
      <c r="F1117" s="281" t="s">
        <v>3257</v>
      </c>
      <c r="G1117" s="283">
        <v>130</v>
      </c>
      <c r="H1117" s="283">
        <v>0</v>
      </c>
      <c r="I1117" s="283">
        <f>エリアマスタ[[#This Row],[戸建件数]]+エリアマスタ[[#This Row],[集合住宅件数]]</f>
        <v>130</v>
      </c>
      <c r="J1117" s="283" t="e" cm="1">
        <f t="array" aca="1" ref="J1117" ca="1">単価区分(エリアマスタ[[#This Row],[地区]])</f>
        <v>#NAME?</v>
      </c>
    </row>
    <row r="1118" spans="1:10">
      <c r="A1118" s="272">
        <v>133</v>
      </c>
      <c r="B1118" s="272">
        <v>21</v>
      </c>
      <c r="C1118" s="99" t="str">
        <f t="shared" si="18"/>
        <v>133-21</v>
      </c>
      <c r="D1118" s="102" t="e" cm="1">
        <f t="array" aca="1" ref="D1118" ca="1">地区名(エリアマスタ[[#This Row],[地区]])</f>
        <v>#NAME?</v>
      </c>
      <c r="E1118" s="282">
        <f>エリアマスタ[[#This Row],[No]]</f>
        <v>21</v>
      </c>
      <c r="F1118" s="281" t="s">
        <v>1262</v>
      </c>
      <c r="G1118" s="283">
        <v>900</v>
      </c>
      <c r="H1118" s="283">
        <v>440</v>
      </c>
      <c r="I1118" s="283">
        <f>エリアマスタ[[#This Row],[戸建件数]]+エリアマスタ[[#This Row],[集合住宅件数]]</f>
        <v>1340</v>
      </c>
      <c r="J1118" s="283" t="e" cm="1">
        <f t="array" aca="1" ref="J1118" ca="1">単価区分(エリアマスタ[[#This Row],[地区]])</f>
        <v>#NAME?</v>
      </c>
    </row>
    <row r="1119" spans="1:10">
      <c r="A1119" s="272">
        <v>133</v>
      </c>
      <c r="B1119" s="272">
        <v>22</v>
      </c>
      <c r="C1119" s="99" t="str">
        <f t="shared" si="18"/>
        <v>133-22</v>
      </c>
      <c r="D1119" s="102" t="e" cm="1">
        <f t="array" aca="1" ref="D1119" ca="1">地区名(エリアマスタ[[#This Row],[地区]])</f>
        <v>#NAME?</v>
      </c>
      <c r="E1119" s="282">
        <f>エリアマスタ[[#This Row],[No]]</f>
        <v>22</v>
      </c>
      <c r="F1119" s="281" t="s">
        <v>1263</v>
      </c>
      <c r="G1119" s="283">
        <v>460</v>
      </c>
      <c r="H1119" s="283">
        <v>280</v>
      </c>
      <c r="I1119" s="283">
        <f>エリアマスタ[[#This Row],[戸建件数]]+エリアマスタ[[#This Row],[集合住宅件数]]</f>
        <v>740</v>
      </c>
      <c r="J1119" s="283" t="e" cm="1">
        <f t="array" aca="1" ref="J1119" ca="1">単価区分(エリアマスタ[[#This Row],[地区]])</f>
        <v>#NAME?</v>
      </c>
    </row>
    <row r="1120" spans="1:10">
      <c r="A1120" s="272">
        <v>133</v>
      </c>
      <c r="B1120" s="272">
        <v>23</v>
      </c>
      <c r="C1120" s="99" t="str">
        <f t="shared" si="18"/>
        <v>133-23</v>
      </c>
      <c r="D1120" s="102" t="e" cm="1">
        <f t="array" aca="1" ref="D1120" ca="1">地区名(エリアマスタ[[#This Row],[地区]])</f>
        <v>#NAME?</v>
      </c>
      <c r="E1120" s="282">
        <f>エリアマスタ[[#This Row],[No]]</f>
        <v>23</v>
      </c>
      <c r="F1120" s="281" t="s">
        <v>1264</v>
      </c>
      <c r="G1120" s="283">
        <v>190</v>
      </c>
      <c r="H1120" s="283">
        <v>50</v>
      </c>
      <c r="I1120" s="283">
        <f>エリアマスタ[[#This Row],[戸建件数]]+エリアマスタ[[#This Row],[集合住宅件数]]</f>
        <v>240</v>
      </c>
      <c r="J1120" s="283" t="e" cm="1">
        <f t="array" aca="1" ref="J1120" ca="1">単価区分(エリアマスタ[[#This Row],[地区]])</f>
        <v>#NAME?</v>
      </c>
    </row>
    <row r="1121" spans="1:10">
      <c r="A1121" s="272">
        <v>133</v>
      </c>
      <c r="B1121" s="272">
        <v>24</v>
      </c>
      <c r="C1121" s="99" t="str">
        <f t="shared" si="18"/>
        <v>133-24</v>
      </c>
      <c r="D1121" s="102" t="e" cm="1">
        <f t="array" aca="1" ref="D1121" ca="1">地区名(エリアマスタ[[#This Row],[地区]])</f>
        <v>#NAME?</v>
      </c>
      <c r="E1121" s="282">
        <f>エリアマスタ[[#This Row],[No]]</f>
        <v>24</v>
      </c>
      <c r="F1121" s="281" t="s">
        <v>1265</v>
      </c>
      <c r="G1121" s="283">
        <v>160</v>
      </c>
      <c r="H1121" s="283">
        <v>120</v>
      </c>
      <c r="I1121" s="283">
        <f>エリアマスタ[[#This Row],[戸建件数]]+エリアマスタ[[#This Row],[集合住宅件数]]</f>
        <v>280</v>
      </c>
      <c r="J1121" s="283" t="e" cm="1">
        <f t="array" aca="1" ref="J1121" ca="1">単価区分(エリアマスタ[[#This Row],[地区]])</f>
        <v>#NAME?</v>
      </c>
    </row>
    <row r="1122" spans="1:10">
      <c r="A1122" s="272">
        <v>133</v>
      </c>
      <c r="B1122" s="272">
        <v>25</v>
      </c>
      <c r="C1122" s="99" t="str">
        <f t="shared" si="18"/>
        <v>133-25</v>
      </c>
      <c r="D1122" s="102" t="e" cm="1">
        <f t="array" aca="1" ref="D1122" ca="1">地区名(エリアマスタ[[#This Row],[地区]])</f>
        <v>#NAME?</v>
      </c>
      <c r="E1122" s="282">
        <f>エリアマスタ[[#This Row],[No]]</f>
        <v>25</v>
      </c>
      <c r="F1122" s="281" t="s">
        <v>1266</v>
      </c>
      <c r="G1122" s="283">
        <v>115</v>
      </c>
      <c r="H1122" s="283">
        <v>25</v>
      </c>
      <c r="I1122" s="283">
        <f>エリアマスタ[[#This Row],[戸建件数]]+エリアマスタ[[#This Row],[集合住宅件数]]</f>
        <v>140</v>
      </c>
      <c r="J1122" s="283" t="e" cm="1">
        <f t="array" aca="1" ref="J1122" ca="1">単価区分(エリアマスタ[[#This Row],[地区]])</f>
        <v>#NAME?</v>
      </c>
    </row>
    <row r="1123" spans="1:10">
      <c r="A1123" s="272">
        <v>133</v>
      </c>
      <c r="B1123" s="272">
        <v>26</v>
      </c>
      <c r="C1123" s="99" t="str">
        <f t="shared" si="18"/>
        <v>133-26</v>
      </c>
      <c r="D1123" s="102" t="e" cm="1">
        <f t="array" aca="1" ref="D1123" ca="1">地区名(エリアマスタ[[#This Row],[地区]])</f>
        <v>#NAME?</v>
      </c>
      <c r="E1123" s="282">
        <f>エリアマスタ[[#This Row],[No]]</f>
        <v>26</v>
      </c>
      <c r="F1123" s="281" t="s">
        <v>1267</v>
      </c>
      <c r="G1123" s="283">
        <v>460</v>
      </c>
      <c r="H1123" s="283">
        <v>200</v>
      </c>
      <c r="I1123" s="283">
        <f>エリアマスタ[[#This Row],[戸建件数]]+エリアマスタ[[#This Row],[集合住宅件数]]</f>
        <v>660</v>
      </c>
      <c r="J1123" s="283" t="e" cm="1">
        <f t="array" aca="1" ref="J1123" ca="1">単価区分(エリアマスタ[[#This Row],[地区]])</f>
        <v>#NAME?</v>
      </c>
    </row>
    <row r="1124" spans="1:10">
      <c r="A1124" s="272">
        <v>133</v>
      </c>
      <c r="B1124" s="272">
        <v>28</v>
      </c>
      <c r="C1124" s="99" t="str">
        <f t="shared" si="18"/>
        <v>133-28</v>
      </c>
      <c r="D1124" s="102" t="e" cm="1">
        <f t="array" aca="1" ref="D1124" ca="1">地区名(エリアマスタ[[#This Row],[地区]])</f>
        <v>#NAME?</v>
      </c>
      <c r="E1124" s="282">
        <f>エリアマスタ[[#This Row],[No]]</f>
        <v>28</v>
      </c>
      <c r="F1124" s="281" t="s">
        <v>1268</v>
      </c>
      <c r="G1124" s="283">
        <v>450</v>
      </c>
      <c r="H1124" s="283">
        <v>120</v>
      </c>
      <c r="I1124" s="283">
        <f>エリアマスタ[[#This Row],[戸建件数]]+エリアマスタ[[#This Row],[集合住宅件数]]</f>
        <v>570</v>
      </c>
      <c r="J1124" s="283" t="e" cm="1">
        <f t="array" aca="1" ref="J1124" ca="1">単価区分(エリアマスタ[[#This Row],[地区]])</f>
        <v>#NAME?</v>
      </c>
    </row>
    <row r="1125" spans="1:10">
      <c r="A1125" s="272">
        <v>133</v>
      </c>
      <c r="B1125" s="272">
        <v>29</v>
      </c>
      <c r="C1125" s="99" t="str">
        <f t="shared" si="18"/>
        <v>133-29</v>
      </c>
      <c r="D1125" s="102" t="e" cm="1">
        <f t="array" aca="1" ref="D1125" ca="1">地区名(エリアマスタ[[#This Row],[地区]])</f>
        <v>#NAME?</v>
      </c>
      <c r="E1125" s="282">
        <f>エリアマスタ[[#This Row],[No]]</f>
        <v>29</v>
      </c>
      <c r="F1125" s="281" t="s">
        <v>1269</v>
      </c>
      <c r="G1125" s="283">
        <v>330</v>
      </c>
      <c r="H1125" s="283">
        <v>230</v>
      </c>
      <c r="I1125" s="283">
        <f>エリアマスタ[[#This Row],[戸建件数]]+エリアマスタ[[#This Row],[集合住宅件数]]</f>
        <v>560</v>
      </c>
      <c r="J1125" s="283" t="e" cm="1">
        <f t="array" aca="1" ref="J1125" ca="1">単価区分(エリアマスタ[[#This Row],[地区]])</f>
        <v>#NAME?</v>
      </c>
    </row>
    <row r="1126" spans="1:10">
      <c r="A1126" s="272">
        <v>133</v>
      </c>
      <c r="B1126" s="272">
        <v>30</v>
      </c>
      <c r="C1126" s="99" t="str">
        <f t="shared" si="18"/>
        <v>133-30</v>
      </c>
      <c r="D1126" s="102" t="e" cm="1">
        <f t="array" aca="1" ref="D1126" ca="1">地区名(エリアマスタ[[#This Row],[地区]])</f>
        <v>#NAME?</v>
      </c>
      <c r="E1126" s="282">
        <f>エリアマスタ[[#This Row],[No]]</f>
        <v>30</v>
      </c>
      <c r="F1126" s="281" t="s">
        <v>1270</v>
      </c>
      <c r="G1126" s="283">
        <v>330</v>
      </c>
      <c r="H1126" s="283">
        <v>110</v>
      </c>
      <c r="I1126" s="283">
        <f>エリアマスタ[[#This Row],[戸建件数]]+エリアマスタ[[#This Row],[集合住宅件数]]</f>
        <v>440</v>
      </c>
      <c r="J1126" s="283" t="e" cm="1">
        <f t="array" aca="1" ref="J1126" ca="1">単価区分(エリアマスタ[[#This Row],[地区]])</f>
        <v>#NAME?</v>
      </c>
    </row>
    <row r="1127" spans="1:10">
      <c r="A1127" s="272">
        <v>133</v>
      </c>
      <c r="B1127" s="272">
        <v>31</v>
      </c>
      <c r="C1127" s="99" t="str">
        <f t="shared" si="18"/>
        <v>133-31</v>
      </c>
      <c r="D1127" s="102" t="e" cm="1">
        <f t="array" aca="1" ref="D1127" ca="1">地区名(エリアマスタ[[#This Row],[地区]])</f>
        <v>#NAME?</v>
      </c>
      <c r="E1127" s="282">
        <f>エリアマスタ[[#This Row],[No]]</f>
        <v>31</v>
      </c>
      <c r="F1127" s="281" t="s">
        <v>1271</v>
      </c>
      <c r="G1127" s="283">
        <v>90</v>
      </c>
      <c r="H1127" s="283">
        <v>10</v>
      </c>
      <c r="I1127" s="283">
        <f>エリアマスタ[[#This Row],[戸建件数]]+エリアマスタ[[#This Row],[集合住宅件数]]</f>
        <v>100</v>
      </c>
      <c r="J1127" s="283" t="e" cm="1">
        <f t="array" aca="1" ref="J1127" ca="1">単価区分(エリアマスタ[[#This Row],[地区]])</f>
        <v>#NAME?</v>
      </c>
    </row>
    <row r="1128" spans="1:10">
      <c r="A1128" s="272">
        <v>133</v>
      </c>
      <c r="B1128" s="272">
        <v>32</v>
      </c>
      <c r="C1128" s="99" t="str">
        <f t="shared" si="18"/>
        <v>133-32</v>
      </c>
      <c r="D1128" s="102" t="e" cm="1">
        <f t="array" aca="1" ref="D1128" ca="1">地区名(エリアマスタ[[#This Row],[地区]])</f>
        <v>#NAME?</v>
      </c>
      <c r="E1128" s="282">
        <f>エリアマスタ[[#This Row],[No]]</f>
        <v>32</v>
      </c>
      <c r="F1128" s="281" t="s">
        <v>1272</v>
      </c>
      <c r="G1128" s="283">
        <v>940</v>
      </c>
      <c r="H1128" s="283">
        <v>330</v>
      </c>
      <c r="I1128" s="283">
        <f>エリアマスタ[[#This Row],[戸建件数]]+エリアマスタ[[#This Row],[集合住宅件数]]</f>
        <v>1270</v>
      </c>
      <c r="J1128" s="283" t="e" cm="1">
        <f t="array" aca="1" ref="J1128" ca="1">単価区分(エリアマスタ[[#This Row],[地区]])</f>
        <v>#NAME?</v>
      </c>
    </row>
    <row r="1129" spans="1:10">
      <c r="A1129" s="272">
        <v>133</v>
      </c>
      <c r="B1129" s="272">
        <v>33</v>
      </c>
      <c r="C1129" s="99" t="str">
        <f t="shared" si="18"/>
        <v>133-33</v>
      </c>
      <c r="D1129" s="102" t="e" cm="1">
        <f t="array" aca="1" ref="D1129" ca="1">地区名(エリアマスタ[[#This Row],[地区]])</f>
        <v>#NAME?</v>
      </c>
      <c r="E1129" s="282">
        <f>エリアマスタ[[#This Row],[No]]</f>
        <v>33</v>
      </c>
      <c r="F1129" s="281" t="s">
        <v>1273</v>
      </c>
      <c r="G1129" s="283">
        <v>320</v>
      </c>
      <c r="H1129" s="283">
        <v>15</v>
      </c>
      <c r="I1129" s="283">
        <f>エリアマスタ[[#This Row],[戸建件数]]+エリアマスタ[[#This Row],[集合住宅件数]]</f>
        <v>335</v>
      </c>
      <c r="J1129" s="283" t="e" cm="1">
        <f t="array" aca="1" ref="J1129" ca="1">単価区分(エリアマスタ[[#This Row],[地区]])</f>
        <v>#NAME?</v>
      </c>
    </row>
    <row r="1130" spans="1:10">
      <c r="A1130" s="272">
        <v>133</v>
      </c>
      <c r="B1130" s="272">
        <v>34</v>
      </c>
      <c r="C1130" s="99" t="str">
        <f t="shared" si="18"/>
        <v>133-34</v>
      </c>
      <c r="D1130" s="102" t="e" cm="1">
        <f t="array" aca="1" ref="D1130" ca="1">地区名(エリアマスタ[[#This Row],[地区]])</f>
        <v>#NAME?</v>
      </c>
      <c r="E1130" s="282">
        <f>エリアマスタ[[#This Row],[No]]</f>
        <v>34</v>
      </c>
      <c r="F1130" s="281" t="s">
        <v>1274</v>
      </c>
      <c r="G1130" s="283">
        <v>260</v>
      </c>
      <c r="H1130" s="283">
        <v>20</v>
      </c>
      <c r="I1130" s="283">
        <f>エリアマスタ[[#This Row],[戸建件数]]+エリアマスタ[[#This Row],[集合住宅件数]]</f>
        <v>280</v>
      </c>
      <c r="J1130" s="283" t="e" cm="1">
        <f t="array" aca="1" ref="J1130" ca="1">単価区分(エリアマスタ[[#This Row],[地区]])</f>
        <v>#NAME?</v>
      </c>
    </row>
    <row r="1131" spans="1:10">
      <c r="A1131" s="272">
        <v>133</v>
      </c>
      <c r="B1131" s="272">
        <v>35</v>
      </c>
      <c r="C1131" s="99" t="str">
        <f t="shared" si="18"/>
        <v>133-35</v>
      </c>
      <c r="D1131" s="102" t="e" cm="1">
        <f t="array" aca="1" ref="D1131" ca="1">地区名(エリアマスタ[[#This Row],[地区]])</f>
        <v>#NAME?</v>
      </c>
      <c r="E1131" s="282">
        <f>エリアマスタ[[#This Row],[No]]</f>
        <v>35</v>
      </c>
      <c r="F1131" s="281" t="s">
        <v>3258</v>
      </c>
      <c r="G1131" s="283">
        <v>60</v>
      </c>
      <c r="H1131" s="283">
        <v>80</v>
      </c>
      <c r="I1131" s="283">
        <f>エリアマスタ[[#This Row],[戸建件数]]+エリアマスタ[[#This Row],[集合住宅件数]]</f>
        <v>140</v>
      </c>
      <c r="J1131" s="283" t="e" cm="1">
        <f t="array" aca="1" ref="J1131" ca="1">単価区分(エリアマスタ[[#This Row],[地区]])</f>
        <v>#NAME?</v>
      </c>
    </row>
    <row r="1132" spans="1:10">
      <c r="A1132" s="272">
        <v>133</v>
      </c>
      <c r="B1132" s="272">
        <v>36</v>
      </c>
      <c r="C1132" s="99" t="str">
        <f t="shared" si="18"/>
        <v>133-36</v>
      </c>
      <c r="D1132" s="102" t="e" cm="1">
        <f t="array" aca="1" ref="D1132" ca="1">地区名(エリアマスタ[[#This Row],[地区]])</f>
        <v>#NAME?</v>
      </c>
      <c r="E1132" s="282">
        <f>エリアマスタ[[#This Row],[No]]</f>
        <v>36</v>
      </c>
      <c r="F1132" s="281" t="s">
        <v>3259</v>
      </c>
      <c r="G1132" s="283">
        <v>100</v>
      </c>
      <c r="H1132" s="283">
        <v>40</v>
      </c>
      <c r="I1132" s="283">
        <f>エリアマスタ[[#This Row],[戸建件数]]+エリアマスタ[[#This Row],[集合住宅件数]]</f>
        <v>140</v>
      </c>
      <c r="J1132" s="283" t="e" cm="1">
        <f t="array" aca="1" ref="J1132" ca="1">単価区分(エリアマスタ[[#This Row],[地区]])</f>
        <v>#NAME?</v>
      </c>
    </row>
    <row r="1133" spans="1:10">
      <c r="A1133" s="272">
        <v>133</v>
      </c>
      <c r="B1133" s="272">
        <v>37</v>
      </c>
      <c r="C1133" s="99" t="str">
        <f t="shared" si="18"/>
        <v>133-37</v>
      </c>
      <c r="D1133" s="102" t="e" cm="1">
        <f t="array" aca="1" ref="D1133" ca="1">地区名(エリアマスタ[[#This Row],[地区]])</f>
        <v>#NAME?</v>
      </c>
      <c r="E1133" s="282">
        <f>エリアマスタ[[#This Row],[No]]</f>
        <v>37</v>
      </c>
      <c r="F1133" s="281" t="s">
        <v>3260</v>
      </c>
      <c r="G1133" s="283">
        <v>160</v>
      </c>
      <c r="H1133" s="283">
        <v>10</v>
      </c>
      <c r="I1133" s="283">
        <f>エリアマスタ[[#This Row],[戸建件数]]+エリアマスタ[[#This Row],[集合住宅件数]]</f>
        <v>170</v>
      </c>
      <c r="J1133" s="283" t="e" cm="1">
        <f t="array" aca="1" ref="J1133" ca="1">単価区分(エリアマスタ[[#This Row],[地区]])</f>
        <v>#NAME?</v>
      </c>
    </row>
    <row r="1134" spans="1:10">
      <c r="A1134" s="272">
        <v>134</v>
      </c>
      <c r="B1134" s="272">
        <v>1</v>
      </c>
      <c r="C1134" s="99" t="str">
        <f t="shared" si="18"/>
        <v>134-1</v>
      </c>
      <c r="D1134" s="102" t="e" cm="1">
        <f t="array" aca="1" ref="D1134" ca="1">地区名(エリアマスタ[[#This Row],[地区]])</f>
        <v>#NAME?</v>
      </c>
      <c r="E1134" s="282">
        <f>エリアマスタ[[#This Row],[No]]</f>
        <v>1</v>
      </c>
      <c r="F1134" s="281" t="s">
        <v>1275</v>
      </c>
      <c r="G1134" s="283">
        <v>170</v>
      </c>
      <c r="H1134" s="283">
        <v>120</v>
      </c>
      <c r="I1134" s="283">
        <f>エリアマスタ[[#This Row],[戸建件数]]+エリアマスタ[[#This Row],[集合住宅件数]]</f>
        <v>290</v>
      </c>
      <c r="J1134" s="283" t="e" cm="1">
        <f t="array" aca="1" ref="J1134" ca="1">単価区分(エリアマスタ[[#This Row],[地区]])</f>
        <v>#NAME?</v>
      </c>
    </row>
    <row r="1135" spans="1:10">
      <c r="A1135" s="272">
        <v>134</v>
      </c>
      <c r="B1135" s="272">
        <v>2</v>
      </c>
      <c r="C1135" s="99" t="str">
        <f t="shared" si="18"/>
        <v>134-2</v>
      </c>
      <c r="D1135" s="102" t="e" cm="1">
        <f t="array" aca="1" ref="D1135" ca="1">地区名(エリアマスタ[[#This Row],[地区]])</f>
        <v>#NAME?</v>
      </c>
      <c r="E1135" s="282">
        <f>エリアマスタ[[#This Row],[No]]</f>
        <v>2</v>
      </c>
      <c r="F1135" s="281" t="s">
        <v>1276</v>
      </c>
      <c r="G1135" s="283">
        <v>130</v>
      </c>
      <c r="H1135" s="283">
        <v>140</v>
      </c>
      <c r="I1135" s="283">
        <f>エリアマスタ[[#This Row],[戸建件数]]+エリアマスタ[[#This Row],[集合住宅件数]]</f>
        <v>270</v>
      </c>
      <c r="J1135" s="283" t="e" cm="1">
        <f t="array" aca="1" ref="J1135" ca="1">単価区分(エリアマスタ[[#This Row],[地区]])</f>
        <v>#NAME?</v>
      </c>
    </row>
    <row r="1136" spans="1:10">
      <c r="A1136" s="272">
        <v>134</v>
      </c>
      <c r="B1136" s="272">
        <v>3</v>
      </c>
      <c r="C1136" s="99" t="str">
        <f t="shared" si="18"/>
        <v>134-3</v>
      </c>
      <c r="D1136" s="102" t="e" cm="1">
        <f t="array" aca="1" ref="D1136" ca="1">地区名(エリアマスタ[[#This Row],[地区]])</f>
        <v>#NAME?</v>
      </c>
      <c r="E1136" s="282">
        <f>エリアマスタ[[#This Row],[No]]</f>
        <v>3</v>
      </c>
      <c r="F1136" s="281" t="s">
        <v>1277</v>
      </c>
      <c r="G1136" s="283">
        <v>100</v>
      </c>
      <c r="H1136" s="283">
        <v>300</v>
      </c>
      <c r="I1136" s="283">
        <f>エリアマスタ[[#This Row],[戸建件数]]+エリアマスタ[[#This Row],[集合住宅件数]]</f>
        <v>400</v>
      </c>
      <c r="J1136" s="283" t="e" cm="1">
        <f t="array" aca="1" ref="J1136" ca="1">単価区分(エリアマスタ[[#This Row],[地区]])</f>
        <v>#NAME?</v>
      </c>
    </row>
    <row r="1137" spans="1:10">
      <c r="A1137" s="272">
        <v>134</v>
      </c>
      <c r="B1137" s="272">
        <v>4</v>
      </c>
      <c r="C1137" s="99" t="str">
        <f t="shared" si="18"/>
        <v>134-4</v>
      </c>
      <c r="D1137" s="102" t="e" cm="1">
        <f t="array" aca="1" ref="D1137" ca="1">地区名(エリアマスタ[[#This Row],[地区]])</f>
        <v>#NAME?</v>
      </c>
      <c r="E1137" s="282">
        <f>エリアマスタ[[#This Row],[No]]</f>
        <v>4</v>
      </c>
      <c r="F1137" s="281" t="s">
        <v>1278</v>
      </c>
      <c r="G1137" s="283">
        <v>140</v>
      </c>
      <c r="H1137" s="283">
        <v>130</v>
      </c>
      <c r="I1137" s="283">
        <f>エリアマスタ[[#This Row],[戸建件数]]+エリアマスタ[[#This Row],[集合住宅件数]]</f>
        <v>270</v>
      </c>
      <c r="J1137" s="283" t="e" cm="1">
        <f t="array" aca="1" ref="J1137" ca="1">単価区分(エリアマスタ[[#This Row],[地区]])</f>
        <v>#NAME?</v>
      </c>
    </row>
    <row r="1138" spans="1:10">
      <c r="A1138" s="272">
        <v>134</v>
      </c>
      <c r="B1138" s="272">
        <v>5</v>
      </c>
      <c r="C1138" s="99" t="str">
        <f t="shared" si="18"/>
        <v>134-5</v>
      </c>
      <c r="D1138" s="102" t="e" cm="1">
        <f t="array" aca="1" ref="D1138" ca="1">地区名(エリアマスタ[[#This Row],[地区]])</f>
        <v>#NAME?</v>
      </c>
      <c r="E1138" s="282">
        <f>エリアマスタ[[#This Row],[No]]</f>
        <v>5</v>
      </c>
      <c r="F1138" s="281" t="s">
        <v>1279</v>
      </c>
      <c r="G1138" s="283">
        <v>160</v>
      </c>
      <c r="H1138" s="283">
        <v>30</v>
      </c>
      <c r="I1138" s="283">
        <f>エリアマスタ[[#This Row],[戸建件数]]+エリアマスタ[[#This Row],[集合住宅件数]]</f>
        <v>190</v>
      </c>
      <c r="J1138" s="283" t="e" cm="1">
        <f t="array" aca="1" ref="J1138" ca="1">単価区分(エリアマスタ[[#This Row],[地区]])</f>
        <v>#NAME?</v>
      </c>
    </row>
    <row r="1139" spans="1:10">
      <c r="A1139" s="272">
        <v>134</v>
      </c>
      <c r="B1139" s="272">
        <v>6</v>
      </c>
      <c r="C1139" s="99" t="str">
        <f t="shared" si="18"/>
        <v>134-6</v>
      </c>
      <c r="D1139" s="102" t="e" cm="1">
        <f t="array" aca="1" ref="D1139" ca="1">地区名(エリアマスタ[[#This Row],[地区]])</f>
        <v>#NAME?</v>
      </c>
      <c r="E1139" s="282">
        <f>エリアマスタ[[#This Row],[No]]</f>
        <v>6</v>
      </c>
      <c r="F1139" s="281" t="s">
        <v>1280</v>
      </c>
      <c r="G1139" s="283">
        <v>200</v>
      </c>
      <c r="H1139" s="283">
        <v>40</v>
      </c>
      <c r="I1139" s="283">
        <f>エリアマスタ[[#This Row],[戸建件数]]+エリアマスタ[[#This Row],[集合住宅件数]]</f>
        <v>240</v>
      </c>
      <c r="J1139" s="283" t="e" cm="1">
        <f t="array" aca="1" ref="J1139" ca="1">単価区分(エリアマスタ[[#This Row],[地区]])</f>
        <v>#NAME?</v>
      </c>
    </row>
    <row r="1140" spans="1:10">
      <c r="A1140" s="272">
        <v>134</v>
      </c>
      <c r="B1140" s="272">
        <v>7</v>
      </c>
      <c r="C1140" s="99" t="str">
        <f t="shared" si="18"/>
        <v>134-7</v>
      </c>
      <c r="D1140" s="102" t="e" cm="1">
        <f t="array" aca="1" ref="D1140" ca="1">地区名(エリアマスタ[[#This Row],[地区]])</f>
        <v>#NAME?</v>
      </c>
      <c r="E1140" s="282">
        <f>エリアマスタ[[#This Row],[No]]</f>
        <v>7</v>
      </c>
      <c r="F1140" s="281" t="s">
        <v>1281</v>
      </c>
      <c r="G1140" s="283">
        <v>300</v>
      </c>
      <c r="H1140" s="283">
        <v>170</v>
      </c>
      <c r="I1140" s="283">
        <f>エリアマスタ[[#This Row],[戸建件数]]+エリアマスタ[[#This Row],[集合住宅件数]]</f>
        <v>470</v>
      </c>
      <c r="J1140" s="283" t="e" cm="1">
        <f t="array" aca="1" ref="J1140" ca="1">単価区分(エリアマスタ[[#This Row],[地区]])</f>
        <v>#NAME?</v>
      </c>
    </row>
    <row r="1141" spans="1:10">
      <c r="A1141" s="272">
        <v>134</v>
      </c>
      <c r="B1141" s="272">
        <v>8</v>
      </c>
      <c r="C1141" s="99" t="str">
        <f t="shared" si="18"/>
        <v>134-8</v>
      </c>
      <c r="D1141" s="102" t="e" cm="1">
        <f t="array" aca="1" ref="D1141" ca="1">地区名(エリアマスタ[[#This Row],[地区]])</f>
        <v>#NAME?</v>
      </c>
      <c r="E1141" s="282">
        <f>エリアマスタ[[#This Row],[No]]</f>
        <v>8</v>
      </c>
      <c r="F1141" s="281" t="s">
        <v>1282</v>
      </c>
      <c r="G1141" s="283">
        <v>190</v>
      </c>
      <c r="H1141" s="283">
        <v>20</v>
      </c>
      <c r="I1141" s="283">
        <f>エリアマスタ[[#This Row],[戸建件数]]+エリアマスタ[[#This Row],[集合住宅件数]]</f>
        <v>210</v>
      </c>
      <c r="J1141" s="283" t="e" cm="1">
        <f t="array" aca="1" ref="J1141" ca="1">単価区分(エリアマスタ[[#This Row],[地区]])</f>
        <v>#NAME?</v>
      </c>
    </row>
    <row r="1142" spans="1:10">
      <c r="A1142" s="272">
        <v>134</v>
      </c>
      <c r="B1142" s="272">
        <v>9</v>
      </c>
      <c r="C1142" s="99" t="str">
        <f t="shared" si="18"/>
        <v>134-9</v>
      </c>
      <c r="D1142" s="102" t="e" cm="1">
        <f t="array" aca="1" ref="D1142" ca="1">地区名(エリアマスタ[[#This Row],[地区]])</f>
        <v>#NAME?</v>
      </c>
      <c r="E1142" s="282">
        <f>エリアマスタ[[#This Row],[No]]</f>
        <v>9</v>
      </c>
      <c r="F1142" s="281" t="s">
        <v>1283</v>
      </c>
      <c r="G1142" s="283">
        <v>400</v>
      </c>
      <c r="H1142" s="283">
        <v>100</v>
      </c>
      <c r="I1142" s="283">
        <f>エリアマスタ[[#This Row],[戸建件数]]+エリアマスタ[[#This Row],[集合住宅件数]]</f>
        <v>500</v>
      </c>
      <c r="J1142" s="283" t="e" cm="1">
        <f t="array" aca="1" ref="J1142" ca="1">単価区分(エリアマスタ[[#This Row],[地区]])</f>
        <v>#NAME?</v>
      </c>
    </row>
    <row r="1143" spans="1:10">
      <c r="A1143" s="272">
        <v>134</v>
      </c>
      <c r="B1143" s="272">
        <v>10</v>
      </c>
      <c r="C1143" s="99" t="str">
        <f t="shared" si="18"/>
        <v>134-10</v>
      </c>
      <c r="D1143" s="102" t="e" cm="1">
        <f t="array" aca="1" ref="D1143" ca="1">地区名(エリアマスタ[[#This Row],[地区]])</f>
        <v>#NAME?</v>
      </c>
      <c r="E1143" s="282">
        <f>エリアマスタ[[#This Row],[No]]</f>
        <v>10</v>
      </c>
      <c r="F1143" s="281" t="s">
        <v>1284</v>
      </c>
      <c r="G1143" s="283">
        <v>165</v>
      </c>
      <c r="H1143" s="283">
        <v>15</v>
      </c>
      <c r="I1143" s="283">
        <f>エリアマスタ[[#This Row],[戸建件数]]+エリアマスタ[[#This Row],[集合住宅件数]]</f>
        <v>180</v>
      </c>
      <c r="J1143" s="283" t="e" cm="1">
        <f t="array" aca="1" ref="J1143" ca="1">単価区分(エリアマスタ[[#This Row],[地区]])</f>
        <v>#NAME?</v>
      </c>
    </row>
    <row r="1144" spans="1:10">
      <c r="A1144" s="272">
        <v>134</v>
      </c>
      <c r="B1144" s="272">
        <v>11</v>
      </c>
      <c r="C1144" s="99" t="str">
        <f t="shared" si="18"/>
        <v>134-11</v>
      </c>
      <c r="D1144" s="102" t="e" cm="1">
        <f t="array" aca="1" ref="D1144" ca="1">地区名(エリアマスタ[[#This Row],[地区]])</f>
        <v>#NAME?</v>
      </c>
      <c r="E1144" s="282">
        <f>エリアマスタ[[#This Row],[No]]</f>
        <v>11</v>
      </c>
      <c r="F1144" s="281" t="s">
        <v>1285</v>
      </c>
      <c r="G1144" s="283">
        <v>290</v>
      </c>
      <c r="H1144" s="283">
        <v>220</v>
      </c>
      <c r="I1144" s="283">
        <f>エリアマスタ[[#This Row],[戸建件数]]+エリアマスタ[[#This Row],[集合住宅件数]]</f>
        <v>510</v>
      </c>
      <c r="J1144" s="283" t="e" cm="1">
        <f t="array" aca="1" ref="J1144" ca="1">単価区分(エリアマスタ[[#This Row],[地区]])</f>
        <v>#NAME?</v>
      </c>
    </row>
    <row r="1145" spans="1:10">
      <c r="A1145" s="272">
        <v>134</v>
      </c>
      <c r="B1145" s="272">
        <v>12</v>
      </c>
      <c r="C1145" s="99" t="str">
        <f t="shared" si="18"/>
        <v>134-12</v>
      </c>
      <c r="D1145" s="102" t="e" cm="1">
        <f t="array" aca="1" ref="D1145" ca="1">地区名(エリアマスタ[[#This Row],[地区]])</f>
        <v>#NAME?</v>
      </c>
      <c r="E1145" s="282">
        <f>エリアマスタ[[#This Row],[No]]</f>
        <v>12</v>
      </c>
      <c r="F1145" s="281" t="s">
        <v>1286</v>
      </c>
      <c r="G1145" s="283">
        <v>210</v>
      </c>
      <c r="H1145" s="283">
        <v>170</v>
      </c>
      <c r="I1145" s="283">
        <f>エリアマスタ[[#This Row],[戸建件数]]+エリアマスタ[[#This Row],[集合住宅件数]]</f>
        <v>380</v>
      </c>
      <c r="J1145" s="283" t="e" cm="1">
        <f t="array" aca="1" ref="J1145" ca="1">単価区分(エリアマスタ[[#This Row],[地区]])</f>
        <v>#NAME?</v>
      </c>
    </row>
    <row r="1146" spans="1:10">
      <c r="A1146" s="272">
        <v>134</v>
      </c>
      <c r="B1146" s="272">
        <v>21</v>
      </c>
      <c r="C1146" s="99" t="str">
        <f t="shared" si="18"/>
        <v>134-21</v>
      </c>
      <c r="D1146" s="102" t="e" cm="1">
        <f t="array" aca="1" ref="D1146" ca="1">地区名(エリアマスタ[[#This Row],[地区]])</f>
        <v>#NAME?</v>
      </c>
      <c r="E1146" s="282">
        <f>エリアマスタ[[#This Row],[No]]</f>
        <v>21</v>
      </c>
      <c r="F1146" s="281" t="s">
        <v>1295</v>
      </c>
      <c r="G1146" s="283">
        <v>40</v>
      </c>
      <c r="H1146" s="283">
        <v>70</v>
      </c>
      <c r="I1146" s="283">
        <f>エリアマスタ[[#This Row],[戸建件数]]+エリアマスタ[[#This Row],[集合住宅件数]]</f>
        <v>110</v>
      </c>
      <c r="J1146" s="283" t="e" cm="1">
        <f t="array" aca="1" ref="J1146" ca="1">単価区分(エリアマスタ[[#This Row],[地区]])</f>
        <v>#NAME?</v>
      </c>
    </row>
    <row r="1147" spans="1:10">
      <c r="A1147" s="272">
        <v>134</v>
      </c>
      <c r="B1147" s="272">
        <v>22</v>
      </c>
      <c r="C1147" s="99" t="str">
        <f t="shared" si="18"/>
        <v>134-22</v>
      </c>
      <c r="D1147" s="102" t="e" cm="1">
        <f t="array" aca="1" ref="D1147" ca="1">地区名(エリアマスタ[[#This Row],[地区]])</f>
        <v>#NAME?</v>
      </c>
      <c r="E1147" s="282">
        <f>エリアマスタ[[#This Row],[No]]</f>
        <v>22</v>
      </c>
      <c r="F1147" s="281" t="s">
        <v>1296</v>
      </c>
      <c r="G1147" s="283">
        <v>30</v>
      </c>
      <c r="H1147" s="283">
        <v>50</v>
      </c>
      <c r="I1147" s="283">
        <f>エリアマスタ[[#This Row],[戸建件数]]+エリアマスタ[[#This Row],[集合住宅件数]]</f>
        <v>80</v>
      </c>
      <c r="J1147" s="283" t="e" cm="1">
        <f t="array" aca="1" ref="J1147" ca="1">単価区分(エリアマスタ[[#This Row],[地区]])</f>
        <v>#NAME?</v>
      </c>
    </row>
    <row r="1148" spans="1:10">
      <c r="A1148" s="272">
        <v>134</v>
      </c>
      <c r="B1148" s="272">
        <v>23</v>
      </c>
      <c r="C1148" s="99" t="str">
        <f t="shared" si="18"/>
        <v>134-23</v>
      </c>
      <c r="D1148" s="102" t="e" cm="1">
        <f t="array" aca="1" ref="D1148" ca="1">地区名(エリアマスタ[[#This Row],[地区]])</f>
        <v>#NAME?</v>
      </c>
      <c r="E1148" s="282">
        <f>エリアマスタ[[#This Row],[No]]</f>
        <v>23</v>
      </c>
      <c r="F1148" s="281" t="s">
        <v>966</v>
      </c>
      <c r="G1148" s="283">
        <v>30</v>
      </c>
      <c r="H1148" s="283">
        <v>70</v>
      </c>
      <c r="I1148" s="283">
        <f>エリアマスタ[[#This Row],[戸建件数]]+エリアマスタ[[#This Row],[集合住宅件数]]</f>
        <v>100</v>
      </c>
      <c r="J1148" s="283" t="e" cm="1">
        <f t="array" aca="1" ref="J1148" ca="1">単価区分(エリアマスタ[[#This Row],[地区]])</f>
        <v>#NAME?</v>
      </c>
    </row>
    <row r="1149" spans="1:10">
      <c r="A1149" s="272">
        <v>134</v>
      </c>
      <c r="B1149" s="272">
        <v>24</v>
      </c>
      <c r="C1149" s="99" t="str">
        <f t="shared" si="18"/>
        <v>134-24</v>
      </c>
      <c r="D1149" s="102" t="e" cm="1">
        <f t="array" aca="1" ref="D1149" ca="1">地区名(エリアマスタ[[#This Row],[地区]])</f>
        <v>#NAME?</v>
      </c>
      <c r="E1149" s="282">
        <f>エリアマスタ[[#This Row],[No]]</f>
        <v>24</v>
      </c>
      <c r="F1149" s="281" t="s">
        <v>1297</v>
      </c>
      <c r="G1149" s="283">
        <v>20</v>
      </c>
      <c r="H1149" s="283">
        <v>20</v>
      </c>
      <c r="I1149" s="283">
        <f>エリアマスタ[[#This Row],[戸建件数]]+エリアマスタ[[#This Row],[集合住宅件数]]</f>
        <v>40</v>
      </c>
      <c r="J1149" s="283" t="e" cm="1">
        <f t="array" aca="1" ref="J1149" ca="1">単価区分(エリアマスタ[[#This Row],[地区]])</f>
        <v>#NAME?</v>
      </c>
    </row>
    <row r="1150" spans="1:10">
      <c r="A1150" s="272">
        <v>134</v>
      </c>
      <c r="B1150" s="272">
        <v>25</v>
      </c>
      <c r="C1150" s="99" t="str">
        <f t="shared" si="18"/>
        <v>134-25</v>
      </c>
      <c r="D1150" s="102" t="e" cm="1">
        <f t="array" aca="1" ref="D1150" ca="1">地区名(エリアマスタ[[#This Row],[地区]])</f>
        <v>#NAME?</v>
      </c>
      <c r="E1150" s="282">
        <f>エリアマスタ[[#This Row],[No]]</f>
        <v>25</v>
      </c>
      <c r="F1150" s="281" t="s">
        <v>955</v>
      </c>
      <c r="G1150" s="283">
        <v>30</v>
      </c>
      <c r="H1150" s="283">
        <v>70</v>
      </c>
      <c r="I1150" s="283">
        <f>エリアマスタ[[#This Row],[戸建件数]]+エリアマスタ[[#This Row],[集合住宅件数]]</f>
        <v>100</v>
      </c>
      <c r="J1150" s="283" t="e" cm="1">
        <f t="array" aca="1" ref="J1150" ca="1">単価区分(エリアマスタ[[#This Row],[地区]])</f>
        <v>#NAME?</v>
      </c>
    </row>
    <row r="1151" spans="1:10">
      <c r="A1151" s="272">
        <v>134</v>
      </c>
      <c r="B1151" s="272">
        <v>26</v>
      </c>
      <c r="C1151" s="99" t="str">
        <f t="shared" si="18"/>
        <v>134-26</v>
      </c>
      <c r="D1151" s="102" t="e" cm="1">
        <f t="array" aca="1" ref="D1151" ca="1">地区名(エリアマスタ[[#This Row],[地区]])</f>
        <v>#NAME?</v>
      </c>
      <c r="E1151" s="282">
        <f>エリアマスタ[[#This Row],[No]]</f>
        <v>26</v>
      </c>
      <c r="F1151" s="281" t="s">
        <v>150</v>
      </c>
      <c r="G1151" s="283">
        <v>50</v>
      </c>
      <c r="H1151" s="283">
        <v>50</v>
      </c>
      <c r="I1151" s="283">
        <f>エリアマスタ[[#This Row],[戸建件数]]+エリアマスタ[[#This Row],[集合住宅件数]]</f>
        <v>100</v>
      </c>
      <c r="J1151" s="283" t="e" cm="1">
        <f t="array" aca="1" ref="J1151" ca="1">単価区分(エリアマスタ[[#This Row],[地区]])</f>
        <v>#NAME?</v>
      </c>
    </row>
    <row r="1152" spans="1:10">
      <c r="A1152" s="272">
        <v>134</v>
      </c>
      <c r="B1152" s="272">
        <v>27</v>
      </c>
      <c r="C1152" s="99" t="str">
        <f t="shared" si="18"/>
        <v>134-27</v>
      </c>
      <c r="D1152" s="102" t="e" cm="1">
        <f t="array" aca="1" ref="D1152" ca="1">地区名(エリアマスタ[[#This Row],[地区]])</f>
        <v>#NAME?</v>
      </c>
      <c r="E1152" s="282">
        <f>エリアマスタ[[#This Row],[No]]</f>
        <v>27</v>
      </c>
      <c r="F1152" s="281" t="s">
        <v>1298</v>
      </c>
      <c r="G1152" s="283">
        <v>50</v>
      </c>
      <c r="H1152" s="283">
        <v>70</v>
      </c>
      <c r="I1152" s="283">
        <f>エリアマスタ[[#This Row],[戸建件数]]+エリアマスタ[[#This Row],[集合住宅件数]]</f>
        <v>120</v>
      </c>
      <c r="J1152" s="283" t="e" cm="1">
        <f t="array" aca="1" ref="J1152" ca="1">単価区分(エリアマスタ[[#This Row],[地区]])</f>
        <v>#NAME?</v>
      </c>
    </row>
    <row r="1153" spans="1:10">
      <c r="A1153" s="272">
        <v>134</v>
      </c>
      <c r="B1153" s="272">
        <v>28</v>
      </c>
      <c r="C1153" s="99" t="str">
        <f t="shared" si="18"/>
        <v>134-28</v>
      </c>
      <c r="D1153" s="102" t="e" cm="1">
        <f t="array" aca="1" ref="D1153" ca="1">地区名(エリアマスタ[[#This Row],[地区]])</f>
        <v>#NAME?</v>
      </c>
      <c r="E1153" s="282">
        <f>エリアマスタ[[#This Row],[No]]</f>
        <v>28</v>
      </c>
      <c r="F1153" s="281" t="s">
        <v>1299</v>
      </c>
      <c r="G1153" s="283">
        <v>50</v>
      </c>
      <c r="H1153" s="283">
        <v>30</v>
      </c>
      <c r="I1153" s="283">
        <f>エリアマスタ[[#This Row],[戸建件数]]+エリアマスタ[[#This Row],[集合住宅件数]]</f>
        <v>80</v>
      </c>
      <c r="J1153" s="283" t="e" cm="1">
        <f t="array" aca="1" ref="J1153" ca="1">単価区分(エリアマスタ[[#This Row],[地区]])</f>
        <v>#NAME?</v>
      </c>
    </row>
    <row r="1154" spans="1:10">
      <c r="A1154" s="272">
        <v>134</v>
      </c>
      <c r="B1154" s="272">
        <v>30</v>
      </c>
      <c r="C1154" s="99" t="str">
        <f t="shared" si="18"/>
        <v>134-30</v>
      </c>
      <c r="D1154" s="102" t="e" cm="1">
        <f t="array" aca="1" ref="D1154" ca="1">地区名(エリアマスタ[[#This Row],[地区]])</f>
        <v>#NAME?</v>
      </c>
      <c r="E1154" s="282">
        <f>エリアマスタ[[#This Row],[No]]</f>
        <v>30</v>
      </c>
      <c r="F1154" s="281" t="s">
        <v>2060</v>
      </c>
      <c r="G1154" s="283">
        <v>90</v>
      </c>
      <c r="H1154" s="283">
        <v>120</v>
      </c>
      <c r="I1154" s="283">
        <f>エリアマスタ[[#This Row],[戸建件数]]+エリアマスタ[[#This Row],[集合住宅件数]]</f>
        <v>210</v>
      </c>
      <c r="J1154" s="283" t="e" cm="1">
        <f t="array" aca="1" ref="J1154" ca="1">単価区分(エリアマスタ[[#This Row],[地区]])</f>
        <v>#NAME?</v>
      </c>
    </row>
    <row r="1155" spans="1:10">
      <c r="A1155" s="272">
        <v>134</v>
      </c>
      <c r="B1155" s="272">
        <v>31</v>
      </c>
      <c r="C1155" s="99" t="str">
        <f t="shared" si="18"/>
        <v>134-31</v>
      </c>
      <c r="D1155" s="102" t="e" cm="1">
        <f t="array" aca="1" ref="D1155" ca="1">地区名(エリアマスタ[[#This Row],[地区]])</f>
        <v>#NAME?</v>
      </c>
      <c r="E1155" s="282">
        <f>エリアマスタ[[#This Row],[No]]</f>
        <v>31</v>
      </c>
      <c r="F1155" s="281" t="s">
        <v>2061</v>
      </c>
      <c r="G1155" s="283">
        <v>50</v>
      </c>
      <c r="H1155" s="283">
        <v>110</v>
      </c>
      <c r="I1155" s="283">
        <f>エリアマスタ[[#This Row],[戸建件数]]+エリアマスタ[[#This Row],[集合住宅件数]]</f>
        <v>160</v>
      </c>
      <c r="J1155" s="283" t="e" cm="1">
        <f t="array" aca="1" ref="J1155" ca="1">単価区分(エリアマスタ[[#This Row],[地区]])</f>
        <v>#NAME?</v>
      </c>
    </row>
    <row r="1156" spans="1:10">
      <c r="A1156" s="272">
        <v>134</v>
      </c>
      <c r="B1156" s="272">
        <v>32</v>
      </c>
      <c r="C1156" s="99" t="str">
        <f t="shared" ref="C1156:C1219" si="19">A1156&amp;"-"&amp;B1156</f>
        <v>134-32</v>
      </c>
      <c r="D1156" s="102" t="e" cm="1">
        <f t="array" aca="1" ref="D1156" ca="1">地区名(エリアマスタ[[#This Row],[地区]])</f>
        <v>#NAME?</v>
      </c>
      <c r="E1156" s="282">
        <f>エリアマスタ[[#This Row],[No]]</f>
        <v>32</v>
      </c>
      <c r="F1156" s="281" t="s">
        <v>2062</v>
      </c>
      <c r="G1156" s="283">
        <v>60</v>
      </c>
      <c r="H1156" s="283">
        <v>140</v>
      </c>
      <c r="I1156" s="283">
        <f>エリアマスタ[[#This Row],[戸建件数]]+エリアマスタ[[#This Row],[集合住宅件数]]</f>
        <v>200</v>
      </c>
      <c r="J1156" s="283" t="e" cm="1">
        <f t="array" aca="1" ref="J1156" ca="1">単価区分(エリアマスタ[[#This Row],[地区]])</f>
        <v>#NAME?</v>
      </c>
    </row>
    <row r="1157" spans="1:10">
      <c r="A1157" s="272">
        <v>134</v>
      </c>
      <c r="B1157" s="272">
        <v>33</v>
      </c>
      <c r="C1157" s="99" t="str">
        <f t="shared" si="19"/>
        <v>134-33</v>
      </c>
      <c r="D1157" s="102" t="e" cm="1">
        <f t="array" aca="1" ref="D1157" ca="1">地区名(エリアマスタ[[#This Row],[地区]])</f>
        <v>#NAME?</v>
      </c>
      <c r="E1157" s="282">
        <f>エリアマスタ[[#This Row],[No]]</f>
        <v>33</v>
      </c>
      <c r="F1157" s="281" t="s">
        <v>2063</v>
      </c>
      <c r="G1157" s="283">
        <v>140</v>
      </c>
      <c r="H1157" s="283">
        <v>110</v>
      </c>
      <c r="I1157" s="283">
        <f>エリアマスタ[[#This Row],[戸建件数]]+エリアマスタ[[#This Row],[集合住宅件数]]</f>
        <v>250</v>
      </c>
      <c r="J1157" s="283" t="e" cm="1">
        <f t="array" aca="1" ref="J1157" ca="1">単価区分(エリアマスタ[[#This Row],[地区]])</f>
        <v>#NAME?</v>
      </c>
    </row>
    <row r="1158" spans="1:10">
      <c r="A1158" s="272">
        <v>135</v>
      </c>
      <c r="B1158" s="272">
        <v>1</v>
      </c>
      <c r="C1158" s="99" t="str">
        <f t="shared" si="19"/>
        <v>135-1</v>
      </c>
      <c r="D1158" s="102" t="e" cm="1">
        <f t="array" aca="1" ref="D1158" ca="1">地区名(エリアマスタ[[#This Row],[地区]])</f>
        <v>#NAME?</v>
      </c>
      <c r="E1158" s="282">
        <f>エリアマスタ[[#This Row],[No]]</f>
        <v>1</v>
      </c>
      <c r="F1158" s="281" t="s">
        <v>1301</v>
      </c>
      <c r="G1158" s="283">
        <v>260</v>
      </c>
      <c r="H1158" s="283">
        <v>40</v>
      </c>
      <c r="I1158" s="283">
        <f>エリアマスタ[[#This Row],[戸建件数]]+エリアマスタ[[#This Row],[集合住宅件数]]</f>
        <v>300</v>
      </c>
      <c r="J1158" s="283" t="e" cm="1">
        <f t="array" aca="1" ref="J1158" ca="1">単価区分(エリアマスタ[[#This Row],[地区]])</f>
        <v>#NAME?</v>
      </c>
    </row>
    <row r="1159" spans="1:10">
      <c r="A1159" s="272">
        <v>135</v>
      </c>
      <c r="B1159" s="272">
        <v>2</v>
      </c>
      <c r="C1159" s="99" t="str">
        <f t="shared" si="19"/>
        <v>135-2</v>
      </c>
      <c r="D1159" s="102" t="e" cm="1">
        <f t="array" aca="1" ref="D1159" ca="1">地区名(エリアマスタ[[#This Row],[地区]])</f>
        <v>#NAME?</v>
      </c>
      <c r="E1159" s="282">
        <f>エリアマスタ[[#This Row],[No]]</f>
        <v>2</v>
      </c>
      <c r="F1159" s="281" t="s">
        <v>1302</v>
      </c>
      <c r="G1159" s="283">
        <v>180</v>
      </c>
      <c r="H1159" s="283">
        <v>20</v>
      </c>
      <c r="I1159" s="283">
        <f>エリアマスタ[[#This Row],[戸建件数]]+エリアマスタ[[#This Row],[集合住宅件数]]</f>
        <v>200</v>
      </c>
      <c r="J1159" s="283" t="e" cm="1">
        <f t="array" aca="1" ref="J1159" ca="1">単価区分(エリアマスタ[[#This Row],[地区]])</f>
        <v>#NAME?</v>
      </c>
    </row>
    <row r="1160" spans="1:10">
      <c r="A1160" s="272">
        <v>135</v>
      </c>
      <c r="B1160" s="272">
        <v>3</v>
      </c>
      <c r="C1160" s="99" t="str">
        <f t="shared" si="19"/>
        <v>135-3</v>
      </c>
      <c r="D1160" s="102" t="e" cm="1">
        <f t="array" aca="1" ref="D1160" ca="1">地区名(エリアマスタ[[#This Row],[地区]])</f>
        <v>#NAME?</v>
      </c>
      <c r="E1160" s="282">
        <f>エリアマスタ[[#This Row],[No]]</f>
        <v>3</v>
      </c>
      <c r="F1160" s="281" t="s">
        <v>1303</v>
      </c>
      <c r="G1160" s="283">
        <v>510</v>
      </c>
      <c r="H1160" s="283">
        <v>40</v>
      </c>
      <c r="I1160" s="283">
        <f>エリアマスタ[[#This Row],[戸建件数]]+エリアマスタ[[#This Row],[集合住宅件数]]</f>
        <v>550</v>
      </c>
      <c r="J1160" s="283" t="e" cm="1">
        <f t="array" aca="1" ref="J1160" ca="1">単価区分(エリアマスタ[[#This Row],[地区]])</f>
        <v>#NAME?</v>
      </c>
    </row>
    <row r="1161" spans="1:10">
      <c r="A1161" s="272">
        <v>135</v>
      </c>
      <c r="B1161" s="272">
        <v>4</v>
      </c>
      <c r="C1161" s="99" t="str">
        <f t="shared" si="19"/>
        <v>135-4</v>
      </c>
      <c r="D1161" s="102" t="e" cm="1">
        <f t="array" aca="1" ref="D1161" ca="1">地区名(エリアマスタ[[#This Row],[地区]])</f>
        <v>#NAME?</v>
      </c>
      <c r="E1161" s="282">
        <f>エリアマスタ[[#This Row],[No]]</f>
        <v>4</v>
      </c>
      <c r="F1161" s="281" t="s">
        <v>1304</v>
      </c>
      <c r="G1161" s="283">
        <v>580</v>
      </c>
      <c r="H1161" s="283">
        <v>140</v>
      </c>
      <c r="I1161" s="283">
        <f>エリアマスタ[[#This Row],[戸建件数]]+エリアマスタ[[#This Row],[集合住宅件数]]</f>
        <v>720</v>
      </c>
      <c r="J1161" s="283" t="e" cm="1">
        <f t="array" aca="1" ref="J1161" ca="1">単価区分(エリアマスタ[[#This Row],[地区]])</f>
        <v>#NAME?</v>
      </c>
    </row>
    <row r="1162" spans="1:10">
      <c r="A1162" s="272">
        <v>136</v>
      </c>
      <c r="B1162" s="272">
        <v>1</v>
      </c>
      <c r="C1162" s="99" t="str">
        <f t="shared" si="19"/>
        <v>136-1</v>
      </c>
      <c r="D1162" s="102" t="e" cm="1">
        <f t="array" aca="1" ref="D1162" ca="1">地区名(エリアマスタ[[#This Row],[地区]])</f>
        <v>#NAME?</v>
      </c>
      <c r="E1162" s="282">
        <f>エリアマスタ[[#This Row],[No]]</f>
        <v>1</v>
      </c>
      <c r="F1162" s="281" t="s">
        <v>1313</v>
      </c>
      <c r="G1162" s="283">
        <v>35</v>
      </c>
      <c r="H1162" s="283">
        <v>20</v>
      </c>
      <c r="I1162" s="283">
        <f>エリアマスタ[[#This Row],[戸建件数]]+エリアマスタ[[#This Row],[集合住宅件数]]</f>
        <v>55</v>
      </c>
      <c r="J1162" s="283" t="e" cm="1">
        <f t="array" aca="1" ref="J1162" ca="1">単価区分(エリアマスタ[[#This Row],[地区]])</f>
        <v>#NAME?</v>
      </c>
    </row>
    <row r="1163" spans="1:10">
      <c r="A1163" s="272">
        <v>136</v>
      </c>
      <c r="B1163" s="272">
        <v>2</v>
      </c>
      <c r="C1163" s="99" t="str">
        <f t="shared" si="19"/>
        <v>136-2</v>
      </c>
      <c r="D1163" s="102" t="e" cm="1">
        <f t="array" aca="1" ref="D1163" ca="1">地区名(エリアマスタ[[#This Row],[地区]])</f>
        <v>#NAME?</v>
      </c>
      <c r="E1163" s="282">
        <f>エリアマスタ[[#This Row],[No]]</f>
        <v>2</v>
      </c>
      <c r="F1163" s="281" t="s">
        <v>1314</v>
      </c>
      <c r="G1163" s="283">
        <v>10</v>
      </c>
      <c r="H1163" s="283">
        <v>15</v>
      </c>
      <c r="I1163" s="283">
        <f>エリアマスタ[[#This Row],[戸建件数]]+エリアマスタ[[#This Row],[集合住宅件数]]</f>
        <v>25</v>
      </c>
      <c r="J1163" s="283" t="e" cm="1">
        <f t="array" aca="1" ref="J1163" ca="1">単価区分(エリアマスタ[[#This Row],[地区]])</f>
        <v>#NAME?</v>
      </c>
    </row>
    <row r="1164" spans="1:10">
      <c r="A1164" s="272">
        <v>136</v>
      </c>
      <c r="B1164" s="272">
        <v>3</v>
      </c>
      <c r="C1164" s="99" t="str">
        <f t="shared" si="19"/>
        <v>136-3</v>
      </c>
      <c r="D1164" s="102" t="e" cm="1">
        <f t="array" aca="1" ref="D1164" ca="1">地区名(エリアマスタ[[#This Row],[地区]])</f>
        <v>#NAME?</v>
      </c>
      <c r="E1164" s="282">
        <f>エリアマスタ[[#This Row],[No]]</f>
        <v>3</v>
      </c>
      <c r="F1164" s="281" t="s">
        <v>1315</v>
      </c>
      <c r="G1164" s="283">
        <v>28</v>
      </c>
      <c r="H1164" s="283">
        <v>30</v>
      </c>
      <c r="I1164" s="283">
        <f>エリアマスタ[[#This Row],[戸建件数]]+エリアマスタ[[#This Row],[集合住宅件数]]</f>
        <v>58</v>
      </c>
      <c r="J1164" s="283" t="e" cm="1">
        <f t="array" aca="1" ref="J1164" ca="1">単価区分(エリアマスタ[[#This Row],[地区]])</f>
        <v>#NAME?</v>
      </c>
    </row>
    <row r="1165" spans="1:10">
      <c r="A1165" s="272">
        <v>136</v>
      </c>
      <c r="B1165" s="272">
        <v>4</v>
      </c>
      <c r="C1165" s="99" t="str">
        <f t="shared" si="19"/>
        <v>136-4</v>
      </c>
      <c r="D1165" s="102" t="e" cm="1">
        <f t="array" aca="1" ref="D1165" ca="1">地区名(エリアマスタ[[#This Row],[地区]])</f>
        <v>#NAME?</v>
      </c>
      <c r="E1165" s="282">
        <f>エリアマスタ[[#This Row],[No]]</f>
        <v>4</v>
      </c>
      <c r="F1165" s="281" t="s">
        <v>1316</v>
      </c>
      <c r="G1165" s="283">
        <v>15</v>
      </c>
      <c r="H1165" s="283">
        <v>10</v>
      </c>
      <c r="I1165" s="283">
        <f>エリアマスタ[[#This Row],[戸建件数]]+エリアマスタ[[#This Row],[集合住宅件数]]</f>
        <v>25</v>
      </c>
      <c r="J1165" s="283" t="e" cm="1">
        <f t="array" aca="1" ref="J1165" ca="1">単価区分(エリアマスタ[[#This Row],[地区]])</f>
        <v>#NAME?</v>
      </c>
    </row>
    <row r="1166" spans="1:10">
      <c r="A1166" s="272">
        <v>136</v>
      </c>
      <c r="B1166" s="272">
        <v>5</v>
      </c>
      <c r="C1166" s="99" t="str">
        <f t="shared" si="19"/>
        <v>136-5</v>
      </c>
      <c r="D1166" s="102" t="e" cm="1">
        <f t="array" aca="1" ref="D1166" ca="1">地区名(エリアマスタ[[#This Row],[地区]])</f>
        <v>#NAME?</v>
      </c>
      <c r="E1166" s="282">
        <f>エリアマスタ[[#This Row],[No]]</f>
        <v>5</v>
      </c>
      <c r="F1166" s="281" t="s">
        <v>1317</v>
      </c>
      <c r="G1166" s="283">
        <v>37</v>
      </c>
      <c r="H1166" s="283">
        <v>20</v>
      </c>
      <c r="I1166" s="283">
        <f>エリアマスタ[[#This Row],[戸建件数]]+エリアマスタ[[#This Row],[集合住宅件数]]</f>
        <v>57</v>
      </c>
      <c r="J1166" s="283" t="e" cm="1">
        <f t="array" aca="1" ref="J1166" ca="1">単価区分(エリアマスタ[[#This Row],[地区]])</f>
        <v>#NAME?</v>
      </c>
    </row>
    <row r="1167" spans="1:10">
      <c r="A1167" s="272">
        <v>136</v>
      </c>
      <c r="B1167" s="272">
        <v>6</v>
      </c>
      <c r="C1167" s="99" t="str">
        <f t="shared" si="19"/>
        <v>136-6</v>
      </c>
      <c r="D1167" s="102" t="e" cm="1">
        <f t="array" aca="1" ref="D1167" ca="1">地区名(エリアマスタ[[#This Row],[地区]])</f>
        <v>#NAME?</v>
      </c>
      <c r="E1167" s="282">
        <f>エリアマスタ[[#This Row],[No]]</f>
        <v>6</v>
      </c>
      <c r="F1167" s="281" t="s">
        <v>1318</v>
      </c>
      <c r="G1167" s="283">
        <v>38</v>
      </c>
      <c r="H1167" s="283">
        <v>10</v>
      </c>
      <c r="I1167" s="283">
        <f>エリアマスタ[[#This Row],[戸建件数]]+エリアマスタ[[#This Row],[集合住宅件数]]</f>
        <v>48</v>
      </c>
      <c r="J1167" s="283" t="e" cm="1">
        <f t="array" aca="1" ref="J1167" ca="1">単価区分(エリアマスタ[[#This Row],[地区]])</f>
        <v>#NAME?</v>
      </c>
    </row>
    <row r="1168" spans="1:10">
      <c r="A1168" s="272">
        <v>136</v>
      </c>
      <c r="B1168" s="272">
        <v>7</v>
      </c>
      <c r="C1168" s="99" t="str">
        <f t="shared" si="19"/>
        <v>136-7</v>
      </c>
      <c r="D1168" s="102" t="e" cm="1">
        <f t="array" aca="1" ref="D1168" ca="1">地区名(エリアマスタ[[#This Row],[地区]])</f>
        <v>#NAME?</v>
      </c>
      <c r="E1168" s="282">
        <f>エリアマスタ[[#This Row],[No]]</f>
        <v>7</v>
      </c>
      <c r="F1168" s="281" t="s">
        <v>1319</v>
      </c>
      <c r="G1168" s="283">
        <v>32</v>
      </c>
      <c r="H1168" s="283">
        <v>20</v>
      </c>
      <c r="I1168" s="283">
        <f>エリアマスタ[[#This Row],[戸建件数]]+エリアマスタ[[#This Row],[集合住宅件数]]</f>
        <v>52</v>
      </c>
      <c r="J1168" s="283" t="e" cm="1">
        <f t="array" aca="1" ref="J1168" ca="1">単価区分(エリアマスタ[[#This Row],[地区]])</f>
        <v>#NAME?</v>
      </c>
    </row>
    <row r="1169" spans="1:10">
      <c r="A1169" s="272">
        <v>136</v>
      </c>
      <c r="B1169" s="272">
        <v>8</v>
      </c>
      <c r="C1169" s="99" t="str">
        <f t="shared" si="19"/>
        <v>136-8</v>
      </c>
      <c r="D1169" s="102" t="e" cm="1">
        <f t="array" aca="1" ref="D1169" ca="1">地区名(エリアマスタ[[#This Row],[地区]])</f>
        <v>#NAME?</v>
      </c>
      <c r="E1169" s="282">
        <f>エリアマスタ[[#This Row],[No]]</f>
        <v>8</v>
      </c>
      <c r="F1169" s="281" t="s">
        <v>1320</v>
      </c>
      <c r="G1169" s="283">
        <v>24</v>
      </c>
      <c r="H1169" s="283">
        <v>1</v>
      </c>
      <c r="I1169" s="283">
        <f>エリアマスタ[[#This Row],[戸建件数]]+エリアマスタ[[#This Row],[集合住宅件数]]</f>
        <v>25</v>
      </c>
      <c r="J1169" s="283" t="e" cm="1">
        <f t="array" aca="1" ref="J1169" ca="1">単価区分(エリアマスタ[[#This Row],[地区]])</f>
        <v>#NAME?</v>
      </c>
    </row>
    <row r="1170" spans="1:10">
      <c r="A1170" s="272">
        <v>136</v>
      </c>
      <c r="B1170" s="272">
        <v>9</v>
      </c>
      <c r="C1170" s="99" t="str">
        <f t="shared" si="19"/>
        <v>136-9</v>
      </c>
      <c r="D1170" s="102" t="e" cm="1">
        <f t="array" aca="1" ref="D1170" ca="1">地区名(エリアマスタ[[#This Row],[地区]])</f>
        <v>#NAME?</v>
      </c>
      <c r="E1170" s="282">
        <f>エリアマスタ[[#This Row],[No]]</f>
        <v>9</v>
      </c>
      <c r="F1170" s="281" t="s">
        <v>1321</v>
      </c>
      <c r="G1170" s="283">
        <v>35</v>
      </c>
      <c r="H1170" s="283">
        <v>30</v>
      </c>
      <c r="I1170" s="283">
        <f>エリアマスタ[[#This Row],[戸建件数]]+エリアマスタ[[#This Row],[集合住宅件数]]</f>
        <v>65</v>
      </c>
      <c r="J1170" s="283" t="e" cm="1">
        <f t="array" aca="1" ref="J1170" ca="1">単価区分(エリアマスタ[[#This Row],[地区]])</f>
        <v>#NAME?</v>
      </c>
    </row>
    <row r="1171" spans="1:10">
      <c r="A1171" s="272">
        <v>136</v>
      </c>
      <c r="B1171" s="272">
        <v>10</v>
      </c>
      <c r="C1171" s="99" t="str">
        <f t="shared" si="19"/>
        <v>136-10</v>
      </c>
      <c r="D1171" s="102" t="e" cm="1">
        <f t="array" aca="1" ref="D1171" ca="1">地区名(エリアマスタ[[#This Row],[地区]])</f>
        <v>#NAME?</v>
      </c>
      <c r="E1171" s="282">
        <f>エリアマスタ[[#This Row],[No]]</f>
        <v>10</v>
      </c>
      <c r="F1171" s="281" t="s">
        <v>1322</v>
      </c>
      <c r="G1171" s="283">
        <v>28</v>
      </c>
      <c r="H1171" s="283">
        <v>70</v>
      </c>
      <c r="I1171" s="283">
        <f>エリアマスタ[[#This Row],[戸建件数]]+エリアマスタ[[#This Row],[集合住宅件数]]</f>
        <v>98</v>
      </c>
      <c r="J1171" s="283" t="e" cm="1">
        <f t="array" aca="1" ref="J1171" ca="1">単価区分(エリアマスタ[[#This Row],[地区]])</f>
        <v>#NAME?</v>
      </c>
    </row>
    <row r="1172" spans="1:10">
      <c r="A1172" s="272">
        <v>136</v>
      </c>
      <c r="B1172" s="272">
        <v>11</v>
      </c>
      <c r="C1172" s="99" t="str">
        <f t="shared" si="19"/>
        <v>136-11</v>
      </c>
      <c r="D1172" s="102" t="e" cm="1">
        <f t="array" aca="1" ref="D1172" ca="1">地区名(エリアマスタ[[#This Row],[地区]])</f>
        <v>#NAME?</v>
      </c>
      <c r="E1172" s="282">
        <f>エリアマスタ[[#This Row],[No]]</f>
        <v>11</v>
      </c>
      <c r="F1172" s="281" t="s">
        <v>100</v>
      </c>
      <c r="G1172" s="283">
        <v>65</v>
      </c>
      <c r="H1172" s="283">
        <v>20</v>
      </c>
      <c r="I1172" s="283">
        <f>エリアマスタ[[#This Row],[戸建件数]]+エリアマスタ[[#This Row],[集合住宅件数]]</f>
        <v>85</v>
      </c>
      <c r="J1172" s="283" t="e" cm="1">
        <f t="array" aca="1" ref="J1172" ca="1">単価区分(エリアマスタ[[#This Row],[地区]])</f>
        <v>#NAME?</v>
      </c>
    </row>
    <row r="1173" spans="1:10">
      <c r="A1173" s="272">
        <v>136</v>
      </c>
      <c r="B1173" s="272">
        <v>12</v>
      </c>
      <c r="C1173" s="99" t="str">
        <f t="shared" si="19"/>
        <v>136-12</v>
      </c>
      <c r="D1173" s="102" t="e" cm="1">
        <f t="array" aca="1" ref="D1173" ca="1">地区名(エリアマスタ[[#This Row],[地区]])</f>
        <v>#NAME?</v>
      </c>
      <c r="E1173" s="282">
        <f>エリアマスタ[[#This Row],[No]]</f>
        <v>12</v>
      </c>
      <c r="F1173" s="281" t="s">
        <v>1323</v>
      </c>
      <c r="G1173" s="283">
        <v>11</v>
      </c>
      <c r="H1173" s="283">
        <v>9</v>
      </c>
      <c r="I1173" s="283">
        <f>エリアマスタ[[#This Row],[戸建件数]]+エリアマスタ[[#This Row],[集合住宅件数]]</f>
        <v>20</v>
      </c>
      <c r="J1173" s="283" t="e" cm="1">
        <f t="array" aca="1" ref="J1173" ca="1">単価区分(エリアマスタ[[#This Row],[地区]])</f>
        <v>#NAME?</v>
      </c>
    </row>
    <row r="1174" spans="1:10">
      <c r="A1174" s="272">
        <v>136</v>
      </c>
      <c r="B1174" s="272">
        <v>13</v>
      </c>
      <c r="C1174" s="99" t="str">
        <f t="shared" si="19"/>
        <v>136-13</v>
      </c>
      <c r="D1174" s="102" t="e" cm="1">
        <f t="array" aca="1" ref="D1174" ca="1">地区名(エリアマスタ[[#This Row],[地区]])</f>
        <v>#NAME?</v>
      </c>
      <c r="E1174" s="282">
        <f>エリアマスタ[[#This Row],[No]]</f>
        <v>13</v>
      </c>
      <c r="F1174" s="281" t="s">
        <v>1324</v>
      </c>
      <c r="G1174" s="283">
        <v>19</v>
      </c>
      <c r="H1174" s="283">
        <v>7</v>
      </c>
      <c r="I1174" s="283">
        <f>エリアマスタ[[#This Row],[戸建件数]]+エリアマスタ[[#This Row],[集合住宅件数]]</f>
        <v>26</v>
      </c>
      <c r="J1174" s="283" t="e" cm="1">
        <f t="array" aca="1" ref="J1174" ca="1">単価区分(エリアマスタ[[#This Row],[地区]])</f>
        <v>#NAME?</v>
      </c>
    </row>
    <row r="1175" spans="1:10">
      <c r="A1175" s="272">
        <v>136</v>
      </c>
      <c r="B1175" s="272">
        <v>14</v>
      </c>
      <c r="C1175" s="99" t="str">
        <f t="shared" si="19"/>
        <v>136-14</v>
      </c>
      <c r="D1175" s="102" t="e" cm="1">
        <f t="array" aca="1" ref="D1175" ca="1">地区名(エリアマスタ[[#This Row],[地区]])</f>
        <v>#NAME?</v>
      </c>
      <c r="E1175" s="282">
        <f>エリアマスタ[[#This Row],[No]]</f>
        <v>14</v>
      </c>
      <c r="F1175" s="281" t="s">
        <v>1325</v>
      </c>
      <c r="G1175" s="283">
        <v>18</v>
      </c>
      <c r="H1175" s="283">
        <v>20</v>
      </c>
      <c r="I1175" s="283">
        <f>エリアマスタ[[#This Row],[戸建件数]]+エリアマスタ[[#This Row],[集合住宅件数]]</f>
        <v>38</v>
      </c>
      <c r="J1175" s="283" t="e" cm="1">
        <f t="array" aca="1" ref="J1175" ca="1">単価区分(エリアマスタ[[#This Row],[地区]])</f>
        <v>#NAME?</v>
      </c>
    </row>
    <row r="1176" spans="1:10">
      <c r="A1176" s="272">
        <v>136</v>
      </c>
      <c r="B1176" s="272">
        <v>15</v>
      </c>
      <c r="C1176" s="99" t="str">
        <f t="shared" si="19"/>
        <v>136-15</v>
      </c>
      <c r="D1176" s="102" t="e" cm="1">
        <f t="array" aca="1" ref="D1176" ca="1">地区名(エリアマスタ[[#This Row],[地区]])</f>
        <v>#NAME?</v>
      </c>
      <c r="E1176" s="282">
        <f>エリアマスタ[[#This Row],[No]]</f>
        <v>15</v>
      </c>
      <c r="F1176" s="281" t="s">
        <v>1326</v>
      </c>
      <c r="G1176" s="283">
        <v>19</v>
      </c>
      <c r="H1176" s="283">
        <v>10</v>
      </c>
      <c r="I1176" s="283">
        <f>エリアマスタ[[#This Row],[戸建件数]]+エリアマスタ[[#This Row],[集合住宅件数]]</f>
        <v>29</v>
      </c>
      <c r="J1176" s="283" t="e" cm="1">
        <f t="array" aca="1" ref="J1176" ca="1">単価区分(エリアマスタ[[#This Row],[地区]])</f>
        <v>#NAME?</v>
      </c>
    </row>
    <row r="1177" spans="1:10">
      <c r="A1177" s="272">
        <v>136</v>
      </c>
      <c r="B1177" s="272">
        <v>16</v>
      </c>
      <c r="C1177" s="99" t="str">
        <f t="shared" si="19"/>
        <v>136-16</v>
      </c>
      <c r="D1177" s="102" t="e" cm="1">
        <f t="array" aca="1" ref="D1177" ca="1">地区名(エリアマスタ[[#This Row],[地区]])</f>
        <v>#NAME?</v>
      </c>
      <c r="E1177" s="282">
        <f>エリアマスタ[[#This Row],[No]]</f>
        <v>16</v>
      </c>
      <c r="F1177" s="281" t="s">
        <v>1327</v>
      </c>
      <c r="G1177" s="283">
        <v>39</v>
      </c>
      <c r="H1177" s="283">
        <v>10</v>
      </c>
      <c r="I1177" s="283">
        <f>エリアマスタ[[#This Row],[戸建件数]]+エリアマスタ[[#This Row],[集合住宅件数]]</f>
        <v>49</v>
      </c>
      <c r="J1177" s="283" t="e" cm="1">
        <f t="array" aca="1" ref="J1177" ca="1">単価区分(エリアマスタ[[#This Row],[地区]])</f>
        <v>#NAME?</v>
      </c>
    </row>
    <row r="1178" spans="1:10">
      <c r="A1178" s="272">
        <v>136</v>
      </c>
      <c r="B1178" s="272">
        <v>19</v>
      </c>
      <c r="C1178" s="99" t="str">
        <f t="shared" si="19"/>
        <v>136-19</v>
      </c>
      <c r="D1178" s="102" t="e" cm="1">
        <f t="array" aca="1" ref="D1178" ca="1">地区名(エリアマスタ[[#This Row],[地区]])</f>
        <v>#NAME?</v>
      </c>
      <c r="E1178" s="282">
        <f>エリアマスタ[[#This Row],[No]]</f>
        <v>19</v>
      </c>
      <c r="F1178" s="281" t="s">
        <v>1330</v>
      </c>
      <c r="G1178" s="283">
        <v>114</v>
      </c>
      <c r="H1178" s="283">
        <v>50</v>
      </c>
      <c r="I1178" s="283">
        <f>エリアマスタ[[#This Row],[戸建件数]]+エリアマスタ[[#This Row],[集合住宅件数]]</f>
        <v>164</v>
      </c>
      <c r="J1178" s="283" t="e" cm="1">
        <f t="array" aca="1" ref="J1178" ca="1">単価区分(エリアマスタ[[#This Row],[地区]])</f>
        <v>#NAME?</v>
      </c>
    </row>
    <row r="1179" spans="1:10">
      <c r="A1179" s="272">
        <v>136</v>
      </c>
      <c r="B1179" s="272">
        <v>20</v>
      </c>
      <c r="C1179" s="99" t="str">
        <f t="shared" si="19"/>
        <v>136-20</v>
      </c>
      <c r="D1179" s="102" t="e" cm="1">
        <f t="array" aca="1" ref="D1179" ca="1">地区名(エリアマスタ[[#This Row],[地区]])</f>
        <v>#NAME?</v>
      </c>
      <c r="E1179" s="282">
        <f>エリアマスタ[[#This Row],[No]]</f>
        <v>20</v>
      </c>
      <c r="F1179" s="281" t="s">
        <v>1331</v>
      </c>
      <c r="G1179" s="283">
        <v>155</v>
      </c>
      <c r="H1179" s="283">
        <v>145</v>
      </c>
      <c r="I1179" s="283">
        <f>エリアマスタ[[#This Row],[戸建件数]]+エリアマスタ[[#This Row],[集合住宅件数]]</f>
        <v>300</v>
      </c>
      <c r="J1179" s="283" t="e" cm="1">
        <f t="array" aca="1" ref="J1179" ca="1">単価区分(エリアマスタ[[#This Row],[地区]])</f>
        <v>#NAME?</v>
      </c>
    </row>
    <row r="1180" spans="1:10">
      <c r="A1180" s="272">
        <v>136</v>
      </c>
      <c r="B1180" s="272">
        <v>21</v>
      </c>
      <c r="C1180" s="99" t="str">
        <f t="shared" si="19"/>
        <v>136-21</v>
      </c>
      <c r="D1180" s="102" t="e" cm="1">
        <f t="array" aca="1" ref="D1180" ca="1">地区名(エリアマスタ[[#This Row],[地区]])</f>
        <v>#NAME?</v>
      </c>
      <c r="E1180" s="282">
        <f>エリアマスタ[[#This Row],[No]]</f>
        <v>21</v>
      </c>
      <c r="F1180" s="281" t="s">
        <v>1332</v>
      </c>
      <c r="G1180" s="283">
        <v>350</v>
      </c>
      <c r="H1180" s="283">
        <v>215</v>
      </c>
      <c r="I1180" s="283">
        <f>エリアマスタ[[#This Row],[戸建件数]]+エリアマスタ[[#This Row],[集合住宅件数]]</f>
        <v>565</v>
      </c>
      <c r="J1180" s="283" t="e" cm="1">
        <f t="array" aca="1" ref="J1180" ca="1">単価区分(エリアマスタ[[#This Row],[地区]])</f>
        <v>#NAME?</v>
      </c>
    </row>
    <row r="1181" spans="1:10">
      <c r="A1181" s="272">
        <v>136</v>
      </c>
      <c r="B1181" s="272">
        <v>22</v>
      </c>
      <c r="C1181" s="99" t="str">
        <f t="shared" si="19"/>
        <v>136-22</v>
      </c>
      <c r="D1181" s="102" t="e" cm="1">
        <f t="array" aca="1" ref="D1181" ca="1">地区名(エリアマスタ[[#This Row],[地区]])</f>
        <v>#NAME?</v>
      </c>
      <c r="E1181" s="282">
        <f>エリアマスタ[[#This Row],[No]]</f>
        <v>22</v>
      </c>
      <c r="F1181" s="281" t="s">
        <v>1333</v>
      </c>
      <c r="G1181" s="283">
        <v>173</v>
      </c>
      <c r="H1181" s="283">
        <v>210</v>
      </c>
      <c r="I1181" s="283">
        <f>エリアマスタ[[#This Row],[戸建件数]]+エリアマスタ[[#This Row],[集合住宅件数]]</f>
        <v>383</v>
      </c>
      <c r="J1181" s="283" t="e" cm="1">
        <f t="array" aca="1" ref="J1181" ca="1">単価区分(エリアマスタ[[#This Row],[地区]])</f>
        <v>#NAME?</v>
      </c>
    </row>
    <row r="1182" spans="1:10">
      <c r="A1182" s="272">
        <v>136</v>
      </c>
      <c r="B1182" s="272">
        <v>23</v>
      </c>
      <c r="C1182" s="99" t="str">
        <f t="shared" si="19"/>
        <v>136-23</v>
      </c>
      <c r="D1182" s="102" t="e" cm="1">
        <f t="array" aca="1" ref="D1182" ca="1">地区名(エリアマスタ[[#This Row],[地区]])</f>
        <v>#NAME?</v>
      </c>
      <c r="E1182" s="282">
        <f>エリアマスタ[[#This Row],[No]]</f>
        <v>23</v>
      </c>
      <c r="F1182" s="281" t="s">
        <v>2064</v>
      </c>
      <c r="G1182" s="283">
        <v>466</v>
      </c>
      <c r="H1182" s="283">
        <v>315</v>
      </c>
      <c r="I1182" s="283">
        <f>エリアマスタ[[#This Row],[戸建件数]]+エリアマスタ[[#This Row],[集合住宅件数]]</f>
        <v>781</v>
      </c>
      <c r="J1182" s="283" t="e" cm="1">
        <f t="array" aca="1" ref="J1182" ca="1">単価区分(エリアマスタ[[#This Row],[地区]])</f>
        <v>#NAME?</v>
      </c>
    </row>
    <row r="1183" spans="1:10">
      <c r="A1183" s="272">
        <v>137</v>
      </c>
      <c r="B1183" s="272">
        <v>1</v>
      </c>
      <c r="C1183" s="99" t="str">
        <f t="shared" si="19"/>
        <v>137-1</v>
      </c>
      <c r="D1183" s="102" t="e" cm="1">
        <f t="array" aca="1" ref="D1183" ca="1">地区名(エリアマスタ[[#This Row],[地区]])</f>
        <v>#NAME?</v>
      </c>
      <c r="E1183" s="282">
        <f>エリアマスタ[[#This Row],[No]]</f>
        <v>1</v>
      </c>
      <c r="F1183" s="281" t="s">
        <v>1334</v>
      </c>
      <c r="G1183" s="283">
        <v>55</v>
      </c>
      <c r="H1183" s="283">
        <v>20</v>
      </c>
      <c r="I1183" s="283">
        <f>エリアマスタ[[#This Row],[戸建件数]]+エリアマスタ[[#This Row],[集合住宅件数]]</f>
        <v>75</v>
      </c>
      <c r="J1183" s="283" t="e" cm="1">
        <f t="array" aca="1" ref="J1183" ca="1">単価区分(エリアマスタ[[#This Row],[地区]])</f>
        <v>#NAME?</v>
      </c>
    </row>
    <row r="1184" spans="1:10">
      <c r="A1184" s="272">
        <v>137</v>
      </c>
      <c r="B1184" s="272">
        <v>2</v>
      </c>
      <c r="C1184" s="99" t="str">
        <f t="shared" si="19"/>
        <v>137-2</v>
      </c>
      <c r="D1184" s="102" t="e" cm="1">
        <f t="array" aca="1" ref="D1184" ca="1">地区名(エリアマスタ[[#This Row],[地区]])</f>
        <v>#NAME?</v>
      </c>
      <c r="E1184" s="282">
        <f>エリアマスタ[[#This Row],[No]]</f>
        <v>2</v>
      </c>
      <c r="F1184" s="281" t="s">
        <v>1335</v>
      </c>
      <c r="G1184" s="283">
        <v>20</v>
      </c>
      <c r="H1184" s="283">
        <v>45</v>
      </c>
      <c r="I1184" s="283">
        <f>エリアマスタ[[#This Row],[戸建件数]]+エリアマスタ[[#This Row],[集合住宅件数]]</f>
        <v>65</v>
      </c>
      <c r="J1184" s="283" t="e" cm="1">
        <f t="array" aca="1" ref="J1184" ca="1">単価区分(エリアマスタ[[#This Row],[地区]])</f>
        <v>#NAME?</v>
      </c>
    </row>
    <row r="1185" spans="1:10">
      <c r="A1185" s="272">
        <v>137</v>
      </c>
      <c r="B1185" s="272">
        <v>3</v>
      </c>
      <c r="C1185" s="99" t="str">
        <f t="shared" si="19"/>
        <v>137-3</v>
      </c>
      <c r="D1185" s="102" t="e" cm="1">
        <f t="array" aca="1" ref="D1185" ca="1">地区名(エリアマスタ[[#This Row],[地区]])</f>
        <v>#NAME?</v>
      </c>
      <c r="E1185" s="282">
        <f>エリアマスタ[[#This Row],[No]]</f>
        <v>3</v>
      </c>
      <c r="F1185" s="281" t="s">
        <v>1336</v>
      </c>
      <c r="G1185" s="283">
        <v>23</v>
      </c>
      <c r="H1185" s="283">
        <v>55</v>
      </c>
      <c r="I1185" s="283">
        <f>エリアマスタ[[#This Row],[戸建件数]]+エリアマスタ[[#This Row],[集合住宅件数]]</f>
        <v>78</v>
      </c>
      <c r="J1185" s="283" t="e" cm="1">
        <f t="array" aca="1" ref="J1185" ca="1">単価区分(エリアマスタ[[#This Row],[地区]])</f>
        <v>#NAME?</v>
      </c>
    </row>
    <row r="1186" spans="1:10">
      <c r="A1186" s="272">
        <v>137</v>
      </c>
      <c r="B1186" s="272">
        <v>4</v>
      </c>
      <c r="C1186" s="99" t="str">
        <f t="shared" si="19"/>
        <v>137-4</v>
      </c>
      <c r="D1186" s="102" t="e" cm="1">
        <f t="array" aca="1" ref="D1186" ca="1">地区名(エリアマスタ[[#This Row],[地区]])</f>
        <v>#NAME?</v>
      </c>
      <c r="E1186" s="282">
        <f>エリアマスタ[[#This Row],[No]]</f>
        <v>4</v>
      </c>
      <c r="F1186" s="281" t="s">
        <v>1337</v>
      </c>
      <c r="G1186" s="283">
        <v>86</v>
      </c>
      <c r="H1186" s="283">
        <v>65</v>
      </c>
      <c r="I1186" s="283">
        <f>エリアマスタ[[#This Row],[戸建件数]]+エリアマスタ[[#This Row],[集合住宅件数]]</f>
        <v>151</v>
      </c>
      <c r="J1186" s="283" t="e" cm="1">
        <f t="array" aca="1" ref="J1186" ca="1">単価区分(エリアマスタ[[#This Row],[地区]])</f>
        <v>#NAME?</v>
      </c>
    </row>
    <row r="1187" spans="1:10">
      <c r="A1187" s="272">
        <v>137</v>
      </c>
      <c r="B1187" s="272">
        <v>5</v>
      </c>
      <c r="C1187" s="99" t="str">
        <f t="shared" si="19"/>
        <v>137-5</v>
      </c>
      <c r="D1187" s="102" t="e" cm="1">
        <f t="array" aca="1" ref="D1187" ca="1">地区名(エリアマスタ[[#This Row],[地区]])</f>
        <v>#NAME?</v>
      </c>
      <c r="E1187" s="282">
        <f>エリアマスタ[[#This Row],[No]]</f>
        <v>5</v>
      </c>
      <c r="F1187" s="281" t="s">
        <v>1338</v>
      </c>
      <c r="G1187" s="283">
        <v>120</v>
      </c>
      <c r="H1187" s="283">
        <v>15</v>
      </c>
      <c r="I1187" s="283">
        <f>エリアマスタ[[#This Row],[戸建件数]]+エリアマスタ[[#This Row],[集合住宅件数]]</f>
        <v>135</v>
      </c>
      <c r="J1187" s="283" t="e" cm="1">
        <f t="array" aca="1" ref="J1187" ca="1">単価区分(エリアマスタ[[#This Row],[地区]])</f>
        <v>#NAME?</v>
      </c>
    </row>
    <row r="1188" spans="1:10">
      <c r="A1188" s="272">
        <v>137</v>
      </c>
      <c r="B1188" s="272">
        <v>6</v>
      </c>
      <c r="C1188" s="99" t="str">
        <f t="shared" si="19"/>
        <v>137-6</v>
      </c>
      <c r="D1188" s="102" t="e" cm="1">
        <f t="array" aca="1" ref="D1188" ca="1">地区名(エリアマスタ[[#This Row],[地区]])</f>
        <v>#NAME?</v>
      </c>
      <c r="E1188" s="282">
        <f>エリアマスタ[[#This Row],[No]]</f>
        <v>6</v>
      </c>
      <c r="F1188" s="281" t="s">
        <v>1339</v>
      </c>
      <c r="G1188" s="283">
        <v>415</v>
      </c>
      <c r="H1188" s="283">
        <v>355</v>
      </c>
      <c r="I1188" s="283">
        <f>エリアマスタ[[#This Row],[戸建件数]]+エリアマスタ[[#This Row],[集合住宅件数]]</f>
        <v>770</v>
      </c>
      <c r="J1188" s="283" t="e" cm="1">
        <f t="array" aca="1" ref="J1188" ca="1">単価区分(エリアマスタ[[#This Row],[地区]])</f>
        <v>#NAME?</v>
      </c>
    </row>
    <row r="1189" spans="1:10">
      <c r="A1189" s="272">
        <v>137</v>
      </c>
      <c r="B1189" s="272">
        <v>8</v>
      </c>
      <c r="C1189" s="99" t="str">
        <f t="shared" si="19"/>
        <v>137-8</v>
      </c>
      <c r="D1189" s="102" t="e" cm="1">
        <f t="array" aca="1" ref="D1189" ca="1">地区名(エリアマスタ[[#This Row],[地区]])</f>
        <v>#NAME?</v>
      </c>
      <c r="E1189" s="282">
        <f>エリアマスタ[[#This Row],[No]]</f>
        <v>8</v>
      </c>
      <c r="F1189" s="281" t="s">
        <v>1341</v>
      </c>
      <c r="G1189" s="283">
        <v>185</v>
      </c>
      <c r="H1189" s="283">
        <v>165</v>
      </c>
      <c r="I1189" s="283">
        <f>エリアマスタ[[#This Row],[戸建件数]]+エリアマスタ[[#This Row],[集合住宅件数]]</f>
        <v>350</v>
      </c>
      <c r="J1189" s="283" t="e" cm="1">
        <f t="array" aca="1" ref="J1189" ca="1">単価区分(エリアマスタ[[#This Row],[地区]])</f>
        <v>#NAME?</v>
      </c>
    </row>
    <row r="1190" spans="1:10">
      <c r="A1190" s="272">
        <v>137</v>
      </c>
      <c r="B1190" s="272">
        <v>9</v>
      </c>
      <c r="C1190" s="99" t="str">
        <f t="shared" si="19"/>
        <v>137-9</v>
      </c>
      <c r="D1190" s="102" t="e" cm="1">
        <f t="array" aca="1" ref="D1190" ca="1">地区名(エリアマスタ[[#This Row],[地区]])</f>
        <v>#NAME?</v>
      </c>
      <c r="E1190" s="282">
        <f>エリアマスタ[[#This Row],[No]]</f>
        <v>9</v>
      </c>
      <c r="F1190" s="281" t="s">
        <v>1342</v>
      </c>
      <c r="G1190" s="283">
        <v>209</v>
      </c>
      <c r="H1190" s="283">
        <v>55</v>
      </c>
      <c r="I1190" s="283">
        <f>エリアマスタ[[#This Row],[戸建件数]]+エリアマスタ[[#This Row],[集合住宅件数]]</f>
        <v>264</v>
      </c>
      <c r="J1190" s="283" t="e" cm="1">
        <f t="array" aca="1" ref="J1190" ca="1">単価区分(エリアマスタ[[#This Row],[地区]])</f>
        <v>#NAME?</v>
      </c>
    </row>
    <row r="1191" spans="1:10">
      <c r="A1191" s="272">
        <v>137</v>
      </c>
      <c r="B1191" s="272">
        <v>10</v>
      </c>
      <c r="C1191" s="99" t="str">
        <f t="shared" si="19"/>
        <v>137-10</v>
      </c>
      <c r="D1191" s="102" t="e" cm="1">
        <f t="array" aca="1" ref="D1191" ca="1">地区名(エリアマスタ[[#This Row],[地区]])</f>
        <v>#NAME?</v>
      </c>
      <c r="E1191" s="282">
        <f>エリアマスタ[[#This Row],[No]]</f>
        <v>10</v>
      </c>
      <c r="F1191" s="281" t="s">
        <v>1343</v>
      </c>
      <c r="G1191" s="283">
        <v>115</v>
      </c>
      <c r="H1191" s="283">
        <v>65</v>
      </c>
      <c r="I1191" s="283">
        <f>エリアマスタ[[#This Row],[戸建件数]]+エリアマスタ[[#This Row],[集合住宅件数]]</f>
        <v>180</v>
      </c>
      <c r="J1191" s="283" t="e" cm="1">
        <f t="array" aca="1" ref="J1191" ca="1">単価区分(エリアマスタ[[#This Row],[地区]])</f>
        <v>#NAME?</v>
      </c>
    </row>
    <row r="1192" spans="1:10">
      <c r="A1192" s="272">
        <v>137</v>
      </c>
      <c r="B1192" s="272">
        <v>11</v>
      </c>
      <c r="C1192" s="99" t="str">
        <f t="shared" si="19"/>
        <v>137-11</v>
      </c>
      <c r="D1192" s="102" t="e" cm="1">
        <f t="array" aca="1" ref="D1192" ca="1">地区名(エリアマスタ[[#This Row],[地区]])</f>
        <v>#NAME?</v>
      </c>
      <c r="E1192" s="282">
        <f>エリアマスタ[[#This Row],[No]]</f>
        <v>11</v>
      </c>
      <c r="F1192" s="281" t="s">
        <v>1344</v>
      </c>
      <c r="G1192" s="283">
        <v>129</v>
      </c>
      <c r="H1192" s="283">
        <v>75</v>
      </c>
      <c r="I1192" s="283">
        <f>エリアマスタ[[#This Row],[戸建件数]]+エリアマスタ[[#This Row],[集合住宅件数]]</f>
        <v>204</v>
      </c>
      <c r="J1192" s="283" t="e" cm="1">
        <f t="array" aca="1" ref="J1192" ca="1">単価区分(エリアマスタ[[#This Row],[地区]])</f>
        <v>#NAME?</v>
      </c>
    </row>
    <row r="1193" spans="1:10">
      <c r="A1193" s="272">
        <v>137</v>
      </c>
      <c r="B1193" s="272">
        <v>12</v>
      </c>
      <c r="C1193" s="99" t="str">
        <f t="shared" si="19"/>
        <v>137-12</v>
      </c>
      <c r="D1193" s="102" t="e" cm="1">
        <f t="array" aca="1" ref="D1193" ca="1">地区名(エリアマスタ[[#This Row],[地区]])</f>
        <v>#NAME?</v>
      </c>
      <c r="E1193" s="282">
        <f>エリアマスタ[[#This Row],[No]]</f>
        <v>12</v>
      </c>
      <c r="F1193" s="281" t="s">
        <v>1345</v>
      </c>
      <c r="G1193" s="283">
        <v>55</v>
      </c>
      <c r="H1193" s="283">
        <v>50</v>
      </c>
      <c r="I1193" s="283">
        <f>エリアマスタ[[#This Row],[戸建件数]]+エリアマスタ[[#This Row],[集合住宅件数]]</f>
        <v>105</v>
      </c>
      <c r="J1193" s="283" t="e" cm="1">
        <f t="array" aca="1" ref="J1193" ca="1">単価区分(エリアマスタ[[#This Row],[地区]])</f>
        <v>#NAME?</v>
      </c>
    </row>
    <row r="1194" spans="1:10">
      <c r="A1194" s="272">
        <v>137</v>
      </c>
      <c r="B1194" s="272">
        <v>13</v>
      </c>
      <c r="C1194" s="99" t="str">
        <f t="shared" si="19"/>
        <v>137-13</v>
      </c>
      <c r="D1194" s="102" t="e" cm="1">
        <f t="array" aca="1" ref="D1194" ca="1">地区名(エリアマスタ[[#This Row],[地区]])</f>
        <v>#NAME?</v>
      </c>
      <c r="E1194" s="282">
        <f>エリアマスタ[[#This Row],[No]]</f>
        <v>13</v>
      </c>
      <c r="F1194" s="281" t="s">
        <v>1346</v>
      </c>
      <c r="G1194" s="283">
        <v>42</v>
      </c>
      <c r="H1194" s="283">
        <v>100</v>
      </c>
      <c r="I1194" s="283">
        <f>エリアマスタ[[#This Row],[戸建件数]]+エリアマスタ[[#This Row],[集合住宅件数]]</f>
        <v>142</v>
      </c>
      <c r="J1194" s="283" t="e" cm="1">
        <f t="array" aca="1" ref="J1194" ca="1">単価区分(エリアマスタ[[#This Row],[地区]])</f>
        <v>#NAME?</v>
      </c>
    </row>
    <row r="1195" spans="1:10">
      <c r="A1195" s="272">
        <v>137</v>
      </c>
      <c r="B1195" s="272">
        <v>14</v>
      </c>
      <c r="C1195" s="99" t="str">
        <f t="shared" si="19"/>
        <v>137-14</v>
      </c>
      <c r="D1195" s="102" t="e" cm="1">
        <f t="array" aca="1" ref="D1195" ca="1">地区名(エリアマスタ[[#This Row],[地区]])</f>
        <v>#NAME?</v>
      </c>
      <c r="E1195" s="282">
        <f>エリアマスタ[[#This Row],[No]]</f>
        <v>14</v>
      </c>
      <c r="F1195" s="281" t="s">
        <v>1347</v>
      </c>
      <c r="G1195" s="283">
        <v>57</v>
      </c>
      <c r="H1195" s="283">
        <v>70</v>
      </c>
      <c r="I1195" s="283">
        <f>エリアマスタ[[#This Row],[戸建件数]]+エリアマスタ[[#This Row],[集合住宅件数]]</f>
        <v>127</v>
      </c>
      <c r="J1195" s="283" t="e" cm="1">
        <f t="array" aca="1" ref="J1195" ca="1">単価区分(エリアマスタ[[#This Row],[地区]])</f>
        <v>#NAME?</v>
      </c>
    </row>
    <row r="1196" spans="1:10">
      <c r="A1196" s="272">
        <v>137</v>
      </c>
      <c r="B1196" s="272">
        <v>15</v>
      </c>
      <c r="C1196" s="99" t="str">
        <f t="shared" si="19"/>
        <v>137-15</v>
      </c>
      <c r="D1196" s="102" t="e" cm="1">
        <f t="array" aca="1" ref="D1196" ca="1">地区名(エリアマスタ[[#This Row],[地区]])</f>
        <v>#NAME?</v>
      </c>
      <c r="E1196" s="282">
        <f>エリアマスタ[[#This Row],[No]]</f>
        <v>15</v>
      </c>
      <c r="F1196" s="281" t="s">
        <v>1348</v>
      </c>
      <c r="G1196" s="283">
        <v>97</v>
      </c>
      <c r="H1196" s="283">
        <v>60</v>
      </c>
      <c r="I1196" s="283">
        <f>エリアマスタ[[#This Row],[戸建件数]]+エリアマスタ[[#This Row],[集合住宅件数]]</f>
        <v>157</v>
      </c>
      <c r="J1196" s="283" t="e" cm="1">
        <f t="array" aca="1" ref="J1196" ca="1">単価区分(エリアマスタ[[#This Row],[地区]])</f>
        <v>#NAME?</v>
      </c>
    </row>
    <row r="1197" spans="1:10">
      <c r="A1197" s="272">
        <v>137</v>
      </c>
      <c r="B1197" s="272">
        <v>16</v>
      </c>
      <c r="C1197" s="99" t="str">
        <f t="shared" si="19"/>
        <v>137-16</v>
      </c>
      <c r="D1197" s="102" t="e" cm="1">
        <f t="array" aca="1" ref="D1197" ca="1">地区名(エリアマスタ[[#This Row],[地区]])</f>
        <v>#NAME?</v>
      </c>
      <c r="E1197" s="282">
        <f>エリアマスタ[[#This Row],[No]]</f>
        <v>16</v>
      </c>
      <c r="F1197" s="281" t="s">
        <v>1349</v>
      </c>
      <c r="G1197" s="283">
        <v>184</v>
      </c>
      <c r="H1197" s="283">
        <v>70</v>
      </c>
      <c r="I1197" s="283">
        <f>エリアマスタ[[#This Row],[戸建件数]]+エリアマスタ[[#This Row],[集合住宅件数]]</f>
        <v>254</v>
      </c>
      <c r="J1197" s="283" t="e" cm="1">
        <f t="array" aca="1" ref="J1197" ca="1">単価区分(エリアマスタ[[#This Row],[地区]])</f>
        <v>#NAME?</v>
      </c>
    </row>
    <row r="1198" spans="1:10">
      <c r="A1198" s="272">
        <v>137</v>
      </c>
      <c r="B1198" s="272">
        <v>17</v>
      </c>
      <c r="C1198" s="99" t="str">
        <f t="shared" si="19"/>
        <v>137-17</v>
      </c>
      <c r="D1198" s="102" t="e" cm="1">
        <f t="array" aca="1" ref="D1198" ca="1">地区名(エリアマスタ[[#This Row],[地区]])</f>
        <v>#NAME?</v>
      </c>
      <c r="E1198" s="282">
        <f>エリアマスタ[[#This Row],[No]]</f>
        <v>17</v>
      </c>
      <c r="F1198" s="281" t="s">
        <v>1350</v>
      </c>
      <c r="G1198" s="283">
        <v>162</v>
      </c>
      <c r="H1198" s="283">
        <v>85</v>
      </c>
      <c r="I1198" s="283">
        <f>エリアマスタ[[#This Row],[戸建件数]]+エリアマスタ[[#This Row],[集合住宅件数]]</f>
        <v>247</v>
      </c>
      <c r="J1198" s="283" t="e" cm="1">
        <f t="array" aca="1" ref="J1198" ca="1">単価区分(エリアマスタ[[#This Row],[地区]])</f>
        <v>#NAME?</v>
      </c>
    </row>
    <row r="1199" spans="1:10">
      <c r="A1199" s="272">
        <v>137</v>
      </c>
      <c r="B1199" s="272">
        <v>18</v>
      </c>
      <c r="C1199" s="99" t="str">
        <f t="shared" si="19"/>
        <v>137-18</v>
      </c>
      <c r="D1199" s="102" t="e" cm="1">
        <f t="array" aca="1" ref="D1199" ca="1">地区名(エリアマスタ[[#This Row],[地区]])</f>
        <v>#NAME?</v>
      </c>
      <c r="E1199" s="282">
        <f>エリアマスタ[[#This Row],[No]]</f>
        <v>18</v>
      </c>
      <c r="F1199" s="281" t="s">
        <v>1351</v>
      </c>
      <c r="G1199" s="283">
        <v>30</v>
      </c>
      <c r="H1199" s="283">
        <v>80</v>
      </c>
      <c r="I1199" s="283">
        <f>エリアマスタ[[#This Row],[戸建件数]]+エリアマスタ[[#This Row],[集合住宅件数]]</f>
        <v>110</v>
      </c>
      <c r="J1199" s="283" t="e" cm="1">
        <f t="array" aca="1" ref="J1199" ca="1">単価区分(エリアマスタ[[#This Row],[地区]])</f>
        <v>#NAME?</v>
      </c>
    </row>
    <row r="1200" spans="1:10">
      <c r="A1200" s="272">
        <v>137</v>
      </c>
      <c r="B1200" s="272">
        <v>20</v>
      </c>
      <c r="C1200" s="99" t="str">
        <f t="shared" si="19"/>
        <v>137-20</v>
      </c>
      <c r="D1200" s="102" t="e" cm="1">
        <f t="array" aca="1" ref="D1200" ca="1">地区名(エリアマスタ[[#This Row],[地区]])</f>
        <v>#NAME?</v>
      </c>
      <c r="E1200" s="282">
        <f>エリアマスタ[[#This Row],[No]]</f>
        <v>20</v>
      </c>
      <c r="F1200" s="281" t="s">
        <v>1352</v>
      </c>
      <c r="G1200" s="283">
        <v>202</v>
      </c>
      <c r="H1200" s="283">
        <v>110</v>
      </c>
      <c r="I1200" s="283">
        <f>エリアマスタ[[#This Row],[戸建件数]]+エリアマスタ[[#This Row],[集合住宅件数]]</f>
        <v>312</v>
      </c>
      <c r="J1200" s="283" t="e" cm="1">
        <f t="array" aca="1" ref="J1200" ca="1">単価区分(エリアマスタ[[#This Row],[地区]])</f>
        <v>#NAME?</v>
      </c>
    </row>
    <row r="1201" spans="1:10">
      <c r="A1201" s="272">
        <v>137</v>
      </c>
      <c r="B1201" s="272">
        <v>21</v>
      </c>
      <c r="C1201" s="99" t="str">
        <f t="shared" si="19"/>
        <v>137-21</v>
      </c>
      <c r="D1201" s="102" t="e" cm="1">
        <f t="array" aca="1" ref="D1201" ca="1">地区名(エリアマスタ[[#This Row],[地区]])</f>
        <v>#NAME?</v>
      </c>
      <c r="E1201" s="282">
        <f>エリアマスタ[[#This Row],[No]]</f>
        <v>21</v>
      </c>
      <c r="F1201" s="281" t="s">
        <v>1353</v>
      </c>
      <c r="G1201" s="283">
        <v>34</v>
      </c>
      <c r="H1201" s="283">
        <v>25</v>
      </c>
      <c r="I1201" s="283">
        <f>エリアマスタ[[#This Row],[戸建件数]]+エリアマスタ[[#This Row],[集合住宅件数]]</f>
        <v>59</v>
      </c>
      <c r="J1201" s="283" t="e" cm="1">
        <f t="array" aca="1" ref="J1201" ca="1">単価区分(エリアマスタ[[#This Row],[地区]])</f>
        <v>#NAME?</v>
      </c>
    </row>
    <row r="1202" spans="1:10">
      <c r="A1202" s="272">
        <v>137</v>
      </c>
      <c r="B1202" s="272">
        <v>22</v>
      </c>
      <c r="C1202" s="99" t="str">
        <f t="shared" si="19"/>
        <v>137-22</v>
      </c>
      <c r="D1202" s="102" t="e" cm="1">
        <f t="array" aca="1" ref="D1202" ca="1">地区名(エリアマスタ[[#This Row],[地区]])</f>
        <v>#NAME?</v>
      </c>
      <c r="E1202" s="282">
        <f>エリアマスタ[[#This Row],[No]]</f>
        <v>22</v>
      </c>
      <c r="F1202" s="281" t="s">
        <v>1354</v>
      </c>
      <c r="G1202" s="283">
        <v>191</v>
      </c>
      <c r="H1202" s="283">
        <v>25</v>
      </c>
      <c r="I1202" s="283">
        <f>エリアマスタ[[#This Row],[戸建件数]]+エリアマスタ[[#This Row],[集合住宅件数]]</f>
        <v>216</v>
      </c>
      <c r="J1202" s="283" t="e" cm="1">
        <f t="array" aca="1" ref="J1202" ca="1">単価区分(エリアマスタ[[#This Row],[地区]])</f>
        <v>#NAME?</v>
      </c>
    </row>
    <row r="1203" spans="1:10">
      <c r="A1203" s="272">
        <v>137</v>
      </c>
      <c r="B1203" s="272">
        <v>23</v>
      </c>
      <c r="C1203" s="99" t="str">
        <f t="shared" si="19"/>
        <v>137-23</v>
      </c>
      <c r="D1203" s="102" t="e" cm="1">
        <f t="array" aca="1" ref="D1203" ca="1">地区名(エリアマスタ[[#This Row],[地区]])</f>
        <v>#NAME?</v>
      </c>
      <c r="E1203" s="282">
        <f>エリアマスタ[[#This Row],[No]]</f>
        <v>23</v>
      </c>
      <c r="F1203" s="281" t="s">
        <v>1355</v>
      </c>
      <c r="G1203" s="283">
        <v>551</v>
      </c>
      <c r="H1203" s="283">
        <v>170</v>
      </c>
      <c r="I1203" s="283">
        <f>エリアマスタ[[#This Row],[戸建件数]]+エリアマスタ[[#This Row],[集合住宅件数]]</f>
        <v>721</v>
      </c>
      <c r="J1203" s="283" t="e" cm="1">
        <f t="array" aca="1" ref="J1203" ca="1">単価区分(エリアマスタ[[#This Row],[地区]])</f>
        <v>#NAME?</v>
      </c>
    </row>
    <row r="1204" spans="1:10">
      <c r="A1204" s="272">
        <v>139</v>
      </c>
      <c r="B1204" s="272">
        <v>1</v>
      </c>
      <c r="C1204" s="99" t="str">
        <f t="shared" si="19"/>
        <v>139-1</v>
      </c>
      <c r="D1204" s="102" t="e" cm="1">
        <f t="array" aca="1" ref="D1204" ca="1">地区名(エリアマスタ[[#This Row],[地区]])</f>
        <v>#NAME?</v>
      </c>
      <c r="E1204" s="282">
        <f>エリアマスタ[[#This Row],[No]]</f>
        <v>1</v>
      </c>
      <c r="F1204" s="281" t="s">
        <v>1357</v>
      </c>
      <c r="G1204" s="283">
        <v>120</v>
      </c>
      <c r="H1204" s="283">
        <v>80</v>
      </c>
      <c r="I1204" s="283">
        <f>エリアマスタ[[#This Row],[戸建件数]]+エリアマスタ[[#This Row],[集合住宅件数]]</f>
        <v>200</v>
      </c>
      <c r="J1204" s="283" t="e" cm="1">
        <f t="array" aca="1" ref="J1204" ca="1">単価区分(エリアマスタ[[#This Row],[地区]])</f>
        <v>#NAME?</v>
      </c>
    </row>
    <row r="1205" spans="1:10">
      <c r="A1205" s="272">
        <v>139</v>
      </c>
      <c r="B1205" s="272">
        <v>2</v>
      </c>
      <c r="C1205" s="99" t="str">
        <f t="shared" si="19"/>
        <v>139-2</v>
      </c>
      <c r="D1205" s="102" t="e" cm="1">
        <f t="array" aca="1" ref="D1205" ca="1">地区名(エリアマスタ[[#This Row],[地区]])</f>
        <v>#NAME?</v>
      </c>
      <c r="E1205" s="282">
        <f>エリアマスタ[[#This Row],[No]]</f>
        <v>2</v>
      </c>
      <c r="F1205" s="281" t="s">
        <v>100</v>
      </c>
      <c r="G1205" s="283">
        <v>100</v>
      </c>
      <c r="H1205" s="283">
        <v>30</v>
      </c>
      <c r="I1205" s="283">
        <f>エリアマスタ[[#This Row],[戸建件数]]+エリアマスタ[[#This Row],[集合住宅件数]]</f>
        <v>130</v>
      </c>
      <c r="J1205" s="283" t="e" cm="1">
        <f t="array" aca="1" ref="J1205" ca="1">単価区分(エリアマスタ[[#This Row],[地区]])</f>
        <v>#NAME?</v>
      </c>
    </row>
    <row r="1206" spans="1:10">
      <c r="A1206" s="272">
        <v>139</v>
      </c>
      <c r="B1206" s="272">
        <v>3</v>
      </c>
      <c r="C1206" s="99" t="str">
        <f t="shared" si="19"/>
        <v>139-3</v>
      </c>
      <c r="D1206" s="102" t="e" cm="1">
        <f t="array" aca="1" ref="D1206" ca="1">地区名(エリアマスタ[[#This Row],[地区]])</f>
        <v>#NAME?</v>
      </c>
      <c r="E1206" s="282">
        <f>エリアマスタ[[#This Row],[No]]</f>
        <v>3</v>
      </c>
      <c r="F1206" s="281" t="s">
        <v>1358</v>
      </c>
      <c r="G1206" s="283">
        <v>50</v>
      </c>
      <c r="H1206" s="283">
        <v>40</v>
      </c>
      <c r="I1206" s="283">
        <f>エリアマスタ[[#This Row],[戸建件数]]+エリアマスタ[[#This Row],[集合住宅件数]]</f>
        <v>90</v>
      </c>
      <c r="J1206" s="283" t="e" cm="1">
        <f t="array" aca="1" ref="J1206" ca="1">単価区分(エリアマスタ[[#This Row],[地区]])</f>
        <v>#NAME?</v>
      </c>
    </row>
    <row r="1207" spans="1:10">
      <c r="A1207" s="272">
        <v>139</v>
      </c>
      <c r="B1207" s="272">
        <v>4</v>
      </c>
      <c r="C1207" s="99" t="str">
        <f t="shared" si="19"/>
        <v>139-4</v>
      </c>
      <c r="D1207" s="102" t="e" cm="1">
        <f t="array" aca="1" ref="D1207" ca="1">地区名(エリアマスタ[[#This Row],[地区]])</f>
        <v>#NAME?</v>
      </c>
      <c r="E1207" s="282">
        <f>エリアマスタ[[#This Row],[No]]</f>
        <v>4</v>
      </c>
      <c r="F1207" s="281" t="s">
        <v>1359</v>
      </c>
      <c r="G1207" s="283">
        <v>35</v>
      </c>
      <c r="H1207" s="283">
        <v>35</v>
      </c>
      <c r="I1207" s="283">
        <f>エリアマスタ[[#This Row],[戸建件数]]+エリアマスタ[[#This Row],[集合住宅件数]]</f>
        <v>70</v>
      </c>
      <c r="J1207" s="283" t="e" cm="1">
        <f t="array" aca="1" ref="J1207" ca="1">単価区分(エリアマスタ[[#This Row],[地区]])</f>
        <v>#NAME?</v>
      </c>
    </row>
    <row r="1208" spans="1:10">
      <c r="A1208" s="272">
        <v>139</v>
      </c>
      <c r="B1208" s="272">
        <v>5</v>
      </c>
      <c r="C1208" s="99" t="str">
        <f t="shared" si="19"/>
        <v>139-5</v>
      </c>
      <c r="D1208" s="102" t="e" cm="1">
        <f t="array" aca="1" ref="D1208" ca="1">地区名(エリアマスタ[[#This Row],[地区]])</f>
        <v>#NAME?</v>
      </c>
      <c r="E1208" s="282">
        <f>エリアマスタ[[#This Row],[No]]</f>
        <v>5</v>
      </c>
      <c r="F1208" s="281" t="s">
        <v>1294</v>
      </c>
      <c r="G1208" s="283">
        <v>55</v>
      </c>
      <c r="H1208" s="283">
        <v>55</v>
      </c>
      <c r="I1208" s="283">
        <f>エリアマスタ[[#This Row],[戸建件数]]+エリアマスタ[[#This Row],[集合住宅件数]]</f>
        <v>110</v>
      </c>
      <c r="J1208" s="283" t="e" cm="1">
        <f t="array" aca="1" ref="J1208" ca="1">単価区分(エリアマスタ[[#This Row],[地区]])</f>
        <v>#NAME?</v>
      </c>
    </row>
    <row r="1209" spans="1:10">
      <c r="A1209" s="272">
        <v>139</v>
      </c>
      <c r="B1209" s="272">
        <v>6</v>
      </c>
      <c r="C1209" s="99" t="str">
        <f t="shared" si="19"/>
        <v>139-6</v>
      </c>
      <c r="D1209" s="102" t="e" cm="1">
        <f t="array" aca="1" ref="D1209" ca="1">地区名(エリアマスタ[[#This Row],[地区]])</f>
        <v>#NAME?</v>
      </c>
      <c r="E1209" s="282">
        <f>エリアマスタ[[#This Row],[No]]</f>
        <v>6</v>
      </c>
      <c r="F1209" s="281" t="s">
        <v>997</v>
      </c>
      <c r="G1209" s="283">
        <v>40</v>
      </c>
      <c r="H1209" s="283">
        <v>50</v>
      </c>
      <c r="I1209" s="283">
        <f>エリアマスタ[[#This Row],[戸建件数]]+エリアマスタ[[#This Row],[集合住宅件数]]</f>
        <v>90</v>
      </c>
      <c r="J1209" s="283" t="e" cm="1">
        <f t="array" aca="1" ref="J1209" ca="1">単価区分(エリアマスタ[[#This Row],[地区]])</f>
        <v>#NAME?</v>
      </c>
    </row>
    <row r="1210" spans="1:10">
      <c r="A1210" s="272">
        <v>139</v>
      </c>
      <c r="B1210" s="272">
        <v>7</v>
      </c>
      <c r="C1210" s="99" t="str">
        <f t="shared" si="19"/>
        <v>139-7</v>
      </c>
      <c r="D1210" s="102" t="e" cm="1">
        <f t="array" aca="1" ref="D1210" ca="1">地区名(エリアマスタ[[#This Row],[地区]])</f>
        <v>#NAME?</v>
      </c>
      <c r="E1210" s="282">
        <f>エリアマスタ[[#This Row],[No]]</f>
        <v>7</v>
      </c>
      <c r="F1210" s="281" t="s">
        <v>99</v>
      </c>
      <c r="G1210" s="283">
        <v>50</v>
      </c>
      <c r="H1210" s="283">
        <v>30</v>
      </c>
      <c r="I1210" s="283">
        <f>エリアマスタ[[#This Row],[戸建件数]]+エリアマスタ[[#This Row],[集合住宅件数]]</f>
        <v>80</v>
      </c>
      <c r="J1210" s="283" t="e" cm="1">
        <f t="array" aca="1" ref="J1210" ca="1">単価区分(エリアマスタ[[#This Row],[地区]])</f>
        <v>#NAME?</v>
      </c>
    </row>
    <row r="1211" spans="1:10">
      <c r="A1211" s="272">
        <v>139</v>
      </c>
      <c r="B1211" s="272">
        <v>8</v>
      </c>
      <c r="C1211" s="99" t="str">
        <f t="shared" si="19"/>
        <v>139-8</v>
      </c>
      <c r="D1211" s="102" t="e" cm="1">
        <f t="array" aca="1" ref="D1211" ca="1">地区名(エリアマスタ[[#This Row],[地区]])</f>
        <v>#NAME?</v>
      </c>
      <c r="E1211" s="282">
        <f>エリアマスタ[[#This Row],[No]]</f>
        <v>8</v>
      </c>
      <c r="F1211" s="281" t="s">
        <v>940</v>
      </c>
      <c r="G1211" s="283">
        <v>100</v>
      </c>
      <c r="H1211" s="283">
        <v>50</v>
      </c>
      <c r="I1211" s="283">
        <f>エリアマスタ[[#This Row],[戸建件数]]+エリアマスタ[[#This Row],[集合住宅件数]]</f>
        <v>150</v>
      </c>
      <c r="J1211" s="283" t="e" cm="1">
        <f t="array" aca="1" ref="J1211" ca="1">単価区分(エリアマスタ[[#This Row],[地区]])</f>
        <v>#NAME?</v>
      </c>
    </row>
    <row r="1212" spans="1:10">
      <c r="A1212" s="272">
        <v>139</v>
      </c>
      <c r="B1212" s="272">
        <v>9</v>
      </c>
      <c r="C1212" s="99" t="str">
        <f t="shared" si="19"/>
        <v>139-9</v>
      </c>
      <c r="D1212" s="102" t="e" cm="1">
        <f t="array" aca="1" ref="D1212" ca="1">地区名(エリアマスタ[[#This Row],[地区]])</f>
        <v>#NAME?</v>
      </c>
      <c r="E1212" s="282">
        <f>エリアマスタ[[#This Row],[No]]</f>
        <v>9</v>
      </c>
      <c r="F1212" s="281" t="s">
        <v>1360</v>
      </c>
      <c r="G1212" s="283">
        <v>60</v>
      </c>
      <c r="H1212" s="283">
        <v>20</v>
      </c>
      <c r="I1212" s="283">
        <f>エリアマスタ[[#This Row],[戸建件数]]+エリアマスタ[[#This Row],[集合住宅件数]]</f>
        <v>80</v>
      </c>
      <c r="J1212" s="283" t="e" cm="1">
        <f t="array" aca="1" ref="J1212" ca="1">単価区分(エリアマスタ[[#This Row],[地区]])</f>
        <v>#NAME?</v>
      </c>
    </row>
    <row r="1213" spans="1:10">
      <c r="A1213" s="272">
        <v>139</v>
      </c>
      <c r="B1213" s="272">
        <v>10</v>
      </c>
      <c r="C1213" s="99" t="str">
        <f t="shared" si="19"/>
        <v>139-10</v>
      </c>
      <c r="D1213" s="102" t="e" cm="1">
        <f t="array" aca="1" ref="D1213" ca="1">地区名(エリアマスタ[[#This Row],[地区]])</f>
        <v>#NAME?</v>
      </c>
      <c r="E1213" s="282">
        <f>エリアマスタ[[#This Row],[No]]</f>
        <v>10</v>
      </c>
      <c r="F1213" s="281" t="s">
        <v>1361</v>
      </c>
      <c r="G1213" s="283">
        <v>65</v>
      </c>
      <c r="H1213" s="283">
        <v>55</v>
      </c>
      <c r="I1213" s="283">
        <f>エリアマスタ[[#This Row],[戸建件数]]+エリアマスタ[[#This Row],[集合住宅件数]]</f>
        <v>120</v>
      </c>
      <c r="J1213" s="283" t="e" cm="1">
        <f t="array" aca="1" ref="J1213" ca="1">単価区分(エリアマスタ[[#This Row],[地区]])</f>
        <v>#NAME?</v>
      </c>
    </row>
    <row r="1214" spans="1:10">
      <c r="A1214" s="272">
        <v>139</v>
      </c>
      <c r="B1214" s="272">
        <v>11</v>
      </c>
      <c r="C1214" s="99" t="str">
        <f t="shared" si="19"/>
        <v>139-11</v>
      </c>
      <c r="D1214" s="102" t="e" cm="1">
        <f t="array" aca="1" ref="D1214" ca="1">地区名(エリアマスタ[[#This Row],[地区]])</f>
        <v>#NAME?</v>
      </c>
      <c r="E1214" s="282">
        <f>エリアマスタ[[#This Row],[No]]</f>
        <v>11</v>
      </c>
      <c r="F1214" s="281" t="s">
        <v>1362</v>
      </c>
      <c r="G1214" s="283">
        <v>135</v>
      </c>
      <c r="H1214" s="283">
        <v>65</v>
      </c>
      <c r="I1214" s="283">
        <f>エリアマスタ[[#This Row],[戸建件数]]+エリアマスタ[[#This Row],[集合住宅件数]]</f>
        <v>200</v>
      </c>
      <c r="J1214" s="283" t="e" cm="1">
        <f t="array" aca="1" ref="J1214" ca="1">単価区分(エリアマスタ[[#This Row],[地区]])</f>
        <v>#NAME?</v>
      </c>
    </row>
    <row r="1215" spans="1:10">
      <c r="A1215" s="272">
        <v>139</v>
      </c>
      <c r="B1215" s="272">
        <v>12</v>
      </c>
      <c r="C1215" s="99" t="str">
        <f t="shared" si="19"/>
        <v>139-12</v>
      </c>
      <c r="D1215" s="102" t="e" cm="1">
        <f t="array" aca="1" ref="D1215" ca="1">地区名(エリアマスタ[[#This Row],[地区]])</f>
        <v>#NAME?</v>
      </c>
      <c r="E1215" s="282">
        <f>エリアマスタ[[#This Row],[No]]</f>
        <v>12</v>
      </c>
      <c r="F1215" s="281" t="s">
        <v>1363</v>
      </c>
      <c r="G1215" s="283">
        <v>75</v>
      </c>
      <c r="H1215" s="283">
        <v>75</v>
      </c>
      <c r="I1215" s="283">
        <f>エリアマスタ[[#This Row],[戸建件数]]+エリアマスタ[[#This Row],[集合住宅件数]]</f>
        <v>150</v>
      </c>
      <c r="J1215" s="283" t="e" cm="1">
        <f t="array" aca="1" ref="J1215" ca="1">単価区分(エリアマスタ[[#This Row],[地区]])</f>
        <v>#NAME?</v>
      </c>
    </row>
    <row r="1216" spans="1:10">
      <c r="A1216" s="272">
        <v>139</v>
      </c>
      <c r="B1216" s="272">
        <v>13</v>
      </c>
      <c r="C1216" s="99" t="str">
        <f t="shared" si="19"/>
        <v>139-13</v>
      </c>
      <c r="D1216" s="102" t="e" cm="1">
        <f t="array" aca="1" ref="D1216" ca="1">地区名(エリアマスタ[[#This Row],[地区]])</f>
        <v>#NAME?</v>
      </c>
      <c r="E1216" s="282">
        <f>エリアマスタ[[#This Row],[No]]</f>
        <v>13</v>
      </c>
      <c r="F1216" s="281" t="s">
        <v>1364</v>
      </c>
      <c r="G1216" s="283">
        <v>85</v>
      </c>
      <c r="H1216" s="283">
        <v>25</v>
      </c>
      <c r="I1216" s="283">
        <f>エリアマスタ[[#This Row],[戸建件数]]+エリアマスタ[[#This Row],[集合住宅件数]]</f>
        <v>110</v>
      </c>
      <c r="J1216" s="283" t="e" cm="1">
        <f t="array" aca="1" ref="J1216" ca="1">単価区分(エリアマスタ[[#This Row],[地区]])</f>
        <v>#NAME?</v>
      </c>
    </row>
    <row r="1217" spans="1:10">
      <c r="A1217" s="272">
        <v>139</v>
      </c>
      <c r="B1217" s="272">
        <v>14</v>
      </c>
      <c r="C1217" s="99" t="str">
        <f t="shared" si="19"/>
        <v>139-14</v>
      </c>
      <c r="D1217" s="102" t="e" cm="1">
        <f t="array" aca="1" ref="D1217" ca="1">地区名(エリアマスタ[[#This Row],[地区]])</f>
        <v>#NAME?</v>
      </c>
      <c r="E1217" s="282">
        <f>エリアマスタ[[#This Row],[No]]</f>
        <v>14</v>
      </c>
      <c r="F1217" s="281" t="s">
        <v>858</v>
      </c>
      <c r="G1217" s="283">
        <v>90</v>
      </c>
      <c r="H1217" s="283">
        <v>60</v>
      </c>
      <c r="I1217" s="283">
        <f>エリアマスタ[[#This Row],[戸建件数]]+エリアマスタ[[#This Row],[集合住宅件数]]</f>
        <v>150</v>
      </c>
      <c r="J1217" s="283" t="e" cm="1">
        <f t="array" aca="1" ref="J1217" ca="1">単価区分(エリアマスタ[[#This Row],[地区]])</f>
        <v>#NAME?</v>
      </c>
    </row>
    <row r="1218" spans="1:10">
      <c r="A1218" s="272">
        <v>139</v>
      </c>
      <c r="B1218" s="272">
        <v>15</v>
      </c>
      <c r="C1218" s="99" t="str">
        <f t="shared" si="19"/>
        <v>139-15</v>
      </c>
      <c r="D1218" s="102" t="e" cm="1">
        <f t="array" aca="1" ref="D1218" ca="1">地区名(エリアマスタ[[#This Row],[地区]])</f>
        <v>#NAME?</v>
      </c>
      <c r="E1218" s="282">
        <f>エリアマスタ[[#This Row],[No]]</f>
        <v>15</v>
      </c>
      <c r="F1218" s="281" t="s">
        <v>1365</v>
      </c>
      <c r="G1218" s="283">
        <v>60</v>
      </c>
      <c r="H1218" s="283">
        <v>20</v>
      </c>
      <c r="I1218" s="283">
        <f>エリアマスタ[[#This Row],[戸建件数]]+エリアマスタ[[#This Row],[集合住宅件数]]</f>
        <v>80</v>
      </c>
      <c r="J1218" s="283" t="e" cm="1">
        <f t="array" aca="1" ref="J1218" ca="1">単価区分(エリアマスタ[[#This Row],[地区]])</f>
        <v>#NAME?</v>
      </c>
    </row>
    <row r="1219" spans="1:10">
      <c r="A1219" s="272">
        <v>139</v>
      </c>
      <c r="B1219" s="272">
        <v>16</v>
      </c>
      <c r="C1219" s="99" t="str">
        <f t="shared" si="19"/>
        <v>139-16</v>
      </c>
      <c r="D1219" s="102" t="e" cm="1">
        <f t="array" aca="1" ref="D1219" ca="1">地区名(エリアマスタ[[#This Row],[地区]])</f>
        <v>#NAME?</v>
      </c>
      <c r="E1219" s="282">
        <f>エリアマスタ[[#This Row],[No]]</f>
        <v>16</v>
      </c>
      <c r="F1219" s="281" t="s">
        <v>1366</v>
      </c>
      <c r="G1219" s="283">
        <v>110</v>
      </c>
      <c r="H1219" s="283">
        <v>90</v>
      </c>
      <c r="I1219" s="283">
        <f>エリアマスタ[[#This Row],[戸建件数]]+エリアマスタ[[#This Row],[集合住宅件数]]</f>
        <v>200</v>
      </c>
      <c r="J1219" s="283" t="e" cm="1">
        <f t="array" aca="1" ref="J1219" ca="1">単価区分(エリアマスタ[[#This Row],[地区]])</f>
        <v>#NAME?</v>
      </c>
    </row>
    <row r="1220" spans="1:10">
      <c r="A1220" s="272">
        <v>139</v>
      </c>
      <c r="B1220" s="272">
        <v>17</v>
      </c>
      <c r="C1220" s="99" t="str">
        <f t="shared" ref="C1220:C1283" si="20">A1220&amp;"-"&amp;B1220</f>
        <v>139-17</v>
      </c>
      <c r="D1220" s="102" t="e" cm="1">
        <f t="array" aca="1" ref="D1220" ca="1">地区名(エリアマスタ[[#This Row],[地区]])</f>
        <v>#NAME?</v>
      </c>
      <c r="E1220" s="282">
        <f>エリアマスタ[[#This Row],[No]]</f>
        <v>17</v>
      </c>
      <c r="F1220" s="281" t="s">
        <v>1367</v>
      </c>
      <c r="G1220" s="283">
        <v>80</v>
      </c>
      <c r="H1220" s="283">
        <v>80</v>
      </c>
      <c r="I1220" s="283">
        <f>エリアマスタ[[#This Row],[戸建件数]]+エリアマスタ[[#This Row],[集合住宅件数]]</f>
        <v>160</v>
      </c>
      <c r="J1220" s="283" t="e" cm="1">
        <f t="array" aca="1" ref="J1220" ca="1">単価区分(エリアマスタ[[#This Row],[地区]])</f>
        <v>#NAME?</v>
      </c>
    </row>
    <row r="1221" spans="1:10">
      <c r="A1221" s="272">
        <v>139</v>
      </c>
      <c r="B1221" s="272">
        <v>18</v>
      </c>
      <c r="C1221" s="99" t="str">
        <f t="shared" si="20"/>
        <v>139-18</v>
      </c>
      <c r="D1221" s="102" t="e" cm="1">
        <f t="array" aca="1" ref="D1221" ca="1">地区名(エリアマスタ[[#This Row],[地区]])</f>
        <v>#NAME?</v>
      </c>
      <c r="E1221" s="282">
        <f>エリアマスタ[[#This Row],[No]]</f>
        <v>18</v>
      </c>
      <c r="F1221" s="281" t="s">
        <v>1368</v>
      </c>
      <c r="G1221" s="283">
        <v>100</v>
      </c>
      <c r="H1221" s="283">
        <v>110</v>
      </c>
      <c r="I1221" s="283">
        <f>エリアマスタ[[#This Row],[戸建件数]]+エリアマスタ[[#This Row],[集合住宅件数]]</f>
        <v>210</v>
      </c>
      <c r="J1221" s="283" t="e" cm="1">
        <f t="array" aca="1" ref="J1221" ca="1">単価区分(エリアマスタ[[#This Row],[地区]])</f>
        <v>#NAME?</v>
      </c>
    </row>
    <row r="1222" spans="1:10">
      <c r="A1222" s="272">
        <v>139</v>
      </c>
      <c r="B1222" s="272">
        <v>19</v>
      </c>
      <c r="C1222" s="99" t="str">
        <f t="shared" si="20"/>
        <v>139-19</v>
      </c>
      <c r="D1222" s="102" t="e" cm="1">
        <f t="array" aca="1" ref="D1222" ca="1">地区名(エリアマスタ[[#This Row],[地区]])</f>
        <v>#NAME?</v>
      </c>
      <c r="E1222" s="282">
        <f>エリアマスタ[[#This Row],[No]]</f>
        <v>19</v>
      </c>
      <c r="F1222" s="281" t="s">
        <v>1369</v>
      </c>
      <c r="G1222" s="283">
        <v>80</v>
      </c>
      <c r="H1222" s="283">
        <v>160</v>
      </c>
      <c r="I1222" s="283">
        <f>エリアマスタ[[#This Row],[戸建件数]]+エリアマスタ[[#This Row],[集合住宅件数]]</f>
        <v>240</v>
      </c>
      <c r="J1222" s="283" t="e" cm="1">
        <f t="array" aca="1" ref="J1222" ca="1">単価区分(エリアマスタ[[#This Row],[地区]])</f>
        <v>#NAME?</v>
      </c>
    </row>
    <row r="1223" spans="1:10">
      <c r="A1223" s="272">
        <v>140</v>
      </c>
      <c r="B1223" s="272">
        <v>1</v>
      </c>
      <c r="C1223" s="99" t="str">
        <f t="shared" si="20"/>
        <v>140-1</v>
      </c>
      <c r="D1223" s="102" t="e" cm="1">
        <f t="array" aca="1" ref="D1223" ca="1">地区名(エリアマスタ[[#This Row],[地区]])</f>
        <v>#NAME?</v>
      </c>
      <c r="E1223" s="282">
        <f>エリアマスタ[[#This Row],[No]]</f>
        <v>1</v>
      </c>
      <c r="F1223" s="281" t="s">
        <v>1370</v>
      </c>
      <c r="G1223" s="283">
        <v>65</v>
      </c>
      <c r="H1223" s="283">
        <v>85</v>
      </c>
      <c r="I1223" s="283">
        <f>エリアマスタ[[#This Row],[戸建件数]]+エリアマスタ[[#This Row],[集合住宅件数]]</f>
        <v>150</v>
      </c>
      <c r="J1223" s="283" t="e" cm="1">
        <f t="array" aca="1" ref="J1223" ca="1">単価区分(エリアマスタ[[#This Row],[地区]])</f>
        <v>#NAME?</v>
      </c>
    </row>
    <row r="1224" spans="1:10">
      <c r="A1224" s="272">
        <v>140</v>
      </c>
      <c r="B1224" s="272">
        <v>2</v>
      </c>
      <c r="C1224" s="99" t="str">
        <f t="shared" si="20"/>
        <v>140-2</v>
      </c>
      <c r="D1224" s="102" t="e" cm="1">
        <f t="array" aca="1" ref="D1224" ca="1">地区名(エリアマスタ[[#This Row],[地区]])</f>
        <v>#NAME?</v>
      </c>
      <c r="E1224" s="282">
        <f>エリアマスタ[[#This Row],[No]]</f>
        <v>2</v>
      </c>
      <c r="F1224" s="281" t="s">
        <v>1371</v>
      </c>
      <c r="G1224" s="283">
        <v>60</v>
      </c>
      <c r="H1224" s="283">
        <v>40</v>
      </c>
      <c r="I1224" s="283">
        <f>エリアマスタ[[#This Row],[戸建件数]]+エリアマスタ[[#This Row],[集合住宅件数]]</f>
        <v>100</v>
      </c>
      <c r="J1224" s="283" t="e" cm="1">
        <f t="array" aca="1" ref="J1224" ca="1">単価区分(エリアマスタ[[#This Row],[地区]])</f>
        <v>#NAME?</v>
      </c>
    </row>
    <row r="1225" spans="1:10">
      <c r="A1225" s="272">
        <v>140</v>
      </c>
      <c r="B1225" s="272">
        <v>3</v>
      </c>
      <c r="C1225" s="99" t="str">
        <f t="shared" si="20"/>
        <v>140-3</v>
      </c>
      <c r="D1225" s="102" t="e" cm="1">
        <f t="array" aca="1" ref="D1225" ca="1">地区名(エリアマスタ[[#This Row],[地区]])</f>
        <v>#NAME?</v>
      </c>
      <c r="E1225" s="282">
        <f>エリアマスタ[[#This Row],[No]]</f>
        <v>3</v>
      </c>
      <c r="F1225" s="281" t="s">
        <v>1372</v>
      </c>
      <c r="G1225" s="283">
        <v>560</v>
      </c>
      <c r="H1225" s="283">
        <v>170</v>
      </c>
      <c r="I1225" s="283">
        <f>エリアマスタ[[#This Row],[戸建件数]]+エリアマスタ[[#This Row],[集合住宅件数]]</f>
        <v>730</v>
      </c>
      <c r="J1225" s="283" t="e" cm="1">
        <f t="array" aca="1" ref="J1225" ca="1">単価区分(エリアマスタ[[#This Row],[地区]])</f>
        <v>#NAME?</v>
      </c>
    </row>
    <row r="1226" spans="1:10">
      <c r="A1226" s="272">
        <v>140</v>
      </c>
      <c r="B1226" s="272">
        <v>4</v>
      </c>
      <c r="C1226" s="99" t="str">
        <f t="shared" si="20"/>
        <v>140-4</v>
      </c>
      <c r="D1226" s="102" t="e" cm="1">
        <f t="array" aca="1" ref="D1226" ca="1">地区名(エリアマスタ[[#This Row],[地区]])</f>
        <v>#NAME?</v>
      </c>
      <c r="E1226" s="282">
        <f>エリアマスタ[[#This Row],[No]]</f>
        <v>4</v>
      </c>
      <c r="F1226" s="281" t="s">
        <v>1373</v>
      </c>
      <c r="G1226" s="283">
        <v>70</v>
      </c>
      <c r="H1226" s="283">
        <v>20</v>
      </c>
      <c r="I1226" s="283">
        <f>エリアマスタ[[#This Row],[戸建件数]]+エリアマスタ[[#This Row],[集合住宅件数]]</f>
        <v>90</v>
      </c>
      <c r="J1226" s="283" t="e" cm="1">
        <f t="array" aca="1" ref="J1226" ca="1">単価区分(エリアマスタ[[#This Row],[地区]])</f>
        <v>#NAME?</v>
      </c>
    </row>
    <row r="1227" spans="1:10">
      <c r="A1227" s="272">
        <v>140</v>
      </c>
      <c r="B1227" s="272">
        <v>5</v>
      </c>
      <c r="C1227" s="99" t="str">
        <f t="shared" si="20"/>
        <v>140-5</v>
      </c>
      <c r="D1227" s="102" t="e" cm="1">
        <f t="array" aca="1" ref="D1227" ca="1">地区名(エリアマスタ[[#This Row],[地区]])</f>
        <v>#NAME?</v>
      </c>
      <c r="E1227" s="282">
        <f>エリアマスタ[[#This Row],[No]]</f>
        <v>5</v>
      </c>
      <c r="F1227" s="281" t="s">
        <v>1374</v>
      </c>
      <c r="G1227" s="283">
        <v>80</v>
      </c>
      <c r="H1227" s="283">
        <v>40</v>
      </c>
      <c r="I1227" s="283">
        <f>エリアマスタ[[#This Row],[戸建件数]]+エリアマスタ[[#This Row],[集合住宅件数]]</f>
        <v>120</v>
      </c>
      <c r="J1227" s="283" t="e" cm="1">
        <f t="array" aca="1" ref="J1227" ca="1">単価区分(エリアマスタ[[#This Row],[地区]])</f>
        <v>#NAME?</v>
      </c>
    </row>
    <row r="1228" spans="1:10">
      <c r="A1228" s="272">
        <v>140</v>
      </c>
      <c r="B1228" s="272">
        <v>6</v>
      </c>
      <c r="C1228" s="99" t="str">
        <f t="shared" si="20"/>
        <v>140-6</v>
      </c>
      <c r="D1228" s="102" t="e" cm="1">
        <f t="array" aca="1" ref="D1228" ca="1">地区名(エリアマスタ[[#This Row],[地区]])</f>
        <v>#NAME?</v>
      </c>
      <c r="E1228" s="282">
        <f>エリアマスタ[[#This Row],[No]]</f>
        <v>6</v>
      </c>
      <c r="F1228" s="281" t="s">
        <v>1228</v>
      </c>
      <c r="G1228" s="283">
        <v>70</v>
      </c>
      <c r="H1228" s="283">
        <v>90</v>
      </c>
      <c r="I1228" s="283">
        <f>エリアマスタ[[#This Row],[戸建件数]]+エリアマスタ[[#This Row],[集合住宅件数]]</f>
        <v>160</v>
      </c>
      <c r="J1228" s="283" t="e" cm="1">
        <f t="array" aca="1" ref="J1228" ca="1">単価区分(エリアマスタ[[#This Row],[地区]])</f>
        <v>#NAME?</v>
      </c>
    </row>
    <row r="1229" spans="1:10">
      <c r="A1229" s="272">
        <v>140</v>
      </c>
      <c r="B1229" s="272">
        <v>7</v>
      </c>
      <c r="C1229" s="99" t="str">
        <f t="shared" si="20"/>
        <v>140-7</v>
      </c>
      <c r="D1229" s="102" t="e" cm="1">
        <f t="array" aca="1" ref="D1229" ca="1">地区名(エリアマスタ[[#This Row],[地区]])</f>
        <v>#NAME?</v>
      </c>
      <c r="E1229" s="282">
        <f>エリアマスタ[[#This Row],[No]]</f>
        <v>7</v>
      </c>
      <c r="F1229" s="281" t="s">
        <v>1375</v>
      </c>
      <c r="G1229" s="283">
        <v>65</v>
      </c>
      <c r="H1229" s="283">
        <v>65</v>
      </c>
      <c r="I1229" s="283">
        <f>エリアマスタ[[#This Row],[戸建件数]]+エリアマスタ[[#This Row],[集合住宅件数]]</f>
        <v>130</v>
      </c>
      <c r="J1229" s="283" t="e" cm="1">
        <f t="array" aca="1" ref="J1229" ca="1">単価区分(エリアマスタ[[#This Row],[地区]])</f>
        <v>#NAME?</v>
      </c>
    </row>
    <row r="1230" spans="1:10">
      <c r="A1230" s="272">
        <v>140</v>
      </c>
      <c r="B1230" s="272">
        <v>8</v>
      </c>
      <c r="C1230" s="99" t="str">
        <f t="shared" si="20"/>
        <v>140-8</v>
      </c>
      <c r="D1230" s="102" t="e" cm="1">
        <f t="array" aca="1" ref="D1230" ca="1">地区名(エリアマスタ[[#This Row],[地区]])</f>
        <v>#NAME?</v>
      </c>
      <c r="E1230" s="282">
        <f>エリアマスタ[[#This Row],[No]]</f>
        <v>8</v>
      </c>
      <c r="F1230" s="281" t="s">
        <v>1376</v>
      </c>
      <c r="G1230" s="283">
        <v>350</v>
      </c>
      <c r="H1230" s="283">
        <v>150</v>
      </c>
      <c r="I1230" s="283">
        <f>エリアマスタ[[#This Row],[戸建件数]]+エリアマスタ[[#This Row],[集合住宅件数]]</f>
        <v>500</v>
      </c>
      <c r="J1230" s="283" t="e" cm="1">
        <f t="array" aca="1" ref="J1230" ca="1">単価区分(エリアマスタ[[#This Row],[地区]])</f>
        <v>#NAME?</v>
      </c>
    </row>
    <row r="1231" spans="1:10">
      <c r="A1231" s="272">
        <v>140</v>
      </c>
      <c r="B1231" s="272">
        <v>9</v>
      </c>
      <c r="C1231" s="99" t="str">
        <f t="shared" si="20"/>
        <v>140-9</v>
      </c>
      <c r="D1231" s="102" t="e" cm="1">
        <f t="array" aca="1" ref="D1231" ca="1">地区名(エリアマスタ[[#This Row],[地区]])</f>
        <v>#NAME?</v>
      </c>
      <c r="E1231" s="282">
        <f>エリアマスタ[[#This Row],[No]]</f>
        <v>9</v>
      </c>
      <c r="F1231" s="281" t="s">
        <v>1377</v>
      </c>
      <c r="G1231" s="283">
        <v>480</v>
      </c>
      <c r="H1231" s="283">
        <v>320</v>
      </c>
      <c r="I1231" s="283">
        <f>エリアマスタ[[#This Row],[戸建件数]]+エリアマスタ[[#This Row],[集合住宅件数]]</f>
        <v>800</v>
      </c>
      <c r="J1231" s="283" t="e" cm="1">
        <f t="array" aca="1" ref="J1231" ca="1">単価区分(エリアマスタ[[#This Row],[地区]])</f>
        <v>#NAME?</v>
      </c>
    </row>
    <row r="1232" spans="1:10">
      <c r="A1232" s="272">
        <v>140</v>
      </c>
      <c r="B1232" s="272">
        <v>10</v>
      </c>
      <c r="C1232" s="99" t="str">
        <f t="shared" si="20"/>
        <v>140-10</v>
      </c>
      <c r="D1232" s="102" t="e" cm="1">
        <f t="array" aca="1" ref="D1232" ca="1">地区名(エリアマスタ[[#This Row],[地区]])</f>
        <v>#NAME?</v>
      </c>
      <c r="E1232" s="282">
        <f>エリアマスタ[[#This Row],[No]]</f>
        <v>10</v>
      </c>
      <c r="F1232" s="281" t="s">
        <v>1378</v>
      </c>
      <c r="G1232" s="283">
        <v>110</v>
      </c>
      <c r="H1232" s="283">
        <v>10</v>
      </c>
      <c r="I1232" s="283">
        <f>エリアマスタ[[#This Row],[戸建件数]]+エリアマスタ[[#This Row],[集合住宅件数]]</f>
        <v>120</v>
      </c>
      <c r="J1232" s="283" t="e" cm="1">
        <f t="array" aca="1" ref="J1232" ca="1">単価区分(エリアマスタ[[#This Row],[地区]])</f>
        <v>#NAME?</v>
      </c>
    </row>
    <row r="1233" spans="1:10">
      <c r="A1233" s="272">
        <v>140</v>
      </c>
      <c r="B1233" s="272">
        <v>11</v>
      </c>
      <c r="C1233" s="99" t="str">
        <f t="shared" si="20"/>
        <v>140-11</v>
      </c>
      <c r="D1233" s="102" t="e" cm="1">
        <f t="array" aca="1" ref="D1233" ca="1">地区名(エリアマスタ[[#This Row],[地区]])</f>
        <v>#NAME?</v>
      </c>
      <c r="E1233" s="282">
        <f>エリアマスタ[[#This Row],[No]]</f>
        <v>11</v>
      </c>
      <c r="F1233" s="281" t="s">
        <v>1379</v>
      </c>
      <c r="G1233" s="283">
        <v>140</v>
      </c>
      <c r="H1233" s="283">
        <v>30</v>
      </c>
      <c r="I1233" s="283">
        <f>エリアマスタ[[#This Row],[戸建件数]]+エリアマスタ[[#This Row],[集合住宅件数]]</f>
        <v>170</v>
      </c>
      <c r="J1233" s="283" t="e" cm="1">
        <f t="array" aca="1" ref="J1233" ca="1">単価区分(エリアマスタ[[#This Row],[地区]])</f>
        <v>#NAME?</v>
      </c>
    </row>
    <row r="1234" spans="1:10">
      <c r="A1234" s="272">
        <v>140</v>
      </c>
      <c r="B1234" s="272">
        <v>12</v>
      </c>
      <c r="C1234" s="99" t="str">
        <f t="shared" si="20"/>
        <v>140-12</v>
      </c>
      <c r="D1234" s="102" t="e" cm="1">
        <f t="array" aca="1" ref="D1234" ca="1">地区名(エリアマスタ[[#This Row],[地区]])</f>
        <v>#NAME?</v>
      </c>
      <c r="E1234" s="282">
        <f>エリアマスタ[[#This Row],[No]]</f>
        <v>12</v>
      </c>
      <c r="F1234" s="281" t="s">
        <v>1380</v>
      </c>
      <c r="G1234" s="283">
        <v>620</v>
      </c>
      <c r="H1234" s="283">
        <v>430</v>
      </c>
      <c r="I1234" s="283">
        <f>エリアマスタ[[#This Row],[戸建件数]]+エリアマスタ[[#This Row],[集合住宅件数]]</f>
        <v>1050</v>
      </c>
      <c r="J1234" s="283" t="e" cm="1">
        <f t="array" aca="1" ref="J1234" ca="1">単価区分(エリアマスタ[[#This Row],[地区]])</f>
        <v>#NAME?</v>
      </c>
    </row>
    <row r="1235" spans="1:10">
      <c r="A1235" s="272">
        <v>140</v>
      </c>
      <c r="B1235" s="272">
        <v>14</v>
      </c>
      <c r="C1235" s="99" t="str">
        <f t="shared" si="20"/>
        <v>140-14</v>
      </c>
      <c r="D1235" s="102" t="e" cm="1">
        <f t="array" aca="1" ref="D1235" ca="1">地区名(エリアマスタ[[#This Row],[地区]])</f>
        <v>#NAME?</v>
      </c>
      <c r="E1235" s="282">
        <f>エリアマスタ[[#This Row],[No]]</f>
        <v>14</v>
      </c>
      <c r="F1235" s="281" t="s">
        <v>1382</v>
      </c>
      <c r="G1235" s="283">
        <v>500</v>
      </c>
      <c r="H1235" s="283">
        <v>200</v>
      </c>
      <c r="I1235" s="283">
        <f>エリアマスタ[[#This Row],[戸建件数]]+エリアマスタ[[#This Row],[集合住宅件数]]</f>
        <v>700</v>
      </c>
      <c r="J1235" s="283" t="e" cm="1">
        <f t="array" aca="1" ref="J1235" ca="1">単価区分(エリアマスタ[[#This Row],[地区]])</f>
        <v>#NAME?</v>
      </c>
    </row>
    <row r="1236" spans="1:10">
      <c r="A1236" s="272">
        <v>140</v>
      </c>
      <c r="B1236" s="272">
        <v>15</v>
      </c>
      <c r="C1236" s="99" t="str">
        <f t="shared" si="20"/>
        <v>140-15</v>
      </c>
      <c r="D1236" s="102" t="e" cm="1">
        <f t="array" aca="1" ref="D1236" ca="1">地区名(エリアマスタ[[#This Row],[地区]])</f>
        <v>#NAME?</v>
      </c>
      <c r="E1236" s="282">
        <f>エリアマスタ[[#This Row],[No]]</f>
        <v>15</v>
      </c>
      <c r="F1236" s="281" t="s">
        <v>1383</v>
      </c>
      <c r="G1236" s="283">
        <v>40</v>
      </c>
      <c r="H1236" s="283">
        <v>40</v>
      </c>
      <c r="I1236" s="283">
        <f>エリアマスタ[[#This Row],[戸建件数]]+エリアマスタ[[#This Row],[集合住宅件数]]</f>
        <v>80</v>
      </c>
      <c r="J1236" s="283" t="e" cm="1">
        <f t="array" aca="1" ref="J1236" ca="1">単価区分(エリアマスタ[[#This Row],[地区]])</f>
        <v>#NAME?</v>
      </c>
    </row>
    <row r="1237" spans="1:10">
      <c r="A1237" s="272">
        <v>140</v>
      </c>
      <c r="B1237" s="272">
        <v>16</v>
      </c>
      <c r="C1237" s="99" t="str">
        <f t="shared" si="20"/>
        <v>140-16</v>
      </c>
      <c r="D1237" s="102" t="e" cm="1">
        <f t="array" aca="1" ref="D1237" ca="1">地区名(エリアマスタ[[#This Row],[地区]])</f>
        <v>#NAME?</v>
      </c>
      <c r="E1237" s="282">
        <f>エリアマスタ[[#This Row],[No]]</f>
        <v>16</v>
      </c>
      <c r="F1237" s="281" t="s">
        <v>1384</v>
      </c>
      <c r="G1237" s="283">
        <v>600</v>
      </c>
      <c r="H1237" s="283">
        <v>0</v>
      </c>
      <c r="I1237" s="283">
        <f>エリアマスタ[[#This Row],[戸建件数]]+エリアマスタ[[#This Row],[集合住宅件数]]</f>
        <v>600</v>
      </c>
      <c r="J1237" s="283" t="e" cm="1">
        <f t="array" aca="1" ref="J1237" ca="1">単価区分(エリアマスタ[[#This Row],[地区]])</f>
        <v>#NAME?</v>
      </c>
    </row>
    <row r="1238" spans="1:10">
      <c r="A1238" s="272">
        <v>140</v>
      </c>
      <c r="B1238" s="272">
        <v>17</v>
      </c>
      <c r="C1238" s="99" t="str">
        <f t="shared" si="20"/>
        <v>140-17</v>
      </c>
      <c r="D1238" s="102" t="e" cm="1">
        <f t="array" aca="1" ref="D1238" ca="1">地区名(エリアマスタ[[#This Row],[地区]])</f>
        <v>#NAME?</v>
      </c>
      <c r="E1238" s="282">
        <f>エリアマスタ[[#This Row],[No]]</f>
        <v>17</v>
      </c>
      <c r="F1238" s="281" t="s">
        <v>1385</v>
      </c>
      <c r="G1238" s="283">
        <v>710</v>
      </c>
      <c r="H1238" s="283">
        <v>50</v>
      </c>
      <c r="I1238" s="283">
        <f>エリアマスタ[[#This Row],[戸建件数]]+エリアマスタ[[#This Row],[集合住宅件数]]</f>
        <v>760</v>
      </c>
      <c r="J1238" s="283" t="e" cm="1">
        <f t="array" aca="1" ref="J1238" ca="1">単価区分(エリアマスタ[[#This Row],[地区]])</f>
        <v>#NAME?</v>
      </c>
    </row>
    <row r="1239" spans="1:10">
      <c r="A1239" s="272">
        <v>140</v>
      </c>
      <c r="B1239" s="272">
        <v>18</v>
      </c>
      <c r="C1239" s="99" t="str">
        <f t="shared" si="20"/>
        <v>140-18</v>
      </c>
      <c r="D1239" s="102" t="e" cm="1">
        <f t="array" aca="1" ref="D1239" ca="1">地区名(エリアマスタ[[#This Row],[地区]])</f>
        <v>#NAME?</v>
      </c>
      <c r="E1239" s="282">
        <f>エリアマスタ[[#This Row],[No]]</f>
        <v>18</v>
      </c>
      <c r="F1239" s="281" t="s">
        <v>988</v>
      </c>
      <c r="G1239" s="283">
        <v>70</v>
      </c>
      <c r="H1239" s="283">
        <v>10</v>
      </c>
      <c r="I1239" s="283">
        <f>エリアマスタ[[#This Row],[戸建件数]]+エリアマスタ[[#This Row],[集合住宅件数]]</f>
        <v>80</v>
      </c>
      <c r="J1239" s="283" t="e" cm="1">
        <f t="array" aca="1" ref="J1239" ca="1">単価区分(エリアマスタ[[#This Row],[地区]])</f>
        <v>#NAME?</v>
      </c>
    </row>
    <row r="1240" spans="1:10">
      <c r="A1240" s="272">
        <v>142</v>
      </c>
      <c r="B1240" s="272">
        <v>4</v>
      </c>
      <c r="C1240" s="99" t="str">
        <f t="shared" si="20"/>
        <v>142-4</v>
      </c>
      <c r="D1240" s="102" t="e" cm="1">
        <f t="array" aca="1" ref="D1240" ca="1">地区名(エリアマスタ[[#This Row],[地区]])</f>
        <v>#NAME?</v>
      </c>
      <c r="E1240" s="282">
        <f>エリアマスタ[[#This Row],[No]]</f>
        <v>4</v>
      </c>
      <c r="F1240" s="281" t="s">
        <v>3261</v>
      </c>
      <c r="G1240" s="283">
        <v>31</v>
      </c>
      <c r="H1240" s="283">
        <v>0</v>
      </c>
      <c r="I1240" s="283">
        <f>エリアマスタ[[#This Row],[戸建件数]]+エリアマスタ[[#This Row],[集合住宅件数]]</f>
        <v>31</v>
      </c>
      <c r="J1240" s="283" t="e" cm="1">
        <f t="array" aca="1" ref="J1240" ca="1">単価区分(エリアマスタ[[#This Row],[地区]])</f>
        <v>#NAME?</v>
      </c>
    </row>
    <row r="1241" spans="1:10">
      <c r="A1241" s="272">
        <v>142</v>
      </c>
      <c r="B1241" s="272">
        <v>6</v>
      </c>
      <c r="C1241" s="99" t="str">
        <f t="shared" si="20"/>
        <v>142-6</v>
      </c>
      <c r="D1241" s="102" t="e" cm="1">
        <f t="array" aca="1" ref="D1241" ca="1">地区名(エリアマスタ[[#This Row],[地区]])</f>
        <v>#NAME?</v>
      </c>
      <c r="E1241" s="282">
        <f>エリアマスタ[[#This Row],[No]]</f>
        <v>6</v>
      </c>
      <c r="F1241" s="281" t="s">
        <v>3177</v>
      </c>
      <c r="G1241" s="283">
        <v>65</v>
      </c>
      <c r="H1241" s="283">
        <v>0</v>
      </c>
      <c r="I1241" s="283">
        <f>エリアマスタ[[#This Row],[戸建件数]]+エリアマスタ[[#This Row],[集合住宅件数]]</f>
        <v>65</v>
      </c>
      <c r="J1241" s="283" t="e" cm="1">
        <f t="array" aca="1" ref="J1241" ca="1">単価区分(エリアマスタ[[#This Row],[地区]])</f>
        <v>#NAME?</v>
      </c>
    </row>
    <row r="1242" spans="1:10">
      <c r="A1242" s="272">
        <v>142</v>
      </c>
      <c r="B1242" s="272">
        <v>8</v>
      </c>
      <c r="C1242" s="99" t="str">
        <f t="shared" si="20"/>
        <v>142-8</v>
      </c>
      <c r="D1242" s="102" t="e" cm="1">
        <f t="array" aca="1" ref="D1242" ca="1">地区名(エリアマスタ[[#This Row],[地区]])</f>
        <v>#NAME?</v>
      </c>
      <c r="E1242" s="282">
        <f>エリアマスタ[[#This Row],[No]]</f>
        <v>8</v>
      </c>
      <c r="F1242" s="281" t="s">
        <v>3262</v>
      </c>
      <c r="G1242" s="283">
        <v>150</v>
      </c>
      <c r="H1242" s="283">
        <v>0</v>
      </c>
      <c r="I1242" s="283">
        <f>エリアマスタ[[#This Row],[戸建件数]]+エリアマスタ[[#This Row],[集合住宅件数]]</f>
        <v>150</v>
      </c>
      <c r="J1242" s="283" t="e" cm="1">
        <f t="array" aca="1" ref="J1242" ca="1">単価区分(エリアマスタ[[#This Row],[地区]])</f>
        <v>#NAME?</v>
      </c>
    </row>
    <row r="1243" spans="1:10">
      <c r="A1243" s="272">
        <v>142</v>
      </c>
      <c r="B1243" s="272">
        <v>9</v>
      </c>
      <c r="C1243" s="99" t="str">
        <f t="shared" si="20"/>
        <v>142-9</v>
      </c>
      <c r="D1243" s="102" t="e" cm="1">
        <f t="array" aca="1" ref="D1243" ca="1">地区名(エリアマスタ[[#This Row],[地区]])</f>
        <v>#NAME?</v>
      </c>
      <c r="E1243" s="282">
        <f>エリアマスタ[[#This Row],[No]]</f>
        <v>9</v>
      </c>
      <c r="F1243" s="281" t="s">
        <v>3263</v>
      </c>
      <c r="G1243" s="283">
        <v>55</v>
      </c>
      <c r="H1243" s="283">
        <v>0</v>
      </c>
      <c r="I1243" s="283">
        <f>エリアマスタ[[#This Row],[戸建件数]]+エリアマスタ[[#This Row],[集合住宅件数]]</f>
        <v>55</v>
      </c>
      <c r="J1243" s="283" t="e" cm="1">
        <f t="array" aca="1" ref="J1243" ca="1">単価区分(エリアマスタ[[#This Row],[地区]])</f>
        <v>#NAME?</v>
      </c>
    </row>
    <row r="1244" spans="1:10">
      <c r="A1244" s="272">
        <v>142</v>
      </c>
      <c r="B1244" s="272">
        <v>10</v>
      </c>
      <c r="C1244" s="99" t="str">
        <f t="shared" si="20"/>
        <v>142-10</v>
      </c>
      <c r="D1244" s="102" t="e" cm="1">
        <f t="array" aca="1" ref="D1244" ca="1">地区名(エリアマスタ[[#This Row],[地区]])</f>
        <v>#NAME?</v>
      </c>
      <c r="E1244" s="282">
        <f>エリアマスタ[[#This Row],[No]]</f>
        <v>10</v>
      </c>
      <c r="F1244" s="281" t="s">
        <v>3264</v>
      </c>
      <c r="G1244" s="283">
        <v>21</v>
      </c>
      <c r="H1244" s="283">
        <v>0</v>
      </c>
      <c r="I1244" s="283">
        <f>エリアマスタ[[#This Row],[戸建件数]]+エリアマスタ[[#This Row],[集合住宅件数]]</f>
        <v>21</v>
      </c>
      <c r="J1244" s="283" t="e" cm="1">
        <f t="array" aca="1" ref="J1244" ca="1">単価区分(エリアマスタ[[#This Row],[地区]])</f>
        <v>#NAME?</v>
      </c>
    </row>
    <row r="1245" spans="1:10">
      <c r="A1245" s="272">
        <v>143</v>
      </c>
      <c r="B1245" s="272">
        <v>1</v>
      </c>
      <c r="C1245" s="99" t="str">
        <f t="shared" si="20"/>
        <v>143-1</v>
      </c>
      <c r="D1245" s="102" t="e" cm="1">
        <f t="array" aca="1" ref="D1245" ca="1">地区名(エリアマスタ[[#This Row],[地区]])</f>
        <v>#NAME?</v>
      </c>
      <c r="E1245" s="282">
        <f>エリアマスタ[[#This Row],[No]]</f>
        <v>1</v>
      </c>
      <c r="F1245" s="281" t="s">
        <v>1169</v>
      </c>
      <c r="G1245" s="283">
        <v>160</v>
      </c>
      <c r="H1245" s="283">
        <v>120</v>
      </c>
      <c r="I1245" s="283">
        <f>エリアマスタ[[#This Row],[戸建件数]]+エリアマスタ[[#This Row],[集合住宅件数]]</f>
        <v>280</v>
      </c>
      <c r="J1245" s="283" t="e" cm="1">
        <f t="array" aca="1" ref="J1245" ca="1">単価区分(エリアマスタ[[#This Row],[地区]])</f>
        <v>#NAME?</v>
      </c>
    </row>
    <row r="1246" spans="1:10">
      <c r="A1246" s="272">
        <v>143</v>
      </c>
      <c r="B1246" s="272">
        <v>2</v>
      </c>
      <c r="C1246" s="99" t="str">
        <f t="shared" si="20"/>
        <v>143-2</v>
      </c>
      <c r="D1246" s="102" t="e" cm="1">
        <f t="array" aca="1" ref="D1246" ca="1">地区名(エリアマスタ[[#This Row],[地区]])</f>
        <v>#NAME?</v>
      </c>
      <c r="E1246" s="282">
        <f>エリアマスタ[[#This Row],[No]]</f>
        <v>2</v>
      </c>
      <c r="F1246" s="281" t="s">
        <v>1389</v>
      </c>
      <c r="G1246" s="283">
        <v>330</v>
      </c>
      <c r="H1246" s="283">
        <v>90</v>
      </c>
      <c r="I1246" s="283">
        <f>エリアマスタ[[#This Row],[戸建件数]]+エリアマスタ[[#This Row],[集合住宅件数]]</f>
        <v>420</v>
      </c>
      <c r="J1246" s="283" t="e" cm="1">
        <f t="array" aca="1" ref="J1246" ca="1">単価区分(エリアマスタ[[#This Row],[地区]])</f>
        <v>#NAME?</v>
      </c>
    </row>
    <row r="1247" spans="1:10">
      <c r="A1247" s="272">
        <v>143</v>
      </c>
      <c r="B1247" s="272">
        <v>3</v>
      </c>
      <c r="C1247" s="99" t="str">
        <f t="shared" si="20"/>
        <v>143-3</v>
      </c>
      <c r="D1247" s="102" t="e" cm="1">
        <f t="array" aca="1" ref="D1247" ca="1">地区名(エリアマスタ[[#This Row],[地区]])</f>
        <v>#NAME?</v>
      </c>
      <c r="E1247" s="282">
        <f>エリアマスタ[[#This Row],[No]]</f>
        <v>3</v>
      </c>
      <c r="F1247" s="281" t="s">
        <v>1390</v>
      </c>
      <c r="G1247" s="283">
        <v>170</v>
      </c>
      <c r="H1247" s="283">
        <v>35</v>
      </c>
      <c r="I1247" s="283">
        <f>エリアマスタ[[#This Row],[戸建件数]]+エリアマスタ[[#This Row],[集合住宅件数]]</f>
        <v>205</v>
      </c>
      <c r="J1247" s="283" t="e" cm="1">
        <f t="array" aca="1" ref="J1247" ca="1">単価区分(エリアマスタ[[#This Row],[地区]])</f>
        <v>#NAME?</v>
      </c>
    </row>
    <row r="1248" spans="1:10">
      <c r="A1248" s="272">
        <v>143</v>
      </c>
      <c r="B1248" s="272">
        <v>4</v>
      </c>
      <c r="C1248" s="99" t="str">
        <f t="shared" si="20"/>
        <v>143-4</v>
      </c>
      <c r="D1248" s="102" t="e" cm="1">
        <f t="array" aca="1" ref="D1248" ca="1">地区名(エリアマスタ[[#This Row],[地区]])</f>
        <v>#NAME?</v>
      </c>
      <c r="E1248" s="282">
        <f>エリアマスタ[[#This Row],[No]]</f>
        <v>4</v>
      </c>
      <c r="F1248" s="281" t="s">
        <v>1007</v>
      </c>
      <c r="G1248" s="283">
        <v>30</v>
      </c>
      <c r="H1248" s="283">
        <v>5</v>
      </c>
      <c r="I1248" s="283">
        <f>エリアマスタ[[#This Row],[戸建件数]]+エリアマスタ[[#This Row],[集合住宅件数]]</f>
        <v>35</v>
      </c>
      <c r="J1248" s="283" t="e" cm="1">
        <f t="array" aca="1" ref="J1248" ca="1">単価区分(エリアマスタ[[#This Row],[地区]])</f>
        <v>#NAME?</v>
      </c>
    </row>
    <row r="1249" spans="1:10">
      <c r="A1249" s="272">
        <v>143</v>
      </c>
      <c r="B1249" s="272">
        <v>5</v>
      </c>
      <c r="C1249" s="99" t="str">
        <f t="shared" si="20"/>
        <v>143-5</v>
      </c>
      <c r="D1249" s="102" t="e" cm="1">
        <f t="array" aca="1" ref="D1249" ca="1">地区名(エリアマスタ[[#This Row],[地区]])</f>
        <v>#NAME?</v>
      </c>
      <c r="E1249" s="282">
        <f>エリアマスタ[[#This Row],[No]]</f>
        <v>5</v>
      </c>
      <c r="F1249" s="281" t="s">
        <v>1008</v>
      </c>
      <c r="G1249" s="283">
        <v>155</v>
      </c>
      <c r="H1249" s="283">
        <v>95</v>
      </c>
      <c r="I1249" s="283">
        <f>エリアマスタ[[#This Row],[戸建件数]]+エリアマスタ[[#This Row],[集合住宅件数]]</f>
        <v>250</v>
      </c>
      <c r="J1249" s="283" t="e" cm="1">
        <f t="array" aca="1" ref="J1249" ca="1">単価区分(エリアマスタ[[#This Row],[地区]])</f>
        <v>#NAME?</v>
      </c>
    </row>
    <row r="1250" spans="1:10">
      <c r="A1250" s="272">
        <v>143</v>
      </c>
      <c r="B1250" s="272">
        <v>6</v>
      </c>
      <c r="C1250" s="99" t="str">
        <f t="shared" si="20"/>
        <v>143-6</v>
      </c>
      <c r="D1250" s="102" t="e" cm="1">
        <f t="array" aca="1" ref="D1250" ca="1">地区名(エリアマスタ[[#This Row],[地区]])</f>
        <v>#NAME?</v>
      </c>
      <c r="E1250" s="282">
        <f>エリアマスタ[[#This Row],[No]]</f>
        <v>6</v>
      </c>
      <c r="F1250" s="281" t="s">
        <v>1391</v>
      </c>
      <c r="G1250" s="283">
        <v>85</v>
      </c>
      <c r="H1250" s="283">
        <v>65</v>
      </c>
      <c r="I1250" s="283">
        <f>エリアマスタ[[#This Row],[戸建件数]]+エリアマスタ[[#This Row],[集合住宅件数]]</f>
        <v>150</v>
      </c>
      <c r="J1250" s="283" t="e" cm="1">
        <f t="array" aca="1" ref="J1250" ca="1">単価区分(エリアマスタ[[#This Row],[地区]])</f>
        <v>#NAME?</v>
      </c>
    </row>
    <row r="1251" spans="1:10">
      <c r="A1251" s="272">
        <v>143</v>
      </c>
      <c r="B1251" s="272">
        <v>7</v>
      </c>
      <c r="C1251" s="99" t="str">
        <f t="shared" si="20"/>
        <v>143-7</v>
      </c>
      <c r="D1251" s="102" t="e" cm="1">
        <f t="array" aca="1" ref="D1251" ca="1">地区名(エリアマスタ[[#This Row],[地区]])</f>
        <v>#NAME?</v>
      </c>
      <c r="E1251" s="282">
        <f>エリアマスタ[[#This Row],[No]]</f>
        <v>7</v>
      </c>
      <c r="F1251" s="281" t="s">
        <v>1392</v>
      </c>
      <c r="G1251" s="283">
        <v>80</v>
      </c>
      <c r="H1251" s="283">
        <v>25</v>
      </c>
      <c r="I1251" s="283">
        <f>エリアマスタ[[#This Row],[戸建件数]]+エリアマスタ[[#This Row],[集合住宅件数]]</f>
        <v>105</v>
      </c>
      <c r="J1251" s="283" t="e" cm="1">
        <f t="array" aca="1" ref="J1251" ca="1">単価区分(エリアマスタ[[#This Row],[地区]])</f>
        <v>#NAME?</v>
      </c>
    </row>
    <row r="1252" spans="1:10">
      <c r="A1252" s="272">
        <v>143</v>
      </c>
      <c r="B1252" s="272">
        <v>8</v>
      </c>
      <c r="C1252" s="99" t="str">
        <f t="shared" si="20"/>
        <v>143-8</v>
      </c>
      <c r="D1252" s="102" t="e" cm="1">
        <f t="array" aca="1" ref="D1252" ca="1">地区名(エリアマスタ[[#This Row],[地区]])</f>
        <v>#NAME?</v>
      </c>
      <c r="E1252" s="282">
        <f>エリアマスタ[[#This Row],[No]]</f>
        <v>8</v>
      </c>
      <c r="F1252" s="281" t="s">
        <v>1228</v>
      </c>
      <c r="G1252" s="283">
        <v>50</v>
      </c>
      <c r="H1252" s="283">
        <v>35</v>
      </c>
      <c r="I1252" s="283">
        <f>エリアマスタ[[#This Row],[戸建件数]]+エリアマスタ[[#This Row],[集合住宅件数]]</f>
        <v>85</v>
      </c>
      <c r="J1252" s="283" t="e" cm="1">
        <f t="array" aca="1" ref="J1252" ca="1">単価区分(エリアマスタ[[#This Row],[地区]])</f>
        <v>#NAME?</v>
      </c>
    </row>
    <row r="1253" spans="1:10">
      <c r="A1253" s="272">
        <v>143</v>
      </c>
      <c r="B1253" s="272">
        <v>9</v>
      </c>
      <c r="C1253" s="99" t="str">
        <f t="shared" si="20"/>
        <v>143-9</v>
      </c>
      <c r="D1253" s="102" t="e" cm="1">
        <f t="array" aca="1" ref="D1253" ca="1">地区名(エリアマスタ[[#This Row],[地区]])</f>
        <v>#NAME?</v>
      </c>
      <c r="E1253" s="282">
        <f>エリアマスタ[[#This Row],[No]]</f>
        <v>9</v>
      </c>
      <c r="F1253" s="281" t="s">
        <v>853</v>
      </c>
      <c r="G1253" s="283">
        <v>30</v>
      </c>
      <c r="H1253" s="283">
        <v>100</v>
      </c>
      <c r="I1253" s="283">
        <f>エリアマスタ[[#This Row],[戸建件数]]+エリアマスタ[[#This Row],[集合住宅件数]]</f>
        <v>130</v>
      </c>
      <c r="J1253" s="283" t="e" cm="1">
        <f t="array" aca="1" ref="J1253" ca="1">単価区分(エリアマスタ[[#This Row],[地区]])</f>
        <v>#NAME?</v>
      </c>
    </row>
    <row r="1254" spans="1:10">
      <c r="A1254" s="272">
        <v>143</v>
      </c>
      <c r="B1254" s="272">
        <v>10</v>
      </c>
      <c r="C1254" s="99" t="str">
        <f t="shared" si="20"/>
        <v>143-10</v>
      </c>
      <c r="D1254" s="102" t="e" cm="1">
        <f t="array" aca="1" ref="D1254" ca="1">地区名(エリアマスタ[[#This Row],[地区]])</f>
        <v>#NAME?</v>
      </c>
      <c r="E1254" s="282">
        <f>エリアマスタ[[#This Row],[No]]</f>
        <v>10</v>
      </c>
      <c r="F1254" s="281" t="s">
        <v>1393</v>
      </c>
      <c r="G1254" s="283">
        <v>330</v>
      </c>
      <c r="H1254" s="283">
        <v>120</v>
      </c>
      <c r="I1254" s="283">
        <f>エリアマスタ[[#This Row],[戸建件数]]+エリアマスタ[[#This Row],[集合住宅件数]]</f>
        <v>450</v>
      </c>
      <c r="J1254" s="283" t="e" cm="1">
        <f t="array" aca="1" ref="J1254" ca="1">単価区分(エリアマスタ[[#This Row],[地区]])</f>
        <v>#NAME?</v>
      </c>
    </row>
    <row r="1255" spans="1:10">
      <c r="A1255" s="272">
        <v>143</v>
      </c>
      <c r="B1255" s="272">
        <v>11</v>
      </c>
      <c r="C1255" s="99" t="str">
        <f t="shared" si="20"/>
        <v>143-11</v>
      </c>
      <c r="D1255" s="102" t="e" cm="1">
        <f t="array" aca="1" ref="D1255" ca="1">地区名(エリアマスタ[[#This Row],[地区]])</f>
        <v>#NAME?</v>
      </c>
      <c r="E1255" s="282">
        <f>エリアマスタ[[#This Row],[No]]</f>
        <v>11</v>
      </c>
      <c r="F1255" s="281" t="s">
        <v>1394</v>
      </c>
      <c r="G1255" s="283">
        <v>100</v>
      </c>
      <c r="H1255" s="283">
        <v>10</v>
      </c>
      <c r="I1255" s="283">
        <f>エリアマスタ[[#This Row],[戸建件数]]+エリアマスタ[[#This Row],[集合住宅件数]]</f>
        <v>110</v>
      </c>
      <c r="J1255" s="283" t="e" cm="1">
        <f t="array" aca="1" ref="J1255" ca="1">単価区分(エリアマスタ[[#This Row],[地区]])</f>
        <v>#NAME?</v>
      </c>
    </row>
    <row r="1256" spans="1:10">
      <c r="A1256" s="272">
        <v>143</v>
      </c>
      <c r="B1256" s="272">
        <v>14</v>
      </c>
      <c r="C1256" s="99" t="str">
        <f t="shared" si="20"/>
        <v>143-14</v>
      </c>
      <c r="D1256" s="102" t="e" cm="1">
        <f t="array" aca="1" ref="D1256" ca="1">地区名(エリアマスタ[[#This Row],[地区]])</f>
        <v>#NAME?</v>
      </c>
      <c r="E1256" s="282">
        <f>エリアマスタ[[#This Row],[No]]</f>
        <v>14</v>
      </c>
      <c r="F1256" s="281" t="s">
        <v>1397</v>
      </c>
      <c r="G1256" s="283">
        <v>120</v>
      </c>
      <c r="H1256" s="283">
        <v>80</v>
      </c>
      <c r="I1256" s="283">
        <f>エリアマスタ[[#This Row],[戸建件数]]+エリアマスタ[[#This Row],[集合住宅件数]]</f>
        <v>200</v>
      </c>
      <c r="J1256" s="283" t="e" cm="1">
        <f t="array" aca="1" ref="J1256" ca="1">単価区分(エリアマスタ[[#This Row],[地区]])</f>
        <v>#NAME?</v>
      </c>
    </row>
    <row r="1257" spans="1:10">
      <c r="A1257" s="272">
        <v>143</v>
      </c>
      <c r="B1257" s="272">
        <v>15</v>
      </c>
      <c r="C1257" s="99" t="str">
        <f t="shared" si="20"/>
        <v>143-15</v>
      </c>
      <c r="D1257" s="102" t="e" cm="1">
        <f t="array" aca="1" ref="D1257" ca="1">地区名(エリアマスタ[[#This Row],[地区]])</f>
        <v>#NAME?</v>
      </c>
      <c r="E1257" s="282">
        <f>エリアマスタ[[#This Row],[No]]</f>
        <v>15</v>
      </c>
      <c r="F1257" s="281" t="s">
        <v>988</v>
      </c>
      <c r="G1257" s="283">
        <v>50</v>
      </c>
      <c r="H1257" s="283">
        <v>20</v>
      </c>
      <c r="I1257" s="283">
        <f>エリアマスタ[[#This Row],[戸建件数]]+エリアマスタ[[#This Row],[集合住宅件数]]</f>
        <v>70</v>
      </c>
      <c r="J1257" s="283" t="e" cm="1">
        <f t="array" aca="1" ref="J1257" ca="1">単価区分(エリアマスタ[[#This Row],[地区]])</f>
        <v>#NAME?</v>
      </c>
    </row>
    <row r="1258" spans="1:10">
      <c r="A1258" s="272">
        <v>143</v>
      </c>
      <c r="B1258" s="272">
        <v>16</v>
      </c>
      <c r="C1258" s="99" t="str">
        <f t="shared" si="20"/>
        <v>143-16</v>
      </c>
      <c r="D1258" s="102" t="e" cm="1">
        <f t="array" aca="1" ref="D1258" ca="1">地区名(エリアマスタ[[#This Row],[地区]])</f>
        <v>#NAME?</v>
      </c>
      <c r="E1258" s="282">
        <f>エリアマスタ[[#This Row],[No]]</f>
        <v>16</v>
      </c>
      <c r="F1258" s="281" t="s">
        <v>1011</v>
      </c>
      <c r="G1258" s="283">
        <v>20</v>
      </c>
      <c r="H1258" s="283">
        <v>0</v>
      </c>
      <c r="I1258" s="283">
        <f>エリアマスタ[[#This Row],[戸建件数]]+エリアマスタ[[#This Row],[集合住宅件数]]</f>
        <v>20</v>
      </c>
      <c r="J1258" s="283" t="e" cm="1">
        <f t="array" aca="1" ref="J1258" ca="1">単価区分(エリアマスタ[[#This Row],[地区]])</f>
        <v>#NAME?</v>
      </c>
    </row>
    <row r="1259" spans="1:10">
      <c r="A1259" s="272">
        <v>143</v>
      </c>
      <c r="B1259" s="272">
        <v>17</v>
      </c>
      <c r="C1259" s="99" t="str">
        <f t="shared" si="20"/>
        <v>143-17</v>
      </c>
      <c r="D1259" s="102" t="e" cm="1">
        <f t="array" aca="1" ref="D1259" ca="1">地区名(エリアマスタ[[#This Row],[地区]])</f>
        <v>#NAME?</v>
      </c>
      <c r="E1259" s="282">
        <f>エリアマスタ[[#This Row],[No]]</f>
        <v>17</v>
      </c>
      <c r="F1259" s="281" t="s">
        <v>1398</v>
      </c>
      <c r="G1259" s="283">
        <v>120</v>
      </c>
      <c r="H1259" s="283">
        <v>55</v>
      </c>
      <c r="I1259" s="283">
        <f>エリアマスタ[[#This Row],[戸建件数]]+エリアマスタ[[#This Row],[集合住宅件数]]</f>
        <v>175</v>
      </c>
      <c r="J1259" s="283" t="e" cm="1">
        <f t="array" aca="1" ref="J1259" ca="1">単価区分(エリアマスタ[[#This Row],[地区]])</f>
        <v>#NAME?</v>
      </c>
    </row>
    <row r="1260" spans="1:10">
      <c r="A1260" s="272">
        <v>143</v>
      </c>
      <c r="B1260" s="272">
        <v>18</v>
      </c>
      <c r="C1260" s="99" t="str">
        <f t="shared" si="20"/>
        <v>143-18</v>
      </c>
      <c r="D1260" s="102" t="e" cm="1">
        <f t="array" aca="1" ref="D1260" ca="1">地区名(エリアマスタ[[#This Row],[地区]])</f>
        <v>#NAME?</v>
      </c>
      <c r="E1260" s="282">
        <f>エリアマスタ[[#This Row],[No]]</f>
        <v>18</v>
      </c>
      <c r="F1260" s="281" t="s">
        <v>1399</v>
      </c>
      <c r="G1260" s="283">
        <v>50</v>
      </c>
      <c r="H1260" s="283">
        <v>5</v>
      </c>
      <c r="I1260" s="283">
        <f>エリアマスタ[[#This Row],[戸建件数]]+エリアマスタ[[#This Row],[集合住宅件数]]</f>
        <v>55</v>
      </c>
      <c r="J1260" s="283" t="e" cm="1">
        <f t="array" aca="1" ref="J1260" ca="1">単価区分(エリアマスタ[[#This Row],[地区]])</f>
        <v>#NAME?</v>
      </c>
    </row>
    <row r="1261" spans="1:10">
      <c r="A1261" s="272">
        <v>144</v>
      </c>
      <c r="B1261" s="272">
        <v>1</v>
      </c>
      <c r="C1261" s="99" t="str">
        <f t="shared" si="20"/>
        <v>144-1</v>
      </c>
      <c r="D1261" s="102" t="e" cm="1">
        <f t="array" aca="1" ref="D1261" ca="1">地区名(エリアマスタ[[#This Row],[地区]])</f>
        <v>#NAME?</v>
      </c>
      <c r="E1261" s="282">
        <f>エリアマスタ[[#This Row],[No]]</f>
        <v>1</v>
      </c>
      <c r="F1261" s="281" t="s">
        <v>1400</v>
      </c>
      <c r="G1261" s="283">
        <v>130</v>
      </c>
      <c r="H1261" s="283">
        <v>50</v>
      </c>
      <c r="I1261" s="283">
        <f>エリアマスタ[[#This Row],[戸建件数]]+エリアマスタ[[#This Row],[集合住宅件数]]</f>
        <v>180</v>
      </c>
      <c r="J1261" s="283" t="e" cm="1">
        <f t="array" aca="1" ref="J1261" ca="1">単価区分(エリアマスタ[[#This Row],[地区]])</f>
        <v>#NAME?</v>
      </c>
    </row>
    <row r="1262" spans="1:10">
      <c r="A1262" s="272">
        <v>144</v>
      </c>
      <c r="B1262" s="272">
        <v>2</v>
      </c>
      <c r="C1262" s="99" t="str">
        <f t="shared" si="20"/>
        <v>144-2</v>
      </c>
      <c r="D1262" s="102" t="e" cm="1">
        <f t="array" aca="1" ref="D1262" ca="1">地区名(エリアマスタ[[#This Row],[地区]])</f>
        <v>#NAME?</v>
      </c>
      <c r="E1262" s="282">
        <f>エリアマスタ[[#This Row],[No]]</f>
        <v>2</v>
      </c>
      <c r="F1262" s="281" t="s">
        <v>99</v>
      </c>
      <c r="G1262" s="283">
        <v>50</v>
      </c>
      <c r="H1262" s="283">
        <v>40</v>
      </c>
      <c r="I1262" s="283">
        <f>エリアマスタ[[#This Row],[戸建件数]]+エリアマスタ[[#This Row],[集合住宅件数]]</f>
        <v>90</v>
      </c>
      <c r="J1262" s="283" t="e" cm="1">
        <f t="array" aca="1" ref="J1262" ca="1">単価区分(エリアマスタ[[#This Row],[地区]])</f>
        <v>#NAME?</v>
      </c>
    </row>
    <row r="1263" spans="1:10">
      <c r="A1263" s="272">
        <v>144</v>
      </c>
      <c r="B1263" s="272">
        <v>3</v>
      </c>
      <c r="C1263" s="99" t="str">
        <f t="shared" si="20"/>
        <v>144-3</v>
      </c>
      <c r="D1263" s="102" t="e" cm="1">
        <f t="array" aca="1" ref="D1263" ca="1">地区名(エリアマスタ[[#This Row],[地区]])</f>
        <v>#NAME?</v>
      </c>
      <c r="E1263" s="282">
        <f>エリアマスタ[[#This Row],[No]]</f>
        <v>3</v>
      </c>
      <c r="F1263" s="281" t="s">
        <v>1401</v>
      </c>
      <c r="G1263" s="283">
        <v>40</v>
      </c>
      <c r="H1263" s="283">
        <v>30</v>
      </c>
      <c r="I1263" s="283">
        <f>エリアマスタ[[#This Row],[戸建件数]]+エリアマスタ[[#This Row],[集合住宅件数]]</f>
        <v>70</v>
      </c>
      <c r="J1263" s="283" t="e" cm="1">
        <f t="array" aca="1" ref="J1263" ca="1">単価区分(エリアマスタ[[#This Row],[地区]])</f>
        <v>#NAME?</v>
      </c>
    </row>
    <row r="1264" spans="1:10">
      <c r="A1264" s="272">
        <v>144</v>
      </c>
      <c r="B1264" s="272">
        <v>4</v>
      </c>
      <c r="C1264" s="99" t="str">
        <f t="shared" si="20"/>
        <v>144-4</v>
      </c>
      <c r="D1264" s="102" t="e" cm="1">
        <f t="array" aca="1" ref="D1264" ca="1">地区名(エリアマスタ[[#This Row],[地区]])</f>
        <v>#NAME?</v>
      </c>
      <c r="E1264" s="282">
        <f>エリアマスタ[[#This Row],[No]]</f>
        <v>4</v>
      </c>
      <c r="F1264" s="281" t="s">
        <v>1402</v>
      </c>
      <c r="G1264" s="283">
        <v>30</v>
      </c>
      <c r="H1264" s="283">
        <v>20</v>
      </c>
      <c r="I1264" s="283">
        <f>エリアマスタ[[#This Row],[戸建件数]]+エリアマスタ[[#This Row],[集合住宅件数]]</f>
        <v>50</v>
      </c>
      <c r="J1264" s="283" t="e" cm="1">
        <f t="array" aca="1" ref="J1264" ca="1">単価区分(エリアマスタ[[#This Row],[地区]])</f>
        <v>#NAME?</v>
      </c>
    </row>
    <row r="1265" spans="1:10">
      <c r="A1265" s="272">
        <v>144</v>
      </c>
      <c r="B1265" s="272">
        <v>5</v>
      </c>
      <c r="C1265" s="99" t="str">
        <f t="shared" si="20"/>
        <v>144-5</v>
      </c>
      <c r="D1265" s="102" t="e" cm="1">
        <f t="array" aca="1" ref="D1265" ca="1">地区名(エリアマスタ[[#This Row],[地区]])</f>
        <v>#NAME?</v>
      </c>
      <c r="E1265" s="282">
        <f>エリアマスタ[[#This Row],[No]]</f>
        <v>5</v>
      </c>
      <c r="F1265" s="281" t="s">
        <v>1403</v>
      </c>
      <c r="G1265" s="283">
        <v>80</v>
      </c>
      <c r="H1265" s="283">
        <v>35</v>
      </c>
      <c r="I1265" s="283">
        <f>エリアマスタ[[#This Row],[戸建件数]]+エリアマスタ[[#This Row],[集合住宅件数]]</f>
        <v>115</v>
      </c>
      <c r="J1265" s="283" t="e" cm="1">
        <f t="array" aca="1" ref="J1265" ca="1">単価区分(エリアマスタ[[#This Row],[地区]])</f>
        <v>#NAME?</v>
      </c>
    </row>
    <row r="1266" spans="1:10">
      <c r="A1266" s="272">
        <v>144</v>
      </c>
      <c r="B1266" s="272">
        <v>6</v>
      </c>
      <c r="C1266" s="99" t="str">
        <f t="shared" si="20"/>
        <v>144-6</v>
      </c>
      <c r="D1266" s="102" t="e" cm="1">
        <f t="array" aca="1" ref="D1266" ca="1">地区名(エリアマスタ[[#This Row],[地区]])</f>
        <v>#NAME?</v>
      </c>
      <c r="E1266" s="282">
        <f>エリアマスタ[[#This Row],[No]]</f>
        <v>6</v>
      </c>
      <c r="F1266" s="281" t="s">
        <v>152</v>
      </c>
      <c r="G1266" s="283">
        <v>15</v>
      </c>
      <c r="H1266" s="283">
        <v>10</v>
      </c>
      <c r="I1266" s="283">
        <f>エリアマスタ[[#This Row],[戸建件数]]+エリアマスタ[[#This Row],[集合住宅件数]]</f>
        <v>25</v>
      </c>
      <c r="J1266" s="283" t="e" cm="1">
        <f t="array" aca="1" ref="J1266" ca="1">単価区分(エリアマスタ[[#This Row],[地区]])</f>
        <v>#NAME?</v>
      </c>
    </row>
    <row r="1267" spans="1:10">
      <c r="A1267" s="272">
        <v>144</v>
      </c>
      <c r="B1267" s="272">
        <v>7</v>
      </c>
      <c r="C1267" s="99" t="str">
        <f t="shared" si="20"/>
        <v>144-7</v>
      </c>
      <c r="D1267" s="102" t="e" cm="1">
        <f t="array" aca="1" ref="D1267" ca="1">地区名(エリアマスタ[[#This Row],[地区]])</f>
        <v>#NAME?</v>
      </c>
      <c r="E1267" s="282">
        <f>エリアマスタ[[#This Row],[No]]</f>
        <v>7</v>
      </c>
      <c r="F1267" s="281" t="s">
        <v>1404</v>
      </c>
      <c r="G1267" s="283">
        <v>80</v>
      </c>
      <c r="H1267" s="283">
        <v>20</v>
      </c>
      <c r="I1267" s="283">
        <f>エリアマスタ[[#This Row],[戸建件数]]+エリアマスタ[[#This Row],[集合住宅件数]]</f>
        <v>100</v>
      </c>
      <c r="J1267" s="283" t="e" cm="1">
        <f t="array" aca="1" ref="J1267" ca="1">単価区分(エリアマスタ[[#This Row],[地区]])</f>
        <v>#NAME?</v>
      </c>
    </row>
    <row r="1268" spans="1:10">
      <c r="A1268" s="272">
        <v>144</v>
      </c>
      <c r="B1268" s="272">
        <v>8</v>
      </c>
      <c r="C1268" s="99" t="str">
        <f t="shared" si="20"/>
        <v>144-8</v>
      </c>
      <c r="D1268" s="102" t="e" cm="1">
        <f t="array" aca="1" ref="D1268" ca="1">地区名(エリアマスタ[[#This Row],[地区]])</f>
        <v>#NAME?</v>
      </c>
      <c r="E1268" s="282">
        <f>エリアマスタ[[#This Row],[No]]</f>
        <v>8</v>
      </c>
      <c r="F1268" s="281" t="s">
        <v>1405</v>
      </c>
      <c r="G1268" s="283">
        <v>60</v>
      </c>
      <c r="H1268" s="283">
        <v>15</v>
      </c>
      <c r="I1268" s="283">
        <f>エリアマスタ[[#This Row],[戸建件数]]+エリアマスタ[[#This Row],[集合住宅件数]]</f>
        <v>75</v>
      </c>
      <c r="J1268" s="283" t="e" cm="1">
        <f t="array" aca="1" ref="J1268" ca="1">単価区分(エリアマスタ[[#This Row],[地区]])</f>
        <v>#NAME?</v>
      </c>
    </row>
    <row r="1269" spans="1:10">
      <c r="A1269" s="272">
        <v>144</v>
      </c>
      <c r="B1269" s="272">
        <v>9</v>
      </c>
      <c r="C1269" s="99" t="str">
        <f t="shared" si="20"/>
        <v>144-9</v>
      </c>
      <c r="D1269" s="102" t="e" cm="1">
        <f t="array" aca="1" ref="D1269" ca="1">地区名(エリアマスタ[[#This Row],[地区]])</f>
        <v>#NAME?</v>
      </c>
      <c r="E1269" s="282">
        <f>エリアマスタ[[#This Row],[No]]</f>
        <v>9</v>
      </c>
      <c r="F1269" s="281" t="s">
        <v>1406</v>
      </c>
      <c r="G1269" s="283">
        <v>50</v>
      </c>
      <c r="H1269" s="283">
        <v>5</v>
      </c>
      <c r="I1269" s="283">
        <f>エリアマスタ[[#This Row],[戸建件数]]+エリアマスタ[[#This Row],[集合住宅件数]]</f>
        <v>55</v>
      </c>
      <c r="J1269" s="283" t="e" cm="1">
        <f t="array" aca="1" ref="J1269" ca="1">単価区分(エリアマスタ[[#This Row],[地区]])</f>
        <v>#NAME?</v>
      </c>
    </row>
    <row r="1270" spans="1:10">
      <c r="A1270" s="272">
        <v>144</v>
      </c>
      <c r="B1270" s="272">
        <v>10</v>
      </c>
      <c r="C1270" s="99" t="str">
        <f t="shared" si="20"/>
        <v>144-10</v>
      </c>
      <c r="D1270" s="102" t="e" cm="1">
        <f t="array" aca="1" ref="D1270" ca="1">地区名(エリアマスタ[[#This Row],[地区]])</f>
        <v>#NAME?</v>
      </c>
      <c r="E1270" s="282">
        <f>エリアマスタ[[#This Row],[No]]</f>
        <v>10</v>
      </c>
      <c r="F1270" s="281" t="s">
        <v>1407</v>
      </c>
      <c r="G1270" s="283">
        <v>180</v>
      </c>
      <c r="H1270" s="283">
        <v>30</v>
      </c>
      <c r="I1270" s="283">
        <f>エリアマスタ[[#This Row],[戸建件数]]+エリアマスタ[[#This Row],[集合住宅件数]]</f>
        <v>210</v>
      </c>
      <c r="J1270" s="283" t="e" cm="1">
        <f t="array" aca="1" ref="J1270" ca="1">単価区分(エリアマスタ[[#This Row],[地区]])</f>
        <v>#NAME?</v>
      </c>
    </row>
    <row r="1271" spans="1:10">
      <c r="A1271" s="272">
        <v>144</v>
      </c>
      <c r="B1271" s="272">
        <v>11</v>
      </c>
      <c r="C1271" s="99" t="str">
        <f t="shared" si="20"/>
        <v>144-11</v>
      </c>
      <c r="D1271" s="102" t="e" cm="1">
        <f t="array" aca="1" ref="D1271" ca="1">地区名(エリアマスタ[[#This Row],[地区]])</f>
        <v>#NAME?</v>
      </c>
      <c r="E1271" s="282">
        <f>エリアマスタ[[#This Row],[No]]</f>
        <v>11</v>
      </c>
      <c r="F1271" s="281" t="s">
        <v>997</v>
      </c>
      <c r="G1271" s="283">
        <v>10</v>
      </c>
      <c r="H1271" s="283">
        <v>15</v>
      </c>
      <c r="I1271" s="283">
        <f>エリアマスタ[[#This Row],[戸建件数]]+エリアマスタ[[#This Row],[集合住宅件数]]</f>
        <v>25</v>
      </c>
      <c r="J1271" s="283" t="e" cm="1">
        <f t="array" aca="1" ref="J1271" ca="1">単価区分(エリアマスタ[[#This Row],[地区]])</f>
        <v>#NAME?</v>
      </c>
    </row>
    <row r="1272" spans="1:10">
      <c r="A1272" s="272">
        <v>144</v>
      </c>
      <c r="B1272" s="272">
        <v>12</v>
      </c>
      <c r="C1272" s="99" t="str">
        <f t="shared" si="20"/>
        <v>144-12</v>
      </c>
      <c r="D1272" s="102" t="e" cm="1">
        <f t="array" aca="1" ref="D1272" ca="1">地区名(エリアマスタ[[#This Row],[地区]])</f>
        <v>#NAME?</v>
      </c>
      <c r="E1272" s="282">
        <f>エリアマスタ[[#This Row],[No]]</f>
        <v>12</v>
      </c>
      <c r="F1272" s="281" t="s">
        <v>1408</v>
      </c>
      <c r="G1272" s="283">
        <v>120</v>
      </c>
      <c r="H1272" s="283">
        <v>10</v>
      </c>
      <c r="I1272" s="283">
        <f>エリアマスタ[[#This Row],[戸建件数]]+エリアマスタ[[#This Row],[集合住宅件数]]</f>
        <v>130</v>
      </c>
      <c r="J1272" s="283" t="e" cm="1">
        <f t="array" aca="1" ref="J1272" ca="1">単価区分(エリアマスタ[[#This Row],[地区]])</f>
        <v>#NAME?</v>
      </c>
    </row>
    <row r="1273" spans="1:10">
      <c r="A1273" s="272">
        <v>144</v>
      </c>
      <c r="B1273" s="272">
        <v>13</v>
      </c>
      <c r="C1273" s="99" t="str">
        <f t="shared" si="20"/>
        <v>144-13</v>
      </c>
      <c r="D1273" s="102" t="e" cm="1">
        <f t="array" aca="1" ref="D1273" ca="1">地区名(エリアマスタ[[#This Row],[地区]])</f>
        <v>#NAME?</v>
      </c>
      <c r="E1273" s="282">
        <f>エリアマスタ[[#This Row],[No]]</f>
        <v>13</v>
      </c>
      <c r="F1273" s="281" t="s">
        <v>1409</v>
      </c>
      <c r="G1273" s="283">
        <v>60</v>
      </c>
      <c r="H1273" s="283">
        <v>5</v>
      </c>
      <c r="I1273" s="283">
        <f>エリアマスタ[[#This Row],[戸建件数]]+エリアマスタ[[#This Row],[集合住宅件数]]</f>
        <v>65</v>
      </c>
      <c r="J1273" s="283" t="e" cm="1">
        <f t="array" aca="1" ref="J1273" ca="1">単価区分(エリアマスタ[[#This Row],[地区]])</f>
        <v>#NAME?</v>
      </c>
    </row>
    <row r="1274" spans="1:10">
      <c r="A1274" s="272">
        <v>144</v>
      </c>
      <c r="B1274" s="272">
        <v>14</v>
      </c>
      <c r="C1274" s="99" t="str">
        <f t="shared" si="20"/>
        <v>144-14</v>
      </c>
      <c r="D1274" s="102" t="e" cm="1">
        <f t="array" aca="1" ref="D1274" ca="1">地区名(エリアマスタ[[#This Row],[地区]])</f>
        <v>#NAME?</v>
      </c>
      <c r="E1274" s="282">
        <f>エリアマスタ[[#This Row],[No]]</f>
        <v>14</v>
      </c>
      <c r="F1274" s="281" t="s">
        <v>1410</v>
      </c>
      <c r="G1274" s="283">
        <v>220</v>
      </c>
      <c r="H1274" s="283">
        <v>230</v>
      </c>
      <c r="I1274" s="283">
        <f>エリアマスタ[[#This Row],[戸建件数]]+エリアマスタ[[#This Row],[集合住宅件数]]</f>
        <v>450</v>
      </c>
      <c r="J1274" s="283" t="e" cm="1">
        <f t="array" aca="1" ref="J1274" ca="1">単価区分(エリアマスタ[[#This Row],[地区]])</f>
        <v>#NAME?</v>
      </c>
    </row>
    <row r="1275" spans="1:10">
      <c r="A1275" s="272">
        <v>144</v>
      </c>
      <c r="B1275" s="272">
        <v>15</v>
      </c>
      <c r="C1275" s="99" t="str">
        <f t="shared" si="20"/>
        <v>144-15</v>
      </c>
      <c r="D1275" s="102" t="e" cm="1">
        <f t="array" aca="1" ref="D1275" ca="1">地区名(エリアマスタ[[#This Row],[地区]])</f>
        <v>#NAME?</v>
      </c>
      <c r="E1275" s="282">
        <f>エリアマスタ[[#This Row],[No]]</f>
        <v>15</v>
      </c>
      <c r="F1275" s="281" t="s">
        <v>1411</v>
      </c>
      <c r="G1275" s="283">
        <v>140</v>
      </c>
      <c r="H1275" s="283">
        <v>100</v>
      </c>
      <c r="I1275" s="283">
        <f>エリアマスタ[[#This Row],[戸建件数]]+エリアマスタ[[#This Row],[集合住宅件数]]</f>
        <v>240</v>
      </c>
      <c r="J1275" s="283" t="e" cm="1">
        <f t="array" aca="1" ref="J1275" ca="1">単価区分(エリアマスタ[[#This Row],[地区]])</f>
        <v>#NAME?</v>
      </c>
    </row>
    <row r="1276" spans="1:10">
      <c r="A1276" s="272">
        <v>144</v>
      </c>
      <c r="B1276" s="272">
        <v>16</v>
      </c>
      <c r="C1276" s="99" t="str">
        <f t="shared" si="20"/>
        <v>144-16</v>
      </c>
      <c r="D1276" s="102" t="e" cm="1">
        <f t="array" aca="1" ref="D1276" ca="1">地区名(エリアマスタ[[#This Row],[地区]])</f>
        <v>#NAME?</v>
      </c>
      <c r="E1276" s="282">
        <f>エリアマスタ[[#This Row],[No]]</f>
        <v>16</v>
      </c>
      <c r="F1276" s="281" t="s">
        <v>1412</v>
      </c>
      <c r="G1276" s="283">
        <v>130</v>
      </c>
      <c r="H1276" s="283">
        <v>65</v>
      </c>
      <c r="I1276" s="283">
        <f>エリアマスタ[[#This Row],[戸建件数]]+エリアマスタ[[#This Row],[集合住宅件数]]</f>
        <v>195</v>
      </c>
      <c r="J1276" s="283" t="e" cm="1">
        <f t="array" aca="1" ref="J1276" ca="1">単価区分(エリアマスタ[[#This Row],[地区]])</f>
        <v>#NAME?</v>
      </c>
    </row>
    <row r="1277" spans="1:10">
      <c r="A1277" s="272">
        <v>144</v>
      </c>
      <c r="B1277" s="272">
        <v>17</v>
      </c>
      <c r="C1277" s="99" t="str">
        <f t="shared" si="20"/>
        <v>144-17</v>
      </c>
      <c r="D1277" s="102" t="e" cm="1">
        <f t="array" aca="1" ref="D1277" ca="1">地区名(エリアマスタ[[#This Row],[地区]])</f>
        <v>#NAME?</v>
      </c>
      <c r="E1277" s="282">
        <f>エリアマスタ[[#This Row],[No]]</f>
        <v>17</v>
      </c>
      <c r="F1277" s="281" t="s">
        <v>1413</v>
      </c>
      <c r="G1277" s="283">
        <v>50</v>
      </c>
      <c r="H1277" s="283">
        <v>0</v>
      </c>
      <c r="I1277" s="283">
        <f>エリアマスタ[[#This Row],[戸建件数]]+エリアマスタ[[#This Row],[集合住宅件数]]</f>
        <v>50</v>
      </c>
      <c r="J1277" s="283" t="e" cm="1">
        <f t="array" aca="1" ref="J1277" ca="1">単価区分(エリアマスタ[[#This Row],[地区]])</f>
        <v>#NAME?</v>
      </c>
    </row>
    <row r="1278" spans="1:10">
      <c r="A1278" s="272">
        <v>144</v>
      </c>
      <c r="B1278" s="272">
        <v>18</v>
      </c>
      <c r="C1278" s="99" t="str">
        <f t="shared" si="20"/>
        <v>144-18</v>
      </c>
      <c r="D1278" s="102" t="e" cm="1">
        <f t="array" aca="1" ref="D1278" ca="1">地区名(エリアマスタ[[#This Row],[地区]])</f>
        <v>#NAME?</v>
      </c>
      <c r="E1278" s="282">
        <f>エリアマスタ[[#This Row],[No]]</f>
        <v>18</v>
      </c>
      <c r="F1278" s="281" t="s">
        <v>1414</v>
      </c>
      <c r="G1278" s="283">
        <v>70</v>
      </c>
      <c r="H1278" s="283">
        <v>155</v>
      </c>
      <c r="I1278" s="283">
        <f>エリアマスタ[[#This Row],[戸建件数]]+エリアマスタ[[#This Row],[集合住宅件数]]</f>
        <v>225</v>
      </c>
      <c r="J1278" s="283" t="e" cm="1">
        <f t="array" aca="1" ref="J1278" ca="1">単価区分(エリアマスタ[[#This Row],[地区]])</f>
        <v>#NAME?</v>
      </c>
    </row>
    <row r="1279" spans="1:10">
      <c r="A1279" s="272">
        <v>144</v>
      </c>
      <c r="B1279" s="272">
        <v>19</v>
      </c>
      <c r="C1279" s="99" t="str">
        <f t="shared" si="20"/>
        <v>144-19</v>
      </c>
      <c r="D1279" s="102" t="e" cm="1">
        <f t="array" aca="1" ref="D1279" ca="1">地区名(エリアマスタ[[#This Row],[地区]])</f>
        <v>#NAME?</v>
      </c>
      <c r="E1279" s="282">
        <f>エリアマスタ[[#This Row],[No]]</f>
        <v>19</v>
      </c>
      <c r="F1279" s="281" t="s">
        <v>1415</v>
      </c>
      <c r="G1279" s="283">
        <v>300</v>
      </c>
      <c r="H1279" s="283">
        <v>210</v>
      </c>
      <c r="I1279" s="283">
        <f>エリアマスタ[[#This Row],[戸建件数]]+エリアマスタ[[#This Row],[集合住宅件数]]</f>
        <v>510</v>
      </c>
      <c r="J1279" s="283" t="e" cm="1">
        <f t="array" aca="1" ref="J1279" ca="1">単価区分(エリアマスタ[[#This Row],[地区]])</f>
        <v>#NAME?</v>
      </c>
    </row>
    <row r="1280" spans="1:10">
      <c r="A1280" s="272">
        <v>144</v>
      </c>
      <c r="B1280" s="272">
        <v>20</v>
      </c>
      <c r="C1280" s="99" t="str">
        <f t="shared" si="20"/>
        <v>144-20</v>
      </c>
      <c r="D1280" s="102" t="e" cm="1">
        <f t="array" aca="1" ref="D1280" ca="1">地区名(エリアマスタ[[#This Row],[地区]])</f>
        <v>#NAME?</v>
      </c>
      <c r="E1280" s="282">
        <f>エリアマスタ[[#This Row],[No]]</f>
        <v>20</v>
      </c>
      <c r="F1280" s="281" t="s">
        <v>1416</v>
      </c>
      <c r="G1280" s="283">
        <v>250</v>
      </c>
      <c r="H1280" s="283">
        <v>110</v>
      </c>
      <c r="I1280" s="283">
        <f>エリアマスタ[[#This Row],[戸建件数]]+エリアマスタ[[#This Row],[集合住宅件数]]</f>
        <v>360</v>
      </c>
      <c r="J1280" s="283" t="e" cm="1">
        <f t="array" aca="1" ref="J1280" ca="1">単価区分(エリアマスタ[[#This Row],[地区]])</f>
        <v>#NAME?</v>
      </c>
    </row>
    <row r="1281" spans="1:10">
      <c r="A1281" s="272">
        <v>144</v>
      </c>
      <c r="B1281" s="272">
        <v>23</v>
      </c>
      <c r="C1281" s="99" t="str">
        <f t="shared" si="20"/>
        <v>144-23</v>
      </c>
      <c r="D1281" s="102" t="e" cm="1">
        <f t="array" aca="1" ref="D1281" ca="1">地区名(エリアマスタ[[#This Row],[地区]])</f>
        <v>#NAME?</v>
      </c>
      <c r="E1281" s="282">
        <f>エリアマスタ[[#This Row],[No]]</f>
        <v>23</v>
      </c>
      <c r="F1281" s="281" t="s">
        <v>2088</v>
      </c>
      <c r="G1281" s="283">
        <v>80</v>
      </c>
      <c r="H1281" s="283">
        <v>10</v>
      </c>
      <c r="I1281" s="283">
        <f>エリアマスタ[[#This Row],[戸建件数]]+エリアマスタ[[#This Row],[集合住宅件数]]</f>
        <v>90</v>
      </c>
      <c r="J1281" s="283" t="e" cm="1">
        <f t="array" aca="1" ref="J1281" ca="1">単価区分(エリアマスタ[[#This Row],[地区]])</f>
        <v>#NAME?</v>
      </c>
    </row>
    <row r="1282" spans="1:10">
      <c r="A1282" s="272">
        <v>145</v>
      </c>
      <c r="B1282" s="272">
        <v>1</v>
      </c>
      <c r="C1282" s="99" t="str">
        <f t="shared" si="20"/>
        <v>145-1</v>
      </c>
      <c r="D1282" s="102" t="e" cm="1">
        <f t="array" aca="1" ref="D1282" ca="1">地区名(エリアマスタ[[#This Row],[地区]])</f>
        <v>#NAME?</v>
      </c>
      <c r="E1282" s="282">
        <f>エリアマスタ[[#This Row],[No]]</f>
        <v>1</v>
      </c>
      <c r="F1282" s="281" t="s">
        <v>1634</v>
      </c>
      <c r="G1282" s="283">
        <v>290</v>
      </c>
      <c r="H1282" s="283">
        <v>30</v>
      </c>
      <c r="I1282" s="283">
        <f>エリアマスタ[[#This Row],[戸建件数]]+エリアマスタ[[#This Row],[集合住宅件数]]</f>
        <v>320</v>
      </c>
      <c r="J1282" s="283" t="e" cm="1">
        <f t="array" aca="1" ref="J1282" ca="1">単価区分(エリアマスタ[[#This Row],[地区]])</f>
        <v>#NAME?</v>
      </c>
    </row>
    <row r="1283" spans="1:10">
      <c r="A1283" s="272">
        <v>145</v>
      </c>
      <c r="B1283" s="272">
        <v>5</v>
      </c>
      <c r="C1283" s="99" t="str">
        <f t="shared" si="20"/>
        <v>145-5</v>
      </c>
      <c r="D1283" s="102" t="e" cm="1">
        <f t="array" aca="1" ref="D1283" ca="1">地区名(エリアマスタ[[#This Row],[地区]])</f>
        <v>#NAME?</v>
      </c>
      <c r="E1283" s="282">
        <f>エリアマスタ[[#This Row],[No]]</f>
        <v>5</v>
      </c>
      <c r="F1283" s="281" t="s">
        <v>1637</v>
      </c>
      <c r="G1283" s="283">
        <v>445</v>
      </c>
      <c r="H1283" s="283">
        <v>85</v>
      </c>
      <c r="I1283" s="283">
        <f>エリアマスタ[[#This Row],[戸建件数]]+エリアマスタ[[#This Row],[集合住宅件数]]</f>
        <v>530</v>
      </c>
      <c r="J1283" s="283" t="e" cm="1">
        <f t="array" aca="1" ref="J1283" ca="1">単価区分(エリアマスタ[[#This Row],[地区]])</f>
        <v>#NAME?</v>
      </c>
    </row>
    <row r="1284" spans="1:10">
      <c r="A1284" s="272">
        <v>145</v>
      </c>
      <c r="B1284" s="272">
        <v>8</v>
      </c>
      <c r="C1284" s="99" t="str">
        <f t="shared" ref="C1284:C1331" si="21">A1284&amp;"-"&amp;B1284</f>
        <v>145-8</v>
      </c>
      <c r="D1284" s="102" t="e" cm="1">
        <f t="array" aca="1" ref="D1284" ca="1">地区名(エリアマスタ[[#This Row],[地区]])</f>
        <v>#NAME?</v>
      </c>
      <c r="E1284" s="282">
        <f>エリアマスタ[[#This Row],[No]]</f>
        <v>8</v>
      </c>
      <c r="F1284" s="281" t="s">
        <v>1640</v>
      </c>
      <c r="G1284" s="283">
        <v>471</v>
      </c>
      <c r="H1284" s="283">
        <v>139</v>
      </c>
      <c r="I1284" s="283">
        <f>エリアマスタ[[#This Row],[戸建件数]]+エリアマスタ[[#This Row],[集合住宅件数]]</f>
        <v>610</v>
      </c>
      <c r="J1284" s="283" t="e" cm="1">
        <f t="array" aca="1" ref="J1284" ca="1">単価区分(エリアマスタ[[#This Row],[地区]])</f>
        <v>#NAME?</v>
      </c>
    </row>
    <row r="1285" spans="1:10">
      <c r="A1285" s="272">
        <v>145</v>
      </c>
      <c r="B1285" s="272">
        <v>19</v>
      </c>
      <c r="C1285" s="99" t="str">
        <f t="shared" si="21"/>
        <v>145-19</v>
      </c>
      <c r="D1285" s="102" t="e" cm="1">
        <f t="array" aca="1" ref="D1285" ca="1">地区名(エリアマスタ[[#This Row],[地区]])</f>
        <v>#NAME?</v>
      </c>
      <c r="E1285" s="282">
        <f>エリアマスタ[[#This Row],[No]]</f>
        <v>19</v>
      </c>
      <c r="F1285" s="281" t="s">
        <v>1651</v>
      </c>
      <c r="G1285" s="283">
        <v>420</v>
      </c>
      <c r="H1285" s="283">
        <v>30</v>
      </c>
      <c r="I1285" s="283">
        <f>エリアマスタ[[#This Row],[戸建件数]]+エリアマスタ[[#This Row],[集合住宅件数]]</f>
        <v>450</v>
      </c>
      <c r="J1285" s="283" t="e" cm="1">
        <f t="array" aca="1" ref="J1285" ca="1">単価区分(エリアマスタ[[#This Row],[地区]])</f>
        <v>#NAME?</v>
      </c>
    </row>
    <row r="1286" spans="1:10">
      <c r="A1286" s="272">
        <v>145</v>
      </c>
      <c r="B1286" s="272">
        <v>22</v>
      </c>
      <c r="C1286" s="99" t="str">
        <f t="shared" si="21"/>
        <v>145-22</v>
      </c>
      <c r="D1286" s="102" t="e" cm="1">
        <f t="array" aca="1" ref="D1286" ca="1">地区名(エリアマスタ[[#This Row],[地区]])</f>
        <v>#NAME?</v>
      </c>
      <c r="E1286" s="282">
        <f>エリアマスタ[[#This Row],[No]]</f>
        <v>22</v>
      </c>
      <c r="F1286" s="281" t="s">
        <v>3265</v>
      </c>
      <c r="G1286" s="283">
        <v>250</v>
      </c>
      <c r="H1286" s="283">
        <v>90</v>
      </c>
      <c r="I1286" s="283">
        <f>エリアマスタ[[#This Row],[戸建件数]]+エリアマスタ[[#This Row],[集合住宅件数]]</f>
        <v>340</v>
      </c>
      <c r="J1286" s="283" t="e" cm="1">
        <f t="array" aca="1" ref="J1286" ca="1">単価区分(エリアマスタ[[#This Row],[地区]])</f>
        <v>#NAME?</v>
      </c>
    </row>
    <row r="1287" spans="1:10">
      <c r="A1287" s="272">
        <v>146</v>
      </c>
      <c r="B1287" s="272">
        <v>11</v>
      </c>
      <c r="C1287" s="99" t="str">
        <f t="shared" si="21"/>
        <v>146-11</v>
      </c>
      <c r="D1287" s="102" t="e" cm="1">
        <f t="array" aca="1" ref="D1287" ca="1">地区名(エリアマスタ[[#This Row],[地区]])</f>
        <v>#NAME?</v>
      </c>
      <c r="E1287" s="282">
        <f>エリアマスタ[[#This Row],[No]]</f>
        <v>11</v>
      </c>
      <c r="F1287" s="281" t="s">
        <v>1663</v>
      </c>
      <c r="G1287" s="283">
        <v>690</v>
      </c>
      <c r="H1287" s="283">
        <v>270</v>
      </c>
      <c r="I1287" s="283">
        <f>エリアマスタ[[#This Row],[戸建件数]]+エリアマスタ[[#This Row],[集合住宅件数]]</f>
        <v>960</v>
      </c>
      <c r="J1287" s="283" t="e" cm="1">
        <f t="array" aca="1" ref="J1287" ca="1">単価区分(エリアマスタ[[#This Row],[地区]])</f>
        <v>#NAME?</v>
      </c>
    </row>
    <row r="1288" spans="1:10">
      <c r="A1288" s="272">
        <v>146</v>
      </c>
      <c r="B1288" s="272">
        <v>12</v>
      </c>
      <c r="C1288" s="99" t="str">
        <f t="shared" si="21"/>
        <v>146-12</v>
      </c>
      <c r="D1288" s="102" t="e" cm="1">
        <f t="array" aca="1" ref="D1288" ca="1">地区名(エリアマスタ[[#This Row],[地区]])</f>
        <v>#NAME?</v>
      </c>
      <c r="E1288" s="282">
        <f>エリアマスタ[[#This Row],[No]]</f>
        <v>12</v>
      </c>
      <c r="F1288" s="281" t="s">
        <v>1664</v>
      </c>
      <c r="G1288" s="283">
        <v>215</v>
      </c>
      <c r="H1288" s="283">
        <v>35</v>
      </c>
      <c r="I1288" s="283">
        <f>エリアマスタ[[#This Row],[戸建件数]]+エリアマスタ[[#This Row],[集合住宅件数]]</f>
        <v>250</v>
      </c>
      <c r="J1288" s="283" t="e" cm="1">
        <f t="array" aca="1" ref="J1288" ca="1">単価区分(エリアマスタ[[#This Row],[地区]])</f>
        <v>#NAME?</v>
      </c>
    </row>
    <row r="1289" spans="1:10">
      <c r="A1289" s="272">
        <v>146</v>
      </c>
      <c r="B1289" s="272">
        <v>13</v>
      </c>
      <c r="C1289" s="99" t="str">
        <f t="shared" si="21"/>
        <v>146-13</v>
      </c>
      <c r="D1289" s="102" t="e" cm="1">
        <f t="array" aca="1" ref="D1289" ca="1">地区名(エリアマスタ[[#This Row],[地区]])</f>
        <v>#NAME?</v>
      </c>
      <c r="E1289" s="282">
        <f>エリアマスタ[[#This Row],[No]]</f>
        <v>13</v>
      </c>
      <c r="F1289" s="281" t="s">
        <v>1665</v>
      </c>
      <c r="G1289" s="283">
        <v>350</v>
      </c>
      <c r="H1289" s="283">
        <v>130</v>
      </c>
      <c r="I1289" s="283">
        <f>エリアマスタ[[#This Row],[戸建件数]]+エリアマスタ[[#This Row],[集合住宅件数]]</f>
        <v>480</v>
      </c>
      <c r="J1289" s="283" t="e" cm="1">
        <f t="array" aca="1" ref="J1289" ca="1">単価区分(エリアマスタ[[#This Row],[地区]])</f>
        <v>#NAME?</v>
      </c>
    </row>
    <row r="1290" spans="1:10">
      <c r="A1290" s="272">
        <v>148</v>
      </c>
      <c r="B1290" s="272">
        <v>1</v>
      </c>
      <c r="C1290" s="99" t="str">
        <f t="shared" si="21"/>
        <v>148-1</v>
      </c>
      <c r="D1290" s="102" t="e" cm="1">
        <f t="array" aca="1" ref="D1290" ca="1">地区名(エリアマスタ[[#This Row],[地区]])</f>
        <v>#NAME?</v>
      </c>
      <c r="E1290" s="282">
        <f>エリアマスタ[[#This Row],[No]]</f>
        <v>1</v>
      </c>
      <c r="F1290" s="281" t="s">
        <v>1681</v>
      </c>
      <c r="G1290" s="283">
        <v>300</v>
      </c>
      <c r="H1290" s="283">
        <v>60</v>
      </c>
      <c r="I1290" s="283">
        <f>エリアマスタ[[#This Row],[戸建件数]]+エリアマスタ[[#This Row],[集合住宅件数]]</f>
        <v>360</v>
      </c>
      <c r="J1290" s="283" t="e" cm="1">
        <f t="array" aca="1" ref="J1290" ca="1">単価区分(エリアマスタ[[#This Row],[地区]])</f>
        <v>#NAME?</v>
      </c>
    </row>
    <row r="1291" spans="1:10">
      <c r="A1291" s="272">
        <v>148</v>
      </c>
      <c r="B1291" s="272">
        <v>3</v>
      </c>
      <c r="C1291" s="99" t="str">
        <f t="shared" si="21"/>
        <v>148-3</v>
      </c>
      <c r="D1291" s="102" t="e" cm="1">
        <f t="array" aca="1" ref="D1291" ca="1">地区名(エリアマスタ[[#This Row],[地区]])</f>
        <v>#NAME?</v>
      </c>
      <c r="E1291" s="282">
        <f>エリアマスタ[[#This Row],[No]]</f>
        <v>3</v>
      </c>
      <c r="F1291" s="281" t="s">
        <v>1683</v>
      </c>
      <c r="G1291" s="283">
        <v>105</v>
      </c>
      <c r="H1291" s="283">
        <v>35</v>
      </c>
      <c r="I1291" s="283">
        <f>エリアマスタ[[#This Row],[戸建件数]]+エリアマスタ[[#This Row],[集合住宅件数]]</f>
        <v>140</v>
      </c>
      <c r="J1291" s="283" t="e" cm="1">
        <f t="array" aca="1" ref="J1291" ca="1">単価区分(エリアマスタ[[#This Row],[地区]])</f>
        <v>#NAME?</v>
      </c>
    </row>
    <row r="1292" spans="1:10">
      <c r="A1292" s="272">
        <v>148</v>
      </c>
      <c r="B1292" s="272">
        <v>4</v>
      </c>
      <c r="C1292" s="99" t="str">
        <f t="shared" si="21"/>
        <v>148-4</v>
      </c>
      <c r="D1292" s="102" t="e" cm="1">
        <f t="array" aca="1" ref="D1292" ca="1">地区名(エリアマスタ[[#This Row],[地区]])</f>
        <v>#NAME?</v>
      </c>
      <c r="E1292" s="282">
        <f>エリアマスタ[[#This Row],[No]]</f>
        <v>4</v>
      </c>
      <c r="F1292" s="281" t="s">
        <v>1684</v>
      </c>
      <c r="G1292" s="283">
        <v>165</v>
      </c>
      <c r="H1292" s="283">
        <v>35</v>
      </c>
      <c r="I1292" s="283">
        <f>エリアマスタ[[#This Row],[戸建件数]]+エリアマスタ[[#This Row],[集合住宅件数]]</f>
        <v>200</v>
      </c>
      <c r="J1292" s="283" t="e" cm="1">
        <f t="array" aca="1" ref="J1292" ca="1">単価区分(エリアマスタ[[#This Row],[地区]])</f>
        <v>#NAME?</v>
      </c>
    </row>
    <row r="1293" spans="1:10">
      <c r="A1293" s="272">
        <v>148</v>
      </c>
      <c r="B1293" s="272">
        <v>5</v>
      </c>
      <c r="C1293" s="99" t="str">
        <f t="shared" si="21"/>
        <v>148-5</v>
      </c>
      <c r="D1293" s="102" t="e" cm="1">
        <f t="array" aca="1" ref="D1293" ca="1">地区名(エリアマスタ[[#This Row],[地区]])</f>
        <v>#NAME?</v>
      </c>
      <c r="E1293" s="282">
        <f>エリアマスタ[[#This Row],[No]]</f>
        <v>5</v>
      </c>
      <c r="F1293" s="281" t="s">
        <v>1685</v>
      </c>
      <c r="G1293" s="283">
        <v>290</v>
      </c>
      <c r="H1293" s="283">
        <v>30</v>
      </c>
      <c r="I1293" s="283">
        <f>エリアマスタ[[#This Row],[戸建件数]]+エリアマスタ[[#This Row],[集合住宅件数]]</f>
        <v>320</v>
      </c>
      <c r="J1293" s="283" t="e" cm="1">
        <f t="array" aca="1" ref="J1293" ca="1">単価区分(エリアマスタ[[#This Row],[地区]])</f>
        <v>#NAME?</v>
      </c>
    </row>
    <row r="1294" spans="1:10">
      <c r="A1294" s="272">
        <v>148</v>
      </c>
      <c r="B1294" s="272">
        <v>6</v>
      </c>
      <c r="C1294" s="99" t="str">
        <f t="shared" si="21"/>
        <v>148-6</v>
      </c>
      <c r="D1294" s="102" t="e" cm="1">
        <f t="array" aca="1" ref="D1294" ca="1">地区名(エリアマスタ[[#This Row],[地区]])</f>
        <v>#NAME?</v>
      </c>
      <c r="E1294" s="282">
        <f>エリアマスタ[[#This Row],[No]]</f>
        <v>6</v>
      </c>
      <c r="F1294" s="281" t="s">
        <v>1686</v>
      </c>
      <c r="G1294" s="283">
        <v>975</v>
      </c>
      <c r="H1294" s="283">
        <v>65</v>
      </c>
      <c r="I1294" s="283">
        <f>エリアマスタ[[#This Row],[戸建件数]]+エリアマスタ[[#This Row],[集合住宅件数]]</f>
        <v>1040</v>
      </c>
      <c r="J1294" s="283" t="e" cm="1">
        <f t="array" aca="1" ref="J1294" ca="1">単価区分(エリアマスタ[[#This Row],[地区]])</f>
        <v>#NAME?</v>
      </c>
    </row>
    <row r="1295" spans="1:10">
      <c r="A1295" s="272">
        <v>148</v>
      </c>
      <c r="B1295" s="272">
        <v>9</v>
      </c>
      <c r="C1295" s="99" t="str">
        <f t="shared" si="21"/>
        <v>148-9</v>
      </c>
      <c r="D1295" s="102" t="e" cm="1">
        <f t="array" aca="1" ref="D1295" ca="1">地区名(エリアマスタ[[#This Row],[地区]])</f>
        <v>#NAME?</v>
      </c>
      <c r="E1295" s="282">
        <f>エリアマスタ[[#This Row],[No]]</f>
        <v>9</v>
      </c>
      <c r="F1295" s="281" t="s">
        <v>1689</v>
      </c>
      <c r="G1295" s="283">
        <v>520</v>
      </c>
      <c r="H1295" s="283">
        <v>470</v>
      </c>
      <c r="I1295" s="283">
        <f>エリアマスタ[[#This Row],[戸建件数]]+エリアマスタ[[#This Row],[集合住宅件数]]</f>
        <v>990</v>
      </c>
      <c r="J1295" s="283" t="e" cm="1">
        <f t="array" aca="1" ref="J1295" ca="1">単価区分(エリアマスタ[[#This Row],[地区]])</f>
        <v>#NAME?</v>
      </c>
    </row>
    <row r="1296" spans="1:10">
      <c r="A1296" s="272">
        <v>148</v>
      </c>
      <c r="B1296" s="272">
        <v>10</v>
      </c>
      <c r="C1296" s="99" t="str">
        <f t="shared" si="21"/>
        <v>148-10</v>
      </c>
      <c r="D1296" s="102" t="e" cm="1">
        <f t="array" aca="1" ref="D1296" ca="1">地区名(エリアマスタ[[#This Row],[地区]])</f>
        <v>#NAME?</v>
      </c>
      <c r="E1296" s="282">
        <f>エリアマスタ[[#This Row],[No]]</f>
        <v>10</v>
      </c>
      <c r="F1296" s="281" t="s">
        <v>1690</v>
      </c>
      <c r="G1296" s="283">
        <v>305</v>
      </c>
      <c r="H1296" s="283">
        <v>225</v>
      </c>
      <c r="I1296" s="283">
        <f>エリアマスタ[[#This Row],[戸建件数]]+エリアマスタ[[#This Row],[集合住宅件数]]</f>
        <v>530</v>
      </c>
      <c r="J1296" s="283" t="e" cm="1">
        <f t="array" aca="1" ref="J1296" ca="1">単価区分(エリアマスタ[[#This Row],[地区]])</f>
        <v>#NAME?</v>
      </c>
    </row>
    <row r="1297" spans="1:10">
      <c r="A1297" s="272">
        <v>148</v>
      </c>
      <c r="B1297" s="272">
        <v>11</v>
      </c>
      <c r="C1297" s="99" t="str">
        <f t="shared" si="21"/>
        <v>148-11</v>
      </c>
      <c r="D1297" s="102" t="e" cm="1">
        <f t="array" aca="1" ref="D1297" ca="1">地区名(エリアマスタ[[#This Row],[地区]])</f>
        <v>#NAME?</v>
      </c>
      <c r="E1297" s="282">
        <f>エリアマスタ[[#This Row],[No]]</f>
        <v>11</v>
      </c>
      <c r="F1297" s="281" t="s">
        <v>1691</v>
      </c>
      <c r="G1297" s="283">
        <v>130</v>
      </c>
      <c r="H1297" s="283">
        <v>320</v>
      </c>
      <c r="I1297" s="283">
        <f>エリアマスタ[[#This Row],[戸建件数]]+エリアマスタ[[#This Row],[集合住宅件数]]</f>
        <v>450</v>
      </c>
      <c r="J1297" s="283" t="e" cm="1">
        <f t="array" aca="1" ref="J1297" ca="1">単価区分(エリアマスタ[[#This Row],[地区]])</f>
        <v>#NAME?</v>
      </c>
    </row>
    <row r="1298" spans="1:10">
      <c r="A1298" s="272">
        <v>148</v>
      </c>
      <c r="B1298" s="272">
        <v>12</v>
      </c>
      <c r="C1298" s="99" t="str">
        <f t="shared" si="21"/>
        <v>148-12</v>
      </c>
      <c r="D1298" s="102" t="e" cm="1">
        <f t="array" aca="1" ref="D1298" ca="1">地区名(エリアマスタ[[#This Row],[地区]])</f>
        <v>#NAME?</v>
      </c>
      <c r="E1298" s="282">
        <f>エリアマスタ[[#This Row],[No]]</f>
        <v>12</v>
      </c>
      <c r="F1298" s="281" t="s">
        <v>1692</v>
      </c>
      <c r="G1298" s="283">
        <v>395</v>
      </c>
      <c r="H1298" s="283">
        <v>165</v>
      </c>
      <c r="I1298" s="283">
        <f>エリアマスタ[[#This Row],[戸建件数]]+エリアマスタ[[#This Row],[集合住宅件数]]</f>
        <v>560</v>
      </c>
      <c r="J1298" s="283" t="e" cm="1">
        <f t="array" aca="1" ref="J1298" ca="1">単価区分(エリアマスタ[[#This Row],[地区]])</f>
        <v>#NAME?</v>
      </c>
    </row>
    <row r="1299" spans="1:10">
      <c r="A1299" s="272">
        <v>148</v>
      </c>
      <c r="B1299" s="272">
        <v>13</v>
      </c>
      <c r="C1299" s="99" t="str">
        <f t="shared" si="21"/>
        <v>148-13</v>
      </c>
      <c r="D1299" s="102" t="e" cm="1">
        <f t="array" aca="1" ref="D1299" ca="1">地区名(エリアマスタ[[#This Row],[地区]])</f>
        <v>#NAME?</v>
      </c>
      <c r="E1299" s="282">
        <f>エリアマスタ[[#This Row],[No]]</f>
        <v>13</v>
      </c>
      <c r="F1299" s="281" t="s">
        <v>1693</v>
      </c>
      <c r="G1299" s="283">
        <v>185</v>
      </c>
      <c r="H1299" s="283">
        <v>395</v>
      </c>
      <c r="I1299" s="283">
        <f>エリアマスタ[[#This Row],[戸建件数]]+エリアマスタ[[#This Row],[集合住宅件数]]</f>
        <v>580</v>
      </c>
      <c r="J1299" s="283" t="e" cm="1">
        <f t="array" aca="1" ref="J1299" ca="1">単価区分(エリアマスタ[[#This Row],[地区]])</f>
        <v>#NAME?</v>
      </c>
    </row>
    <row r="1300" spans="1:10">
      <c r="A1300" s="272">
        <v>148</v>
      </c>
      <c r="B1300" s="272">
        <v>22</v>
      </c>
      <c r="C1300" s="99" t="str">
        <f t="shared" si="21"/>
        <v>148-22</v>
      </c>
      <c r="D1300" s="102" t="e" cm="1">
        <f t="array" aca="1" ref="D1300" ca="1">地区名(エリアマスタ[[#This Row],[地区]])</f>
        <v>#NAME?</v>
      </c>
      <c r="E1300" s="282">
        <f>エリアマスタ[[#This Row],[No]]</f>
        <v>22</v>
      </c>
      <c r="F1300" s="281" t="s">
        <v>3266</v>
      </c>
      <c r="G1300" s="283">
        <v>20</v>
      </c>
      <c r="H1300" s="283">
        <v>0</v>
      </c>
      <c r="I1300" s="283">
        <f>エリアマスタ[[#This Row],[戸建件数]]+エリアマスタ[[#This Row],[集合住宅件数]]</f>
        <v>20</v>
      </c>
      <c r="J1300" s="283" t="e" cm="1">
        <f t="array" aca="1" ref="J1300" ca="1">単価区分(エリアマスタ[[#This Row],[地区]])</f>
        <v>#NAME?</v>
      </c>
    </row>
    <row r="1301" spans="1:10">
      <c r="A1301" s="272">
        <v>148</v>
      </c>
      <c r="B1301" s="272">
        <v>23</v>
      </c>
      <c r="C1301" s="99" t="str">
        <f t="shared" si="21"/>
        <v>148-23</v>
      </c>
      <c r="D1301" s="102" t="e" cm="1">
        <f t="array" aca="1" ref="D1301" ca="1">地区名(エリアマスタ[[#This Row],[地区]])</f>
        <v>#NAME?</v>
      </c>
      <c r="E1301" s="282">
        <f>エリアマスタ[[#This Row],[No]]</f>
        <v>23</v>
      </c>
      <c r="F1301" s="281" t="s">
        <v>3267</v>
      </c>
      <c r="G1301" s="283">
        <v>170</v>
      </c>
      <c r="H1301" s="283">
        <v>200</v>
      </c>
      <c r="I1301" s="283">
        <f>エリアマスタ[[#This Row],[戸建件数]]+エリアマスタ[[#This Row],[集合住宅件数]]</f>
        <v>370</v>
      </c>
      <c r="J1301" s="283" t="e" cm="1">
        <f t="array" aca="1" ref="J1301" ca="1">単価区分(エリアマスタ[[#This Row],[地区]])</f>
        <v>#NAME?</v>
      </c>
    </row>
    <row r="1302" spans="1:10">
      <c r="A1302" s="272">
        <v>149</v>
      </c>
      <c r="B1302" s="272">
        <v>14</v>
      </c>
      <c r="C1302" s="99" t="str">
        <f t="shared" si="21"/>
        <v>149-14</v>
      </c>
      <c r="D1302" s="102" t="e" cm="1">
        <f t="array" aca="1" ref="D1302" ca="1">地区名(エリアマスタ[[#This Row],[地区]])</f>
        <v>#NAME?</v>
      </c>
      <c r="E1302" s="282">
        <f>エリアマスタ[[#This Row],[No]]</f>
        <v>14</v>
      </c>
      <c r="F1302" s="281" t="s">
        <v>1843</v>
      </c>
      <c r="G1302" s="283">
        <v>83</v>
      </c>
      <c r="H1302" s="283">
        <v>17</v>
      </c>
      <c r="I1302" s="283">
        <f>エリアマスタ[[#This Row],[戸建件数]]+エリアマスタ[[#This Row],[集合住宅件数]]</f>
        <v>100</v>
      </c>
      <c r="J1302" s="283" t="e" cm="1">
        <f t="array" aca="1" ref="J1302" ca="1">単価区分(エリアマスタ[[#This Row],[地区]])</f>
        <v>#NAME?</v>
      </c>
    </row>
    <row r="1303" spans="1:10">
      <c r="A1303" s="272">
        <v>149</v>
      </c>
      <c r="B1303" s="272">
        <v>15</v>
      </c>
      <c r="C1303" s="99" t="str">
        <f t="shared" si="21"/>
        <v>149-15</v>
      </c>
      <c r="D1303" s="102" t="e" cm="1">
        <f t="array" aca="1" ref="D1303" ca="1">地区名(エリアマスタ[[#This Row],[地区]])</f>
        <v>#NAME?</v>
      </c>
      <c r="E1303" s="282">
        <f>エリアマスタ[[#This Row],[No]]</f>
        <v>15</v>
      </c>
      <c r="F1303" s="281" t="s">
        <v>1844</v>
      </c>
      <c r="G1303" s="283">
        <v>394</v>
      </c>
      <c r="H1303" s="283">
        <v>106</v>
      </c>
      <c r="I1303" s="283">
        <f>エリアマスタ[[#This Row],[戸建件数]]+エリアマスタ[[#This Row],[集合住宅件数]]</f>
        <v>500</v>
      </c>
      <c r="J1303" s="283" t="e" cm="1">
        <f t="array" aca="1" ref="J1303" ca="1">単価区分(エリアマスタ[[#This Row],[地区]])</f>
        <v>#NAME?</v>
      </c>
    </row>
    <row r="1304" spans="1:10">
      <c r="A1304" s="272">
        <v>149</v>
      </c>
      <c r="B1304" s="272">
        <v>16</v>
      </c>
      <c r="C1304" s="99" t="str">
        <f t="shared" si="21"/>
        <v>149-16</v>
      </c>
      <c r="D1304" s="102" t="e" cm="1">
        <f t="array" aca="1" ref="D1304" ca="1">地区名(エリアマスタ[[#This Row],[地区]])</f>
        <v>#NAME?</v>
      </c>
      <c r="E1304" s="282">
        <f>エリアマスタ[[#This Row],[No]]</f>
        <v>16</v>
      </c>
      <c r="F1304" s="281" t="s">
        <v>1845</v>
      </c>
      <c r="G1304" s="283">
        <v>465</v>
      </c>
      <c r="H1304" s="283">
        <v>185</v>
      </c>
      <c r="I1304" s="283">
        <f>エリアマスタ[[#This Row],[戸建件数]]+エリアマスタ[[#This Row],[集合住宅件数]]</f>
        <v>650</v>
      </c>
      <c r="J1304" s="283" t="e" cm="1">
        <f t="array" aca="1" ref="J1304" ca="1">単価区分(エリアマスタ[[#This Row],[地区]])</f>
        <v>#NAME?</v>
      </c>
    </row>
    <row r="1305" spans="1:10">
      <c r="A1305" s="272">
        <v>150</v>
      </c>
      <c r="B1305" s="272">
        <v>1</v>
      </c>
      <c r="C1305" s="99" t="str">
        <f t="shared" si="21"/>
        <v>150-1</v>
      </c>
      <c r="D1305" s="102" t="e" cm="1">
        <f t="array" aca="1" ref="D1305" ca="1">地区名(エリアマスタ[[#This Row],[地区]])</f>
        <v>#NAME?</v>
      </c>
      <c r="E1305" s="282">
        <f>エリアマスタ[[#This Row],[No]]</f>
        <v>1</v>
      </c>
      <c r="F1305" s="281" t="s">
        <v>1851</v>
      </c>
      <c r="G1305" s="283">
        <v>530</v>
      </c>
      <c r="H1305" s="283">
        <v>270</v>
      </c>
      <c r="I1305" s="283">
        <f>エリアマスタ[[#This Row],[戸建件数]]+エリアマスタ[[#This Row],[集合住宅件数]]</f>
        <v>800</v>
      </c>
      <c r="J1305" s="283" t="e" cm="1">
        <f t="array" aca="1" ref="J1305" ca="1">単価区分(エリアマスタ[[#This Row],[地区]])</f>
        <v>#NAME?</v>
      </c>
    </row>
    <row r="1306" spans="1:10">
      <c r="A1306" s="272">
        <v>150</v>
      </c>
      <c r="B1306" s="272">
        <v>2</v>
      </c>
      <c r="C1306" s="99" t="str">
        <f t="shared" si="21"/>
        <v>150-2</v>
      </c>
      <c r="D1306" s="102" t="e" cm="1">
        <f t="array" aca="1" ref="D1306" ca="1">地区名(エリアマスタ[[#This Row],[地区]])</f>
        <v>#NAME?</v>
      </c>
      <c r="E1306" s="282">
        <f>エリアマスタ[[#This Row],[No]]</f>
        <v>2</v>
      </c>
      <c r="F1306" s="281" t="s">
        <v>1852</v>
      </c>
      <c r="G1306" s="283">
        <v>81</v>
      </c>
      <c r="H1306" s="283">
        <v>29</v>
      </c>
      <c r="I1306" s="283">
        <f>エリアマスタ[[#This Row],[戸建件数]]+エリアマスタ[[#This Row],[集合住宅件数]]</f>
        <v>110</v>
      </c>
      <c r="J1306" s="283" t="e" cm="1">
        <f t="array" aca="1" ref="J1306" ca="1">単価区分(エリアマスタ[[#This Row],[地区]])</f>
        <v>#NAME?</v>
      </c>
    </row>
    <row r="1307" spans="1:10">
      <c r="A1307" s="272">
        <v>150</v>
      </c>
      <c r="B1307" s="272">
        <v>3</v>
      </c>
      <c r="C1307" s="99" t="str">
        <f t="shared" si="21"/>
        <v>150-3</v>
      </c>
      <c r="D1307" s="102" t="e" cm="1">
        <f t="array" aca="1" ref="D1307" ca="1">地区名(エリアマスタ[[#This Row],[地区]])</f>
        <v>#NAME?</v>
      </c>
      <c r="E1307" s="282">
        <f>エリアマスタ[[#This Row],[No]]</f>
        <v>3</v>
      </c>
      <c r="F1307" s="281" t="s">
        <v>1853</v>
      </c>
      <c r="G1307" s="283">
        <v>120</v>
      </c>
      <c r="H1307" s="283">
        <v>20</v>
      </c>
      <c r="I1307" s="283">
        <f>エリアマスタ[[#This Row],[戸建件数]]+エリアマスタ[[#This Row],[集合住宅件数]]</f>
        <v>140</v>
      </c>
      <c r="J1307" s="283" t="e" cm="1">
        <f t="array" aca="1" ref="J1307" ca="1">単価区分(エリアマスタ[[#This Row],[地区]])</f>
        <v>#NAME?</v>
      </c>
    </row>
    <row r="1308" spans="1:10">
      <c r="A1308" s="272">
        <v>150</v>
      </c>
      <c r="B1308" s="272">
        <v>4</v>
      </c>
      <c r="C1308" s="99" t="str">
        <f t="shared" si="21"/>
        <v>150-4</v>
      </c>
      <c r="D1308" s="102" t="e" cm="1">
        <f t="array" aca="1" ref="D1308" ca="1">地区名(エリアマスタ[[#This Row],[地区]])</f>
        <v>#NAME?</v>
      </c>
      <c r="E1308" s="282">
        <f>エリアマスタ[[#This Row],[No]]</f>
        <v>4</v>
      </c>
      <c r="F1308" s="281" t="s">
        <v>1854</v>
      </c>
      <c r="G1308" s="283">
        <v>90</v>
      </c>
      <c r="H1308" s="283">
        <v>85</v>
      </c>
      <c r="I1308" s="283">
        <f>エリアマスタ[[#This Row],[戸建件数]]+エリアマスタ[[#This Row],[集合住宅件数]]</f>
        <v>175</v>
      </c>
      <c r="J1308" s="283" t="e" cm="1">
        <f t="array" aca="1" ref="J1308" ca="1">単価区分(エリアマスタ[[#This Row],[地区]])</f>
        <v>#NAME?</v>
      </c>
    </row>
    <row r="1309" spans="1:10">
      <c r="A1309" s="272">
        <v>150</v>
      </c>
      <c r="B1309" s="272">
        <v>5</v>
      </c>
      <c r="C1309" s="99" t="str">
        <f t="shared" si="21"/>
        <v>150-5</v>
      </c>
      <c r="D1309" s="102" t="e" cm="1">
        <f t="array" aca="1" ref="D1309" ca="1">地区名(エリアマスタ[[#This Row],[地区]])</f>
        <v>#NAME?</v>
      </c>
      <c r="E1309" s="282">
        <f>エリアマスタ[[#This Row],[No]]</f>
        <v>5</v>
      </c>
      <c r="F1309" s="281" t="s">
        <v>1855</v>
      </c>
      <c r="G1309" s="283">
        <v>220</v>
      </c>
      <c r="H1309" s="283">
        <v>90</v>
      </c>
      <c r="I1309" s="283">
        <f>エリアマスタ[[#This Row],[戸建件数]]+エリアマスタ[[#This Row],[集合住宅件数]]</f>
        <v>310</v>
      </c>
      <c r="J1309" s="283" t="e" cm="1">
        <f t="array" aca="1" ref="J1309" ca="1">単価区分(エリアマスタ[[#This Row],[地区]])</f>
        <v>#NAME?</v>
      </c>
    </row>
    <row r="1310" spans="1:10">
      <c r="A1310" s="272">
        <v>150</v>
      </c>
      <c r="B1310" s="272">
        <v>6</v>
      </c>
      <c r="C1310" s="99" t="str">
        <f t="shared" si="21"/>
        <v>150-6</v>
      </c>
      <c r="D1310" s="102" t="e" cm="1">
        <f t="array" aca="1" ref="D1310" ca="1">地区名(エリアマスタ[[#This Row],[地区]])</f>
        <v>#NAME?</v>
      </c>
      <c r="E1310" s="282">
        <f>エリアマスタ[[#This Row],[No]]</f>
        <v>6</v>
      </c>
      <c r="F1310" s="281" t="s">
        <v>1856</v>
      </c>
      <c r="G1310" s="283">
        <v>380</v>
      </c>
      <c r="H1310" s="283">
        <v>253</v>
      </c>
      <c r="I1310" s="283">
        <f>エリアマスタ[[#This Row],[戸建件数]]+エリアマスタ[[#This Row],[集合住宅件数]]</f>
        <v>633</v>
      </c>
      <c r="J1310" s="283" t="e" cm="1">
        <f t="array" aca="1" ref="J1310" ca="1">単価区分(エリアマスタ[[#This Row],[地区]])</f>
        <v>#NAME?</v>
      </c>
    </row>
    <row r="1311" spans="1:10">
      <c r="A1311" s="272">
        <v>150</v>
      </c>
      <c r="B1311" s="272">
        <v>21</v>
      </c>
      <c r="C1311" s="99" t="str">
        <f t="shared" si="21"/>
        <v>150-21</v>
      </c>
      <c r="D1311" s="102" t="e" cm="1">
        <f t="array" aca="1" ref="D1311" ca="1">地区名(エリアマスタ[[#This Row],[地区]])</f>
        <v>#NAME?</v>
      </c>
      <c r="E1311" s="282">
        <f>エリアマスタ[[#This Row],[No]]</f>
        <v>21</v>
      </c>
      <c r="F1311" s="281" t="s">
        <v>1870</v>
      </c>
      <c r="G1311" s="283">
        <v>725</v>
      </c>
      <c r="H1311" s="283">
        <v>10</v>
      </c>
      <c r="I1311" s="283">
        <f>エリアマスタ[[#This Row],[戸建件数]]+エリアマスタ[[#This Row],[集合住宅件数]]</f>
        <v>735</v>
      </c>
      <c r="J1311" s="283" t="e" cm="1">
        <f t="array" aca="1" ref="J1311" ca="1">単価区分(エリアマスタ[[#This Row],[地区]])</f>
        <v>#NAME?</v>
      </c>
    </row>
    <row r="1312" spans="1:10">
      <c r="A1312" s="272">
        <v>150</v>
      </c>
      <c r="B1312" s="272">
        <v>22</v>
      </c>
      <c r="C1312" s="99" t="str">
        <f t="shared" si="21"/>
        <v>150-22</v>
      </c>
      <c r="D1312" s="102" t="e" cm="1">
        <f t="array" aca="1" ref="D1312" ca="1">地区名(エリアマスタ[[#This Row],[地区]])</f>
        <v>#NAME?</v>
      </c>
      <c r="E1312" s="282">
        <f>エリアマスタ[[#This Row],[No]]</f>
        <v>22</v>
      </c>
      <c r="F1312" s="281" t="s">
        <v>1871</v>
      </c>
      <c r="G1312" s="283">
        <v>71</v>
      </c>
      <c r="H1312" s="283">
        <v>30</v>
      </c>
      <c r="I1312" s="283">
        <f>エリアマスタ[[#This Row],[戸建件数]]+エリアマスタ[[#This Row],[集合住宅件数]]</f>
        <v>101</v>
      </c>
      <c r="J1312" s="283" t="e" cm="1">
        <f t="array" aca="1" ref="J1312" ca="1">単価区分(エリアマスタ[[#This Row],[地区]])</f>
        <v>#NAME?</v>
      </c>
    </row>
    <row r="1313" spans="1:10">
      <c r="A1313" s="272">
        <v>150</v>
      </c>
      <c r="B1313" s="272">
        <v>23</v>
      </c>
      <c r="C1313" s="99" t="str">
        <f t="shared" si="21"/>
        <v>150-23</v>
      </c>
      <c r="D1313" s="102" t="e" cm="1">
        <f t="array" aca="1" ref="D1313" ca="1">地区名(エリアマスタ[[#This Row],[地区]])</f>
        <v>#NAME?</v>
      </c>
      <c r="E1313" s="282">
        <f>エリアマスタ[[#This Row],[No]]</f>
        <v>23</v>
      </c>
      <c r="F1313" s="281" t="s">
        <v>1872</v>
      </c>
      <c r="G1313" s="283">
        <v>25</v>
      </c>
      <c r="H1313" s="283">
        <v>25</v>
      </c>
      <c r="I1313" s="283">
        <f>エリアマスタ[[#This Row],[戸建件数]]+エリアマスタ[[#This Row],[集合住宅件数]]</f>
        <v>50</v>
      </c>
      <c r="J1313" s="283" t="e" cm="1">
        <f t="array" aca="1" ref="J1313" ca="1">単価区分(エリアマスタ[[#This Row],[地区]])</f>
        <v>#NAME?</v>
      </c>
    </row>
    <row r="1314" spans="1:10">
      <c r="A1314" s="272">
        <v>151</v>
      </c>
      <c r="B1314" s="272">
        <v>1</v>
      </c>
      <c r="C1314" s="99" t="str">
        <f t="shared" si="21"/>
        <v>151-1</v>
      </c>
      <c r="D1314" s="102" t="e" cm="1">
        <f t="array" aca="1" ref="D1314" ca="1">地区名(エリアマスタ[[#This Row],[地区]])</f>
        <v>#NAME?</v>
      </c>
      <c r="E1314" s="282">
        <f>エリアマスタ[[#This Row],[No]]</f>
        <v>1</v>
      </c>
      <c r="F1314" s="281" t="s">
        <v>1873</v>
      </c>
      <c r="G1314" s="283">
        <v>360</v>
      </c>
      <c r="H1314" s="283">
        <v>240</v>
      </c>
      <c r="I1314" s="283">
        <f>エリアマスタ[[#This Row],[戸建件数]]+エリアマスタ[[#This Row],[集合住宅件数]]</f>
        <v>600</v>
      </c>
      <c r="J1314" s="283" t="e" cm="1">
        <f t="array" aca="1" ref="J1314" ca="1">単価区分(エリアマスタ[[#This Row],[地区]])</f>
        <v>#NAME?</v>
      </c>
    </row>
    <row r="1315" spans="1:10">
      <c r="A1315" s="272">
        <v>151</v>
      </c>
      <c r="B1315" s="272">
        <v>2</v>
      </c>
      <c r="C1315" s="99" t="str">
        <f t="shared" si="21"/>
        <v>151-2</v>
      </c>
      <c r="D1315" s="102" t="e" cm="1">
        <f t="array" aca="1" ref="D1315" ca="1">地区名(エリアマスタ[[#This Row],[地区]])</f>
        <v>#NAME?</v>
      </c>
      <c r="E1315" s="282">
        <f>エリアマスタ[[#This Row],[No]]</f>
        <v>2</v>
      </c>
      <c r="F1315" s="281" t="s">
        <v>1874</v>
      </c>
      <c r="G1315" s="283">
        <v>380</v>
      </c>
      <c r="H1315" s="283">
        <v>140</v>
      </c>
      <c r="I1315" s="283">
        <f>エリアマスタ[[#This Row],[戸建件数]]+エリアマスタ[[#This Row],[集合住宅件数]]</f>
        <v>520</v>
      </c>
      <c r="J1315" s="283" t="e" cm="1">
        <f t="array" aca="1" ref="J1315" ca="1">単価区分(エリアマスタ[[#This Row],[地区]])</f>
        <v>#NAME?</v>
      </c>
    </row>
    <row r="1316" spans="1:10">
      <c r="A1316" s="272">
        <v>151</v>
      </c>
      <c r="B1316" s="272">
        <v>3</v>
      </c>
      <c r="C1316" s="99" t="str">
        <f t="shared" si="21"/>
        <v>151-3</v>
      </c>
      <c r="D1316" s="102" t="e" cm="1">
        <f t="array" aca="1" ref="D1316" ca="1">地区名(エリアマスタ[[#This Row],[地区]])</f>
        <v>#NAME?</v>
      </c>
      <c r="E1316" s="282">
        <f>エリアマスタ[[#This Row],[No]]</f>
        <v>3</v>
      </c>
      <c r="F1316" s="281" t="s">
        <v>1755</v>
      </c>
      <c r="G1316" s="283">
        <v>350</v>
      </c>
      <c r="H1316" s="283">
        <v>60</v>
      </c>
      <c r="I1316" s="283">
        <f>エリアマスタ[[#This Row],[戸建件数]]+エリアマスタ[[#This Row],[集合住宅件数]]</f>
        <v>410</v>
      </c>
      <c r="J1316" s="283" t="e" cm="1">
        <f t="array" aca="1" ref="J1316" ca="1">単価区分(エリアマスタ[[#This Row],[地区]])</f>
        <v>#NAME?</v>
      </c>
    </row>
    <row r="1317" spans="1:10">
      <c r="A1317" s="272">
        <v>151</v>
      </c>
      <c r="B1317" s="272">
        <v>9</v>
      </c>
      <c r="C1317" s="99" t="str">
        <f t="shared" si="21"/>
        <v>151-9</v>
      </c>
      <c r="D1317" s="102" t="e" cm="1">
        <f t="array" aca="1" ref="D1317" ca="1">地区名(エリアマスタ[[#This Row],[地区]])</f>
        <v>#NAME?</v>
      </c>
      <c r="E1317" s="282">
        <f>エリアマスタ[[#This Row],[No]]</f>
        <v>9</v>
      </c>
      <c r="F1317" s="281" t="s">
        <v>1879</v>
      </c>
      <c r="G1317" s="283">
        <v>60</v>
      </c>
      <c r="H1317" s="283">
        <v>40</v>
      </c>
      <c r="I1317" s="283">
        <f>エリアマスタ[[#This Row],[戸建件数]]+エリアマスタ[[#This Row],[集合住宅件数]]</f>
        <v>100</v>
      </c>
      <c r="J1317" s="283" t="e" cm="1">
        <f t="array" aca="1" ref="J1317" ca="1">単価区分(エリアマスタ[[#This Row],[地区]])</f>
        <v>#NAME?</v>
      </c>
    </row>
    <row r="1318" spans="1:10">
      <c r="A1318" s="272">
        <v>151</v>
      </c>
      <c r="B1318" s="272">
        <v>10</v>
      </c>
      <c r="C1318" s="99" t="str">
        <f t="shared" si="21"/>
        <v>151-10</v>
      </c>
      <c r="D1318" s="102" t="e" cm="1">
        <f t="array" aca="1" ref="D1318" ca="1">地区名(エリアマスタ[[#This Row],[地区]])</f>
        <v>#NAME?</v>
      </c>
      <c r="E1318" s="282">
        <f>エリアマスタ[[#This Row],[No]]</f>
        <v>10</v>
      </c>
      <c r="F1318" s="281" t="s">
        <v>1880</v>
      </c>
      <c r="G1318" s="283">
        <v>200</v>
      </c>
      <c r="H1318" s="283">
        <v>80</v>
      </c>
      <c r="I1318" s="283">
        <f>エリアマスタ[[#This Row],[戸建件数]]+エリアマスタ[[#This Row],[集合住宅件数]]</f>
        <v>280</v>
      </c>
      <c r="J1318" s="283" t="e" cm="1">
        <f t="array" aca="1" ref="J1318" ca="1">単価区分(エリアマスタ[[#This Row],[地区]])</f>
        <v>#NAME?</v>
      </c>
    </row>
    <row r="1319" spans="1:10">
      <c r="A1319" s="272">
        <v>151</v>
      </c>
      <c r="B1319" s="272">
        <v>12</v>
      </c>
      <c r="C1319" s="99" t="str">
        <f t="shared" si="21"/>
        <v>151-12</v>
      </c>
      <c r="D1319" s="102" t="e" cm="1">
        <f t="array" aca="1" ref="D1319" ca="1">地区名(エリアマスタ[[#This Row],[地区]])</f>
        <v>#NAME?</v>
      </c>
      <c r="E1319" s="282">
        <f>エリアマスタ[[#This Row],[No]]</f>
        <v>12</v>
      </c>
      <c r="F1319" s="281" t="s">
        <v>1882</v>
      </c>
      <c r="G1319" s="283">
        <v>390</v>
      </c>
      <c r="H1319" s="283">
        <v>60</v>
      </c>
      <c r="I1319" s="283">
        <f>エリアマスタ[[#This Row],[戸建件数]]+エリアマスタ[[#This Row],[集合住宅件数]]</f>
        <v>450</v>
      </c>
      <c r="J1319" s="283" t="e" cm="1">
        <f t="array" aca="1" ref="J1319" ca="1">単価区分(エリアマスタ[[#This Row],[地区]])</f>
        <v>#NAME?</v>
      </c>
    </row>
    <row r="1320" spans="1:10">
      <c r="A1320" s="272">
        <v>152</v>
      </c>
      <c r="B1320" s="272">
        <v>1</v>
      </c>
      <c r="C1320" s="99" t="str">
        <f t="shared" si="21"/>
        <v>152-1</v>
      </c>
      <c r="D1320" s="102" t="e" cm="1">
        <f t="array" aca="1" ref="D1320" ca="1">地区名(エリアマスタ[[#This Row],[地区]])</f>
        <v>#NAME?</v>
      </c>
      <c r="E1320" s="282">
        <f>エリアマスタ[[#This Row],[No]]</f>
        <v>1</v>
      </c>
      <c r="F1320" s="281" t="s">
        <v>1883</v>
      </c>
      <c r="G1320" s="283">
        <v>490</v>
      </c>
      <c r="H1320" s="283">
        <v>160</v>
      </c>
      <c r="I1320" s="283">
        <f>エリアマスタ[[#This Row],[戸建件数]]+エリアマスタ[[#This Row],[集合住宅件数]]</f>
        <v>650</v>
      </c>
      <c r="J1320" s="283" t="e" cm="1">
        <f t="array" aca="1" ref="J1320" ca="1">単価区分(エリアマスタ[[#This Row],[地区]])</f>
        <v>#NAME?</v>
      </c>
    </row>
    <row r="1321" spans="1:10">
      <c r="A1321" s="272">
        <v>152</v>
      </c>
      <c r="B1321" s="272">
        <v>5</v>
      </c>
      <c r="C1321" s="99" t="str">
        <f t="shared" si="21"/>
        <v>152-5</v>
      </c>
      <c r="D1321" s="102" t="e" cm="1">
        <f t="array" aca="1" ref="D1321" ca="1">地区名(エリアマスタ[[#This Row],[地区]])</f>
        <v>#NAME?</v>
      </c>
      <c r="E1321" s="282">
        <f>エリアマスタ[[#This Row],[No]]</f>
        <v>5</v>
      </c>
      <c r="F1321" s="281" t="s">
        <v>1886</v>
      </c>
      <c r="G1321" s="283">
        <v>5</v>
      </c>
      <c r="H1321" s="283">
        <v>45</v>
      </c>
      <c r="I1321" s="283">
        <f>エリアマスタ[[#This Row],[戸建件数]]+エリアマスタ[[#This Row],[集合住宅件数]]</f>
        <v>50</v>
      </c>
      <c r="J1321" s="283" t="e" cm="1">
        <f t="array" aca="1" ref="J1321" ca="1">単価区分(エリアマスタ[[#This Row],[地区]])</f>
        <v>#NAME?</v>
      </c>
    </row>
    <row r="1322" spans="1:10">
      <c r="A1322" s="272">
        <v>152</v>
      </c>
      <c r="B1322" s="272">
        <v>12</v>
      </c>
      <c r="C1322" s="99" t="str">
        <f t="shared" si="21"/>
        <v>152-12</v>
      </c>
      <c r="D1322" s="102" t="e" cm="1">
        <f t="array" aca="1" ref="D1322" ca="1">地区名(エリアマスタ[[#This Row],[地区]])</f>
        <v>#NAME?</v>
      </c>
      <c r="E1322" s="282">
        <f>エリアマスタ[[#This Row],[No]]</f>
        <v>12</v>
      </c>
      <c r="F1322" s="281" t="s">
        <v>1893</v>
      </c>
      <c r="G1322" s="283">
        <v>150</v>
      </c>
      <c r="H1322" s="283">
        <v>50</v>
      </c>
      <c r="I1322" s="283">
        <f>エリアマスタ[[#This Row],[戸建件数]]+エリアマスタ[[#This Row],[集合住宅件数]]</f>
        <v>200</v>
      </c>
      <c r="J1322" s="283" t="e" cm="1">
        <f t="array" aca="1" ref="J1322" ca="1">単価区分(エリアマスタ[[#This Row],[地区]])</f>
        <v>#NAME?</v>
      </c>
    </row>
    <row r="1323" spans="1:10">
      <c r="A1323" s="272">
        <v>153</v>
      </c>
      <c r="B1323" s="272">
        <v>1</v>
      </c>
      <c r="C1323" s="99" t="str">
        <f t="shared" si="21"/>
        <v>153-1</v>
      </c>
      <c r="D1323" s="102" t="e" cm="1">
        <f t="array" aca="1" ref="D1323" ca="1">地区名(エリアマスタ[[#This Row],[地区]])</f>
        <v>#NAME?</v>
      </c>
      <c r="E1323" s="282">
        <f>エリアマスタ[[#This Row],[No]]</f>
        <v>1</v>
      </c>
      <c r="F1323" s="281" t="s">
        <v>1894</v>
      </c>
      <c r="G1323" s="283">
        <v>130</v>
      </c>
      <c r="H1323" s="283">
        <v>70</v>
      </c>
      <c r="I1323" s="283">
        <f>エリアマスタ[[#This Row],[戸建件数]]+エリアマスタ[[#This Row],[集合住宅件数]]</f>
        <v>200</v>
      </c>
      <c r="J1323" s="283" t="e" cm="1">
        <f t="array" aca="1" ref="J1323" ca="1">単価区分(エリアマスタ[[#This Row],[地区]])</f>
        <v>#NAME?</v>
      </c>
    </row>
    <row r="1324" spans="1:10">
      <c r="A1324" s="272">
        <v>153</v>
      </c>
      <c r="B1324" s="272">
        <v>4</v>
      </c>
      <c r="C1324" s="99" t="str">
        <f t="shared" si="21"/>
        <v>153-4</v>
      </c>
      <c r="D1324" s="102" t="e" cm="1">
        <f t="array" aca="1" ref="D1324" ca="1">地区名(エリアマスタ[[#This Row],[地区]])</f>
        <v>#NAME?</v>
      </c>
      <c r="E1324" s="282">
        <f>エリアマスタ[[#This Row],[No]]</f>
        <v>4</v>
      </c>
      <c r="F1324" s="281" t="s">
        <v>1081</v>
      </c>
      <c r="G1324" s="283">
        <v>46</v>
      </c>
      <c r="H1324" s="283">
        <v>94</v>
      </c>
      <c r="I1324" s="283">
        <f>エリアマスタ[[#This Row],[戸建件数]]+エリアマスタ[[#This Row],[集合住宅件数]]</f>
        <v>140</v>
      </c>
      <c r="J1324" s="283" t="e" cm="1">
        <f t="array" aca="1" ref="J1324" ca="1">単価区分(エリアマスタ[[#This Row],[地区]])</f>
        <v>#NAME?</v>
      </c>
    </row>
    <row r="1325" spans="1:10">
      <c r="A1325" s="272">
        <v>153</v>
      </c>
      <c r="B1325" s="272">
        <v>5</v>
      </c>
      <c r="C1325" s="99" t="str">
        <f t="shared" si="21"/>
        <v>153-5</v>
      </c>
      <c r="D1325" s="102" t="e" cm="1">
        <f t="array" aca="1" ref="D1325" ca="1">地区名(エリアマスタ[[#This Row],[地区]])</f>
        <v>#NAME?</v>
      </c>
      <c r="E1325" s="282">
        <f>エリアマスタ[[#This Row],[No]]</f>
        <v>5</v>
      </c>
      <c r="F1325" s="281" t="s">
        <v>1897</v>
      </c>
      <c r="G1325" s="283">
        <v>64</v>
      </c>
      <c r="H1325" s="283">
        <v>116</v>
      </c>
      <c r="I1325" s="283">
        <f>エリアマスタ[[#This Row],[戸建件数]]+エリアマスタ[[#This Row],[集合住宅件数]]</f>
        <v>180</v>
      </c>
      <c r="J1325" s="283" t="e" cm="1">
        <f t="array" aca="1" ref="J1325" ca="1">単価区分(エリアマスタ[[#This Row],[地区]])</f>
        <v>#NAME?</v>
      </c>
    </row>
    <row r="1326" spans="1:10">
      <c r="A1326" s="272">
        <v>153</v>
      </c>
      <c r="B1326" s="272">
        <v>7</v>
      </c>
      <c r="C1326" s="99" t="str">
        <f t="shared" si="21"/>
        <v>153-7</v>
      </c>
      <c r="D1326" s="102" t="e" cm="1">
        <f t="array" aca="1" ref="D1326" ca="1">地区名(エリアマスタ[[#This Row],[地区]])</f>
        <v>#NAME?</v>
      </c>
      <c r="E1326" s="282">
        <f>エリアマスタ[[#This Row],[No]]</f>
        <v>7</v>
      </c>
      <c r="F1326" s="281" t="s">
        <v>1899</v>
      </c>
      <c r="G1326" s="283">
        <v>94</v>
      </c>
      <c r="H1326" s="283">
        <v>6</v>
      </c>
      <c r="I1326" s="283">
        <f>エリアマスタ[[#This Row],[戸建件数]]+エリアマスタ[[#This Row],[集合住宅件数]]</f>
        <v>100</v>
      </c>
      <c r="J1326" s="283" t="e" cm="1">
        <f t="array" aca="1" ref="J1326" ca="1">単価区分(エリアマスタ[[#This Row],[地区]])</f>
        <v>#NAME?</v>
      </c>
    </row>
    <row r="1327" spans="1:10">
      <c r="A1327" s="272">
        <v>153</v>
      </c>
      <c r="B1327" s="272">
        <v>8</v>
      </c>
      <c r="C1327" s="99" t="str">
        <f t="shared" si="21"/>
        <v>153-8</v>
      </c>
      <c r="D1327" s="102" t="e" cm="1">
        <f t="array" aca="1" ref="D1327" ca="1">地区名(エリアマスタ[[#This Row],[地区]])</f>
        <v>#NAME?</v>
      </c>
      <c r="E1327" s="282">
        <f>エリアマスタ[[#This Row],[No]]</f>
        <v>8</v>
      </c>
      <c r="F1327" s="281" t="s">
        <v>1900</v>
      </c>
      <c r="G1327" s="283">
        <v>50</v>
      </c>
      <c r="H1327" s="283">
        <v>0</v>
      </c>
      <c r="I1327" s="283">
        <f>エリアマスタ[[#This Row],[戸建件数]]+エリアマスタ[[#This Row],[集合住宅件数]]</f>
        <v>50</v>
      </c>
      <c r="J1327" s="283" t="e" cm="1">
        <f t="array" aca="1" ref="J1327" ca="1">単価区分(エリアマスタ[[#This Row],[地区]])</f>
        <v>#NAME?</v>
      </c>
    </row>
    <row r="1328" spans="1:10">
      <c r="A1328" s="272">
        <v>153</v>
      </c>
      <c r="B1328" s="272">
        <v>10</v>
      </c>
      <c r="C1328" s="99" t="str">
        <f t="shared" si="21"/>
        <v>153-10</v>
      </c>
      <c r="D1328" s="102" t="e" cm="1">
        <f t="array" aca="1" ref="D1328" ca="1">地区名(エリアマスタ[[#This Row],[地区]])</f>
        <v>#NAME?</v>
      </c>
      <c r="E1328" s="282">
        <f>エリアマスタ[[#This Row],[No]]</f>
        <v>10</v>
      </c>
      <c r="F1328" s="281" t="s">
        <v>1902</v>
      </c>
      <c r="G1328" s="283">
        <v>150</v>
      </c>
      <c r="H1328" s="283">
        <v>0</v>
      </c>
      <c r="I1328" s="283">
        <f>エリアマスタ[[#This Row],[戸建件数]]+エリアマスタ[[#This Row],[集合住宅件数]]</f>
        <v>150</v>
      </c>
      <c r="J1328" s="283" t="e" cm="1">
        <f t="array" aca="1" ref="J1328" ca="1">単価区分(エリアマスタ[[#This Row],[地区]])</f>
        <v>#NAME?</v>
      </c>
    </row>
    <row r="1329" spans="1:10">
      <c r="A1329" s="272">
        <v>153</v>
      </c>
      <c r="B1329" s="272">
        <v>12</v>
      </c>
      <c r="C1329" s="99" t="str">
        <f t="shared" si="21"/>
        <v>153-12</v>
      </c>
      <c r="D1329" s="102" t="e" cm="1">
        <f t="array" aca="1" ref="D1329" ca="1">地区名(エリアマスタ[[#This Row],[地区]])</f>
        <v>#NAME?</v>
      </c>
      <c r="E1329" s="282">
        <f>エリアマスタ[[#This Row],[No]]</f>
        <v>12</v>
      </c>
      <c r="F1329" s="281" t="s">
        <v>1173</v>
      </c>
      <c r="G1329" s="283">
        <v>60</v>
      </c>
      <c r="H1329" s="283">
        <v>15</v>
      </c>
      <c r="I1329" s="283">
        <f>エリアマスタ[[#This Row],[戸建件数]]+エリアマスタ[[#This Row],[集合住宅件数]]</f>
        <v>75</v>
      </c>
      <c r="J1329" s="283" t="e" cm="1">
        <f t="array" aca="1" ref="J1329" ca="1">単価区分(エリアマスタ[[#This Row],[地区]])</f>
        <v>#NAME?</v>
      </c>
    </row>
    <row r="1330" spans="1:10">
      <c r="A1330" s="272">
        <v>153</v>
      </c>
      <c r="B1330" s="272">
        <v>13</v>
      </c>
      <c r="C1330" s="99" t="str">
        <f t="shared" si="21"/>
        <v>153-13</v>
      </c>
      <c r="D1330" s="102" t="e" cm="1">
        <f t="array" aca="1" ref="D1330" ca="1">地区名(エリアマスタ[[#This Row],[地区]])</f>
        <v>#NAME?</v>
      </c>
      <c r="E1330" s="282">
        <f>エリアマスタ[[#This Row],[No]]</f>
        <v>13</v>
      </c>
      <c r="F1330" s="281" t="s">
        <v>1904</v>
      </c>
      <c r="G1330" s="283">
        <v>95</v>
      </c>
      <c r="H1330" s="283">
        <v>125</v>
      </c>
      <c r="I1330" s="283">
        <f>エリアマスタ[[#This Row],[戸建件数]]+エリアマスタ[[#This Row],[集合住宅件数]]</f>
        <v>220</v>
      </c>
      <c r="J1330" s="283" t="e" cm="1">
        <f t="array" aca="1" ref="J1330" ca="1">単価区分(エリアマスタ[[#This Row],[地区]])</f>
        <v>#NAME?</v>
      </c>
    </row>
    <row r="1331" spans="1:10">
      <c r="A1331" s="272">
        <v>153</v>
      </c>
      <c r="B1331" s="272">
        <v>18</v>
      </c>
      <c r="C1331" s="99" t="str">
        <f t="shared" si="21"/>
        <v>153-18</v>
      </c>
      <c r="D1331" s="102" t="e" cm="1">
        <f t="array" aca="1" ref="D1331" ca="1">地区名(エリアマスタ[[#This Row],[地区]])</f>
        <v>#NAME?</v>
      </c>
      <c r="E1331" s="282">
        <f>エリアマスタ[[#This Row],[No]]</f>
        <v>18</v>
      </c>
      <c r="F1331" s="281" t="s">
        <v>1909</v>
      </c>
      <c r="G1331" s="283">
        <v>90</v>
      </c>
      <c r="H1331" s="283">
        <v>30</v>
      </c>
      <c r="I1331" s="283">
        <f>エリアマスタ[[#This Row],[戸建件数]]+エリアマスタ[[#This Row],[集合住宅件数]]</f>
        <v>120</v>
      </c>
      <c r="J1331" s="283" t="e" cm="1">
        <f t="array" aca="1" ref="J1331" ca="1">単価区分(エリアマスタ[[#This Row],[地区]])</f>
        <v>#NAME?</v>
      </c>
    </row>
    <row r="1332" spans="1:10">
      <c r="A1332" s="272">
        <v>154</v>
      </c>
      <c r="B1332" s="272">
        <v>1</v>
      </c>
      <c r="C1332" s="99" t="str">
        <f t="shared" ref="C1332" si="22">A1332&amp;"-"&amp;B1332</f>
        <v>154-1</v>
      </c>
      <c r="D1332" s="102" t="e" cm="1">
        <f t="array" aca="1" ref="D1332" ca="1">地区名(エリアマスタ[[#This Row],[地区]])</f>
        <v>#NAME?</v>
      </c>
      <c r="E1332" s="282">
        <f>エリアマスタ[[#This Row],[No]]</f>
        <v>1</v>
      </c>
      <c r="F1332" s="281" t="s">
        <v>1216</v>
      </c>
      <c r="G1332" s="283">
        <v>70</v>
      </c>
      <c r="H1332" s="283">
        <v>40</v>
      </c>
      <c r="I1332" s="283">
        <f>エリアマスタ[[#This Row],[戸建件数]]+エリアマスタ[[#This Row],[集合住宅件数]]</f>
        <v>110</v>
      </c>
      <c r="J1332" s="283" t="e" cm="1">
        <f t="array" aca="1" ref="J1332" ca="1">単価区分(エリアマスタ[[#This Row],[地区]])</f>
        <v>#NAME?</v>
      </c>
    </row>
    <row r="1333" spans="1:10">
      <c r="A1333" s="272">
        <v>154</v>
      </c>
      <c r="B1333" s="272">
        <v>2</v>
      </c>
      <c r="C1333" s="99" t="str">
        <f t="shared" ref="C1333:C1373" si="23">A1333&amp;"-"&amp;B1333</f>
        <v>154-2</v>
      </c>
      <c r="D1333" s="102" t="e" cm="1">
        <f t="array" aca="1" ref="D1333" ca="1">地区名(エリアマスタ[[#This Row],[地区]])</f>
        <v>#NAME?</v>
      </c>
      <c r="E1333" s="282">
        <f>エリアマスタ[[#This Row],[No]]</f>
        <v>2</v>
      </c>
      <c r="F1333" s="281" t="s">
        <v>1217</v>
      </c>
      <c r="G1333" s="283">
        <v>70</v>
      </c>
      <c r="H1333" s="283">
        <v>40</v>
      </c>
      <c r="I1333" s="283">
        <f>エリアマスタ[[#This Row],[戸建件数]]+エリアマスタ[[#This Row],[集合住宅件数]]</f>
        <v>110</v>
      </c>
      <c r="J1333" s="283" t="e" cm="1">
        <f t="array" aca="1" ref="J1333" ca="1">単価区分(エリアマスタ[[#This Row],[地区]])</f>
        <v>#NAME?</v>
      </c>
    </row>
    <row r="1334" spans="1:10">
      <c r="A1334" s="272">
        <v>154</v>
      </c>
      <c r="B1334" s="272">
        <v>3</v>
      </c>
      <c r="C1334" s="99" t="str">
        <f t="shared" si="23"/>
        <v>154-3</v>
      </c>
      <c r="D1334" s="102" t="e" cm="1">
        <f t="array" aca="1" ref="D1334" ca="1">地区名(エリアマスタ[[#This Row],[地区]])</f>
        <v>#NAME?</v>
      </c>
      <c r="E1334" s="282">
        <f>エリアマスタ[[#This Row],[No]]</f>
        <v>3</v>
      </c>
      <c r="F1334" s="281" t="s">
        <v>1022</v>
      </c>
      <c r="G1334" s="283">
        <v>65</v>
      </c>
      <c r="H1334" s="283">
        <v>85</v>
      </c>
      <c r="I1334" s="283">
        <f>エリアマスタ[[#This Row],[戸建件数]]+エリアマスタ[[#This Row],[集合住宅件数]]</f>
        <v>150</v>
      </c>
      <c r="J1334" s="283" t="e" cm="1">
        <f t="array" aca="1" ref="J1334" ca="1">単価区分(エリアマスタ[[#This Row],[地区]])</f>
        <v>#NAME?</v>
      </c>
    </row>
    <row r="1335" spans="1:10">
      <c r="A1335" s="272">
        <v>154</v>
      </c>
      <c r="B1335" s="272">
        <v>4</v>
      </c>
      <c r="C1335" s="99" t="str">
        <f t="shared" si="23"/>
        <v>154-4</v>
      </c>
      <c r="D1335" s="102" t="e" cm="1">
        <f t="array" aca="1" ref="D1335" ca="1">地区名(エリアマスタ[[#This Row],[地区]])</f>
        <v>#NAME?</v>
      </c>
      <c r="E1335" s="282">
        <f>エリアマスタ[[#This Row],[No]]</f>
        <v>4</v>
      </c>
      <c r="F1335" s="281" t="s">
        <v>1218</v>
      </c>
      <c r="G1335" s="283">
        <v>60</v>
      </c>
      <c r="H1335" s="283">
        <v>20</v>
      </c>
      <c r="I1335" s="283">
        <f>エリアマスタ[[#This Row],[戸建件数]]+エリアマスタ[[#This Row],[集合住宅件数]]</f>
        <v>80</v>
      </c>
      <c r="J1335" s="283" t="e" cm="1">
        <f t="array" aca="1" ref="J1335" ca="1">単価区分(エリアマスタ[[#This Row],[地区]])</f>
        <v>#NAME?</v>
      </c>
    </row>
    <row r="1336" spans="1:10">
      <c r="A1336" s="272">
        <v>154</v>
      </c>
      <c r="B1336" s="272">
        <v>5</v>
      </c>
      <c r="C1336" s="99" t="str">
        <f t="shared" si="23"/>
        <v>154-5</v>
      </c>
      <c r="D1336" s="102" t="e" cm="1">
        <f t="array" aca="1" ref="D1336" ca="1">地区名(エリアマスタ[[#This Row],[地区]])</f>
        <v>#NAME?</v>
      </c>
      <c r="E1336" s="282">
        <f>エリアマスタ[[#This Row],[No]]</f>
        <v>5</v>
      </c>
      <c r="F1336" s="281" t="s">
        <v>2060</v>
      </c>
      <c r="G1336" s="283">
        <v>90</v>
      </c>
      <c r="H1336" s="283">
        <v>130</v>
      </c>
      <c r="I1336" s="283">
        <f>エリアマスタ[[#This Row],[戸建件数]]+エリアマスタ[[#This Row],[集合住宅件数]]</f>
        <v>220</v>
      </c>
      <c r="J1336" s="283" t="e" cm="1">
        <f t="array" aca="1" ref="J1336" ca="1">単価区分(エリアマスタ[[#This Row],[地区]])</f>
        <v>#NAME?</v>
      </c>
    </row>
    <row r="1337" spans="1:10">
      <c r="A1337" s="272">
        <v>154</v>
      </c>
      <c r="B1337" s="272">
        <v>6</v>
      </c>
      <c r="C1337" s="99" t="str">
        <f t="shared" si="23"/>
        <v>154-6</v>
      </c>
      <c r="D1337" s="102" t="e" cm="1">
        <f t="array" aca="1" ref="D1337" ca="1">地区名(エリアマスタ[[#This Row],[地区]])</f>
        <v>#NAME?</v>
      </c>
      <c r="E1337" s="282">
        <f>エリアマスタ[[#This Row],[No]]</f>
        <v>6</v>
      </c>
      <c r="F1337" s="281" t="s">
        <v>2061</v>
      </c>
      <c r="G1337" s="283">
        <v>60</v>
      </c>
      <c r="H1337" s="283">
        <v>120</v>
      </c>
      <c r="I1337" s="283">
        <f>エリアマスタ[[#This Row],[戸建件数]]+エリアマスタ[[#This Row],[集合住宅件数]]</f>
        <v>180</v>
      </c>
      <c r="J1337" s="283" t="e" cm="1">
        <f t="array" aca="1" ref="J1337" ca="1">単価区分(エリアマスタ[[#This Row],[地区]])</f>
        <v>#NAME?</v>
      </c>
    </row>
    <row r="1338" spans="1:10">
      <c r="A1338" s="272">
        <v>154</v>
      </c>
      <c r="B1338" s="272">
        <v>7</v>
      </c>
      <c r="C1338" s="99" t="str">
        <f t="shared" si="23"/>
        <v>154-7</v>
      </c>
      <c r="D1338" s="102" t="e" cm="1">
        <f t="array" aca="1" ref="D1338" ca="1">地区名(エリアマスタ[[#This Row],[地区]])</f>
        <v>#NAME?</v>
      </c>
      <c r="E1338" s="282">
        <f>エリアマスタ[[#This Row],[No]]</f>
        <v>7</v>
      </c>
      <c r="F1338" s="281" t="s">
        <v>2062</v>
      </c>
      <c r="G1338" s="283">
        <v>80</v>
      </c>
      <c r="H1338" s="283">
        <v>170</v>
      </c>
      <c r="I1338" s="283">
        <f>エリアマスタ[[#This Row],[戸建件数]]+エリアマスタ[[#This Row],[集合住宅件数]]</f>
        <v>250</v>
      </c>
      <c r="J1338" s="283" t="e" cm="1">
        <f t="array" aca="1" ref="J1338" ca="1">単価区分(エリアマスタ[[#This Row],[地区]])</f>
        <v>#NAME?</v>
      </c>
    </row>
    <row r="1339" spans="1:10">
      <c r="A1339" s="272">
        <v>154</v>
      </c>
      <c r="B1339" s="272">
        <v>8</v>
      </c>
      <c r="C1339" s="99" t="str">
        <f t="shared" si="23"/>
        <v>154-8</v>
      </c>
      <c r="D1339" s="102" t="e" cm="1">
        <f t="array" aca="1" ref="D1339" ca="1">地区名(エリアマスタ[[#This Row],[地区]])</f>
        <v>#NAME?</v>
      </c>
      <c r="E1339" s="282">
        <f>エリアマスタ[[#This Row],[No]]</f>
        <v>8</v>
      </c>
      <c r="F1339" s="281" t="s">
        <v>2063</v>
      </c>
      <c r="G1339" s="283">
        <v>140</v>
      </c>
      <c r="H1339" s="283">
        <v>160</v>
      </c>
      <c r="I1339" s="283">
        <f>エリアマスタ[[#This Row],[戸建件数]]+エリアマスタ[[#This Row],[集合住宅件数]]</f>
        <v>300</v>
      </c>
      <c r="J1339" s="283" t="e" cm="1">
        <f t="array" aca="1" ref="J1339" ca="1">単価区分(エリアマスタ[[#This Row],[地区]])</f>
        <v>#NAME?</v>
      </c>
    </row>
    <row r="1340" spans="1:10">
      <c r="A1340" s="272">
        <v>154</v>
      </c>
      <c r="B1340" s="272">
        <v>9</v>
      </c>
      <c r="C1340" s="99" t="str">
        <f t="shared" si="23"/>
        <v>154-9</v>
      </c>
      <c r="D1340" s="102" t="e" cm="1">
        <f t="array" aca="1" ref="D1340" ca="1">地区名(エリアマスタ[[#This Row],[地区]])</f>
        <v>#NAME?</v>
      </c>
      <c r="E1340" s="282">
        <f>エリアマスタ[[#This Row],[No]]</f>
        <v>9</v>
      </c>
      <c r="F1340" s="281" t="s">
        <v>1219</v>
      </c>
      <c r="G1340" s="283">
        <v>20</v>
      </c>
      <c r="H1340" s="283">
        <v>40</v>
      </c>
      <c r="I1340" s="283">
        <f>エリアマスタ[[#This Row],[戸建件数]]+エリアマスタ[[#This Row],[集合住宅件数]]</f>
        <v>60</v>
      </c>
      <c r="J1340" s="283" t="e" cm="1">
        <f t="array" aca="1" ref="J1340" ca="1">単価区分(エリアマスタ[[#This Row],[地区]])</f>
        <v>#NAME?</v>
      </c>
    </row>
    <row r="1341" spans="1:10">
      <c r="A1341" s="272">
        <v>154</v>
      </c>
      <c r="B1341" s="272">
        <v>10</v>
      </c>
      <c r="C1341" s="99" t="str">
        <f t="shared" si="23"/>
        <v>154-10</v>
      </c>
      <c r="D1341" s="102" t="e" cm="1">
        <f t="array" aca="1" ref="D1341" ca="1">地区名(エリアマスタ[[#This Row],[地区]])</f>
        <v>#NAME?</v>
      </c>
      <c r="E1341" s="282">
        <f>エリアマスタ[[#This Row],[No]]</f>
        <v>10</v>
      </c>
      <c r="F1341" s="281" t="s">
        <v>1220</v>
      </c>
      <c r="G1341" s="283">
        <v>100</v>
      </c>
      <c r="H1341" s="283">
        <v>60</v>
      </c>
      <c r="I1341" s="283">
        <f>エリアマスタ[[#This Row],[戸建件数]]+エリアマスタ[[#This Row],[集合住宅件数]]</f>
        <v>160</v>
      </c>
      <c r="J1341" s="283" t="e" cm="1">
        <f t="array" aca="1" ref="J1341" ca="1">単価区分(エリアマスタ[[#This Row],[地区]])</f>
        <v>#NAME?</v>
      </c>
    </row>
    <row r="1342" spans="1:10">
      <c r="A1342" s="272">
        <v>154</v>
      </c>
      <c r="B1342" s="272">
        <v>11</v>
      </c>
      <c r="C1342" s="99" t="str">
        <f t="shared" si="23"/>
        <v>154-11</v>
      </c>
      <c r="D1342" s="102" t="e" cm="1">
        <f t="array" aca="1" ref="D1342" ca="1">地区名(エリアマスタ[[#This Row],[地区]])</f>
        <v>#NAME?</v>
      </c>
      <c r="E1342" s="282">
        <f>エリアマスタ[[#This Row],[No]]</f>
        <v>11</v>
      </c>
      <c r="F1342" s="281" t="s">
        <v>1221</v>
      </c>
      <c r="G1342" s="283">
        <v>20</v>
      </c>
      <c r="H1342" s="283">
        <v>70</v>
      </c>
      <c r="I1342" s="283">
        <f>エリアマスタ[[#This Row],[戸建件数]]+エリアマスタ[[#This Row],[集合住宅件数]]</f>
        <v>90</v>
      </c>
      <c r="J1342" s="283" t="e" cm="1">
        <f t="array" aca="1" ref="J1342" ca="1">単価区分(エリアマスタ[[#This Row],[地区]])</f>
        <v>#NAME?</v>
      </c>
    </row>
    <row r="1343" spans="1:10">
      <c r="A1343" s="272">
        <v>154</v>
      </c>
      <c r="B1343" s="272">
        <v>12</v>
      </c>
      <c r="C1343" s="99" t="str">
        <f t="shared" si="23"/>
        <v>154-12</v>
      </c>
      <c r="D1343" s="102" t="e" cm="1">
        <f t="array" aca="1" ref="D1343" ca="1">地区名(エリアマスタ[[#This Row],[地区]])</f>
        <v>#NAME?</v>
      </c>
      <c r="E1343" s="282">
        <f>エリアマスタ[[#This Row],[No]]</f>
        <v>12</v>
      </c>
      <c r="F1343" s="281" t="s">
        <v>1222</v>
      </c>
      <c r="G1343" s="283">
        <v>360</v>
      </c>
      <c r="H1343" s="283">
        <v>340</v>
      </c>
      <c r="I1343" s="283">
        <f>エリアマスタ[[#This Row],[戸建件数]]+エリアマスタ[[#This Row],[集合住宅件数]]</f>
        <v>700</v>
      </c>
      <c r="J1343" s="283" t="e" cm="1">
        <f t="array" aca="1" ref="J1343" ca="1">単価区分(エリアマスタ[[#This Row],[地区]])</f>
        <v>#NAME?</v>
      </c>
    </row>
    <row r="1344" spans="1:10">
      <c r="A1344" s="272">
        <v>154</v>
      </c>
      <c r="B1344" s="272">
        <v>13</v>
      </c>
      <c r="C1344" s="99" t="str">
        <f t="shared" si="23"/>
        <v>154-13</v>
      </c>
      <c r="D1344" s="102" t="e" cm="1">
        <f t="array" aca="1" ref="D1344" ca="1">地区名(エリアマスタ[[#This Row],[地区]])</f>
        <v>#NAME?</v>
      </c>
      <c r="E1344" s="282">
        <f>エリアマスタ[[#This Row],[No]]</f>
        <v>13</v>
      </c>
      <c r="F1344" s="281" t="s">
        <v>1223</v>
      </c>
      <c r="G1344" s="283">
        <v>80</v>
      </c>
      <c r="H1344" s="283">
        <v>100</v>
      </c>
      <c r="I1344" s="283">
        <f>エリアマスタ[[#This Row],[戸建件数]]+エリアマスタ[[#This Row],[集合住宅件数]]</f>
        <v>180</v>
      </c>
      <c r="J1344" s="283" t="e" cm="1">
        <f t="array" aca="1" ref="J1344" ca="1">単価区分(エリアマスタ[[#This Row],[地区]])</f>
        <v>#NAME?</v>
      </c>
    </row>
    <row r="1345" spans="1:10">
      <c r="A1345" s="272">
        <v>154</v>
      </c>
      <c r="B1345" s="272">
        <v>14</v>
      </c>
      <c r="C1345" s="99" t="str">
        <f t="shared" si="23"/>
        <v>154-14</v>
      </c>
      <c r="D1345" s="102" t="e" cm="1">
        <f t="array" aca="1" ref="D1345" ca="1">地区名(エリアマスタ[[#This Row],[地区]])</f>
        <v>#NAME?</v>
      </c>
      <c r="E1345" s="282">
        <f>エリアマスタ[[#This Row],[No]]</f>
        <v>14</v>
      </c>
      <c r="F1345" s="281" t="s">
        <v>3176</v>
      </c>
      <c r="G1345" s="283">
        <v>70</v>
      </c>
      <c r="H1345" s="283">
        <v>30</v>
      </c>
      <c r="I1345" s="283">
        <f>エリアマスタ[[#This Row],[戸建件数]]+エリアマスタ[[#This Row],[集合住宅件数]]</f>
        <v>100</v>
      </c>
      <c r="J1345" s="283" t="e" cm="1">
        <f t="array" aca="1" ref="J1345" ca="1">単価区分(エリアマスタ[[#This Row],[地区]])</f>
        <v>#NAME?</v>
      </c>
    </row>
    <row r="1346" spans="1:10">
      <c r="A1346" s="272">
        <v>154</v>
      </c>
      <c r="B1346" s="272">
        <v>15</v>
      </c>
      <c r="C1346" s="99" t="str">
        <f t="shared" si="23"/>
        <v>154-15</v>
      </c>
      <c r="D1346" s="102" t="e" cm="1">
        <f t="array" aca="1" ref="D1346" ca="1">地区名(エリアマスタ[[#This Row],[地区]])</f>
        <v>#NAME?</v>
      </c>
      <c r="E1346" s="282">
        <f>エリアマスタ[[#This Row],[No]]</f>
        <v>15</v>
      </c>
      <c r="F1346" s="281" t="s">
        <v>3343</v>
      </c>
      <c r="G1346" s="283">
        <v>60</v>
      </c>
      <c r="H1346" s="283">
        <v>80</v>
      </c>
      <c r="I1346" s="283">
        <f>エリアマスタ[[#This Row],[戸建件数]]+エリアマスタ[[#This Row],[集合住宅件数]]</f>
        <v>140</v>
      </c>
      <c r="J1346" s="283" t="e" cm="1">
        <f t="array" aca="1" ref="J1346" ca="1">単価区分(エリアマスタ[[#This Row],[地区]])</f>
        <v>#NAME?</v>
      </c>
    </row>
    <row r="1347" spans="1:10">
      <c r="A1347" s="272">
        <v>154</v>
      </c>
      <c r="B1347" s="272">
        <v>16</v>
      </c>
      <c r="C1347" s="99" t="str">
        <f t="shared" si="23"/>
        <v>154-16</v>
      </c>
      <c r="D1347" s="102" t="e" cm="1">
        <f t="array" aca="1" ref="D1347" ca="1">地区名(エリアマスタ[[#This Row],[地区]])</f>
        <v>#NAME?</v>
      </c>
      <c r="E1347" s="282">
        <f>エリアマスタ[[#This Row],[No]]</f>
        <v>16</v>
      </c>
      <c r="F1347" s="281" t="s">
        <v>1240</v>
      </c>
      <c r="G1347" s="283">
        <v>300</v>
      </c>
      <c r="H1347" s="283">
        <v>200</v>
      </c>
      <c r="I1347" s="283">
        <f>エリアマスタ[[#This Row],[戸建件数]]+エリアマスタ[[#This Row],[集合住宅件数]]</f>
        <v>500</v>
      </c>
      <c r="J1347" s="283" t="e" cm="1">
        <f t="array" aca="1" ref="J1347" ca="1">単価区分(エリアマスタ[[#This Row],[地区]])</f>
        <v>#NAME?</v>
      </c>
    </row>
    <row r="1348" spans="1:10">
      <c r="A1348" s="272">
        <v>154</v>
      </c>
      <c r="B1348" s="272">
        <v>17</v>
      </c>
      <c r="C1348" s="99" t="str">
        <f t="shared" si="23"/>
        <v>154-17</v>
      </c>
      <c r="D1348" s="102" t="e" cm="1">
        <f t="array" aca="1" ref="D1348" ca="1">地区名(エリアマスタ[[#This Row],[地区]])</f>
        <v>#NAME?</v>
      </c>
      <c r="E1348" s="282">
        <f>エリアマスタ[[#This Row],[No]]</f>
        <v>17</v>
      </c>
      <c r="F1348" s="281" t="s">
        <v>1241</v>
      </c>
      <c r="G1348" s="283">
        <v>170</v>
      </c>
      <c r="H1348" s="283">
        <v>130</v>
      </c>
      <c r="I1348" s="283">
        <f>エリアマスタ[[#This Row],[戸建件数]]+エリアマスタ[[#This Row],[集合住宅件数]]</f>
        <v>300</v>
      </c>
      <c r="J1348" s="283" t="e" cm="1">
        <f t="array" aca="1" ref="J1348" ca="1">単価区分(エリアマスタ[[#This Row],[地区]])</f>
        <v>#NAME?</v>
      </c>
    </row>
    <row r="1349" spans="1:10">
      <c r="A1349" s="272">
        <v>154</v>
      </c>
      <c r="B1349" s="272">
        <v>18</v>
      </c>
      <c r="C1349" s="99" t="str">
        <f t="shared" si="23"/>
        <v>154-18</v>
      </c>
      <c r="D1349" s="102" t="e" cm="1">
        <f t="array" aca="1" ref="D1349" ca="1">地区名(エリアマスタ[[#This Row],[地区]])</f>
        <v>#NAME?</v>
      </c>
      <c r="E1349" s="282">
        <f>エリアマスタ[[#This Row],[No]]</f>
        <v>18</v>
      </c>
      <c r="F1349" s="281" t="s">
        <v>1243</v>
      </c>
      <c r="G1349" s="283">
        <v>300</v>
      </c>
      <c r="H1349" s="283">
        <v>120</v>
      </c>
      <c r="I1349" s="283">
        <f>エリアマスタ[[#This Row],[戸建件数]]+エリアマスタ[[#This Row],[集合住宅件数]]</f>
        <v>420</v>
      </c>
      <c r="J1349" s="283" t="e" cm="1">
        <f t="array" aca="1" ref="J1349" ca="1">単価区分(エリアマスタ[[#This Row],[地区]])</f>
        <v>#NAME?</v>
      </c>
    </row>
    <row r="1350" spans="1:10">
      <c r="A1350" s="272">
        <v>154</v>
      </c>
      <c r="B1350" s="272">
        <v>19</v>
      </c>
      <c r="C1350" s="99" t="str">
        <f t="shared" si="23"/>
        <v>154-19</v>
      </c>
      <c r="D1350" s="102" t="e" cm="1">
        <f t="array" aca="1" ref="D1350" ca="1">地区名(エリアマスタ[[#This Row],[地区]])</f>
        <v>#NAME?</v>
      </c>
      <c r="E1350" s="282">
        <f>エリアマスタ[[#This Row],[No]]</f>
        <v>19</v>
      </c>
      <c r="F1350" s="281" t="s">
        <v>1244</v>
      </c>
      <c r="G1350" s="283">
        <v>80</v>
      </c>
      <c r="H1350" s="283">
        <v>40</v>
      </c>
      <c r="I1350" s="283">
        <f>エリアマスタ[[#This Row],[戸建件数]]+エリアマスタ[[#This Row],[集合住宅件数]]</f>
        <v>120</v>
      </c>
      <c r="J1350" s="283" t="e" cm="1">
        <f t="array" aca="1" ref="J1350" ca="1">単価区分(エリアマスタ[[#This Row],[地区]])</f>
        <v>#NAME?</v>
      </c>
    </row>
    <row r="1351" spans="1:10">
      <c r="A1351" s="272">
        <v>154</v>
      </c>
      <c r="B1351" s="272">
        <v>20</v>
      </c>
      <c r="C1351" s="99" t="str">
        <f t="shared" si="23"/>
        <v>154-20</v>
      </c>
      <c r="D1351" s="102" t="e" cm="1">
        <f t="array" aca="1" ref="D1351" ca="1">地区名(エリアマスタ[[#This Row],[地区]])</f>
        <v>#NAME?</v>
      </c>
      <c r="E1351" s="282">
        <f>エリアマスタ[[#This Row],[No]]</f>
        <v>20</v>
      </c>
      <c r="F1351" s="281" t="s">
        <v>1245</v>
      </c>
      <c r="G1351" s="283">
        <v>53</v>
      </c>
      <c r="H1351" s="283">
        <v>7</v>
      </c>
      <c r="I1351" s="283">
        <f>エリアマスタ[[#This Row],[戸建件数]]+エリアマスタ[[#This Row],[集合住宅件数]]</f>
        <v>60</v>
      </c>
      <c r="J1351" s="283" t="e" cm="1">
        <f t="array" aca="1" ref="J1351" ca="1">単価区分(エリアマスタ[[#This Row],[地区]])</f>
        <v>#NAME?</v>
      </c>
    </row>
    <row r="1352" spans="1:10">
      <c r="A1352" s="272">
        <v>154</v>
      </c>
      <c r="B1352" s="272">
        <v>21</v>
      </c>
      <c r="C1352" s="99" t="str">
        <f t="shared" si="23"/>
        <v>154-21</v>
      </c>
      <c r="D1352" s="102" t="e" cm="1">
        <f t="array" aca="1" ref="D1352" ca="1">地区名(エリアマスタ[[#This Row],[地区]])</f>
        <v>#NAME?</v>
      </c>
      <c r="E1352" s="282">
        <f>エリアマスタ[[#This Row],[No]]</f>
        <v>21</v>
      </c>
      <c r="F1352" s="281" t="s">
        <v>1246</v>
      </c>
      <c r="G1352" s="283">
        <v>10</v>
      </c>
      <c r="H1352" s="283">
        <v>0</v>
      </c>
      <c r="I1352" s="283">
        <f>エリアマスタ[[#This Row],[戸建件数]]+エリアマスタ[[#This Row],[集合住宅件数]]</f>
        <v>10</v>
      </c>
      <c r="J1352" s="283" t="e" cm="1">
        <f t="array" aca="1" ref="J1352" ca="1">単価区分(エリアマスタ[[#This Row],[地区]])</f>
        <v>#NAME?</v>
      </c>
    </row>
    <row r="1353" spans="1:10">
      <c r="A1353" s="272">
        <v>154</v>
      </c>
      <c r="B1353" s="272">
        <v>22</v>
      </c>
      <c r="C1353" s="99" t="str">
        <f t="shared" si="23"/>
        <v>154-22</v>
      </c>
      <c r="D1353" s="102" t="e" cm="1">
        <f t="array" aca="1" ref="D1353" ca="1">地区名(エリアマスタ[[#This Row],[地区]])</f>
        <v>#NAME?</v>
      </c>
      <c r="E1353" s="282">
        <f>エリアマスタ[[#This Row],[No]]</f>
        <v>22</v>
      </c>
      <c r="F1353" s="281" t="s">
        <v>151</v>
      </c>
      <c r="G1353" s="283">
        <v>220</v>
      </c>
      <c r="H1353" s="283">
        <v>100</v>
      </c>
      <c r="I1353" s="283">
        <f>エリアマスタ[[#This Row],[戸建件数]]+エリアマスタ[[#This Row],[集合住宅件数]]</f>
        <v>320</v>
      </c>
      <c r="J1353" s="283" t="e" cm="1">
        <f t="array" aca="1" ref="J1353" ca="1">単価区分(エリアマスタ[[#This Row],[地区]])</f>
        <v>#NAME?</v>
      </c>
    </row>
    <row r="1354" spans="1:10">
      <c r="A1354" s="272">
        <v>154</v>
      </c>
      <c r="B1354" s="272">
        <v>23</v>
      </c>
      <c r="C1354" s="99" t="str">
        <f t="shared" si="23"/>
        <v>154-23</v>
      </c>
      <c r="D1354" s="102" t="e" cm="1">
        <f t="array" aca="1" ref="D1354" ca="1">地区名(エリアマスタ[[#This Row],[地区]])</f>
        <v>#NAME?</v>
      </c>
      <c r="E1354" s="282">
        <f>エリアマスタ[[#This Row],[No]]</f>
        <v>23</v>
      </c>
      <c r="F1354" s="281" t="s">
        <v>1247</v>
      </c>
      <c r="G1354" s="283">
        <v>60</v>
      </c>
      <c r="H1354" s="283">
        <v>70</v>
      </c>
      <c r="I1354" s="283">
        <f>エリアマスタ[[#This Row],[戸建件数]]+エリアマスタ[[#This Row],[集合住宅件数]]</f>
        <v>130</v>
      </c>
      <c r="J1354" s="283" t="e" cm="1">
        <f t="array" aca="1" ref="J1354" ca="1">単価区分(エリアマスタ[[#This Row],[地区]])</f>
        <v>#NAME?</v>
      </c>
    </row>
    <row r="1355" spans="1:10">
      <c r="A1355" s="272">
        <v>154</v>
      </c>
      <c r="B1355" s="272">
        <v>24</v>
      </c>
      <c r="C1355" s="99" t="str">
        <f t="shared" si="23"/>
        <v>154-24</v>
      </c>
      <c r="D1355" s="102" t="e" cm="1">
        <f t="array" aca="1" ref="D1355" ca="1">地区名(エリアマスタ[[#This Row],[地区]])</f>
        <v>#NAME?</v>
      </c>
      <c r="E1355" s="282">
        <f>エリアマスタ[[#This Row],[No]]</f>
        <v>24</v>
      </c>
      <c r="F1355" s="281" t="s">
        <v>1248</v>
      </c>
      <c r="G1355" s="283">
        <v>120</v>
      </c>
      <c r="H1355" s="283">
        <v>50</v>
      </c>
      <c r="I1355" s="283">
        <f>エリアマスタ[[#This Row],[戸建件数]]+エリアマスタ[[#This Row],[集合住宅件数]]</f>
        <v>170</v>
      </c>
      <c r="J1355" s="283" t="e" cm="1">
        <f t="array" aca="1" ref="J1355" ca="1">単価区分(エリアマスタ[[#This Row],[地区]])</f>
        <v>#NAME?</v>
      </c>
    </row>
    <row r="1356" spans="1:10">
      <c r="A1356" s="272">
        <v>154</v>
      </c>
      <c r="B1356" s="272">
        <v>25</v>
      </c>
      <c r="C1356" s="99" t="str">
        <f t="shared" si="23"/>
        <v>154-25</v>
      </c>
      <c r="D1356" s="102" t="e" cm="1">
        <f t="array" aca="1" ref="D1356" ca="1">地区名(エリアマスタ[[#This Row],[地区]])</f>
        <v>#NAME?</v>
      </c>
      <c r="E1356" s="282">
        <f>エリアマスタ[[#This Row],[No]]</f>
        <v>25</v>
      </c>
      <c r="F1356" s="281" t="s">
        <v>1249</v>
      </c>
      <c r="G1356" s="283">
        <v>80</v>
      </c>
      <c r="H1356" s="283">
        <v>50</v>
      </c>
      <c r="I1356" s="283">
        <f>エリアマスタ[[#This Row],[戸建件数]]+エリアマスタ[[#This Row],[集合住宅件数]]</f>
        <v>130</v>
      </c>
      <c r="J1356" s="283" t="e" cm="1">
        <f t="array" aca="1" ref="J1356" ca="1">単価区分(エリアマスタ[[#This Row],[地区]])</f>
        <v>#NAME?</v>
      </c>
    </row>
    <row r="1357" spans="1:10">
      <c r="A1357" s="272">
        <v>155</v>
      </c>
      <c r="B1357" s="272">
        <v>1</v>
      </c>
      <c r="C1357" s="99" t="str">
        <f t="shared" si="23"/>
        <v>155-1</v>
      </c>
      <c r="D1357" s="102" t="e" cm="1">
        <f t="array" aca="1" ref="D1357" ca="1">地区名(エリアマスタ[[#This Row],[地区]])</f>
        <v>#NAME?</v>
      </c>
      <c r="E1357" s="282">
        <f>エリアマスタ[[#This Row],[No]]</f>
        <v>1</v>
      </c>
      <c r="F1357" s="281" t="s">
        <v>1069</v>
      </c>
      <c r="G1357" s="283">
        <v>50</v>
      </c>
      <c r="H1357" s="283">
        <v>60</v>
      </c>
      <c r="I1357" s="283">
        <f>エリアマスタ[[#This Row],[戸建件数]]+エリアマスタ[[#This Row],[集合住宅件数]]</f>
        <v>110</v>
      </c>
      <c r="J1357" s="283" t="e" cm="1">
        <f t="array" aca="1" ref="J1357" ca="1">単価区分(エリアマスタ[[#This Row],[地区]])</f>
        <v>#NAME?</v>
      </c>
    </row>
    <row r="1358" spans="1:10">
      <c r="A1358" s="272">
        <v>155</v>
      </c>
      <c r="B1358" s="272">
        <v>2</v>
      </c>
      <c r="C1358" s="99" t="str">
        <f t="shared" si="23"/>
        <v>155-2</v>
      </c>
      <c r="D1358" s="102" t="e" cm="1">
        <f t="array" aca="1" ref="D1358" ca="1">地区名(エリアマスタ[[#This Row],[地区]])</f>
        <v>#NAME?</v>
      </c>
      <c r="E1358" s="282">
        <f>エリアマスタ[[#This Row],[No]]</f>
        <v>2</v>
      </c>
      <c r="F1358" s="281" t="s">
        <v>952</v>
      </c>
      <c r="G1358" s="283">
        <v>0</v>
      </c>
      <c r="H1358" s="283">
        <v>50</v>
      </c>
      <c r="I1358" s="283">
        <f>エリアマスタ[[#This Row],[戸建件数]]+エリアマスタ[[#This Row],[集合住宅件数]]</f>
        <v>50</v>
      </c>
      <c r="J1358" s="283" t="e" cm="1">
        <f t="array" aca="1" ref="J1358" ca="1">単価区分(エリアマスタ[[#This Row],[地区]])</f>
        <v>#NAME?</v>
      </c>
    </row>
    <row r="1359" spans="1:10">
      <c r="A1359" s="272">
        <v>155</v>
      </c>
      <c r="B1359" s="272">
        <v>3</v>
      </c>
      <c r="C1359" s="99" t="str">
        <f t="shared" si="23"/>
        <v>155-3</v>
      </c>
      <c r="D1359" s="102" t="e" cm="1">
        <f t="array" aca="1" ref="D1359" ca="1">地区名(エリアマスタ[[#This Row],[地区]])</f>
        <v>#NAME?</v>
      </c>
      <c r="E1359" s="282">
        <f>エリアマスタ[[#This Row],[No]]</f>
        <v>3</v>
      </c>
      <c r="F1359" s="281" t="s">
        <v>1251</v>
      </c>
      <c r="G1359" s="283">
        <v>430</v>
      </c>
      <c r="H1359" s="283">
        <v>100</v>
      </c>
      <c r="I1359" s="283">
        <f>エリアマスタ[[#This Row],[戸建件数]]+エリアマスタ[[#This Row],[集合住宅件数]]</f>
        <v>530</v>
      </c>
      <c r="J1359" s="283" t="e" cm="1">
        <f t="array" aca="1" ref="J1359" ca="1">単価区分(エリアマスタ[[#This Row],[地区]])</f>
        <v>#NAME?</v>
      </c>
    </row>
    <row r="1360" spans="1:10">
      <c r="A1360" s="272">
        <v>155</v>
      </c>
      <c r="B1360" s="272">
        <v>4</v>
      </c>
      <c r="C1360" s="99" t="str">
        <f t="shared" si="23"/>
        <v>155-4</v>
      </c>
      <c r="D1360" s="102" t="e" cm="1">
        <f t="array" aca="1" ref="D1360" ca="1">地区名(エリアマスタ[[#This Row],[地区]])</f>
        <v>#NAME?</v>
      </c>
      <c r="E1360" s="282">
        <f>エリアマスタ[[#This Row],[No]]</f>
        <v>4</v>
      </c>
      <c r="F1360" s="281" t="s">
        <v>1253</v>
      </c>
      <c r="G1360" s="283">
        <v>200</v>
      </c>
      <c r="H1360" s="283">
        <v>60</v>
      </c>
      <c r="I1360" s="283">
        <f>エリアマスタ[[#This Row],[戸建件数]]+エリアマスタ[[#This Row],[集合住宅件数]]</f>
        <v>260</v>
      </c>
      <c r="J1360" s="283" t="e" cm="1">
        <f t="array" aca="1" ref="J1360" ca="1">単価区分(エリアマスタ[[#This Row],[地区]])</f>
        <v>#NAME?</v>
      </c>
    </row>
    <row r="1361" spans="1:10">
      <c r="A1361" s="272">
        <v>155</v>
      </c>
      <c r="B1361" s="272">
        <v>5</v>
      </c>
      <c r="C1361" s="99" t="str">
        <f t="shared" si="23"/>
        <v>155-5</v>
      </c>
      <c r="D1361" s="102" t="e" cm="1">
        <f t="array" aca="1" ref="D1361" ca="1">地区名(エリアマスタ[[#This Row],[地区]])</f>
        <v>#NAME?</v>
      </c>
      <c r="E1361" s="282">
        <f>エリアマスタ[[#This Row],[No]]</f>
        <v>5</v>
      </c>
      <c r="F1361" s="281" t="s">
        <v>0</v>
      </c>
      <c r="G1361" s="283">
        <v>400</v>
      </c>
      <c r="H1361" s="283">
        <v>200</v>
      </c>
      <c r="I1361" s="283">
        <f>エリアマスタ[[#This Row],[戸建件数]]+エリアマスタ[[#This Row],[集合住宅件数]]</f>
        <v>600</v>
      </c>
      <c r="J1361" s="283" t="e" cm="1">
        <f t="array" aca="1" ref="J1361" ca="1">単価区分(エリアマスタ[[#This Row],[地区]])</f>
        <v>#NAME?</v>
      </c>
    </row>
    <row r="1362" spans="1:10">
      <c r="A1362" s="272">
        <v>155</v>
      </c>
      <c r="B1362" s="272">
        <v>6</v>
      </c>
      <c r="C1362" s="99" t="str">
        <f t="shared" si="23"/>
        <v>155-6</v>
      </c>
      <c r="D1362" s="102" t="e" cm="1">
        <f t="array" aca="1" ref="D1362" ca="1">地区名(エリアマスタ[[#This Row],[地区]])</f>
        <v>#NAME?</v>
      </c>
      <c r="E1362" s="282">
        <f>エリアマスタ[[#This Row],[No]]</f>
        <v>6</v>
      </c>
      <c r="F1362" s="281" t="s">
        <v>3344</v>
      </c>
      <c r="G1362" s="283">
        <v>600</v>
      </c>
      <c r="H1362" s="283">
        <v>250</v>
      </c>
      <c r="I1362" s="283">
        <f>エリアマスタ[[#This Row],[戸建件数]]+エリアマスタ[[#This Row],[集合住宅件数]]</f>
        <v>850</v>
      </c>
      <c r="J1362" s="283" t="e" cm="1">
        <f t="array" aca="1" ref="J1362" ca="1">単価区分(エリアマスタ[[#This Row],[地区]])</f>
        <v>#NAME?</v>
      </c>
    </row>
    <row r="1363" spans="1:10">
      <c r="A1363" s="272">
        <v>155</v>
      </c>
      <c r="B1363" s="272">
        <v>7</v>
      </c>
      <c r="C1363" s="99" t="str">
        <f t="shared" si="23"/>
        <v>155-7</v>
      </c>
      <c r="D1363" s="102" t="e" cm="1">
        <f t="array" aca="1" ref="D1363" ca="1">地区名(エリアマスタ[[#This Row],[地区]])</f>
        <v>#NAME?</v>
      </c>
      <c r="E1363" s="282">
        <f>エリアマスタ[[#This Row],[No]]</f>
        <v>7</v>
      </c>
      <c r="F1363" s="281" t="s">
        <v>3345</v>
      </c>
      <c r="G1363" s="283">
        <v>500</v>
      </c>
      <c r="H1363" s="283">
        <v>250</v>
      </c>
      <c r="I1363" s="283">
        <f>エリアマスタ[[#This Row],[戸建件数]]+エリアマスタ[[#This Row],[集合住宅件数]]</f>
        <v>750</v>
      </c>
      <c r="J1363" s="283" t="e" cm="1">
        <f t="array" aca="1" ref="J1363" ca="1">単価区分(エリアマスタ[[#This Row],[地区]])</f>
        <v>#NAME?</v>
      </c>
    </row>
    <row r="1364" spans="1:10">
      <c r="A1364" s="272">
        <v>155</v>
      </c>
      <c r="B1364" s="272">
        <v>8</v>
      </c>
      <c r="C1364" s="99" t="str">
        <f t="shared" si="23"/>
        <v>155-8</v>
      </c>
      <c r="D1364" s="102" t="e" cm="1">
        <f t="array" aca="1" ref="D1364" ca="1">地区名(エリアマスタ[[#This Row],[地区]])</f>
        <v>#NAME?</v>
      </c>
      <c r="E1364" s="282">
        <f>エリアマスタ[[#This Row],[No]]</f>
        <v>8</v>
      </c>
      <c r="F1364" s="281" t="s">
        <v>1263</v>
      </c>
      <c r="G1364" s="283">
        <v>500</v>
      </c>
      <c r="H1364" s="283">
        <v>300</v>
      </c>
      <c r="I1364" s="283">
        <f>エリアマスタ[[#This Row],[戸建件数]]+エリアマスタ[[#This Row],[集合住宅件数]]</f>
        <v>800</v>
      </c>
      <c r="J1364" s="283" t="e" cm="1">
        <f t="array" aca="1" ref="J1364" ca="1">単価区分(エリアマスタ[[#This Row],[地区]])</f>
        <v>#NAME?</v>
      </c>
    </row>
    <row r="1365" spans="1:10">
      <c r="A1365" s="272">
        <v>155</v>
      </c>
      <c r="B1365" s="272">
        <v>9</v>
      </c>
      <c r="C1365" s="99" t="str">
        <f t="shared" si="23"/>
        <v>155-9</v>
      </c>
      <c r="D1365" s="102" t="e" cm="1">
        <f t="array" aca="1" ref="D1365" ca="1">地区名(エリアマスタ[[#This Row],[地区]])</f>
        <v>#NAME?</v>
      </c>
      <c r="E1365" s="282">
        <f>エリアマスタ[[#This Row],[No]]</f>
        <v>9</v>
      </c>
      <c r="F1365" s="281" t="s">
        <v>1268</v>
      </c>
      <c r="G1365" s="283">
        <v>560</v>
      </c>
      <c r="H1365" s="283">
        <v>220</v>
      </c>
      <c r="I1365" s="283">
        <f>エリアマスタ[[#This Row],[戸建件数]]+エリアマスタ[[#This Row],[集合住宅件数]]</f>
        <v>780</v>
      </c>
      <c r="J1365" s="283" t="e" cm="1">
        <f t="array" aca="1" ref="J1365" ca="1">単価区分(エリアマスタ[[#This Row],[地区]])</f>
        <v>#NAME?</v>
      </c>
    </row>
    <row r="1366" spans="1:10">
      <c r="A1366" s="272">
        <v>155</v>
      </c>
      <c r="B1366" s="272">
        <v>10</v>
      </c>
      <c r="C1366" s="99" t="str">
        <f t="shared" si="23"/>
        <v>155-10</v>
      </c>
      <c r="D1366" s="102" t="e" cm="1">
        <f t="array" aca="1" ref="D1366" ca="1">地区名(エリアマスタ[[#This Row],[地区]])</f>
        <v>#NAME?</v>
      </c>
      <c r="E1366" s="282">
        <f>エリアマスタ[[#This Row],[No]]</f>
        <v>10</v>
      </c>
      <c r="F1366" s="281" t="s">
        <v>1269</v>
      </c>
      <c r="G1366" s="283">
        <v>470</v>
      </c>
      <c r="H1366" s="283">
        <v>230</v>
      </c>
      <c r="I1366" s="283">
        <f>エリアマスタ[[#This Row],[戸建件数]]+エリアマスタ[[#This Row],[集合住宅件数]]</f>
        <v>700</v>
      </c>
      <c r="J1366" s="283" t="e" cm="1">
        <f t="array" aca="1" ref="J1366" ca="1">単価区分(エリアマスタ[[#This Row],[地区]])</f>
        <v>#NAME?</v>
      </c>
    </row>
    <row r="1367" spans="1:10">
      <c r="A1367" s="272">
        <v>155</v>
      </c>
      <c r="B1367" s="272">
        <v>11</v>
      </c>
      <c r="C1367" s="99" t="str">
        <f t="shared" si="23"/>
        <v>155-11</v>
      </c>
      <c r="D1367" s="102" t="e" cm="1">
        <f t="array" aca="1" ref="D1367" ca="1">地区名(エリアマスタ[[#This Row],[地区]])</f>
        <v>#NAME?</v>
      </c>
      <c r="E1367" s="282">
        <f>エリアマスタ[[#This Row],[No]]</f>
        <v>11</v>
      </c>
      <c r="F1367" s="281" t="s">
        <v>1270</v>
      </c>
      <c r="G1367" s="283">
        <v>390</v>
      </c>
      <c r="H1367" s="283">
        <v>110</v>
      </c>
      <c r="I1367" s="283">
        <f>エリアマスタ[[#This Row],[戸建件数]]+エリアマスタ[[#This Row],[集合住宅件数]]</f>
        <v>500</v>
      </c>
      <c r="J1367" s="283" t="e" cm="1">
        <f t="array" aca="1" ref="J1367" ca="1">単価区分(エリアマスタ[[#This Row],[地区]])</f>
        <v>#NAME?</v>
      </c>
    </row>
    <row r="1368" spans="1:10">
      <c r="A1368" s="272">
        <v>155</v>
      </c>
      <c r="B1368" s="272">
        <v>12</v>
      </c>
      <c r="C1368" s="99" t="str">
        <f t="shared" si="23"/>
        <v>155-12</v>
      </c>
      <c r="D1368" s="102" t="e" cm="1">
        <f t="array" aca="1" ref="D1368" ca="1">地区名(エリアマスタ[[#This Row],[地区]])</f>
        <v>#NAME?</v>
      </c>
      <c r="E1368" s="282">
        <f>エリアマスタ[[#This Row],[No]]</f>
        <v>12</v>
      </c>
      <c r="F1368" s="281" t="s">
        <v>1275</v>
      </c>
      <c r="G1368" s="283">
        <v>170</v>
      </c>
      <c r="H1368" s="283">
        <v>130</v>
      </c>
      <c r="I1368" s="283">
        <f>エリアマスタ[[#This Row],[戸建件数]]+エリアマスタ[[#This Row],[集合住宅件数]]</f>
        <v>300</v>
      </c>
      <c r="J1368" s="283" t="e" cm="1">
        <f t="array" aca="1" ref="J1368" ca="1">単価区分(エリアマスタ[[#This Row],[地区]])</f>
        <v>#NAME?</v>
      </c>
    </row>
    <row r="1369" spans="1:10">
      <c r="A1369" s="272">
        <v>155</v>
      </c>
      <c r="B1369" s="272">
        <v>13</v>
      </c>
      <c r="C1369" s="99" t="str">
        <f t="shared" si="23"/>
        <v>155-13</v>
      </c>
      <c r="D1369" s="102" t="e" cm="1">
        <f t="array" aca="1" ref="D1369" ca="1">地区名(エリアマスタ[[#This Row],[地区]])</f>
        <v>#NAME?</v>
      </c>
      <c r="E1369" s="282">
        <f>エリアマスタ[[#This Row],[No]]</f>
        <v>13</v>
      </c>
      <c r="F1369" s="281" t="s">
        <v>1276</v>
      </c>
      <c r="G1369" s="283">
        <v>170</v>
      </c>
      <c r="H1369" s="283">
        <v>150</v>
      </c>
      <c r="I1369" s="283">
        <f>エリアマスタ[[#This Row],[戸建件数]]+エリアマスタ[[#This Row],[集合住宅件数]]</f>
        <v>320</v>
      </c>
      <c r="J1369" s="283" t="e" cm="1">
        <f t="array" aca="1" ref="J1369" ca="1">単価区分(エリアマスタ[[#This Row],[地区]])</f>
        <v>#NAME?</v>
      </c>
    </row>
    <row r="1370" spans="1:10">
      <c r="A1370" s="272">
        <v>155</v>
      </c>
      <c r="B1370" s="272">
        <v>14</v>
      </c>
      <c r="C1370" s="99" t="str">
        <f t="shared" si="23"/>
        <v>155-14</v>
      </c>
      <c r="D1370" s="102" t="e" cm="1">
        <f t="array" aca="1" ref="D1370" ca="1">地区名(エリアマスタ[[#This Row],[地区]])</f>
        <v>#NAME?</v>
      </c>
      <c r="E1370" s="282">
        <f>エリアマスタ[[#This Row],[No]]</f>
        <v>14</v>
      </c>
      <c r="F1370" s="281" t="s">
        <v>1277</v>
      </c>
      <c r="G1370" s="283">
        <v>140</v>
      </c>
      <c r="H1370" s="283">
        <v>300</v>
      </c>
      <c r="I1370" s="283">
        <f>エリアマスタ[[#This Row],[戸建件数]]+エリアマスタ[[#This Row],[集合住宅件数]]</f>
        <v>440</v>
      </c>
      <c r="J1370" s="283" t="e" cm="1">
        <f t="array" aca="1" ref="J1370" ca="1">単価区分(エリアマスタ[[#This Row],[地区]])</f>
        <v>#NAME?</v>
      </c>
    </row>
    <row r="1371" spans="1:10">
      <c r="A1371" s="272">
        <v>155</v>
      </c>
      <c r="B1371" s="272">
        <v>15</v>
      </c>
      <c r="C1371" s="99" t="str">
        <f t="shared" si="23"/>
        <v>155-15</v>
      </c>
      <c r="D1371" s="102" t="e" cm="1">
        <f t="array" aca="1" ref="D1371" ca="1">地区名(エリアマスタ[[#This Row],[地区]])</f>
        <v>#NAME?</v>
      </c>
      <c r="E1371" s="282">
        <f>エリアマスタ[[#This Row],[No]]</f>
        <v>15</v>
      </c>
      <c r="F1371" s="281" t="s">
        <v>1278</v>
      </c>
      <c r="G1371" s="283">
        <v>170</v>
      </c>
      <c r="H1371" s="283">
        <v>160</v>
      </c>
      <c r="I1371" s="283">
        <f>エリアマスタ[[#This Row],[戸建件数]]+エリアマスタ[[#This Row],[集合住宅件数]]</f>
        <v>330</v>
      </c>
      <c r="J1371" s="283" t="e" cm="1">
        <f t="array" aca="1" ref="J1371" ca="1">単価区分(エリアマスタ[[#This Row],[地区]])</f>
        <v>#NAME?</v>
      </c>
    </row>
    <row r="1372" spans="1:10">
      <c r="A1372" s="272">
        <v>155</v>
      </c>
      <c r="B1372" s="272">
        <v>16</v>
      </c>
      <c r="C1372" s="99" t="str">
        <f t="shared" si="23"/>
        <v>155-16</v>
      </c>
      <c r="D1372" s="102" t="e" cm="1">
        <f t="array" aca="1" ref="D1372" ca="1">地区名(エリアマスタ[[#This Row],[地区]])</f>
        <v>#NAME?</v>
      </c>
      <c r="E1372" s="282">
        <f>エリアマスタ[[#This Row],[No]]</f>
        <v>16</v>
      </c>
      <c r="F1372" s="281" t="s">
        <v>1281</v>
      </c>
      <c r="G1372" s="283">
        <v>500</v>
      </c>
      <c r="H1372" s="283">
        <v>270</v>
      </c>
      <c r="I1372" s="283">
        <f>エリアマスタ[[#This Row],[戸建件数]]+エリアマスタ[[#This Row],[集合住宅件数]]</f>
        <v>770</v>
      </c>
      <c r="J1372" s="283" t="e" cm="1">
        <f t="array" aca="1" ref="J1372" ca="1">単価区分(エリアマスタ[[#This Row],[地区]])</f>
        <v>#NAME?</v>
      </c>
    </row>
    <row r="1373" spans="1:10">
      <c r="A1373" s="272">
        <v>155</v>
      </c>
      <c r="B1373" s="272">
        <v>17</v>
      </c>
      <c r="C1373" s="99" t="str">
        <f t="shared" si="23"/>
        <v>155-17</v>
      </c>
      <c r="D1373" s="102" t="e" cm="1">
        <f t="array" aca="1" ref="D1373" ca="1">地区名(エリアマスタ[[#This Row],[地区]])</f>
        <v>#NAME?</v>
      </c>
      <c r="E1373" s="282">
        <f>エリアマスタ[[#This Row],[No]]</f>
        <v>17</v>
      </c>
      <c r="F1373" s="281" t="s">
        <v>1285</v>
      </c>
      <c r="G1373" s="283">
        <v>450</v>
      </c>
      <c r="H1373" s="283">
        <v>240</v>
      </c>
      <c r="I1373" s="283">
        <f>エリアマスタ[[#This Row],[戸建件数]]+エリアマスタ[[#This Row],[集合住宅件数]]</f>
        <v>690</v>
      </c>
      <c r="J1373" s="283" t="e" cm="1">
        <f t="array" aca="1" ref="J1373" ca="1">単価区分(エリアマスタ[[#This Row],[地区]])</f>
        <v>#NAME?</v>
      </c>
    </row>
    <row r="1374" spans="1:10">
      <c r="A1374" s="272">
        <v>155</v>
      </c>
      <c r="B1374" s="272">
        <v>18</v>
      </c>
      <c r="C1374" s="99" t="str">
        <f t="shared" ref="C1374:C1437" si="24">A1374&amp;"-"&amp;B1374</f>
        <v>155-18</v>
      </c>
      <c r="D1374" s="102" t="e" cm="1">
        <f t="array" aca="1" ref="D1374" ca="1">地区名(エリアマスタ[[#This Row],[地区]])</f>
        <v>#NAME?</v>
      </c>
      <c r="E1374" s="282">
        <f>エリアマスタ[[#This Row],[No]]</f>
        <v>18</v>
      </c>
      <c r="F1374" s="281" t="s">
        <v>1295</v>
      </c>
      <c r="G1374" s="283">
        <v>50</v>
      </c>
      <c r="H1374" s="283">
        <v>70</v>
      </c>
      <c r="I1374" s="283">
        <f>エリアマスタ[[#This Row],[戸建件数]]+エリアマスタ[[#This Row],[集合住宅件数]]</f>
        <v>120</v>
      </c>
      <c r="J1374" s="283" t="e" cm="1">
        <f t="array" aca="1" ref="J1374" ca="1">単価区分(エリアマスタ[[#This Row],[地区]])</f>
        <v>#NAME?</v>
      </c>
    </row>
    <row r="1375" spans="1:10">
      <c r="A1375" s="272">
        <v>155</v>
      </c>
      <c r="B1375" s="272">
        <v>19</v>
      </c>
      <c r="C1375" s="99" t="str">
        <f t="shared" si="24"/>
        <v>155-19</v>
      </c>
      <c r="D1375" s="102" t="e" cm="1">
        <f t="array" aca="1" ref="D1375" ca="1">地区名(エリアマスタ[[#This Row],[地区]])</f>
        <v>#NAME?</v>
      </c>
      <c r="E1375" s="282">
        <f>エリアマスタ[[#This Row],[No]]</f>
        <v>19</v>
      </c>
      <c r="F1375" s="281" t="s">
        <v>1296</v>
      </c>
      <c r="G1375" s="283">
        <v>50</v>
      </c>
      <c r="H1375" s="283">
        <v>50</v>
      </c>
      <c r="I1375" s="283">
        <f>エリアマスタ[[#This Row],[戸建件数]]+エリアマスタ[[#This Row],[集合住宅件数]]</f>
        <v>100</v>
      </c>
      <c r="J1375" s="283" t="e" cm="1">
        <f t="array" aca="1" ref="J1375" ca="1">単価区分(エリアマスタ[[#This Row],[地区]])</f>
        <v>#NAME?</v>
      </c>
    </row>
    <row r="1376" spans="1:10">
      <c r="A1376" s="272">
        <v>155</v>
      </c>
      <c r="B1376" s="272">
        <v>20</v>
      </c>
      <c r="C1376" s="99" t="str">
        <f t="shared" si="24"/>
        <v>155-20</v>
      </c>
      <c r="D1376" s="102" t="e" cm="1">
        <f t="array" aca="1" ref="D1376" ca="1">地区名(エリアマスタ[[#This Row],[地区]])</f>
        <v>#NAME?</v>
      </c>
      <c r="E1376" s="282">
        <f>エリアマスタ[[#This Row],[No]]</f>
        <v>20</v>
      </c>
      <c r="F1376" s="281" t="s">
        <v>966</v>
      </c>
      <c r="G1376" s="283">
        <v>40</v>
      </c>
      <c r="H1376" s="283">
        <v>70</v>
      </c>
      <c r="I1376" s="283">
        <f>エリアマスタ[[#This Row],[戸建件数]]+エリアマスタ[[#This Row],[集合住宅件数]]</f>
        <v>110</v>
      </c>
      <c r="J1376" s="283" t="e" cm="1">
        <f t="array" aca="1" ref="J1376" ca="1">単価区分(エリアマスタ[[#This Row],[地区]])</f>
        <v>#NAME?</v>
      </c>
    </row>
    <row r="1377" spans="1:10">
      <c r="A1377" s="272">
        <v>155</v>
      </c>
      <c r="B1377" s="272">
        <v>21</v>
      </c>
      <c r="C1377" s="99" t="str">
        <f t="shared" si="24"/>
        <v>155-21</v>
      </c>
      <c r="D1377" s="102" t="e" cm="1">
        <f t="array" aca="1" ref="D1377" ca="1">地区名(エリアマスタ[[#This Row],[地区]])</f>
        <v>#NAME?</v>
      </c>
      <c r="E1377" s="282">
        <f>エリアマスタ[[#This Row],[No]]</f>
        <v>21</v>
      </c>
      <c r="F1377" s="281" t="s">
        <v>1297</v>
      </c>
      <c r="G1377" s="283">
        <v>20</v>
      </c>
      <c r="H1377" s="283">
        <v>20</v>
      </c>
      <c r="I1377" s="283">
        <f>エリアマスタ[[#This Row],[戸建件数]]+エリアマスタ[[#This Row],[集合住宅件数]]</f>
        <v>40</v>
      </c>
      <c r="J1377" s="283" t="e" cm="1">
        <f t="array" aca="1" ref="J1377" ca="1">単価区分(エリアマスタ[[#This Row],[地区]])</f>
        <v>#NAME?</v>
      </c>
    </row>
    <row r="1378" spans="1:10">
      <c r="A1378" s="272">
        <v>155</v>
      </c>
      <c r="B1378" s="272">
        <v>22</v>
      </c>
      <c r="C1378" s="99" t="str">
        <f t="shared" si="24"/>
        <v>155-22</v>
      </c>
      <c r="D1378" s="102" t="e" cm="1">
        <f t="array" aca="1" ref="D1378" ca="1">地区名(エリアマスタ[[#This Row],[地区]])</f>
        <v>#NAME?</v>
      </c>
      <c r="E1378" s="282">
        <f>エリアマスタ[[#This Row],[No]]</f>
        <v>22</v>
      </c>
      <c r="F1378" s="281" t="s">
        <v>955</v>
      </c>
      <c r="G1378" s="283">
        <v>40</v>
      </c>
      <c r="H1378" s="283">
        <v>70</v>
      </c>
      <c r="I1378" s="283">
        <f>エリアマスタ[[#This Row],[戸建件数]]+エリアマスタ[[#This Row],[集合住宅件数]]</f>
        <v>110</v>
      </c>
      <c r="J1378" s="283" t="e" cm="1">
        <f t="array" aca="1" ref="J1378" ca="1">単価区分(エリアマスタ[[#This Row],[地区]])</f>
        <v>#NAME?</v>
      </c>
    </row>
    <row r="1379" spans="1:10">
      <c r="A1379" s="272">
        <v>155</v>
      </c>
      <c r="B1379" s="272">
        <v>23</v>
      </c>
      <c r="C1379" s="99" t="str">
        <f t="shared" si="24"/>
        <v>155-23</v>
      </c>
      <c r="D1379" s="102" t="e" cm="1">
        <f t="array" aca="1" ref="D1379" ca="1">地区名(エリアマスタ[[#This Row],[地区]])</f>
        <v>#NAME?</v>
      </c>
      <c r="E1379" s="282">
        <f>エリアマスタ[[#This Row],[No]]</f>
        <v>23</v>
      </c>
      <c r="F1379" s="281" t="s">
        <v>150</v>
      </c>
      <c r="G1379" s="283">
        <v>60</v>
      </c>
      <c r="H1379" s="283">
        <v>60</v>
      </c>
      <c r="I1379" s="283">
        <f>エリアマスタ[[#This Row],[戸建件数]]+エリアマスタ[[#This Row],[集合住宅件数]]</f>
        <v>120</v>
      </c>
      <c r="J1379" s="283" t="e" cm="1">
        <f t="array" aca="1" ref="J1379" ca="1">単価区分(エリアマスタ[[#This Row],[地区]])</f>
        <v>#NAME?</v>
      </c>
    </row>
    <row r="1380" spans="1:10">
      <c r="A1380" s="272">
        <v>155</v>
      </c>
      <c r="B1380" s="272">
        <v>24</v>
      </c>
      <c r="C1380" s="99" t="str">
        <f t="shared" si="24"/>
        <v>155-24</v>
      </c>
      <c r="D1380" s="102" t="e" cm="1">
        <f t="array" aca="1" ref="D1380" ca="1">地区名(エリアマスタ[[#This Row],[地区]])</f>
        <v>#NAME?</v>
      </c>
      <c r="E1380" s="282">
        <f>エリアマスタ[[#This Row],[No]]</f>
        <v>24</v>
      </c>
      <c r="F1380" s="281" t="s">
        <v>1298</v>
      </c>
      <c r="G1380" s="283">
        <v>70</v>
      </c>
      <c r="H1380" s="283">
        <v>80</v>
      </c>
      <c r="I1380" s="283">
        <f>エリアマスタ[[#This Row],[戸建件数]]+エリアマスタ[[#This Row],[集合住宅件数]]</f>
        <v>150</v>
      </c>
      <c r="J1380" s="283" t="e" cm="1">
        <f t="array" aca="1" ref="J1380" ca="1">単価区分(エリアマスタ[[#This Row],[地区]])</f>
        <v>#NAME?</v>
      </c>
    </row>
    <row r="1381" spans="1:10">
      <c r="A1381" s="272">
        <v>155</v>
      </c>
      <c r="B1381" s="272">
        <v>25</v>
      </c>
      <c r="C1381" s="99" t="str">
        <f t="shared" si="24"/>
        <v>155-25</v>
      </c>
      <c r="D1381" s="102" t="e" cm="1">
        <f t="array" aca="1" ref="D1381" ca="1">地区名(エリアマスタ[[#This Row],[地区]])</f>
        <v>#NAME?</v>
      </c>
      <c r="E1381" s="282">
        <f>エリアマスタ[[#This Row],[No]]</f>
        <v>25</v>
      </c>
      <c r="F1381" s="281" t="s">
        <v>1299</v>
      </c>
      <c r="G1381" s="283">
        <v>70</v>
      </c>
      <c r="H1381" s="283">
        <v>50</v>
      </c>
      <c r="I1381" s="283">
        <f>エリアマスタ[[#This Row],[戸建件数]]+エリアマスタ[[#This Row],[集合住宅件数]]</f>
        <v>120</v>
      </c>
      <c r="J1381" s="283" t="e" cm="1">
        <f t="array" aca="1" ref="J1381" ca="1">単価区分(エリアマスタ[[#This Row],[地区]])</f>
        <v>#NAME?</v>
      </c>
    </row>
    <row r="1382" spans="1:10">
      <c r="A1382" s="272">
        <v>156</v>
      </c>
      <c r="B1382" s="272">
        <v>1</v>
      </c>
      <c r="C1382" s="99" t="str">
        <f t="shared" si="24"/>
        <v>156-1</v>
      </c>
      <c r="D1382" s="102" t="e" cm="1">
        <f t="array" aca="1" ref="D1382" ca="1">地区名(エリアマスタ[[#This Row],[地区]])</f>
        <v>#NAME?</v>
      </c>
      <c r="E1382" s="282">
        <f>エリアマスタ[[#This Row],[No]]</f>
        <v>1</v>
      </c>
      <c r="F1382" s="281" t="s">
        <v>1224</v>
      </c>
      <c r="G1382" s="283">
        <v>180</v>
      </c>
      <c r="H1382" s="283">
        <v>45</v>
      </c>
      <c r="I1382" s="283">
        <f>エリアマスタ[[#This Row],[戸建件数]]+エリアマスタ[[#This Row],[集合住宅件数]]</f>
        <v>225</v>
      </c>
      <c r="J1382" s="283" t="e" cm="1">
        <f t="array" aca="1" ref="J1382" ca="1">単価区分(エリアマスタ[[#This Row],[地区]])</f>
        <v>#NAME?</v>
      </c>
    </row>
    <row r="1383" spans="1:10">
      <c r="A1383" s="272">
        <v>156</v>
      </c>
      <c r="B1383" s="272">
        <v>2</v>
      </c>
      <c r="C1383" s="99" t="str">
        <f t="shared" si="24"/>
        <v>156-2</v>
      </c>
      <c r="D1383" s="102" t="e" cm="1">
        <f t="array" aca="1" ref="D1383" ca="1">地区名(エリアマスタ[[#This Row],[地区]])</f>
        <v>#NAME?</v>
      </c>
      <c r="E1383" s="282">
        <f>エリアマスタ[[#This Row],[No]]</f>
        <v>2</v>
      </c>
      <c r="F1383" s="281" t="s">
        <v>1225</v>
      </c>
      <c r="G1383" s="283">
        <v>13</v>
      </c>
      <c r="H1383" s="283">
        <v>0</v>
      </c>
      <c r="I1383" s="283">
        <f>エリアマスタ[[#This Row],[戸建件数]]+エリアマスタ[[#This Row],[集合住宅件数]]</f>
        <v>13</v>
      </c>
      <c r="J1383" s="283" t="e" cm="1">
        <f t="array" aca="1" ref="J1383" ca="1">単価区分(エリアマスタ[[#This Row],[地区]])</f>
        <v>#NAME?</v>
      </c>
    </row>
    <row r="1384" spans="1:10">
      <c r="A1384" s="272">
        <v>156</v>
      </c>
      <c r="B1384" s="272">
        <v>3</v>
      </c>
      <c r="C1384" s="99" t="str">
        <f t="shared" si="24"/>
        <v>156-3</v>
      </c>
      <c r="D1384" s="102" t="e" cm="1">
        <f t="array" aca="1" ref="D1384" ca="1">地区名(エリアマスタ[[#This Row],[地区]])</f>
        <v>#NAME?</v>
      </c>
      <c r="E1384" s="282">
        <f>エリアマスタ[[#This Row],[No]]</f>
        <v>3</v>
      </c>
      <c r="F1384" s="281" t="s">
        <v>1226</v>
      </c>
      <c r="G1384" s="283">
        <v>80</v>
      </c>
      <c r="H1384" s="283">
        <v>170</v>
      </c>
      <c r="I1384" s="283">
        <f>エリアマスタ[[#This Row],[戸建件数]]+エリアマスタ[[#This Row],[集合住宅件数]]</f>
        <v>250</v>
      </c>
      <c r="J1384" s="283" t="e" cm="1">
        <f t="array" aca="1" ref="J1384" ca="1">単価区分(エリアマスタ[[#This Row],[地区]])</f>
        <v>#NAME?</v>
      </c>
    </row>
    <row r="1385" spans="1:10">
      <c r="A1385" s="272">
        <v>156</v>
      </c>
      <c r="B1385" s="272">
        <v>4</v>
      </c>
      <c r="C1385" s="99" t="str">
        <f t="shared" si="24"/>
        <v>156-4</v>
      </c>
      <c r="D1385" s="102" t="e" cm="1">
        <f t="array" aca="1" ref="D1385" ca="1">地区名(エリアマスタ[[#This Row],[地区]])</f>
        <v>#NAME?</v>
      </c>
      <c r="E1385" s="282">
        <f>エリアマスタ[[#This Row],[No]]</f>
        <v>4</v>
      </c>
      <c r="F1385" s="281" t="s">
        <v>1227</v>
      </c>
      <c r="G1385" s="283">
        <v>35</v>
      </c>
      <c r="H1385" s="283">
        <v>55</v>
      </c>
      <c r="I1385" s="283">
        <f>エリアマスタ[[#This Row],[戸建件数]]+エリアマスタ[[#This Row],[集合住宅件数]]</f>
        <v>90</v>
      </c>
      <c r="J1385" s="283" t="e" cm="1">
        <f t="array" aca="1" ref="J1385" ca="1">単価区分(エリアマスタ[[#This Row],[地区]])</f>
        <v>#NAME?</v>
      </c>
    </row>
    <row r="1386" spans="1:10">
      <c r="A1386" s="272">
        <v>156</v>
      </c>
      <c r="B1386" s="272">
        <v>5</v>
      </c>
      <c r="C1386" s="99" t="str">
        <f t="shared" si="24"/>
        <v>156-5</v>
      </c>
      <c r="D1386" s="102" t="e" cm="1">
        <f t="array" aca="1" ref="D1386" ca="1">地区名(エリアマスタ[[#This Row],[地区]])</f>
        <v>#NAME?</v>
      </c>
      <c r="E1386" s="282">
        <f>エリアマスタ[[#This Row],[No]]</f>
        <v>5</v>
      </c>
      <c r="F1386" s="281" t="s">
        <v>1228</v>
      </c>
      <c r="G1386" s="283">
        <v>110</v>
      </c>
      <c r="H1386" s="283">
        <v>50</v>
      </c>
      <c r="I1386" s="283">
        <f>エリアマスタ[[#This Row],[戸建件数]]+エリアマスタ[[#This Row],[集合住宅件数]]</f>
        <v>160</v>
      </c>
      <c r="J1386" s="283" t="e" cm="1">
        <f t="array" aca="1" ref="J1386" ca="1">単価区分(エリアマスタ[[#This Row],[地区]])</f>
        <v>#NAME?</v>
      </c>
    </row>
    <row r="1387" spans="1:10">
      <c r="A1387" s="272">
        <v>156</v>
      </c>
      <c r="B1387" s="272">
        <v>6</v>
      </c>
      <c r="C1387" s="99" t="str">
        <f t="shared" si="24"/>
        <v>156-6</v>
      </c>
      <c r="D1387" s="102" t="e" cm="1">
        <f t="array" aca="1" ref="D1387" ca="1">地区名(エリアマスタ[[#This Row],[地区]])</f>
        <v>#NAME?</v>
      </c>
      <c r="E1387" s="282">
        <f>エリアマスタ[[#This Row],[No]]</f>
        <v>6</v>
      </c>
      <c r="F1387" s="281" t="s">
        <v>1229</v>
      </c>
      <c r="G1387" s="283">
        <v>120</v>
      </c>
      <c r="H1387" s="283">
        <v>150</v>
      </c>
      <c r="I1387" s="283">
        <f>エリアマスタ[[#This Row],[戸建件数]]+エリアマスタ[[#This Row],[集合住宅件数]]</f>
        <v>270</v>
      </c>
      <c r="J1387" s="283" t="e" cm="1">
        <f t="array" aca="1" ref="J1387" ca="1">単価区分(エリアマスタ[[#This Row],[地区]])</f>
        <v>#NAME?</v>
      </c>
    </row>
    <row r="1388" spans="1:10">
      <c r="A1388" s="272">
        <v>156</v>
      </c>
      <c r="B1388" s="272">
        <v>7</v>
      </c>
      <c r="C1388" s="99" t="str">
        <f t="shared" si="24"/>
        <v>156-7</v>
      </c>
      <c r="D1388" s="102" t="e" cm="1">
        <f t="array" aca="1" ref="D1388" ca="1">地区名(エリアマスタ[[#This Row],[地区]])</f>
        <v>#NAME?</v>
      </c>
      <c r="E1388" s="282">
        <f>エリアマスタ[[#This Row],[No]]</f>
        <v>7</v>
      </c>
      <c r="F1388" s="281" t="s">
        <v>1001</v>
      </c>
      <c r="G1388" s="283">
        <v>100</v>
      </c>
      <c r="H1388" s="283">
        <v>130</v>
      </c>
      <c r="I1388" s="283">
        <f>エリアマスタ[[#This Row],[戸建件数]]+エリアマスタ[[#This Row],[集合住宅件数]]</f>
        <v>230</v>
      </c>
      <c r="J1388" s="283" t="e" cm="1">
        <f t="array" aca="1" ref="J1388" ca="1">単価区分(エリアマスタ[[#This Row],[地区]])</f>
        <v>#NAME?</v>
      </c>
    </row>
    <row r="1389" spans="1:10">
      <c r="A1389" s="272">
        <v>156</v>
      </c>
      <c r="B1389" s="272">
        <v>8</v>
      </c>
      <c r="C1389" s="99" t="str">
        <f t="shared" si="24"/>
        <v>156-8</v>
      </c>
      <c r="D1389" s="102" t="e" cm="1">
        <f t="array" aca="1" ref="D1389" ca="1">地区名(エリアマスタ[[#This Row],[地区]])</f>
        <v>#NAME?</v>
      </c>
      <c r="E1389" s="282">
        <f>エリアマスタ[[#This Row],[No]]</f>
        <v>8</v>
      </c>
      <c r="F1389" s="281" t="s">
        <v>1230</v>
      </c>
      <c r="G1389" s="283">
        <v>40</v>
      </c>
      <c r="H1389" s="283">
        <v>40</v>
      </c>
      <c r="I1389" s="283">
        <f>エリアマスタ[[#This Row],[戸建件数]]+エリアマスタ[[#This Row],[集合住宅件数]]</f>
        <v>80</v>
      </c>
      <c r="J1389" s="283" t="e" cm="1">
        <f t="array" aca="1" ref="J1389" ca="1">単価区分(エリアマスタ[[#This Row],[地区]])</f>
        <v>#NAME?</v>
      </c>
    </row>
    <row r="1390" spans="1:10">
      <c r="A1390" s="272">
        <v>156</v>
      </c>
      <c r="B1390" s="272">
        <v>9</v>
      </c>
      <c r="C1390" s="99" t="str">
        <f t="shared" si="24"/>
        <v>156-9</v>
      </c>
      <c r="D1390" s="102" t="e" cm="1">
        <f t="array" aca="1" ref="D1390" ca="1">地区名(エリアマスタ[[#This Row],[地区]])</f>
        <v>#NAME?</v>
      </c>
      <c r="E1390" s="282">
        <f>エリアマスタ[[#This Row],[No]]</f>
        <v>9</v>
      </c>
      <c r="F1390" s="281" t="s">
        <v>1231</v>
      </c>
      <c r="G1390" s="283">
        <v>30</v>
      </c>
      <c r="H1390" s="283">
        <v>10</v>
      </c>
      <c r="I1390" s="283">
        <f>エリアマスタ[[#This Row],[戸建件数]]+エリアマスタ[[#This Row],[集合住宅件数]]</f>
        <v>40</v>
      </c>
      <c r="J1390" s="283" t="e" cm="1">
        <f t="array" aca="1" ref="J1390" ca="1">単価区分(エリアマスタ[[#This Row],[地区]])</f>
        <v>#NAME?</v>
      </c>
    </row>
    <row r="1391" spans="1:10">
      <c r="A1391" s="272">
        <v>156</v>
      </c>
      <c r="B1391" s="272">
        <v>10</v>
      </c>
      <c r="C1391" s="99" t="str">
        <f t="shared" si="24"/>
        <v>156-10</v>
      </c>
      <c r="D1391" s="102" t="e" cm="1">
        <f t="array" aca="1" ref="D1391" ca="1">地区名(エリアマスタ[[#This Row],[地区]])</f>
        <v>#NAME?</v>
      </c>
      <c r="E1391" s="282">
        <f>エリアマスタ[[#This Row],[No]]</f>
        <v>10</v>
      </c>
      <c r="F1391" s="281" t="s">
        <v>1232</v>
      </c>
      <c r="G1391" s="283">
        <v>50</v>
      </c>
      <c r="H1391" s="283">
        <v>40</v>
      </c>
      <c r="I1391" s="283">
        <f>エリアマスタ[[#This Row],[戸建件数]]+エリアマスタ[[#This Row],[集合住宅件数]]</f>
        <v>90</v>
      </c>
      <c r="J1391" s="283" t="e" cm="1">
        <f t="array" aca="1" ref="J1391" ca="1">単価区分(エリアマスタ[[#This Row],[地区]])</f>
        <v>#NAME?</v>
      </c>
    </row>
    <row r="1392" spans="1:10">
      <c r="A1392" s="272">
        <v>156</v>
      </c>
      <c r="B1392" s="272">
        <v>11</v>
      </c>
      <c r="C1392" s="99" t="str">
        <f t="shared" si="24"/>
        <v>156-11</v>
      </c>
      <c r="D1392" s="102" t="e" cm="1">
        <f t="array" aca="1" ref="D1392" ca="1">地区名(エリアマスタ[[#This Row],[地区]])</f>
        <v>#NAME?</v>
      </c>
      <c r="E1392" s="282">
        <f>エリアマスタ[[#This Row],[No]]</f>
        <v>11</v>
      </c>
      <c r="F1392" s="281" t="s">
        <v>1233</v>
      </c>
      <c r="G1392" s="283">
        <v>51</v>
      </c>
      <c r="H1392" s="283">
        <v>0</v>
      </c>
      <c r="I1392" s="283">
        <f>エリアマスタ[[#This Row],[戸建件数]]+エリアマスタ[[#This Row],[集合住宅件数]]</f>
        <v>51</v>
      </c>
      <c r="J1392" s="283" t="e" cm="1">
        <f t="array" aca="1" ref="J1392" ca="1">単価区分(エリアマスタ[[#This Row],[地区]])</f>
        <v>#NAME?</v>
      </c>
    </row>
    <row r="1393" spans="1:10">
      <c r="A1393" s="272">
        <v>156</v>
      </c>
      <c r="B1393" s="272">
        <v>12</v>
      </c>
      <c r="C1393" s="99" t="str">
        <f t="shared" si="24"/>
        <v>156-12</v>
      </c>
      <c r="D1393" s="102" t="e" cm="1">
        <f t="array" aca="1" ref="D1393" ca="1">地区名(エリアマスタ[[#This Row],[地区]])</f>
        <v>#NAME?</v>
      </c>
      <c r="E1393" s="282">
        <f>エリアマスタ[[#This Row],[No]]</f>
        <v>12</v>
      </c>
      <c r="F1393" s="281" t="s">
        <v>1234</v>
      </c>
      <c r="G1393" s="283">
        <v>180</v>
      </c>
      <c r="H1393" s="283">
        <v>220</v>
      </c>
      <c r="I1393" s="283">
        <f>エリアマスタ[[#This Row],[戸建件数]]+エリアマスタ[[#This Row],[集合住宅件数]]</f>
        <v>400</v>
      </c>
      <c r="J1393" s="283" t="e" cm="1">
        <f t="array" aca="1" ref="J1393" ca="1">単価区分(エリアマスタ[[#This Row],[地区]])</f>
        <v>#NAME?</v>
      </c>
    </row>
    <row r="1394" spans="1:10">
      <c r="A1394" s="272">
        <v>156</v>
      </c>
      <c r="B1394" s="272">
        <v>13</v>
      </c>
      <c r="C1394" s="99" t="str">
        <f t="shared" si="24"/>
        <v>156-13</v>
      </c>
      <c r="D1394" s="102" t="e" cm="1">
        <f t="array" aca="1" ref="D1394" ca="1">地区名(エリアマスタ[[#This Row],[地区]])</f>
        <v>#NAME?</v>
      </c>
      <c r="E1394" s="282">
        <f>エリアマスタ[[#This Row],[No]]</f>
        <v>13</v>
      </c>
      <c r="F1394" s="281" t="s">
        <v>997</v>
      </c>
      <c r="G1394" s="283">
        <v>60</v>
      </c>
      <c r="H1394" s="283">
        <v>20</v>
      </c>
      <c r="I1394" s="283">
        <f>エリアマスタ[[#This Row],[戸建件数]]+エリアマスタ[[#This Row],[集合住宅件数]]</f>
        <v>80</v>
      </c>
      <c r="J1394" s="283" t="e" cm="1">
        <f t="array" aca="1" ref="J1394" ca="1">単価区分(エリアマスタ[[#This Row],[地区]])</f>
        <v>#NAME?</v>
      </c>
    </row>
    <row r="1395" spans="1:10">
      <c r="A1395" s="272">
        <v>156</v>
      </c>
      <c r="B1395" s="272">
        <v>14</v>
      </c>
      <c r="C1395" s="99" t="str">
        <f t="shared" si="24"/>
        <v>156-14</v>
      </c>
      <c r="D1395" s="102" t="e" cm="1">
        <f t="array" aca="1" ref="D1395" ca="1">地区名(エリアマスタ[[#This Row],[地区]])</f>
        <v>#NAME?</v>
      </c>
      <c r="E1395" s="282">
        <f>エリアマスタ[[#This Row],[No]]</f>
        <v>14</v>
      </c>
      <c r="F1395" s="281" t="s">
        <v>3346</v>
      </c>
      <c r="G1395" s="283">
        <v>95</v>
      </c>
      <c r="H1395" s="283">
        <v>35</v>
      </c>
      <c r="I1395" s="283">
        <f>エリアマスタ[[#This Row],[戸建件数]]+エリアマスタ[[#This Row],[集合住宅件数]]</f>
        <v>130</v>
      </c>
      <c r="J1395" s="283" t="e" cm="1">
        <f t="array" aca="1" ref="J1395" ca="1">単価区分(エリアマスタ[[#This Row],[地区]])</f>
        <v>#NAME?</v>
      </c>
    </row>
    <row r="1396" spans="1:10">
      <c r="A1396" s="272">
        <v>156</v>
      </c>
      <c r="B1396" s="272">
        <v>15</v>
      </c>
      <c r="C1396" s="99" t="str">
        <f t="shared" si="24"/>
        <v>156-15</v>
      </c>
      <c r="D1396" s="102" t="e" cm="1">
        <f t="array" aca="1" ref="D1396" ca="1">地区名(エリアマスタ[[#This Row],[地区]])</f>
        <v>#NAME?</v>
      </c>
      <c r="E1396" s="282">
        <f>エリアマスタ[[#This Row],[No]]</f>
        <v>15</v>
      </c>
      <c r="F1396" s="281" t="s">
        <v>3347</v>
      </c>
      <c r="G1396" s="283">
        <v>100</v>
      </c>
      <c r="H1396" s="283">
        <v>40</v>
      </c>
      <c r="I1396" s="283">
        <f>エリアマスタ[[#This Row],[戸建件数]]+エリアマスタ[[#This Row],[集合住宅件数]]</f>
        <v>140</v>
      </c>
      <c r="J1396" s="283" t="e" cm="1">
        <f t="array" aca="1" ref="J1396" ca="1">単価区分(エリアマスタ[[#This Row],[地区]])</f>
        <v>#NAME?</v>
      </c>
    </row>
    <row r="1397" spans="1:10">
      <c r="A1397" s="272">
        <v>156</v>
      </c>
      <c r="B1397" s="272">
        <v>16</v>
      </c>
      <c r="C1397" s="99" t="str">
        <f t="shared" si="24"/>
        <v>156-16</v>
      </c>
      <c r="D1397" s="102" t="e" cm="1">
        <f t="array" aca="1" ref="D1397" ca="1">地区名(エリアマスタ[[#This Row],[地区]])</f>
        <v>#NAME?</v>
      </c>
      <c r="E1397" s="282">
        <f>エリアマスタ[[#This Row],[No]]</f>
        <v>16</v>
      </c>
      <c r="F1397" s="281" t="s">
        <v>1235</v>
      </c>
      <c r="G1397" s="283">
        <v>80</v>
      </c>
      <c r="H1397" s="283">
        <v>10</v>
      </c>
      <c r="I1397" s="283">
        <f>エリアマスタ[[#This Row],[戸建件数]]+エリアマスタ[[#This Row],[集合住宅件数]]</f>
        <v>90</v>
      </c>
      <c r="J1397" s="283" t="e" cm="1">
        <f t="array" aca="1" ref="J1397" ca="1">単価区分(エリアマスタ[[#This Row],[地区]])</f>
        <v>#NAME?</v>
      </c>
    </row>
    <row r="1398" spans="1:10">
      <c r="A1398" s="272">
        <v>156</v>
      </c>
      <c r="B1398" s="272">
        <v>17</v>
      </c>
      <c r="C1398" s="99" t="str">
        <f t="shared" si="24"/>
        <v>156-17</v>
      </c>
      <c r="D1398" s="102" t="e" cm="1">
        <f t="array" aca="1" ref="D1398" ca="1">地区名(エリアマスタ[[#This Row],[地区]])</f>
        <v>#NAME?</v>
      </c>
      <c r="E1398" s="282">
        <f>エリアマスタ[[#This Row],[No]]</f>
        <v>17</v>
      </c>
      <c r="F1398" s="281" t="s">
        <v>1236</v>
      </c>
      <c r="G1398" s="283">
        <v>130</v>
      </c>
      <c r="H1398" s="283">
        <v>70</v>
      </c>
      <c r="I1398" s="283">
        <f>エリアマスタ[[#This Row],[戸建件数]]+エリアマスタ[[#This Row],[集合住宅件数]]</f>
        <v>200</v>
      </c>
      <c r="J1398" s="283" t="e" cm="1">
        <f t="array" aca="1" ref="J1398" ca="1">単価区分(エリアマスタ[[#This Row],[地区]])</f>
        <v>#NAME?</v>
      </c>
    </row>
    <row r="1399" spans="1:10">
      <c r="A1399" s="272">
        <v>156</v>
      </c>
      <c r="B1399" s="272">
        <v>18</v>
      </c>
      <c r="C1399" s="99" t="str">
        <f t="shared" si="24"/>
        <v>156-18</v>
      </c>
      <c r="D1399" s="102" t="e" cm="1">
        <f t="array" aca="1" ref="D1399" ca="1">地区名(エリアマスタ[[#This Row],[地区]])</f>
        <v>#NAME?</v>
      </c>
      <c r="E1399" s="282">
        <f>エリアマスタ[[#This Row],[No]]</f>
        <v>18</v>
      </c>
      <c r="F1399" s="281" t="s">
        <v>1237</v>
      </c>
      <c r="G1399" s="283">
        <v>120</v>
      </c>
      <c r="H1399" s="283">
        <v>30</v>
      </c>
      <c r="I1399" s="283">
        <f>エリアマスタ[[#This Row],[戸建件数]]+エリアマスタ[[#This Row],[集合住宅件数]]</f>
        <v>150</v>
      </c>
      <c r="J1399" s="283" t="e" cm="1">
        <f t="array" aca="1" ref="J1399" ca="1">単価区分(エリアマスタ[[#This Row],[地区]])</f>
        <v>#NAME?</v>
      </c>
    </row>
    <row r="1400" spans="1:10">
      <c r="A1400" s="272">
        <v>156</v>
      </c>
      <c r="B1400" s="272">
        <v>19</v>
      </c>
      <c r="C1400" s="99" t="str">
        <f t="shared" si="24"/>
        <v>156-19</v>
      </c>
      <c r="D1400" s="102" t="e" cm="1">
        <f t="array" aca="1" ref="D1400" ca="1">地区名(エリアマスタ[[#This Row],[地区]])</f>
        <v>#NAME?</v>
      </c>
      <c r="E1400" s="282">
        <f>エリアマスタ[[#This Row],[No]]</f>
        <v>19</v>
      </c>
      <c r="F1400" s="281" t="s">
        <v>1238</v>
      </c>
      <c r="G1400" s="283">
        <v>200</v>
      </c>
      <c r="H1400" s="283">
        <v>120</v>
      </c>
      <c r="I1400" s="283">
        <f>エリアマスタ[[#This Row],[戸建件数]]+エリアマスタ[[#This Row],[集合住宅件数]]</f>
        <v>320</v>
      </c>
      <c r="J1400" s="283" t="e" cm="1">
        <f t="array" aca="1" ref="J1400" ca="1">単価区分(エリアマスタ[[#This Row],[地区]])</f>
        <v>#NAME?</v>
      </c>
    </row>
    <row r="1401" spans="1:10">
      <c r="A1401" s="272">
        <v>156</v>
      </c>
      <c r="B1401" s="272">
        <v>20</v>
      </c>
      <c r="C1401" s="99" t="str">
        <f t="shared" si="24"/>
        <v>156-20</v>
      </c>
      <c r="D1401" s="102" t="e" cm="1">
        <f t="array" aca="1" ref="D1401" ca="1">地区名(エリアマスタ[[#This Row],[地区]])</f>
        <v>#NAME?</v>
      </c>
      <c r="E1401" s="282">
        <f>エリアマスタ[[#This Row],[No]]</f>
        <v>20</v>
      </c>
      <c r="F1401" s="281" t="s">
        <v>932</v>
      </c>
      <c r="G1401" s="283">
        <v>300</v>
      </c>
      <c r="H1401" s="283">
        <v>50</v>
      </c>
      <c r="I1401" s="283">
        <f>エリアマスタ[[#This Row],[戸建件数]]+エリアマスタ[[#This Row],[集合住宅件数]]</f>
        <v>350</v>
      </c>
      <c r="J1401" s="283" t="e" cm="1">
        <f t="array" aca="1" ref="J1401" ca="1">単価区分(エリアマスタ[[#This Row],[地区]])</f>
        <v>#NAME?</v>
      </c>
    </row>
    <row r="1402" spans="1:10">
      <c r="A1402" s="272">
        <v>156</v>
      </c>
      <c r="B1402" s="272">
        <v>21</v>
      </c>
      <c r="C1402" s="99" t="str">
        <f t="shared" si="24"/>
        <v>156-21</v>
      </c>
      <c r="D1402" s="102" t="e" cm="1">
        <f t="array" aca="1" ref="D1402" ca="1">地区名(エリアマスタ[[#This Row],[地区]])</f>
        <v>#NAME?</v>
      </c>
      <c r="E1402" s="282">
        <f>エリアマスタ[[#This Row],[No]]</f>
        <v>21</v>
      </c>
      <c r="F1402" s="281" t="s">
        <v>1239</v>
      </c>
      <c r="G1402" s="283">
        <v>190</v>
      </c>
      <c r="H1402" s="283">
        <v>150</v>
      </c>
      <c r="I1402" s="283">
        <f>エリアマスタ[[#This Row],[戸建件数]]+エリアマスタ[[#This Row],[集合住宅件数]]</f>
        <v>340</v>
      </c>
      <c r="J1402" s="283" t="e" cm="1">
        <f t="array" aca="1" ref="J1402" ca="1">単価区分(エリアマスタ[[#This Row],[地区]])</f>
        <v>#NAME?</v>
      </c>
    </row>
    <row r="1403" spans="1:10">
      <c r="A1403" s="272">
        <v>156</v>
      </c>
      <c r="B1403" s="272">
        <v>22</v>
      </c>
      <c r="C1403" s="99" t="str">
        <f t="shared" si="24"/>
        <v>156-22</v>
      </c>
      <c r="D1403" s="102" t="e" cm="1">
        <f t="array" aca="1" ref="D1403" ca="1">地区名(エリアマスタ[[#This Row],[地区]])</f>
        <v>#NAME?</v>
      </c>
      <c r="E1403" s="282">
        <f>エリアマスタ[[#This Row],[No]]</f>
        <v>22</v>
      </c>
      <c r="F1403" s="281" t="s">
        <v>1242</v>
      </c>
      <c r="G1403" s="283">
        <v>280</v>
      </c>
      <c r="H1403" s="283">
        <v>100</v>
      </c>
      <c r="I1403" s="283">
        <f>エリアマスタ[[#This Row],[戸建件数]]+エリアマスタ[[#This Row],[集合住宅件数]]</f>
        <v>380</v>
      </c>
      <c r="J1403" s="283" t="e" cm="1">
        <f t="array" aca="1" ref="J1403" ca="1">単価区分(エリアマスタ[[#This Row],[地区]])</f>
        <v>#NAME?</v>
      </c>
    </row>
    <row r="1404" spans="1:10">
      <c r="A1404" s="272">
        <v>156</v>
      </c>
      <c r="B1404" s="272">
        <v>23</v>
      </c>
      <c r="C1404" s="99" t="str">
        <f t="shared" si="24"/>
        <v>156-23</v>
      </c>
      <c r="D1404" s="102" t="e" cm="1">
        <f t="array" aca="1" ref="D1404" ca="1">地区名(エリアマスタ[[#This Row],[地区]])</f>
        <v>#NAME?</v>
      </c>
      <c r="E1404" s="282">
        <f>エリアマスタ[[#This Row],[No]]</f>
        <v>23</v>
      </c>
      <c r="F1404" s="281" t="s">
        <v>1252</v>
      </c>
      <c r="G1404" s="283">
        <v>400</v>
      </c>
      <c r="H1404" s="283">
        <v>70</v>
      </c>
      <c r="I1404" s="283">
        <f>エリアマスタ[[#This Row],[戸建件数]]+エリアマスタ[[#This Row],[集合住宅件数]]</f>
        <v>470</v>
      </c>
      <c r="J1404" s="283" t="e" cm="1">
        <f t="array" aca="1" ref="J1404" ca="1">単価区分(エリアマスタ[[#This Row],[地区]])</f>
        <v>#NAME?</v>
      </c>
    </row>
    <row r="1405" spans="1:10">
      <c r="A1405" s="272">
        <v>156</v>
      </c>
      <c r="B1405" s="272">
        <v>24</v>
      </c>
      <c r="C1405" s="99" t="str">
        <f t="shared" si="24"/>
        <v>156-24</v>
      </c>
      <c r="D1405" s="102" t="e" cm="1">
        <f t="array" aca="1" ref="D1405" ca="1">地区名(エリアマスタ[[#This Row],[地区]])</f>
        <v>#NAME?</v>
      </c>
      <c r="E1405" s="282">
        <f>エリアマスタ[[#This Row],[No]]</f>
        <v>24</v>
      </c>
      <c r="F1405" s="281" t="s">
        <v>1254</v>
      </c>
      <c r="G1405" s="283">
        <v>210</v>
      </c>
      <c r="H1405" s="283">
        <v>80</v>
      </c>
      <c r="I1405" s="283">
        <f>エリアマスタ[[#This Row],[戸建件数]]+エリアマスタ[[#This Row],[集合住宅件数]]</f>
        <v>290</v>
      </c>
      <c r="J1405" s="283" t="e" cm="1">
        <f t="array" aca="1" ref="J1405" ca="1">単価区分(エリアマスタ[[#This Row],[地区]])</f>
        <v>#NAME?</v>
      </c>
    </row>
    <row r="1406" spans="1:10">
      <c r="A1406" s="272">
        <v>156</v>
      </c>
      <c r="B1406" s="272">
        <v>25</v>
      </c>
      <c r="C1406" s="99" t="str">
        <f t="shared" si="24"/>
        <v>156-25</v>
      </c>
      <c r="D1406" s="102" t="e" cm="1">
        <f t="array" aca="1" ref="D1406" ca="1">地区名(エリアマスタ[[#This Row],[地区]])</f>
        <v>#NAME?</v>
      </c>
      <c r="E1406" s="282">
        <f>エリアマスタ[[#This Row],[No]]</f>
        <v>25</v>
      </c>
      <c r="F1406" s="281" t="s">
        <v>1255</v>
      </c>
      <c r="G1406" s="283">
        <v>60</v>
      </c>
      <c r="H1406" s="283">
        <v>70</v>
      </c>
      <c r="I1406" s="283">
        <f>エリアマスタ[[#This Row],[戸建件数]]+エリアマスタ[[#This Row],[集合住宅件数]]</f>
        <v>130</v>
      </c>
      <c r="J1406" s="283" t="e" cm="1">
        <f t="array" aca="1" ref="J1406" ca="1">単価区分(エリアマスタ[[#This Row],[地区]])</f>
        <v>#NAME?</v>
      </c>
    </row>
    <row r="1407" spans="1:10">
      <c r="A1407" s="272">
        <v>156</v>
      </c>
      <c r="B1407" s="272">
        <v>26</v>
      </c>
      <c r="C1407" s="99" t="str">
        <f t="shared" si="24"/>
        <v>156-26</v>
      </c>
      <c r="D1407" s="102" t="e" cm="1">
        <f t="array" aca="1" ref="D1407" ca="1">地区名(エリアマスタ[[#This Row],[地区]])</f>
        <v>#NAME?</v>
      </c>
      <c r="E1407" s="282">
        <f>エリアマスタ[[#This Row],[No]]</f>
        <v>26</v>
      </c>
      <c r="F1407" s="281" t="s">
        <v>1256</v>
      </c>
      <c r="G1407" s="283">
        <v>60</v>
      </c>
      <c r="H1407" s="283">
        <v>150</v>
      </c>
      <c r="I1407" s="283">
        <f>エリアマスタ[[#This Row],[戸建件数]]+エリアマスタ[[#This Row],[集合住宅件数]]</f>
        <v>210</v>
      </c>
      <c r="J1407" s="283" t="e" cm="1">
        <f t="array" aca="1" ref="J1407" ca="1">単価区分(エリアマスタ[[#This Row],[地区]])</f>
        <v>#NAME?</v>
      </c>
    </row>
    <row r="1408" spans="1:10">
      <c r="A1408" s="272">
        <v>156</v>
      </c>
      <c r="B1408" s="272">
        <v>27</v>
      </c>
      <c r="C1408" s="99" t="str">
        <f t="shared" si="24"/>
        <v>156-27</v>
      </c>
      <c r="D1408" s="102" t="e" cm="1">
        <f t="array" aca="1" ref="D1408" ca="1">地区名(エリアマスタ[[#This Row],[地区]])</f>
        <v>#NAME?</v>
      </c>
      <c r="E1408" s="282">
        <f>エリアマスタ[[#This Row],[No]]</f>
        <v>27</v>
      </c>
      <c r="F1408" s="281" t="s">
        <v>3348</v>
      </c>
      <c r="G1408" s="283">
        <v>120</v>
      </c>
      <c r="H1408" s="283">
        <v>10</v>
      </c>
      <c r="I1408" s="283">
        <f>エリアマスタ[[#This Row],[戸建件数]]+エリアマスタ[[#This Row],[集合住宅件数]]</f>
        <v>130</v>
      </c>
      <c r="J1408" s="283" t="e" cm="1">
        <f t="array" aca="1" ref="J1408" ca="1">単価区分(エリアマスタ[[#This Row],[地区]])</f>
        <v>#NAME?</v>
      </c>
    </row>
    <row r="1409" spans="1:10">
      <c r="A1409" s="272">
        <v>156</v>
      </c>
      <c r="B1409" s="272">
        <v>28</v>
      </c>
      <c r="C1409" s="99" t="str">
        <f t="shared" si="24"/>
        <v>156-28</v>
      </c>
      <c r="D1409" s="102" t="e" cm="1">
        <f t="array" aca="1" ref="D1409" ca="1">地区名(エリアマスタ[[#This Row],[地区]])</f>
        <v>#NAME?</v>
      </c>
      <c r="E1409" s="282">
        <f>エリアマスタ[[#This Row],[No]]</f>
        <v>28</v>
      </c>
      <c r="F1409" s="281" t="s">
        <v>3349</v>
      </c>
      <c r="G1409" s="283">
        <v>80</v>
      </c>
      <c r="H1409" s="283">
        <v>50</v>
      </c>
      <c r="I1409" s="283">
        <f>エリアマスタ[[#This Row],[戸建件数]]+エリアマスタ[[#This Row],[集合住宅件数]]</f>
        <v>130</v>
      </c>
      <c r="J1409" s="283" t="e" cm="1">
        <f t="array" aca="1" ref="J1409" ca="1">単価区分(エリアマスタ[[#This Row],[地区]])</f>
        <v>#NAME?</v>
      </c>
    </row>
    <row r="1410" spans="1:10">
      <c r="A1410" s="272">
        <v>157</v>
      </c>
      <c r="B1410" s="272">
        <v>1</v>
      </c>
      <c r="C1410" s="99" t="str">
        <f t="shared" si="24"/>
        <v>157-1</v>
      </c>
      <c r="D1410" s="102" t="e" cm="1">
        <f t="array" aca="1" ref="D1410" ca="1">地区名(エリアマスタ[[#This Row],[地区]])</f>
        <v>#NAME?</v>
      </c>
      <c r="E1410" s="282">
        <f>エリアマスタ[[#This Row],[No]]</f>
        <v>1</v>
      </c>
      <c r="F1410" s="281" t="s">
        <v>3350</v>
      </c>
      <c r="G1410" s="283">
        <v>130</v>
      </c>
      <c r="H1410" s="283">
        <v>0</v>
      </c>
      <c r="I1410" s="283">
        <f>エリアマスタ[[#This Row],[戸建件数]]+エリアマスタ[[#This Row],[集合住宅件数]]</f>
        <v>130</v>
      </c>
      <c r="J1410" s="283" t="e" cm="1">
        <f t="array" aca="1" ref="J1410" ca="1">単価区分(エリアマスタ[[#This Row],[地区]])</f>
        <v>#NAME?</v>
      </c>
    </row>
    <row r="1411" spans="1:10">
      <c r="A1411" s="272">
        <v>157</v>
      </c>
      <c r="B1411" s="272">
        <v>2</v>
      </c>
      <c r="C1411" s="99" t="str">
        <f t="shared" si="24"/>
        <v>157-2</v>
      </c>
      <c r="D1411" s="102" t="e" cm="1">
        <f t="array" aca="1" ref="D1411" ca="1">地区名(エリアマスタ[[#This Row],[地区]])</f>
        <v>#NAME?</v>
      </c>
      <c r="E1411" s="282">
        <f>エリアマスタ[[#This Row],[No]]</f>
        <v>2</v>
      </c>
      <c r="F1411" s="281" t="s">
        <v>3351</v>
      </c>
      <c r="G1411" s="283">
        <v>160</v>
      </c>
      <c r="H1411" s="283">
        <v>10</v>
      </c>
      <c r="I1411" s="283">
        <f>エリアマスタ[[#This Row],[戸建件数]]+エリアマスタ[[#This Row],[集合住宅件数]]</f>
        <v>170</v>
      </c>
      <c r="J1411" s="283" t="e" cm="1">
        <f t="array" aca="1" ref="J1411" ca="1">単価区分(エリアマスタ[[#This Row],[地区]])</f>
        <v>#NAME?</v>
      </c>
    </row>
    <row r="1412" spans="1:10">
      <c r="A1412" s="272">
        <v>157</v>
      </c>
      <c r="B1412" s="272">
        <v>3</v>
      </c>
      <c r="C1412" s="99" t="str">
        <f t="shared" si="24"/>
        <v>157-3</v>
      </c>
      <c r="D1412" s="102" t="e" cm="1">
        <f t="array" aca="1" ref="D1412" ca="1">地区名(エリアマスタ[[#This Row],[地区]])</f>
        <v>#NAME?</v>
      </c>
      <c r="E1412" s="282">
        <f>エリアマスタ[[#This Row],[No]]</f>
        <v>3</v>
      </c>
      <c r="F1412" s="281" t="s">
        <v>1260</v>
      </c>
      <c r="G1412" s="283">
        <v>80</v>
      </c>
      <c r="H1412" s="283">
        <v>50</v>
      </c>
      <c r="I1412" s="283">
        <f>エリアマスタ[[#This Row],[戸建件数]]+エリアマスタ[[#This Row],[集合住宅件数]]</f>
        <v>130</v>
      </c>
      <c r="J1412" s="283" t="e" cm="1">
        <f t="array" aca="1" ref="J1412" ca="1">単価区分(エリアマスタ[[#This Row],[地区]])</f>
        <v>#NAME?</v>
      </c>
    </row>
    <row r="1413" spans="1:10">
      <c r="A1413" s="272">
        <v>157</v>
      </c>
      <c r="B1413" s="272">
        <v>4</v>
      </c>
      <c r="C1413" s="99" t="str">
        <f t="shared" si="24"/>
        <v>157-4</v>
      </c>
      <c r="D1413" s="102" t="e" cm="1">
        <f t="array" aca="1" ref="D1413" ca="1">地区名(エリアマスタ[[#This Row],[地区]])</f>
        <v>#NAME?</v>
      </c>
      <c r="E1413" s="282">
        <f>エリアマスタ[[#This Row],[No]]</f>
        <v>4</v>
      </c>
      <c r="F1413" s="281" t="s">
        <v>1264</v>
      </c>
      <c r="G1413" s="283">
        <v>190</v>
      </c>
      <c r="H1413" s="283">
        <v>50</v>
      </c>
      <c r="I1413" s="283">
        <f>エリアマスタ[[#This Row],[戸建件数]]+エリアマスタ[[#This Row],[集合住宅件数]]</f>
        <v>240</v>
      </c>
      <c r="J1413" s="283" t="e" cm="1">
        <f t="array" aca="1" ref="J1413" ca="1">単価区分(エリアマスタ[[#This Row],[地区]])</f>
        <v>#NAME?</v>
      </c>
    </row>
    <row r="1414" spans="1:10">
      <c r="A1414" s="272">
        <v>157</v>
      </c>
      <c r="B1414" s="272">
        <v>5</v>
      </c>
      <c r="C1414" s="99" t="str">
        <f t="shared" si="24"/>
        <v>157-5</v>
      </c>
      <c r="D1414" s="102" t="e" cm="1">
        <f t="array" aca="1" ref="D1414" ca="1">地区名(エリアマスタ[[#This Row],[地区]])</f>
        <v>#NAME?</v>
      </c>
      <c r="E1414" s="282">
        <f>エリアマスタ[[#This Row],[No]]</f>
        <v>5</v>
      </c>
      <c r="F1414" s="281" t="s">
        <v>1265</v>
      </c>
      <c r="G1414" s="283">
        <v>160</v>
      </c>
      <c r="H1414" s="283">
        <v>120</v>
      </c>
      <c r="I1414" s="283">
        <f>エリアマスタ[[#This Row],[戸建件数]]+エリアマスタ[[#This Row],[集合住宅件数]]</f>
        <v>280</v>
      </c>
      <c r="J1414" s="283" t="e" cm="1">
        <f t="array" aca="1" ref="J1414" ca="1">単価区分(エリアマスタ[[#This Row],[地区]])</f>
        <v>#NAME?</v>
      </c>
    </row>
    <row r="1415" spans="1:10">
      <c r="A1415" s="272">
        <v>157</v>
      </c>
      <c r="B1415" s="272">
        <v>6</v>
      </c>
      <c r="C1415" s="99" t="str">
        <f t="shared" si="24"/>
        <v>157-6</v>
      </c>
      <c r="D1415" s="102" t="e" cm="1">
        <f t="array" aca="1" ref="D1415" ca="1">地区名(エリアマスタ[[#This Row],[地区]])</f>
        <v>#NAME?</v>
      </c>
      <c r="E1415" s="282">
        <f>エリアマスタ[[#This Row],[No]]</f>
        <v>6</v>
      </c>
      <c r="F1415" s="281" t="s">
        <v>1266</v>
      </c>
      <c r="G1415" s="283">
        <v>115</v>
      </c>
      <c r="H1415" s="283">
        <v>25</v>
      </c>
      <c r="I1415" s="283">
        <f>エリアマスタ[[#This Row],[戸建件数]]+エリアマスタ[[#This Row],[集合住宅件数]]</f>
        <v>140</v>
      </c>
      <c r="J1415" s="283" t="e" cm="1">
        <f t="array" aca="1" ref="J1415" ca="1">単価区分(エリアマスタ[[#This Row],[地区]])</f>
        <v>#NAME?</v>
      </c>
    </row>
    <row r="1416" spans="1:10">
      <c r="A1416" s="272">
        <v>157</v>
      </c>
      <c r="B1416" s="272">
        <v>7</v>
      </c>
      <c r="C1416" s="99" t="str">
        <f t="shared" si="24"/>
        <v>157-7</v>
      </c>
      <c r="D1416" s="102" t="e" cm="1">
        <f t="array" aca="1" ref="D1416" ca="1">地区名(エリアマスタ[[#This Row],[地区]])</f>
        <v>#NAME?</v>
      </c>
      <c r="E1416" s="282">
        <f>エリアマスタ[[#This Row],[No]]</f>
        <v>7</v>
      </c>
      <c r="F1416" s="281" t="s">
        <v>1267</v>
      </c>
      <c r="G1416" s="283">
        <v>460</v>
      </c>
      <c r="H1416" s="283">
        <v>200</v>
      </c>
      <c r="I1416" s="283">
        <f>エリアマスタ[[#This Row],[戸建件数]]+エリアマスタ[[#This Row],[集合住宅件数]]</f>
        <v>660</v>
      </c>
      <c r="J1416" s="283" t="e" cm="1">
        <f t="array" aca="1" ref="J1416" ca="1">単価区分(エリアマスタ[[#This Row],[地区]])</f>
        <v>#NAME?</v>
      </c>
    </row>
    <row r="1417" spans="1:10">
      <c r="A1417" s="272">
        <v>157</v>
      </c>
      <c r="B1417" s="272">
        <v>8</v>
      </c>
      <c r="C1417" s="99" t="str">
        <f t="shared" si="24"/>
        <v>157-8</v>
      </c>
      <c r="D1417" s="102" t="e" cm="1">
        <f t="array" aca="1" ref="D1417" ca="1">地区名(エリアマスタ[[#This Row],[地区]])</f>
        <v>#NAME?</v>
      </c>
      <c r="E1417" s="282">
        <f>エリアマスタ[[#This Row],[No]]</f>
        <v>8</v>
      </c>
      <c r="F1417" s="281" t="s">
        <v>1056</v>
      </c>
      <c r="G1417" s="283">
        <v>57</v>
      </c>
      <c r="H1417" s="283">
        <v>0</v>
      </c>
      <c r="I1417" s="283">
        <f>エリアマスタ[[#This Row],[戸建件数]]+エリアマスタ[[#This Row],[集合住宅件数]]</f>
        <v>57</v>
      </c>
      <c r="J1417" s="283" t="e" cm="1">
        <f t="array" aca="1" ref="J1417" ca="1">単価区分(エリアマスタ[[#This Row],[地区]])</f>
        <v>#NAME?</v>
      </c>
    </row>
    <row r="1418" spans="1:10">
      <c r="A1418" s="272">
        <v>157</v>
      </c>
      <c r="B1418" s="272">
        <v>9</v>
      </c>
      <c r="C1418" s="99" t="str">
        <f t="shared" si="24"/>
        <v>157-9</v>
      </c>
      <c r="D1418" s="102" t="e" cm="1">
        <f t="array" aca="1" ref="D1418" ca="1">地区名(エリアマスタ[[#This Row],[地区]])</f>
        <v>#NAME?</v>
      </c>
      <c r="E1418" s="282">
        <f>エリアマスタ[[#This Row],[No]]</f>
        <v>9</v>
      </c>
      <c r="F1418" s="281" t="s">
        <v>1271</v>
      </c>
      <c r="G1418" s="283">
        <v>90</v>
      </c>
      <c r="H1418" s="283">
        <v>10</v>
      </c>
      <c r="I1418" s="283">
        <f>エリアマスタ[[#This Row],[戸建件数]]+エリアマスタ[[#This Row],[集合住宅件数]]</f>
        <v>100</v>
      </c>
      <c r="J1418" s="283" t="e" cm="1">
        <f t="array" aca="1" ref="J1418" ca="1">単価区分(エリアマスタ[[#This Row],[地区]])</f>
        <v>#NAME?</v>
      </c>
    </row>
    <row r="1419" spans="1:10">
      <c r="A1419" s="272">
        <v>157</v>
      </c>
      <c r="B1419" s="272">
        <v>10</v>
      </c>
      <c r="C1419" s="99" t="str">
        <f t="shared" si="24"/>
        <v>157-10</v>
      </c>
      <c r="D1419" s="102" t="e" cm="1">
        <f t="array" aca="1" ref="D1419" ca="1">地区名(エリアマスタ[[#This Row],[地区]])</f>
        <v>#NAME?</v>
      </c>
      <c r="E1419" s="282">
        <f>エリアマスタ[[#This Row],[No]]</f>
        <v>10</v>
      </c>
      <c r="F1419" s="281" t="s">
        <v>1272</v>
      </c>
      <c r="G1419" s="283">
        <v>940</v>
      </c>
      <c r="H1419" s="283">
        <v>330</v>
      </c>
      <c r="I1419" s="283">
        <f>エリアマスタ[[#This Row],[戸建件数]]+エリアマスタ[[#This Row],[集合住宅件数]]</f>
        <v>1270</v>
      </c>
      <c r="J1419" s="283" t="e" cm="1">
        <f t="array" aca="1" ref="J1419" ca="1">単価区分(エリアマスタ[[#This Row],[地区]])</f>
        <v>#NAME?</v>
      </c>
    </row>
    <row r="1420" spans="1:10">
      <c r="A1420" s="272">
        <v>157</v>
      </c>
      <c r="B1420" s="272">
        <v>11</v>
      </c>
      <c r="C1420" s="99" t="str">
        <f t="shared" si="24"/>
        <v>157-11</v>
      </c>
      <c r="D1420" s="102" t="e" cm="1">
        <f t="array" aca="1" ref="D1420" ca="1">地区名(エリアマスタ[[#This Row],[地区]])</f>
        <v>#NAME?</v>
      </c>
      <c r="E1420" s="282">
        <f>エリアマスタ[[#This Row],[No]]</f>
        <v>11</v>
      </c>
      <c r="F1420" s="281" t="s">
        <v>1273</v>
      </c>
      <c r="G1420" s="283">
        <v>320</v>
      </c>
      <c r="H1420" s="283">
        <v>15</v>
      </c>
      <c r="I1420" s="283">
        <f>エリアマスタ[[#This Row],[戸建件数]]+エリアマスタ[[#This Row],[集合住宅件数]]</f>
        <v>335</v>
      </c>
      <c r="J1420" s="283" t="e" cm="1">
        <f t="array" aca="1" ref="J1420" ca="1">単価区分(エリアマスタ[[#This Row],[地区]])</f>
        <v>#NAME?</v>
      </c>
    </row>
    <row r="1421" spans="1:10">
      <c r="A1421" s="272">
        <v>157</v>
      </c>
      <c r="B1421" s="272">
        <v>12</v>
      </c>
      <c r="C1421" s="99" t="str">
        <f t="shared" si="24"/>
        <v>157-12</v>
      </c>
      <c r="D1421" s="102" t="e" cm="1">
        <f t="array" aca="1" ref="D1421" ca="1">地区名(エリアマスタ[[#This Row],[地区]])</f>
        <v>#NAME?</v>
      </c>
      <c r="E1421" s="282">
        <f>エリアマスタ[[#This Row],[No]]</f>
        <v>12</v>
      </c>
      <c r="F1421" s="281" t="s">
        <v>1274</v>
      </c>
      <c r="G1421" s="283">
        <v>260</v>
      </c>
      <c r="H1421" s="283">
        <v>20</v>
      </c>
      <c r="I1421" s="283">
        <f>エリアマスタ[[#This Row],[戸建件数]]+エリアマスタ[[#This Row],[集合住宅件数]]</f>
        <v>280</v>
      </c>
      <c r="J1421" s="283" t="e" cm="1">
        <f t="array" aca="1" ref="J1421" ca="1">単価区分(エリアマスタ[[#This Row],[地区]])</f>
        <v>#NAME?</v>
      </c>
    </row>
    <row r="1422" spans="1:10">
      <c r="A1422" s="272">
        <v>157</v>
      </c>
      <c r="B1422" s="272">
        <v>13</v>
      </c>
      <c r="C1422" s="99" t="str">
        <f t="shared" si="24"/>
        <v>157-13</v>
      </c>
      <c r="D1422" s="102" t="e" cm="1">
        <f t="array" aca="1" ref="D1422" ca="1">地区名(エリアマスタ[[#This Row],[地区]])</f>
        <v>#NAME?</v>
      </c>
      <c r="E1422" s="282">
        <f>エリアマスタ[[#This Row],[No]]</f>
        <v>13</v>
      </c>
      <c r="F1422" s="281" t="s">
        <v>1279</v>
      </c>
      <c r="G1422" s="283">
        <v>160</v>
      </c>
      <c r="H1422" s="283">
        <v>30</v>
      </c>
      <c r="I1422" s="283">
        <f>エリアマスタ[[#This Row],[戸建件数]]+エリアマスタ[[#This Row],[集合住宅件数]]</f>
        <v>190</v>
      </c>
      <c r="J1422" s="283" t="e" cm="1">
        <f t="array" aca="1" ref="J1422" ca="1">単価区分(エリアマスタ[[#This Row],[地区]])</f>
        <v>#NAME?</v>
      </c>
    </row>
    <row r="1423" spans="1:10">
      <c r="A1423" s="272">
        <v>157</v>
      </c>
      <c r="B1423" s="272">
        <v>14</v>
      </c>
      <c r="C1423" s="99" t="str">
        <f t="shared" si="24"/>
        <v>157-14</v>
      </c>
      <c r="D1423" s="102" t="e" cm="1">
        <f t="array" aca="1" ref="D1423" ca="1">地区名(エリアマスタ[[#This Row],[地区]])</f>
        <v>#NAME?</v>
      </c>
      <c r="E1423" s="282">
        <f>エリアマスタ[[#This Row],[No]]</f>
        <v>14</v>
      </c>
      <c r="F1423" s="281" t="s">
        <v>1280</v>
      </c>
      <c r="G1423" s="283">
        <v>200</v>
      </c>
      <c r="H1423" s="283">
        <v>40</v>
      </c>
      <c r="I1423" s="283">
        <f>エリアマスタ[[#This Row],[戸建件数]]+エリアマスタ[[#This Row],[集合住宅件数]]</f>
        <v>240</v>
      </c>
      <c r="J1423" s="283" t="e" cm="1">
        <f t="array" aca="1" ref="J1423" ca="1">単価区分(エリアマスタ[[#This Row],[地区]])</f>
        <v>#NAME?</v>
      </c>
    </row>
    <row r="1424" spans="1:10">
      <c r="A1424" s="272">
        <v>157</v>
      </c>
      <c r="B1424" s="272">
        <v>15</v>
      </c>
      <c r="C1424" s="99" t="str">
        <f t="shared" si="24"/>
        <v>157-15</v>
      </c>
      <c r="D1424" s="102" t="e" cm="1">
        <f t="array" aca="1" ref="D1424" ca="1">地区名(エリアマスタ[[#This Row],[地区]])</f>
        <v>#NAME?</v>
      </c>
      <c r="E1424" s="282">
        <f>エリアマスタ[[#This Row],[No]]</f>
        <v>15</v>
      </c>
      <c r="F1424" s="281" t="s">
        <v>1282</v>
      </c>
      <c r="G1424" s="283">
        <v>190</v>
      </c>
      <c r="H1424" s="283">
        <v>20</v>
      </c>
      <c r="I1424" s="283">
        <f>エリアマスタ[[#This Row],[戸建件数]]+エリアマスタ[[#This Row],[集合住宅件数]]</f>
        <v>210</v>
      </c>
      <c r="J1424" s="283" t="e" cm="1">
        <f t="array" aca="1" ref="J1424" ca="1">単価区分(エリアマスタ[[#This Row],[地区]])</f>
        <v>#NAME?</v>
      </c>
    </row>
    <row r="1425" spans="1:10">
      <c r="A1425" s="272">
        <v>157</v>
      </c>
      <c r="B1425" s="272">
        <v>16</v>
      </c>
      <c r="C1425" s="99" t="str">
        <f t="shared" si="24"/>
        <v>157-16</v>
      </c>
      <c r="D1425" s="102" t="e" cm="1">
        <f t="array" aca="1" ref="D1425" ca="1">地区名(エリアマスタ[[#This Row],[地区]])</f>
        <v>#NAME?</v>
      </c>
      <c r="E1425" s="282">
        <f>エリアマスタ[[#This Row],[No]]</f>
        <v>16</v>
      </c>
      <c r="F1425" s="281" t="s">
        <v>1283</v>
      </c>
      <c r="G1425" s="283">
        <v>400</v>
      </c>
      <c r="H1425" s="283">
        <v>100</v>
      </c>
      <c r="I1425" s="283">
        <f>エリアマスタ[[#This Row],[戸建件数]]+エリアマスタ[[#This Row],[集合住宅件数]]</f>
        <v>500</v>
      </c>
      <c r="J1425" s="283" t="e" cm="1">
        <f t="array" aca="1" ref="J1425" ca="1">単価区分(エリアマスタ[[#This Row],[地区]])</f>
        <v>#NAME?</v>
      </c>
    </row>
    <row r="1426" spans="1:10">
      <c r="A1426" s="272">
        <v>157</v>
      </c>
      <c r="B1426" s="272">
        <v>17</v>
      </c>
      <c r="C1426" s="99" t="str">
        <f t="shared" si="24"/>
        <v>157-17</v>
      </c>
      <c r="D1426" s="102" t="e" cm="1">
        <f t="array" aca="1" ref="D1426" ca="1">地区名(エリアマスタ[[#This Row],[地区]])</f>
        <v>#NAME?</v>
      </c>
      <c r="E1426" s="282">
        <f>エリアマスタ[[#This Row],[No]]</f>
        <v>17</v>
      </c>
      <c r="F1426" s="281" t="s">
        <v>1284</v>
      </c>
      <c r="G1426" s="283">
        <v>165</v>
      </c>
      <c r="H1426" s="283">
        <v>15</v>
      </c>
      <c r="I1426" s="283">
        <f>エリアマスタ[[#This Row],[戸建件数]]+エリアマスタ[[#This Row],[集合住宅件数]]</f>
        <v>180</v>
      </c>
      <c r="J1426" s="283" t="e" cm="1">
        <f t="array" aca="1" ref="J1426" ca="1">単価区分(エリアマスタ[[#This Row],[地区]])</f>
        <v>#NAME?</v>
      </c>
    </row>
    <row r="1427" spans="1:10">
      <c r="A1427" s="272">
        <v>157</v>
      </c>
      <c r="B1427" s="272">
        <v>18</v>
      </c>
      <c r="C1427" s="99" t="str">
        <f t="shared" si="24"/>
        <v>157-18</v>
      </c>
      <c r="D1427" s="102" t="e" cm="1">
        <f t="array" aca="1" ref="D1427" ca="1">地区名(エリアマスタ[[#This Row],[地区]])</f>
        <v>#NAME?</v>
      </c>
      <c r="E1427" s="282">
        <f>エリアマスタ[[#This Row],[No]]</f>
        <v>18</v>
      </c>
      <c r="F1427" s="281" t="s">
        <v>1286</v>
      </c>
      <c r="G1427" s="283">
        <v>210</v>
      </c>
      <c r="H1427" s="283">
        <v>170</v>
      </c>
      <c r="I1427" s="283">
        <f>エリアマスタ[[#This Row],[戸建件数]]+エリアマスタ[[#This Row],[集合住宅件数]]</f>
        <v>380</v>
      </c>
      <c r="J1427" s="283" t="e" cm="1">
        <f t="array" aca="1" ref="J1427" ca="1">単価区分(エリアマスタ[[#This Row],[地区]])</f>
        <v>#NAME?</v>
      </c>
    </row>
    <row r="1428" spans="1:10">
      <c r="A1428" s="272">
        <v>157</v>
      </c>
      <c r="B1428" s="272">
        <v>19</v>
      </c>
      <c r="C1428" s="99" t="str">
        <f t="shared" si="24"/>
        <v>157-19</v>
      </c>
      <c r="D1428" s="102" t="e" cm="1">
        <f t="array" aca="1" ref="D1428" ca="1">地区名(エリアマスタ[[#This Row],[地区]])</f>
        <v>#NAME?</v>
      </c>
      <c r="E1428" s="282">
        <f>エリアマスタ[[#This Row],[No]]</f>
        <v>19</v>
      </c>
      <c r="F1428" s="281" t="s">
        <v>1287</v>
      </c>
      <c r="G1428" s="283">
        <v>165</v>
      </c>
      <c r="H1428" s="283">
        <v>23</v>
      </c>
      <c r="I1428" s="283">
        <f>エリアマスタ[[#This Row],[戸建件数]]+エリアマスタ[[#This Row],[集合住宅件数]]</f>
        <v>188</v>
      </c>
      <c r="J1428" s="283" t="e" cm="1">
        <f t="array" aca="1" ref="J1428" ca="1">単価区分(エリアマスタ[[#This Row],[地区]])</f>
        <v>#NAME?</v>
      </c>
    </row>
    <row r="1429" spans="1:10">
      <c r="A1429" s="272">
        <v>157</v>
      </c>
      <c r="B1429" s="272">
        <v>20</v>
      </c>
      <c r="C1429" s="99" t="str">
        <f t="shared" si="24"/>
        <v>157-20</v>
      </c>
      <c r="D1429" s="102" t="e" cm="1">
        <f t="array" aca="1" ref="D1429" ca="1">地区名(エリアマスタ[[#This Row],[地区]])</f>
        <v>#NAME?</v>
      </c>
      <c r="E1429" s="282">
        <f>エリアマスタ[[#This Row],[No]]</f>
        <v>20</v>
      </c>
      <c r="F1429" s="281" t="s">
        <v>1288</v>
      </c>
      <c r="G1429" s="283">
        <v>108</v>
      </c>
      <c r="H1429" s="283">
        <v>20</v>
      </c>
      <c r="I1429" s="283">
        <f>エリアマスタ[[#This Row],[戸建件数]]+エリアマスタ[[#This Row],[集合住宅件数]]</f>
        <v>128</v>
      </c>
      <c r="J1429" s="283" t="e" cm="1">
        <f t="array" aca="1" ref="J1429" ca="1">単価区分(エリアマスタ[[#This Row],[地区]])</f>
        <v>#NAME?</v>
      </c>
    </row>
    <row r="1430" spans="1:10">
      <c r="A1430" s="272">
        <v>157</v>
      </c>
      <c r="B1430" s="272">
        <v>21</v>
      </c>
      <c r="C1430" s="99" t="str">
        <f t="shared" si="24"/>
        <v>157-21</v>
      </c>
      <c r="D1430" s="102" t="e" cm="1">
        <f t="array" aca="1" ref="D1430" ca="1">地区名(エリアマスタ[[#This Row],[地区]])</f>
        <v>#NAME?</v>
      </c>
      <c r="E1430" s="282">
        <f>エリアマスタ[[#This Row],[No]]</f>
        <v>21</v>
      </c>
      <c r="F1430" s="281" t="s">
        <v>1289</v>
      </c>
      <c r="G1430" s="283">
        <v>137</v>
      </c>
      <c r="H1430" s="283">
        <v>3</v>
      </c>
      <c r="I1430" s="283">
        <f>エリアマスタ[[#This Row],[戸建件数]]+エリアマスタ[[#This Row],[集合住宅件数]]</f>
        <v>140</v>
      </c>
      <c r="J1430" s="283" t="e" cm="1">
        <f t="array" aca="1" ref="J1430" ca="1">単価区分(エリアマスタ[[#This Row],[地区]])</f>
        <v>#NAME?</v>
      </c>
    </row>
    <row r="1431" spans="1:10">
      <c r="A1431" s="272">
        <v>157</v>
      </c>
      <c r="B1431" s="272">
        <v>22</v>
      </c>
      <c r="C1431" s="99" t="str">
        <f t="shared" si="24"/>
        <v>157-22</v>
      </c>
      <c r="D1431" s="102" t="e" cm="1">
        <f t="array" aca="1" ref="D1431" ca="1">地区名(エリアマスタ[[#This Row],[地区]])</f>
        <v>#NAME?</v>
      </c>
      <c r="E1431" s="282">
        <f>エリアマスタ[[#This Row],[No]]</f>
        <v>22</v>
      </c>
      <c r="F1431" s="281" t="s">
        <v>1290</v>
      </c>
      <c r="G1431" s="283">
        <v>139</v>
      </c>
      <c r="H1431" s="283">
        <v>10</v>
      </c>
      <c r="I1431" s="283">
        <f>エリアマスタ[[#This Row],[戸建件数]]+エリアマスタ[[#This Row],[集合住宅件数]]</f>
        <v>149</v>
      </c>
      <c r="J1431" s="283" t="e" cm="1">
        <f t="array" aca="1" ref="J1431" ca="1">単価区分(エリアマスタ[[#This Row],[地区]])</f>
        <v>#NAME?</v>
      </c>
    </row>
    <row r="1432" spans="1:10">
      <c r="A1432" s="272">
        <v>157</v>
      </c>
      <c r="B1432" s="272">
        <v>23</v>
      </c>
      <c r="C1432" s="99" t="str">
        <f t="shared" si="24"/>
        <v>157-23</v>
      </c>
      <c r="D1432" s="102" t="e" cm="1">
        <f t="array" aca="1" ref="D1432" ca="1">地区名(エリアマスタ[[#This Row],[地区]])</f>
        <v>#NAME?</v>
      </c>
      <c r="E1432" s="282">
        <f>エリアマスタ[[#This Row],[No]]</f>
        <v>23</v>
      </c>
      <c r="F1432" s="281" t="s">
        <v>1291</v>
      </c>
      <c r="G1432" s="283">
        <v>296</v>
      </c>
      <c r="H1432" s="283">
        <v>90</v>
      </c>
      <c r="I1432" s="283">
        <f>エリアマスタ[[#This Row],[戸建件数]]+エリアマスタ[[#This Row],[集合住宅件数]]</f>
        <v>386</v>
      </c>
      <c r="J1432" s="283" t="e" cm="1">
        <f t="array" aca="1" ref="J1432" ca="1">単価区分(エリアマスタ[[#This Row],[地区]])</f>
        <v>#NAME?</v>
      </c>
    </row>
    <row r="1433" spans="1:10">
      <c r="A1433" s="272">
        <v>157</v>
      </c>
      <c r="B1433" s="272">
        <v>24</v>
      </c>
      <c r="C1433" s="99" t="str">
        <f t="shared" si="24"/>
        <v>157-24</v>
      </c>
      <c r="D1433" s="102" t="e" cm="1">
        <f t="array" aca="1" ref="D1433" ca="1">地区名(エリアマスタ[[#This Row],[地区]])</f>
        <v>#NAME?</v>
      </c>
      <c r="E1433" s="282">
        <f>エリアマスタ[[#This Row],[No]]</f>
        <v>24</v>
      </c>
      <c r="F1433" s="281" t="s">
        <v>1292</v>
      </c>
      <c r="G1433" s="283">
        <v>252</v>
      </c>
      <c r="H1433" s="283">
        <v>78</v>
      </c>
      <c r="I1433" s="283">
        <f>エリアマスタ[[#This Row],[戸建件数]]+エリアマスタ[[#This Row],[集合住宅件数]]</f>
        <v>330</v>
      </c>
      <c r="J1433" s="283" t="e" cm="1">
        <f t="array" aca="1" ref="J1433" ca="1">単価区分(エリアマスタ[[#This Row],[地区]])</f>
        <v>#NAME?</v>
      </c>
    </row>
    <row r="1434" spans="1:10">
      <c r="A1434" s="272">
        <v>157</v>
      </c>
      <c r="B1434" s="272">
        <v>25</v>
      </c>
      <c r="C1434" s="99" t="str">
        <f t="shared" si="24"/>
        <v>157-25</v>
      </c>
      <c r="D1434" s="102" t="e" cm="1">
        <f t="array" aca="1" ref="D1434" ca="1">地区名(エリアマスタ[[#This Row],[地区]])</f>
        <v>#NAME?</v>
      </c>
      <c r="E1434" s="282">
        <f>エリアマスタ[[#This Row],[No]]</f>
        <v>25</v>
      </c>
      <c r="F1434" s="281" t="s">
        <v>1293</v>
      </c>
      <c r="G1434" s="283">
        <v>150</v>
      </c>
      <c r="H1434" s="283">
        <v>13</v>
      </c>
      <c r="I1434" s="283">
        <f>エリアマスタ[[#This Row],[戸建件数]]+エリアマスタ[[#This Row],[集合住宅件数]]</f>
        <v>163</v>
      </c>
      <c r="J1434" s="283" t="e" cm="1">
        <f t="array" aca="1" ref="J1434" ca="1">単価区分(エリアマスタ[[#This Row],[地区]])</f>
        <v>#NAME?</v>
      </c>
    </row>
    <row r="1435" spans="1:10">
      <c r="A1435" s="272">
        <v>157</v>
      </c>
      <c r="B1435" s="272">
        <v>26</v>
      </c>
      <c r="C1435" s="99" t="str">
        <f t="shared" si="24"/>
        <v>157-26</v>
      </c>
      <c r="D1435" s="102" t="e" cm="1">
        <f t="array" aca="1" ref="D1435" ca="1">地区名(エリアマスタ[[#This Row],[地区]])</f>
        <v>#NAME?</v>
      </c>
      <c r="E1435" s="282">
        <f>エリアマスタ[[#This Row],[No]]</f>
        <v>26</v>
      </c>
      <c r="F1435" s="281" t="s">
        <v>1294</v>
      </c>
      <c r="G1435" s="283">
        <v>47</v>
      </c>
      <c r="H1435" s="283">
        <v>0</v>
      </c>
      <c r="I1435" s="283">
        <f>エリアマスタ[[#This Row],[戸建件数]]+エリアマスタ[[#This Row],[集合住宅件数]]</f>
        <v>47</v>
      </c>
      <c r="J1435" s="283" t="e" cm="1">
        <f t="array" aca="1" ref="J1435" ca="1">単価区分(エリアマスタ[[#This Row],[地区]])</f>
        <v>#NAME?</v>
      </c>
    </row>
    <row r="1436" spans="1:10">
      <c r="A1436" s="272">
        <v>158</v>
      </c>
      <c r="B1436" s="272">
        <v>1</v>
      </c>
      <c r="C1436" s="99" t="str">
        <f t="shared" si="24"/>
        <v>158-1</v>
      </c>
      <c r="D1436" s="102" t="e" cm="1">
        <f t="array" aca="1" ref="D1436" ca="1">地区名(エリアマスタ[[#This Row],[地区]])</f>
        <v>#NAME?</v>
      </c>
      <c r="E1436" s="282">
        <f>エリアマスタ[[#This Row],[No]]</f>
        <v>1</v>
      </c>
      <c r="F1436" s="281" t="s">
        <v>1301</v>
      </c>
      <c r="G1436" s="283">
        <v>260</v>
      </c>
      <c r="H1436" s="283">
        <v>40</v>
      </c>
      <c r="I1436" s="283">
        <f>エリアマスタ[[#This Row],[戸建件数]]+エリアマスタ[[#This Row],[集合住宅件数]]</f>
        <v>300</v>
      </c>
      <c r="J1436" s="283" t="e" cm="1">
        <f t="array" aca="1" ref="J1436" ca="1">単価区分(エリアマスタ[[#This Row],[地区]])</f>
        <v>#NAME?</v>
      </c>
    </row>
    <row r="1437" spans="1:10">
      <c r="A1437" s="272">
        <v>158</v>
      </c>
      <c r="B1437" s="272">
        <v>2</v>
      </c>
      <c r="C1437" s="99" t="str">
        <f t="shared" si="24"/>
        <v>158-2</v>
      </c>
      <c r="D1437" s="102" t="e" cm="1">
        <f t="array" aca="1" ref="D1437" ca="1">地区名(エリアマスタ[[#This Row],[地区]])</f>
        <v>#NAME?</v>
      </c>
      <c r="E1437" s="282">
        <f>エリアマスタ[[#This Row],[No]]</f>
        <v>2</v>
      </c>
      <c r="F1437" s="281" t="s">
        <v>1302</v>
      </c>
      <c r="G1437" s="283">
        <v>180</v>
      </c>
      <c r="H1437" s="283">
        <v>20</v>
      </c>
      <c r="I1437" s="283">
        <f>エリアマスタ[[#This Row],[戸建件数]]+エリアマスタ[[#This Row],[集合住宅件数]]</f>
        <v>200</v>
      </c>
      <c r="J1437" s="283" t="e" cm="1">
        <f t="array" aca="1" ref="J1437" ca="1">単価区分(エリアマスタ[[#This Row],[地区]])</f>
        <v>#NAME?</v>
      </c>
    </row>
    <row r="1438" spans="1:10">
      <c r="A1438" s="272">
        <v>158</v>
      </c>
      <c r="B1438" s="272">
        <v>3</v>
      </c>
      <c r="C1438" s="99" t="str">
        <f t="shared" ref="C1438:C1461" si="25">A1438&amp;"-"&amp;B1438</f>
        <v>158-3</v>
      </c>
      <c r="D1438" s="102" t="e" cm="1">
        <f t="array" aca="1" ref="D1438" ca="1">地区名(エリアマスタ[[#This Row],[地区]])</f>
        <v>#NAME?</v>
      </c>
      <c r="E1438" s="282">
        <f>エリアマスタ[[#This Row],[No]]</f>
        <v>3</v>
      </c>
      <c r="F1438" s="281" t="s">
        <v>1303</v>
      </c>
      <c r="G1438" s="283">
        <v>510</v>
      </c>
      <c r="H1438" s="283">
        <v>40</v>
      </c>
      <c r="I1438" s="283">
        <f>エリアマスタ[[#This Row],[戸建件数]]+エリアマスタ[[#This Row],[集合住宅件数]]</f>
        <v>550</v>
      </c>
      <c r="J1438" s="283" t="e" cm="1">
        <f t="array" aca="1" ref="J1438" ca="1">単価区分(エリアマスタ[[#This Row],[地区]])</f>
        <v>#NAME?</v>
      </c>
    </row>
    <row r="1439" spans="1:10">
      <c r="A1439" s="272">
        <v>158</v>
      </c>
      <c r="B1439" s="272">
        <v>4</v>
      </c>
      <c r="C1439" s="99" t="str">
        <f t="shared" si="25"/>
        <v>158-4</v>
      </c>
      <c r="D1439" s="102" t="e" cm="1">
        <f t="array" aca="1" ref="D1439" ca="1">地区名(エリアマスタ[[#This Row],[地区]])</f>
        <v>#NAME?</v>
      </c>
      <c r="E1439" s="282">
        <f>エリアマスタ[[#This Row],[No]]</f>
        <v>4</v>
      </c>
      <c r="F1439" s="281" t="s">
        <v>1304</v>
      </c>
      <c r="G1439" s="283">
        <v>580</v>
      </c>
      <c r="H1439" s="283">
        <v>140</v>
      </c>
      <c r="I1439" s="283">
        <f>エリアマスタ[[#This Row],[戸建件数]]+エリアマスタ[[#This Row],[集合住宅件数]]</f>
        <v>720</v>
      </c>
      <c r="J1439" s="283" t="e" cm="1">
        <f t="array" aca="1" ref="J1439" ca="1">単価区分(エリアマスタ[[#This Row],[地区]])</f>
        <v>#NAME?</v>
      </c>
    </row>
    <row r="1440" spans="1:10">
      <c r="A1440" s="272">
        <v>158</v>
      </c>
      <c r="B1440" s="272">
        <v>5</v>
      </c>
      <c r="C1440" s="99" t="str">
        <f t="shared" si="25"/>
        <v>158-5</v>
      </c>
      <c r="D1440" s="102" t="e" cm="1">
        <f t="array" aca="1" ref="D1440" ca="1">地区名(エリアマスタ[[#This Row],[地区]])</f>
        <v>#NAME?</v>
      </c>
      <c r="E1440" s="282">
        <f>エリアマスタ[[#This Row],[No]]</f>
        <v>5</v>
      </c>
      <c r="F1440" s="281" t="s">
        <v>1305</v>
      </c>
      <c r="G1440" s="283">
        <v>263</v>
      </c>
      <c r="H1440" s="283">
        <v>61</v>
      </c>
      <c r="I1440" s="283">
        <f>エリアマスタ[[#This Row],[戸建件数]]+エリアマスタ[[#This Row],[集合住宅件数]]</f>
        <v>324</v>
      </c>
      <c r="J1440" s="283" t="e" cm="1">
        <f t="array" aca="1" ref="J1440" ca="1">単価区分(エリアマスタ[[#This Row],[地区]])</f>
        <v>#NAME?</v>
      </c>
    </row>
    <row r="1441" spans="1:10">
      <c r="A1441" s="272">
        <v>158</v>
      </c>
      <c r="B1441" s="272">
        <v>6</v>
      </c>
      <c r="C1441" s="99" t="str">
        <f t="shared" si="25"/>
        <v>158-6</v>
      </c>
      <c r="D1441" s="102" t="e" cm="1">
        <f t="array" aca="1" ref="D1441" ca="1">地区名(エリアマスタ[[#This Row],[地区]])</f>
        <v>#NAME?</v>
      </c>
      <c r="E1441" s="282">
        <f>エリアマスタ[[#This Row],[No]]</f>
        <v>6</v>
      </c>
      <c r="F1441" s="281" t="s">
        <v>1306</v>
      </c>
      <c r="G1441" s="283">
        <v>122</v>
      </c>
      <c r="H1441" s="283">
        <v>7</v>
      </c>
      <c r="I1441" s="283">
        <f>エリアマスタ[[#This Row],[戸建件数]]+エリアマスタ[[#This Row],[集合住宅件数]]</f>
        <v>129</v>
      </c>
      <c r="J1441" s="283" t="e" cm="1">
        <f t="array" aca="1" ref="J1441" ca="1">単価区分(エリアマスタ[[#This Row],[地区]])</f>
        <v>#NAME?</v>
      </c>
    </row>
    <row r="1442" spans="1:10">
      <c r="A1442" s="272">
        <v>158</v>
      </c>
      <c r="B1442" s="272">
        <v>7</v>
      </c>
      <c r="C1442" s="99" t="str">
        <f t="shared" si="25"/>
        <v>158-7</v>
      </c>
      <c r="D1442" s="102" t="e" cm="1">
        <f t="array" aca="1" ref="D1442" ca="1">地区名(エリアマスタ[[#This Row],[地区]])</f>
        <v>#NAME?</v>
      </c>
      <c r="E1442" s="282">
        <f>エリアマスタ[[#This Row],[No]]</f>
        <v>7</v>
      </c>
      <c r="F1442" s="281" t="s">
        <v>1307</v>
      </c>
      <c r="G1442" s="283">
        <v>74</v>
      </c>
      <c r="H1442" s="283">
        <v>10</v>
      </c>
      <c r="I1442" s="283">
        <f>エリアマスタ[[#This Row],[戸建件数]]+エリアマスタ[[#This Row],[集合住宅件数]]</f>
        <v>84</v>
      </c>
      <c r="J1442" s="283" t="e" cm="1">
        <f t="array" aca="1" ref="J1442" ca="1">単価区分(エリアマスタ[[#This Row],[地区]])</f>
        <v>#NAME?</v>
      </c>
    </row>
    <row r="1443" spans="1:10">
      <c r="A1443" s="272">
        <v>158</v>
      </c>
      <c r="B1443" s="272">
        <v>8</v>
      </c>
      <c r="C1443" s="99" t="str">
        <f t="shared" si="25"/>
        <v>158-8</v>
      </c>
      <c r="D1443" s="102" t="e" cm="1">
        <f t="array" aca="1" ref="D1443" ca="1">地区名(エリアマスタ[[#This Row],[地区]])</f>
        <v>#NAME?</v>
      </c>
      <c r="E1443" s="282">
        <f>エリアマスタ[[#This Row],[No]]</f>
        <v>8</v>
      </c>
      <c r="F1443" s="281" t="s">
        <v>1308</v>
      </c>
      <c r="G1443" s="283">
        <v>226</v>
      </c>
      <c r="H1443" s="283">
        <v>38</v>
      </c>
      <c r="I1443" s="283">
        <f>エリアマスタ[[#This Row],[戸建件数]]+エリアマスタ[[#This Row],[集合住宅件数]]</f>
        <v>264</v>
      </c>
      <c r="J1443" s="283" t="e" cm="1">
        <f t="array" aca="1" ref="J1443" ca="1">単価区分(エリアマスタ[[#This Row],[地区]])</f>
        <v>#NAME?</v>
      </c>
    </row>
    <row r="1444" spans="1:10">
      <c r="A1444" s="272">
        <v>158</v>
      </c>
      <c r="B1444" s="272">
        <v>9</v>
      </c>
      <c r="C1444" s="99" t="str">
        <f t="shared" si="25"/>
        <v>158-9</v>
      </c>
      <c r="D1444" s="102" t="e" cm="1">
        <f t="array" aca="1" ref="D1444" ca="1">地区名(エリアマスタ[[#This Row],[地区]])</f>
        <v>#NAME?</v>
      </c>
      <c r="E1444" s="282">
        <f>エリアマスタ[[#This Row],[No]]</f>
        <v>9</v>
      </c>
      <c r="F1444" s="281" t="s">
        <v>1309</v>
      </c>
      <c r="G1444" s="283">
        <v>214</v>
      </c>
      <c r="H1444" s="283">
        <v>122</v>
      </c>
      <c r="I1444" s="283">
        <f>エリアマスタ[[#This Row],[戸建件数]]+エリアマスタ[[#This Row],[集合住宅件数]]</f>
        <v>336</v>
      </c>
      <c r="J1444" s="283" t="e" cm="1">
        <f t="array" aca="1" ref="J1444" ca="1">単価区分(エリアマスタ[[#This Row],[地区]])</f>
        <v>#NAME?</v>
      </c>
    </row>
    <row r="1445" spans="1:10">
      <c r="A1445" s="272">
        <v>158</v>
      </c>
      <c r="B1445" s="272">
        <v>10</v>
      </c>
      <c r="C1445" s="99" t="str">
        <f t="shared" si="25"/>
        <v>158-10</v>
      </c>
      <c r="D1445" s="102" t="e" cm="1">
        <f t="array" aca="1" ref="D1445" ca="1">地区名(エリアマスタ[[#This Row],[地区]])</f>
        <v>#NAME?</v>
      </c>
      <c r="E1445" s="282">
        <f>エリアマスタ[[#This Row],[No]]</f>
        <v>10</v>
      </c>
      <c r="F1445" s="281" t="s">
        <v>1310</v>
      </c>
      <c r="G1445" s="283">
        <v>390</v>
      </c>
      <c r="H1445" s="283">
        <v>77</v>
      </c>
      <c r="I1445" s="283">
        <f>エリアマスタ[[#This Row],[戸建件数]]+エリアマスタ[[#This Row],[集合住宅件数]]</f>
        <v>467</v>
      </c>
      <c r="J1445" s="283" t="e" cm="1">
        <f t="array" aca="1" ref="J1445" ca="1">単価区分(エリアマスタ[[#This Row],[地区]])</f>
        <v>#NAME?</v>
      </c>
    </row>
    <row r="1446" spans="1:10">
      <c r="A1446" s="272">
        <v>158</v>
      </c>
      <c r="B1446" s="272">
        <v>11</v>
      </c>
      <c r="C1446" s="99" t="str">
        <f t="shared" si="25"/>
        <v>158-11</v>
      </c>
      <c r="D1446" s="102" t="e" cm="1">
        <f t="array" aca="1" ref="D1446" ca="1">地区名(エリアマスタ[[#This Row],[地区]])</f>
        <v>#NAME?</v>
      </c>
      <c r="E1446" s="282">
        <f>エリアマスタ[[#This Row],[No]]</f>
        <v>11</v>
      </c>
      <c r="F1446" s="281" t="s">
        <v>1311</v>
      </c>
      <c r="G1446" s="283">
        <v>469</v>
      </c>
      <c r="H1446" s="283">
        <v>163</v>
      </c>
      <c r="I1446" s="283">
        <f>エリアマスタ[[#This Row],[戸建件数]]+エリアマスタ[[#This Row],[集合住宅件数]]</f>
        <v>632</v>
      </c>
      <c r="J1446" s="283" t="e" cm="1">
        <f t="array" aca="1" ref="J1446" ca="1">単価区分(エリアマスタ[[#This Row],[地区]])</f>
        <v>#NAME?</v>
      </c>
    </row>
    <row r="1447" spans="1:10">
      <c r="A1447" s="272">
        <v>158</v>
      </c>
      <c r="B1447" s="272">
        <v>12</v>
      </c>
      <c r="C1447" s="99" t="str">
        <f t="shared" si="25"/>
        <v>158-12</v>
      </c>
      <c r="D1447" s="102" t="e" cm="1">
        <f t="array" aca="1" ref="D1447" ca="1">地区名(エリアマスタ[[#This Row],[地区]])</f>
        <v>#NAME?</v>
      </c>
      <c r="E1447" s="282">
        <f>エリアマスタ[[#This Row],[No]]</f>
        <v>12</v>
      </c>
      <c r="F1447" s="281" t="s">
        <v>1312</v>
      </c>
      <c r="G1447" s="283">
        <v>332</v>
      </c>
      <c r="H1447" s="283">
        <v>51</v>
      </c>
      <c r="I1447" s="283">
        <f>エリアマスタ[[#This Row],[戸建件数]]+エリアマスタ[[#This Row],[集合住宅件数]]</f>
        <v>383</v>
      </c>
      <c r="J1447" s="283" t="e" cm="1">
        <f t="array" aca="1" ref="J1447" ca="1">単価区分(エリアマスタ[[#This Row],[地区]])</f>
        <v>#NAME?</v>
      </c>
    </row>
    <row r="1448" spans="1:10">
      <c r="A1448" s="272">
        <v>159</v>
      </c>
      <c r="B1448" s="272">
        <v>1</v>
      </c>
      <c r="C1448" s="99" t="str">
        <f t="shared" si="25"/>
        <v>159-1</v>
      </c>
      <c r="D1448" s="102" t="e" cm="1">
        <f t="array" aca="1" ref="D1448" ca="1">地区名(エリアマスタ[[#This Row],[地区]])</f>
        <v>#NAME?</v>
      </c>
      <c r="E1448" s="282">
        <f>エリアマスタ[[#This Row],[No]]</f>
        <v>1</v>
      </c>
      <c r="F1448" s="281" t="s">
        <v>1436</v>
      </c>
      <c r="G1448" s="283">
        <v>2978</v>
      </c>
      <c r="H1448" s="283">
        <v>347</v>
      </c>
      <c r="I1448" s="283">
        <f>エリアマスタ[[#This Row],[戸建件数]]+エリアマスタ[[#This Row],[集合住宅件数]]</f>
        <v>3325</v>
      </c>
      <c r="J1448" s="283" t="e" cm="1">
        <f t="array" aca="1" ref="J1448" ca="1">単価区分(エリアマスタ[[#This Row],[地区]])</f>
        <v>#NAME?</v>
      </c>
    </row>
    <row r="1449" spans="1:10">
      <c r="A1449" s="272">
        <v>159</v>
      </c>
      <c r="B1449" s="272">
        <v>2</v>
      </c>
      <c r="C1449" s="99" t="str">
        <f t="shared" si="25"/>
        <v>159-2</v>
      </c>
      <c r="D1449" s="102" t="e" cm="1">
        <f t="array" aca="1" ref="D1449" ca="1">地区名(エリアマスタ[[#This Row],[地区]])</f>
        <v>#NAME?</v>
      </c>
      <c r="E1449" s="282">
        <f>エリアマスタ[[#This Row],[No]]</f>
        <v>2</v>
      </c>
      <c r="F1449" s="281" t="s">
        <v>2050</v>
      </c>
      <c r="G1449" s="283">
        <v>0</v>
      </c>
      <c r="H1449" s="283">
        <v>0</v>
      </c>
      <c r="I1449" s="283">
        <f>エリアマスタ[[#This Row],[戸建件数]]+エリアマスタ[[#This Row],[集合住宅件数]]</f>
        <v>0</v>
      </c>
      <c r="J1449" s="283" t="e" cm="1">
        <f t="array" aca="1" ref="J1449" ca="1">単価区分(エリアマスタ[[#This Row],[地区]])</f>
        <v>#NAME?</v>
      </c>
    </row>
    <row r="1450" spans="1:10">
      <c r="A1450" s="272">
        <v>159</v>
      </c>
      <c r="B1450" s="272">
        <v>3</v>
      </c>
      <c r="C1450" s="99" t="str">
        <f t="shared" si="25"/>
        <v>159-3</v>
      </c>
      <c r="D1450" s="102" t="e" cm="1">
        <f t="array" aca="1" ref="D1450" ca="1">地区名(エリアマスタ[[#This Row],[地区]])</f>
        <v>#NAME?</v>
      </c>
      <c r="E1450" s="282">
        <f>エリアマスタ[[#This Row],[No]]</f>
        <v>3</v>
      </c>
      <c r="F1450" s="281" t="s">
        <v>2051</v>
      </c>
      <c r="G1450" s="283">
        <v>0</v>
      </c>
      <c r="H1450" s="283">
        <v>0</v>
      </c>
      <c r="I1450" s="283">
        <f>エリアマスタ[[#This Row],[戸建件数]]+エリアマスタ[[#This Row],[集合住宅件数]]</f>
        <v>0</v>
      </c>
      <c r="J1450" s="283" t="e" cm="1">
        <f t="array" aca="1" ref="J1450" ca="1">単価区分(エリアマスタ[[#This Row],[地区]])</f>
        <v>#NAME?</v>
      </c>
    </row>
    <row r="1451" spans="1:10">
      <c r="A1451" s="272">
        <v>159</v>
      </c>
      <c r="B1451" s="272">
        <v>4</v>
      </c>
      <c r="C1451" s="99" t="str">
        <f t="shared" si="25"/>
        <v>159-4</v>
      </c>
      <c r="D1451" s="102" t="e" cm="1">
        <f t="array" aca="1" ref="D1451" ca="1">地区名(エリアマスタ[[#This Row],[地区]])</f>
        <v>#NAME?</v>
      </c>
      <c r="E1451" s="282">
        <f>エリアマスタ[[#This Row],[No]]</f>
        <v>4</v>
      </c>
      <c r="F1451" s="281" t="s">
        <v>867</v>
      </c>
      <c r="G1451" s="283">
        <v>0</v>
      </c>
      <c r="H1451" s="283">
        <v>0</v>
      </c>
      <c r="I1451" s="283">
        <f>エリアマスタ[[#This Row],[戸建件数]]+エリアマスタ[[#This Row],[集合住宅件数]]</f>
        <v>0</v>
      </c>
      <c r="J1451" s="283" t="e" cm="1">
        <f t="array" aca="1" ref="J1451" ca="1">単価区分(エリアマスタ[[#This Row],[地区]])</f>
        <v>#NAME?</v>
      </c>
    </row>
    <row r="1452" spans="1:10">
      <c r="A1452" s="272">
        <v>159</v>
      </c>
      <c r="B1452" s="272">
        <v>5</v>
      </c>
      <c r="C1452" s="99" t="str">
        <f t="shared" si="25"/>
        <v>159-5</v>
      </c>
      <c r="D1452" s="102" t="e" cm="1">
        <f t="array" aca="1" ref="D1452" ca="1">地区名(エリアマスタ[[#This Row],[地区]])</f>
        <v>#NAME?</v>
      </c>
      <c r="E1452" s="282">
        <f>エリアマスタ[[#This Row],[No]]</f>
        <v>5</v>
      </c>
      <c r="F1452" s="281" t="s">
        <v>1127</v>
      </c>
      <c r="G1452" s="283">
        <v>0</v>
      </c>
      <c r="H1452" s="283">
        <v>0</v>
      </c>
      <c r="I1452" s="283">
        <f>エリアマスタ[[#This Row],[戸建件数]]+エリアマスタ[[#This Row],[集合住宅件数]]</f>
        <v>0</v>
      </c>
      <c r="J1452" s="283" t="e" cm="1">
        <f t="array" aca="1" ref="J1452" ca="1">単価区分(エリアマスタ[[#This Row],[地区]])</f>
        <v>#NAME?</v>
      </c>
    </row>
    <row r="1453" spans="1:10">
      <c r="A1453" s="272">
        <v>159</v>
      </c>
      <c r="B1453" s="272">
        <v>6</v>
      </c>
      <c r="C1453" s="99" t="str">
        <f t="shared" si="25"/>
        <v>159-6</v>
      </c>
      <c r="D1453" s="102" t="e" cm="1">
        <f t="array" aca="1" ref="D1453" ca="1">地区名(エリアマスタ[[#This Row],[地区]])</f>
        <v>#NAME?</v>
      </c>
      <c r="E1453" s="282">
        <f>エリアマスタ[[#This Row],[No]]</f>
        <v>6</v>
      </c>
      <c r="F1453" s="281" t="s">
        <v>2052</v>
      </c>
      <c r="G1453" s="283">
        <v>0</v>
      </c>
      <c r="H1453" s="283">
        <v>0</v>
      </c>
      <c r="I1453" s="283">
        <f>エリアマスタ[[#This Row],[戸建件数]]+エリアマスタ[[#This Row],[集合住宅件数]]</f>
        <v>0</v>
      </c>
      <c r="J1453" s="283" t="e" cm="1">
        <f t="array" aca="1" ref="J1453" ca="1">単価区分(エリアマスタ[[#This Row],[地区]])</f>
        <v>#NAME?</v>
      </c>
    </row>
    <row r="1454" spans="1:10">
      <c r="A1454" s="272">
        <v>159</v>
      </c>
      <c r="B1454" s="272">
        <v>7</v>
      </c>
      <c r="C1454" s="99" t="str">
        <f t="shared" si="25"/>
        <v>159-7</v>
      </c>
      <c r="D1454" s="102" t="e" cm="1">
        <f t="array" aca="1" ref="D1454" ca="1">地区名(エリアマスタ[[#This Row],[地区]])</f>
        <v>#NAME?</v>
      </c>
      <c r="E1454" s="282">
        <f>エリアマスタ[[#This Row],[No]]</f>
        <v>7</v>
      </c>
      <c r="F1454" s="281" t="s">
        <v>2053</v>
      </c>
      <c r="G1454" s="283">
        <v>0</v>
      </c>
      <c r="H1454" s="283">
        <v>0</v>
      </c>
      <c r="I1454" s="283">
        <f>エリアマスタ[[#This Row],[戸建件数]]+エリアマスタ[[#This Row],[集合住宅件数]]</f>
        <v>0</v>
      </c>
      <c r="J1454" s="283" t="e" cm="1">
        <f t="array" aca="1" ref="J1454" ca="1">単価区分(エリアマスタ[[#This Row],[地区]])</f>
        <v>#NAME?</v>
      </c>
    </row>
    <row r="1455" spans="1:10">
      <c r="A1455" s="272">
        <v>159</v>
      </c>
      <c r="B1455" s="272">
        <v>8</v>
      </c>
      <c r="C1455" s="99" t="str">
        <f t="shared" si="25"/>
        <v>159-8</v>
      </c>
      <c r="D1455" s="102" t="e" cm="1">
        <f t="array" aca="1" ref="D1455" ca="1">地区名(エリアマスタ[[#This Row],[地区]])</f>
        <v>#NAME?</v>
      </c>
      <c r="E1455" s="282">
        <f>エリアマスタ[[#This Row],[No]]</f>
        <v>8</v>
      </c>
      <c r="F1455" s="281" t="s">
        <v>2054</v>
      </c>
      <c r="G1455" s="283">
        <v>0</v>
      </c>
      <c r="H1455" s="283">
        <v>0</v>
      </c>
      <c r="I1455" s="283">
        <f>エリアマスタ[[#This Row],[戸建件数]]+エリアマスタ[[#This Row],[集合住宅件数]]</f>
        <v>0</v>
      </c>
      <c r="J1455" s="283" t="e" cm="1">
        <f t="array" aca="1" ref="J1455" ca="1">単価区分(エリアマスタ[[#This Row],[地区]])</f>
        <v>#NAME?</v>
      </c>
    </row>
    <row r="1456" spans="1:10">
      <c r="A1456" s="272">
        <v>159</v>
      </c>
      <c r="B1456" s="272">
        <v>9</v>
      </c>
      <c r="C1456" s="99" t="str">
        <f t="shared" si="25"/>
        <v>159-9</v>
      </c>
      <c r="D1456" s="102" t="e" cm="1">
        <f t="array" aca="1" ref="D1456" ca="1">地区名(エリアマスタ[[#This Row],[地区]])</f>
        <v>#NAME?</v>
      </c>
      <c r="E1456" s="282">
        <f>エリアマスタ[[#This Row],[No]]</f>
        <v>9</v>
      </c>
      <c r="F1456" s="281" t="s">
        <v>2012</v>
      </c>
      <c r="G1456" s="283">
        <v>0</v>
      </c>
      <c r="H1456" s="283">
        <v>0</v>
      </c>
      <c r="I1456" s="283">
        <f>エリアマスタ[[#This Row],[戸建件数]]+エリアマスタ[[#This Row],[集合住宅件数]]</f>
        <v>0</v>
      </c>
      <c r="J1456" s="283" t="e" cm="1">
        <f t="array" aca="1" ref="J1456" ca="1">単価区分(エリアマスタ[[#This Row],[地区]])</f>
        <v>#NAME?</v>
      </c>
    </row>
    <row r="1457" spans="1:10">
      <c r="A1457" s="272">
        <v>159</v>
      </c>
      <c r="B1457" s="272">
        <v>10</v>
      </c>
      <c r="C1457" s="99" t="str">
        <f t="shared" si="25"/>
        <v>159-10</v>
      </c>
      <c r="D1457" s="102" t="e" cm="1">
        <f t="array" aca="1" ref="D1457" ca="1">地区名(エリアマスタ[[#This Row],[地区]])</f>
        <v>#NAME?</v>
      </c>
      <c r="E1457" s="282">
        <f>エリアマスタ[[#This Row],[No]]</f>
        <v>10</v>
      </c>
      <c r="F1457" s="281" t="s">
        <v>2055</v>
      </c>
      <c r="G1457" s="283">
        <v>0</v>
      </c>
      <c r="H1457" s="283">
        <v>0</v>
      </c>
      <c r="I1457" s="283">
        <f>エリアマスタ[[#This Row],[戸建件数]]+エリアマスタ[[#This Row],[集合住宅件数]]</f>
        <v>0</v>
      </c>
      <c r="J1457" s="283" t="e" cm="1">
        <f t="array" aca="1" ref="J1457" ca="1">単価区分(エリアマスタ[[#This Row],[地区]])</f>
        <v>#NAME?</v>
      </c>
    </row>
    <row r="1458" spans="1:10">
      <c r="A1458" s="272">
        <v>159</v>
      </c>
      <c r="B1458" s="272">
        <v>11</v>
      </c>
      <c r="C1458" s="99" t="str">
        <f t="shared" si="25"/>
        <v>159-11</v>
      </c>
      <c r="D1458" s="102" t="e" cm="1">
        <f t="array" aca="1" ref="D1458" ca="1">地区名(エリアマスタ[[#This Row],[地区]])</f>
        <v>#NAME?</v>
      </c>
      <c r="E1458" s="282">
        <f>エリアマスタ[[#This Row],[No]]</f>
        <v>11</v>
      </c>
      <c r="F1458" s="281" t="s">
        <v>2056</v>
      </c>
      <c r="G1458" s="283">
        <v>0</v>
      </c>
      <c r="H1458" s="283">
        <v>0</v>
      </c>
      <c r="I1458" s="283">
        <f>エリアマスタ[[#This Row],[戸建件数]]+エリアマスタ[[#This Row],[集合住宅件数]]</f>
        <v>0</v>
      </c>
      <c r="J1458" s="283" t="e" cm="1">
        <f t="array" aca="1" ref="J1458" ca="1">単価区分(エリアマスタ[[#This Row],[地区]])</f>
        <v>#NAME?</v>
      </c>
    </row>
    <row r="1459" spans="1:10">
      <c r="A1459" s="272">
        <v>159</v>
      </c>
      <c r="B1459" s="272">
        <v>12</v>
      </c>
      <c r="C1459" s="99" t="str">
        <f t="shared" si="25"/>
        <v>159-12</v>
      </c>
      <c r="D1459" s="102" t="e" cm="1">
        <f t="array" aca="1" ref="D1459" ca="1">地区名(エリアマスタ[[#This Row],[地区]])</f>
        <v>#NAME?</v>
      </c>
      <c r="E1459" s="282">
        <f>エリアマスタ[[#This Row],[No]]</f>
        <v>12</v>
      </c>
      <c r="F1459" s="281" t="s">
        <v>2057</v>
      </c>
      <c r="G1459" s="283">
        <v>0</v>
      </c>
      <c r="H1459" s="283">
        <v>0</v>
      </c>
      <c r="I1459" s="283">
        <f>エリアマスタ[[#This Row],[戸建件数]]+エリアマスタ[[#This Row],[集合住宅件数]]</f>
        <v>0</v>
      </c>
      <c r="J1459" s="283" t="e" cm="1">
        <f t="array" aca="1" ref="J1459" ca="1">単価区分(エリアマスタ[[#This Row],[地区]])</f>
        <v>#NAME?</v>
      </c>
    </row>
    <row r="1460" spans="1:10">
      <c r="A1460" s="272">
        <v>159</v>
      </c>
      <c r="B1460" s="272">
        <v>13</v>
      </c>
      <c r="C1460" s="99" t="str">
        <f t="shared" si="25"/>
        <v>159-13</v>
      </c>
      <c r="D1460" s="102" t="e" cm="1">
        <f t="array" aca="1" ref="D1460" ca="1">地区名(エリアマスタ[[#This Row],[地区]])</f>
        <v>#NAME?</v>
      </c>
      <c r="E1460" s="282">
        <f>エリアマスタ[[#This Row],[No]]</f>
        <v>13</v>
      </c>
      <c r="F1460" s="281" t="s">
        <v>2058</v>
      </c>
      <c r="G1460" s="283">
        <v>0</v>
      </c>
      <c r="H1460" s="283">
        <v>0</v>
      </c>
      <c r="I1460" s="283">
        <f>エリアマスタ[[#This Row],[戸建件数]]+エリアマスタ[[#This Row],[集合住宅件数]]</f>
        <v>0</v>
      </c>
      <c r="J1460" s="283" t="e" cm="1">
        <f t="array" aca="1" ref="J1460" ca="1">単価区分(エリアマスタ[[#This Row],[地区]])</f>
        <v>#NAME?</v>
      </c>
    </row>
    <row r="1461" spans="1:10">
      <c r="A1461" s="272">
        <v>159</v>
      </c>
      <c r="B1461" s="272">
        <v>14</v>
      </c>
      <c r="C1461" s="99" t="str">
        <f t="shared" si="25"/>
        <v>159-14</v>
      </c>
      <c r="D1461" s="102" t="e" cm="1">
        <f t="array" aca="1" ref="D1461" ca="1">地区名(エリアマスタ[[#This Row],[地区]])</f>
        <v>#NAME?</v>
      </c>
      <c r="E1461" s="282">
        <f>エリアマスタ[[#This Row],[No]]</f>
        <v>14</v>
      </c>
      <c r="F1461" s="281" t="s">
        <v>2059</v>
      </c>
      <c r="G1461" s="283">
        <v>0</v>
      </c>
      <c r="H1461" s="283">
        <v>0</v>
      </c>
      <c r="I1461" s="283">
        <f>エリアマスタ[[#This Row],[戸建件数]]+エリアマスタ[[#This Row],[集合住宅件数]]</f>
        <v>0</v>
      </c>
      <c r="J1461" s="283" t="e" cm="1">
        <f t="array" aca="1" ref="J1461" ca="1">単価区分(エリアマスタ[[#This Row],[地区]])</f>
        <v>#NAME?</v>
      </c>
    </row>
  </sheetData>
  <phoneticPr fontId="6"/>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CD0A9-84C8-40B7-917E-AF623B6581AF}">
  <sheetPr codeName="Sheet23"/>
  <dimension ref="B2:T128"/>
  <sheetViews>
    <sheetView topLeftCell="A110" workbookViewId="0">
      <selection activeCell="B9" sqref="B9"/>
    </sheetView>
  </sheetViews>
  <sheetFormatPr defaultRowHeight="13.5"/>
  <cols>
    <col min="2" max="2" width="4.5" bestFit="1" customWidth="1"/>
    <col min="3" max="3" width="16.875" customWidth="1"/>
    <col min="11" max="11" width="19.875" hidden="1" customWidth="1"/>
    <col min="12" max="17" width="0" hidden="1" customWidth="1"/>
    <col min="18" max="18" width="18" hidden="1" customWidth="1"/>
  </cols>
  <sheetData>
    <row r="2" spans="2:20">
      <c r="D2" t="s">
        <v>214</v>
      </c>
      <c r="E2" s="16" t="s">
        <v>215</v>
      </c>
      <c r="F2" s="16" t="s">
        <v>1489</v>
      </c>
      <c r="G2" s="16" t="s">
        <v>2988</v>
      </c>
      <c r="H2" s="16" t="s">
        <v>2989</v>
      </c>
      <c r="I2" s="16" t="s">
        <v>2990</v>
      </c>
    </row>
    <row r="3" spans="2:20">
      <c r="B3" s="249">
        <v>1</v>
      </c>
      <c r="C3" s="249" t="s">
        <v>1438</v>
      </c>
      <c r="D3" s="249">
        <v>2271</v>
      </c>
      <c r="E3" s="249">
        <v>6987</v>
      </c>
      <c r="F3" s="249">
        <v>9258</v>
      </c>
      <c r="G3">
        <v>65</v>
      </c>
      <c r="H3">
        <v>295</v>
      </c>
      <c r="I3">
        <v>360</v>
      </c>
      <c r="K3" t="s">
        <v>2970</v>
      </c>
      <c r="L3" s="249">
        <v>2271</v>
      </c>
      <c r="M3" s="249">
        <v>6987</v>
      </c>
      <c r="N3" s="249">
        <v>9258</v>
      </c>
      <c r="O3">
        <v>65</v>
      </c>
      <c r="P3">
        <v>295</v>
      </c>
      <c r="Q3">
        <v>360</v>
      </c>
      <c r="S3">
        <v>1</v>
      </c>
      <c r="T3" t="s">
        <v>1438</v>
      </c>
    </row>
    <row r="4" spans="2:20">
      <c r="B4" s="249">
        <v>2</v>
      </c>
      <c r="C4" s="249" t="s">
        <v>1439</v>
      </c>
      <c r="D4" s="249">
        <v>2839</v>
      </c>
      <c r="E4" s="249">
        <v>7757</v>
      </c>
      <c r="F4" s="249">
        <v>10596</v>
      </c>
      <c r="G4">
        <v>56</v>
      </c>
      <c r="H4">
        <v>285</v>
      </c>
      <c r="I4">
        <v>341</v>
      </c>
      <c r="K4" t="s">
        <v>2971</v>
      </c>
      <c r="L4" s="249">
        <v>2839</v>
      </c>
      <c r="M4" s="249">
        <v>7757</v>
      </c>
      <c r="N4" s="249">
        <v>10596</v>
      </c>
      <c r="O4">
        <v>56</v>
      </c>
      <c r="P4">
        <v>285</v>
      </c>
      <c r="Q4">
        <v>341</v>
      </c>
      <c r="S4">
        <v>2</v>
      </c>
      <c r="T4" t="s">
        <v>1439</v>
      </c>
    </row>
    <row r="5" spans="2:20">
      <c r="B5" s="249">
        <v>3</v>
      </c>
      <c r="C5" s="249" t="s">
        <v>1440</v>
      </c>
      <c r="D5" s="249">
        <v>2961</v>
      </c>
      <c r="E5" s="249">
        <v>9332</v>
      </c>
      <c r="F5" s="249">
        <v>12293</v>
      </c>
      <c r="G5">
        <v>37</v>
      </c>
      <c r="H5">
        <v>238</v>
      </c>
      <c r="I5">
        <v>275</v>
      </c>
      <c r="K5" t="s">
        <v>2972</v>
      </c>
      <c r="L5" s="249">
        <v>2961</v>
      </c>
      <c r="M5" s="249">
        <v>9332</v>
      </c>
      <c r="N5" s="249">
        <v>12293</v>
      </c>
      <c r="O5">
        <v>37</v>
      </c>
      <c r="P5">
        <v>238</v>
      </c>
      <c r="Q5">
        <v>275</v>
      </c>
      <c r="S5">
        <v>3</v>
      </c>
      <c r="T5" t="s">
        <v>1440</v>
      </c>
    </row>
    <row r="6" spans="2:20">
      <c r="B6" s="249">
        <v>4</v>
      </c>
      <c r="C6" s="249" t="s">
        <v>1441</v>
      </c>
      <c r="D6" s="249">
        <v>2865</v>
      </c>
      <c r="E6" s="249">
        <v>7239</v>
      </c>
      <c r="F6" s="249">
        <v>10104</v>
      </c>
      <c r="G6">
        <v>33</v>
      </c>
      <c r="H6">
        <v>181</v>
      </c>
      <c r="I6">
        <v>214</v>
      </c>
      <c r="K6" t="s">
        <v>2973</v>
      </c>
      <c r="L6" s="249">
        <v>2865</v>
      </c>
      <c r="M6" s="249">
        <v>7239</v>
      </c>
      <c r="N6" s="249">
        <v>10104</v>
      </c>
      <c r="O6">
        <v>33</v>
      </c>
      <c r="P6">
        <v>181</v>
      </c>
      <c r="Q6">
        <v>214</v>
      </c>
      <c r="S6">
        <v>4</v>
      </c>
      <c r="T6" t="s">
        <v>1441</v>
      </c>
    </row>
    <row r="7" spans="2:20" ht="18.75">
      <c r="B7" s="249">
        <v>5</v>
      </c>
      <c r="C7" s="249" t="s">
        <v>1442</v>
      </c>
      <c r="D7" s="249">
        <v>3242</v>
      </c>
      <c r="E7" s="249">
        <v>6447</v>
      </c>
      <c r="F7" s="249">
        <v>9689</v>
      </c>
      <c r="G7">
        <v>30</v>
      </c>
      <c r="H7">
        <v>144</v>
      </c>
      <c r="I7">
        <v>174</v>
      </c>
      <c r="K7" t="s">
        <v>2862</v>
      </c>
      <c r="L7" s="249">
        <v>3242</v>
      </c>
      <c r="M7" s="249">
        <v>6447</v>
      </c>
      <c r="N7" s="249">
        <v>9689</v>
      </c>
      <c r="O7">
        <v>30</v>
      </c>
      <c r="P7">
        <v>144</v>
      </c>
      <c r="Q7">
        <v>174</v>
      </c>
      <c r="S7">
        <v>5</v>
      </c>
      <c r="T7" t="s">
        <v>1442</v>
      </c>
    </row>
    <row r="8" spans="2:20">
      <c r="B8" s="249">
        <v>6</v>
      </c>
      <c r="C8" s="249" t="s">
        <v>1443</v>
      </c>
      <c r="D8" s="249">
        <v>5651</v>
      </c>
      <c r="E8" s="249">
        <v>6092</v>
      </c>
      <c r="F8" s="249">
        <v>11743</v>
      </c>
      <c r="G8">
        <v>61</v>
      </c>
      <c r="H8">
        <v>279</v>
      </c>
      <c r="I8">
        <v>340</v>
      </c>
      <c r="K8" t="s">
        <v>2974</v>
      </c>
      <c r="L8" s="249">
        <v>5651</v>
      </c>
      <c r="M8" s="249">
        <v>6092</v>
      </c>
      <c r="N8" s="249">
        <v>11743</v>
      </c>
      <c r="O8">
        <v>61</v>
      </c>
      <c r="P8">
        <v>279</v>
      </c>
      <c r="Q8">
        <v>340</v>
      </c>
      <c r="S8">
        <v>6</v>
      </c>
      <c r="T8" t="s">
        <v>1443</v>
      </c>
    </row>
    <row r="9" spans="2:20" ht="18.75">
      <c r="B9" s="249">
        <v>7</v>
      </c>
      <c r="C9" s="249" t="s">
        <v>1444</v>
      </c>
      <c r="D9" s="249">
        <v>5726</v>
      </c>
      <c r="E9" s="249">
        <v>4932</v>
      </c>
      <c r="F9" s="249">
        <v>10658</v>
      </c>
      <c r="G9">
        <v>32</v>
      </c>
      <c r="H9">
        <v>227</v>
      </c>
      <c r="I9">
        <v>259</v>
      </c>
      <c r="K9" t="s">
        <v>2864</v>
      </c>
      <c r="L9" s="249">
        <v>5726</v>
      </c>
      <c r="M9" s="249">
        <v>4932</v>
      </c>
      <c r="N9" s="249">
        <v>10658</v>
      </c>
      <c r="O9">
        <v>32</v>
      </c>
      <c r="P9">
        <v>227</v>
      </c>
      <c r="Q9">
        <v>259</v>
      </c>
      <c r="S9">
        <v>7</v>
      </c>
      <c r="T9" t="s">
        <v>1444</v>
      </c>
    </row>
    <row r="10" spans="2:20">
      <c r="B10" s="249">
        <v>8</v>
      </c>
      <c r="C10" s="249" t="s">
        <v>1445</v>
      </c>
      <c r="D10" s="249">
        <v>3840</v>
      </c>
      <c r="E10" s="249">
        <v>5722</v>
      </c>
      <c r="F10" s="249">
        <v>9562</v>
      </c>
      <c r="G10">
        <v>23</v>
      </c>
      <c r="H10">
        <v>130</v>
      </c>
      <c r="I10">
        <v>153</v>
      </c>
      <c r="K10" t="s">
        <v>2975</v>
      </c>
      <c r="L10" s="249">
        <v>3840</v>
      </c>
      <c r="M10" s="249">
        <v>5722</v>
      </c>
      <c r="N10" s="249">
        <v>9562</v>
      </c>
      <c r="O10">
        <v>23</v>
      </c>
      <c r="P10">
        <v>130</v>
      </c>
      <c r="Q10">
        <v>153</v>
      </c>
      <c r="S10">
        <v>8</v>
      </c>
      <c r="T10" t="s">
        <v>1445</v>
      </c>
    </row>
    <row r="11" spans="2:20" ht="18.75">
      <c r="B11" s="249">
        <v>9</v>
      </c>
      <c r="C11" s="249" t="s">
        <v>1446</v>
      </c>
      <c r="D11" s="249">
        <v>5914</v>
      </c>
      <c r="E11" s="249">
        <v>7001</v>
      </c>
      <c r="F11" s="249">
        <v>12915</v>
      </c>
      <c r="G11">
        <v>29</v>
      </c>
      <c r="H11">
        <v>310</v>
      </c>
      <c r="I11">
        <v>339</v>
      </c>
      <c r="K11" t="s">
        <v>2866</v>
      </c>
      <c r="L11" s="249">
        <v>5914</v>
      </c>
      <c r="M11" s="249">
        <v>7001</v>
      </c>
      <c r="N11" s="249">
        <v>12915</v>
      </c>
      <c r="O11">
        <v>29</v>
      </c>
      <c r="P11">
        <v>310</v>
      </c>
      <c r="Q11">
        <v>339</v>
      </c>
      <c r="S11">
        <v>9</v>
      </c>
      <c r="T11" t="s">
        <v>1446</v>
      </c>
    </row>
    <row r="12" spans="2:20" ht="18.75">
      <c r="B12" s="249">
        <v>10</v>
      </c>
      <c r="C12" s="249" t="s">
        <v>1447</v>
      </c>
      <c r="D12" s="249">
        <v>5267</v>
      </c>
      <c r="E12" s="249">
        <v>6478</v>
      </c>
      <c r="F12" s="249">
        <v>11745</v>
      </c>
      <c r="G12">
        <v>21</v>
      </c>
      <c r="H12">
        <v>265</v>
      </c>
      <c r="I12">
        <v>286</v>
      </c>
      <c r="K12" t="s">
        <v>2867</v>
      </c>
      <c r="L12" s="249">
        <v>5267</v>
      </c>
      <c r="M12" s="249">
        <v>6478</v>
      </c>
      <c r="N12" s="249">
        <v>11745</v>
      </c>
      <c r="O12">
        <v>21</v>
      </c>
      <c r="P12">
        <v>265</v>
      </c>
      <c r="Q12">
        <v>286</v>
      </c>
      <c r="S12">
        <v>10</v>
      </c>
      <c r="T12" t="s">
        <v>1447</v>
      </c>
    </row>
    <row r="13" spans="2:20">
      <c r="B13" s="249">
        <v>11</v>
      </c>
      <c r="C13" s="249" t="s">
        <v>1448</v>
      </c>
      <c r="D13" s="249">
        <v>7129</v>
      </c>
      <c r="E13" s="249">
        <v>5098</v>
      </c>
      <c r="F13" s="249">
        <v>12227</v>
      </c>
      <c r="G13">
        <v>20</v>
      </c>
      <c r="H13">
        <v>184</v>
      </c>
      <c r="I13">
        <v>204</v>
      </c>
      <c r="K13" t="s">
        <v>2976</v>
      </c>
      <c r="L13" s="249">
        <v>7129</v>
      </c>
      <c r="M13" s="249">
        <v>5098</v>
      </c>
      <c r="N13" s="249">
        <v>12227</v>
      </c>
      <c r="O13">
        <v>20</v>
      </c>
      <c r="P13">
        <v>184</v>
      </c>
      <c r="Q13">
        <v>204</v>
      </c>
      <c r="S13">
        <v>11</v>
      </c>
      <c r="T13" t="s">
        <v>1448</v>
      </c>
    </row>
    <row r="14" spans="2:20">
      <c r="B14" s="249">
        <v>12</v>
      </c>
      <c r="C14" s="249" t="s">
        <v>1449</v>
      </c>
      <c r="D14" s="249">
        <v>3240</v>
      </c>
      <c r="E14" s="249">
        <v>6132</v>
      </c>
      <c r="F14" s="249">
        <v>9372</v>
      </c>
      <c r="G14">
        <v>30</v>
      </c>
      <c r="H14">
        <v>90</v>
      </c>
      <c r="I14">
        <v>120</v>
      </c>
      <c r="K14" t="s">
        <v>2977</v>
      </c>
      <c r="L14" s="249">
        <v>3240</v>
      </c>
      <c r="M14" s="249">
        <v>6132</v>
      </c>
      <c r="N14" s="249">
        <v>9372</v>
      </c>
      <c r="O14">
        <v>30</v>
      </c>
      <c r="P14">
        <v>90</v>
      </c>
      <c r="Q14">
        <v>120</v>
      </c>
      <c r="S14">
        <v>12</v>
      </c>
      <c r="T14" t="s">
        <v>1449</v>
      </c>
    </row>
    <row r="15" spans="2:20">
      <c r="B15" s="249">
        <v>13</v>
      </c>
      <c r="C15" s="249" t="s">
        <v>1450</v>
      </c>
      <c r="D15" s="249">
        <v>5161</v>
      </c>
      <c r="E15" s="249">
        <v>4350</v>
      </c>
      <c r="F15" s="249">
        <v>9511</v>
      </c>
      <c r="G15">
        <v>10</v>
      </c>
      <c r="H15">
        <v>142</v>
      </c>
      <c r="I15">
        <v>152</v>
      </c>
      <c r="K15" t="s">
        <v>2978</v>
      </c>
      <c r="L15" s="249">
        <v>5161</v>
      </c>
      <c r="M15" s="249">
        <v>4350</v>
      </c>
      <c r="N15" s="249">
        <v>9511</v>
      </c>
      <c r="O15">
        <v>10</v>
      </c>
      <c r="P15">
        <v>142</v>
      </c>
      <c r="Q15">
        <v>152</v>
      </c>
      <c r="S15">
        <v>13</v>
      </c>
      <c r="T15" t="s">
        <v>1450</v>
      </c>
    </row>
    <row r="16" spans="2:20">
      <c r="B16" s="249">
        <v>14</v>
      </c>
      <c r="C16" s="249" t="s">
        <v>1451</v>
      </c>
      <c r="D16" s="249">
        <v>6785</v>
      </c>
      <c r="E16" s="249">
        <v>3885</v>
      </c>
      <c r="F16" s="249">
        <v>10670</v>
      </c>
      <c r="G16">
        <v>19</v>
      </c>
      <c r="H16">
        <v>83</v>
      </c>
      <c r="I16">
        <v>102</v>
      </c>
      <c r="K16" t="s">
        <v>2979</v>
      </c>
      <c r="L16" s="249">
        <v>6785</v>
      </c>
      <c r="M16" s="249">
        <v>3885</v>
      </c>
      <c r="N16" s="249">
        <v>10670</v>
      </c>
      <c r="O16">
        <v>19</v>
      </c>
      <c r="P16">
        <v>83</v>
      </c>
      <c r="Q16">
        <v>102</v>
      </c>
      <c r="S16">
        <v>14</v>
      </c>
      <c r="T16" t="s">
        <v>1451</v>
      </c>
    </row>
    <row r="17" spans="2:20">
      <c r="B17" s="249">
        <v>15</v>
      </c>
      <c r="C17" s="249" t="s">
        <v>1452</v>
      </c>
      <c r="D17" s="249">
        <v>8208</v>
      </c>
      <c r="E17" s="249">
        <v>5583</v>
      </c>
      <c r="F17" s="249">
        <v>13791</v>
      </c>
      <c r="G17">
        <v>40</v>
      </c>
      <c r="H17">
        <v>289</v>
      </c>
      <c r="I17">
        <v>329</v>
      </c>
      <c r="K17" t="s">
        <v>2980</v>
      </c>
      <c r="L17" s="249">
        <v>8208</v>
      </c>
      <c r="M17" s="249">
        <v>5583</v>
      </c>
      <c r="N17" s="249">
        <v>13791</v>
      </c>
      <c r="O17">
        <v>40</v>
      </c>
      <c r="P17">
        <v>289</v>
      </c>
      <c r="Q17">
        <v>329</v>
      </c>
      <c r="S17">
        <v>15</v>
      </c>
      <c r="T17" t="s">
        <v>1452</v>
      </c>
    </row>
    <row r="18" spans="2:20">
      <c r="B18" s="249">
        <v>16</v>
      </c>
      <c r="C18" s="249" t="s">
        <v>2091</v>
      </c>
      <c r="D18" s="249">
        <v>3930</v>
      </c>
      <c r="E18" s="249">
        <v>2953</v>
      </c>
      <c r="F18" s="249">
        <v>6883</v>
      </c>
      <c r="G18">
        <v>10</v>
      </c>
      <c r="H18">
        <v>68</v>
      </c>
      <c r="I18">
        <v>78</v>
      </c>
      <c r="K18" t="s">
        <v>2981</v>
      </c>
      <c r="L18" s="249">
        <v>3930</v>
      </c>
      <c r="M18" s="249">
        <v>2953</v>
      </c>
      <c r="N18" s="249">
        <v>6883</v>
      </c>
      <c r="O18">
        <v>10</v>
      </c>
      <c r="P18">
        <v>68</v>
      </c>
      <c r="Q18">
        <v>78</v>
      </c>
      <c r="S18">
        <v>16</v>
      </c>
      <c r="T18" t="s">
        <v>2091</v>
      </c>
    </row>
    <row r="19" spans="2:20">
      <c r="B19" s="249">
        <v>17</v>
      </c>
      <c r="C19" s="249" t="s">
        <v>1453</v>
      </c>
      <c r="D19" s="249">
        <v>4416</v>
      </c>
      <c r="E19" s="249">
        <v>4231</v>
      </c>
      <c r="F19" s="249">
        <v>8647</v>
      </c>
      <c r="G19">
        <v>13</v>
      </c>
      <c r="H19">
        <v>95</v>
      </c>
      <c r="I19">
        <v>108</v>
      </c>
      <c r="K19" t="s">
        <v>2982</v>
      </c>
      <c r="L19" s="249">
        <v>4416</v>
      </c>
      <c r="M19" s="249">
        <v>4231</v>
      </c>
      <c r="N19" s="249">
        <v>8647</v>
      </c>
      <c r="O19">
        <v>13</v>
      </c>
      <c r="P19">
        <v>95</v>
      </c>
      <c r="Q19">
        <v>108</v>
      </c>
      <c r="S19">
        <v>17</v>
      </c>
      <c r="T19" t="s">
        <v>1453</v>
      </c>
    </row>
    <row r="20" spans="2:20" ht="18.75">
      <c r="B20" s="249">
        <v>18</v>
      </c>
      <c r="C20" s="249" t="s">
        <v>2092</v>
      </c>
      <c r="D20" s="249">
        <v>7632</v>
      </c>
      <c r="E20" s="249">
        <v>3472</v>
      </c>
      <c r="F20" s="249">
        <v>11104</v>
      </c>
      <c r="G20">
        <v>13</v>
      </c>
      <c r="H20">
        <v>105</v>
      </c>
      <c r="I20">
        <v>118</v>
      </c>
      <c r="K20" t="s">
        <v>2875</v>
      </c>
      <c r="L20" s="249">
        <v>7632</v>
      </c>
      <c r="M20" s="249">
        <v>3472</v>
      </c>
      <c r="N20" s="249">
        <v>11104</v>
      </c>
      <c r="O20">
        <v>13</v>
      </c>
      <c r="P20">
        <v>105</v>
      </c>
      <c r="Q20">
        <v>118</v>
      </c>
      <c r="S20">
        <v>18</v>
      </c>
      <c r="T20" t="s">
        <v>2092</v>
      </c>
    </row>
    <row r="21" spans="2:20">
      <c r="B21" s="249">
        <v>19</v>
      </c>
      <c r="C21" s="249" t="s">
        <v>1454</v>
      </c>
      <c r="D21" s="249">
        <v>5176</v>
      </c>
      <c r="E21" s="249">
        <v>6979</v>
      </c>
      <c r="F21" s="249">
        <v>12155</v>
      </c>
      <c r="G21">
        <v>27</v>
      </c>
      <c r="H21">
        <v>378</v>
      </c>
      <c r="I21">
        <v>405</v>
      </c>
      <c r="K21" t="s">
        <v>2983</v>
      </c>
      <c r="L21" s="249">
        <v>5176</v>
      </c>
      <c r="M21" s="249">
        <v>6979</v>
      </c>
      <c r="N21" s="249">
        <v>12155</v>
      </c>
      <c r="O21">
        <v>27</v>
      </c>
      <c r="P21">
        <v>378</v>
      </c>
      <c r="Q21">
        <v>405</v>
      </c>
      <c r="S21">
        <v>19</v>
      </c>
      <c r="T21" t="s">
        <v>1454</v>
      </c>
    </row>
    <row r="22" spans="2:20">
      <c r="B22" s="249">
        <v>20</v>
      </c>
      <c r="C22" s="249" t="s">
        <v>1455</v>
      </c>
      <c r="D22" s="249">
        <v>7539</v>
      </c>
      <c r="E22" s="249">
        <v>3813</v>
      </c>
      <c r="F22" s="249">
        <v>11352</v>
      </c>
      <c r="G22">
        <v>10</v>
      </c>
      <c r="H22">
        <v>64</v>
      </c>
      <c r="I22">
        <v>74</v>
      </c>
      <c r="K22" t="s">
        <v>2984</v>
      </c>
      <c r="L22" s="249">
        <v>7539</v>
      </c>
      <c r="M22" s="249">
        <v>3813</v>
      </c>
      <c r="N22" s="249">
        <v>11352</v>
      </c>
      <c r="O22">
        <v>10</v>
      </c>
      <c r="P22">
        <v>64</v>
      </c>
      <c r="Q22">
        <v>74</v>
      </c>
      <c r="S22">
        <v>20</v>
      </c>
      <c r="T22" t="s">
        <v>1455</v>
      </c>
    </row>
    <row r="23" spans="2:20">
      <c r="B23" s="249">
        <v>21</v>
      </c>
      <c r="C23" s="249" t="s">
        <v>1456</v>
      </c>
      <c r="D23" s="249">
        <v>5470</v>
      </c>
      <c r="E23" s="249">
        <v>4032</v>
      </c>
      <c r="F23" s="249">
        <v>9502</v>
      </c>
      <c r="G23">
        <v>8</v>
      </c>
      <c r="H23">
        <v>217</v>
      </c>
      <c r="I23">
        <v>225</v>
      </c>
      <c r="K23" t="s">
        <v>2985</v>
      </c>
      <c r="L23" s="249">
        <v>5470</v>
      </c>
      <c r="M23" s="249">
        <v>4032</v>
      </c>
      <c r="N23" s="249">
        <v>9502</v>
      </c>
      <c r="O23">
        <v>8</v>
      </c>
      <c r="P23">
        <v>217</v>
      </c>
      <c r="Q23">
        <v>225</v>
      </c>
      <c r="S23">
        <v>21</v>
      </c>
      <c r="T23" t="s">
        <v>1456</v>
      </c>
    </row>
    <row r="24" spans="2:20">
      <c r="B24" s="249">
        <v>22</v>
      </c>
      <c r="C24" s="249" t="s">
        <v>1457</v>
      </c>
      <c r="D24" s="249">
        <v>6135</v>
      </c>
      <c r="E24" s="249">
        <v>3324</v>
      </c>
      <c r="F24" s="249">
        <v>9459</v>
      </c>
      <c r="G24">
        <v>11</v>
      </c>
      <c r="H24">
        <v>109</v>
      </c>
      <c r="I24">
        <v>120</v>
      </c>
      <c r="K24" t="s">
        <v>2986</v>
      </c>
      <c r="L24" s="249">
        <v>6135</v>
      </c>
      <c r="M24" s="249">
        <v>3324</v>
      </c>
      <c r="N24" s="249">
        <v>9459</v>
      </c>
      <c r="O24">
        <v>11</v>
      </c>
      <c r="P24">
        <v>109</v>
      </c>
      <c r="Q24">
        <v>120</v>
      </c>
      <c r="S24">
        <v>22</v>
      </c>
      <c r="T24" t="s">
        <v>1457</v>
      </c>
    </row>
    <row r="25" spans="2:20">
      <c r="B25" s="249">
        <v>23</v>
      </c>
      <c r="C25" s="249" t="s">
        <v>1458</v>
      </c>
      <c r="D25" s="249">
        <v>5220</v>
      </c>
      <c r="E25" s="249">
        <v>1958</v>
      </c>
      <c r="F25" s="249">
        <v>7178</v>
      </c>
      <c r="G25">
        <v>3</v>
      </c>
      <c r="H25">
        <v>36</v>
      </c>
      <c r="I25">
        <v>39</v>
      </c>
      <c r="K25" t="s">
        <v>2987</v>
      </c>
      <c r="L25" s="249">
        <v>5220</v>
      </c>
      <c r="M25" s="249">
        <v>1958</v>
      </c>
      <c r="N25" s="249">
        <v>7178</v>
      </c>
      <c r="O25">
        <v>3</v>
      </c>
      <c r="P25">
        <v>36</v>
      </c>
      <c r="Q25">
        <v>39</v>
      </c>
      <c r="S25">
        <v>23</v>
      </c>
      <c r="T25" t="s">
        <v>1458</v>
      </c>
    </row>
    <row r="26" spans="2:20" ht="18.75">
      <c r="B26" s="249">
        <v>25</v>
      </c>
      <c r="C26" s="249" t="s">
        <v>2093</v>
      </c>
      <c r="D26" s="249">
        <v>0</v>
      </c>
      <c r="E26" s="249">
        <v>0</v>
      </c>
      <c r="F26" s="249">
        <v>0</v>
      </c>
      <c r="G26">
        <v>0</v>
      </c>
      <c r="H26">
        <v>0</v>
      </c>
      <c r="I26">
        <v>0</v>
      </c>
      <c r="K26" t="s">
        <v>2881</v>
      </c>
      <c r="L26" s="249">
        <v>3151</v>
      </c>
      <c r="M26" s="249">
        <v>485</v>
      </c>
      <c r="N26" s="249">
        <v>3636</v>
      </c>
      <c r="O26">
        <v>0</v>
      </c>
      <c r="P26">
        <v>1</v>
      </c>
      <c r="Q26">
        <v>1</v>
      </c>
      <c r="S26">
        <v>25</v>
      </c>
      <c r="T26" t="s">
        <v>2093</v>
      </c>
    </row>
    <row r="27" spans="2:20" ht="18.75">
      <c r="B27" s="249">
        <v>26</v>
      </c>
      <c r="C27" s="249" t="s">
        <v>2094</v>
      </c>
      <c r="D27" s="249">
        <v>0</v>
      </c>
      <c r="E27" s="249">
        <v>0</v>
      </c>
      <c r="F27" s="249">
        <v>0</v>
      </c>
      <c r="G27">
        <v>0</v>
      </c>
      <c r="H27">
        <v>0</v>
      </c>
      <c r="I27">
        <v>0</v>
      </c>
      <c r="K27" t="s">
        <v>2882</v>
      </c>
      <c r="L27" s="249">
        <v>3487</v>
      </c>
      <c r="M27" s="249">
        <v>3895</v>
      </c>
      <c r="N27" s="249">
        <v>7382</v>
      </c>
      <c r="O27">
        <v>19</v>
      </c>
      <c r="P27">
        <v>103</v>
      </c>
      <c r="Q27">
        <v>122</v>
      </c>
      <c r="S27">
        <v>26</v>
      </c>
      <c r="T27" t="s">
        <v>2094</v>
      </c>
    </row>
    <row r="28" spans="2:20" ht="18.75">
      <c r="B28" s="249">
        <v>27</v>
      </c>
      <c r="C28" s="249" t="s">
        <v>1706</v>
      </c>
      <c r="D28" s="249">
        <v>0</v>
      </c>
      <c r="E28" s="249">
        <v>0</v>
      </c>
      <c r="F28" s="249">
        <v>0</v>
      </c>
      <c r="G28">
        <v>0</v>
      </c>
      <c r="H28">
        <v>0</v>
      </c>
      <c r="I28">
        <v>0</v>
      </c>
      <c r="K28" t="s">
        <v>2883</v>
      </c>
      <c r="L28" s="249">
        <v>7882</v>
      </c>
      <c r="M28" s="249">
        <v>2745</v>
      </c>
      <c r="N28" s="249">
        <v>10627</v>
      </c>
      <c r="O28">
        <v>13</v>
      </c>
      <c r="P28">
        <v>35</v>
      </c>
      <c r="Q28">
        <v>48</v>
      </c>
      <c r="S28">
        <v>27</v>
      </c>
      <c r="T28" t="s">
        <v>2917</v>
      </c>
    </row>
    <row r="29" spans="2:20" ht="18.75">
      <c r="B29" s="249">
        <v>28</v>
      </c>
      <c r="C29" s="249" t="s">
        <v>2095</v>
      </c>
      <c r="D29" s="249">
        <v>0</v>
      </c>
      <c r="E29" s="249">
        <v>0</v>
      </c>
      <c r="F29" s="249">
        <v>0</v>
      </c>
      <c r="G29">
        <v>0</v>
      </c>
      <c r="H29">
        <v>0</v>
      </c>
      <c r="I29">
        <v>0</v>
      </c>
      <c r="K29" t="s">
        <v>2884</v>
      </c>
      <c r="L29" s="249">
        <v>1681</v>
      </c>
      <c r="M29" s="249">
        <v>1383</v>
      </c>
      <c r="N29" s="249">
        <v>3064</v>
      </c>
      <c r="O29">
        <v>0</v>
      </c>
      <c r="P29">
        <v>13</v>
      </c>
      <c r="Q29">
        <v>13</v>
      </c>
      <c r="S29">
        <v>28</v>
      </c>
      <c r="T29" t="s">
        <v>2095</v>
      </c>
    </row>
    <row r="30" spans="2:20" ht="18.75">
      <c r="B30" s="249">
        <v>29</v>
      </c>
      <c r="C30" s="249" t="s">
        <v>2096</v>
      </c>
      <c r="D30" s="249">
        <v>0</v>
      </c>
      <c r="E30" s="249">
        <v>0</v>
      </c>
      <c r="F30" s="249">
        <v>0</v>
      </c>
      <c r="G30">
        <v>0</v>
      </c>
      <c r="H30">
        <v>0</v>
      </c>
      <c r="I30">
        <v>0</v>
      </c>
      <c r="K30" t="s">
        <v>2885</v>
      </c>
      <c r="L30" s="249">
        <v>1222</v>
      </c>
      <c r="M30" s="249">
        <v>637</v>
      </c>
      <c r="N30" s="249">
        <v>1859</v>
      </c>
      <c r="O30">
        <v>5</v>
      </c>
      <c r="P30">
        <v>12</v>
      </c>
      <c r="Q30">
        <v>17</v>
      </c>
      <c r="S30">
        <v>29</v>
      </c>
      <c r="T30" t="s">
        <v>2096</v>
      </c>
    </row>
    <row r="31" spans="2:20">
      <c r="B31" s="249">
        <v>30</v>
      </c>
      <c r="C31" s="249" t="s">
        <v>2958</v>
      </c>
      <c r="D31" s="249">
        <v>0</v>
      </c>
      <c r="E31" s="249">
        <v>0</v>
      </c>
      <c r="F31" s="249">
        <v>0</v>
      </c>
      <c r="G31">
        <v>0</v>
      </c>
      <c r="H31">
        <v>0</v>
      </c>
      <c r="I31">
        <v>0</v>
      </c>
      <c r="S31">
        <v>30</v>
      </c>
      <c r="T31" t="s">
        <v>2918</v>
      </c>
    </row>
    <row r="32" spans="2:20">
      <c r="B32" s="249">
        <v>31</v>
      </c>
      <c r="C32" s="249" t="s">
        <v>2097</v>
      </c>
      <c r="D32" s="249">
        <v>0</v>
      </c>
      <c r="E32" s="249">
        <v>0</v>
      </c>
      <c r="F32" s="249">
        <v>0</v>
      </c>
      <c r="G32">
        <v>0</v>
      </c>
      <c r="H32">
        <v>0</v>
      </c>
      <c r="I32">
        <v>0</v>
      </c>
      <c r="S32">
        <v>31</v>
      </c>
      <c r="T32" t="s">
        <v>2097</v>
      </c>
    </row>
    <row r="33" spans="2:20">
      <c r="B33" s="249">
        <v>32</v>
      </c>
      <c r="C33" s="249" t="s">
        <v>2098</v>
      </c>
      <c r="D33" s="249">
        <v>0</v>
      </c>
      <c r="E33" s="249">
        <v>0</v>
      </c>
      <c r="F33" s="249">
        <v>0</v>
      </c>
      <c r="G33">
        <v>0</v>
      </c>
      <c r="H33">
        <v>0</v>
      </c>
      <c r="I33">
        <v>0</v>
      </c>
      <c r="S33">
        <v>32</v>
      </c>
      <c r="T33" t="s">
        <v>2098</v>
      </c>
    </row>
    <row r="34" spans="2:20">
      <c r="B34" s="249">
        <v>33</v>
      </c>
      <c r="C34" s="249" t="s">
        <v>2099</v>
      </c>
      <c r="D34" s="249">
        <v>0</v>
      </c>
      <c r="E34" s="249">
        <v>0</v>
      </c>
      <c r="F34" s="249">
        <v>0</v>
      </c>
      <c r="G34">
        <v>0</v>
      </c>
      <c r="H34">
        <v>0</v>
      </c>
      <c r="I34">
        <v>0</v>
      </c>
      <c r="S34">
        <v>33</v>
      </c>
      <c r="T34" t="s">
        <v>2099</v>
      </c>
    </row>
    <row r="35" spans="2:20">
      <c r="B35" s="249">
        <v>34</v>
      </c>
      <c r="C35" s="249" t="s">
        <v>2100</v>
      </c>
      <c r="D35" s="249">
        <v>0</v>
      </c>
      <c r="E35" s="249">
        <v>0</v>
      </c>
      <c r="F35" s="249">
        <v>0</v>
      </c>
      <c r="G35">
        <v>0</v>
      </c>
      <c r="H35">
        <v>0</v>
      </c>
      <c r="I35">
        <v>0</v>
      </c>
      <c r="S35">
        <v>34</v>
      </c>
      <c r="T35" t="s">
        <v>2100</v>
      </c>
    </row>
    <row r="36" spans="2:20">
      <c r="B36" s="249">
        <v>35</v>
      </c>
      <c r="C36" s="249" t="s">
        <v>2101</v>
      </c>
      <c r="D36" s="249">
        <v>0</v>
      </c>
      <c r="E36" s="249">
        <v>0</v>
      </c>
      <c r="F36" s="249">
        <v>0</v>
      </c>
      <c r="G36">
        <v>0</v>
      </c>
      <c r="H36">
        <v>0</v>
      </c>
      <c r="I36">
        <v>0</v>
      </c>
      <c r="S36">
        <v>35</v>
      </c>
      <c r="T36" t="s">
        <v>2101</v>
      </c>
    </row>
    <row r="37" spans="2:20">
      <c r="B37" s="249">
        <v>36</v>
      </c>
      <c r="C37" s="249" t="s">
        <v>2959</v>
      </c>
      <c r="D37" s="249">
        <v>0</v>
      </c>
      <c r="E37" s="249">
        <v>0</v>
      </c>
      <c r="F37" s="249">
        <v>0</v>
      </c>
      <c r="G37">
        <v>0</v>
      </c>
      <c r="H37">
        <v>0</v>
      </c>
      <c r="I37">
        <v>0</v>
      </c>
      <c r="S37">
        <v>36</v>
      </c>
      <c r="T37" t="s">
        <v>2919</v>
      </c>
    </row>
    <row r="38" spans="2:20">
      <c r="B38" s="249">
        <v>37</v>
      </c>
      <c r="C38" s="249" t="s">
        <v>1431</v>
      </c>
      <c r="D38" s="249">
        <v>0</v>
      </c>
      <c r="E38" s="249">
        <v>0</v>
      </c>
      <c r="F38" s="249">
        <v>0</v>
      </c>
      <c r="G38">
        <v>0</v>
      </c>
      <c r="H38">
        <v>0</v>
      </c>
      <c r="I38">
        <v>0</v>
      </c>
      <c r="S38">
        <v>37</v>
      </c>
      <c r="T38" t="s">
        <v>1431</v>
      </c>
    </row>
    <row r="39" spans="2:20">
      <c r="B39" s="249">
        <v>38</v>
      </c>
      <c r="C39" s="249" t="s">
        <v>2960</v>
      </c>
      <c r="D39" s="249">
        <v>0</v>
      </c>
      <c r="E39" s="249">
        <v>0</v>
      </c>
      <c r="F39" s="249">
        <v>0</v>
      </c>
      <c r="G39">
        <v>0</v>
      </c>
      <c r="H39">
        <v>0</v>
      </c>
      <c r="I39">
        <v>0</v>
      </c>
      <c r="S39">
        <v>38</v>
      </c>
      <c r="T39" t="s">
        <v>2920</v>
      </c>
    </row>
    <row r="40" spans="2:20">
      <c r="B40" s="249">
        <v>39</v>
      </c>
      <c r="C40" s="249" t="s">
        <v>2961</v>
      </c>
      <c r="D40" s="249">
        <v>0</v>
      </c>
      <c r="E40" s="249">
        <v>0</v>
      </c>
      <c r="F40" s="249">
        <v>0</v>
      </c>
      <c r="G40">
        <v>0</v>
      </c>
      <c r="H40">
        <v>0</v>
      </c>
      <c r="I40">
        <v>0</v>
      </c>
      <c r="S40">
        <v>39</v>
      </c>
      <c r="T40" t="s">
        <v>2921</v>
      </c>
    </row>
    <row r="41" spans="2:20">
      <c r="B41" s="249">
        <v>40</v>
      </c>
      <c r="C41" s="249" t="s">
        <v>2962</v>
      </c>
      <c r="D41" s="249">
        <v>0</v>
      </c>
      <c r="E41" s="249">
        <v>0</v>
      </c>
      <c r="F41" s="249">
        <v>0</v>
      </c>
      <c r="G41">
        <v>0</v>
      </c>
      <c r="H41">
        <v>0</v>
      </c>
      <c r="I41">
        <v>0</v>
      </c>
      <c r="S41">
        <v>40</v>
      </c>
      <c r="T41" t="s">
        <v>2922</v>
      </c>
    </row>
    <row r="42" spans="2:20">
      <c r="B42" s="249">
        <v>41</v>
      </c>
      <c r="C42" s="249" t="s">
        <v>2102</v>
      </c>
      <c r="D42" s="249">
        <v>0</v>
      </c>
      <c r="E42" s="249">
        <v>0</v>
      </c>
      <c r="F42" s="249">
        <v>0</v>
      </c>
      <c r="G42">
        <v>0</v>
      </c>
      <c r="H42">
        <v>0</v>
      </c>
      <c r="I42">
        <v>0</v>
      </c>
      <c r="S42">
        <v>41</v>
      </c>
      <c r="T42" t="s">
        <v>2102</v>
      </c>
    </row>
    <row r="43" spans="2:20">
      <c r="B43" s="249">
        <v>42</v>
      </c>
      <c r="C43" s="249" t="s">
        <v>2103</v>
      </c>
      <c r="D43" s="249">
        <v>0</v>
      </c>
      <c r="E43" s="249">
        <v>0</v>
      </c>
      <c r="F43" s="249">
        <v>0</v>
      </c>
      <c r="G43">
        <v>0</v>
      </c>
      <c r="H43">
        <v>0</v>
      </c>
      <c r="I43">
        <v>0</v>
      </c>
      <c r="S43">
        <v>42</v>
      </c>
      <c r="T43" t="s">
        <v>2103</v>
      </c>
    </row>
    <row r="44" spans="2:20">
      <c r="B44" s="249">
        <v>50</v>
      </c>
      <c r="C44" s="249" t="s">
        <v>1459</v>
      </c>
      <c r="D44" s="249">
        <v>3151</v>
      </c>
      <c r="E44" s="249">
        <v>485</v>
      </c>
      <c r="F44" s="249">
        <v>3636</v>
      </c>
      <c r="G44">
        <v>0</v>
      </c>
      <c r="H44">
        <v>1</v>
      </c>
      <c r="I44">
        <v>1</v>
      </c>
      <c r="S44">
        <v>50</v>
      </c>
      <c r="T44" t="s">
        <v>1459</v>
      </c>
    </row>
    <row r="45" spans="2:20">
      <c r="B45" s="249">
        <v>51</v>
      </c>
      <c r="C45" s="249" t="s">
        <v>2104</v>
      </c>
      <c r="D45" s="249">
        <v>3487</v>
      </c>
      <c r="E45" s="249">
        <v>3895</v>
      </c>
      <c r="F45" s="249">
        <v>7382</v>
      </c>
      <c r="G45">
        <v>19</v>
      </c>
      <c r="H45">
        <v>103</v>
      </c>
      <c r="I45">
        <v>122</v>
      </c>
      <c r="S45">
        <v>51</v>
      </c>
      <c r="T45" t="s">
        <v>2104</v>
      </c>
    </row>
    <row r="46" spans="2:20">
      <c r="B46" s="249">
        <v>52</v>
      </c>
      <c r="C46" s="249" t="s">
        <v>1460</v>
      </c>
      <c r="D46" s="249">
        <v>7882</v>
      </c>
      <c r="E46" s="249">
        <v>2745</v>
      </c>
      <c r="F46" s="249">
        <v>10627</v>
      </c>
      <c r="G46">
        <v>13</v>
      </c>
      <c r="H46">
        <v>35</v>
      </c>
      <c r="I46">
        <v>48</v>
      </c>
      <c r="S46">
        <v>52</v>
      </c>
      <c r="T46" t="s">
        <v>1460</v>
      </c>
    </row>
    <row r="47" spans="2:20" ht="27">
      <c r="B47" s="249">
        <v>53</v>
      </c>
      <c r="C47" s="249" t="s">
        <v>2105</v>
      </c>
      <c r="D47" s="249">
        <v>0</v>
      </c>
      <c r="E47" s="249">
        <v>0</v>
      </c>
      <c r="F47" s="249">
        <v>0</v>
      </c>
      <c r="G47">
        <v>0</v>
      </c>
      <c r="H47">
        <v>0</v>
      </c>
      <c r="I47">
        <v>0</v>
      </c>
      <c r="S47">
        <v>53</v>
      </c>
      <c r="T47" t="s">
        <v>2105</v>
      </c>
    </row>
    <row r="48" spans="2:20">
      <c r="B48" s="249">
        <v>60</v>
      </c>
      <c r="C48" s="249" t="s">
        <v>2963</v>
      </c>
      <c r="D48" s="249">
        <v>0</v>
      </c>
      <c r="E48" s="249">
        <v>0</v>
      </c>
      <c r="F48" s="249">
        <v>0</v>
      </c>
      <c r="G48">
        <v>0</v>
      </c>
      <c r="H48">
        <v>0</v>
      </c>
      <c r="I48">
        <v>0</v>
      </c>
      <c r="S48">
        <v>54</v>
      </c>
      <c r="T48" t="s">
        <v>1461</v>
      </c>
    </row>
    <row r="49" spans="2:20">
      <c r="B49" s="249">
        <v>61</v>
      </c>
      <c r="C49" s="249" t="s">
        <v>2963</v>
      </c>
      <c r="D49" s="249">
        <v>0</v>
      </c>
      <c r="E49" s="249">
        <v>0</v>
      </c>
      <c r="F49" s="249">
        <v>0</v>
      </c>
      <c r="G49">
        <v>0</v>
      </c>
      <c r="H49">
        <v>0</v>
      </c>
      <c r="I49">
        <v>0</v>
      </c>
      <c r="S49">
        <v>55</v>
      </c>
      <c r="T49" t="s">
        <v>1462</v>
      </c>
    </row>
    <row r="50" spans="2:20">
      <c r="B50" s="249">
        <v>62</v>
      </c>
      <c r="C50" s="249" t="s">
        <v>2963</v>
      </c>
      <c r="D50" s="249">
        <v>0</v>
      </c>
      <c r="E50" s="249">
        <v>0</v>
      </c>
      <c r="F50" s="249">
        <v>0</v>
      </c>
      <c r="G50">
        <v>0</v>
      </c>
      <c r="H50">
        <v>0</v>
      </c>
      <c r="I50">
        <v>0</v>
      </c>
      <c r="S50">
        <v>60</v>
      </c>
      <c r="T50" t="s">
        <v>2923</v>
      </c>
    </row>
    <row r="51" spans="2:20">
      <c r="B51" s="249">
        <v>63</v>
      </c>
      <c r="C51" s="249" t="s">
        <v>2963</v>
      </c>
      <c r="D51" s="249">
        <v>0</v>
      </c>
      <c r="E51" s="249">
        <v>0</v>
      </c>
      <c r="F51" s="249">
        <v>0</v>
      </c>
      <c r="G51">
        <v>0</v>
      </c>
      <c r="H51">
        <v>0</v>
      </c>
      <c r="I51">
        <v>0</v>
      </c>
      <c r="S51">
        <v>61</v>
      </c>
      <c r="T51" t="s">
        <v>2924</v>
      </c>
    </row>
    <row r="52" spans="2:20">
      <c r="B52" s="249">
        <v>64</v>
      </c>
      <c r="C52" s="249" t="s">
        <v>2963</v>
      </c>
      <c r="D52" s="249">
        <v>0</v>
      </c>
      <c r="E52" s="249">
        <v>0</v>
      </c>
      <c r="F52" s="249">
        <v>0</v>
      </c>
      <c r="G52">
        <v>0</v>
      </c>
      <c r="H52">
        <v>0</v>
      </c>
      <c r="I52">
        <v>0</v>
      </c>
      <c r="S52">
        <v>62</v>
      </c>
      <c r="T52" t="s">
        <v>2925</v>
      </c>
    </row>
    <row r="53" spans="2:20">
      <c r="B53" s="249">
        <v>65</v>
      </c>
      <c r="C53" s="249" t="s">
        <v>2963</v>
      </c>
      <c r="D53" s="249">
        <v>0</v>
      </c>
      <c r="E53" s="249">
        <v>0</v>
      </c>
      <c r="F53" s="249">
        <v>0</v>
      </c>
      <c r="G53">
        <v>0</v>
      </c>
      <c r="H53">
        <v>0</v>
      </c>
      <c r="I53">
        <v>0</v>
      </c>
      <c r="S53">
        <v>63</v>
      </c>
      <c r="T53" t="s">
        <v>2926</v>
      </c>
    </row>
    <row r="54" spans="2:20">
      <c r="B54" s="249">
        <v>66</v>
      </c>
      <c r="C54" s="249" t="s">
        <v>2960</v>
      </c>
      <c r="D54" s="249">
        <v>842</v>
      </c>
      <c r="E54" s="249">
        <v>844</v>
      </c>
      <c r="F54" s="249">
        <v>1686</v>
      </c>
      <c r="G54">
        <v>0</v>
      </c>
      <c r="H54">
        <v>0</v>
      </c>
      <c r="I54">
        <v>0</v>
      </c>
      <c r="S54">
        <v>64</v>
      </c>
      <c r="T54" t="s">
        <v>2927</v>
      </c>
    </row>
    <row r="55" spans="2:20">
      <c r="B55" s="249">
        <v>67</v>
      </c>
      <c r="C55" s="249" t="s">
        <v>1706</v>
      </c>
      <c r="D55" s="249">
        <v>0</v>
      </c>
      <c r="E55" s="249">
        <v>0</v>
      </c>
      <c r="F55" s="249">
        <v>0</v>
      </c>
      <c r="G55">
        <v>0</v>
      </c>
      <c r="H55">
        <v>0</v>
      </c>
      <c r="I55">
        <v>0</v>
      </c>
      <c r="S55">
        <v>65</v>
      </c>
      <c r="T55" t="s">
        <v>2928</v>
      </c>
    </row>
    <row r="56" spans="2:20">
      <c r="B56" s="249">
        <v>70</v>
      </c>
      <c r="C56" s="249" t="s">
        <v>2964</v>
      </c>
      <c r="D56" s="249">
        <v>12480</v>
      </c>
      <c r="E56" s="249">
        <v>5384</v>
      </c>
      <c r="F56" s="249">
        <v>17864</v>
      </c>
      <c r="G56">
        <v>0</v>
      </c>
      <c r="H56">
        <v>0</v>
      </c>
      <c r="I56">
        <v>0</v>
      </c>
      <c r="S56">
        <v>66</v>
      </c>
      <c r="T56" t="s">
        <v>2929</v>
      </c>
    </row>
    <row r="57" spans="2:20">
      <c r="B57" s="249">
        <v>54</v>
      </c>
      <c r="C57" s="249" t="s">
        <v>1461</v>
      </c>
      <c r="D57" s="249">
        <v>1681</v>
      </c>
      <c r="E57" s="249">
        <v>1383</v>
      </c>
      <c r="F57" s="249">
        <v>3064</v>
      </c>
      <c r="G57">
        <v>0</v>
      </c>
      <c r="H57">
        <v>13</v>
      </c>
      <c r="I57">
        <v>13</v>
      </c>
      <c r="S57">
        <v>67</v>
      </c>
      <c r="T57" t="s">
        <v>2930</v>
      </c>
    </row>
    <row r="58" spans="2:20">
      <c r="B58" s="249">
        <v>55</v>
      </c>
      <c r="C58" s="249" t="s">
        <v>1462</v>
      </c>
      <c r="D58" s="249">
        <v>1222</v>
      </c>
      <c r="E58" s="249">
        <v>637</v>
      </c>
      <c r="F58" s="249">
        <v>1859</v>
      </c>
      <c r="G58">
        <v>5</v>
      </c>
      <c r="H58">
        <v>12</v>
      </c>
      <c r="I58">
        <v>17</v>
      </c>
      <c r="S58">
        <v>70</v>
      </c>
      <c r="T58" t="s">
        <v>2931</v>
      </c>
    </row>
    <row r="59" spans="2:20">
      <c r="B59" s="249">
        <v>71</v>
      </c>
      <c r="C59" s="249" t="s">
        <v>2106</v>
      </c>
      <c r="D59" s="249">
        <v>180</v>
      </c>
      <c r="E59" s="249">
        <v>265</v>
      </c>
      <c r="F59" s="249">
        <v>445</v>
      </c>
      <c r="G59">
        <v>0</v>
      </c>
      <c r="H59">
        <v>0</v>
      </c>
      <c r="I59">
        <v>0</v>
      </c>
      <c r="S59">
        <v>71</v>
      </c>
      <c r="T59" t="s">
        <v>2106</v>
      </c>
    </row>
    <row r="60" spans="2:20">
      <c r="B60" s="249">
        <v>72</v>
      </c>
      <c r="C60" s="249" t="s">
        <v>2107</v>
      </c>
      <c r="D60" s="249">
        <v>604</v>
      </c>
      <c r="E60" s="249">
        <v>566</v>
      </c>
      <c r="F60" s="249">
        <v>1170</v>
      </c>
      <c r="G60">
        <v>0</v>
      </c>
      <c r="H60">
        <v>0</v>
      </c>
      <c r="I60">
        <v>0</v>
      </c>
      <c r="S60">
        <v>72</v>
      </c>
      <c r="T60" t="s">
        <v>2107</v>
      </c>
    </row>
    <row r="61" spans="2:20">
      <c r="B61" s="249">
        <v>73</v>
      </c>
      <c r="C61" s="249" t="s">
        <v>2108</v>
      </c>
      <c r="D61" s="249">
        <v>181</v>
      </c>
      <c r="E61" s="249">
        <v>424</v>
      </c>
      <c r="F61" s="249">
        <v>605</v>
      </c>
      <c r="G61">
        <v>0</v>
      </c>
      <c r="H61">
        <v>0</v>
      </c>
      <c r="I61">
        <v>0</v>
      </c>
      <c r="S61">
        <v>73</v>
      </c>
      <c r="T61" t="s">
        <v>2108</v>
      </c>
    </row>
    <row r="62" spans="2:20">
      <c r="B62" s="249">
        <v>74</v>
      </c>
      <c r="C62" s="249" t="s">
        <v>2109</v>
      </c>
      <c r="D62" s="249">
        <v>275</v>
      </c>
      <c r="E62" s="249">
        <v>460</v>
      </c>
      <c r="F62" s="249">
        <v>735</v>
      </c>
      <c r="G62">
        <v>0</v>
      </c>
      <c r="H62">
        <v>0</v>
      </c>
      <c r="I62">
        <v>0</v>
      </c>
      <c r="S62">
        <v>74</v>
      </c>
      <c r="T62" t="s">
        <v>2109</v>
      </c>
    </row>
    <row r="63" spans="2:20">
      <c r="B63" s="249">
        <v>75</v>
      </c>
      <c r="C63" s="249" t="s">
        <v>2110</v>
      </c>
      <c r="D63" s="249">
        <v>121</v>
      </c>
      <c r="E63" s="249">
        <v>64</v>
      </c>
      <c r="F63" s="249">
        <v>185</v>
      </c>
      <c r="G63">
        <v>0</v>
      </c>
      <c r="H63">
        <v>0</v>
      </c>
      <c r="I63">
        <v>0</v>
      </c>
      <c r="S63">
        <v>75</v>
      </c>
      <c r="T63" t="s">
        <v>2110</v>
      </c>
    </row>
    <row r="64" spans="2:20">
      <c r="B64" s="249">
        <v>76</v>
      </c>
      <c r="C64" s="249" t="s">
        <v>2111</v>
      </c>
      <c r="D64" s="249">
        <v>126</v>
      </c>
      <c r="E64" s="249">
        <v>29</v>
      </c>
      <c r="F64" s="249">
        <v>155</v>
      </c>
      <c r="G64">
        <v>0</v>
      </c>
      <c r="H64">
        <v>0</v>
      </c>
      <c r="I64">
        <v>0</v>
      </c>
      <c r="S64">
        <v>76</v>
      </c>
      <c r="T64" t="s">
        <v>2111</v>
      </c>
    </row>
    <row r="65" spans="2:20">
      <c r="B65" s="249">
        <v>77</v>
      </c>
      <c r="C65" s="249" t="s">
        <v>2112</v>
      </c>
      <c r="D65" s="249">
        <v>971</v>
      </c>
      <c r="E65" s="249">
        <v>189</v>
      </c>
      <c r="F65" s="249">
        <v>1160</v>
      </c>
      <c r="G65">
        <v>0</v>
      </c>
      <c r="H65">
        <v>0</v>
      </c>
      <c r="I65">
        <v>0</v>
      </c>
      <c r="S65">
        <v>77</v>
      </c>
      <c r="T65" t="s">
        <v>2112</v>
      </c>
    </row>
    <row r="66" spans="2:20">
      <c r="B66" s="249">
        <v>78</v>
      </c>
      <c r="C66" s="249" t="s">
        <v>2113</v>
      </c>
      <c r="D66" s="249">
        <v>537</v>
      </c>
      <c r="E66" s="249">
        <v>538</v>
      </c>
      <c r="F66" s="249">
        <v>1075</v>
      </c>
      <c r="G66">
        <v>0</v>
      </c>
      <c r="H66">
        <v>0</v>
      </c>
      <c r="I66">
        <v>0</v>
      </c>
      <c r="S66">
        <v>78</v>
      </c>
      <c r="T66" t="s">
        <v>2113</v>
      </c>
    </row>
    <row r="67" spans="2:20">
      <c r="B67" s="249">
        <v>79</v>
      </c>
      <c r="C67" s="249" t="s">
        <v>2114</v>
      </c>
      <c r="D67" s="249">
        <v>1326</v>
      </c>
      <c r="E67" s="249">
        <v>869</v>
      </c>
      <c r="F67" s="249">
        <v>2195</v>
      </c>
      <c r="G67">
        <v>0</v>
      </c>
      <c r="H67">
        <v>0</v>
      </c>
      <c r="I67">
        <v>0</v>
      </c>
      <c r="S67">
        <v>79</v>
      </c>
      <c r="T67" t="s">
        <v>2114</v>
      </c>
    </row>
    <row r="68" spans="2:20">
      <c r="B68" s="249">
        <v>80</v>
      </c>
      <c r="C68" s="249" t="s">
        <v>2115</v>
      </c>
      <c r="D68" s="249">
        <v>274</v>
      </c>
      <c r="E68" s="249">
        <v>81</v>
      </c>
      <c r="F68" s="249">
        <v>355</v>
      </c>
      <c r="G68">
        <v>0</v>
      </c>
      <c r="H68">
        <v>0</v>
      </c>
      <c r="I68">
        <v>0</v>
      </c>
      <c r="S68">
        <v>80</v>
      </c>
      <c r="T68" t="s">
        <v>2115</v>
      </c>
    </row>
    <row r="69" spans="2:20">
      <c r="B69" s="249">
        <v>81</v>
      </c>
      <c r="C69" s="249" t="s">
        <v>2116</v>
      </c>
      <c r="D69" s="249">
        <v>138</v>
      </c>
      <c r="E69" s="249">
        <v>92</v>
      </c>
      <c r="F69" s="249">
        <v>230</v>
      </c>
      <c r="G69">
        <v>0</v>
      </c>
      <c r="H69">
        <v>0</v>
      </c>
      <c r="I69">
        <v>0</v>
      </c>
      <c r="S69">
        <v>81</v>
      </c>
      <c r="T69" t="s">
        <v>2116</v>
      </c>
    </row>
    <row r="70" spans="2:20">
      <c r="B70" s="249">
        <v>82</v>
      </c>
      <c r="C70" s="249" t="s">
        <v>2117</v>
      </c>
      <c r="D70" s="249">
        <v>213</v>
      </c>
      <c r="E70" s="249">
        <v>122</v>
      </c>
      <c r="F70" s="249">
        <v>335</v>
      </c>
      <c r="G70">
        <v>0</v>
      </c>
      <c r="H70">
        <v>0</v>
      </c>
      <c r="I70">
        <v>0</v>
      </c>
      <c r="S70">
        <v>82</v>
      </c>
      <c r="T70" t="s">
        <v>2117</v>
      </c>
    </row>
    <row r="71" spans="2:20">
      <c r="B71" s="249">
        <v>83</v>
      </c>
      <c r="C71" s="249" t="s">
        <v>2118</v>
      </c>
      <c r="D71" s="249">
        <v>157</v>
      </c>
      <c r="E71" s="249">
        <v>278</v>
      </c>
      <c r="F71" s="249">
        <v>435</v>
      </c>
      <c r="G71">
        <v>0</v>
      </c>
      <c r="H71">
        <v>0</v>
      </c>
      <c r="I71">
        <v>0</v>
      </c>
      <c r="S71">
        <v>83</v>
      </c>
      <c r="T71" t="s">
        <v>2118</v>
      </c>
    </row>
    <row r="72" spans="2:20">
      <c r="B72" s="249">
        <v>90</v>
      </c>
      <c r="C72" s="249" t="s">
        <v>884</v>
      </c>
      <c r="D72" s="249">
        <v>10000</v>
      </c>
      <c r="E72" s="249">
        <v>10000</v>
      </c>
      <c r="F72" s="249">
        <v>20000</v>
      </c>
      <c r="G72">
        <v>0</v>
      </c>
      <c r="H72">
        <v>0</v>
      </c>
      <c r="I72">
        <v>0</v>
      </c>
      <c r="S72">
        <v>90</v>
      </c>
      <c r="T72" t="s">
        <v>884</v>
      </c>
    </row>
    <row r="73" spans="2:20">
      <c r="B73" s="249">
        <v>95</v>
      </c>
      <c r="C73" s="249" t="s">
        <v>1752</v>
      </c>
      <c r="D73" s="249">
        <v>10000</v>
      </c>
      <c r="E73" s="249">
        <v>10000</v>
      </c>
      <c r="F73" s="249">
        <v>20000</v>
      </c>
      <c r="G73">
        <v>0</v>
      </c>
      <c r="H73">
        <v>0</v>
      </c>
      <c r="I73">
        <v>0</v>
      </c>
      <c r="S73">
        <v>95</v>
      </c>
      <c r="T73" t="s">
        <v>1752</v>
      </c>
    </row>
    <row r="74" spans="2:20">
      <c r="B74" s="249">
        <v>98</v>
      </c>
      <c r="C74" s="249" t="s">
        <v>1171</v>
      </c>
      <c r="D74" s="249">
        <v>10000</v>
      </c>
      <c r="E74" s="249">
        <v>10000</v>
      </c>
      <c r="F74" s="249">
        <v>20000</v>
      </c>
      <c r="G74">
        <v>0</v>
      </c>
      <c r="H74">
        <v>0</v>
      </c>
      <c r="I74">
        <v>0</v>
      </c>
      <c r="S74">
        <v>98</v>
      </c>
      <c r="T74" t="s">
        <v>1171</v>
      </c>
    </row>
    <row r="75" spans="2:20">
      <c r="B75" s="249">
        <v>100</v>
      </c>
      <c r="C75" s="249" t="s">
        <v>2965</v>
      </c>
      <c r="D75" s="249">
        <v>7411</v>
      </c>
      <c r="E75" s="249">
        <v>3605</v>
      </c>
      <c r="F75" s="249">
        <v>11016</v>
      </c>
      <c r="G75">
        <v>0</v>
      </c>
      <c r="H75">
        <v>0</v>
      </c>
      <c r="I75">
        <v>0</v>
      </c>
      <c r="S75">
        <v>100</v>
      </c>
      <c r="T75" t="s">
        <v>2932</v>
      </c>
    </row>
    <row r="76" spans="2:20">
      <c r="B76" s="249">
        <v>101</v>
      </c>
      <c r="C76" s="249" t="s">
        <v>2965</v>
      </c>
      <c r="D76" s="249">
        <v>2591</v>
      </c>
      <c r="E76" s="249">
        <v>441</v>
      </c>
      <c r="F76" s="249">
        <v>3032</v>
      </c>
      <c r="G76">
        <v>0</v>
      </c>
      <c r="H76">
        <v>0</v>
      </c>
      <c r="I76">
        <v>0</v>
      </c>
      <c r="S76">
        <v>101</v>
      </c>
      <c r="T76" t="s">
        <v>2933</v>
      </c>
    </row>
    <row r="77" spans="2:20">
      <c r="B77" s="249">
        <v>102</v>
      </c>
      <c r="C77" s="249" t="s">
        <v>2965</v>
      </c>
      <c r="D77" s="249">
        <v>6969</v>
      </c>
      <c r="E77" s="249">
        <v>505</v>
      </c>
      <c r="F77" s="249">
        <v>7474</v>
      </c>
      <c r="G77">
        <v>0</v>
      </c>
      <c r="H77">
        <v>0</v>
      </c>
      <c r="I77">
        <v>0</v>
      </c>
      <c r="S77">
        <v>102</v>
      </c>
      <c r="T77" t="s">
        <v>2934</v>
      </c>
    </row>
    <row r="78" spans="2:20">
      <c r="B78" s="249">
        <v>103</v>
      </c>
      <c r="C78" s="249" t="s">
        <v>1423</v>
      </c>
      <c r="D78" s="249">
        <v>3776</v>
      </c>
      <c r="E78" s="249">
        <v>388</v>
      </c>
      <c r="F78" s="249">
        <v>4164</v>
      </c>
      <c r="G78">
        <v>0</v>
      </c>
      <c r="H78">
        <v>0</v>
      </c>
      <c r="I78">
        <v>0</v>
      </c>
      <c r="S78">
        <v>103</v>
      </c>
      <c r="T78" t="s">
        <v>1423</v>
      </c>
    </row>
    <row r="79" spans="2:20">
      <c r="B79" s="249">
        <v>104</v>
      </c>
      <c r="C79" s="249" t="s">
        <v>1424</v>
      </c>
      <c r="D79" s="249">
        <v>4252</v>
      </c>
      <c r="E79" s="249">
        <v>214</v>
      </c>
      <c r="F79" s="249">
        <v>4466</v>
      </c>
      <c r="G79">
        <v>0</v>
      </c>
      <c r="H79">
        <v>0</v>
      </c>
      <c r="I79">
        <v>0</v>
      </c>
      <c r="S79">
        <v>104</v>
      </c>
      <c r="T79" t="s">
        <v>1424</v>
      </c>
    </row>
    <row r="80" spans="2:20">
      <c r="B80" s="249">
        <v>105</v>
      </c>
      <c r="C80" s="249" t="s">
        <v>1425</v>
      </c>
      <c r="D80" s="249">
        <v>1729</v>
      </c>
      <c r="E80" s="249">
        <v>120</v>
      </c>
      <c r="F80" s="249">
        <v>1849</v>
      </c>
      <c r="G80">
        <v>0</v>
      </c>
      <c r="H80">
        <v>0</v>
      </c>
      <c r="I80">
        <v>0</v>
      </c>
      <c r="S80">
        <v>105</v>
      </c>
      <c r="T80" t="s">
        <v>1425</v>
      </c>
    </row>
    <row r="81" spans="2:20">
      <c r="B81" s="249">
        <v>106</v>
      </c>
      <c r="C81" s="249" t="s">
        <v>2966</v>
      </c>
      <c r="D81" s="249">
        <v>4246</v>
      </c>
      <c r="E81" s="249">
        <v>2450</v>
      </c>
      <c r="F81" s="249">
        <v>6696</v>
      </c>
      <c r="G81">
        <v>0</v>
      </c>
      <c r="H81">
        <v>0</v>
      </c>
      <c r="I81">
        <v>0</v>
      </c>
      <c r="S81">
        <v>106</v>
      </c>
      <c r="T81" t="s">
        <v>2935</v>
      </c>
    </row>
    <row r="82" spans="2:20">
      <c r="B82" s="249">
        <v>107</v>
      </c>
      <c r="C82" s="249" t="s">
        <v>2966</v>
      </c>
      <c r="D82" s="249">
        <v>3945</v>
      </c>
      <c r="E82" s="249">
        <v>2078</v>
      </c>
      <c r="F82" s="249">
        <v>6023</v>
      </c>
      <c r="G82">
        <v>0</v>
      </c>
      <c r="H82">
        <v>0</v>
      </c>
      <c r="I82">
        <v>0</v>
      </c>
      <c r="S82">
        <v>107</v>
      </c>
      <c r="T82" t="s">
        <v>2936</v>
      </c>
    </row>
    <row r="83" spans="2:20">
      <c r="B83" s="249">
        <v>108</v>
      </c>
      <c r="C83" s="249" t="s">
        <v>2966</v>
      </c>
      <c r="D83" s="249">
        <v>2615</v>
      </c>
      <c r="E83" s="249">
        <v>3412</v>
      </c>
      <c r="F83" s="249">
        <v>6027</v>
      </c>
      <c r="G83">
        <v>0</v>
      </c>
      <c r="H83">
        <v>0</v>
      </c>
      <c r="I83">
        <v>0</v>
      </c>
      <c r="S83">
        <v>108</v>
      </c>
      <c r="T83" t="s">
        <v>2937</v>
      </c>
    </row>
    <row r="84" spans="2:20">
      <c r="B84" s="249">
        <v>109</v>
      </c>
      <c r="C84" s="249" t="s">
        <v>2966</v>
      </c>
      <c r="D84" s="249">
        <v>14075</v>
      </c>
      <c r="E84" s="249">
        <v>5664</v>
      </c>
      <c r="F84" s="249">
        <v>19739</v>
      </c>
      <c r="G84">
        <v>0</v>
      </c>
      <c r="H84">
        <v>0</v>
      </c>
      <c r="I84">
        <v>0</v>
      </c>
      <c r="S84">
        <v>109</v>
      </c>
      <c r="T84" t="s">
        <v>2938</v>
      </c>
    </row>
    <row r="85" spans="2:20">
      <c r="B85" s="249">
        <v>110</v>
      </c>
      <c r="C85" s="249" t="s">
        <v>2964</v>
      </c>
      <c r="D85" s="249">
        <v>10293</v>
      </c>
      <c r="E85" s="249">
        <v>4231</v>
      </c>
      <c r="F85" s="249">
        <v>14524</v>
      </c>
      <c r="G85">
        <v>0</v>
      </c>
      <c r="H85">
        <v>0</v>
      </c>
      <c r="I85">
        <v>0</v>
      </c>
      <c r="S85">
        <v>110</v>
      </c>
      <c r="T85" t="s">
        <v>2939</v>
      </c>
    </row>
    <row r="86" spans="2:20">
      <c r="B86" s="249">
        <v>111</v>
      </c>
      <c r="C86" s="249" t="s">
        <v>1463</v>
      </c>
      <c r="D86" s="249">
        <v>7253</v>
      </c>
      <c r="E86" s="249">
        <v>2942</v>
      </c>
      <c r="F86" s="249">
        <v>10195</v>
      </c>
      <c r="G86">
        <v>0</v>
      </c>
      <c r="H86">
        <v>0</v>
      </c>
      <c r="I86">
        <v>0</v>
      </c>
      <c r="S86">
        <v>111</v>
      </c>
      <c r="T86" t="s">
        <v>1463</v>
      </c>
    </row>
    <row r="87" spans="2:20">
      <c r="B87" s="249">
        <v>112</v>
      </c>
      <c r="C87" s="249" t="s">
        <v>2959</v>
      </c>
      <c r="D87" s="249">
        <v>5699</v>
      </c>
      <c r="E87" s="249">
        <v>2010</v>
      </c>
      <c r="F87" s="249">
        <v>7709</v>
      </c>
      <c r="G87">
        <v>0</v>
      </c>
      <c r="H87">
        <v>0</v>
      </c>
      <c r="I87">
        <v>0</v>
      </c>
      <c r="S87">
        <v>112</v>
      </c>
      <c r="T87" t="s">
        <v>2940</v>
      </c>
    </row>
    <row r="88" spans="2:20">
      <c r="B88" s="249">
        <v>113</v>
      </c>
      <c r="C88" s="249" t="s">
        <v>1464</v>
      </c>
      <c r="D88" s="249">
        <v>1274</v>
      </c>
      <c r="E88" s="249">
        <v>158</v>
      </c>
      <c r="F88" s="249">
        <v>1432</v>
      </c>
      <c r="G88">
        <v>0</v>
      </c>
      <c r="H88">
        <v>0</v>
      </c>
      <c r="I88">
        <v>0</v>
      </c>
      <c r="S88">
        <v>113</v>
      </c>
      <c r="T88" t="s">
        <v>1464</v>
      </c>
    </row>
    <row r="89" spans="2:20">
      <c r="B89" s="249">
        <v>114</v>
      </c>
      <c r="C89" s="249" t="s">
        <v>1465</v>
      </c>
      <c r="D89" s="249">
        <v>1068</v>
      </c>
      <c r="E89" s="249">
        <v>89</v>
      </c>
      <c r="F89" s="249">
        <v>1157</v>
      </c>
      <c r="G89">
        <v>0</v>
      </c>
      <c r="H89">
        <v>0</v>
      </c>
      <c r="I89">
        <v>0</v>
      </c>
      <c r="S89">
        <v>114</v>
      </c>
      <c r="T89" t="s">
        <v>1465</v>
      </c>
    </row>
    <row r="90" spans="2:20">
      <c r="B90" s="249">
        <v>115</v>
      </c>
      <c r="C90" s="249" t="s">
        <v>1466</v>
      </c>
      <c r="D90" s="249">
        <v>3674</v>
      </c>
      <c r="E90" s="249">
        <v>920</v>
      </c>
      <c r="F90" s="249">
        <v>4594</v>
      </c>
      <c r="G90">
        <v>0</v>
      </c>
      <c r="H90">
        <v>0</v>
      </c>
      <c r="I90">
        <v>0</v>
      </c>
      <c r="S90">
        <v>115</v>
      </c>
      <c r="T90" t="s">
        <v>1466</v>
      </c>
    </row>
    <row r="91" spans="2:20">
      <c r="B91" s="249">
        <v>116</v>
      </c>
      <c r="C91" s="249" t="s">
        <v>2958</v>
      </c>
      <c r="D91" s="249">
        <v>6126</v>
      </c>
      <c r="E91" s="249">
        <v>4237</v>
      </c>
      <c r="F91" s="249">
        <v>10363</v>
      </c>
      <c r="G91">
        <v>0</v>
      </c>
      <c r="H91">
        <v>0</v>
      </c>
      <c r="I91">
        <v>0</v>
      </c>
      <c r="S91">
        <v>116</v>
      </c>
      <c r="T91" t="s">
        <v>2941</v>
      </c>
    </row>
    <row r="92" spans="2:20">
      <c r="B92" s="249">
        <v>117</v>
      </c>
      <c r="C92" s="249" t="s">
        <v>1467</v>
      </c>
      <c r="D92" s="249">
        <v>5982</v>
      </c>
      <c r="E92" s="249">
        <v>1415</v>
      </c>
      <c r="F92" s="249">
        <v>7397</v>
      </c>
      <c r="G92">
        <v>0</v>
      </c>
      <c r="H92">
        <v>0</v>
      </c>
      <c r="I92">
        <v>0</v>
      </c>
      <c r="S92">
        <v>117</v>
      </c>
      <c r="T92" t="s">
        <v>1467</v>
      </c>
    </row>
    <row r="93" spans="2:20">
      <c r="B93" s="249">
        <v>118</v>
      </c>
      <c r="C93" s="249" t="s">
        <v>1426</v>
      </c>
      <c r="D93" s="249">
        <v>1141</v>
      </c>
      <c r="E93" s="249">
        <v>218</v>
      </c>
      <c r="F93" s="249">
        <v>1359</v>
      </c>
      <c r="G93">
        <v>0</v>
      </c>
      <c r="H93">
        <v>0</v>
      </c>
      <c r="I93">
        <v>0</v>
      </c>
      <c r="S93">
        <v>118</v>
      </c>
      <c r="T93" t="s">
        <v>1426</v>
      </c>
    </row>
    <row r="94" spans="2:20">
      <c r="B94" s="249">
        <v>119</v>
      </c>
      <c r="C94" s="249" t="s">
        <v>1427</v>
      </c>
      <c r="D94" s="249">
        <v>1886</v>
      </c>
      <c r="E94" s="249">
        <v>466</v>
      </c>
      <c r="F94" s="249">
        <v>2352</v>
      </c>
      <c r="G94">
        <v>0</v>
      </c>
      <c r="H94">
        <v>0</v>
      </c>
      <c r="I94">
        <v>0</v>
      </c>
      <c r="S94">
        <v>119</v>
      </c>
      <c r="T94" t="s">
        <v>1427</v>
      </c>
    </row>
    <row r="95" spans="2:20">
      <c r="B95" s="249">
        <v>120</v>
      </c>
      <c r="C95" s="249" t="s">
        <v>1428</v>
      </c>
      <c r="D95" s="249">
        <v>1714</v>
      </c>
      <c r="E95" s="249">
        <v>324</v>
      </c>
      <c r="F95" s="249">
        <v>2038</v>
      </c>
      <c r="G95">
        <v>0</v>
      </c>
      <c r="H95">
        <v>0</v>
      </c>
      <c r="I95">
        <v>0</v>
      </c>
      <c r="S95">
        <v>120</v>
      </c>
      <c r="T95" t="s">
        <v>1428</v>
      </c>
    </row>
    <row r="96" spans="2:20">
      <c r="B96" s="249">
        <v>121</v>
      </c>
      <c r="C96" s="249" t="s">
        <v>1429</v>
      </c>
      <c r="D96" s="249">
        <v>1756</v>
      </c>
      <c r="E96" s="249">
        <v>248</v>
      </c>
      <c r="F96" s="249">
        <v>2004</v>
      </c>
      <c r="G96">
        <v>0</v>
      </c>
      <c r="H96">
        <v>0</v>
      </c>
      <c r="I96">
        <v>0</v>
      </c>
      <c r="S96">
        <v>121</v>
      </c>
      <c r="T96" t="s">
        <v>1429</v>
      </c>
    </row>
    <row r="97" spans="2:20">
      <c r="B97" s="249">
        <v>122</v>
      </c>
      <c r="C97" s="249" t="s">
        <v>1430</v>
      </c>
      <c r="D97" s="249">
        <v>3116</v>
      </c>
      <c r="E97" s="249">
        <v>477</v>
      </c>
      <c r="F97" s="249">
        <v>3593</v>
      </c>
      <c r="G97">
        <v>0</v>
      </c>
      <c r="H97">
        <v>0</v>
      </c>
      <c r="I97">
        <v>0</v>
      </c>
      <c r="S97">
        <v>122</v>
      </c>
      <c r="T97" t="s">
        <v>1430</v>
      </c>
    </row>
    <row r="98" spans="2:20">
      <c r="B98" s="249">
        <v>123</v>
      </c>
      <c r="C98" s="249" t="s">
        <v>1431</v>
      </c>
      <c r="D98" s="249">
        <v>5050</v>
      </c>
      <c r="E98" s="249">
        <v>1002</v>
      </c>
      <c r="F98" s="249">
        <v>6052</v>
      </c>
      <c r="G98">
        <v>0</v>
      </c>
      <c r="H98">
        <v>0</v>
      </c>
      <c r="I98">
        <v>0</v>
      </c>
      <c r="S98">
        <v>37</v>
      </c>
      <c r="T98" t="s">
        <v>1431</v>
      </c>
    </row>
    <row r="99" spans="2:20">
      <c r="B99" s="249">
        <v>124</v>
      </c>
      <c r="C99" s="249" t="s">
        <v>1432</v>
      </c>
      <c r="D99" s="249">
        <v>2789</v>
      </c>
      <c r="E99" s="249">
        <v>319</v>
      </c>
      <c r="F99" s="249">
        <v>3108</v>
      </c>
      <c r="G99">
        <v>0</v>
      </c>
      <c r="H99">
        <v>0</v>
      </c>
      <c r="I99">
        <v>0</v>
      </c>
      <c r="S99">
        <v>124</v>
      </c>
      <c r="T99" t="s">
        <v>1432</v>
      </c>
    </row>
    <row r="100" spans="2:20">
      <c r="B100" s="249">
        <v>125</v>
      </c>
      <c r="C100" s="249" t="s">
        <v>1433</v>
      </c>
      <c r="D100" s="249">
        <v>6817</v>
      </c>
      <c r="E100" s="249">
        <v>318</v>
      </c>
      <c r="F100" s="249">
        <v>7135</v>
      </c>
      <c r="G100">
        <v>0</v>
      </c>
      <c r="H100">
        <v>0</v>
      </c>
      <c r="I100">
        <v>0</v>
      </c>
      <c r="S100">
        <v>125</v>
      </c>
      <c r="T100" t="s">
        <v>1433</v>
      </c>
    </row>
    <row r="101" spans="2:20">
      <c r="B101" s="249">
        <v>126</v>
      </c>
      <c r="C101" s="249" t="s">
        <v>1434</v>
      </c>
      <c r="D101" s="249">
        <v>2699</v>
      </c>
      <c r="E101" s="249">
        <v>196</v>
      </c>
      <c r="F101" s="249">
        <v>2895</v>
      </c>
      <c r="G101">
        <v>0</v>
      </c>
      <c r="H101">
        <v>0</v>
      </c>
      <c r="I101">
        <v>0</v>
      </c>
      <c r="S101">
        <v>126</v>
      </c>
      <c r="T101" t="s">
        <v>1434</v>
      </c>
    </row>
    <row r="102" spans="2:20">
      <c r="B102" s="249">
        <v>127</v>
      </c>
      <c r="C102" s="249" t="s">
        <v>2962</v>
      </c>
      <c r="D102" s="249">
        <v>5304</v>
      </c>
      <c r="E102" s="249">
        <v>2591</v>
      </c>
      <c r="F102" s="249">
        <v>7895</v>
      </c>
      <c r="G102">
        <v>0</v>
      </c>
      <c r="H102">
        <v>0</v>
      </c>
      <c r="I102">
        <v>0</v>
      </c>
      <c r="S102">
        <v>127</v>
      </c>
      <c r="T102" t="s">
        <v>2942</v>
      </c>
    </row>
    <row r="103" spans="2:20">
      <c r="B103" s="249">
        <v>128</v>
      </c>
      <c r="C103" s="249" t="s">
        <v>969</v>
      </c>
      <c r="D103" s="249">
        <v>2160</v>
      </c>
      <c r="E103" s="249">
        <v>547</v>
      </c>
      <c r="F103" s="249">
        <v>2707</v>
      </c>
      <c r="G103">
        <v>0</v>
      </c>
      <c r="H103">
        <v>0</v>
      </c>
      <c r="I103">
        <v>0</v>
      </c>
      <c r="S103">
        <v>128</v>
      </c>
      <c r="T103" t="s">
        <v>969</v>
      </c>
    </row>
    <row r="104" spans="2:20">
      <c r="B104" s="249">
        <v>129</v>
      </c>
      <c r="C104" s="249" t="s">
        <v>1435</v>
      </c>
      <c r="D104" s="249">
        <v>5845</v>
      </c>
      <c r="E104" s="249">
        <v>2322</v>
      </c>
      <c r="F104" s="249">
        <v>8167</v>
      </c>
      <c r="G104">
        <v>0</v>
      </c>
      <c r="H104">
        <v>0</v>
      </c>
      <c r="I104">
        <v>0</v>
      </c>
      <c r="S104">
        <v>129</v>
      </c>
      <c r="T104" t="s">
        <v>1435</v>
      </c>
    </row>
    <row r="105" spans="2:20">
      <c r="B105" s="249">
        <v>130</v>
      </c>
      <c r="C105" s="249" t="s">
        <v>944</v>
      </c>
      <c r="D105" s="249">
        <v>3065</v>
      </c>
      <c r="E105" s="249">
        <v>700</v>
      </c>
      <c r="F105" s="249">
        <v>3765</v>
      </c>
      <c r="G105">
        <v>0</v>
      </c>
      <c r="H105">
        <v>0</v>
      </c>
      <c r="I105">
        <v>0</v>
      </c>
      <c r="S105">
        <v>130</v>
      </c>
      <c r="T105" t="s">
        <v>944</v>
      </c>
    </row>
    <row r="106" spans="2:20">
      <c r="B106" s="249">
        <v>131</v>
      </c>
      <c r="C106" s="249" t="s">
        <v>1436</v>
      </c>
      <c r="D106" s="249">
        <v>2978</v>
      </c>
      <c r="E106" s="249">
        <v>347</v>
      </c>
      <c r="F106" s="249">
        <v>3325</v>
      </c>
      <c r="G106">
        <v>0</v>
      </c>
      <c r="H106">
        <v>0</v>
      </c>
      <c r="I106">
        <v>0</v>
      </c>
      <c r="S106">
        <v>131</v>
      </c>
      <c r="T106" t="s">
        <v>1436</v>
      </c>
    </row>
    <row r="107" spans="2:20">
      <c r="B107" s="249">
        <v>132</v>
      </c>
      <c r="C107" s="249" t="s">
        <v>2961</v>
      </c>
      <c r="D107" s="249">
        <v>5052</v>
      </c>
      <c r="E107" s="249">
        <v>3355</v>
      </c>
      <c r="F107" s="249">
        <v>8407</v>
      </c>
      <c r="G107">
        <v>0</v>
      </c>
      <c r="H107">
        <v>0</v>
      </c>
      <c r="I107">
        <v>0</v>
      </c>
      <c r="S107">
        <v>132</v>
      </c>
      <c r="T107" t="s">
        <v>2943</v>
      </c>
    </row>
    <row r="108" spans="2:20">
      <c r="B108" s="249">
        <v>133</v>
      </c>
      <c r="C108" s="249" t="s">
        <v>2961</v>
      </c>
      <c r="D108" s="249">
        <v>9595</v>
      </c>
      <c r="E108" s="249">
        <v>3692</v>
      </c>
      <c r="F108" s="249">
        <v>13287</v>
      </c>
      <c r="G108">
        <v>0</v>
      </c>
      <c r="H108">
        <v>0</v>
      </c>
      <c r="I108">
        <v>0</v>
      </c>
      <c r="S108">
        <v>133</v>
      </c>
      <c r="T108" t="s">
        <v>2944</v>
      </c>
    </row>
    <row r="109" spans="2:20">
      <c r="B109" s="249">
        <v>134</v>
      </c>
      <c r="C109" s="249" t="s">
        <v>2961</v>
      </c>
      <c r="D109" s="249">
        <v>4939</v>
      </c>
      <c r="E109" s="249">
        <v>2492</v>
      </c>
      <c r="F109" s="249">
        <v>7431</v>
      </c>
      <c r="G109">
        <v>0</v>
      </c>
      <c r="H109">
        <v>0</v>
      </c>
      <c r="I109">
        <v>0</v>
      </c>
      <c r="S109">
        <v>134</v>
      </c>
      <c r="T109" t="s">
        <v>2945</v>
      </c>
    </row>
    <row r="110" spans="2:20">
      <c r="B110" s="249">
        <v>135</v>
      </c>
      <c r="C110" s="249" t="s">
        <v>2961</v>
      </c>
      <c r="D110" s="249">
        <v>3826</v>
      </c>
      <c r="E110" s="249">
        <v>859</v>
      </c>
      <c r="F110" s="249">
        <v>4685</v>
      </c>
      <c r="G110">
        <v>0</v>
      </c>
      <c r="H110">
        <v>0</v>
      </c>
      <c r="I110">
        <v>0</v>
      </c>
      <c r="S110">
        <v>135</v>
      </c>
      <c r="T110" t="s">
        <v>2946</v>
      </c>
    </row>
    <row r="111" spans="2:20">
      <c r="B111" s="249">
        <v>136</v>
      </c>
      <c r="C111" s="249" t="s">
        <v>2967</v>
      </c>
      <c r="D111" s="249">
        <v>2266</v>
      </c>
      <c r="E111" s="249">
        <v>1297</v>
      </c>
      <c r="F111" s="249">
        <v>3563</v>
      </c>
      <c r="G111">
        <v>0</v>
      </c>
      <c r="H111">
        <v>0</v>
      </c>
      <c r="I111">
        <v>0</v>
      </c>
      <c r="S111">
        <v>136</v>
      </c>
      <c r="T111" t="s">
        <v>2947</v>
      </c>
    </row>
    <row r="112" spans="2:20">
      <c r="B112" s="249">
        <v>137</v>
      </c>
      <c r="C112" s="249" t="s">
        <v>2967</v>
      </c>
      <c r="D112" s="249">
        <v>4241</v>
      </c>
      <c r="E112" s="249">
        <v>1979</v>
      </c>
      <c r="F112" s="249">
        <v>6220</v>
      </c>
      <c r="G112">
        <v>0</v>
      </c>
      <c r="H112">
        <v>0</v>
      </c>
      <c r="I112">
        <v>0</v>
      </c>
      <c r="S112">
        <v>137</v>
      </c>
      <c r="T112" t="s">
        <v>2948</v>
      </c>
    </row>
    <row r="113" spans="2:20">
      <c r="B113" s="249">
        <v>138</v>
      </c>
      <c r="C113" s="249" t="s">
        <v>1468</v>
      </c>
      <c r="D113" s="249">
        <v>1312</v>
      </c>
      <c r="E113" s="249">
        <v>132</v>
      </c>
      <c r="F113" s="249">
        <v>1444</v>
      </c>
      <c r="G113">
        <v>0</v>
      </c>
      <c r="H113">
        <v>0</v>
      </c>
      <c r="I113">
        <v>0</v>
      </c>
      <c r="S113">
        <v>138</v>
      </c>
      <c r="T113" t="s">
        <v>1468</v>
      </c>
    </row>
    <row r="114" spans="2:20">
      <c r="B114" s="249">
        <v>139</v>
      </c>
      <c r="C114" s="249" t="s">
        <v>2968</v>
      </c>
      <c r="D114" s="249">
        <v>1909</v>
      </c>
      <c r="E114" s="249">
        <v>1467</v>
      </c>
      <c r="F114" s="249">
        <v>3376</v>
      </c>
      <c r="G114">
        <v>0</v>
      </c>
      <c r="H114">
        <v>0</v>
      </c>
      <c r="I114">
        <v>0</v>
      </c>
      <c r="S114">
        <v>139</v>
      </c>
      <c r="T114" t="s">
        <v>2949</v>
      </c>
    </row>
    <row r="115" spans="2:20">
      <c r="B115" s="249">
        <v>140</v>
      </c>
      <c r="C115" s="249" t="s">
        <v>2968</v>
      </c>
      <c r="D115" s="249">
        <v>9780</v>
      </c>
      <c r="E115" s="249">
        <v>2580</v>
      </c>
      <c r="F115" s="249">
        <v>12360</v>
      </c>
      <c r="G115">
        <v>0</v>
      </c>
      <c r="H115">
        <v>0</v>
      </c>
      <c r="I115">
        <v>0</v>
      </c>
      <c r="S115">
        <v>140</v>
      </c>
      <c r="T115" t="s">
        <v>2950</v>
      </c>
    </row>
    <row r="116" spans="2:20">
      <c r="B116" s="249">
        <v>141</v>
      </c>
      <c r="C116" s="249" t="s">
        <v>1437</v>
      </c>
      <c r="D116" s="249">
        <v>2181</v>
      </c>
      <c r="E116" s="249">
        <v>155</v>
      </c>
      <c r="F116" s="249">
        <v>2336</v>
      </c>
      <c r="G116">
        <v>0</v>
      </c>
      <c r="H116">
        <v>0</v>
      </c>
      <c r="I116">
        <v>0</v>
      </c>
      <c r="S116">
        <v>141</v>
      </c>
      <c r="T116" t="s">
        <v>1437</v>
      </c>
    </row>
    <row r="117" spans="2:20">
      <c r="B117" s="249">
        <v>142</v>
      </c>
      <c r="C117" s="249" t="s">
        <v>1469</v>
      </c>
      <c r="D117" s="249">
        <v>5670</v>
      </c>
      <c r="E117" s="249">
        <v>823</v>
      </c>
      <c r="F117" s="249">
        <v>6493</v>
      </c>
      <c r="G117">
        <v>0</v>
      </c>
      <c r="H117">
        <v>0</v>
      </c>
      <c r="I117">
        <v>0</v>
      </c>
      <c r="S117">
        <v>142</v>
      </c>
      <c r="T117" t="s">
        <v>1469</v>
      </c>
    </row>
    <row r="118" spans="2:20">
      <c r="B118" s="249">
        <v>143</v>
      </c>
      <c r="C118" s="249" t="s">
        <v>2969</v>
      </c>
      <c r="D118" s="249">
        <v>3072</v>
      </c>
      <c r="E118" s="249">
        <v>745</v>
      </c>
      <c r="F118" s="249">
        <v>3817</v>
      </c>
      <c r="G118">
        <v>0</v>
      </c>
      <c r="H118">
        <v>0</v>
      </c>
      <c r="I118">
        <v>0</v>
      </c>
      <c r="S118">
        <v>143</v>
      </c>
      <c r="T118" t="s">
        <v>2951</v>
      </c>
    </row>
    <row r="119" spans="2:20">
      <c r="B119" s="249">
        <v>144</v>
      </c>
      <c r="C119" s="249" t="s">
        <v>2969</v>
      </c>
      <c r="D119" s="249">
        <v>2746</v>
      </c>
      <c r="E119" s="249">
        <v>991</v>
      </c>
      <c r="F119" s="249">
        <v>3737</v>
      </c>
      <c r="G119">
        <v>0</v>
      </c>
      <c r="H119">
        <v>0</v>
      </c>
      <c r="I119">
        <v>0</v>
      </c>
      <c r="S119">
        <v>144</v>
      </c>
      <c r="T119" t="s">
        <v>2952</v>
      </c>
    </row>
    <row r="120" spans="2:20">
      <c r="B120" s="249">
        <v>145</v>
      </c>
      <c r="C120" s="249" t="s">
        <v>2093</v>
      </c>
      <c r="D120" s="249">
        <v>0</v>
      </c>
      <c r="E120" s="249">
        <v>0</v>
      </c>
      <c r="F120" s="249">
        <v>0</v>
      </c>
      <c r="G120">
        <v>0</v>
      </c>
      <c r="H120">
        <v>0</v>
      </c>
      <c r="I120">
        <v>0</v>
      </c>
      <c r="S120">
        <v>25</v>
      </c>
      <c r="T120" t="s">
        <v>2093</v>
      </c>
    </row>
    <row r="121" spans="2:20">
      <c r="B121" s="249">
        <v>146</v>
      </c>
      <c r="C121" s="249" t="s">
        <v>2094</v>
      </c>
      <c r="D121" s="249">
        <v>0</v>
      </c>
      <c r="E121" s="249">
        <v>0</v>
      </c>
      <c r="F121" s="249">
        <v>0</v>
      </c>
      <c r="G121">
        <v>0</v>
      </c>
      <c r="H121">
        <v>0</v>
      </c>
      <c r="I121">
        <v>0</v>
      </c>
      <c r="S121">
        <v>26</v>
      </c>
      <c r="T121" t="s">
        <v>2094</v>
      </c>
    </row>
    <row r="122" spans="2:20">
      <c r="B122" s="249">
        <v>147</v>
      </c>
      <c r="C122" s="249" t="s">
        <v>2094</v>
      </c>
      <c r="D122" s="249">
        <v>0</v>
      </c>
      <c r="E122" s="249">
        <v>0</v>
      </c>
      <c r="F122" s="249">
        <v>0</v>
      </c>
      <c r="G122">
        <v>0</v>
      </c>
      <c r="H122">
        <v>0</v>
      </c>
      <c r="I122">
        <v>0</v>
      </c>
      <c r="S122">
        <v>26</v>
      </c>
      <c r="T122" t="s">
        <v>2094</v>
      </c>
    </row>
    <row r="123" spans="2:20">
      <c r="B123" s="249">
        <v>148</v>
      </c>
      <c r="C123" s="249" t="s">
        <v>2094</v>
      </c>
      <c r="D123" s="249">
        <v>0</v>
      </c>
      <c r="E123" s="249">
        <v>0</v>
      </c>
      <c r="F123" s="249">
        <v>0</v>
      </c>
      <c r="G123">
        <v>0</v>
      </c>
      <c r="H123">
        <v>0</v>
      </c>
      <c r="I123">
        <v>0</v>
      </c>
      <c r="S123">
        <v>26</v>
      </c>
      <c r="T123" t="s">
        <v>2094</v>
      </c>
    </row>
    <row r="124" spans="2:20">
      <c r="B124" s="249">
        <v>149</v>
      </c>
      <c r="C124" s="249" t="s">
        <v>2963</v>
      </c>
      <c r="D124" s="249">
        <v>0</v>
      </c>
      <c r="E124" s="249">
        <v>0</v>
      </c>
      <c r="F124" s="249">
        <v>0</v>
      </c>
      <c r="G124">
        <v>0</v>
      </c>
      <c r="H124">
        <v>0</v>
      </c>
      <c r="I124">
        <v>0</v>
      </c>
      <c r="S124">
        <v>149</v>
      </c>
      <c r="T124" t="s">
        <v>2953</v>
      </c>
    </row>
    <row r="125" spans="2:20">
      <c r="B125" s="249">
        <v>150</v>
      </c>
      <c r="C125" s="249" t="s">
        <v>2963</v>
      </c>
      <c r="D125" s="249">
        <v>0</v>
      </c>
      <c r="E125" s="249">
        <v>0</v>
      </c>
      <c r="F125" s="249">
        <v>0</v>
      </c>
      <c r="G125">
        <v>0</v>
      </c>
      <c r="H125">
        <v>0</v>
      </c>
      <c r="I125">
        <v>0</v>
      </c>
      <c r="S125">
        <v>150</v>
      </c>
      <c r="T125" t="s">
        <v>2954</v>
      </c>
    </row>
    <row r="126" spans="2:20">
      <c r="B126" s="249">
        <v>151</v>
      </c>
      <c r="C126" s="249" t="s">
        <v>2960</v>
      </c>
      <c r="D126" s="249">
        <v>0</v>
      </c>
      <c r="E126" s="249">
        <v>0</v>
      </c>
      <c r="F126" s="249">
        <v>0</v>
      </c>
      <c r="G126">
        <v>0</v>
      </c>
      <c r="H126">
        <v>0</v>
      </c>
      <c r="I126">
        <v>0</v>
      </c>
      <c r="S126">
        <v>151</v>
      </c>
      <c r="T126" t="s">
        <v>2955</v>
      </c>
    </row>
    <row r="127" spans="2:20">
      <c r="B127" s="249">
        <v>152</v>
      </c>
      <c r="C127" s="249" t="s">
        <v>2960</v>
      </c>
      <c r="D127" s="249">
        <v>0</v>
      </c>
      <c r="E127" s="249">
        <v>0</v>
      </c>
      <c r="F127" s="249">
        <v>0</v>
      </c>
      <c r="G127">
        <v>0</v>
      </c>
      <c r="H127">
        <v>0</v>
      </c>
      <c r="I127">
        <v>0</v>
      </c>
      <c r="S127">
        <v>152</v>
      </c>
      <c r="T127" t="s">
        <v>2956</v>
      </c>
    </row>
    <row r="128" spans="2:20">
      <c r="B128" s="249">
        <v>153</v>
      </c>
      <c r="C128" s="249" t="s">
        <v>1706</v>
      </c>
      <c r="D128" s="249">
        <v>0</v>
      </c>
      <c r="E128" s="249">
        <v>0</v>
      </c>
      <c r="F128" s="249">
        <v>0</v>
      </c>
      <c r="G128">
        <v>0</v>
      </c>
      <c r="H128">
        <v>0</v>
      </c>
      <c r="I128">
        <v>0</v>
      </c>
      <c r="S128">
        <v>153</v>
      </c>
      <c r="T128" t="s">
        <v>2957</v>
      </c>
    </row>
  </sheetData>
  <phoneticPr fontId="6"/>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FAAE-EE5F-42DF-BACC-CE6D0C2F4D9A}">
  <sheetPr codeName="Sheet9">
    <tabColor theme="9" tint="-0.499984740745262"/>
  </sheetPr>
  <dimension ref="A1:F2107"/>
  <sheetViews>
    <sheetView workbookViewId="0"/>
  </sheetViews>
  <sheetFormatPr defaultRowHeight="13.5"/>
  <sheetData>
    <row r="1" spans="1:6">
      <c r="A1">
        <v>1</v>
      </c>
      <c r="B1">
        <v>1</v>
      </c>
      <c r="C1" t="s">
        <v>1567</v>
      </c>
      <c r="D1">
        <v>127</v>
      </c>
      <c r="E1">
        <v>210</v>
      </c>
      <c r="F1">
        <v>337</v>
      </c>
    </row>
    <row r="2" spans="1:6">
      <c r="A2">
        <v>1</v>
      </c>
      <c r="B2">
        <v>2</v>
      </c>
      <c r="C2" t="s">
        <v>1568</v>
      </c>
      <c r="D2">
        <v>31</v>
      </c>
      <c r="E2">
        <v>197</v>
      </c>
      <c r="F2">
        <v>228</v>
      </c>
    </row>
    <row r="3" spans="1:6">
      <c r="A3">
        <v>1</v>
      </c>
      <c r="B3">
        <v>3</v>
      </c>
      <c r="C3" t="s">
        <v>1569</v>
      </c>
      <c r="D3">
        <v>143</v>
      </c>
      <c r="E3">
        <v>194</v>
      </c>
      <c r="F3">
        <v>337</v>
      </c>
    </row>
    <row r="4" spans="1:6">
      <c r="A4">
        <v>1</v>
      </c>
      <c r="B4">
        <v>4</v>
      </c>
      <c r="C4" t="s">
        <v>1570</v>
      </c>
      <c r="D4">
        <v>80</v>
      </c>
      <c r="E4">
        <v>200</v>
      </c>
      <c r="F4">
        <v>280</v>
      </c>
    </row>
    <row r="5" spans="1:6">
      <c r="A5">
        <v>1</v>
      </c>
      <c r="B5">
        <v>5</v>
      </c>
      <c r="C5" t="s">
        <v>280</v>
      </c>
      <c r="D5">
        <v>112</v>
      </c>
      <c r="E5">
        <v>147</v>
      </c>
      <c r="F5">
        <v>259</v>
      </c>
    </row>
    <row r="6" spans="1:6">
      <c r="A6">
        <v>1</v>
      </c>
      <c r="B6">
        <v>6</v>
      </c>
      <c r="C6" t="s">
        <v>281</v>
      </c>
      <c r="D6">
        <v>54</v>
      </c>
      <c r="E6">
        <v>59</v>
      </c>
      <c r="F6">
        <v>113</v>
      </c>
    </row>
    <row r="7" spans="1:6">
      <c r="A7">
        <v>1</v>
      </c>
      <c r="B7">
        <v>7</v>
      </c>
      <c r="C7" t="s">
        <v>1571</v>
      </c>
      <c r="D7">
        <v>170</v>
      </c>
      <c r="E7">
        <v>123</v>
      </c>
      <c r="F7">
        <v>293</v>
      </c>
    </row>
    <row r="8" spans="1:6">
      <c r="A8">
        <v>1</v>
      </c>
      <c r="B8">
        <v>8</v>
      </c>
      <c r="C8" t="s">
        <v>1572</v>
      </c>
      <c r="D8">
        <v>169</v>
      </c>
      <c r="E8">
        <v>112</v>
      </c>
      <c r="F8">
        <v>281</v>
      </c>
    </row>
    <row r="9" spans="1:6">
      <c r="A9">
        <v>1</v>
      </c>
      <c r="B9">
        <v>9</v>
      </c>
      <c r="C9" t="s">
        <v>1573</v>
      </c>
      <c r="D9">
        <v>43</v>
      </c>
      <c r="E9">
        <v>476</v>
      </c>
      <c r="F9">
        <v>519</v>
      </c>
    </row>
    <row r="10" spans="1:6">
      <c r="A10">
        <v>1</v>
      </c>
      <c r="B10">
        <v>10</v>
      </c>
      <c r="C10" t="s">
        <v>46</v>
      </c>
      <c r="D10">
        <v>44</v>
      </c>
      <c r="E10">
        <v>312</v>
      </c>
      <c r="F10">
        <v>356</v>
      </c>
    </row>
    <row r="11" spans="1:6">
      <c r="A11">
        <v>1</v>
      </c>
      <c r="B11">
        <v>11</v>
      </c>
      <c r="C11" t="s">
        <v>1574</v>
      </c>
      <c r="D11">
        <v>100</v>
      </c>
      <c r="E11">
        <v>447</v>
      </c>
      <c r="F11">
        <v>547</v>
      </c>
    </row>
    <row r="12" spans="1:6">
      <c r="A12">
        <v>1</v>
      </c>
      <c r="B12">
        <v>12</v>
      </c>
      <c r="C12" t="s">
        <v>1575</v>
      </c>
      <c r="D12">
        <v>37</v>
      </c>
      <c r="E12">
        <v>227</v>
      </c>
      <c r="F12">
        <v>264</v>
      </c>
    </row>
    <row r="13" spans="1:6">
      <c r="A13">
        <v>1</v>
      </c>
      <c r="B13">
        <v>13</v>
      </c>
      <c r="C13" t="s">
        <v>48</v>
      </c>
      <c r="D13">
        <v>117</v>
      </c>
      <c r="E13">
        <v>280</v>
      </c>
      <c r="F13">
        <v>397</v>
      </c>
    </row>
    <row r="14" spans="1:6">
      <c r="A14">
        <v>1</v>
      </c>
      <c r="B14">
        <v>14</v>
      </c>
      <c r="C14" t="s">
        <v>1576</v>
      </c>
      <c r="D14">
        <v>0</v>
      </c>
      <c r="E14">
        <v>0</v>
      </c>
      <c r="F14">
        <v>0</v>
      </c>
    </row>
    <row r="15" spans="1:6">
      <c r="A15">
        <v>1</v>
      </c>
      <c r="B15">
        <v>15</v>
      </c>
      <c r="C15" t="s">
        <v>1577</v>
      </c>
      <c r="D15">
        <v>104</v>
      </c>
      <c r="E15">
        <v>509</v>
      </c>
      <c r="F15">
        <v>613</v>
      </c>
    </row>
    <row r="16" spans="1:6">
      <c r="A16">
        <v>1</v>
      </c>
      <c r="B16">
        <v>16</v>
      </c>
      <c r="C16" t="s">
        <v>49</v>
      </c>
      <c r="D16">
        <v>19</v>
      </c>
      <c r="E16">
        <v>538</v>
      </c>
      <c r="F16">
        <v>557</v>
      </c>
    </row>
    <row r="17" spans="1:6">
      <c r="A17">
        <v>1</v>
      </c>
      <c r="B17">
        <v>17</v>
      </c>
      <c r="C17" t="s">
        <v>51</v>
      </c>
      <c r="D17">
        <v>11</v>
      </c>
      <c r="E17">
        <v>72</v>
      </c>
      <c r="F17">
        <v>83</v>
      </c>
    </row>
    <row r="18" spans="1:6">
      <c r="A18">
        <v>1</v>
      </c>
      <c r="B18">
        <v>18</v>
      </c>
      <c r="C18" t="s">
        <v>52</v>
      </c>
      <c r="D18">
        <v>82</v>
      </c>
      <c r="E18">
        <v>262</v>
      </c>
      <c r="F18">
        <v>344</v>
      </c>
    </row>
    <row r="19" spans="1:6">
      <c r="A19">
        <v>1</v>
      </c>
      <c r="B19">
        <v>19</v>
      </c>
      <c r="C19" t="s">
        <v>53</v>
      </c>
      <c r="D19">
        <v>97</v>
      </c>
      <c r="E19">
        <v>298</v>
      </c>
      <c r="F19">
        <v>395</v>
      </c>
    </row>
    <row r="20" spans="1:6">
      <c r="A20">
        <v>1</v>
      </c>
      <c r="B20">
        <v>20</v>
      </c>
      <c r="C20" t="s">
        <v>54</v>
      </c>
      <c r="D20">
        <v>135</v>
      </c>
      <c r="E20">
        <v>365</v>
      </c>
      <c r="F20">
        <v>500</v>
      </c>
    </row>
    <row r="21" spans="1:6">
      <c r="A21">
        <v>1</v>
      </c>
      <c r="B21">
        <v>21</v>
      </c>
      <c r="C21" t="s">
        <v>55</v>
      </c>
      <c r="D21">
        <v>156</v>
      </c>
      <c r="E21">
        <v>185</v>
      </c>
      <c r="F21">
        <v>341</v>
      </c>
    </row>
    <row r="22" spans="1:6">
      <c r="A22">
        <v>1</v>
      </c>
      <c r="B22">
        <v>22</v>
      </c>
      <c r="C22" t="s">
        <v>56</v>
      </c>
      <c r="D22">
        <v>63</v>
      </c>
      <c r="E22">
        <v>252</v>
      </c>
      <c r="F22">
        <v>315</v>
      </c>
    </row>
    <row r="23" spans="1:6">
      <c r="A23">
        <v>1</v>
      </c>
      <c r="B23">
        <v>23</v>
      </c>
      <c r="C23" t="s">
        <v>1578</v>
      </c>
      <c r="D23">
        <v>40</v>
      </c>
      <c r="E23">
        <v>440</v>
      </c>
      <c r="F23">
        <v>480</v>
      </c>
    </row>
    <row r="24" spans="1:6">
      <c r="A24">
        <v>1</v>
      </c>
      <c r="B24">
        <v>24</v>
      </c>
      <c r="C24" t="s">
        <v>5</v>
      </c>
      <c r="D24">
        <v>65</v>
      </c>
      <c r="E24">
        <v>260</v>
      </c>
      <c r="F24">
        <v>325</v>
      </c>
    </row>
    <row r="25" spans="1:6">
      <c r="A25">
        <v>1</v>
      </c>
      <c r="B25">
        <v>25</v>
      </c>
      <c r="C25" t="s">
        <v>1579</v>
      </c>
      <c r="D25">
        <v>108</v>
      </c>
      <c r="E25">
        <v>220</v>
      </c>
      <c r="F25">
        <v>328</v>
      </c>
    </row>
    <row r="26" spans="1:6">
      <c r="A26">
        <v>1</v>
      </c>
      <c r="B26">
        <v>26</v>
      </c>
      <c r="C26" t="s">
        <v>1580</v>
      </c>
      <c r="D26">
        <v>85</v>
      </c>
      <c r="E26">
        <v>415</v>
      </c>
      <c r="F26">
        <v>500</v>
      </c>
    </row>
    <row r="27" spans="1:6">
      <c r="A27">
        <v>1</v>
      </c>
      <c r="B27">
        <v>27</v>
      </c>
      <c r="C27" t="s">
        <v>282</v>
      </c>
      <c r="D27">
        <v>79</v>
      </c>
      <c r="E27">
        <v>187</v>
      </c>
      <c r="F27">
        <v>266</v>
      </c>
    </row>
    <row r="28" spans="1:6">
      <c r="A28">
        <v>1</v>
      </c>
      <c r="B28">
        <v>28</v>
      </c>
      <c r="C28" t="s">
        <v>1581</v>
      </c>
      <c r="D28">
        <v>0</v>
      </c>
      <c r="E28">
        <v>0</v>
      </c>
      <c r="F28">
        <v>0</v>
      </c>
    </row>
    <row r="29" spans="1:6">
      <c r="A29">
        <v>2</v>
      </c>
      <c r="B29">
        <v>1</v>
      </c>
      <c r="C29" t="s">
        <v>283</v>
      </c>
      <c r="D29">
        <v>74</v>
      </c>
      <c r="E29">
        <v>320</v>
      </c>
      <c r="F29">
        <v>394</v>
      </c>
    </row>
    <row r="30" spans="1:6">
      <c r="A30">
        <v>2</v>
      </c>
      <c r="B30">
        <v>2</v>
      </c>
      <c r="C30" t="s">
        <v>284</v>
      </c>
      <c r="D30">
        <v>50</v>
      </c>
      <c r="E30">
        <v>189</v>
      </c>
      <c r="F30">
        <v>239</v>
      </c>
    </row>
    <row r="31" spans="1:6">
      <c r="A31">
        <v>2</v>
      </c>
      <c r="B31">
        <v>3</v>
      </c>
      <c r="C31" t="s">
        <v>1582</v>
      </c>
      <c r="D31">
        <v>64</v>
      </c>
      <c r="E31">
        <v>22</v>
      </c>
      <c r="F31">
        <v>86</v>
      </c>
    </row>
    <row r="32" spans="1:6">
      <c r="A32">
        <v>2</v>
      </c>
      <c r="B32">
        <v>4</v>
      </c>
      <c r="C32" t="s">
        <v>285</v>
      </c>
      <c r="D32">
        <v>110</v>
      </c>
      <c r="E32">
        <v>180</v>
      </c>
      <c r="F32">
        <v>290</v>
      </c>
    </row>
    <row r="33" spans="1:6">
      <c r="A33">
        <v>2</v>
      </c>
      <c r="B33">
        <v>5</v>
      </c>
      <c r="C33" t="s">
        <v>286</v>
      </c>
      <c r="D33">
        <v>64</v>
      </c>
      <c r="E33">
        <v>78</v>
      </c>
      <c r="F33">
        <v>142</v>
      </c>
    </row>
    <row r="34" spans="1:6">
      <c r="A34">
        <v>2</v>
      </c>
      <c r="B34">
        <v>6</v>
      </c>
      <c r="C34" t="s">
        <v>43</v>
      </c>
      <c r="D34">
        <v>84</v>
      </c>
      <c r="E34">
        <v>53</v>
      </c>
      <c r="F34">
        <v>137</v>
      </c>
    </row>
    <row r="35" spans="1:6">
      <c r="A35">
        <v>2</v>
      </c>
      <c r="B35">
        <v>7</v>
      </c>
      <c r="C35" t="s">
        <v>44</v>
      </c>
      <c r="D35">
        <v>74</v>
      </c>
      <c r="E35">
        <v>105</v>
      </c>
      <c r="F35">
        <v>179</v>
      </c>
    </row>
    <row r="36" spans="1:6">
      <c r="A36">
        <v>2</v>
      </c>
      <c r="B36">
        <v>8</v>
      </c>
      <c r="C36" t="s">
        <v>45</v>
      </c>
      <c r="D36">
        <v>236</v>
      </c>
      <c r="E36">
        <v>426</v>
      </c>
      <c r="F36">
        <v>662</v>
      </c>
    </row>
    <row r="37" spans="1:6">
      <c r="A37">
        <v>2</v>
      </c>
      <c r="B37">
        <v>9</v>
      </c>
      <c r="C37" t="s">
        <v>47</v>
      </c>
      <c r="D37">
        <v>238</v>
      </c>
      <c r="E37">
        <v>38</v>
      </c>
      <c r="F37">
        <v>276</v>
      </c>
    </row>
    <row r="38" spans="1:6">
      <c r="A38">
        <v>2</v>
      </c>
      <c r="B38">
        <v>10</v>
      </c>
      <c r="C38" t="s">
        <v>287</v>
      </c>
      <c r="D38">
        <v>163</v>
      </c>
      <c r="E38">
        <v>111</v>
      </c>
      <c r="F38">
        <v>274</v>
      </c>
    </row>
    <row r="39" spans="1:6">
      <c r="A39">
        <v>2</v>
      </c>
      <c r="B39">
        <v>11</v>
      </c>
      <c r="C39" t="s">
        <v>288</v>
      </c>
      <c r="D39">
        <v>115</v>
      </c>
      <c r="E39">
        <v>90</v>
      </c>
      <c r="F39">
        <v>205</v>
      </c>
    </row>
    <row r="40" spans="1:6">
      <c r="A40">
        <v>2</v>
      </c>
      <c r="B40">
        <v>12</v>
      </c>
      <c r="C40" t="s">
        <v>289</v>
      </c>
      <c r="D40">
        <v>0</v>
      </c>
      <c r="E40">
        <v>0</v>
      </c>
      <c r="F40">
        <v>0</v>
      </c>
    </row>
    <row r="41" spans="1:6">
      <c r="A41">
        <v>2</v>
      </c>
      <c r="B41">
        <v>13</v>
      </c>
      <c r="C41" t="s">
        <v>290</v>
      </c>
      <c r="D41">
        <v>83</v>
      </c>
      <c r="E41">
        <v>474</v>
      </c>
      <c r="F41">
        <v>557</v>
      </c>
    </row>
    <row r="42" spans="1:6">
      <c r="A42">
        <v>2</v>
      </c>
      <c r="B42">
        <v>14</v>
      </c>
      <c r="C42" t="s">
        <v>291</v>
      </c>
      <c r="D42">
        <v>90</v>
      </c>
      <c r="E42">
        <v>428</v>
      </c>
      <c r="F42">
        <v>518</v>
      </c>
    </row>
    <row r="43" spans="1:6">
      <c r="A43">
        <v>2</v>
      </c>
      <c r="B43">
        <v>15</v>
      </c>
      <c r="C43" t="s">
        <v>50</v>
      </c>
      <c r="D43">
        <v>137</v>
      </c>
      <c r="E43">
        <v>730</v>
      </c>
      <c r="F43">
        <v>867</v>
      </c>
    </row>
    <row r="44" spans="1:6">
      <c r="A44">
        <v>2</v>
      </c>
      <c r="B44">
        <v>16</v>
      </c>
      <c r="C44" t="s">
        <v>292</v>
      </c>
      <c r="D44">
        <v>25</v>
      </c>
      <c r="E44">
        <v>285</v>
      </c>
      <c r="F44">
        <v>310</v>
      </c>
    </row>
    <row r="45" spans="1:6">
      <c r="A45">
        <v>2</v>
      </c>
      <c r="B45">
        <v>17</v>
      </c>
      <c r="C45" t="s">
        <v>293</v>
      </c>
      <c r="D45">
        <v>72</v>
      </c>
      <c r="E45">
        <v>155</v>
      </c>
      <c r="F45">
        <v>227</v>
      </c>
    </row>
    <row r="46" spans="1:6">
      <c r="A46">
        <v>2</v>
      </c>
      <c r="B46">
        <v>18</v>
      </c>
      <c r="C46" t="s">
        <v>294</v>
      </c>
      <c r="D46">
        <v>70</v>
      </c>
      <c r="E46">
        <v>166</v>
      </c>
      <c r="F46">
        <v>236</v>
      </c>
    </row>
    <row r="47" spans="1:6">
      <c r="A47">
        <v>2</v>
      </c>
      <c r="B47">
        <v>19</v>
      </c>
      <c r="C47" t="s">
        <v>295</v>
      </c>
      <c r="D47">
        <v>115</v>
      </c>
      <c r="E47">
        <v>248</v>
      </c>
      <c r="F47">
        <v>363</v>
      </c>
    </row>
    <row r="48" spans="1:6">
      <c r="A48">
        <v>2</v>
      </c>
      <c r="B48">
        <v>20</v>
      </c>
      <c r="C48" t="s">
        <v>296</v>
      </c>
      <c r="D48">
        <v>141</v>
      </c>
      <c r="E48">
        <v>200</v>
      </c>
      <c r="F48">
        <v>341</v>
      </c>
    </row>
    <row r="49" spans="1:6">
      <c r="A49">
        <v>2</v>
      </c>
      <c r="B49">
        <v>21</v>
      </c>
      <c r="C49" t="s">
        <v>297</v>
      </c>
      <c r="D49">
        <v>130</v>
      </c>
      <c r="E49">
        <v>353</v>
      </c>
      <c r="F49">
        <v>483</v>
      </c>
    </row>
    <row r="50" spans="1:6">
      <c r="A50">
        <v>2</v>
      </c>
      <c r="B50">
        <v>22</v>
      </c>
      <c r="C50" t="s">
        <v>57</v>
      </c>
      <c r="D50">
        <v>140</v>
      </c>
      <c r="E50">
        <v>180</v>
      </c>
      <c r="F50">
        <v>320</v>
      </c>
    </row>
    <row r="51" spans="1:6">
      <c r="A51">
        <v>2</v>
      </c>
      <c r="B51">
        <v>23</v>
      </c>
      <c r="C51" t="s">
        <v>58</v>
      </c>
      <c r="D51">
        <v>182</v>
      </c>
      <c r="E51">
        <v>225</v>
      </c>
      <c r="F51">
        <v>407</v>
      </c>
    </row>
    <row r="52" spans="1:6">
      <c r="A52">
        <v>2</v>
      </c>
      <c r="B52">
        <v>24</v>
      </c>
      <c r="C52" t="s">
        <v>59</v>
      </c>
      <c r="D52">
        <v>42</v>
      </c>
      <c r="E52">
        <v>49</v>
      </c>
      <c r="F52">
        <v>91</v>
      </c>
    </row>
    <row r="53" spans="1:6">
      <c r="A53">
        <v>2</v>
      </c>
      <c r="B53">
        <v>25</v>
      </c>
      <c r="C53" t="s">
        <v>298</v>
      </c>
      <c r="D53">
        <v>4</v>
      </c>
      <c r="E53">
        <v>415</v>
      </c>
      <c r="F53">
        <v>419</v>
      </c>
    </row>
    <row r="54" spans="1:6">
      <c r="A54">
        <v>2</v>
      </c>
      <c r="B54">
        <v>26</v>
      </c>
      <c r="C54" t="s">
        <v>299</v>
      </c>
      <c r="D54">
        <v>32</v>
      </c>
      <c r="E54">
        <v>104</v>
      </c>
      <c r="F54">
        <v>136</v>
      </c>
    </row>
    <row r="55" spans="1:6">
      <c r="A55">
        <v>2</v>
      </c>
      <c r="B55">
        <v>27</v>
      </c>
      <c r="C55" t="s">
        <v>300</v>
      </c>
      <c r="D55">
        <v>51</v>
      </c>
      <c r="E55">
        <v>458</v>
      </c>
      <c r="F55">
        <v>509</v>
      </c>
    </row>
    <row r="56" spans="1:6">
      <c r="A56">
        <v>2</v>
      </c>
      <c r="B56">
        <v>28</v>
      </c>
      <c r="C56" t="s">
        <v>301</v>
      </c>
      <c r="D56">
        <v>85</v>
      </c>
      <c r="E56">
        <v>474</v>
      </c>
      <c r="F56">
        <v>559</v>
      </c>
    </row>
    <row r="57" spans="1:6">
      <c r="A57">
        <v>2</v>
      </c>
      <c r="B57">
        <v>29</v>
      </c>
      <c r="C57" t="s">
        <v>302</v>
      </c>
      <c r="D57">
        <v>33</v>
      </c>
      <c r="E57">
        <v>255</v>
      </c>
      <c r="F57">
        <v>288</v>
      </c>
    </row>
    <row r="58" spans="1:6">
      <c r="A58">
        <v>2</v>
      </c>
      <c r="B58">
        <v>30</v>
      </c>
      <c r="C58" t="s">
        <v>303</v>
      </c>
      <c r="D58">
        <v>75</v>
      </c>
      <c r="E58">
        <v>750</v>
      </c>
      <c r="F58">
        <v>825</v>
      </c>
    </row>
    <row r="59" spans="1:6">
      <c r="A59">
        <v>2</v>
      </c>
      <c r="B59">
        <v>31</v>
      </c>
      <c r="C59" t="s">
        <v>304</v>
      </c>
      <c r="D59">
        <v>60</v>
      </c>
      <c r="E59">
        <v>196</v>
      </c>
      <c r="F59">
        <v>256</v>
      </c>
    </row>
    <row r="60" spans="1:6">
      <c r="A60">
        <v>2</v>
      </c>
      <c r="B60">
        <v>32</v>
      </c>
      <c r="C60" t="s">
        <v>1583</v>
      </c>
      <c r="D60">
        <v>0</v>
      </c>
      <c r="E60">
        <v>0</v>
      </c>
      <c r="F60">
        <v>0</v>
      </c>
    </row>
    <row r="61" spans="1:6">
      <c r="A61">
        <v>2</v>
      </c>
      <c r="B61">
        <v>33</v>
      </c>
      <c r="C61" t="s">
        <v>1584</v>
      </c>
      <c r="D61">
        <v>0</v>
      </c>
      <c r="E61">
        <v>0</v>
      </c>
      <c r="F61">
        <v>0</v>
      </c>
    </row>
    <row r="62" spans="1:6">
      <c r="A62">
        <v>3</v>
      </c>
      <c r="B62">
        <v>1</v>
      </c>
      <c r="C62" t="s">
        <v>305</v>
      </c>
      <c r="D62">
        <v>77</v>
      </c>
      <c r="E62">
        <v>560</v>
      </c>
      <c r="F62">
        <v>637</v>
      </c>
    </row>
    <row r="63" spans="1:6">
      <c r="A63">
        <v>3</v>
      </c>
      <c r="B63">
        <v>2</v>
      </c>
      <c r="C63" t="s">
        <v>61</v>
      </c>
      <c r="D63">
        <v>34</v>
      </c>
      <c r="E63">
        <v>335</v>
      </c>
      <c r="F63">
        <v>369</v>
      </c>
    </row>
    <row r="64" spans="1:6">
      <c r="A64">
        <v>3</v>
      </c>
      <c r="B64">
        <v>3</v>
      </c>
      <c r="C64" t="s">
        <v>62</v>
      </c>
      <c r="D64">
        <v>112</v>
      </c>
      <c r="E64">
        <v>446</v>
      </c>
      <c r="F64">
        <v>558</v>
      </c>
    </row>
    <row r="65" spans="1:6">
      <c r="A65">
        <v>3</v>
      </c>
      <c r="B65">
        <v>4</v>
      </c>
      <c r="C65" t="s">
        <v>63</v>
      </c>
      <c r="D65">
        <v>128</v>
      </c>
      <c r="E65">
        <v>410</v>
      </c>
      <c r="F65">
        <v>538</v>
      </c>
    </row>
    <row r="66" spans="1:6">
      <c r="A66">
        <v>3</v>
      </c>
      <c r="B66">
        <v>5</v>
      </c>
      <c r="C66" t="s">
        <v>306</v>
      </c>
      <c r="D66">
        <v>90</v>
      </c>
      <c r="E66">
        <v>580</v>
      </c>
      <c r="F66">
        <v>670</v>
      </c>
    </row>
    <row r="67" spans="1:6">
      <c r="A67">
        <v>3</v>
      </c>
      <c r="B67">
        <v>6</v>
      </c>
      <c r="C67" t="s">
        <v>307</v>
      </c>
      <c r="D67">
        <v>197</v>
      </c>
      <c r="E67">
        <v>348</v>
      </c>
      <c r="F67">
        <v>545</v>
      </c>
    </row>
    <row r="68" spans="1:6">
      <c r="A68">
        <v>3</v>
      </c>
      <c r="B68">
        <v>7</v>
      </c>
      <c r="C68" t="s">
        <v>308</v>
      </c>
      <c r="D68">
        <v>63</v>
      </c>
      <c r="E68">
        <v>164</v>
      </c>
      <c r="F68">
        <v>227</v>
      </c>
    </row>
    <row r="69" spans="1:6">
      <c r="A69">
        <v>3</v>
      </c>
      <c r="B69">
        <v>8</v>
      </c>
      <c r="C69" t="s">
        <v>309</v>
      </c>
      <c r="D69">
        <v>173</v>
      </c>
      <c r="E69">
        <v>370</v>
      </c>
      <c r="F69">
        <v>543</v>
      </c>
    </row>
    <row r="70" spans="1:6">
      <c r="A70">
        <v>3</v>
      </c>
      <c r="B70">
        <v>9</v>
      </c>
      <c r="C70" t="s">
        <v>310</v>
      </c>
      <c r="D70">
        <v>117</v>
      </c>
      <c r="E70">
        <v>204</v>
      </c>
      <c r="F70">
        <v>321</v>
      </c>
    </row>
    <row r="71" spans="1:6">
      <c r="A71">
        <v>3</v>
      </c>
      <c r="B71">
        <v>10</v>
      </c>
      <c r="C71" t="s">
        <v>311</v>
      </c>
      <c r="D71">
        <v>110</v>
      </c>
      <c r="E71">
        <v>104</v>
      </c>
      <c r="F71">
        <v>214</v>
      </c>
    </row>
    <row r="72" spans="1:6">
      <c r="A72">
        <v>3</v>
      </c>
      <c r="B72">
        <v>11</v>
      </c>
      <c r="C72" t="s">
        <v>312</v>
      </c>
      <c r="D72">
        <v>95</v>
      </c>
      <c r="E72">
        <v>396</v>
      </c>
      <c r="F72">
        <v>491</v>
      </c>
    </row>
    <row r="73" spans="1:6">
      <c r="A73">
        <v>3</v>
      </c>
      <c r="B73">
        <v>12</v>
      </c>
      <c r="C73" t="s">
        <v>313</v>
      </c>
      <c r="D73">
        <v>14</v>
      </c>
      <c r="E73">
        <v>458</v>
      </c>
      <c r="F73">
        <v>472</v>
      </c>
    </row>
    <row r="74" spans="1:6">
      <c r="A74">
        <v>3</v>
      </c>
      <c r="B74">
        <v>13</v>
      </c>
      <c r="C74" t="s">
        <v>314</v>
      </c>
      <c r="D74">
        <v>94</v>
      </c>
      <c r="E74">
        <v>640</v>
      </c>
      <c r="F74">
        <v>734</v>
      </c>
    </row>
    <row r="75" spans="1:6">
      <c r="A75">
        <v>3</v>
      </c>
      <c r="B75">
        <v>14</v>
      </c>
      <c r="C75" t="s">
        <v>315</v>
      </c>
      <c r="D75">
        <v>189</v>
      </c>
      <c r="E75">
        <v>214</v>
      </c>
      <c r="F75">
        <v>403</v>
      </c>
    </row>
    <row r="76" spans="1:6">
      <c r="A76">
        <v>3</v>
      </c>
      <c r="B76">
        <v>15</v>
      </c>
      <c r="C76" t="s">
        <v>316</v>
      </c>
      <c r="D76">
        <v>85</v>
      </c>
      <c r="E76">
        <v>467</v>
      </c>
      <c r="F76">
        <v>552</v>
      </c>
    </row>
    <row r="77" spans="1:6">
      <c r="A77">
        <v>3</v>
      </c>
      <c r="B77">
        <v>16</v>
      </c>
      <c r="C77" t="s">
        <v>317</v>
      </c>
      <c r="D77">
        <v>130</v>
      </c>
      <c r="E77">
        <v>65</v>
      </c>
      <c r="F77">
        <v>195</v>
      </c>
    </row>
    <row r="78" spans="1:6">
      <c r="A78">
        <v>3</v>
      </c>
      <c r="B78">
        <v>17</v>
      </c>
      <c r="C78" t="s">
        <v>72</v>
      </c>
      <c r="D78">
        <v>160</v>
      </c>
      <c r="E78">
        <v>210</v>
      </c>
      <c r="F78">
        <v>370</v>
      </c>
    </row>
    <row r="79" spans="1:6">
      <c r="A79">
        <v>3</v>
      </c>
      <c r="B79">
        <v>18</v>
      </c>
      <c r="C79" t="s">
        <v>1585</v>
      </c>
      <c r="D79">
        <v>115</v>
      </c>
      <c r="E79">
        <v>517</v>
      </c>
      <c r="F79">
        <v>632</v>
      </c>
    </row>
    <row r="80" spans="1:6">
      <c r="A80">
        <v>3</v>
      </c>
      <c r="B80">
        <v>19</v>
      </c>
      <c r="C80" t="s">
        <v>1586</v>
      </c>
      <c r="D80">
        <v>210</v>
      </c>
      <c r="E80">
        <v>146</v>
      </c>
      <c r="F80">
        <v>356</v>
      </c>
    </row>
    <row r="81" spans="1:6">
      <c r="A81">
        <v>3</v>
      </c>
      <c r="B81">
        <v>20</v>
      </c>
      <c r="C81" t="s">
        <v>318</v>
      </c>
      <c r="D81">
        <v>115</v>
      </c>
      <c r="E81">
        <v>393</v>
      </c>
      <c r="F81">
        <v>508</v>
      </c>
    </row>
    <row r="82" spans="1:6">
      <c r="A82">
        <v>3</v>
      </c>
      <c r="B82">
        <v>21</v>
      </c>
      <c r="C82" t="s">
        <v>319</v>
      </c>
      <c r="D82">
        <v>162</v>
      </c>
      <c r="E82">
        <v>500</v>
      </c>
      <c r="F82">
        <v>662</v>
      </c>
    </row>
    <row r="83" spans="1:6">
      <c r="A83">
        <v>3</v>
      </c>
      <c r="B83">
        <v>22</v>
      </c>
      <c r="C83" t="s">
        <v>320</v>
      </c>
      <c r="D83">
        <v>125</v>
      </c>
      <c r="E83">
        <v>300</v>
      </c>
      <c r="F83">
        <v>425</v>
      </c>
    </row>
    <row r="84" spans="1:6">
      <c r="A84">
        <v>3</v>
      </c>
      <c r="B84">
        <v>23</v>
      </c>
      <c r="C84" t="s">
        <v>321</v>
      </c>
      <c r="D84">
        <v>97</v>
      </c>
      <c r="E84">
        <v>428</v>
      </c>
      <c r="F84">
        <v>525</v>
      </c>
    </row>
    <row r="85" spans="1:6">
      <c r="A85">
        <v>3</v>
      </c>
      <c r="B85">
        <v>24</v>
      </c>
      <c r="C85" t="s">
        <v>322</v>
      </c>
      <c r="D85">
        <v>123</v>
      </c>
      <c r="E85">
        <v>537</v>
      </c>
      <c r="F85">
        <v>660</v>
      </c>
    </row>
    <row r="86" spans="1:6">
      <c r="A86">
        <v>3</v>
      </c>
      <c r="B86">
        <v>25</v>
      </c>
      <c r="C86" t="s">
        <v>323</v>
      </c>
      <c r="D86">
        <v>51</v>
      </c>
      <c r="E86">
        <v>435</v>
      </c>
      <c r="F86">
        <v>486</v>
      </c>
    </row>
    <row r="87" spans="1:6">
      <c r="A87">
        <v>3</v>
      </c>
      <c r="B87">
        <v>26</v>
      </c>
      <c r="C87" t="s">
        <v>80</v>
      </c>
      <c r="D87">
        <v>95</v>
      </c>
      <c r="E87">
        <v>105</v>
      </c>
      <c r="F87">
        <v>200</v>
      </c>
    </row>
    <row r="88" spans="1:6">
      <c r="A88">
        <v>4</v>
      </c>
      <c r="B88">
        <v>1</v>
      </c>
      <c r="C88" t="s">
        <v>324</v>
      </c>
      <c r="D88">
        <v>62</v>
      </c>
      <c r="E88">
        <v>257</v>
      </c>
      <c r="F88">
        <v>319</v>
      </c>
    </row>
    <row r="89" spans="1:6">
      <c r="A89">
        <v>4</v>
      </c>
      <c r="B89">
        <v>2</v>
      </c>
      <c r="C89" t="s">
        <v>325</v>
      </c>
      <c r="D89">
        <v>53</v>
      </c>
      <c r="E89">
        <v>238</v>
      </c>
      <c r="F89">
        <v>291</v>
      </c>
    </row>
    <row r="90" spans="1:6">
      <c r="A90">
        <v>4</v>
      </c>
      <c r="B90">
        <v>3</v>
      </c>
      <c r="C90" t="s">
        <v>326</v>
      </c>
      <c r="D90">
        <v>90</v>
      </c>
      <c r="E90">
        <v>349</v>
      </c>
      <c r="F90">
        <v>439</v>
      </c>
    </row>
    <row r="91" spans="1:6">
      <c r="A91">
        <v>4</v>
      </c>
      <c r="B91">
        <v>4</v>
      </c>
      <c r="C91" t="s">
        <v>327</v>
      </c>
      <c r="D91">
        <v>12</v>
      </c>
      <c r="E91">
        <v>152</v>
      </c>
      <c r="F91">
        <v>164</v>
      </c>
    </row>
    <row r="92" spans="1:6">
      <c r="A92">
        <v>4</v>
      </c>
      <c r="B92">
        <v>5</v>
      </c>
      <c r="C92" t="s">
        <v>328</v>
      </c>
      <c r="D92">
        <v>147</v>
      </c>
      <c r="E92">
        <v>144</v>
      </c>
      <c r="F92">
        <v>291</v>
      </c>
    </row>
    <row r="93" spans="1:6">
      <c r="A93">
        <v>4</v>
      </c>
      <c r="B93">
        <v>6</v>
      </c>
      <c r="C93" t="s">
        <v>64</v>
      </c>
      <c r="D93">
        <v>94</v>
      </c>
      <c r="E93">
        <v>450</v>
      </c>
      <c r="F93">
        <v>544</v>
      </c>
    </row>
    <row r="94" spans="1:6">
      <c r="A94">
        <v>4</v>
      </c>
      <c r="B94">
        <v>7</v>
      </c>
      <c r="C94" t="s">
        <v>329</v>
      </c>
      <c r="D94">
        <v>86</v>
      </c>
      <c r="E94">
        <v>552</v>
      </c>
      <c r="F94">
        <v>638</v>
      </c>
    </row>
    <row r="95" spans="1:6">
      <c r="A95">
        <v>4</v>
      </c>
      <c r="B95">
        <v>8</v>
      </c>
      <c r="C95" t="s">
        <v>330</v>
      </c>
      <c r="D95">
        <v>60</v>
      </c>
      <c r="E95">
        <v>115</v>
      </c>
      <c r="F95">
        <v>175</v>
      </c>
    </row>
    <row r="96" spans="1:6">
      <c r="A96">
        <v>4</v>
      </c>
      <c r="B96">
        <v>9</v>
      </c>
      <c r="C96" t="s">
        <v>65</v>
      </c>
      <c r="D96">
        <v>60</v>
      </c>
      <c r="E96">
        <v>214</v>
      </c>
      <c r="F96">
        <v>274</v>
      </c>
    </row>
    <row r="97" spans="1:6">
      <c r="A97">
        <v>4</v>
      </c>
      <c r="B97">
        <v>10</v>
      </c>
      <c r="C97" t="s">
        <v>66</v>
      </c>
      <c r="D97">
        <v>170</v>
      </c>
      <c r="E97">
        <v>286</v>
      </c>
      <c r="F97">
        <v>456</v>
      </c>
    </row>
    <row r="98" spans="1:6">
      <c r="A98">
        <v>4</v>
      </c>
      <c r="B98">
        <v>11</v>
      </c>
      <c r="C98" t="s">
        <v>331</v>
      </c>
      <c r="D98">
        <v>70</v>
      </c>
      <c r="E98">
        <v>388</v>
      </c>
      <c r="F98">
        <v>458</v>
      </c>
    </row>
    <row r="99" spans="1:6">
      <c r="A99">
        <v>4</v>
      </c>
      <c r="B99">
        <v>12</v>
      </c>
      <c r="C99" t="s">
        <v>68</v>
      </c>
      <c r="D99">
        <v>65</v>
      </c>
      <c r="E99">
        <v>216</v>
      </c>
      <c r="F99">
        <v>281</v>
      </c>
    </row>
    <row r="100" spans="1:6">
      <c r="A100">
        <v>4</v>
      </c>
      <c r="B100">
        <v>13</v>
      </c>
      <c r="C100" t="s">
        <v>69</v>
      </c>
      <c r="D100">
        <v>56</v>
      </c>
      <c r="E100">
        <v>283</v>
      </c>
      <c r="F100">
        <v>339</v>
      </c>
    </row>
    <row r="101" spans="1:6">
      <c r="A101">
        <v>4</v>
      </c>
      <c r="B101">
        <v>14</v>
      </c>
      <c r="C101" t="s">
        <v>70</v>
      </c>
      <c r="D101">
        <v>73</v>
      </c>
      <c r="E101">
        <v>86</v>
      </c>
      <c r="F101">
        <v>159</v>
      </c>
    </row>
    <row r="102" spans="1:6">
      <c r="A102">
        <v>4</v>
      </c>
      <c r="B102">
        <v>15</v>
      </c>
      <c r="C102" t="s">
        <v>71</v>
      </c>
      <c r="D102">
        <v>46</v>
      </c>
      <c r="E102">
        <v>248</v>
      </c>
      <c r="F102">
        <v>294</v>
      </c>
    </row>
    <row r="103" spans="1:6">
      <c r="A103">
        <v>4</v>
      </c>
      <c r="B103">
        <v>16</v>
      </c>
      <c r="C103" t="s">
        <v>332</v>
      </c>
      <c r="D103">
        <v>105</v>
      </c>
      <c r="E103">
        <v>319</v>
      </c>
      <c r="F103">
        <v>424</v>
      </c>
    </row>
    <row r="104" spans="1:6">
      <c r="A104">
        <v>4</v>
      </c>
      <c r="B104">
        <v>17</v>
      </c>
      <c r="C104" t="s">
        <v>333</v>
      </c>
      <c r="D104">
        <v>101</v>
      </c>
      <c r="E104">
        <v>125</v>
      </c>
      <c r="F104">
        <v>226</v>
      </c>
    </row>
    <row r="105" spans="1:6">
      <c r="A105">
        <v>4</v>
      </c>
      <c r="B105">
        <v>18</v>
      </c>
      <c r="C105" t="s">
        <v>334</v>
      </c>
      <c r="D105">
        <v>22</v>
      </c>
      <c r="E105">
        <v>278</v>
      </c>
      <c r="F105">
        <v>300</v>
      </c>
    </row>
    <row r="106" spans="1:6">
      <c r="A106">
        <v>4</v>
      </c>
      <c r="B106">
        <v>19</v>
      </c>
      <c r="C106" t="s">
        <v>335</v>
      </c>
      <c r="D106">
        <v>159</v>
      </c>
      <c r="E106">
        <v>355</v>
      </c>
      <c r="F106">
        <v>514</v>
      </c>
    </row>
    <row r="107" spans="1:6">
      <c r="A107">
        <v>4</v>
      </c>
      <c r="B107">
        <v>20</v>
      </c>
      <c r="C107" t="s">
        <v>336</v>
      </c>
      <c r="D107">
        <v>72</v>
      </c>
      <c r="E107">
        <v>330</v>
      </c>
      <c r="F107">
        <v>402</v>
      </c>
    </row>
    <row r="108" spans="1:6">
      <c r="A108">
        <v>4</v>
      </c>
      <c r="B108">
        <v>21</v>
      </c>
      <c r="C108" t="s">
        <v>337</v>
      </c>
      <c r="D108">
        <v>104</v>
      </c>
      <c r="E108">
        <v>226</v>
      </c>
      <c r="F108">
        <v>330</v>
      </c>
    </row>
    <row r="109" spans="1:6">
      <c r="A109">
        <v>4</v>
      </c>
      <c r="B109">
        <v>22</v>
      </c>
      <c r="C109" t="s">
        <v>338</v>
      </c>
      <c r="D109">
        <v>129</v>
      </c>
      <c r="E109">
        <v>83</v>
      </c>
      <c r="F109">
        <v>212</v>
      </c>
    </row>
    <row r="110" spans="1:6">
      <c r="A110">
        <v>4</v>
      </c>
      <c r="B110">
        <v>23</v>
      </c>
      <c r="C110" t="s">
        <v>339</v>
      </c>
      <c r="D110">
        <v>80</v>
      </c>
      <c r="E110">
        <v>83</v>
      </c>
      <c r="F110">
        <v>163</v>
      </c>
    </row>
    <row r="111" spans="1:6">
      <c r="A111">
        <v>4</v>
      </c>
      <c r="B111">
        <v>24</v>
      </c>
      <c r="C111" t="s">
        <v>78</v>
      </c>
      <c r="D111">
        <v>250</v>
      </c>
      <c r="E111">
        <v>135</v>
      </c>
      <c r="F111">
        <v>385</v>
      </c>
    </row>
    <row r="112" spans="1:6">
      <c r="A112">
        <v>4</v>
      </c>
      <c r="B112">
        <v>25</v>
      </c>
      <c r="C112" t="s">
        <v>340</v>
      </c>
      <c r="D112">
        <v>186</v>
      </c>
      <c r="E112">
        <v>115</v>
      </c>
      <c r="F112">
        <v>301</v>
      </c>
    </row>
    <row r="113" spans="1:6">
      <c r="A113">
        <v>4</v>
      </c>
      <c r="B113">
        <v>26</v>
      </c>
      <c r="C113" t="s">
        <v>341</v>
      </c>
      <c r="D113">
        <v>161</v>
      </c>
      <c r="E113">
        <v>73</v>
      </c>
      <c r="F113">
        <v>234</v>
      </c>
    </row>
    <row r="114" spans="1:6">
      <c r="A114">
        <v>4</v>
      </c>
      <c r="B114">
        <v>27</v>
      </c>
      <c r="C114" t="s">
        <v>342</v>
      </c>
      <c r="D114">
        <v>20</v>
      </c>
      <c r="E114">
        <v>274</v>
      </c>
      <c r="F114">
        <v>294</v>
      </c>
    </row>
    <row r="115" spans="1:6">
      <c r="A115">
        <v>4</v>
      </c>
      <c r="B115">
        <v>28</v>
      </c>
      <c r="C115" t="s">
        <v>343</v>
      </c>
      <c r="D115">
        <v>40</v>
      </c>
      <c r="E115">
        <v>296</v>
      </c>
      <c r="F115">
        <v>336</v>
      </c>
    </row>
    <row r="116" spans="1:6">
      <c r="A116">
        <v>4</v>
      </c>
      <c r="B116">
        <v>29</v>
      </c>
      <c r="C116" t="s">
        <v>344</v>
      </c>
      <c r="D116">
        <v>80</v>
      </c>
      <c r="E116">
        <v>69</v>
      </c>
      <c r="F116">
        <v>149</v>
      </c>
    </row>
    <row r="117" spans="1:6">
      <c r="A117">
        <v>4</v>
      </c>
      <c r="B117">
        <v>30</v>
      </c>
      <c r="C117" t="s">
        <v>345</v>
      </c>
      <c r="D117">
        <v>71</v>
      </c>
      <c r="E117">
        <v>54</v>
      </c>
      <c r="F117">
        <v>125</v>
      </c>
    </row>
    <row r="118" spans="1:6">
      <c r="A118">
        <v>4</v>
      </c>
      <c r="B118">
        <v>31</v>
      </c>
      <c r="C118" t="s">
        <v>346</v>
      </c>
      <c r="D118">
        <v>35</v>
      </c>
      <c r="E118">
        <v>180</v>
      </c>
      <c r="F118">
        <v>215</v>
      </c>
    </row>
    <row r="119" spans="1:6">
      <c r="A119">
        <v>4</v>
      </c>
      <c r="B119">
        <v>32</v>
      </c>
      <c r="C119" t="s">
        <v>81</v>
      </c>
      <c r="D119">
        <v>106</v>
      </c>
      <c r="E119">
        <v>266</v>
      </c>
      <c r="F119">
        <v>372</v>
      </c>
    </row>
    <row r="120" spans="1:6">
      <c r="A120">
        <v>5</v>
      </c>
      <c r="B120">
        <v>1</v>
      </c>
      <c r="C120" t="s">
        <v>347</v>
      </c>
      <c r="D120">
        <v>63</v>
      </c>
      <c r="E120">
        <v>482</v>
      </c>
      <c r="F120">
        <v>545</v>
      </c>
    </row>
    <row r="121" spans="1:6">
      <c r="A121">
        <v>5</v>
      </c>
      <c r="B121">
        <v>2</v>
      </c>
      <c r="C121" t="s">
        <v>348</v>
      </c>
      <c r="D121">
        <v>149</v>
      </c>
      <c r="E121">
        <v>504</v>
      </c>
      <c r="F121">
        <v>653</v>
      </c>
    </row>
    <row r="122" spans="1:6">
      <c r="A122">
        <v>5</v>
      </c>
      <c r="B122">
        <v>3</v>
      </c>
      <c r="C122" t="s">
        <v>349</v>
      </c>
      <c r="D122">
        <v>133</v>
      </c>
      <c r="E122">
        <v>150</v>
      </c>
      <c r="F122">
        <v>283</v>
      </c>
    </row>
    <row r="123" spans="1:6">
      <c r="A123">
        <v>5</v>
      </c>
      <c r="B123">
        <v>4</v>
      </c>
      <c r="C123" t="s">
        <v>350</v>
      </c>
      <c r="D123">
        <v>97</v>
      </c>
      <c r="E123">
        <v>180</v>
      </c>
      <c r="F123">
        <v>277</v>
      </c>
    </row>
    <row r="124" spans="1:6">
      <c r="A124">
        <v>5</v>
      </c>
      <c r="B124">
        <v>5</v>
      </c>
      <c r="C124" t="s">
        <v>351</v>
      </c>
      <c r="D124">
        <v>160</v>
      </c>
      <c r="E124">
        <v>76</v>
      </c>
      <c r="F124">
        <v>236</v>
      </c>
    </row>
    <row r="125" spans="1:6">
      <c r="A125">
        <v>5</v>
      </c>
      <c r="B125">
        <v>6</v>
      </c>
      <c r="C125" t="s">
        <v>352</v>
      </c>
      <c r="D125">
        <v>79</v>
      </c>
      <c r="E125">
        <v>253</v>
      </c>
      <c r="F125">
        <v>332</v>
      </c>
    </row>
    <row r="126" spans="1:6">
      <c r="A126">
        <v>5</v>
      </c>
      <c r="B126">
        <v>7</v>
      </c>
      <c r="C126" t="s">
        <v>353</v>
      </c>
      <c r="D126">
        <v>184</v>
      </c>
      <c r="E126">
        <v>239</v>
      </c>
      <c r="F126">
        <v>423</v>
      </c>
    </row>
    <row r="127" spans="1:6">
      <c r="A127">
        <v>5</v>
      </c>
      <c r="B127">
        <v>8</v>
      </c>
      <c r="C127" t="s">
        <v>354</v>
      </c>
      <c r="D127">
        <v>30</v>
      </c>
      <c r="E127">
        <v>330</v>
      </c>
      <c r="F127">
        <v>360</v>
      </c>
    </row>
    <row r="128" spans="1:6">
      <c r="A128">
        <v>5</v>
      </c>
      <c r="B128">
        <v>9</v>
      </c>
      <c r="C128" t="s">
        <v>355</v>
      </c>
      <c r="D128">
        <v>233</v>
      </c>
      <c r="E128">
        <v>190</v>
      </c>
      <c r="F128">
        <v>423</v>
      </c>
    </row>
    <row r="129" spans="1:6">
      <c r="A129">
        <v>5</v>
      </c>
      <c r="B129">
        <v>10</v>
      </c>
      <c r="C129" t="s">
        <v>356</v>
      </c>
      <c r="D129">
        <v>97</v>
      </c>
      <c r="E129">
        <v>143</v>
      </c>
      <c r="F129">
        <v>240</v>
      </c>
    </row>
    <row r="130" spans="1:6">
      <c r="A130">
        <v>5</v>
      </c>
      <c r="B130">
        <v>11</v>
      </c>
      <c r="C130" t="s">
        <v>67</v>
      </c>
      <c r="D130">
        <v>164</v>
      </c>
      <c r="E130">
        <v>210</v>
      </c>
      <c r="F130">
        <v>374</v>
      </c>
    </row>
    <row r="131" spans="1:6">
      <c r="A131">
        <v>5</v>
      </c>
      <c r="B131">
        <v>12</v>
      </c>
      <c r="C131" t="s">
        <v>357</v>
      </c>
      <c r="D131">
        <v>20</v>
      </c>
      <c r="E131">
        <v>137</v>
      </c>
      <c r="F131">
        <v>157</v>
      </c>
    </row>
    <row r="132" spans="1:6">
      <c r="A132">
        <v>5</v>
      </c>
      <c r="B132">
        <v>13</v>
      </c>
      <c r="C132" t="s">
        <v>358</v>
      </c>
      <c r="D132">
        <v>86</v>
      </c>
      <c r="E132">
        <v>397</v>
      </c>
      <c r="F132">
        <v>483</v>
      </c>
    </row>
    <row r="133" spans="1:6">
      <c r="A133">
        <v>5</v>
      </c>
      <c r="B133">
        <v>14</v>
      </c>
      <c r="C133" t="s">
        <v>359</v>
      </c>
      <c r="D133">
        <v>82</v>
      </c>
      <c r="E133">
        <v>66</v>
      </c>
      <c r="F133">
        <v>148</v>
      </c>
    </row>
    <row r="134" spans="1:6">
      <c r="A134">
        <v>5</v>
      </c>
      <c r="B134">
        <v>15</v>
      </c>
      <c r="C134" t="s">
        <v>1587</v>
      </c>
      <c r="D134">
        <v>113</v>
      </c>
      <c r="E134">
        <v>402</v>
      </c>
      <c r="F134">
        <v>515</v>
      </c>
    </row>
    <row r="135" spans="1:6">
      <c r="A135">
        <v>5</v>
      </c>
      <c r="B135">
        <v>16</v>
      </c>
      <c r="C135" t="s">
        <v>360</v>
      </c>
      <c r="D135">
        <v>114</v>
      </c>
      <c r="E135">
        <v>215</v>
      </c>
      <c r="F135">
        <v>329</v>
      </c>
    </row>
    <row r="136" spans="1:6">
      <c r="A136">
        <v>5</v>
      </c>
      <c r="B136">
        <v>17</v>
      </c>
      <c r="C136" t="s">
        <v>361</v>
      </c>
      <c r="D136">
        <v>183</v>
      </c>
      <c r="E136">
        <v>299</v>
      </c>
      <c r="F136">
        <v>482</v>
      </c>
    </row>
    <row r="137" spans="1:6">
      <c r="A137">
        <v>5</v>
      </c>
      <c r="B137">
        <v>18</v>
      </c>
      <c r="C137" t="s">
        <v>73</v>
      </c>
      <c r="D137">
        <v>110</v>
      </c>
      <c r="E137">
        <v>380</v>
      </c>
      <c r="F137">
        <v>490</v>
      </c>
    </row>
    <row r="138" spans="1:6">
      <c r="A138">
        <v>5</v>
      </c>
      <c r="B138">
        <v>19</v>
      </c>
      <c r="C138" t="s">
        <v>74</v>
      </c>
      <c r="D138">
        <v>105</v>
      </c>
      <c r="E138">
        <v>42</v>
      </c>
      <c r="F138">
        <v>147</v>
      </c>
    </row>
    <row r="139" spans="1:6">
      <c r="A139">
        <v>5</v>
      </c>
      <c r="B139">
        <v>20</v>
      </c>
      <c r="C139" t="s">
        <v>75</v>
      </c>
      <c r="D139">
        <v>197</v>
      </c>
      <c r="E139">
        <v>340</v>
      </c>
      <c r="F139">
        <v>537</v>
      </c>
    </row>
    <row r="140" spans="1:6">
      <c r="A140">
        <v>5</v>
      </c>
      <c r="B140">
        <v>21</v>
      </c>
      <c r="C140" t="s">
        <v>76</v>
      </c>
      <c r="D140">
        <v>142</v>
      </c>
      <c r="E140">
        <v>231</v>
      </c>
      <c r="F140">
        <v>373</v>
      </c>
    </row>
    <row r="141" spans="1:6">
      <c r="A141">
        <v>5</v>
      </c>
      <c r="B141">
        <v>22</v>
      </c>
      <c r="C141" t="s">
        <v>77</v>
      </c>
      <c r="D141">
        <v>180</v>
      </c>
      <c r="E141">
        <v>300</v>
      </c>
      <c r="F141">
        <v>480</v>
      </c>
    </row>
    <row r="142" spans="1:6">
      <c r="A142">
        <v>5</v>
      </c>
      <c r="B142">
        <v>23</v>
      </c>
      <c r="C142" t="s">
        <v>362</v>
      </c>
      <c r="D142">
        <v>115</v>
      </c>
      <c r="E142">
        <v>260</v>
      </c>
      <c r="F142">
        <v>375</v>
      </c>
    </row>
    <row r="143" spans="1:6">
      <c r="A143">
        <v>5</v>
      </c>
      <c r="B143">
        <v>24</v>
      </c>
      <c r="C143" t="s">
        <v>363</v>
      </c>
      <c r="D143">
        <v>87</v>
      </c>
      <c r="E143">
        <v>74</v>
      </c>
      <c r="F143">
        <v>161</v>
      </c>
    </row>
    <row r="144" spans="1:6">
      <c r="A144">
        <v>5</v>
      </c>
      <c r="B144">
        <v>25</v>
      </c>
      <c r="C144" t="s">
        <v>79</v>
      </c>
      <c r="D144">
        <v>124</v>
      </c>
      <c r="E144">
        <v>306</v>
      </c>
      <c r="F144">
        <v>430</v>
      </c>
    </row>
    <row r="145" spans="1:6">
      <c r="A145">
        <v>5</v>
      </c>
      <c r="B145">
        <v>26</v>
      </c>
      <c r="C145" t="s">
        <v>364</v>
      </c>
      <c r="D145">
        <v>83</v>
      </c>
      <c r="E145">
        <v>67</v>
      </c>
      <c r="F145">
        <v>150</v>
      </c>
    </row>
    <row r="146" spans="1:6">
      <c r="A146">
        <v>5</v>
      </c>
      <c r="B146">
        <v>27</v>
      </c>
      <c r="C146" t="s">
        <v>365</v>
      </c>
      <c r="D146">
        <v>112</v>
      </c>
      <c r="E146">
        <v>174</v>
      </c>
      <c r="F146">
        <v>286</v>
      </c>
    </row>
    <row r="147" spans="1:6">
      <c r="A147">
        <v>6</v>
      </c>
      <c r="B147">
        <v>1</v>
      </c>
      <c r="C147" t="s">
        <v>82</v>
      </c>
      <c r="D147">
        <v>98</v>
      </c>
      <c r="E147">
        <v>161</v>
      </c>
      <c r="F147">
        <v>259</v>
      </c>
    </row>
    <row r="148" spans="1:6">
      <c r="A148">
        <v>6</v>
      </c>
      <c r="B148">
        <v>2</v>
      </c>
      <c r="C148" t="s">
        <v>84</v>
      </c>
      <c r="D148">
        <v>89</v>
      </c>
      <c r="E148">
        <v>144</v>
      </c>
      <c r="F148">
        <v>233</v>
      </c>
    </row>
    <row r="149" spans="1:6">
      <c r="A149">
        <v>6</v>
      </c>
      <c r="B149">
        <v>3</v>
      </c>
      <c r="C149" t="s">
        <v>366</v>
      </c>
      <c r="D149">
        <v>156</v>
      </c>
      <c r="E149">
        <v>120</v>
      </c>
      <c r="F149">
        <v>276</v>
      </c>
    </row>
    <row r="150" spans="1:6">
      <c r="A150">
        <v>6</v>
      </c>
      <c r="B150">
        <v>4</v>
      </c>
      <c r="C150" t="s">
        <v>248</v>
      </c>
      <c r="D150">
        <v>118</v>
      </c>
      <c r="E150">
        <v>132</v>
      </c>
      <c r="F150">
        <v>250</v>
      </c>
    </row>
    <row r="151" spans="1:6">
      <c r="A151">
        <v>6</v>
      </c>
      <c r="B151">
        <v>5</v>
      </c>
      <c r="C151" t="s">
        <v>367</v>
      </c>
      <c r="D151">
        <v>167</v>
      </c>
      <c r="E151">
        <v>150</v>
      </c>
      <c r="F151">
        <v>317</v>
      </c>
    </row>
    <row r="152" spans="1:6">
      <c r="A152">
        <v>6</v>
      </c>
      <c r="B152">
        <v>6</v>
      </c>
      <c r="C152" t="s">
        <v>368</v>
      </c>
      <c r="D152">
        <v>158</v>
      </c>
      <c r="E152">
        <v>150</v>
      </c>
      <c r="F152">
        <v>308</v>
      </c>
    </row>
    <row r="153" spans="1:6">
      <c r="A153">
        <v>6</v>
      </c>
      <c r="B153">
        <v>7</v>
      </c>
      <c r="C153" t="s">
        <v>369</v>
      </c>
      <c r="D153">
        <v>258</v>
      </c>
      <c r="E153">
        <v>38</v>
      </c>
      <c r="F153">
        <v>296</v>
      </c>
    </row>
    <row r="154" spans="1:6">
      <c r="A154">
        <v>6</v>
      </c>
      <c r="B154">
        <v>8</v>
      </c>
      <c r="C154" t="s">
        <v>370</v>
      </c>
      <c r="D154">
        <v>219</v>
      </c>
      <c r="E154">
        <v>142</v>
      </c>
      <c r="F154">
        <v>361</v>
      </c>
    </row>
    <row r="155" spans="1:6">
      <c r="A155">
        <v>6</v>
      </c>
      <c r="B155">
        <v>9</v>
      </c>
      <c r="C155" t="s">
        <v>371</v>
      </c>
      <c r="D155">
        <v>145</v>
      </c>
      <c r="E155">
        <v>232</v>
      </c>
      <c r="F155">
        <v>377</v>
      </c>
    </row>
    <row r="156" spans="1:6">
      <c r="A156">
        <v>6</v>
      </c>
      <c r="B156">
        <v>10</v>
      </c>
      <c r="C156" t="s">
        <v>372</v>
      </c>
      <c r="D156">
        <v>198</v>
      </c>
      <c r="E156">
        <v>125</v>
      </c>
      <c r="F156">
        <v>323</v>
      </c>
    </row>
    <row r="157" spans="1:6">
      <c r="A157">
        <v>6</v>
      </c>
      <c r="B157">
        <v>11</v>
      </c>
      <c r="C157" t="s">
        <v>373</v>
      </c>
      <c r="D157">
        <v>205</v>
      </c>
      <c r="E157">
        <v>99</v>
      </c>
      <c r="F157">
        <v>304</v>
      </c>
    </row>
    <row r="158" spans="1:6">
      <c r="A158">
        <v>6</v>
      </c>
      <c r="B158">
        <v>12</v>
      </c>
      <c r="C158" t="s">
        <v>374</v>
      </c>
      <c r="D158">
        <v>230</v>
      </c>
      <c r="E158">
        <v>130</v>
      </c>
      <c r="F158">
        <v>360</v>
      </c>
    </row>
    <row r="159" spans="1:6">
      <c r="A159">
        <v>6</v>
      </c>
      <c r="B159">
        <v>13</v>
      </c>
      <c r="C159" t="s">
        <v>375</v>
      </c>
      <c r="D159">
        <v>395</v>
      </c>
      <c r="E159">
        <v>110</v>
      </c>
      <c r="F159">
        <v>505</v>
      </c>
    </row>
    <row r="160" spans="1:6">
      <c r="A160">
        <v>6</v>
      </c>
      <c r="B160">
        <v>14</v>
      </c>
      <c r="C160" t="s">
        <v>376</v>
      </c>
      <c r="D160">
        <v>295</v>
      </c>
      <c r="E160">
        <v>0</v>
      </c>
      <c r="F160">
        <v>295</v>
      </c>
    </row>
    <row r="161" spans="1:6">
      <c r="A161">
        <v>6</v>
      </c>
      <c r="B161">
        <v>15</v>
      </c>
      <c r="C161" t="s">
        <v>377</v>
      </c>
      <c r="D161">
        <v>303</v>
      </c>
      <c r="E161">
        <v>164</v>
      </c>
      <c r="F161">
        <v>467</v>
      </c>
    </row>
    <row r="162" spans="1:6">
      <c r="A162">
        <v>6</v>
      </c>
      <c r="B162">
        <v>16</v>
      </c>
      <c r="C162" t="s">
        <v>378</v>
      </c>
      <c r="D162">
        <v>210</v>
      </c>
      <c r="E162">
        <v>83</v>
      </c>
      <c r="F162">
        <v>293</v>
      </c>
    </row>
    <row r="163" spans="1:6">
      <c r="A163">
        <v>6</v>
      </c>
      <c r="B163">
        <v>17</v>
      </c>
      <c r="C163" t="s">
        <v>379</v>
      </c>
      <c r="D163">
        <v>37</v>
      </c>
      <c r="E163">
        <v>780</v>
      </c>
      <c r="F163">
        <v>817</v>
      </c>
    </row>
    <row r="164" spans="1:6">
      <c r="A164">
        <v>6</v>
      </c>
      <c r="B164">
        <v>18</v>
      </c>
      <c r="C164" t="s">
        <v>380</v>
      </c>
      <c r="D164">
        <v>51</v>
      </c>
      <c r="E164">
        <v>522</v>
      </c>
      <c r="F164">
        <v>573</v>
      </c>
    </row>
    <row r="165" spans="1:6">
      <c r="A165">
        <v>6</v>
      </c>
      <c r="B165">
        <v>19</v>
      </c>
      <c r="C165" t="s">
        <v>381</v>
      </c>
      <c r="D165">
        <v>101</v>
      </c>
      <c r="E165">
        <v>163</v>
      </c>
      <c r="F165">
        <v>264</v>
      </c>
    </row>
    <row r="166" spans="1:6">
      <c r="A166">
        <v>6</v>
      </c>
      <c r="B166">
        <v>20</v>
      </c>
      <c r="C166" t="s">
        <v>382</v>
      </c>
      <c r="D166">
        <v>92</v>
      </c>
      <c r="E166">
        <v>52</v>
      </c>
      <c r="F166">
        <v>144</v>
      </c>
    </row>
    <row r="167" spans="1:6">
      <c r="A167">
        <v>6</v>
      </c>
      <c r="B167">
        <v>21</v>
      </c>
      <c r="C167" t="s">
        <v>383</v>
      </c>
      <c r="D167">
        <v>51</v>
      </c>
      <c r="E167">
        <v>119</v>
      </c>
      <c r="F167">
        <v>170</v>
      </c>
    </row>
    <row r="168" spans="1:6">
      <c r="A168">
        <v>6</v>
      </c>
      <c r="B168">
        <v>22</v>
      </c>
      <c r="C168" t="s">
        <v>384</v>
      </c>
      <c r="D168">
        <v>120</v>
      </c>
      <c r="E168">
        <v>210</v>
      </c>
      <c r="F168">
        <v>330</v>
      </c>
    </row>
    <row r="169" spans="1:6">
      <c r="A169">
        <v>6</v>
      </c>
      <c r="B169">
        <v>23</v>
      </c>
      <c r="C169" t="s">
        <v>385</v>
      </c>
      <c r="D169">
        <v>10</v>
      </c>
      <c r="E169">
        <v>381</v>
      </c>
      <c r="F169">
        <v>391</v>
      </c>
    </row>
    <row r="170" spans="1:6">
      <c r="A170">
        <v>6</v>
      </c>
      <c r="B170">
        <v>24</v>
      </c>
      <c r="C170" t="s">
        <v>386</v>
      </c>
      <c r="D170">
        <v>140</v>
      </c>
      <c r="E170">
        <v>296</v>
      </c>
      <c r="F170">
        <v>436</v>
      </c>
    </row>
    <row r="171" spans="1:6">
      <c r="A171">
        <v>6</v>
      </c>
      <c r="B171">
        <v>25</v>
      </c>
      <c r="C171" t="s">
        <v>387</v>
      </c>
      <c r="D171">
        <v>117</v>
      </c>
      <c r="E171">
        <v>233</v>
      </c>
      <c r="F171">
        <v>350</v>
      </c>
    </row>
    <row r="172" spans="1:6">
      <c r="A172">
        <v>6</v>
      </c>
      <c r="B172">
        <v>26</v>
      </c>
      <c r="C172" t="s">
        <v>388</v>
      </c>
      <c r="D172">
        <v>153</v>
      </c>
      <c r="E172">
        <v>239</v>
      </c>
      <c r="F172">
        <v>392</v>
      </c>
    </row>
    <row r="173" spans="1:6">
      <c r="A173">
        <v>6</v>
      </c>
      <c r="B173">
        <v>27</v>
      </c>
      <c r="C173" t="s">
        <v>389</v>
      </c>
      <c r="D173">
        <v>94</v>
      </c>
      <c r="E173">
        <v>115</v>
      </c>
      <c r="F173">
        <v>209</v>
      </c>
    </row>
    <row r="174" spans="1:6">
      <c r="A174">
        <v>6</v>
      </c>
      <c r="B174">
        <v>28</v>
      </c>
      <c r="C174" t="s">
        <v>390</v>
      </c>
      <c r="D174">
        <v>175</v>
      </c>
      <c r="E174">
        <v>87</v>
      </c>
      <c r="F174">
        <v>262</v>
      </c>
    </row>
    <row r="175" spans="1:6">
      <c r="A175">
        <v>6</v>
      </c>
      <c r="B175">
        <v>29</v>
      </c>
      <c r="C175" t="s">
        <v>391</v>
      </c>
      <c r="D175">
        <v>120</v>
      </c>
      <c r="E175">
        <v>90</v>
      </c>
      <c r="F175">
        <v>210</v>
      </c>
    </row>
    <row r="176" spans="1:6">
      <c r="A176">
        <v>6</v>
      </c>
      <c r="B176">
        <v>30</v>
      </c>
      <c r="C176" t="s">
        <v>392</v>
      </c>
      <c r="D176">
        <v>114</v>
      </c>
      <c r="E176">
        <v>137</v>
      </c>
      <c r="F176">
        <v>251</v>
      </c>
    </row>
    <row r="177" spans="1:6">
      <c r="A177">
        <v>6</v>
      </c>
      <c r="B177">
        <v>31</v>
      </c>
      <c r="C177" t="s">
        <v>393</v>
      </c>
      <c r="D177">
        <v>154</v>
      </c>
      <c r="E177">
        <v>146</v>
      </c>
      <c r="F177">
        <v>300</v>
      </c>
    </row>
    <row r="178" spans="1:6">
      <c r="A178">
        <v>6</v>
      </c>
      <c r="B178">
        <v>32</v>
      </c>
      <c r="C178" t="s">
        <v>394</v>
      </c>
      <c r="D178">
        <v>111</v>
      </c>
      <c r="E178">
        <v>159</v>
      </c>
      <c r="F178">
        <v>270</v>
      </c>
    </row>
    <row r="179" spans="1:6">
      <c r="A179">
        <v>6</v>
      </c>
      <c r="B179">
        <v>33</v>
      </c>
      <c r="C179" t="s">
        <v>395</v>
      </c>
      <c r="D179">
        <v>414</v>
      </c>
      <c r="E179">
        <v>149</v>
      </c>
      <c r="F179">
        <v>563</v>
      </c>
    </row>
    <row r="180" spans="1:6">
      <c r="A180">
        <v>6</v>
      </c>
      <c r="B180">
        <v>34</v>
      </c>
      <c r="C180" t="s">
        <v>103</v>
      </c>
      <c r="D180">
        <v>245</v>
      </c>
      <c r="E180">
        <v>62</v>
      </c>
      <c r="F180">
        <v>307</v>
      </c>
    </row>
    <row r="181" spans="1:6">
      <c r="A181">
        <v>6</v>
      </c>
      <c r="B181">
        <v>35</v>
      </c>
      <c r="C181" t="s">
        <v>396</v>
      </c>
      <c r="D181">
        <v>108</v>
      </c>
      <c r="E181">
        <v>172</v>
      </c>
      <c r="F181">
        <v>280</v>
      </c>
    </row>
    <row r="182" spans="1:6">
      <c r="A182">
        <v>7</v>
      </c>
      <c r="B182">
        <v>1</v>
      </c>
      <c r="C182" t="s">
        <v>83</v>
      </c>
      <c r="D182">
        <v>86</v>
      </c>
      <c r="E182">
        <v>31</v>
      </c>
      <c r="F182">
        <v>117</v>
      </c>
    </row>
    <row r="183" spans="1:6">
      <c r="A183">
        <v>7</v>
      </c>
      <c r="B183">
        <v>2</v>
      </c>
      <c r="C183" t="s">
        <v>85</v>
      </c>
      <c r="D183">
        <v>68</v>
      </c>
      <c r="E183">
        <v>354</v>
      </c>
      <c r="F183">
        <v>422</v>
      </c>
    </row>
    <row r="184" spans="1:6">
      <c r="A184">
        <v>7</v>
      </c>
      <c r="B184">
        <v>3</v>
      </c>
      <c r="C184" t="s">
        <v>86</v>
      </c>
      <c r="D184">
        <v>187</v>
      </c>
      <c r="E184">
        <v>375</v>
      </c>
      <c r="F184">
        <v>562</v>
      </c>
    </row>
    <row r="185" spans="1:6">
      <c r="A185">
        <v>7</v>
      </c>
      <c r="B185">
        <v>4</v>
      </c>
      <c r="C185" t="s">
        <v>87</v>
      </c>
      <c r="D185">
        <v>250</v>
      </c>
      <c r="E185">
        <v>12</v>
      </c>
      <c r="F185">
        <v>262</v>
      </c>
    </row>
    <row r="186" spans="1:6">
      <c r="A186">
        <v>7</v>
      </c>
      <c r="B186">
        <v>5</v>
      </c>
      <c r="C186" t="s">
        <v>397</v>
      </c>
      <c r="D186">
        <v>192</v>
      </c>
      <c r="E186">
        <v>57</v>
      </c>
      <c r="F186">
        <v>249</v>
      </c>
    </row>
    <row r="187" spans="1:6">
      <c r="A187">
        <v>7</v>
      </c>
      <c r="B187">
        <v>6</v>
      </c>
      <c r="C187" t="s">
        <v>398</v>
      </c>
      <c r="D187">
        <v>200</v>
      </c>
      <c r="E187">
        <v>25</v>
      </c>
      <c r="F187">
        <v>225</v>
      </c>
    </row>
    <row r="188" spans="1:6">
      <c r="A188">
        <v>7</v>
      </c>
      <c r="B188">
        <v>7</v>
      </c>
      <c r="C188" t="s">
        <v>88</v>
      </c>
      <c r="D188">
        <v>295</v>
      </c>
      <c r="E188">
        <v>74</v>
      </c>
      <c r="F188">
        <v>369</v>
      </c>
    </row>
    <row r="189" spans="1:6">
      <c r="A189">
        <v>7</v>
      </c>
      <c r="B189">
        <v>8</v>
      </c>
      <c r="C189" t="s">
        <v>89</v>
      </c>
      <c r="D189">
        <v>219</v>
      </c>
      <c r="E189">
        <v>420</v>
      </c>
      <c r="F189">
        <v>639</v>
      </c>
    </row>
    <row r="190" spans="1:6">
      <c r="A190">
        <v>7</v>
      </c>
      <c r="B190">
        <v>9</v>
      </c>
      <c r="C190" t="s">
        <v>90</v>
      </c>
      <c r="D190">
        <v>105</v>
      </c>
      <c r="E190">
        <v>396</v>
      </c>
      <c r="F190">
        <v>501</v>
      </c>
    </row>
    <row r="191" spans="1:6">
      <c r="A191">
        <v>7</v>
      </c>
      <c r="B191">
        <v>10</v>
      </c>
      <c r="C191" t="s">
        <v>399</v>
      </c>
      <c r="D191">
        <v>82</v>
      </c>
      <c r="E191">
        <v>223</v>
      </c>
      <c r="F191">
        <v>305</v>
      </c>
    </row>
    <row r="192" spans="1:6">
      <c r="A192">
        <v>7</v>
      </c>
      <c r="B192">
        <v>11</v>
      </c>
      <c r="C192" t="s">
        <v>400</v>
      </c>
      <c r="D192">
        <v>65</v>
      </c>
      <c r="E192">
        <v>145</v>
      </c>
      <c r="F192">
        <v>210</v>
      </c>
    </row>
    <row r="193" spans="1:6">
      <c r="A193">
        <v>7</v>
      </c>
      <c r="B193">
        <v>12</v>
      </c>
      <c r="C193" t="s">
        <v>401</v>
      </c>
      <c r="D193">
        <v>243</v>
      </c>
      <c r="E193">
        <v>189</v>
      </c>
      <c r="F193">
        <v>432</v>
      </c>
    </row>
    <row r="194" spans="1:6">
      <c r="A194">
        <v>7</v>
      </c>
      <c r="B194">
        <v>13</v>
      </c>
      <c r="C194" t="s">
        <v>402</v>
      </c>
      <c r="D194">
        <v>113</v>
      </c>
      <c r="E194">
        <v>109</v>
      </c>
      <c r="F194">
        <v>222</v>
      </c>
    </row>
    <row r="195" spans="1:6">
      <c r="A195">
        <v>7</v>
      </c>
      <c r="B195">
        <v>14</v>
      </c>
      <c r="C195" t="s">
        <v>403</v>
      </c>
      <c r="D195">
        <v>101</v>
      </c>
      <c r="E195">
        <v>294</v>
      </c>
      <c r="F195">
        <v>395</v>
      </c>
    </row>
    <row r="196" spans="1:6">
      <c r="A196">
        <v>7</v>
      </c>
      <c r="B196">
        <v>15</v>
      </c>
      <c r="C196" t="s">
        <v>404</v>
      </c>
      <c r="D196">
        <v>87</v>
      </c>
      <c r="E196">
        <v>158</v>
      </c>
      <c r="F196">
        <v>245</v>
      </c>
    </row>
    <row r="197" spans="1:6">
      <c r="A197">
        <v>7</v>
      </c>
      <c r="B197">
        <v>16</v>
      </c>
      <c r="C197" t="s">
        <v>405</v>
      </c>
      <c r="D197">
        <v>87</v>
      </c>
      <c r="E197">
        <v>169</v>
      </c>
      <c r="F197">
        <v>256</v>
      </c>
    </row>
    <row r="198" spans="1:6">
      <c r="A198">
        <v>7</v>
      </c>
      <c r="B198">
        <v>17</v>
      </c>
      <c r="C198" t="s">
        <v>406</v>
      </c>
      <c r="D198">
        <v>155</v>
      </c>
      <c r="E198">
        <v>93</v>
      </c>
      <c r="F198">
        <v>248</v>
      </c>
    </row>
    <row r="199" spans="1:6">
      <c r="A199">
        <v>7</v>
      </c>
      <c r="B199">
        <v>18</v>
      </c>
      <c r="C199" t="s">
        <v>407</v>
      </c>
      <c r="D199">
        <v>149</v>
      </c>
      <c r="E199">
        <v>69</v>
      </c>
      <c r="F199">
        <v>218</v>
      </c>
    </row>
    <row r="200" spans="1:6">
      <c r="A200">
        <v>7</v>
      </c>
      <c r="B200">
        <v>19</v>
      </c>
      <c r="C200" t="s">
        <v>93</v>
      </c>
      <c r="D200">
        <v>173</v>
      </c>
      <c r="E200">
        <v>138</v>
      </c>
      <c r="F200">
        <v>311</v>
      </c>
    </row>
    <row r="201" spans="1:6">
      <c r="A201">
        <v>7</v>
      </c>
      <c r="B201">
        <v>20</v>
      </c>
      <c r="C201" t="s">
        <v>95</v>
      </c>
      <c r="D201">
        <v>165</v>
      </c>
      <c r="E201">
        <v>140</v>
      </c>
      <c r="F201">
        <v>305</v>
      </c>
    </row>
    <row r="202" spans="1:6">
      <c r="A202">
        <v>7</v>
      </c>
      <c r="B202">
        <v>21</v>
      </c>
      <c r="C202" t="s">
        <v>97</v>
      </c>
      <c r="D202">
        <v>145</v>
      </c>
      <c r="E202">
        <v>13</v>
      </c>
      <c r="F202">
        <v>158</v>
      </c>
    </row>
    <row r="203" spans="1:6">
      <c r="A203">
        <v>7</v>
      </c>
      <c r="B203">
        <v>22</v>
      </c>
      <c r="C203" t="s">
        <v>408</v>
      </c>
      <c r="D203">
        <v>230</v>
      </c>
      <c r="E203">
        <v>83</v>
      </c>
      <c r="F203">
        <v>313</v>
      </c>
    </row>
    <row r="204" spans="1:6">
      <c r="A204">
        <v>7</v>
      </c>
      <c r="B204">
        <v>23</v>
      </c>
      <c r="C204" t="s">
        <v>409</v>
      </c>
      <c r="D204">
        <v>209</v>
      </c>
      <c r="E204">
        <v>110</v>
      </c>
      <c r="F204">
        <v>319</v>
      </c>
    </row>
    <row r="205" spans="1:6">
      <c r="A205">
        <v>7</v>
      </c>
      <c r="B205">
        <v>24</v>
      </c>
      <c r="C205" t="s">
        <v>99</v>
      </c>
      <c r="D205">
        <v>44</v>
      </c>
      <c r="E205">
        <v>136</v>
      </c>
      <c r="F205">
        <v>180</v>
      </c>
    </row>
    <row r="206" spans="1:6">
      <c r="A206">
        <v>7</v>
      </c>
      <c r="B206">
        <v>25</v>
      </c>
      <c r="C206" t="s">
        <v>100</v>
      </c>
      <c r="D206">
        <v>287</v>
      </c>
      <c r="E206">
        <v>74</v>
      </c>
      <c r="F206">
        <v>361</v>
      </c>
    </row>
    <row r="207" spans="1:6">
      <c r="A207">
        <v>7</v>
      </c>
      <c r="B207">
        <v>26</v>
      </c>
      <c r="C207" t="s">
        <v>410</v>
      </c>
      <c r="D207">
        <v>70</v>
      </c>
      <c r="E207">
        <v>50</v>
      </c>
      <c r="F207">
        <v>120</v>
      </c>
    </row>
    <row r="208" spans="1:6">
      <c r="A208">
        <v>7</v>
      </c>
      <c r="B208">
        <v>27</v>
      </c>
      <c r="C208" t="s">
        <v>101</v>
      </c>
      <c r="D208">
        <v>216</v>
      </c>
      <c r="E208">
        <v>34</v>
      </c>
      <c r="F208">
        <v>250</v>
      </c>
    </row>
    <row r="209" spans="1:6">
      <c r="A209">
        <v>7</v>
      </c>
      <c r="B209">
        <v>28</v>
      </c>
      <c r="C209" t="s">
        <v>102</v>
      </c>
      <c r="D209">
        <v>177</v>
      </c>
      <c r="E209">
        <v>130</v>
      </c>
      <c r="F209">
        <v>307</v>
      </c>
    </row>
    <row r="210" spans="1:6">
      <c r="A210">
        <v>7</v>
      </c>
      <c r="B210">
        <v>29</v>
      </c>
      <c r="C210" t="s">
        <v>411</v>
      </c>
      <c r="D210">
        <v>293</v>
      </c>
      <c r="E210">
        <v>181</v>
      </c>
      <c r="F210">
        <v>474</v>
      </c>
    </row>
    <row r="211" spans="1:6">
      <c r="A211">
        <v>7</v>
      </c>
      <c r="B211">
        <v>30</v>
      </c>
      <c r="C211" t="s">
        <v>412</v>
      </c>
      <c r="D211">
        <v>186</v>
      </c>
      <c r="E211">
        <v>74</v>
      </c>
      <c r="F211">
        <v>260</v>
      </c>
    </row>
    <row r="212" spans="1:6">
      <c r="A212">
        <v>7</v>
      </c>
      <c r="B212">
        <v>31</v>
      </c>
      <c r="C212" t="s">
        <v>413</v>
      </c>
      <c r="D212">
        <v>214</v>
      </c>
      <c r="E212">
        <v>120</v>
      </c>
      <c r="F212">
        <v>334</v>
      </c>
    </row>
    <row r="213" spans="1:6">
      <c r="A213">
        <v>7</v>
      </c>
      <c r="B213">
        <v>32</v>
      </c>
      <c r="C213" t="s">
        <v>6</v>
      </c>
      <c r="D213">
        <v>422</v>
      </c>
      <c r="E213">
        <v>0</v>
      </c>
      <c r="F213">
        <v>422</v>
      </c>
    </row>
    <row r="214" spans="1:6">
      <c r="A214">
        <v>7</v>
      </c>
      <c r="B214">
        <v>33</v>
      </c>
      <c r="C214" t="s">
        <v>414</v>
      </c>
      <c r="D214">
        <v>148</v>
      </c>
      <c r="E214">
        <v>205</v>
      </c>
      <c r="F214">
        <v>353</v>
      </c>
    </row>
    <row r="215" spans="1:6">
      <c r="A215">
        <v>7</v>
      </c>
      <c r="B215">
        <v>34</v>
      </c>
      <c r="C215" t="s">
        <v>415</v>
      </c>
      <c r="D215">
        <v>63</v>
      </c>
      <c r="E215">
        <v>251</v>
      </c>
      <c r="F215">
        <v>314</v>
      </c>
    </row>
    <row r="216" spans="1:6">
      <c r="A216">
        <v>8</v>
      </c>
      <c r="B216">
        <v>1</v>
      </c>
      <c r="C216" t="s">
        <v>416</v>
      </c>
      <c r="D216">
        <v>0</v>
      </c>
      <c r="E216">
        <v>245</v>
      </c>
      <c r="F216">
        <v>245</v>
      </c>
    </row>
    <row r="217" spans="1:6">
      <c r="A217">
        <v>8</v>
      </c>
      <c r="B217">
        <v>2</v>
      </c>
      <c r="C217" t="s">
        <v>417</v>
      </c>
      <c r="D217">
        <v>0</v>
      </c>
      <c r="E217">
        <v>505</v>
      </c>
      <c r="F217">
        <v>505</v>
      </c>
    </row>
    <row r="218" spans="1:6">
      <c r="A218">
        <v>8</v>
      </c>
      <c r="B218">
        <v>3</v>
      </c>
      <c r="C218" t="s">
        <v>418</v>
      </c>
      <c r="D218">
        <v>6</v>
      </c>
      <c r="E218">
        <v>105</v>
      </c>
      <c r="F218">
        <v>111</v>
      </c>
    </row>
    <row r="219" spans="1:6">
      <c r="A219">
        <v>8</v>
      </c>
      <c r="B219">
        <v>4</v>
      </c>
      <c r="C219" t="s">
        <v>419</v>
      </c>
      <c r="D219">
        <v>0</v>
      </c>
      <c r="E219">
        <v>140</v>
      </c>
      <c r="F219">
        <v>140</v>
      </c>
    </row>
    <row r="220" spans="1:6">
      <c r="A220">
        <v>8</v>
      </c>
      <c r="B220">
        <v>5</v>
      </c>
      <c r="C220" t="s">
        <v>420</v>
      </c>
      <c r="D220">
        <v>0</v>
      </c>
      <c r="E220">
        <v>430</v>
      </c>
      <c r="F220">
        <v>430</v>
      </c>
    </row>
    <row r="221" spans="1:6">
      <c r="A221">
        <v>8</v>
      </c>
      <c r="B221">
        <v>6</v>
      </c>
      <c r="C221" t="s">
        <v>421</v>
      </c>
      <c r="D221">
        <v>0</v>
      </c>
      <c r="E221">
        <v>230</v>
      </c>
      <c r="F221">
        <v>230</v>
      </c>
    </row>
    <row r="222" spans="1:6">
      <c r="A222">
        <v>8</v>
      </c>
      <c r="B222">
        <v>7</v>
      </c>
      <c r="C222" t="s">
        <v>422</v>
      </c>
      <c r="D222">
        <v>0</v>
      </c>
      <c r="E222">
        <v>483</v>
      </c>
      <c r="F222">
        <v>483</v>
      </c>
    </row>
    <row r="223" spans="1:6">
      <c r="A223">
        <v>8</v>
      </c>
      <c r="B223">
        <v>8</v>
      </c>
      <c r="C223" t="s">
        <v>423</v>
      </c>
      <c r="D223">
        <v>0</v>
      </c>
      <c r="E223">
        <v>491</v>
      </c>
      <c r="F223">
        <v>491</v>
      </c>
    </row>
    <row r="224" spans="1:6">
      <c r="A224">
        <v>8</v>
      </c>
      <c r="B224">
        <v>9</v>
      </c>
      <c r="C224" t="s">
        <v>424</v>
      </c>
      <c r="D224">
        <v>90</v>
      </c>
      <c r="E224">
        <v>162</v>
      </c>
      <c r="F224">
        <v>252</v>
      </c>
    </row>
    <row r="225" spans="1:6">
      <c r="A225">
        <v>8</v>
      </c>
      <c r="B225">
        <v>10</v>
      </c>
      <c r="C225" t="s">
        <v>425</v>
      </c>
      <c r="D225">
        <v>0</v>
      </c>
      <c r="E225">
        <v>640</v>
      </c>
      <c r="F225">
        <v>640</v>
      </c>
    </row>
    <row r="226" spans="1:6">
      <c r="A226">
        <v>8</v>
      </c>
      <c r="B226">
        <v>11</v>
      </c>
      <c r="C226" t="s">
        <v>426</v>
      </c>
      <c r="D226">
        <v>149</v>
      </c>
      <c r="E226">
        <v>44</v>
      </c>
      <c r="F226">
        <v>193</v>
      </c>
    </row>
    <row r="227" spans="1:6">
      <c r="A227">
        <v>8</v>
      </c>
      <c r="B227">
        <v>12</v>
      </c>
      <c r="C227" t="s">
        <v>91</v>
      </c>
      <c r="D227">
        <v>170</v>
      </c>
      <c r="E227">
        <v>167</v>
      </c>
      <c r="F227">
        <v>337</v>
      </c>
    </row>
    <row r="228" spans="1:6">
      <c r="A228">
        <v>8</v>
      </c>
      <c r="B228">
        <v>13</v>
      </c>
      <c r="C228" t="s">
        <v>427</v>
      </c>
      <c r="D228">
        <v>120</v>
      </c>
      <c r="E228">
        <v>80</v>
      </c>
      <c r="F228">
        <v>200</v>
      </c>
    </row>
    <row r="229" spans="1:6">
      <c r="A229">
        <v>8</v>
      </c>
      <c r="B229">
        <v>14</v>
      </c>
      <c r="C229" t="s">
        <v>428</v>
      </c>
      <c r="D229">
        <v>176</v>
      </c>
      <c r="E229">
        <v>124</v>
      </c>
      <c r="F229">
        <v>300</v>
      </c>
    </row>
    <row r="230" spans="1:6">
      <c r="A230">
        <v>8</v>
      </c>
      <c r="B230">
        <v>15</v>
      </c>
      <c r="C230" t="s">
        <v>92</v>
      </c>
      <c r="D230">
        <v>143</v>
      </c>
      <c r="E230">
        <v>127</v>
      </c>
      <c r="F230">
        <v>270</v>
      </c>
    </row>
    <row r="231" spans="1:6">
      <c r="A231">
        <v>8</v>
      </c>
      <c r="B231">
        <v>16</v>
      </c>
      <c r="C231" t="s">
        <v>429</v>
      </c>
      <c r="D231">
        <v>307</v>
      </c>
      <c r="E231">
        <v>194</v>
      </c>
      <c r="F231">
        <v>501</v>
      </c>
    </row>
    <row r="232" spans="1:6">
      <c r="A232">
        <v>8</v>
      </c>
      <c r="B232">
        <v>17</v>
      </c>
      <c r="C232" t="s">
        <v>430</v>
      </c>
      <c r="D232">
        <v>289</v>
      </c>
      <c r="E232">
        <v>136</v>
      </c>
      <c r="F232">
        <v>425</v>
      </c>
    </row>
    <row r="233" spans="1:6">
      <c r="A233">
        <v>8</v>
      </c>
      <c r="B233">
        <v>18</v>
      </c>
      <c r="C233" t="s">
        <v>431</v>
      </c>
      <c r="D233">
        <v>206</v>
      </c>
      <c r="E233">
        <v>71</v>
      </c>
      <c r="F233">
        <v>277</v>
      </c>
    </row>
    <row r="234" spans="1:6">
      <c r="A234">
        <v>8</v>
      </c>
      <c r="B234">
        <v>19</v>
      </c>
      <c r="C234" t="s">
        <v>94</v>
      </c>
      <c r="D234">
        <v>174</v>
      </c>
      <c r="E234">
        <v>178</v>
      </c>
      <c r="F234">
        <v>352</v>
      </c>
    </row>
    <row r="235" spans="1:6">
      <c r="A235">
        <v>8</v>
      </c>
      <c r="B235">
        <v>20</v>
      </c>
      <c r="C235" t="s">
        <v>96</v>
      </c>
      <c r="D235">
        <v>137</v>
      </c>
      <c r="E235">
        <v>119</v>
      </c>
      <c r="F235">
        <v>256</v>
      </c>
    </row>
    <row r="236" spans="1:6">
      <c r="A236">
        <v>8</v>
      </c>
      <c r="B236">
        <v>21</v>
      </c>
      <c r="C236" t="s">
        <v>98</v>
      </c>
      <c r="D236">
        <v>195</v>
      </c>
      <c r="E236">
        <v>142</v>
      </c>
      <c r="F236">
        <v>337</v>
      </c>
    </row>
    <row r="237" spans="1:6">
      <c r="A237">
        <v>8</v>
      </c>
      <c r="B237">
        <v>22</v>
      </c>
      <c r="C237" t="s">
        <v>432</v>
      </c>
      <c r="D237">
        <v>161</v>
      </c>
      <c r="E237">
        <v>89</v>
      </c>
      <c r="F237">
        <v>250</v>
      </c>
    </row>
    <row r="238" spans="1:6">
      <c r="A238">
        <v>8</v>
      </c>
      <c r="B238">
        <v>23</v>
      </c>
      <c r="C238" t="s">
        <v>433</v>
      </c>
      <c r="D238">
        <v>214</v>
      </c>
      <c r="E238">
        <v>120</v>
      </c>
      <c r="F238">
        <v>334</v>
      </c>
    </row>
    <row r="239" spans="1:6">
      <c r="A239">
        <v>8</v>
      </c>
      <c r="B239">
        <v>24</v>
      </c>
      <c r="C239" t="s">
        <v>434</v>
      </c>
      <c r="D239">
        <v>148</v>
      </c>
      <c r="E239">
        <v>170</v>
      </c>
      <c r="F239">
        <v>318</v>
      </c>
    </row>
    <row r="240" spans="1:6">
      <c r="A240">
        <v>8</v>
      </c>
      <c r="B240">
        <v>25</v>
      </c>
      <c r="C240" t="s">
        <v>435</v>
      </c>
      <c r="D240">
        <v>191</v>
      </c>
      <c r="E240">
        <v>30</v>
      </c>
      <c r="F240">
        <v>221</v>
      </c>
    </row>
    <row r="241" spans="1:6">
      <c r="A241">
        <v>8</v>
      </c>
      <c r="B241">
        <v>26</v>
      </c>
      <c r="C241" t="s">
        <v>436</v>
      </c>
      <c r="D241">
        <v>102</v>
      </c>
      <c r="E241">
        <v>100</v>
      </c>
      <c r="F241">
        <v>202</v>
      </c>
    </row>
    <row r="242" spans="1:6">
      <c r="A242">
        <v>8</v>
      </c>
      <c r="B242">
        <v>27</v>
      </c>
      <c r="C242" t="s">
        <v>437</v>
      </c>
      <c r="D242">
        <v>120</v>
      </c>
      <c r="E242">
        <v>132</v>
      </c>
      <c r="F242">
        <v>252</v>
      </c>
    </row>
    <row r="243" spans="1:6">
      <c r="A243">
        <v>8</v>
      </c>
      <c r="B243">
        <v>28</v>
      </c>
      <c r="C243" t="s">
        <v>438</v>
      </c>
      <c r="D243">
        <v>118</v>
      </c>
      <c r="E243">
        <v>47</v>
      </c>
      <c r="F243">
        <v>165</v>
      </c>
    </row>
    <row r="244" spans="1:6">
      <c r="A244">
        <v>8</v>
      </c>
      <c r="B244">
        <v>29</v>
      </c>
      <c r="C244" t="s">
        <v>439</v>
      </c>
      <c r="D244">
        <v>147</v>
      </c>
      <c r="E244">
        <v>30</v>
      </c>
      <c r="F244">
        <v>177</v>
      </c>
    </row>
    <row r="245" spans="1:6">
      <c r="A245">
        <v>8</v>
      </c>
      <c r="B245">
        <v>30</v>
      </c>
      <c r="C245" t="s">
        <v>440</v>
      </c>
      <c r="D245">
        <v>138</v>
      </c>
      <c r="E245">
        <v>26</v>
      </c>
      <c r="F245">
        <v>164</v>
      </c>
    </row>
    <row r="246" spans="1:6">
      <c r="A246">
        <v>8</v>
      </c>
      <c r="B246">
        <v>31</v>
      </c>
      <c r="C246" t="s">
        <v>441</v>
      </c>
      <c r="D246">
        <v>122</v>
      </c>
      <c r="E246">
        <v>85</v>
      </c>
      <c r="F246">
        <v>207</v>
      </c>
    </row>
    <row r="247" spans="1:6">
      <c r="A247">
        <v>8</v>
      </c>
      <c r="B247">
        <v>32</v>
      </c>
      <c r="C247" t="s">
        <v>442</v>
      </c>
      <c r="D247">
        <v>217</v>
      </c>
      <c r="E247">
        <v>80</v>
      </c>
      <c r="F247">
        <v>297</v>
      </c>
    </row>
    <row r="248" spans="1:6">
      <c r="A248">
        <v>9</v>
      </c>
      <c r="B248">
        <v>1</v>
      </c>
      <c r="C248" t="s">
        <v>104</v>
      </c>
      <c r="D248">
        <v>125</v>
      </c>
      <c r="E248">
        <v>410</v>
      </c>
      <c r="F248">
        <v>535</v>
      </c>
    </row>
    <row r="249" spans="1:6">
      <c r="A249">
        <v>9</v>
      </c>
      <c r="B249">
        <v>2</v>
      </c>
      <c r="C249" t="s">
        <v>106</v>
      </c>
      <c r="D249">
        <v>129</v>
      </c>
      <c r="E249">
        <v>403</v>
      </c>
      <c r="F249">
        <v>532</v>
      </c>
    </row>
    <row r="250" spans="1:6">
      <c r="A250">
        <v>9</v>
      </c>
      <c r="B250">
        <v>3</v>
      </c>
      <c r="C250" t="s">
        <v>443</v>
      </c>
      <c r="D250">
        <v>221</v>
      </c>
      <c r="E250">
        <v>299</v>
      </c>
      <c r="F250">
        <v>520</v>
      </c>
    </row>
    <row r="251" spans="1:6">
      <c r="A251">
        <v>9</v>
      </c>
      <c r="B251">
        <v>4</v>
      </c>
      <c r="C251" t="s">
        <v>108</v>
      </c>
      <c r="D251">
        <v>140</v>
      </c>
      <c r="E251">
        <v>433</v>
      </c>
      <c r="F251">
        <v>573</v>
      </c>
    </row>
    <row r="252" spans="1:6">
      <c r="A252">
        <v>9</v>
      </c>
      <c r="B252">
        <v>5</v>
      </c>
      <c r="C252" t="s">
        <v>444</v>
      </c>
      <c r="D252">
        <v>200</v>
      </c>
      <c r="E252">
        <v>149</v>
      </c>
      <c r="F252">
        <v>349</v>
      </c>
    </row>
    <row r="253" spans="1:6">
      <c r="A253">
        <v>9</v>
      </c>
      <c r="B253">
        <v>6</v>
      </c>
      <c r="C253" t="s">
        <v>111</v>
      </c>
      <c r="D253">
        <v>160</v>
      </c>
      <c r="E253">
        <v>332</v>
      </c>
      <c r="F253">
        <v>492</v>
      </c>
    </row>
    <row r="254" spans="1:6">
      <c r="A254">
        <v>9</v>
      </c>
      <c r="B254">
        <v>7</v>
      </c>
      <c r="C254" t="s">
        <v>445</v>
      </c>
      <c r="D254">
        <v>90</v>
      </c>
      <c r="E254">
        <v>157</v>
      </c>
      <c r="F254">
        <v>247</v>
      </c>
    </row>
    <row r="255" spans="1:6">
      <c r="A255">
        <v>9</v>
      </c>
      <c r="B255">
        <v>8</v>
      </c>
      <c r="C255" t="s">
        <v>446</v>
      </c>
      <c r="D255">
        <v>210</v>
      </c>
      <c r="E255">
        <v>230</v>
      </c>
      <c r="F255">
        <v>440</v>
      </c>
    </row>
    <row r="256" spans="1:6">
      <c r="A256">
        <v>9</v>
      </c>
      <c r="B256">
        <v>9</v>
      </c>
      <c r="C256" t="s">
        <v>447</v>
      </c>
      <c r="D256">
        <v>165</v>
      </c>
      <c r="E256">
        <v>323</v>
      </c>
      <c r="F256">
        <v>488</v>
      </c>
    </row>
    <row r="257" spans="1:6">
      <c r="A257">
        <v>9</v>
      </c>
      <c r="B257">
        <v>10</v>
      </c>
      <c r="C257" t="s">
        <v>448</v>
      </c>
      <c r="D257">
        <v>141</v>
      </c>
      <c r="E257">
        <v>159</v>
      </c>
      <c r="F257">
        <v>300</v>
      </c>
    </row>
    <row r="258" spans="1:6">
      <c r="A258">
        <v>9</v>
      </c>
      <c r="B258">
        <v>11</v>
      </c>
      <c r="C258" t="s">
        <v>449</v>
      </c>
      <c r="D258">
        <v>175</v>
      </c>
      <c r="E258">
        <v>185</v>
      </c>
      <c r="F258">
        <v>360</v>
      </c>
    </row>
    <row r="259" spans="1:6">
      <c r="A259">
        <v>9</v>
      </c>
      <c r="B259">
        <v>12</v>
      </c>
      <c r="C259" t="s">
        <v>450</v>
      </c>
      <c r="D259">
        <v>108</v>
      </c>
      <c r="E259">
        <v>169</v>
      </c>
      <c r="F259">
        <v>277</v>
      </c>
    </row>
    <row r="260" spans="1:6">
      <c r="A260">
        <v>9</v>
      </c>
      <c r="B260">
        <v>13</v>
      </c>
      <c r="C260" t="s">
        <v>451</v>
      </c>
      <c r="D260">
        <v>260</v>
      </c>
      <c r="E260">
        <v>122</v>
      </c>
      <c r="F260">
        <v>382</v>
      </c>
    </row>
    <row r="261" spans="1:6">
      <c r="A261">
        <v>9</v>
      </c>
      <c r="B261">
        <v>14</v>
      </c>
      <c r="C261" t="s">
        <v>452</v>
      </c>
      <c r="D261">
        <v>253</v>
      </c>
      <c r="E261">
        <v>259</v>
      </c>
      <c r="F261">
        <v>512</v>
      </c>
    </row>
    <row r="262" spans="1:6">
      <c r="A262">
        <v>9</v>
      </c>
      <c r="B262">
        <v>15</v>
      </c>
      <c r="C262" t="s">
        <v>453</v>
      </c>
      <c r="D262">
        <v>315</v>
      </c>
      <c r="E262">
        <v>99</v>
      </c>
      <c r="F262">
        <v>414</v>
      </c>
    </row>
    <row r="263" spans="1:6">
      <c r="A263">
        <v>9</v>
      </c>
      <c r="B263">
        <v>16</v>
      </c>
      <c r="C263" t="s">
        <v>112</v>
      </c>
      <c r="D263">
        <v>373</v>
      </c>
      <c r="E263">
        <v>58</v>
      </c>
      <c r="F263">
        <v>431</v>
      </c>
    </row>
    <row r="264" spans="1:6">
      <c r="A264">
        <v>9</v>
      </c>
      <c r="B264">
        <v>17</v>
      </c>
      <c r="C264" t="s">
        <v>454</v>
      </c>
      <c r="D264">
        <v>401</v>
      </c>
      <c r="E264">
        <v>107</v>
      </c>
      <c r="F264">
        <v>508</v>
      </c>
    </row>
    <row r="265" spans="1:6">
      <c r="A265">
        <v>9</v>
      </c>
      <c r="B265">
        <v>18</v>
      </c>
      <c r="C265" t="s">
        <v>455</v>
      </c>
      <c r="D265">
        <v>135</v>
      </c>
      <c r="E265">
        <v>270</v>
      </c>
      <c r="F265">
        <v>405</v>
      </c>
    </row>
    <row r="266" spans="1:6">
      <c r="A266">
        <v>9</v>
      </c>
      <c r="B266">
        <v>19</v>
      </c>
      <c r="C266" t="s">
        <v>456</v>
      </c>
      <c r="D266">
        <v>231</v>
      </c>
      <c r="E266">
        <v>41</v>
      </c>
      <c r="F266">
        <v>272</v>
      </c>
    </row>
    <row r="267" spans="1:6">
      <c r="A267">
        <v>9</v>
      </c>
      <c r="B267">
        <v>20</v>
      </c>
      <c r="C267" t="s">
        <v>457</v>
      </c>
      <c r="D267">
        <v>310</v>
      </c>
      <c r="E267">
        <v>24</v>
      </c>
      <c r="F267">
        <v>334</v>
      </c>
    </row>
    <row r="268" spans="1:6">
      <c r="A268">
        <v>9</v>
      </c>
      <c r="B268">
        <v>21</v>
      </c>
      <c r="C268" t="s">
        <v>458</v>
      </c>
      <c r="D268">
        <v>172</v>
      </c>
      <c r="E268">
        <v>458</v>
      </c>
      <c r="F268">
        <v>630</v>
      </c>
    </row>
    <row r="269" spans="1:6">
      <c r="A269">
        <v>9</v>
      </c>
      <c r="B269">
        <v>22</v>
      </c>
      <c r="C269" t="s">
        <v>459</v>
      </c>
      <c r="D269">
        <v>130</v>
      </c>
      <c r="E269">
        <v>130</v>
      </c>
      <c r="F269">
        <v>260</v>
      </c>
    </row>
    <row r="270" spans="1:6">
      <c r="A270">
        <v>9</v>
      </c>
      <c r="B270">
        <v>23</v>
      </c>
      <c r="C270" t="s">
        <v>14</v>
      </c>
      <c r="D270">
        <v>112</v>
      </c>
      <c r="E270">
        <v>235</v>
      </c>
      <c r="F270">
        <v>347</v>
      </c>
    </row>
    <row r="271" spans="1:6">
      <c r="A271">
        <v>9</v>
      </c>
      <c r="B271">
        <v>24</v>
      </c>
      <c r="C271" t="s">
        <v>115</v>
      </c>
      <c r="D271">
        <v>105</v>
      </c>
      <c r="E271">
        <v>325</v>
      </c>
      <c r="F271">
        <v>430</v>
      </c>
    </row>
    <row r="272" spans="1:6">
      <c r="A272">
        <v>9</v>
      </c>
      <c r="B272">
        <v>25</v>
      </c>
      <c r="C272" t="s">
        <v>2</v>
      </c>
      <c r="D272">
        <v>256</v>
      </c>
      <c r="E272">
        <v>580</v>
      </c>
      <c r="F272">
        <v>836</v>
      </c>
    </row>
    <row r="273" spans="1:6">
      <c r="A273">
        <v>9</v>
      </c>
      <c r="B273">
        <v>26</v>
      </c>
      <c r="C273" t="s">
        <v>460</v>
      </c>
      <c r="D273">
        <v>259</v>
      </c>
      <c r="E273">
        <v>160</v>
      </c>
      <c r="F273">
        <v>419</v>
      </c>
    </row>
    <row r="274" spans="1:6">
      <c r="A274">
        <v>9</v>
      </c>
      <c r="B274">
        <v>27</v>
      </c>
      <c r="C274" t="s">
        <v>461</v>
      </c>
      <c r="D274">
        <v>262</v>
      </c>
      <c r="E274">
        <v>136</v>
      </c>
      <c r="F274">
        <v>398</v>
      </c>
    </row>
    <row r="275" spans="1:6">
      <c r="A275">
        <v>9</v>
      </c>
      <c r="B275">
        <v>28</v>
      </c>
      <c r="C275" t="s">
        <v>462</v>
      </c>
      <c r="D275">
        <v>269</v>
      </c>
      <c r="E275">
        <v>200</v>
      </c>
      <c r="F275">
        <v>469</v>
      </c>
    </row>
    <row r="276" spans="1:6">
      <c r="A276">
        <v>9</v>
      </c>
      <c r="B276">
        <v>29</v>
      </c>
      <c r="C276" t="s">
        <v>116</v>
      </c>
      <c r="D276">
        <v>181</v>
      </c>
      <c r="E276">
        <v>362</v>
      </c>
      <c r="F276">
        <v>543</v>
      </c>
    </row>
    <row r="277" spans="1:6">
      <c r="A277">
        <v>9</v>
      </c>
      <c r="B277">
        <v>30</v>
      </c>
      <c r="C277" t="s">
        <v>16</v>
      </c>
      <c r="D277">
        <v>26</v>
      </c>
      <c r="E277">
        <v>186</v>
      </c>
      <c r="F277">
        <v>212</v>
      </c>
    </row>
    <row r="278" spans="1:6">
      <c r="A278">
        <v>9</v>
      </c>
      <c r="B278">
        <v>31</v>
      </c>
      <c r="C278" t="s">
        <v>1588</v>
      </c>
      <c r="D278">
        <v>0</v>
      </c>
      <c r="E278">
        <v>0</v>
      </c>
      <c r="F278">
        <v>0</v>
      </c>
    </row>
    <row r="279" spans="1:6">
      <c r="A279">
        <v>10</v>
      </c>
      <c r="B279">
        <v>1</v>
      </c>
      <c r="C279" t="s">
        <v>105</v>
      </c>
      <c r="D279">
        <v>123</v>
      </c>
      <c r="E279">
        <v>243</v>
      </c>
      <c r="F279">
        <v>366</v>
      </c>
    </row>
    <row r="280" spans="1:6">
      <c r="A280">
        <v>10</v>
      </c>
      <c r="B280">
        <v>2</v>
      </c>
      <c r="C280" t="s">
        <v>107</v>
      </c>
      <c r="D280">
        <v>193</v>
      </c>
      <c r="E280">
        <v>141</v>
      </c>
      <c r="F280">
        <v>334</v>
      </c>
    </row>
    <row r="281" spans="1:6">
      <c r="A281">
        <v>10</v>
      </c>
      <c r="B281">
        <v>3</v>
      </c>
      <c r="C281" t="s">
        <v>463</v>
      </c>
      <c r="D281">
        <v>94</v>
      </c>
      <c r="E281">
        <v>349</v>
      </c>
      <c r="F281">
        <v>443</v>
      </c>
    </row>
    <row r="282" spans="1:6">
      <c r="A282">
        <v>10</v>
      </c>
      <c r="B282">
        <v>4</v>
      </c>
      <c r="C282" t="s">
        <v>109</v>
      </c>
      <c r="D282">
        <v>100</v>
      </c>
      <c r="E282">
        <v>782</v>
      </c>
      <c r="F282">
        <v>882</v>
      </c>
    </row>
    <row r="283" spans="1:6">
      <c r="A283">
        <v>10</v>
      </c>
      <c r="B283">
        <v>5</v>
      </c>
      <c r="C283" t="s">
        <v>110</v>
      </c>
      <c r="D283">
        <v>90</v>
      </c>
      <c r="E283">
        <v>147</v>
      </c>
      <c r="F283">
        <v>237</v>
      </c>
    </row>
    <row r="284" spans="1:6">
      <c r="A284">
        <v>10</v>
      </c>
      <c r="B284">
        <v>6</v>
      </c>
      <c r="C284" t="s">
        <v>464</v>
      </c>
      <c r="D284">
        <v>160</v>
      </c>
      <c r="E284">
        <v>265</v>
      </c>
      <c r="F284">
        <v>425</v>
      </c>
    </row>
    <row r="285" spans="1:6">
      <c r="A285">
        <v>10</v>
      </c>
      <c r="B285">
        <v>7</v>
      </c>
      <c r="C285" t="s">
        <v>465</v>
      </c>
      <c r="D285">
        <v>223</v>
      </c>
      <c r="E285">
        <v>151</v>
      </c>
      <c r="F285">
        <v>374</v>
      </c>
    </row>
    <row r="286" spans="1:6">
      <c r="A286">
        <v>10</v>
      </c>
      <c r="B286">
        <v>8</v>
      </c>
      <c r="C286" t="s">
        <v>466</v>
      </c>
      <c r="D286">
        <v>118</v>
      </c>
      <c r="E286">
        <v>72</v>
      </c>
      <c r="F286">
        <v>190</v>
      </c>
    </row>
    <row r="287" spans="1:6">
      <c r="A287">
        <v>10</v>
      </c>
      <c r="B287">
        <v>9</v>
      </c>
      <c r="C287" t="s">
        <v>10</v>
      </c>
      <c r="D287">
        <v>182</v>
      </c>
      <c r="E287">
        <v>174</v>
      </c>
      <c r="F287">
        <v>356</v>
      </c>
    </row>
    <row r="288" spans="1:6">
      <c r="A288">
        <v>10</v>
      </c>
      <c r="B288">
        <v>10</v>
      </c>
      <c r="C288" t="s">
        <v>467</v>
      </c>
      <c r="D288">
        <v>122</v>
      </c>
      <c r="E288">
        <v>363</v>
      </c>
      <c r="F288">
        <v>485</v>
      </c>
    </row>
    <row r="289" spans="1:6">
      <c r="A289">
        <v>10</v>
      </c>
      <c r="B289">
        <v>11</v>
      </c>
      <c r="C289" t="s">
        <v>468</v>
      </c>
      <c r="D289">
        <v>30</v>
      </c>
      <c r="E289">
        <v>160</v>
      </c>
      <c r="F289">
        <v>190</v>
      </c>
    </row>
    <row r="290" spans="1:6">
      <c r="A290">
        <v>10</v>
      </c>
      <c r="B290">
        <v>12</v>
      </c>
      <c r="C290" t="s">
        <v>469</v>
      </c>
      <c r="D290">
        <v>162</v>
      </c>
      <c r="E290">
        <v>230</v>
      </c>
      <c r="F290">
        <v>392</v>
      </c>
    </row>
    <row r="291" spans="1:6">
      <c r="A291">
        <v>10</v>
      </c>
      <c r="B291">
        <v>13</v>
      </c>
      <c r="C291" t="s">
        <v>470</v>
      </c>
      <c r="D291">
        <v>126</v>
      </c>
      <c r="E291">
        <v>161</v>
      </c>
      <c r="F291">
        <v>287</v>
      </c>
    </row>
    <row r="292" spans="1:6">
      <c r="A292">
        <v>10</v>
      </c>
      <c r="B292">
        <v>14</v>
      </c>
      <c r="C292" t="s">
        <v>471</v>
      </c>
      <c r="D292">
        <v>114</v>
      </c>
      <c r="E292">
        <v>181</v>
      </c>
      <c r="F292">
        <v>295</v>
      </c>
    </row>
    <row r="293" spans="1:6">
      <c r="A293">
        <v>10</v>
      </c>
      <c r="B293">
        <v>15</v>
      </c>
      <c r="C293" t="s">
        <v>472</v>
      </c>
      <c r="D293">
        <v>113</v>
      </c>
      <c r="E293">
        <v>119</v>
      </c>
      <c r="F293">
        <v>232</v>
      </c>
    </row>
    <row r="294" spans="1:6">
      <c r="A294">
        <v>10</v>
      </c>
      <c r="B294">
        <v>16</v>
      </c>
      <c r="C294" t="s">
        <v>113</v>
      </c>
      <c r="D294">
        <v>82</v>
      </c>
      <c r="E294">
        <v>370</v>
      </c>
      <c r="F294">
        <v>452</v>
      </c>
    </row>
    <row r="295" spans="1:6">
      <c r="A295">
        <v>10</v>
      </c>
      <c r="B295">
        <v>17</v>
      </c>
      <c r="C295" t="s">
        <v>473</v>
      </c>
      <c r="D295">
        <v>196</v>
      </c>
      <c r="E295">
        <v>400</v>
      </c>
      <c r="F295">
        <v>596</v>
      </c>
    </row>
    <row r="296" spans="1:6">
      <c r="A296">
        <v>10</v>
      </c>
      <c r="B296">
        <v>18</v>
      </c>
      <c r="C296" t="s">
        <v>12</v>
      </c>
      <c r="D296">
        <v>176</v>
      </c>
      <c r="E296">
        <v>81</v>
      </c>
      <c r="F296">
        <v>257</v>
      </c>
    </row>
    <row r="297" spans="1:6">
      <c r="A297">
        <v>10</v>
      </c>
      <c r="B297">
        <v>19</v>
      </c>
      <c r="C297" t="s">
        <v>474</v>
      </c>
      <c r="D297">
        <v>115</v>
      </c>
      <c r="E297">
        <v>75</v>
      </c>
      <c r="F297">
        <v>190</v>
      </c>
    </row>
    <row r="298" spans="1:6">
      <c r="A298">
        <v>10</v>
      </c>
      <c r="B298">
        <v>20</v>
      </c>
      <c r="C298" t="s">
        <v>475</v>
      </c>
      <c r="D298">
        <v>176</v>
      </c>
      <c r="E298">
        <v>80</v>
      </c>
      <c r="F298">
        <v>256</v>
      </c>
    </row>
    <row r="299" spans="1:6">
      <c r="A299">
        <v>10</v>
      </c>
      <c r="B299">
        <v>21</v>
      </c>
      <c r="C299" t="s">
        <v>476</v>
      </c>
      <c r="D299">
        <v>240</v>
      </c>
      <c r="E299">
        <v>124</v>
      </c>
      <c r="F299">
        <v>364</v>
      </c>
    </row>
    <row r="300" spans="1:6">
      <c r="A300">
        <v>10</v>
      </c>
      <c r="B300">
        <v>22</v>
      </c>
      <c r="C300" t="s">
        <v>477</v>
      </c>
      <c r="D300">
        <v>207</v>
      </c>
      <c r="E300">
        <v>212</v>
      </c>
      <c r="F300">
        <v>419</v>
      </c>
    </row>
    <row r="301" spans="1:6">
      <c r="A301">
        <v>10</v>
      </c>
      <c r="B301">
        <v>23</v>
      </c>
      <c r="C301" t="s">
        <v>478</v>
      </c>
      <c r="D301">
        <v>131</v>
      </c>
      <c r="E301">
        <v>187</v>
      </c>
      <c r="F301">
        <v>318</v>
      </c>
    </row>
    <row r="302" spans="1:6">
      <c r="A302">
        <v>10</v>
      </c>
      <c r="B302">
        <v>24</v>
      </c>
      <c r="C302" t="s">
        <v>479</v>
      </c>
      <c r="D302">
        <v>210</v>
      </c>
      <c r="E302">
        <v>67</v>
      </c>
      <c r="F302">
        <v>277</v>
      </c>
    </row>
    <row r="303" spans="1:6">
      <c r="A303">
        <v>10</v>
      </c>
      <c r="B303">
        <v>25</v>
      </c>
      <c r="C303" t="s">
        <v>480</v>
      </c>
      <c r="D303">
        <v>246</v>
      </c>
      <c r="E303">
        <v>141</v>
      </c>
      <c r="F303">
        <v>387</v>
      </c>
    </row>
    <row r="304" spans="1:6">
      <c r="A304">
        <v>10</v>
      </c>
      <c r="B304">
        <v>26</v>
      </c>
      <c r="C304" t="s">
        <v>481</v>
      </c>
      <c r="D304">
        <v>180</v>
      </c>
      <c r="E304">
        <v>136</v>
      </c>
      <c r="F304">
        <v>316</v>
      </c>
    </row>
    <row r="305" spans="1:6">
      <c r="A305">
        <v>10</v>
      </c>
      <c r="B305">
        <v>27</v>
      </c>
      <c r="C305" t="s">
        <v>482</v>
      </c>
      <c r="D305">
        <v>183</v>
      </c>
      <c r="E305">
        <v>98</v>
      </c>
      <c r="F305">
        <v>281</v>
      </c>
    </row>
    <row r="306" spans="1:6">
      <c r="A306">
        <v>10</v>
      </c>
      <c r="B306">
        <v>28</v>
      </c>
      <c r="C306" t="s">
        <v>483</v>
      </c>
      <c r="D306">
        <v>158</v>
      </c>
      <c r="E306">
        <v>250</v>
      </c>
      <c r="F306">
        <v>408</v>
      </c>
    </row>
    <row r="307" spans="1:6">
      <c r="A307">
        <v>10</v>
      </c>
      <c r="B307">
        <v>29</v>
      </c>
      <c r="C307" t="s">
        <v>15</v>
      </c>
      <c r="D307">
        <v>88</v>
      </c>
      <c r="E307">
        <v>296</v>
      </c>
      <c r="F307">
        <v>384</v>
      </c>
    </row>
    <row r="308" spans="1:6">
      <c r="A308">
        <v>10</v>
      </c>
      <c r="B308">
        <v>30</v>
      </c>
      <c r="C308" t="s">
        <v>484</v>
      </c>
      <c r="D308">
        <v>339</v>
      </c>
      <c r="E308">
        <v>62</v>
      </c>
      <c r="F308">
        <v>401</v>
      </c>
    </row>
    <row r="309" spans="1:6">
      <c r="A309">
        <v>10</v>
      </c>
      <c r="B309">
        <v>31</v>
      </c>
      <c r="C309" t="s">
        <v>17</v>
      </c>
      <c r="D309">
        <v>216</v>
      </c>
      <c r="E309">
        <v>39</v>
      </c>
      <c r="F309">
        <v>255</v>
      </c>
    </row>
    <row r="310" spans="1:6">
      <c r="A310">
        <v>10</v>
      </c>
      <c r="B310">
        <v>32</v>
      </c>
      <c r="C310" t="s">
        <v>485</v>
      </c>
      <c r="D310">
        <v>145</v>
      </c>
      <c r="E310">
        <v>302</v>
      </c>
      <c r="F310">
        <v>447</v>
      </c>
    </row>
    <row r="311" spans="1:6">
      <c r="A311">
        <v>10</v>
      </c>
      <c r="B311">
        <v>33</v>
      </c>
      <c r="C311" t="s">
        <v>486</v>
      </c>
      <c r="D311">
        <v>229</v>
      </c>
      <c r="E311">
        <v>20</v>
      </c>
      <c r="F311">
        <v>249</v>
      </c>
    </row>
    <row r="312" spans="1:6">
      <c r="A312">
        <v>11</v>
      </c>
      <c r="B312">
        <v>1</v>
      </c>
      <c r="C312" t="s">
        <v>7</v>
      </c>
      <c r="D312">
        <v>130</v>
      </c>
      <c r="E312">
        <v>266</v>
      </c>
      <c r="F312">
        <v>396</v>
      </c>
    </row>
    <row r="313" spans="1:6">
      <c r="A313">
        <v>11</v>
      </c>
      <c r="B313">
        <v>2</v>
      </c>
      <c r="C313" t="s">
        <v>8</v>
      </c>
      <c r="D313">
        <v>155</v>
      </c>
      <c r="E313">
        <v>80</v>
      </c>
      <c r="F313">
        <v>235</v>
      </c>
    </row>
    <row r="314" spans="1:6">
      <c r="A314">
        <v>11</v>
      </c>
      <c r="B314">
        <v>3</v>
      </c>
      <c r="C314" t="s">
        <v>9</v>
      </c>
      <c r="D314">
        <v>256</v>
      </c>
      <c r="E314">
        <v>89</v>
      </c>
      <c r="F314">
        <v>345</v>
      </c>
    </row>
    <row r="315" spans="1:6">
      <c r="A315">
        <v>11</v>
      </c>
      <c r="B315">
        <v>4</v>
      </c>
      <c r="C315" t="s">
        <v>487</v>
      </c>
      <c r="D315">
        <v>94</v>
      </c>
      <c r="E315">
        <v>96</v>
      </c>
      <c r="F315">
        <v>190</v>
      </c>
    </row>
    <row r="316" spans="1:6">
      <c r="A316">
        <v>11</v>
      </c>
      <c r="B316">
        <v>5</v>
      </c>
      <c r="C316" t="s">
        <v>488</v>
      </c>
      <c r="D316">
        <v>4</v>
      </c>
      <c r="E316">
        <v>164</v>
      </c>
      <c r="F316">
        <v>168</v>
      </c>
    </row>
    <row r="317" spans="1:6">
      <c r="A317">
        <v>11</v>
      </c>
      <c r="B317">
        <v>6</v>
      </c>
      <c r="C317" t="s">
        <v>489</v>
      </c>
      <c r="D317">
        <v>355</v>
      </c>
      <c r="E317">
        <v>210</v>
      </c>
      <c r="F317">
        <v>565</v>
      </c>
    </row>
    <row r="318" spans="1:6">
      <c r="A318">
        <v>11</v>
      </c>
      <c r="B318">
        <v>7</v>
      </c>
      <c r="C318" t="s">
        <v>490</v>
      </c>
      <c r="D318">
        <v>162</v>
      </c>
      <c r="E318">
        <v>78</v>
      </c>
      <c r="F318">
        <v>240</v>
      </c>
    </row>
    <row r="319" spans="1:6">
      <c r="A319">
        <v>11</v>
      </c>
      <c r="B319">
        <v>8</v>
      </c>
      <c r="C319" t="s">
        <v>491</v>
      </c>
      <c r="D319">
        <v>400</v>
      </c>
      <c r="E319">
        <v>90</v>
      </c>
      <c r="F319">
        <v>490</v>
      </c>
    </row>
    <row r="320" spans="1:6">
      <c r="A320">
        <v>11</v>
      </c>
      <c r="B320">
        <v>9</v>
      </c>
      <c r="C320" t="s">
        <v>492</v>
      </c>
      <c r="D320">
        <v>410</v>
      </c>
      <c r="E320">
        <v>200</v>
      </c>
      <c r="F320">
        <v>610</v>
      </c>
    </row>
    <row r="321" spans="1:6">
      <c r="A321">
        <v>11</v>
      </c>
      <c r="B321">
        <v>10</v>
      </c>
      <c r="C321" t="s">
        <v>11</v>
      </c>
      <c r="D321">
        <v>171</v>
      </c>
      <c r="E321">
        <v>134</v>
      </c>
      <c r="F321">
        <v>305</v>
      </c>
    </row>
    <row r="322" spans="1:6">
      <c r="A322">
        <v>11</v>
      </c>
      <c r="B322">
        <v>11</v>
      </c>
      <c r="C322" t="s">
        <v>493</v>
      </c>
      <c r="D322">
        <v>151</v>
      </c>
      <c r="E322">
        <v>94</v>
      </c>
      <c r="F322">
        <v>245</v>
      </c>
    </row>
    <row r="323" spans="1:6">
      <c r="A323">
        <v>11</v>
      </c>
      <c r="B323">
        <v>12</v>
      </c>
      <c r="C323" t="s">
        <v>494</v>
      </c>
      <c r="D323">
        <v>200</v>
      </c>
      <c r="E323">
        <v>185</v>
      </c>
      <c r="F323">
        <v>385</v>
      </c>
    </row>
    <row r="324" spans="1:6">
      <c r="A324">
        <v>11</v>
      </c>
      <c r="B324">
        <v>13</v>
      </c>
      <c r="C324" t="s">
        <v>495</v>
      </c>
      <c r="D324">
        <v>120</v>
      </c>
      <c r="E324">
        <v>165</v>
      </c>
      <c r="F324">
        <v>285</v>
      </c>
    </row>
    <row r="325" spans="1:6">
      <c r="A325">
        <v>11</v>
      </c>
      <c r="B325">
        <v>14</v>
      </c>
      <c r="C325" t="s">
        <v>496</v>
      </c>
      <c r="D325">
        <v>106</v>
      </c>
      <c r="E325">
        <v>176</v>
      </c>
      <c r="F325">
        <v>282</v>
      </c>
    </row>
    <row r="326" spans="1:6">
      <c r="A326">
        <v>11</v>
      </c>
      <c r="B326">
        <v>15</v>
      </c>
      <c r="C326" t="s">
        <v>497</v>
      </c>
      <c r="D326">
        <v>50</v>
      </c>
      <c r="E326">
        <v>72</v>
      </c>
      <c r="F326">
        <v>122</v>
      </c>
    </row>
    <row r="327" spans="1:6">
      <c r="A327">
        <v>11</v>
      </c>
      <c r="B327">
        <v>16</v>
      </c>
      <c r="C327" t="s">
        <v>498</v>
      </c>
      <c r="D327">
        <v>160</v>
      </c>
      <c r="E327">
        <v>535</v>
      </c>
      <c r="F327">
        <v>695</v>
      </c>
    </row>
    <row r="328" spans="1:6">
      <c r="A328">
        <v>11</v>
      </c>
      <c r="B328">
        <v>17</v>
      </c>
      <c r="C328" t="s">
        <v>499</v>
      </c>
      <c r="D328">
        <v>194</v>
      </c>
      <c r="E328">
        <v>236</v>
      </c>
      <c r="F328">
        <v>430</v>
      </c>
    </row>
    <row r="329" spans="1:6">
      <c r="A329">
        <v>11</v>
      </c>
      <c r="B329">
        <v>18</v>
      </c>
      <c r="C329" t="s">
        <v>13</v>
      </c>
      <c r="D329">
        <v>235</v>
      </c>
      <c r="E329">
        <v>406</v>
      </c>
      <c r="F329">
        <v>641</v>
      </c>
    </row>
    <row r="330" spans="1:6">
      <c r="A330">
        <v>11</v>
      </c>
      <c r="B330">
        <v>19</v>
      </c>
      <c r="C330" t="s">
        <v>500</v>
      </c>
      <c r="D330">
        <v>200</v>
      </c>
      <c r="E330">
        <v>130</v>
      </c>
      <c r="F330">
        <v>330</v>
      </c>
    </row>
    <row r="331" spans="1:6">
      <c r="A331">
        <v>11</v>
      </c>
      <c r="B331">
        <v>20</v>
      </c>
      <c r="C331" t="s">
        <v>114</v>
      </c>
      <c r="D331">
        <v>138</v>
      </c>
      <c r="E331">
        <v>67</v>
      </c>
      <c r="F331">
        <v>205</v>
      </c>
    </row>
    <row r="332" spans="1:6">
      <c r="A332">
        <v>11</v>
      </c>
      <c r="B332">
        <v>21</v>
      </c>
      <c r="C332" t="s">
        <v>501</v>
      </c>
      <c r="D332">
        <v>238</v>
      </c>
      <c r="E332">
        <v>235</v>
      </c>
      <c r="F332">
        <v>473</v>
      </c>
    </row>
    <row r="333" spans="1:6">
      <c r="A333">
        <v>11</v>
      </c>
      <c r="B333">
        <v>22</v>
      </c>
      <c r="C333" t="s">
        <v>502</v>
      </c>
      <c r="D333">
        <v>327</v>
      </c>
      <c r="E333">
        <v>284</v>
      </c>
      <c r="F333">
        <v>611</v>
      </c>
    </row>
    <row r="334" spans="1:6">
      <c r="A334">
        <v>11</v>
      </c>
      <c r="B334">
        <v>23</v>
      </c>
      <c r="C334" t="s">
        <v>503</v>
      </c>
      <c r="D334">
        <v>152</v>
      </c>
      <c r="E334">
        <v>111</v>
      </c>
      <c r="F334">
        <v>263</v>
      </c>
    </row>
    <row r="335" spans="1:6">
      <c r="A335">
        <v>11</v>
      </c>
      <c r="B335">
        <v>24</v>
      </c>
      <c r="C335" t="s">
        <v>504</v>
      </c>
      <c r="D335">
        <v>0</v>
      </c>
      <c r="E335">
        <v>0</v>
      </c>
      <c r="F335">
        <v>0</v>
      </c>
    </row>
    <row r="336" spans="1:6">
      <c r="A336">
        <v>11</v>
      </c>
      <c r="B336">
        <v>25</v>
      </c>
      <c r="C336" t="s">
        <v>505</v>
      </c>
      <c r="D336">
        <v>317</v>
      </c>
      <c r="E336">
        <v>72</v>
      </c>
      <c r="F336">
        <v>389</v>
      </c>
    </row>
    <row r="337" spans="1:6">
      <c r="A337">
        <v>11</v>
      </c>
      <c r="B337">
        <v>26</v>
      </c>
      <c r="C337" t="s">
        <v>506</v>
      </c>
      <c r="D337">
        <v>0</v>
      </c>
      <c r="E337">
        <v>0</v>
      </c>
      <c r="F337">
        <v>0</v>
      </c>
    </row>
    <row r="338" spans="1:6">
      <c r="A338">
        <v>11</v>
      </c>
      <c r="B338">
        <v>27</v>
      </c>
      <c r="C338" t="s">
        <v>507</v>
      </c>
      <c r="D338">
        <v>207</v>
      </c>
      <c r="E338">
        <v>33</v>
      </c>
      <c r="F338">
        <v>240</v>
      </c>
    </row>
    <row r="339" spans="1:6">
      <c r="A339">
        <v>11</v>
      </c>
      <c r="B339">
        <v>28</v>
      </c>
      <c r="C339" t="s">
        <v>508</v>
      </c>
      <c r="D339">
        <v>0</v>
      </c>
      <c r="E339">
        <v>0</v>
      </c>
      <c r="F339">
        <v>0</v>
      </c>
    </row>
    <row r="340" spans="1:6">
      <c r="A340">
        <v>11</v>
      </c>
      <c r="B340">
        <v>29</v>
      </c>
      <c r="C340" t="s">
        <v>509</v>
      </c>
      <c r="D340">
        <v>153</v>
      </c>
      <c r="E340">
        <v>13</v>
      </c>
      <c r="F340">
        <v>166</v>
      </c>
    </row>
    <row r="341" spans="1:6">
      <c r="A341">
        <v>11</v>
      </c>
      <c r="B341">
        <v>30</v>
      </c>
      <c r="C341" t="s">
        <v>510</v>
      </c>
      <c r="D341">
        <v>178</v>
      </c>
      <c r="E341">
        <v>24</v>
      </c>
      <c r="F341">
        <v>202</v>
      </c>
    </row>
    <row r="342" spans="1:6">
      <c r="A342">
        <v>11</v>
      </c>
      <c r="B342">
        <v>31</v>
      </c>
      <c r="C342" t="s">
        <v>511</v>
      </c>
      <c r="D342">
        <v>432</v>
      </c>
      <c r="E342">
        <v>97</v>
      </c>
      <c r="F342">
        <v>529</v>
      </c>
    </row>
    <row r="343" spans="1:6">
      <c r="A343">
        <v>11</v>
      </c>
      <c r="B343">
        <v>32</v>
      </c>
      <c r="C343" t="s">
        <v>512</v>
      </c>
      <c r="D343">
        <v>376</v>
      </c>
      <c r="E343">
        <v>99</v>
      </c>
      <c r="F343">
        <v>475</v>
      </c>
    </row>
    <row r="344" spans="1:6">
      <c r="A344">
        <v>11</v>
      </c>
      <c r="B344">
        <v>33</v>
      </c>
      <c r="C344" t="s">
        <v>513</v>
      </c>
      <c r="D344">
        <v>503</v>
      </c>
      <c r="E344">
        <v>372</v>
      </c>
      <c r="F344">
        <v>875</v>
      </c>
    </row>
    <row r="345" spans="1:6">
      <c r="A345">
        <v>11</v>
      </c>
      <c r="B345">
        <v>34</v>
      </c>
      <c r="C345" t="s">
        <v>514</v>
      </c>
      <c r="D345">
        <v>0</v>
      </c>
      <c r="E345">
        <v>0</v>
      </c>
      <c r="F345">
        <v>0</v>
      </c>
    </row>
    <row r="346" spans="1:6">
      <c r="A346">
        <v>11</v>
      </c>
      <c r="B346">
        <v>35</v>
      </c>
      <c r="C346" t="s">
        <v>839</v>
      </c>
      <c r="D346">
        <v>166</v>
      </c>
      <c r="E346">
        <v>109</v>
      </c>
      <c r="F346">
        <v>275</v>
      </c>
    </row>
    <row r="347" spans="1:6">
      <c r="A347">
        <v>11</v>
      </c>
      <c r="B347">
        <v>36</v>
      </c>
      <c r="C347" t="s">
        <v>840</v>
      </c>
      <c r="D347">
        <v>184</v>
      </c>
      <c r="E347">
        <v>86</v>
      </c>
      <c r="F347">
        <v>270</v>
      </c>
    </row>
    <row r="348" spans="1:6">
      <c r="A348">
        <v>11</v>
      </c>
      <c r="B348">
        <v>37</v>
      </c>
      <c r="C348" t="s">
        <v>841</v>
      </c>
      <c r="D348">
        <v>205</v>
      </c>
      <c r="E348">
        <v>90</v>
      </c>
      <c r="F348">
        <v>295</v>
      </c>
    </row>
    <row r="349" spans="1:6">
      <c r="A349">
        <v>12</v>
      </c>
      <c r="B349">
        <v>1</v>
      </c>
      <c r="C349" t="s">
        <v>117</v>
      </c>
      <c r="D349">
        <v>142</v>
      </c>
      <c r="E349">
        <v>462</v>
      </c>
      <c r="F349">
        <v>604</v>
      </c>
    </row>
    <row r="350" spans="1:6">
      <c r="A350">
        <v>12</v>
      </c>
      <c r="B350">
        <v>2</v>
      </c>
      <c r="C350" t="s">
        <v>515</v>
      </c>
      <c r="D350">
        <v>170</v>
      </c>
      <c r="E350">
        <v>388</v>
      </c>
      <c r="F350">
        <v>558</v>
      </c>
    </row>
    <row r="351" spans="1:6">
      <c r="A351">
        <v>12</v>
      </c>
      <c r="B351">
        <v>3</v>
      </c>
      <c r="C351" t="s">
        <v>516</v>
      </c>
      <c r="D351">
        <v>96</v>
      </c>
      <c r="E351">
        <v>692</v>
      </c>
      <c r="F351">
        <v>788</v>
      </c>
    </row>
    <row r="352" spans="1:6">
      <c r="A352">
        <v>12</v>
      </c>
      <c r="B352">
        <v>4</v>
      </c>
      <c r="C352" t="s">
        <v>517</v>
      </c>
      <c r="D352">
        <v>49</v>
      </c>
      <c r="E352">
        <v>179</v>
      </c>
      <c r="F352">
        <v>228</v>
      </c>
    </row>
    <row r="353" spans="1:6">
      <c r="A353">
        <v>12</v>
      </c>
      <c r="B353">
        <v>5</v>
      </c>
      <c r="C353" t="s">
        <v>518</v>
      </c>
      <c r="D353">
        <v>119</v>
      </c>
      <c r="E353">
        <v>120</v>
      </c>
      <c r="F353">
        <v>239</v>
      </c>
    </row>
    <row r="354" spans="1:6">
      <c r="A354">
        <v>12</v>
      </c>
      <c r="B354">
        <v>6</v>
      </c>
      <c r="C354" t="s">
        <v>519</v>
      </c>
      <c r="D354">
        <v>86</v>
      </c>
      <c r="E354">
        <v>299</v>
      </c>
      <c r="F354">
        <v>385</v>
      </c>
    </row>
    <row r="355" spans="1:6">
      <c r="A355">
        <v>12</v>
      </c>
      <c r="B355">
        <v>7</v>
      </c>
      <c r="C355" t="s">
        <v>520</v>
      </c>
      <c r="D355">
        <v>120</v>
      </c>
      <c r="E355">
        <v>130</v>
      </c>
      <c r="F355">
        <v>250</v>
      </c>
    </row>
    <row r="356" spans="1:6">
      <c r="A356">
        <v>12</v>
      </c>
      <c r="B356">
        <v>8</v>
      </c>
      <c r="C356" t="s">
        <v>521</v>
      </c>
      <c r="D356">
        <v>108</v>
      </c>
      <c r="E356">
        <v>202</v>
      </c>
      <c r="F356">
        <v>310</v>
      </c>
    </row>
    <row r="357" spans="1:6">
      <c r="A357">
        <v>12</v>
      </c>
      <c r="B357">
        <v>9</v>
      </c>
      <c r="C357" t="s">
        <v>522</v>
      </c>
      <c r="D357">
        <v>73</v>
      </c>
      <c r="E357">
        <v>117</v>
      </c>
      <c r="F357">
        <v>190</v>
      </c>
    </row>
    <row r="358" spans="1:6">
      <c r="A358">
        <v>12</v>
      </c>
      <c r="B358">
        <v>10</v>
      </c>
      <c r="C358" t="s">
        <v>523</v>
      </c>
      <c r="D358">
        <v>125</v>
      </c>
      <c r="E358">
        <v>204</v>
      </c>
      <c r="F358">
        <v>329</v>
      </c>
    </row>
    <row r="359" spans="1:6">
      <c r="A359">
        <v>12</v>
      </c>
      <c r="B359">
        <v>11</v>
      </c>
      <c r="C359" t="s">
        <v>524</v>
      </c>
      <c r="D359">
        <v>126</v>
      </c>
      <c r="E359">
        <v>226</v>
      </c>
      <c r="F359">
        <v>352</v>
      </c>
    </row>
    <row r="360" spans="1:6">
      <c r="A360">
        <v>12</v>
      </c>
      <c r="B360">
        <v>12</v>
      </c>
      <c r="C360" t="s">
        <v>525</v>
      </c>
      <c r="D360">
        <v>264</v>
      </c>
      <c r="E360">
        <v>236</v>
      </c>
      <c r="F360">
        <v>500</v>
      </c>
    </row>
    <row r="361" spans="1:6">
      <c r="A361">
        <v>12</v>
      </c>
      <c r="B361">
        <v>13</v>
      </c>
      <c r="C361" t="s">
        <v>526</v>
      </c>
      <c r="D361">
        <v>62</v>
      </c>
      <c r="E361">
        <v>68</v>
      </c>
      <c r="F361">
        <v>130</v>
      </c>
    </row>
    <row r="362" spans="1:6">
      <c r="A362">
        <v>12</v>
      </c>
      <c r="B362">
        <v>14</v>
      </c>
      <c r="C362" t="s">
        <v>120</v>
      </c>
      <c r="D362">
        <v>92</v>
      </c>
      <c r="E362">
        <v>115</v>
      </c>
      <c r="F362">
        <v>207</v>
      </c>
    </row>
    <row r="363" spans="1:6">
      <c r="A363">
        <v>12</v>
      </c>
      <c r="B363">
        <v>15</v>
      </c>
      <c r="C363" t="s">
        <v>121</v>
      </c>
      <c r="D363">
        <v>118</v>
      </c>
      <c r="E363">
        <v>685</v>
      </c>
      <c r="F363">
        <v>803</v>
      </c>
    </row>
    <row r="364" spans="1:6">
      <c r="A364">
        <v>12</v>
      </c>
      <c r="B364">
        <v>16</v>
      </c>
      <c r="C364" t="s">
        <v>527</v>
      </c>
      <c r="D364">
        <v>119</v>
      </c>
      <c r="E364">
        <v>187</v>
      </c>
      <c r="F364">
        <v>306</v>
      </c>
    </row>
    <row r="365" spans="1:6">
      <c r="A365">
        <v>12</v>
      </c>
      <c r="B365">
        <v>17</v>
      </c>
      <c r="C365" t="s">
        <v>528</v>
      </c>
      <c r="D365">
        <v>118</v>
      </c>
      <c r="E365">
        <v>40</v>
      </c>
      <c r="F365">
        <v>158</v>
      </c>
    </row>
    <row r="366" spans="1:6">
      <c r="A366">
        <v>12</v>
      </c>
      <c r="B366">
        <v>18</v>
      </c>
      <c r="C366" t="s">
        <v>529</v>
      </c>
      <c r="D366">
        <v>168</v>
      </c>
      <c r="E366">
        <v>162</v>
      </c>
      <c r="F366">
        <v>330</v>
      </c>
    </row>
    <row r="367" spans="1:6">
      <c r="A367">
        <v>12</v>
      </c>
      <c r="B367">
        <v>19</v>
      </c>
      <c r="C367" t="s">
        <v>530</v>
      </c>
      <c r="D367">
        <v>209</v>
      </c>
      <c r="E367">
        <v>64</v>
      </c>
      <c r="F367">
        <v>273</v>
      </c>
    </row>
    <row r="368" spans="1:6">
      <c r="A368">
        <v>12</v>
      </c>
      <c r="B368">
        <v>20</v>
      </c>
      <c r="C368" t="s">
        <v>531</v>
      </c>
      <c r="D368">
        <v>256</v>
      </c>
      <c r="E368">
        <v>22</v>
      </c>
      <c r="F368">
        <v>278</v>
      </c>
    </row>
    <row r="369" spans="1:6">
      <c r="A369">
        <v>12</v>
      </c>
      <c r="B369">
        <v>21</v>
      </c>
      <c r="C369" t="s">
        <v>532</v>
      </c>
      <c r="D369">
        <v>169</v>
      </c>
      <c r="E369">
        <v>264</v>
      </c>
      <c r="F369">
        <v>433</v>
      </c>
    </row>
    <row r="370" spans="1:6">
      <c r="A370">
        <v>12</v>
      </c>
      <c r="B370">
        <v>22</v>
      </c>
      <c r="C370" t="s">
        <v>122</v>
      </c>
      <c r="D370">
        <v>153</v>
      </c>
      <c r="E370">
        <v>355</v>
      </c>
      <c r="F370">
        <v>508</v>
      </c>
    </row>
    <row r="371" spans="1:6">
      <c r="A371">
        <v>12</v>
      </c>
      <c r="B371">
        <v>23</v>
      </c>
      <c r="C371" t="s">
        <v>533</v>
      </c>
      <c r="D371">
        <v>182</v>
      </c>
      <c r="E371">
        <v>304</v>
      </c>
      <c r="F371">
        <v>486</v>
      </c>
    </row>
    <row r="372" spans="1:6">
      <c r="A372">
        <v>12</v>
      </c>
      <c r="B372">
        <v>24</v>
      </c>
      <c r="C372" t="s">
        <v>534</v>
      </c>
      <c r="D372">
        <v>48</v>
      </c>
      <c r="E372">
        <v>239</v>
      </c>
      <c r="F372">
        <v>287</v>
      </c>
    </row>
    <row r="373" spans="1:6">
      <c r="A373">
        <v>12</v>
      </c>
      <c r="B373">
        <v>25</v>
      </c>
      <c r="C373" t="s">
        <v>535</v>
      </c>
      <c r="D373">
        <v>68</v>
      </c>
      <c r="E373">
        <v>372</v>
      </c>
      <c r="F373">
        <v>440</v>
      </c>
    </row>
    <row r="374" spans="1:6">
      <c r="A374">
        <v>13</v>
      </c>
      <c r="B374">
        <v>1</v>
      </c>
      <c r="C374" t="s">
        <v>536</v>
      </c>
      <c r="D374">
        <v>209</v>
      </c>
      <c r="E374">
        <v>161</v>
      </c>
      <c r="F374">
        <v>370</v>
      </c>
    </row>
    <row r="375" spans="1:6">
      <c r="A375">
        <v>13</v>
      </c>
      <c r="B375">
        <v>2</v>
      </c>
      <c r="C375" t="s">
        <v>537</v>
      </c>
      <c r="D375">
        <v>168</v>
      </c>
      <c r="E375">
        <v>274</v>
      </c>
      <c r="F375">
        <v>442</v>
      </c>
    </row>
    <row r="376" spans="1:6">
      <c r="A376">
        <v>13</v>
      </c>
      <c r="B376">
        <v>3</v>
      </c>
      <c r="C376" t="s">
        <v>538</v>
      </c>
      <c r="D376">
        <v>248</v>
      </c>
      <c r="E376">
        <v>156</v>
      </c>
      <c r="F376">
        <v>404</v>
      </c>
    </row>
    <row r="377" spans="1:6">
      <c r="A377">
        <v>13</v>
      </c>
      <c r="B377">
        <v>4</v>
      </c>
      <c r="C377" t="s">
        <v>539</v>
      </c>
      <c r="D377">
        <v>127</v>
      </c>
      <c r="E377">
        <v>91</v>
      </c>
      <c r="F377">
        <v>218</v>
      </c>
    </row>
    <row r="378" spans="1:6">
      <c r="A378">
        <v>13</v>
      </c>
      <c r="B378">
        <v>5</v>
      </c>
      <c r="C378" t="s">
        <v>540</v>
      </c>
      <c r="D378">
        <v>239</v>
      </c>
      <c r="E378">
        <v>92</v>
      </c>
      <c r="F378">
        <v>331</v>
      </c>
    </row>
    <row r="379" spans="1:6">
      <c r="A379">
        <v>13</v>
      </c>
      <c r="B379">
        <v>6</v>
      </c>
      <c r="C379" t="s">
        <v>541</v>
      </c>
      <c r="D379">
        <v>269</v>
      </c>
      <c r="E379">
        <v>44</v>
      </c>
      <c r="F379">
        <v>313</v>
      </c>
    </row>
    <row r="380" spans="1:6">
      <c r="A380">
        <v>13</v>
      </c>
      <c r="B380">
        <v>7</v>
      </c>
      <c r="C380" t="s">
        <v>542</v>
      </c>
      <c r="D380">
        <v>142</v>
      </c>
      <c r="E380">
        <v>232</v>
      </c>
      <c r="F380">
        <v>374</v>
      </c>
    </row>
    <row r="381" spans="1:6">
      <c r="A381">
        <v>13</v>
      </c>
      <c r="B381">
        <v>8</v>
      </c>
      <c r="C381" t="s">
        <v>118</v>
      </c>
      <c r="D381">
        <v>104</v>
      </c>
      <c r="E381">
        <v>256</v>
      </c>
      <c r="F381">
        <v>360</v>
      </c>
    </row>
    <row r="382" spans="1:6">
      <c r="A382">
        <v>13</v>
      </c>
      <c r="B382">
        <v>9</v>
      </c>
      <c r="C382" t="s">
        <v>119</v>
      </c>
      <c r="D382">
        <v>0</v>
      </c>
      <c r="E382">
        <v>0</v>
      </c>
      <c r="F382">
        <v>0</v>
      </c>
    </row>
    <row r="383" spans="1:6">
      <c r="A383">
        <v>13</v>
      </c>
      <c r="B383">
        <v>10</v>
      </c>
      <c r="C383" t="s">
        <v>543</v>
      </c>
      <c r="D383">
        <v>84</v>
      </c>
      <c r="E383">
        <v>430</v>
      </c>
      <c r="F383">
        <v>514</v>
      </c>
    </row>
    <row r="384" spans="1:6">
      <c r="A384">
        <v>13</v>
      </c>
      <c r="B384">
        <v>11</v>
      </c>
      <c r="C384" t="s">
        <v>544</v>
      </c>
      <c r="D384">
        <v>18</v>
      </c>
      <c r="E384">
        <v>38</v>
      </c>
      <c r="F384">
        <v>56</v>
      </c>
    </row>
    <row r="385" spans="1:6">
      <c r="A385">
        <v>13</v>
      </c>
      <c r="B385">
        <v>12</v>
      </c>
      <c r="C385" t="s">
        <v>545</v>
      </c>
      <c r="D385">
        <v>98</v>
      </c>
      <c r="E385">
        <v>245</v>
      </c>
      <c r="F385">
        <v>343</v>
      </c>
    </row>
    <row r="386" spans="1:6">
      <c r="A386">
        <v>13</v>
      </c>
      <c r="B386">
        <v>13</v>
      </c>
      <c r="C386" t="s">
        <v>546</v>
      </c>
      <c r="D386">
        <v>1</v>
      </c>
      <c r="E386">
        <v>257</v>
      </c>
      <c r="F386">
        <v>258</v>
      </c>
    </row>
    <row r="387" spans="1:6">
      <c r="A387">
        <v>13</v>
      </c>
      <c r="B387">
        <v>14</v>
      </c>
      <c r="C387" t="s">
        <v>1589</v>
      </c>
      <c r="D387">
        <v>480</v>
      </c>
      <c r="E387">
        <v>75</v>
      </c>
      <c r="F387">
        <v>555</v>
      </c>
    </row>
    <row r="388" spans="1:6">
      <c r="A388">
        <v>13</v>
      </c>
      <c r="B388">
        <v>15</v>
      </c>
      <c r="C388" t="s">
        <v>547</v>
      </c>
      <c r="D388">
        <v>176</v>
      </c>
      <c r="E388">
        <v>211</v>
      </c>
      <c r="F388">
        <v>387</v>
      </c>
    </row>
    <row r="389" spans="1:6">
      <c r="A389">
        <v>13</v>
      </c>
      <c r="B389">
        <v>16</v>
      </c>
      <c r="C389" t="s">
        <v>548</v>
      </c>
      <c r="D389">
        <v>252</v>
      </c>
      <c r="E389">
        <v>150</v>
      </c>
      <c r="F389">
        <v>402</v>
      </c>
    </row>
    <row r="390" spans="1:6">
      <c r="A390">
        <v>13</v>
      </c>
      <c r="B390">
        <v>17</v>
      </c>
      <c r="C390" t="s">
        <v>549</v>
      </c>
      <c r="D390">
        <v>379</v>
      </c>
      <c r="E390">
        <v>171</v>
      </c>
      <c r="F390">
        <v>550</v>
      </c>
    </row>
    <row r="391" spans="1:6">
      <c r="A391">
        <v>13</v>
      </c>
      <c r="B391">
        <v>18</v>
      </c>
      <c r="C391" t="s">
        <v>550</v>
      </c>
      <c r="D391">
        <v>172</v>
      </c>
      <c r="E391">
        <v>168</v>
      </c>
      <c r="F391">
        <v>340</v>
      </c>
    </row>
    <row r="392" spans="1:6">
      <c r="A392">
        <v>13</v>
      </c>
      <c r="B392">
        <v>19</v>
      </c>
      <c r="C392" t="s">
        <v>551</v>
      </c>
      <c r="D392">
        <v>194</v>
      </c>
      <c r="E392">
        <v>144</v>
      </c>
      <c r="F392">
        <v>338</v>
      </c>
    </row>
    <row r="393" spans="1:6">
      <c r="A393">
        <v>13</v>
      </c>
      <c r="B393">
        <v>20</v>
      </c>
      <c r="C393" t="s">
        <v>552</v>
      </c>
      <c r="D393">
        <v>174</v>
      </c>
      <c r="E393">
        <v>350</v>
      </c>
      <c r="F393">
        <v>524</v>
      </c>
    </row>
    <row r="394" spans="1:6">
      <c r="A394">
        <v>13</v>
      </c>
      <c r="B394">
        <v>21</v>
      </c>
      <c r="C394" t="s">
        <v>553</v>
      </c>
      <c r="D394">
        <v>295</v>
      </c>
      <c r="E394">
        <v>108</v>
      </c>
      <c r="F394">
        <v>403</v>
      </c>
    </row>
    <row r="395" spans="1:6">
      <c r="A395">
        <v>13</v>
      </c>
      <c r="B395">
        <v>22</v>
      </c>
      <c r="C395" t="s">
        <v>554</v>
      </c>
      <c r="D395">
        <v>116</v>
      </c>
      <c r="E395">
        <v>90</v>
      </c>
      <c r="F395">
        <v>206</v>
      </c>
    </row>
    <row r="396" spans="1:6">
      <c r="A396">
        <v>13</v>
      </c>
      <c r="B396">
        <v>23</v>
      </c>
      <c r="C396" t="s">
        <v>555</v>
      </c>
      <c r="D396">
        <v>310</v>
      </c>
      <c r="E396">
        <v>38</v>
      </c>
      <c r="F396">
        <v>348</v>
      </c>
    </row>
    <row r="397" spans="1:6">
      <c r="A397">
        <v>13</v>
      </c>
      <c r="B397">
        <v>24</v>
      </c>
      <c r="C397" t="s">
        <v>556</v>
      </c>
      <c r="D397">
        <v>157</v>
      </c>
      <c r="E397">
        <v>138</v>
      </c>
      <c r="F397">
        <v>295</v>
      </c>
    </row>
    <row r="398" spans="1:6">
      <c r="A398">
        <v>13</v>
      </c>
      <c r="B398">
        <v>25</v>
      </c>
      <c r="C398" t="s">
        <v>18</v>
      </c>
      <c r="D398">
        <v>78</v>
      </c>
      <c r="E398">
        <v>153</v>
      </c>
      <c r="F398">
        <v>231</v>
      </c>
    </row>
    <row r="399" spans="1:6">
      <c r="A399">
        <v>13</v>
      </c>
      <c r="B399">
        <v>26</v>
      </c>
      <c r="C399" t="s">
        <v>557</v>
      </c>
      <c r="D399">
        <v>290</v>
      </c>
      <c r="E399">
        <v>100</v>
      </c>
      <c r="F399">
        <v>390</v>
      </c>
    </row>
    <row r="400" spans="1:6">
      <c r="A400">
        <v>13</v>
      </c>
      <c r="B400">
        <v>27</v>
      </c>
      <c r="C400" t="s">
        <v>558</v>
      </c>
      <c r="D400">
        <v>158</v>
      </c>
      <c r="E400">
        <v>63</v>
      </c>
      <c r="F400">
        <v>221</v>
      </c>
    </row>
    <row r="401" spans="1:6">
      <c r="A401">
        <v>13</v>
      </c>
      <c r="B401">
        <v>28</v>
      </c>
      <c r="C401" t="s">
        <v>559</v>
      </c>
      <c r="D401">
        <v>223</v>
      </c>
      <c r="E401">
        <v>115</v>
      </c>
      <c r="F401">
        <v>338</v>
      </c>
    </row>
    <row r="402" spans="1:6">
      <c r="A402">
        <v>13</v>
      </c>
      <c r="B402">
        <v>29</v>
      </c>
      <c r="C402" t="s">
        <v>560</v>
      </c>
      <c r="D402">
        <v>0</v>
      </c>
      <c r="E402">
        <v>0</v>
      </c>
      <c r="F402">
        <v>0</v>
      </c>
    </row>
    <row r="403" spans="1:6">
      <c r="A403">
        <v>13</v>
      </c>
      <c r="B403">
        <v>30</v>
      </c>
      <c r="C403" t="s">
        <v>561</v>
      </c>
      <c r="D403">
        <v>0</v>
      </c>
      <c r="E403">
        <v>0</v>
      </c>
      <c r="F403">
        <v>0</v>
      </c>
    </row>
    <row r="404" spans="1:6">
      <c r="A404">
        <v>13</v>
      </c>
      <c r="B404">
        <v>31</v>
      </c>
      <c r="C404" t="s">
        <v>562</v>
      </c>
      <c r="D404">
        <v>0</v>
      </c>
      <c r="E404">
        <v>0</v>
      </c>
      <c r="F404">
        <v>0</v>
      </c>
    </row>
    <row r="405" spans="1:6">
      <c r="A405">
        <v>13</v>
      </c>
      <c r="B405">
        <v>32</v>
      </c>
      <c r="C405" t="s">
        <v>1419</v>
      </c>
      <c r="D405">
        <v>0</v>
      </c>
      <c r="E405">
        <v>0</v>
      </c>
      <c r="F405">
        <v>0</v>
      </c>
    </row>
    <row r="406" spans="1:6">
      <c r="A406">
        <v>13</v>
      </c>
      <c r="B406">
        <v>33</v>
      </c>
      <c r="C406" t="s">
        <v>1420</v>
      </c>
      <c r="D406">
        <v>0</v>
      </c>
      <c r="E406">
        <v>0</v>
      </c>
      <c r="F406">
        <v>0</v>
      </c>
    </row>
    <row r="407" spans="1:6">
      <c r="A407">
        <v>13</v>
      </c>
      <c r="B407">
        <v>34</v>
      </c>
      <c r="C407" t="s">
        <v>1421</v>
      </c>
      <c r="D407">
        <v>0</v>
      </c>
      <c r="E407">
        <v>0</v>
      </c>
      <c r="F407">
        <v>0</v>
      </c>
    </row>
    <row r="408" spans="1:6">
      <c r="A408">
        <v>13</v>
      </c>
      <c r="B408">
        <v>35</v>
      </c>
      <c r="C408" t="s">
        <v>1422</v>
      </c>
      <c r="D408">
        <v>0</v>
      </c>
      <c r="E408">
        <v>0</v>
      </c>
      <c r="F408">
        <v>0</v>
      </c>
    </row>
    <row r="409" spans="1:6">
      <c r="A409">
        <v>14</v>
      </c>
      <c r="B409">
        <v>1</v>
      </c>
      <c r="C409" t="s">
        <v>563</v>
      </c>
      <c r="D409">
        <v>165</v>
      </c>
      <c r="E409">
        <v>136</v>
      </c>
      <c r="F409">
        <v>301</v>
      </c>
    </row>
    <row r="410" spans="1:6">
      <c r="A410">
        <v>14</v>
      </c>
      <c r="B410">
        <v>2</v>
      </c>
      <c r="C410" t="s">
        <v>564</v>
      </c>
      <c r="D410">
        <v>183</v>
      </c>
      <c r="E410">
        <v>66</v>
      </c>
      <c r="F410">
        <v>249</v>
      </c>
    </row>
    <row r="411" spans="1:6">
      <c r="A411">
        <v>14</v>
      </c>
      <c r="B411">
        <v>3</v>
      </c>
      <c r="C411" t="s">
        <v>565</v>
      </c>
      <c r="D411">
        <v>206</v>
      </c>
      <c r="E411">
        <v>230</v>
      </c>
      <c r="F411">
        <v>436</v>
      </c>
    </row>
    <row r="412" spans="1:6">
      <c r="A412">
        <v>14</v>
      </c>
      <c r="B412">
        <v>4</v>
      </c>
      <c r="C412" t="s">
        <v>566</v>
      </c>
      <c r="D412">
        <v>240</v>
      </c>
      <c r="E412">
        <v>225</v>
      </c>
      <c r="F412">
        <v>465</v>
      </c>
    </row>
    <row r="413" spans="1:6">
      <c r="A413">
        <v>14</v>
      </c>
      <c r="B413">
        <v>5</v>
      </c>
      <c r="C413" t="s">
        <v>567</v>
      </c>
      <c r="D413">
        <v>20</v>
      </c>
      <c r="E413">
        <v>214</v>
      </c>
      <c r="F413">
        <v>234</v>
      </c>
    </row>
    <row r="414" spans="1:6">
      <c r="A414">
        <v>14</v>
      </c>
      <c r="B414">
        <v>6</v>
      </c>
      <c r="C414" t="s">
        <v>568</v>
      </c>
      <c r="D414">
        <v>234</v>
      </c>
      <c r="E414">
        <v>83</v>
      </c>
      <c r="F414">
        <v>317</v>
      </c>
    </row>
    <row r="415" spans="1:6">
      <c r="A415">
        <v>14</v>
      </c>
      <c r="B415">
        <v>7</v>
      </c>
      <c r="C415" t="s">
        <v>569</v>
      </c>
      <c r="D415">
        <v>275</v>
      </c>
      <c r="E415">
        <v>166</v>
      </c>
      <c r="F415">
        <v>441</v>
      </c>
    </row>
    <row r="416" spans="1:6">
      <c r="A416">
        <v>14</v>
      </c>
      <c r="B416">
        <v>8</v>
      </c>
      <c r="C416" t="s">
        <v>570</v>
      </c>
      <c r="D416">
        <v>82</v>
      </c>
      <c r="E416">
        <v>113</v>
      </c>
      <c r="F416">
        <v>195</v>
      </c>
    </row>
    <row r="417" spans="1:6">
      <c r="A417">
        <v>14</v>
      </c>
      <c r="B417">
        <v>9</v>
      </c>
      <c r="C417" t="s">
        <v>571</v>
      </c>
      <c r="D417">
        <v>125</v>
      </c>
      <c r="E417">
        <v>80</v>
      </c>
      <c r="F417">
        <v>205</v>
      </c>
    </row>
    <row r="418" spans="1:6">
      <c r="A418">
        <v>14</v>
      </c>
      <c r="B418">
        <v>10</v>
      </c>
      <c r="C418" t="s">
        <v>572</v>
      </c>
      <c r="D418">
        <v>101</v>
      </c>
      <c r="E418">
        <v>364</v>
      </c>
      <c r="F418">
        <v>465</v>
      </c>
    </row>
    <row r="419" spans="1:6">
      <c r="A419">
        <v>14</v>
      </c>
      <c r="B419">
        <v>11</v>
      </c>
      <c r="C419" t="s">
        <v>573</v>
      </c>
      <c r="D419">
        <v>14</v>
      </c>
      <c r="E419">
        <v>142</v>
      </c>
      <c r="F419">
        <v>156</v>
      </c>
    </row>
    <row r="420" spans="1:6">
      <c r="A420">
        <v>14</v>
      </c>
      <c r="B420">
        <v>12</v>
      </c>
      <c r="C420" t="s">
        <v>574</v>
      </c>
      <c r="D420">
        <v>250</v>
      </c>
      <c r="E420">
        <v>48</v>
      </c>
      <c r="F420">
        <v>298</v>
      </c>
    </row>
    <row r="421" spans="1:6">
      <c r="A421">
        <v>14</v>
      </c>
      <c r="B421">
        <v>13</v>
      </c>
      <c r="C421" t="s">
        <v>575</v>
      </c>
      <c r="D421">
        <v>105</v>
      </c>
      <c r="E421">
        <v>85</v>
      </c>
      <c r="F421">
        <v>190</v>
      </c>
    </row>
    <row r="422" spans="1:6">
      <c r="A422">
        <v>14</v>
      </c>
      <c r="B422">
        <v>14</v>
      </c>
      <c r="C422" t="s">
        <v>576</v>
      </c>
      <c r="D422">
        <v>259</v>
      </c>
      <c r="E422">
        <v>72</v>
      </c>
      <c r="F422">
        <v>331</v>
      </c>
    </row>
    <row r="423" spans="1:6">
      <c r="A423">
        <v>14</v>
      </c>
      <c r="B423">
        <v>15</v>
      </c>
      <c r="C423" t="s">
        <v>577</v>
      </c>
      <c r="D423">
        <v>407</v>
      </c>
      <c r="E423">
        <v>149</v>
      </c>
      <c r="F423">
        <v>556</v>
      </c>
    </row>
    <row r="424" spans="1:6">
      <c r="A424">
        <v>14</v>
      </c>
      <c r="B424">
        <v>16</v>
      </c>
      <c r="C424" t="s">
        <v>578</v>
      </c>
      <c r="D424">
        <v>396</v>
      </c>
      <c r="E424">
        <v>48</v>
      </c>
      <c r="F424">
        <v>444</v>
      </c>
    </row>
    <row r="425" spans="1:6">
      <c r="A425">
        <v>14</v>
      </c>
      <c r="B425">
        <v>17</v>
      </c>
      <c r="C425" t="s">
        <v>579</v>
      </c>
      <c r="D425">
        <v>133</v>
      </c>
      <c r="E425">
        <v>53</v>
      </c>
      <c r="F425">
        <v>186</v>
      </c>
    </row>
    <row r="426" spans="1:6">
      <c r="A426">
        <v>14</v>
      </c>
      <c r="B426">
        <v>18</v>
      </c>
      <c r="C426" t="s">
        <v>580</v>
      </c>
      <c r="D426">
        <v>102</v>
      </c>
      <c r="E426">
        <v>17</v>
      </c>
      <c r="F426">
        <v>119</v>
      </c>
    </row>
    <row r="427" spans="1:6">
      <c r="A427">
        <v>14</v>
      </c>
      <c r="B427">
        <v>19</v>
      </c>
      <c r="C427" t="s">
        <v>581</v>
      </c>
      <c r="D427">
        <v>61</v>
      </c>
      <c r="E427">
        <v>66</v>
      </c>
      <c r="F427">
        <v>127</v>
      </c>
    </row>
    <row r="428" spans="1:6">
      <c r="A428">
        <v>14</v>
      </c>
      <c r="B428">
        <v>20</v>
      </c>
      <c r="C428" t="s">
        <v>582</v>
      </c>
      <c r="D428">
        <v>104</v>
      </c>
      <c r="E428">
        <v>30</v>
      </c>
      <c r="F428">
        <v>134</v>
      </c>
    </row>
    <row r="429" spans="1:6">
      <c r="A429">
        <v>14</v>
      </c>
      <c r="B429">
        <v>21</v>
      </c>
      <c r="C429" t="s">
        <v>583</v>
      </c>
      <c r="D429">
        <v>151</v>
      </c>
      <c r="E429">
        <v>65</v>
      </c>
      <c r="F429">
        <v>216</v>
      </c>
    </row>
    <row r="430" spans="1:6">
      <c r="A430">
        <v>14</v>
      </c>
      <c r="B430">
        <v>22</v>
      </c>
      <c r="C430" t="s">
        <v>584</v>
      </c>
      <c r="D430">
        <v>327</v>
      </c>
      <c r="E430">
        <v>10</v>
      </c>
      <c r="F430">
        <v>337</v>
      </c>
    </row>
    <row r="431" spans="1:6">
      <c r="A431">
        <v>14</v>
      </c>
      <c r="B431">
        <v>23</v>
      </c>
      <c r="C431" t="s">
        <v>585</v>
      </c>
      <c r="D431">
        <v>187</v>
      </c>
      <c r="E431">
        <v>0</v>
      </c>
      <c r="F431">
        <v>187</v>
      </c>
    </row>
    <row r="432" spans="1:6">
      <c r="A432">
        <v>14</v>
      </c>
      <c r="B432">
        <v>24</v>
      </c>
      <c r="C432" t="s">
        <v>586</v>
      </c>
      <c r="D432">
        <v>344</v>
      </c>
      <c r="E432">
        <v>265</v>
      </c>
      <c r="F432">
        <v>609</v>
      </c>
    </row>
    <row r="433" spans="1:6">
      <c r="A433">
        <v>14</v>
      </c>
      <c r="B433">
        <v>25</v>
      </c>
      <c r="C433" t="s">
        <v>587</v>
      </c>
      <c r="D433">
        <v>435</v>
      </c>
      <c r="E433">
        <v>212</v>
      </c>
      <c r="F433">
        <v>647</v>
      </c>
    </row>
    <row r="434" spans="1:6">
      <c r="A434">
        <v>14</v>
      </c>
      <c r="B434">
        <v>26</v>
      </c>
      <c r="C434" t="s">
        <v>588</v>
      </c>
      <c r="D434">
        <v>247</v>
      </c>
      <c r="E434">
        <v>98</v>
      </c>
      <c r="F434">
        <v>345</v>
      </c>
    </row>
    <row r="435" spans="1:6">
      <c r="A435">
        <v>14</v>
      </c>
      <c r="B435">
        <v>27</v>
      </c>
      <c r="C435" t="s">
        <v>589</v>
      </c>
      <c r="D435">
        <v>308</v>
      </c>
      <c r="E435">
        <v>46</v>
      </c>
      <c r="F435">
        <v>354</v>
      </c>
    </row>
    <row r="436" spans="1:6">
      <c r="A436">
        <v>14</v>
      </c>
      <c r="B436">
        <v>28</v>
      </c>
      <c r="C436" t="s">
        <v>590</v>
      </c>
      <c r="D436">
        <v>123</v>
      </c>
      <c r="E436">
        <v>61</v>
      </c>
      <c r="F436">
        <v>184</v>
      </c>
    </row>
    <row r="437" spans="1:6">
      <c r="A437">
        <v>14</v>
      </c>
      <c r="B437">
        <v>29</v>
      </c>
      <c r="C437" t="s">
        <v>591</v>
      </c>
      <c r="D437">
        <v>139</v>
      </c>
      <c r="E437">
        <v>101</v>
      </c>
      <c r="F437">
        <v>240</v>
      </c>
    </row>
    <row r="438" spans="1:6">
      <c r="A438">
        <v>14</v>
      </c>
      <c r="B438">
        <v>30</v>
      </c>
      <c r="C438" t="s">
        <v>592</v>
      </c>
      <c r="D438">
        <v>100</v>
      </c>
      <c r="E438">
        <v>283</v>
      </c>
      <c r="F438">
        <v>383</v>
      </c>
    </row>
    <row r="439" spans="1:6">
      <c r="A439">
        <v>14</v>
      </c>
      <c r="B439">
        <v>31</v>
      </c>
      <c r="C439" t="s">
        <v>593</v>
      </c>
      <c r="D439">
        <v>127</v>
      </c>
      <c r="E439">
        <v>40</v>
      </c>
      <c r="F439">
        <v>167</v>
      </c>
    </row>
    <row r="440" spans="1:6">
      <c r="A440">
        <v>14</v>
      </c>
      <c r="B440">
        <v>32</v>
      </c>
      <c r="C440" t="s">
        <v>594</v>
      </c>
      <c r="D440">
        <v>188</v>
      </c>
      <c r="E440">
        <v>11</v>
      </c>
      <c r="F440">
        <v>199</v>
      </c>
    </row>
    <row r="441" spans="1:6">
      <c r="A441">
        <v>14</v>
      </c>
      <c r="B441">
        <v>33</v>
      </c>
      <c r="C441" t="s">
        <v>595</v>
      </c>
      <c r="D441">
        <v>347</v>
      </c>
      <c r="E441">
        <v>116</v>
      </c>
      <c r="F441">
        <v>463</v>
      </c>
    </row>
    <row r="442" spans="1:6">
      <c r="A442">
        <v>14</v>
      </c>
      <c r="B442">
        <v>34</v>
      </c>
      <c r="C442" t="s">
        <v>123</v>
      </c>
      <c r="D442">
        <v>90</v>
      </c>
      <c r="E442">
        <v>190</v>
      </c>
      <c r="F442">
        <v>280</v>
      </c>
    </row>
    <row r="443" spans="1:6">
      <c r="A443">
        <v>14</v>
      </c>
      <c r="B443">
        <v>35</v>
      </c>
      <c r="C443" t="s">
        <v>596</v>
      </c>
      <c r="D443">
        <v>210</v>
      </c>
      <c r="E443">
        <v>0</v>
      </c>
      <c r="F443">
        <v>210</v>
      </c>
    </row>
    <row r="444" spans="1:6">
      <c r="A444">
        <v>15</v>
      </c>
      <c r="B444">
        <v>1</v>
      </c>
      <c r="C444" t="s">
        <v>124</v>
      </c>
      <c r="D444">
        <v>178</v>
      </c>
      <c r="E444">
        <v>339</v>
      </c>
      <c r="F444">
        <v>517</v>
      </c>
    </row>
    <row r="445" spans="1:6">
      <c r="A445">
        <v>15</v>
      </c>
      <c r="B445">
        <v>2</v>
      </c>
      <c r="C445" t="s">
        <v>127</v>
      </c>
      <c r="D445">
        <v>124</v>
      </c>
      <c r="E445">
        <v>80</v>
      </c>
      <c r="F445">
        <v>204</v>
      </c>
    </row>
    <row r="446" spans="1:6">
      <c r="A446">
        <v>15</v>
      </c>
      <c r="B446">
        <v>3</v>
      </c>
      <c r="C446" t="s">
        <v>597</v>
      </c>
      <c r="D446">
        <v>81</v>
      </c>
      <c r="E446">
        <v>392</v>
      </c>
      <c r="F446">
        <v>473</v>
      </c>
    </row>
    <row r="447" spans="1:6">
      <c r="A447">
        <v>15</v>
      </c>
      <c r="B447">
        <v>4</v>
      </c>
      <c r="C447" t="s">
        <v>19</v>
      </c>
      <c r="D447">
        <v>271</v>
      </c>
      <c r="E447">
        <v>97</v>
      </c>
      <c r="F447">
        <v>368</v>
      </c>
    </row>
    <row r="448" spans="1:6">
      <c r="A448">
        <v>15</v>
      </c>
      <c r="B448">
        <v>5</v>
      </c>
      <c r="C448" t="s">
        <v>129</v>
      </c>
      <c r="D448">
        <v>224</v>
      </c>
      <c r="E448">
        <v>225</v>
      </c>
      <c r="F448">
        <v>449</v>
      </c>
    </row>
    <row r="449" spans="1:6">
      <c r="A449">
        <v>15</v>
      </c>
      <c r="B449">
        <v>6</v>
      </c>
      <c r="C449" t="s">
        <v>131</v>
      </c>
      <c r="D449">
        <v>276</v>
      </c>
      <c r="E449">
        <v>146</v>
      </c>
      <c r="F449">
        <v>422</v>
      </c>
    </row>
    <row r="450" spans="1:6">
      <c r="A450">
        <v>15</v>
      </c>
      <c r="B450">
        <v>7</v>
      </c>
      <c r="C450" t="s">
        <v>598</v>
      </c>
      <c r="D450">
        <v>417</v>
      </c>
      <c r="E450">
        <v>176</v>
      </c>
      <c r="F450">
        <v>593</v>
      </c>
    </row>
    <row r="451" spans="1:6">
      <c r="A451">
        <v>15</v>
      </c>
      <c r="B451">
        <v>8</v>
      </c>
      <c r="C451" t="s">
        <v>599</v>
      </c>
      <c r="D451">
        <v>210</v>
      </c>
      <c r="E451">
        <v>162</v>
      </c>
      <c r="F451">
        <v>372</v>
      </c>
    </row>
    <row r="452" spans="1:6">
      <c r="A452">
        <v>15</v>
      </c>
      <c r="B452">
        <v>9</v>
      </c>
      <c r="C452" t="s">
        <v>600</v>
      </c>
      <c r="D452">
        <v>339</v>
      </c>
      <c r="E452">
        <v>82</v>
      </c>
      <c r="F452">
        <v>421</v>
      </c>
    </row>
    <row r="453" spans="1:6">
      <c r="A453">
        <v>15</v>
      </c>
      <c r="B453">
        <v>10</v>
      </c>
      <c r="C453" t="s">
        <v>132</v>
      </c>
      <c r="D453">
        <v>133</v>
      </c>
      <c r="E453">
        <v>157</v>
      </c>
      <c r="F453">
        <v>290</v>
      </c>
    </row>
    <row r="454" spans="1:6">
      <c r="A454">
        <v>15</v>
      </c>
      <c r="B454">
        <v>11</v>
      </c>
      <c r="C454" t="s">
        <v>601</v>
      </c>
      <c r="D454">
        <v>202</v>
      </c>
      <c r="E454">
        <v>340</v>
      </c>
      <c r="F454">
        <v>542</v>
      </c>
    </row>
    <row r="455" spans="1:6">
      <c r="A455">
        <v>15</v>
      </c>
      <c r="B455">
        <v>12</v>
      </c>
      <c r="C455" t="s">
        <v>602</v>
      </c>
      <c r="D455">
        <v>82</v>
      </c>
      <c r="E455">
        <v>285</v>
      </c>
      <c r="F455">
        <v>367</v>
      </c>
    </row>
    <row r="456" spans="1:6">
      <c r="A456">
        <v>15</v>
      </c>
      <c r="B456">
        <v>13</v>
      </c>
      <c r="C456" t="s">
        <v>603</v>
      </c>
      <c r="D456">
        <v>460</v>
      </c>
      <c r="E456">
        <v>301</v>
      </c>
      <c r="F456">
        <v>761</v>
      </c>
    </row>
    <row r="457" spans="1:6">
      <c r="A457">
        <v>15</v>
      </c>
      <c r="B457">
        <v>14</v>
      </c>
      <c r="C457" t="s">
        <v>604</v>
      </c>
      <c r="D457">
        <v>202</v>
      </c>
      <c r="E457">
        <v>112</v>
      </c>
      <c r="F457">
        <v>314</v>
      </c>
    </row>
    <row r="458" spans="1:6">
      <c r="A458">
        <v>15</v>
      </c>
      <c r="B458">
        <v>15</v>
      </c>
      <c r="C458" t="s">
        <v>605</v>
      </c>
      <c r="D458">
        <v>378</v>
      </c>
      <c r="E458">
        <v>72</v>
      </c>
      <c r="F458">
        <v>450</v>
      </c>
    </row>
    <row r="459" spans="1:6">
      <c r="A459">
        <v>15</v>
      </c>
      <c r="B459">
        <v>16</v>
      </c>
      <c r="C459" t="s">
        <v>606</v>
      </c>
      <c r="D459">
        <v>197</v>
      </c>
      <c r="E459">
        <v>90</v>
      </c>
      <c r="F459">
        <v>287</v>
      </c>
    </row>
    <row r="460" spans="1:6">
      <c r="A460">
        <v>15</v>
      </c>
      <c r="B460">
        <v>17</v>
      </c>
      <c r="C460" t="s">
        <v>607</v>
      </c>
      <c r="D460">
        <v>329</v>
      </c>
      <c r="E460">
        <v>221</v>
      </c>
      <c r="F460">
        <v>550</v>
      </c>
    </row>
    <row r="461" spans="1:6">
      <c r="A461">
        <v>15</v>
      </c>
      <c r="B461">
        <v>18</v>
      </c>
      <c r="C461" t="s">
        <v>608</v>
      </c>
      <c r="D461">
        <v>335</v>
      </c>
      <c r="E461">
        <v>4</v>
      </c>
      <c r="F461">
        <v>339</v>
      </c>
    </row>
    <row r="462" spans="1:6">
      <c r="A462">
        <v>15</v>
      </c>
      <c r="B462">
        <v>19</v>
      </c>
      <c r="C462" t="s">
        <v>609</v>
      </c>
      <c r="D462">
        <v>294</v>
      </c>
      <c r="E462">
        <v>168</v>
      </c>
      <c r="F462">
        <v>462</v>
      </c>
    </row>
    <row r="463" spans="1:6">
      <c r="A463">
        <v>15</v>
      </c>
      <c r="B463">
        <v>20</v>
      </c>
      <c r="C463" t="s">
        <v>610</v>
      </c>
      <c r="D463">
        <v>360</v>
      </c>
      <c r="E463">
        <v>150</v>
      </c>
      <c r="F463">
        <v>510</v>
      </c>
    </row>
    <row r="464" spans="1:6">
      <c r="A464">
        <v>15</v>
      </c>
      <c r="B464">
        <v>21</v>
      </c>
      <c r="C464" t="s">
        <v>611</v>
      </c>
      <c r="D464">
        <v>78</v>
      </c>
      <c r="E464">
        <v>31</v>
      </c>
      <c r="F464">
        <v>109</v>
      </c>
    </row>
    <row r="465" spans="1:6">
      <c r="A465">
        <v>15</v>
      </c>
      <c r="B465">
        <v>22</v>
      </c>
      <c r="C465" t="s">
        <v>612</v>
      </c>
      <c r="D465">
        <v>178</v>
      </c>
      <c r="E465">
        <v>0</v>
      </c>
      <c r="F465">
        <v>178</v>
      </c>
    </row>
    <row r="466" spans="1:6">
      <c r="A466">
        <v>15</v>
      </c>
      <c r="B466">
        <v>23</v>
      </c>
      <c r="C466" t="s">
        <v>613</v>
      </c>
      <c r="D466">
        <v>255</v>
      </c>
      <c r="E466">
        <v>101</v>
      </c>
      <c r="F466">
        <v>356</v>
      </c>
    </row>
    <row r="467" spans="1:6">
      <c r="A467">
        <v>15</v>
      </c>
      <c r="B467">
        <v>24</v>
      </c>
      <c r="C467" t="s">
        <v>614</v>
      </c>
      <c r="D467">
        <v>179</v>
      </c>
      <c r="E467">
        <v>280</v>
      </c>
      <c r="F467">
        <v>459</v>
      </c>
    </row>
    <row r="468" spans="1:6">
      <c r="A468">
        <v>15</v>
      </c>
      <c r="B468">
        <v>25</v>
      </c>
      <c r="C468" t="s">
        <v>615</v>
      </c>
      <c r="D468">
        <v>356</v>
      </c>
      <c r="E468">
        <v>342</v>
      </c>
      <c r="F468">
        <v>698</v>
      </c>
    </row>
    <row r="469" spans="1:6">
      <c r="A469">
        <v>15</v>
      </c>
      <c r="B469">
        <v>26</v>
      </c>
      <c r="C469" t="s">
        <v>616</v>
      </c>
      <c r="D469">
        <v>215</v>
      </c>
      <c r="E469">
        <v>55</v>
      </c>
      <c r="F469">
        <v>270</v>
      </c>
    </row>
    <row r="470" spans="1:6">
      <c r="A470">
        <v>15</v>
      </c>
      <c r="B470">
        <v>27</v>
      </c>
      <c r="C470" t="s">
        <v>134</v>
      </c>
      <c r="D470">
        <v>129</v>
      </c>
      <c r="E470">
        <v>123</v>
      </c>
      <c r="F470">
        <v>252</v>
      </c>
    </row>
    <row r="471" spans="1:6">
      <c r="A471">
        <v>15</v>
      </c>
      <c r="B471">
        <v>28</v>
      </c>
      <c r="C471" t="s">
        <v>617</v>
      </c>
      <c r="D471">
        <v>104</v>
      </c>
      <c r="E471">
        <v>24</v>
      </c>
      <c r="F471">
        <v>128</v>
      </c>
    </row>
    <row r="472" spans="1:6">
      <c r="A472">
        <v>15</v>
      </c>
      <c r="B472">
        <v>29</v>
      </c>
      <c r="C472" t="s">
        <v>618</v>
      </c>
      <c r="D472">
        <v>210</v>
      </c>
      <c r="E472">
        <v>118</v>
      </c>
      <c r="F472">
        <v>328</v>
      </c>
    </row>
    <row r="473" spans="1:6">
      <c r="A473">
        <v>15</v>
      </c>
      <c r="B473">
        <v>30</v>
      </c>
      <c r="C473" t="s">
        <v>619</v>
      </c>
      <c r="D473">
        <v>211</v>
      </c>
      <c r="E473">
        <v>175</v>
      </c>
      <c r="F473">
        <v>386</v>
      </c>
    </row>
    <row r="474" spans="1:6">
      <c r="A474">
        <v>15</v>
      </c>
      <c r="B474">
        <v>31</v>
      </c>
      <c r="C474" t="s">
        <v>620</v>
      </c>
      <c r="D474">
        <v>107</v>
      </c>
      <c r="E474">
        <v>58</v>
      </c>
      <c r="F474">
        <v>165</v>
      </c>
    </row>
    <row r="475" spans="1:6">
      <c r="A475">
        <v>15</v>
      </c>
      <c r="B475">
        <v>32</v>
      </c>
      <c r="C475" t="s">
        <v>621</v>
      </c>
      <c r="D475">
        <v>155</v>
      </c>
      <c r="E475">
        <v>123</v>
      </c>
      <c r="F475">
        <v>278</v>
      </c>
    </row>
    <row r="476" spans="1:6">
      <c r="A476">
        <v>15</v>
      </c>
      <c r="B476">
        <v>33</v>
      </c>
      <c r="C476" t="s">
        <v>622</v>
      </c>
      <c r="D476">
        <v>350</v>
      </c>
      <c r="E476">
        <v>293</v>
      </c>
      <c r="F476">
        <v>643</v>
      </c>
    </row>
    <row r="477" spans="1:6">
      <c r="A477">
        <v>15</v>
      </c>
      <c r="B477">
        <v>34</v>
      </c>
      <c r="C477" t="s">
        <v>623</v>
      </c>
      <c r="D477">
        <v>422</v>
      </c>
      <c r="E477">
        <v>191</v>
      </c>
      <c r="F477">
        <v>613</v>
      </c>
    </row>
    <row r="478" spans="1:6">
      <c r="A478">
        <v>15</v>
      </c>
      <c r="B478">
        <v>35</v>
      </c>
      <c r="C478" t="s">
        <v>21</v>
      </c>
      <c r="D478">
        <v>167</v>
      </c>
      <c r="E478">
        <v>70</v>
      </c>
      <c r="F478">
        <v>237</v>
      </c>
    </row>
    <row r="479" spans="1:6">
      <c r="A479">
        <v>16</v>
      </c>
      <c r="B479">
        <v>1</v>
      </c>
      <c r="C479" t="s">
        <v>125</v>
      </c>
      <c r="D479">
        <v>107</v>
      </c>
      <c r="E479">
        <v>273</v>
      </c>
      <c r="F479">
        <v>380</v>
      </c>
    </row>
    <row r="480" spans="1:6">
      <c r="A480">
        <v>16</v>
      </c>
      <c r="B480">
        <v>2</v>
      </c>
      <c r="C480" t="s">
        <v>128</v>
      </c>
      <c r="D480">
        <v>91</v>
      </c>
      <c r="E480">
        <v>101</v>
      </c>
      <c r="F480">
        <v>192</v>
      </c>
    </row>
    <row r="481" spans="1:6">
      <c r="A481">
        <v>16</v>
      </c>
      <c r="B481">
        <v>3</v>
      </c>
      <c r="C481" t="s">
        <v>624</v>
      </c>
      <c r="D481">
        <v>60</v>
      </c>
      <c r="E481">
        <v>182</v>
      </c>
      <c r="F481">
        <v>242</v>
      </c>
    </row>
    <row r="482" spans="1:6">
      <c r="A482">
        <v>16</v>
      </c>
      <c r="B482">
        <v>4</v>
      </c>
      <c r="C482" t="s">
        <v>625</v>
      </c>
      <c r="D482">
        <v>205</v>
      </c>
      <c r="E482">
        <v>76</v>
      </c>
      <c r="F482">
        <v>281</v>
      </c>
    </row>
    <row r="483" spans="1:6">
      <c r="A483">
        <v>16</v>
      </c>
      <c r="B483">
        <v>5</v>
      </c>
      <c r="C483" t="s">
        <v>130</v>
      </c>
      <c r="D483">
        <v>140</v>
      </c>
      <c r="E483">
        <v>50</v>
      </c>
      <c r="F483">
        <v>190</v>
      </c>
    </row>
    <row r="484" spans="1:6">
      <c r="A484">
        <v>16</v>
      </c>
      <c r="B484">
        <v>6</v>
      </c>
      <c r="C484" t="s">
        <v>626</v>
      </c>
      <c r="D484">
        <v>73</v>
      </c>
      <c r="E484">
        <v>240</v>
      </c>
      <c r="F484">
        <v>313</v>
      </c>
    </row>
    <row r="485" spans="1:6">
      <c r="A485">
        <v>16</v>
      </c>
      <c r="B485">
        <v>7</v>
      </c>
      <c r="C485" t="s">
        <v>627</v>
      </c>
      <c r="D485">
        <v>225</v>
      </c>
      <c r="E485">
        <v>134</v>
      </c>
      <c r="F485">
        <v>359</v>
      </c>
    </row>
    <row r="486" spans="1:6">
      <c r="A486">
        <v>16</v>
      </c>
      <c r="B486">
        <v>8</v>
      </c>
      <c r="C486" t="s">
        <v>628</v>
      </c>
      <c r="D486">
        <v>100</v>
      </c>
      <c r="E486">
        <v>31</v>
      </c>
      <c r="F486">
        <v>131</v>
      </c>
    </row>
    <row r="487" spans="1:6">
      <c r="A487">
        <v>16</v>
      </c>
      <c r="B487">
        <v>9</v>
      </c>
      <c r="C487" t="s">
        <v>629</v>
      </c>
      <c r="D487">
        <v>124</v>
      </c>
      <c r="E487">
        <v>39</v>
      </c>
      <c r="F487">
        <v>163</v>
      </c>
    </row>
    <row r="488" spans="1:6">
      <c r="A488">
        <v>16</v>
      </c>
      <c r="B488">
        <v>10</v>
      </c>
      <c r="C488" t="s">
        <v>630</v>
      </c>
      <c r="D488">
        <v>0</v>
      </c>
      <c r="E488">
        <v>0</v>
      </c>
      <c r="F488">
        <v>0</v>
      </c>
    </row>
    <row r="489" spans="1:6">
      <c r="A489">
        <v>16</v>
      </c>
      <c r="B489">
        <v>11</v>
      </c>
      <c r="C489" t="s">
        <v>631</v>
      </c>
      <c r="D489">
        <v>155</v>
      </c>
      <c r="E489">
        <v>163</v>
      </c>
      <c r="F489">
        <v>318</v>
      </c>
    </row>
    <row r="490" spans="1:6">
      <c r="A490">
        <v>16</v>
      </c>
      <c r="B490">
        <v>12</v>
      </c>
      <c r="C490" t="s">
        <v>632</v>
      </c>
      <c r="D490">
        <v>127</v>
      </c>
      <c r="E490">
        <v>47</v>
      </c>
      <c r="F490">
        <v>174</v>
      </c>
    </row>
    <row r="491" spans="1:6">
      <c r="A491">
        <v>16</v>
      </c>
      <c r="B491">
        <v>13</v>
      </c>
      <c r="C491" t="s">
        <v>633</v>
      </c>
      <c r="D491">
        <v>0</v>
      </c>
      <c r="E491">
        <v>0</v>
      </c>
      <c r="F491">
        <v>0</v>
      </c>
    </row>
    <row r="492" spans="1:6">
      <c r="A492">
        <v>16</v>
      </c>
      <c r="B492">
        <v>14</v>
      </c>
      <c r="C492" t="s">
        <v>634</v>
      </c>
      <c r="D492">
        <v>0</v>
      </c>
      <c r="E492">
        <v>0</v>
      </c>
      <c r="F492">
        <v>0</v>
      </c>
    </row>
    <row r="493" spans="1:6">
      <c r="A493">
        <v>16</v>
      </c>
      <c r="B493">
        <v>15</v>
      </c>
      <c r="C493" t="s">
        <v>635</v>
      </c>
      <c r="D493">
        <v>87</v>
      </c>
      <c r="E493">
        <v>504</v>
      </c>
      <c r="F493">
        <v>591</v>
      </c>
    </row>
    <row r="494" spans="1:6">
      <c r="A494">
        <v>16</v>
      </c>
      <c r="B494">
        <v>16</v>
      </c>
      <c r="C494" t="s">
        <v>636</v>
      </c>
      <c r="D494">
        <v>171</v>
      </c>
      <c r="E494">
        <v>78</v>
      </c>
      <c r="F494">
        <v>249</v>
      </c>
    </row>
    <row r="495" spans="1:6">
      <c r="A495">
        <v>16</v>
      </c>
      <c r="B495">
        <v>17</v>
      </c>
      <c r="C495" t="s">
        <v>637</v>
      </c>
      <c r="D495">
        <v>118</v>
      </c>
      <c r="E495">
        <v>137</v>
      </c>
      <c r="F495">
        <v>255</v>
      </c>
    </row>
    <row r="496" spans="1:6">
      <c r="A496">
        <v>16</v>
      </c>
      <c r="B496">
        <v>18</v>
      </c>
      <c r="C496" t="s">
        <v>638</v>
      </c>
      <c r="D496">
        <v>126</v>
      </c>
      <c r="E496">
        <v>23</v>
      </c>
      <c r="F496">
        <v>149</v>
      </c>
    </row>
    <row r="497" spans="1:6">
      <c r="A497">
        <v>16</v>
      </c>
      <c r="B497">
        <v>19</v>
      </c>
      <c r="C497" t="s">
        <v>639</v>
      </c>
      <c r="D497">
        <v>173</v>
      </c>
      <c r="E497">
        <v>39</v>
      </c>
      <c r="F497">
        <v>212</v>
      </c>
    </row>
    <row r="498" spans="1:6">
      <c r="A498">
        <v>16</v>
      </c>
      <c r="B498">
        <v>20</v>
      </c>
      <c r="C498" t="s">
        <v>133</v>
      </c>
      <c r="D498">
        <v>231</v>
      </c>
      <c r="E498">
        <v>36</v>
      </c>
      <c r="F498">
        <v>267</v>
      </c>
    </row>
    <row r="499" spans="1:6">
      <c r="A499">
        <v>16</v>
      </c>
      <c r="B499">
        <v>21</v>
      </c>
      <c r="C499" t="s">
        <v>640</v>
      </c>
      <c r="D499">
        <v>205</v>
      </c>
      <c r="E499">
        <v>96</v>
      </c>
      <c r="F499">
        <v>301</v>
      </c>
    </row>
    <row r="500" spans="1:6">
      <c r="A500">
        <v>16</v>
      </c>
      <c r="B500">
        <v>22</v>
      </c>
      <c r="C500" t="s">
        <v>641</v>
      </c>
      <c r="D500">
        <v>154</v>
      </c>
      <c r="E500">
        <v>80</v>
      </c>
      <c r="F500">
        <v>234</v>
      </c>
    </row>
    <row r="501" spans="1:6">
      <c r="A501">
        <v>16</v>
      </c>
      <c r="B501">
        <v>23</v>
      </c>
      <c r="C501" t="s">
        <v>642</v>
      </c>
      <c r="D501">
        <v>141</v>
      </c>
      <c r="E501">
        <v>15</v>
      </c>
      <c r="F501">
        <v>156</v>
      </c>
    </row>
    <row r="502" spans="1:6">
      <c r="A502">
        <v>16</v>
      </c>
      <c r="B502">
        <v>24</v>
      </c>
      <c r="C502" t="s">
        <v>643</v>
      </c>
      <c r="D502">
        <v>142</v>
      </c>
      <c r="E502">
        <v>101</v>
      </c>
      <c r="F502">
        <v>243</v>
      </c>
    </row>
    <row r="503" spans="1:6">
      <c r="A503">
        <v>16</v>
      </c>
      <c r="B503">
        <v>25</v>
      </c>
      <c r="C503" t="s">
        <v>644</v>
      </c>
      <c r="D503">
        <v>140</v>
      </c>
      <c r="E503">
        <v>135</v>
      </c>
      <c r="F503">
        <v>275</v>
      </c>
    </row>
    <row r="504" spans="1:6">
      <c r="A504">
        <v>16</v>
      </c>
      <c r="B504">
        <v>26</v>
      </c>
      <c r="C504" t="s">
        <v>645</v>
      </c>
      <c r="D504">
        <v>0</v>
      </c>
      <c r="E504">
        <v>0</v>
      </c>
      <c r="F504">
        <v>0</v>
      </c>
    </row>
    <row r="505" spans="1:6">
      <c r="A505">
        <v>16</v>
      </c>
      <c r="B505">
        <v>27</v>
      </c>
      <c r="C505" t="s">
        <v>646</v>
      </c>
      <c r="D505">
        <v>181</v>
      </c>
      <c r="E505">
        <v>48</v>
      </c>
      <c r="F505">
        <v>229</v>
      </c>
    </row>
    <row r="506" spans="1:6">
      <c r="A506">
        <v>16</v>
      </c>
      <c r="B506">
        <v>28</v>
      </c>
      <c r="C506" t="s">
        <v>647</v>
      </c>
      <c r="D506">
        <v>129</v>
      </c>
      <c r="E506">
        <v>97</v>
      </c>
      <c r="F506">
        <v>226</v>
      </c>
    </row>
    <row r="507" spans="1:6">
      <c r="A507">
        <v>16</v>
      </c>
      <c r="B507">
        <v>29</v>
      </c>
      <c r="C507" t="s">
        <v>648</v>
      </c>
      <c r="D507">
        <v>138</v>
      </c>
      <c r="E507">
        <v>29</v>
      </c>
      <c r="F507">
        <v>167</v>
      </c>
    </row>
    <row r="508" spans="1:6">
      <c r="A508">
        <v>16</v>
      </c>
      <c r="B508">
        <v>30</v>
      </c>
      <c r="C508" t="s">
        <v>135</v>
      </c>
      <c r="D508">
        <v>122</v>
      </c>
      <c r="E508">
        <v>76</v>
      </c>
      <c r="F508">
        <v>198</v>
      </c>
    </row>
    <row r="509" spans="1:6">
      <c r="A509">
        <v>16</v>
      </c>
      <c r="B509">
        <v>31</v>
      </c>
      <c r="C509" t="s">
        <v>136</v>
      </c>
      <c r="D509">
        <v>265</v>
      </c>
      <c r="E509">
        <v>123</v>
      </c>
      <c r="F509">
        <v>388</v>
      </c>
    </row>
    <row r="510" spans="1:6">
      <c r="A510">
        <v>17</v>
      </c>
      <c r="B510">
        <v>1</v>
      </c>
      <c r="C510" t="s">
        <v>126</v>
      </c>
      <c r="D510">
        <v>102</v>
      </c>
      <c r="E510">
        <v>131</v>
      </c>
      <c r="F510">
        <v>233</v>
      </c>
    </row>
    <row r="511" spans="1:6">
      <c r="A511">
        <v>17</v>
      </c>
      <c r="B511">
        <v>2</v>
      </c>
      <c r="C511" t="s">
        <v>649</v>
      </c>
      <c r="D511">
        <v>166</v>
      </c>
      <c r="E511">
        <v>136</v>
      </c>
      <c r="F511">
        <v>302</v>
      </c>
    </row>
    <row r="512" spans="1:6">
      <c r="A512">
        <v>17</v>
      </c>
      <c r="B512">
        <v>3</v>
      </c>
      <c r="C512" t="s">
        <v>650</v>
      </c>
      <c r="D512">
        <v>0</v>
      </c>
      <c r="E512">
        <v>357</v>
      </c>
      <c r="F512">
        <v>357</v>
      </c>
    </row>
    <row r="513" spans="1:6">
      <c r="A513">
        <v>17</v>
      </c>
      <c r="B513">
        <v>4</v>
      </c>
      <c r="C513" t="s">
        <v>651</v>
      </c>
      <c r="D513">
        <v>113</v>
      </c>
      <c r="E513">
        <v>82</v>
      </c>
      <c r="F513">
        <v>195</v>
      </c>
    </row>
    <row r="514" spans="1:6">
      <c r="A514">
        <v>17</v>
      </c>
      <c r="B514">
        <v>5</v>
      </c>
      <c r="C514" t="s">
        <v>652</v>
      </c>
      <c r="D514">
        <v>9</v>
      </c>
      <c r="E514">
        <v>398</v>
      </c>
      <c r="F514">
        <v>407</v>
      </c>
    </row>
    <row r="515" spans="1:6">
      <c r="A515">
        <v>17</v>
      </c>
      <c r="B515">
        <v>6</v>
      </c>
      <c r="C515" t="s">
        <v>653</v>
      </c>
      <c r="D515">
        <v>178</v>
      </c>
      <c r="E515">
        <v>369</v>
      </c>
      <c r="F515">
        <v>547</v>
      </c>
    </row>
    <row r="516" spans="1:6">
      <c r="A516">
        <v>17</v>
      </c>
      <c r="B516">
        <v>7</v>
      </c>
      <c r="C516" t="s">
        <v>654</v>
      </c>
      <c r="D516">
        <v>193</v>
      </c>
      <c r="E516">
        <v>89</v>
      </c>
      <c r="F516">
        <v>282</v>
      </c>
    </row>
    <row r="517" spans="1:6">
      <c r="A517">
        <v>17</v>
      </c>
      <c r="B517">
        <v>8</v>
      </c>
      <c r="C517" t="s">
        <v>655</v>
      </c>
      <c r="D517">
        <v>168</v>
      </c>
      <c r="E517">
        <v>56</v>
      </c>
      <c r="F517">
        <v>224</v>
      </c>
    </row>
    <row r="518" spans="1:6">
      <c r="A518">
        <v>17</v>
      </c>
      <c r="B518">
        <v>9</v>
      </c>
      <c r="C518" t="s">
        <v>656</v>
      </c>
      <c r="D518">
        <v>204</v>
      </c>
      <c r="E518">
        <v>43</v>
      </c>
      <c r="F518">
        <v>247</v>
      </c>
    </row>
    <row r="519" spans="1:6">
      <c r="A519">
        <v>17</v>
      </c>
      <c r="B519">
        <v>10</v>
      </c>
      <c r="C519" t="s">
        <v>657</v>
      </c>
      <c r="D519">
        <v>183</v>
      </c>
      <c r="E519">
        <v>175</v>
      </c>
      <c r="F519">
        <v>358</v>
      </c>
    </row>
    <row r="520" spans="1:6">
      <c r="A520">
        <v>17</v>
      </c>
      <c r="B520">
        <v>11</v>
      </c>
      <c r="C520" t="s">
        <v>658</v>
      </c>
      <c r="D520">
        <v>45</v>
      </c>
      <c r="E520">
        <v>15</v>
      </c>
      <c r="F520">
        <v>60</v>
      </c>
    </row>
    <row r="521" spans="1:6">
      <c r="A521">
        <v>17</v>
      </c>
      <c r="B521">
        <v>12</v>
      </c>
      <c r="C521" t="s">
        <v>659</v>
      </c>
      <c r="D521">
        <v>294</v>
      </c>
      <c r="E521">
        <v>221</v>
      </c>
      <c r="F521">
        <v>515</v>
      </c>
    </row>
    <row r="522" spans="1:6">
      <c r="A522">
        <v>17</v>
      </c>
      <c r="B522">
        <v>13</v>
      </c>
      <c r="C522" t="s">
        <v>660</v>
      </c>
      <c r="D522">
        <v>121</v>
      </c>
      <c r="E522">
        <v>16</v>
      </c>
      <c r="F522">
        <v>137</v>
      </c>
    </row>
    <row r="523" spans="1:6">
      <c r="A523">
        <v>17</v>
      </c>
      <c r="B523">
        <v>14</v>
      </c>
      <c r="C523" t="s">
        <v>661</v>
      </c>
      <c r="D523">
        <v>105</v>
      </c>
      <c r="E523">
        <v>322</v>
      </c>
      <c r="F523">
        <v>427</v>
      </c>
    </row>
    <row r="524" spans="1:6">
      <c r="A524">
        <v>17</v>
      </c>
      <c r="B524">
        <v>15</v>
      </c>
      <c r="C524" t="s">
        <v>662</v>
      </c>
      <c r="D524">
        <v>182</v>
      </c>
      <c r="E524">
        <v>65</v>
      </c>
      <c r="F524">
        <v>247</v>
      </c>
    </row>
    <row r="525" spans="1:6">
      <c r="A525">
        <v>17</v>
      </c>
      <c r="B525">
        <v>16</v>
      </c>
      <c r="C525" t="s">
        <v>663</v>
      </c>
      <c r="D525">
        <v>208</v>
      </c>
      <c r="E525">
        <v>99</v>
      </c>
      <c r="F525">
        <v>307</v>
      </c>
    </row>
    <row r="526" spans="1:6">
      <c r="A526">
        <v>17</v>
      </c>
      <c r="B526">
        <v>17</v>
      </c>
      <c r="C526" t="s">
        <v>664</v>
      </c>
      <c r="D526">
        <v>158</v>
      </c>
      <c r="E526">
        <v>46</v>
      </c>
      <c r="F526">
        <v>204</v>
      </c>
    </row>
    <row r="527" spans="1:6">
      <c r="A527">
        <v>17</v>
      </c>
      <c r="B527">
        <v>18</v>
      </c>
      <c r="C527" t="s">
        <v>665</v>
      </c>
      <c r="D527">
        <v>203</v>
      </c>
      <c r="E527">
        <v>80</v>
      </c>
      <c r="F527">
        <v>283</v>
      </c>
    </row>
    <row r="528" spans="1:6">
      <c r="A528">
        <v>17</v>
      </c>
      <c r="B528">
        <v>19</v>
      </c>
      <c r="C528" t="s">
        <v>666</v>
      </c>
      <c r="D528">
        <v>200</v>
      </c>
      <c r="E528">
        <v>72</v>
      </c>
      <c r="F528">
        <v>272</v>
      </c>
    </row>
    <row r="529" spans="1:6">
      <c r="A529">
        <v>17</v>
      </c>
      <c r="B529">
        <v>20</v>
      </c>
      <c r="C529" t="s">
        <v>667</v>
      </c>
      <c r="D529">
        <v>0</v>
      </c>
      <c r="E529">
        <v>0</v>
      </c>
      <c r="F529">
        <v>0</v>
      </c>
    </row>
    <row r="530" spans="1:6">
      <c r="A530">
        <v>17</v>
      </c>
      <c r="B530">
        <v>21</v>
      </c>
      <c r="C530" t="s">
        <v>668</v>
      </c>
      <c r="D530">
        <v>0</v>
      </c>
      <c r="E530">
        <v>0</v>
      </c>
      <c r="F530">
        <v>0</v>
      </c>
    </row>
    <row r="531" spans="1:6">
      <c r="A531">
        <v>17</v>
      </c>
      <c r="B531">
        <v>22</v>
      </c>
      <c r="C531" t="s">
        <v>669</v>
      </c>
      <c r="D531">
        <v>190</v>
      </c>
      <c r="E531">
        <v>21</v>
      </c>
      <c r="F531">
        <v>211</v>
      </c>
    </row>
    <row r="532" spans="1:6">
      <c r="A532">
        <v>17</v>
      </c>
      <c r="B532">
        <v>23</v>
      </c>
      <c r="C532" t="s">
        <v>670</v>
      </c>
      <c r="D532">
        <v>118</v>
      </c>
      <c r="E532">
        <v>12</v>
      </c>
      <c r="F532">
        <v>130</v>
      </c>
    </row>
    <row r="533" spans="1:6">
      <c r="A533">
        <v>17</v>
      </c>
      <c r="B533">
        <v>24</v>
      </c>
      <c r="C533" t="s">
        <v>671</v>
      </c>
      <c r="D533">
        <v>41</v>
      </c>
      <c r="E533">
        <v>134</v>
      </c>
      <c r="F533">
        <v>175</v>
      </c>
    </row>
    <row r="534" spans="1:6">
      <c r="A534">
        <v>17</v>
      </c>
      <c r="B534">
        <v>25</v>
      </c>
      <c r="C534" t="s">
        <v>672</v>
      </c>
      <c r="D534">
        <v>0</v>
      </c>
      <c r="E534">
        <v>0</v>
      </c>
      <c r="F534">
        <v>0</v>
      </c>
    </row>
    <row r="535" spans="1:6">
      <c r="A535">
        <v>17</v>
      </c>
      <c r="B535">
        <v>26</v>
      </c>
      <c r="C535" t="s">
        <v>673</v>
      </c>
      <c r="D535">
        <v>0</v>
      </c>
      <c r="E535">
        <v>0</v>
      </c>
      <c r="F535">
        <v>0</v>
      </c>
    </row>
    <row r="536" spans="1:6">
      <c r="A536">
        <v>17</v>
      </c>
      <c r="B536">
        <v>27</v>
      </c>
      <c r="C536" t="s">
        <v>674</v>
      </c>
      <c r="D536">
        <v>289</v>
      </c>
      <c r="E536">
        <v>146</v>
      </c>
      <c r="F536">
        <v>435</v>
      </c>
    </row>
    <row r="537" spans="1:6">
      <c r="A537">
        <v>17</v>
      </c>
      <c r="B537">
        <v>28</v>
      </c>
      <c r="C537" t="s">
        <v>675</v>
      </c>
      <c r="D537">
        <v>190</v>
      </c>
      <c r="E537">
        <v>233</v>
      </c>
      <c r="F537">
        <v>423</v>
      </c>
    </row>
    <row r="538" spans="1:6">
      <c r="A538">
        <v>17</v>
      </c>
      <c r="B538">
        <v>29</v>
      </c>
      <c r="C538" t="s">
        <v>676</v>
      </c>
      <c r="D538">
        <v>159</v>
      </c>
      <c r="E538">
        <v>252</v>
      </c>
      <c r="F538">
        <v>411</v>
      </c>
    </row>
    <row r="539" spans="1:6">
      <c r="A539">
        <v>17</v>
      </c>
      <c r="B539">
        <v>30</v>
      </c>
      <c r="C539" t="s">
        <v>677</v>
      </c>
      <c r="D539">
        <v>169</v>
      </c>
      <c r="E539">
        <v>96</v>
      </c>
      <c r="F539">
        <v>265</v>
      </c>
    </row>
    <row r="540" spans="1:6">
      <c r="A540">
        <v>17</v>
      </c>
      <c r="B540">
        <v>31</v>
      </c>
      <c r="C540" t="s">
        <v>678</v>
      </c>
      <c r="D540">
        <v>86</v>
      </c>
      <c r="E540">
        <v>245</v>
      </c>
      <c r="F540">
        <v>331</v>
      </c>
    </row>
    <row r="541" spans="1:6">
      <c r="A541">
        <v>17</v>
      </c>
      <c r="B541">
        <v>32</v>
      </c>
      <c r="C541" t="s">
        <v>679</v>
      </c>
      <c r="D541">
        <v>232</v>
      </c>
      <c r="E541">
        <v>187</v>
      </c>
      <c r="F541">
        <v>419</v>
      </c>
    </row>
    <row r="542" spans="1:6">
      <c r="A542">
        <v>17</v>
      </c>
      <c r="B542">
        <v>33</v>
      </c>
      <c r="C542" t="s">
        <v>20</v>
      </c>
      <c r="D542">
        <v>110</v>
      </c>
      <c r="E542">
        <v>133</v>
      </c>
      <c r="F542">
        <v>243</v>
      </c>
    </row>
    <row r="543" spans="1:6">
      <c r="A543">
        <v>17</v>
      </c>
      <c r="B543">
        <v>34</v>
      </c>
      <c r="C543" t="s">
        <v>1590</v>
      </c>
      <c r="D543">
        <v>0</v>
      </c>
      <c r="E543">
        <v>0</v>
      </c>
      <c r="F543">
        <v>0</v>
      </c>
    </row>
    <row r="544" spans="1:6">
      <c r="A544">
        <v>18</v>
      </c>
      <c r="B544">
        <v>1</v>
      </c>
      <c r="C544" t="s">
        <v>680</v>
      </c>
      <c r="D544">
        <v>105</v>
      </c>
      <c r="E544">
        <v>31</v>
      </c>
      <c r="F544">
        <v>136</v>
      </c>
    </row>
    <row r="545" spans="1:6">
      <c r="A545">
        <v>18</v>
      </c>
      <c r="B545">
        <v>2</v>
      </c>
      <c r="C545" t="s">
        <v>681</v>
      </c>
      <c r="D545">
        <v>243</v>
      </c>
      <c r="E545">
        <v>75</v>
      </c>
      <c r="F545">
        <v>318</v>
      </c>
    </row>
    <row r="546" spans="1:6">
      <c r="A546">
        <v>18</v>
      </c>
      <c r="B546">
        <v>3</v>
      </c>
      <c r="C546" t="s">
        <v>682</v>
      </c>
      <c r="D546">
        <v>138</v>
      </c>
      <c r="E546">
        <v>65</v>
      </c>
      <c r="F546">
        <v>203</v>
      </c>
    </row>
    <row r="547" spans="1:6">
      <c r="A547">
        <v>18</v>
      </c>
      <c r="B547">
        <v>4</v>
      </c>
      <c r="C547" t="s">
        <v>683</v>
      </c>
      <c r="D547">
        <v>94</v>
      </c>
      <c r="E547">
        <v>182</v>
      </c>
      <c r="F547">
        <v>276</v>
      </c>
    </row>
    <row r="548" spans="1:6">
      <c r="A548">
        <v>18</v>
      </c>
      <c r="B548">
        <v>5</v>
      </c>
      <c r="C548" t="s">
        <v>684</v>
      </c>
      <c r="D548">
        <v>200</v>
      </c>
      <c r="E548">
        <v>102</v>
      </c>
      <c r="F548">
        <v>302</v>
      </c>
    </row>
    <row r="549" spans="1:6">
      <c r="A549">
        <v>18</v>
      </c>
      <c r="B549">
        <v>6</v>
      </c>
      <c r="C549" t="s">
        <v>685</v>
      </c>
      <c r="D549">
        <v>46</v>
      </c>
      <c r="E549">
        <v>230</v>
      </c>
      <c r="F549">
        <v>276</v>
      </c>
    </row>
    <row r="550" spans="1:6">
      <c r="A550">
        <v>18</v>
      </c>
      <c r="B550">
        <v>7</v>
      </c>
      <c r="C550" t="s">
        <v>686</v>
      </c>
      <c r="D550">
        <v>224</v>
      </c>
      <c r="E550">
        <v>58</v>
      </c>
      <c r="F550">
        <v>282</v>
      </c>
    </row>
    <row r="551" spans="1:6">
      <c r="A551">
        <v>18</v>
      </c>
      <c r="B551">
        <v>8</v>
      </c>
      <c r="C551" t="s">
        <v>687</v>
      </c>
      <c r="D551">
        <v>214</v>
      </c>
      <c r="E551">
        <v>35</v>
      </c>
      <c r="F551">
        <v>249</v>
      </c>
    </row>
    <row r="552" spans="1:6">
      <c r="A552">
        <v>18</v>
      </c>
      <c r="B552">
        <v>9</v>
      </c>
      <c r="C552" t="s">
        <v>688</v>
      </c>
      <c r="D552">
        <v>230</v>
      </c>
      <c r="E552">
        <v>200</v>
      </c>
      <c r="F552">
        <v>430</v>
      </c>
    </row>
    <row r="553" spans="1:6">
      <c r="A553">
        <v>18</v>
      </c>
      <c r="B553">
        <v>10</v>
      </c>
      <c r="C553" t="s">
        <v>689</v>
      </c>
      <c r="D553">
        <v>260</v>
      </c>
      <c r="E553">
        <v>119</v>
      </c>
      <c r="F553">
        <v>379</v>
      </c>
    </row>
    <row r="554" spans="1:6">
      <c r="A554">
        <v>18</v>
      </c>
      <c r="B554">
        <v>11</v>
      </c>
      <c r="C554" t="s">
        <v>690</v>
      </c>
      <c r="D554">
        <v>0</v>
      </c>
      <c r="E554">
        <v>0</v>
      </c>
      <c r="F554">
        <v>0</v>
      </c>
    </row>
    <row r="555" spans="1:6">
      <c r="A555">
        <v>18</v>
      </c>
      <c r="B555">
        <v>12</v>
      </c>
      <c r="C555" t="s">
        <v>691</v>
      </c>
      <c r="D555">
        <v>380</v>
      </c>
      <c r="E555">
        <v>280</v>
      </c>
      <c r="F555">
        <v>660</v>
      </c>
    </row>
    <row r="556" spans="1:6">
      <c r="A556">
        <v>18</v>
      </c>
      <c r="B556">
        <v>13</v>
      </c>
      <c r="C556" t="s">
        <v>692</v>
      </c>
      <c r="D556">
        <v>178</v>
      </c>
      <c r="E556">
        <v>4</v>
      </c>
      <c r="F556">
        <v>182</v>
      </c>
    </row>
    <row r="557" spans="1:6">
      <c r="A557">
        <v>18</v>
      </c>
      <c r="B557">
        <v>14</v>
      </c>
      <c r="C557" t="s">
        <v>693</v>
      </c>
      <c r="D557">
        <v>8</v>
      </c>
      <c r="E557">
        <v>124</v>
      </c>
      <c r="F557">
        <v>132</v>
      </c>
    </row>
    <row r="558" spans="1:6">
      <c r="A558">
        <v>18</v>
      </c>
      <c r="B558">
        <v>15</v>
      </c>
      <c r="C558" t="s">
        <v>694</v>
      </c>
      <c r="D558">
        <v>460</v>
      </c>
      <c r="E558">
        <v>390</v>
      </c>
      <c r="F558">
        <v>850</v>
      </c>
    </row>
    <row r="559" spans="1:6">
      <c r="A559">
        <v>18</v>
      </c>
      <c r="B559">
        <v>16</v>
      </c>
      <c r="C559" t="s">
        <v>695</v>
      </c>
      <c r="D559">
        <v>285</v>
      </c>
      <c r="E559">
        <v>125</v>
      </c>
      <c r="F559">
        <v>410</v>
      </c>
    </row>
    <row r="560" spans="1:6">
      <c r="A560">
        <v>18</v>
      </c>
      <c r="B560">
        <v>17</v>
      </c>
      <c r="C560" t="s">
        <v>696</v>
      </c>
      <c r="D560">
        <v>200</v>
      </c>
      <c r="E560">
        <v>79</v>
      </c>
      <c r="F560">
        <v>279</v>
      </c>
    </row>
    <row r="561" spans="1:6">
      <c r="A561">
        <v>18</v>
      </c>
      <c r="B561">
        <v>18</v>
      </c>
      <c r="C561" t="s">
        <v>697</v>
      </c>
      <c r="D561">
        <v>325</v>
      </c>
      <c r="E561">
        <v>85</v>
      </c>
      <c r="F561">
        <v>410</v>
      </c>
    </row>
    <row r="562" spans="1:6">
      <c r="A562">
        <v>18</v>
      </c>
      <c r="B562">
        <v>19</v>
      </c>
      <c r="C562" t="s">
        <v>698</v>
      </c>
      <c r="D562">
        <v>431</v>
      </c>
      <c r="E562">
        <v>113</v>
      </c>
      <c r="F562">
        <v>544</v>
      </c>
    </row>
    <row r="563" spans="1:6">
      <c r="A563">
        <v>18</v>
      </c>
      <c r="B563">
        <v>20</v>
      </c>
      <c r="C563" t="s">
        <v>699</v>
      </c>
      <c r="D563">
        <v>249</v>
      </c>
      <c r="E563">
        <v>50</v>
      </c>
      <c r="F563">
        <v>299</v>
      </c>
    </row>
    <row r="564" spans="1:6">
      <c r="A564">
        <v>18</v>
      </c>
      <c r="B564">
        <v>21</v>
      </c>
      <c r="C564" t="s">
        <v>700</v>
      </c>
      <c r="D564">
        <v>170</v>
      </c>
      <c r="E564">
        <v>119</v>
      </c>
      <c r="F564">
        <v>289</v>
      </c>
    </row>
    <row r="565" spans="1:6">
      <c r="A565">
        <v>18</v>
      </c>
      <c r="B565">
        <v>22</v>
      </c>
      <c r="C565" t="s">
        <v>701</v>
      </c>
      <c r="D565">
        <v>273</v>
      </c>
      <c r="E565">
        <v>71</v>
      </c>
      <c r="F565">
        <v>344</v>
      </c>
    </row>
    <row r="566" spans="1:6">
      <c r="A566">
        <v>18</v>
      </c>
      <c r="B566">
        <v>23</v>
      </c>
      <c r="C566" t="s">
        <v>702</v>
      </c>
      <c r="D566">
        <v>262</v>
      </c>
      <c r="E566">
        <v>155</v>
      </c>
      <c r="F566">
        <v>417</v>
      </c>
    </row>
    <row r="567" spans="1:6">
      <c r="A567">
        <v>18</v>
      </c>
      <c r="B567">
        <v>24</v>
      </c>
      <c r="C567" t="s">
        <v>703</v>
      </c>
      <c r="D567">
        <v>411</v>
      </c>
      <c r="E567">
        <v>120</v>
      </c>
      <c r="F567">
        <v>531</v>
      </c>
    </row>
    <row r="568" spans="1:6">
      <c r="A568">
        <v>18</v>
      </c>
      <c r="B568">
        <v>25</v>
      </c>
      <c r="C568" t="s">
        <v>704</v>
      </c>
      <c r="D568">
        <v>237</v>
      </c>
      <c r="E568">
        <v>85</v>
      </c>
      <c r="F568">
        <v>322</v>
      </c>
    </row>
    <row r="569" spans="1:6">
      <c r="A569">
        <v>18</v>
      </c>
      <c r="B569">
        <v>26</v>
      </c>
      <c r="C569" t="s">
        <v>705</v>
      </c>
      <c r="D569">
        <v>250</v>
      </c>
      <c r="E569">
        <v>80</v>
      </c>
      <c r="F569">
        <v>330</v>
      </c>
    </row>
    <row r="570" spans="1:6">
      <c r="A570">
        <v>18</v>
      </c>
      <c r="B570">
        <v>27</v>
      </c>
      <c r="C570" t="s">
        <v>706</v>
      </c>
      <c r="D570">
        <v>111</v>
      </c>
      <c r="E570">
        <v>13</v>
      </c>
      <c r="F570">
        <v>124</v>
      </c>
    </row>
    <row r="571" spans="1:6">
      <c r="A571">
        <v>18</v>
      </c>
      <c r="B571">
        <v>28</v>
      </c>
      <c r="C571" t="s">
        <v>707</v>
      </c>
      <c r="D571">
        <v>325</v>
      </c>
      <c r="E571">
        <v>75</v>
      </c>
      <c r="F571">
        <v>400</v>
      </c>
    </row>
    <row r="572" spans="1:6">
      <c r="A572">
        <v>18</v>
      </c>
      <c r="B572">
        <v>29</v>
      </c>
      <c r="C572" t="s">
        <v>708</v>
      </c>
      <c r="D572">
        <v>195</v>
      </c>
      <c r="E572">
        <v>8</v>
      </c>
      <c r="F572">
        <v>203</v>
      </c>
    </row>
    <row r="573" spans="1:6">
      <c r="A573">
        <v>18</v>
      </c>
      <c r="B573">
        <v>30</v>
      </c>
      <c r="C573" t="s">
        <v>709</v>
      </c>
      <c r="D573">
        <v>245</v>
      </c>
      <c r="E573">
        <v>0</v>
      </c>
      <c r="F573">
        <v>245</v>
      </c>
    </row>
    <row r="574" spans="1:6">
      <c r="A574">
        <v>18</v>
      </c>
      <c r="B574">
        <v>31</v>
      </c>
      <c r="C574" t="s">
        <v>710</v>
      </c>
      <c r="D574">
        <v>270</v>
      </c>
      <c r="E574">
        <v>15</v>
      </c>
      <c r="F574">
        <v>285</v>
      </c>
    </row>
    <row r="575" spans="1:6">
      <c r="A575">
        <v>18</v>
      </c>
      <c r="B575">
        <v>32</v>
      </c>
      <c r="C575" t="s">
        <v>711</v>
      </c>
      <c r="D575">
        <v>206</v>
      </c>
      <c r="E575">
        <v>178</v>
      </c>
      <c r="F575">
        <v>384</v>
      </c>
    </row>
    <row r="576" spans="1:6">
      <c r="A576">
        <v>18</v>
      </c>
      <c r="B576">
        <v>33</v>
      </c>
      <c r="C576" t="s">
        <v>712</v>
      </c>
      <c r="D576">
        <v>184</v>
      </c>
      <c r="E576">
        <v>116</v>
      </c>
      <c r="F576">
        <v>300</v>
      </c>
    </row>
    <row r="577" spans="1:6">
      <c r="A577">
        <v>18</v>
      </c>
      <c r="B577">
        <v>34</v>
      </c>
      <c r="C577" t="s">
        <v>838</v>
      </c>
      <c r="D577">
        <v>223</v>
      </c>
      <c r="E577">
        <v>90</v>
      </c>
      <c r="F577">
        <v>313</v>
      </c>
    </row>
    <row r="578" spans="1:6">
      <c r="A578">
        <v>19</v>
      </c>
      <c r="B578">
        <v>1</v>
      </c>
      <c r="C578" t="s">
        <v>713</v>
      </c>
      <c r="D578">
        <v>70</v>
      </c>
      <c r="E578">
        <v>244</v>
      </c>
      <c r="F578">
        <v>314</v>
      </c>
    </row>
    <row r="579" spans="1:6">
      <c r="A579">
        <v>19</v>
      </c>
      <c r="B579">
        <v>2</v>
      </c>
      <c r="C579" t="s">
        <v>22</v>
      </c>
      <c r="D579">
        <v>155</v>
      </c>
      <c r="E579">
        <v>190</v>
      </c>
      <c r="F579">
        <v>345</v>
      </c>
    </row>
    <row r="580" spans="1:6">
      <c r="A580">
        <v>19</v>
      </c>
      <c r="B580">
        <v>3</v>
      </c>
      <c r="C580" t="s">
        <v>714</v>
      </c>
      <c r="D580">
        <v>249</v>
      </c>
      <c r="E580">
        <v>179</v>
      </c>
      <c r="F580">
        <v>428</v>
      </c>
    </row>
    <row r="581" spans="1:6">
      <c r="A581">
        <v>19</v>
      </c>
      <c r="B581">
        <v>4</v>
      </c>
      <c r="C581" t="s">
        <v>715</v>
      </c>
      <c r="D581">
        <v>230</v>
      </c>
      <c r="E581">
        <v>141</v>
      </c>
      <c r="F581">
        <v>371</v>
      </c>
    </row>
    <row r="582" spans="1:6">
      <c r="A582">
        <v>19</v>
      </c>
      <c r="B582">
        <v>5</v>
      </c>
      <c r="C582" t="s">
        <v>716</v>
      </c>
      <c r="D582">
        <v>105</v>
      </c>
      <c r="E582">
        <v>530</v>
      </c>
      <c r="F582">
        <v>635</v>
      </c>
    </row>
    <row r="583" spans="1:6">
      <c r="A583">
        <v>19</v>
      </c>
      <c r="B583">
        <v>6</v>
      </c>
      <c r="C583" t="s">
        <v>717</v>
      </c>
      <c r="D583">
        <v>85</v>
      </c>
      <c r="E583">
        <v>215</v>
      </c>
      <c r="F583">
        <v>300</v>
      </c>
    </row>
    <row r="584" spans="1:6">
      <c r="A584">
        <v>19</v>
      </c>
      <c r="B584">
        <v>7</v>
      </c>
      <c r="C584" t="s">
        <v>718</v>
      </c>
      <c r="D584">
        <v>170</v>
      </c>
      <c r="E584">
        <v>270</v>
      </c>
      <c r="F584">
        <v>440</v>
      </c>
    </row>
    <row r="585" spans="1:6">
      <c r="A585">
        <v>19</v>
      </c>
      <c r="B585">
        <v>8</v>
      </c>
      <c r="C585" t="s">
        <v>719</v>
      </c>
      <c r="D585">
        <v>90</v>
      </c>
      <c r="E585">
        <v>70</v>
      </c>
      <c r="F585">
        <v>160</v>
      </c>
    </row>
    <row r="586" spans="1:6">
      <c r="A586">
        <v>19</v>
      </c>
      <c r="B586">
        <v>9</v>
      </c>
      <c r="C586" t="s">
        <v>720</v>
      </c>
      <c r="D586">
        <v>147</v>
      </c>
      <c r="E586">
        <v>118</v>
      </c>
      <c r="F586">
        <v>265</v>
      </c>
    </row>
    <row r="587" spans="1:6">
      <c r="A587">
        <v>19</v>
      </c>
      <c r="B587">
        <v>10</v>
      </c>
      <c r="C587" t="s">
        <v>721</v>
      </c>
      <c r="D587">
        <v>231</v>
      </c>
      <c r="E587">
        <v>148</v>
      </c>
      <c r="F587">
        <v>379</v>
      </c>
    </row>
    <row r="588" spans="1:6">
      <c r="A588">
        <v>19</v>
      </c>
      <c r="B588">
        <v>11</v>
      </c>
      <c r="C588" t="s">
        <v>722</v>
      </c>
      <c r="D588">
        <v>128</v>
      </c>
      <c r="E588">
        <v>127</v>
      </c>
      <c r="F588">
        <v>255</v>
      </c>
    </row>
    <row r="589" spans="1:6">
      <c r="A589">
        <v>19</v>
      </c>
      <c r="B589">
        <v>12</v>
      </c>
      <c r="C589" t="s">
        <v>723</v>
      </c>
      <c r="D589">
        <v>110</v>
      </c>
      <c r="E589">
        <v>30</v>
      </c>
      <c r="F589">
        <v>140</v>
      </c>
    </row>
    <row r="590" spans="1:6">
      <c r="A590">
        <v>19</v>
      </c>
      <c r="B590">
        <v>13</v>
      </c>
      <c r="C590" t="s">
        <v>724</v>
      </c>
      <c r="D590">
        <v>164</v>
      </c>
      <c r="E590">
        <v>240</v>
      </c>
      <c r="F590">
        <v>404</v>
      </c>
    </row>
    <row r="591" spans="1:6">
      <c r="A591">
        <v>19</v>
      </c>
      <c r="B591">
        <v>14</v>
      </c>
      <c r="C591" t="s">
        <v>725</v>
      </c>
      <c r="D591">
        <v>110</v>
      </c>
      <c r="E591">
        <v>190</v>
      </c>
      <c r="F591">
        <v>300</v>
      </c>
    </row>
    <row r="592" spans="1:6">
      <c r="A592">
        <v>19</v>
      </c>
      <c r="B592">
        <v>15</v>
      </c>
      <c r="C592" t="s">
        <v>726</v>
      </c>
      <c r="D592">
        <v>210</v>
      </c>
      <c r="E592">
        <v>80</v>
      </c>
      <c r="F592">
        <v>290</v>
      </c>
    </row>
    <row r="593" spans="1:6">
      <c r="A593">
        <v>19</v>
      </c>
      <c r="B593">
        <v>16</v>
      </c>
      <c r="C593" t="s">
        <v>727</v>
      </c>
      <c r="D593">
        <v>60</v>
      </c>
      <c r="E593">
        <v>335</v>
      </c>
      <c r="F593">
        <v>395</v>
      </c>
    </row>
    <row r="594" spans="1:6">
      <c r="A594">
        <v>19</v>
      </c>
      <c r="B594">
        <v>17</v>
      </c>
      <c r="C594" t="s">
        <v>728</v>
      </c>
      <c r="D594">
        <v>114</v>
      </c>
      <c r="E594">
        <v>651</v>
      </c>
      <c r="F594">
        <v>765</v>
      </c>
    </row>
    <row r="595" spans="1:6">
      <c r="A595">
        <v>19</v>
      </c>
      <c r="B595">
        <v>18</v>
      </c>
      <c r="C595" t="s">
        <v>729</v>
      </c>
      <c r="D595">
        <v>130</v>
      </c>
      <c r="E595">
        <v>422</v>
      </c>
      <c r="F595">
        <v>552</v>
      </c>
    </row>
    <row r="596" spans="1:6">
      <c r="A596">
        <v>19</v>
      </c>
      <c r="B596">
        <v>19</v>
      </c>
      <c r="C596" t="s">
        <v>730</v>
      </c>
      <c r="D596">
        <v>84</v>
      </c>
      <c r="E596">
        <v>306</v>
      </c>
      <c r="F596">
        <v>390</v>
      </c>
    </row>
    <row r="597" spans="1:6">
      <c r="A597">
        <v>19</v>
      </c>
      <c r="B597">
        <v>20</v>
      </c>
      <c r="C597" t="s">
        <v>731</v>
      </c>
      <c r="D597">
        <v>348</v>
      </c>
      <c r="E597">
        <v>280</v>
      </c>
      <c r="F597">
        <v>628</v>
      </c>
    </row>
    <row r="598" spans="1:6">
      <c r="A598">
        <v>19</v>
      </c>
      <c r="B598">
        <v>21</v>
      </c>
      <c r="C598" t="s">
        <v>23</v>
      </c>
      <c r="D598">
        <v>286</v>
      </c>
      <c r="E598">
        <v>65</v>
      </c>
      <c r="F598">
        <v>351</v>
      </c>
    </row>
    <row r="599" spans="1:6">
      <c r="A599">
        <v>19</v>
      </c>
      <c r="B599">
        <v>22</v>
      </c>
      <c r="C599" t="s">
        <v>732</v>
      </c>
      <c r="D599">
        <v>250</v>
      </c>
      <c r="E599">
        <v>237</v>
      </c>
      <c r="F599">
        <v>487</v>
      </c>
    </row>
    <row r="600" spans="1:6">
      <c r="A600">
        <v>19</v>
      </c>
      <c r="B600">
        <v>23</v>
      </c>
      <c r="C600" t="s">
        <v>733</v>
      </c>
      <c r="D600">
        <v>225</v>
      </c>
      <c r="E600">
        <v>190</v>
      </c>
      <c r="F600">
        <v>415</v>
      </c>
    </row>
    <row r="601" spans="1:6">
      <c r="A601">
        <v>19</v>
      </c>
      <c r="B601">
        <v>24</v>
      </c>
      <c r="C601" t="s">
        <v>734</v>
      </c>
      <c r="D601">
        <v>179</v>
      </c>
      <c r="E601">
        <v>305</v>
      </c>
      <c r="F601">
        <v>484</v>
      </c>
    </row>
    <row r="602" spans="1:6">
      <c r="A602">
        <v>19</v>
      </c>
      <c r="B602">
        <v>25</v>
      </c>
      <c r="C602" t="s">
        <v>735</v>
      </c>
      <c r="D602">
        <v>150</v>
      </c>
      <c r="E602">
        <v>260</v>
      </c>
      <c r="F602">
        <v>410</v>
      </c>
    </row>
    <row r="603" spans="1:6">
      <c r="A603">
        <v>19</v>
      </c>
      <c r="B603">
        <v>26</v>
      </c>
      <c r="C603" t="s">
        <v>736</v>
      </c>
      <c r="D603">
        <v>213</v>
      </c>
      <c r="E603">
        <v>234</v>
      </c>
      <c r="F603">
        <v>447</v>
      </c>
    </row>
    <row r="604" spans="1:6">
      <c r="A604">
        <v>19</v>
      </c>
      <c r="B604">
        <v>27</v>
      </c>
      <c r="C604" t="s">
        <v>737</v>
      </c>
      <c r="D604">
        <v>115</v>
      </c>
      <c r="E604">
        <v>110</v>
      </c>
      <c r="F604">
        <v>225</v>
      </c>
    </row>
    <row r="605" spans="1:6">
      <c r="A605">
        <v>19</v>
      </c>
      <c r="B605">
        <v>28</v>
      </c>
      <c r="C605" t="s">
        <v>738</v>
      </c>
      <c r="D605">
        <v>240</v>
      </c>
      <c r="E605">
        <v>135</v>
      </c>
      <c r="F605">
        <v>375</v>
      </c>
    </row>
    <row r="606" spans="1:6">
      <c r="A606">
        <v>19</v>
      </c>
      <c r="B606">
        <v>29</v>
      </c>
      <c r="C606" t="s">
        <v>739</v>
      </c>
      <c r="D606">
        <v>0</v>
      </c>
      <c r="E606">
        <v>336</v>
      </c>
      <c r="F606">
        <v>336</v>
      </c>
    </row>
    <row r="607" spans="1:6">
      <c r="A607">
        <v>19</v>
      </c>
      <c r="B607">
        <v>30</v>
      </c>
      <c r="C607" t="s">
        <v>740</v>
      </c>
      <c r="D607">
        <v>269</v>
      </c>
      <c r="E607">
        <v>92</v>
      </c>
      <c r="F607">
        <v>361</v>
      </c>
    </row>
    <row r="608" spans="1:6">
      <c r="A608">
        <v>19</v>
      </c>
      <c r="B608">
        <v>31</v>
      </c>
      <c r="C608" t="s">
        <v>24</v>
      </c>
      <c r="D608">
        <v>152</v>
      </c>
      <c r="E608">
        <v>68</v>
      </c>
      <c r="F608">
        <v>220</v>
      </c>
    </row>
    <row r="609" spans="1:6">
      <c r="A609">
        <v>19</v>
      </c>
      <c r="B609">
        <v>32</v>
      </c>
      <c r="C609" t="s">
        <v>741</v>
      </c>
      <c r="D609">
        <v>107</v>
      </c>
      <c r="E609">
        <v>181</v>
      </c>
      <c r="F609">
        <v>288</v>
      </c>
    </row>
    <row r="610" spans="1:6">
      <c r="A610">
        <v>19</v>
      </c>
      <c r="B610">
        <v>33</v>
      </c>
      <c r="C610" t="s">
        <v>1591</v>
      </c>
      <c r="D610">
        <v>0</v>
      </c>
      <c r="E610">
        <v>0</v>
      </c>
      <c r="F610">
        <v>0</v>
      </c>
    </row>
    <row r="611" spans="1:6">
      <c r="A611">
        <v>20</v>
      </c>
      <c r="B611">
        <v>1</v>
      </c>
      <c r="C611" t="s">
        <v>742</v>
      </c>
      <c r="D611">
        <v>248</v>
      </c>
      <c r="E611">
        <v>220</v>
      </c>
      <c r="F611">
        <v>468</v>
      </c>
    </row>
    <row r="612" spans="1:6">
      <c r="A612">
        <v>20</v>
      </c>
      <c r="B612">
        <v>2</v>
      </c>
      <c r="C612" t="s">
        <v>743</v>
      </c>
      <c r="D612">
        <v>311</v>
      </c>
      <c r="E612">
        <v>132</v>
      </c>
      <c r="F612">
        <v>443</v>
      </c>
    </row>
    <row r="613" spans="1:6">
      <c r="A613">
        <v>20</v>
      </c>
      <c r="B613">
        <v>3</v>
      </c>
      <c r="C613" t="s">
        <v>744</v>
      </c>
      <c r="D613">
        <v>360</v>
      </c>
      <c r="E613">
        <v>58</v>
      </c>
      <c r="F613">
        <v>418</v>
      </c>
    </row>
    <row r="614" spans="1:6">
      <c r="A614">
        <v>20</v>
      </c>
      <c r="B614">
        <v>4</v>
      </c>
      <c r="C614" t="s">
        <v>745</v>
      </c>
      <c r="D614">
        <v>361</v>
      </c>
      <c r="E614">
        <v>122</v>
      </c>
      <c r="F614">
        <v>483</v>
      </c>
    </row>
    <row r="615" spans="1:6">
      <c r="A615">
        <v>20</v>
      </c>
      <c r="B615">
        <v>5</v>
      </c>
      <c r="C615" t="s">
        <v>746</v>
      </c>
      <c r="D615">
        <v>259</v>
      </c>
      <c r="E615">
        <v>124</v>
      </c>
      <c r="F615">
        <v>383</v>
      </c>
    </row>
    <row r="616" spans="1:6">
      <c r="A616">
        <v>20</v>
      </c>
      <c r="B616">
        <v>6</v>
      </c>
      <c r="C616" t="s">
        <v>747</v>
      </c>
      <c r="D616">
        <v>392</v>
      </c>
      <c r="E616">
        <v>125</v>
      </c>
      <c r="F616">
        <v>517</v>
      </c>
    </row>
    <row r="617" spans="1:6">
      <c r="A617">
        <v>20</v>
      </c>
      <c r="B617">
        <v>7</v>
      </c>
      <c r="C617" t="s">
        <v>747</v>
      </c>
      <c r="D617">
        <v>395</v>
      </c>
      <c r="E617">
        <v>127</v>
      </c>
      <c r="F617">
        <v>522</v>
      </c>
    </row>
    <row r="618" spans="1:6">
      <c r="A618">
        <v>20</v>
      </c>
      <c r="B618">
        <v>8</v>
      </c>
      <c r="C618" t="s">
        <v>748</v>
      </c>
      <c r="D618">
        <v>370</v>
      </c>
      <c r="E618">
        <v>51</v>
      </c>
      <c r="F618">
        <v>421</v>
      </c>
    </row>
    <row r="619" spans="1:6">
      <c r="A619">
        <v>20</v>
      </c>
      <c r="B619">
        <v>9</v>
      </c>
      <c r="C619" t="s">
        <v>749</v>
      </c>
      <c r="D619">
        <v>325</v>
      </c>
      <c r="E619">
        <v>36</v>
      </c>
      <c r="F619">
        <v>361</v>
      </c>
    </row>
    <row r="620" spans="1:6">
      <c r="A620">
        <v>20</v>
      </c>
      <c r="B620">
        <v>10</v>
      </c>
      <c r="C620" t="s">
        <v>750</v>
      </c>
      <c r="D620">
        <v>425</v>
      </c>
      <c r="E620">
        <v>47</v>
      </c>
      <c r="F620">
        <v>472</v>
      </c>
    </row>
    <row r="621" spans="1:6">
      <c r="A621">
        <v>20</v>
      </c>
      <c r="B621">
        <v>11</v>
      </c>
      <c r="C621" t="s">
        <v>751</v>
      </c>
      <c r="D621">
        <v>402</v>
      </c>
      <c r="E621">
        <v>0</v>
      </c>
      <c r="F621">
        <v>402</v>
      </c>
    </row>
    <row r="622" spans="1:6">
      <c r="A622">
        <v>20</v>
      </c>
      <c r="B622">
        <v>12</v>
      </c>
      <c r="C622" t="s">
        <v>752</v>
      </c>
      <c r="D622">
        <v>168</v>
      </c>
      <c r="E622">
        <v>307</v>
      </c>
      <c r="F622">
        <v>475</v>
      </c>
    </row>
    <row r="623" spans="1:6">
      <c r="A623">
        <v>20</v>
      </c>
      <c r="B623">
        <v>13</v>
      </c>
      <c r="C623" t="s">
        <v>1592</v>
      </c>
      <c r="D623">
        <v>295</v>
      </c>
      <c r="E623">
        <v>320</v>
      </c>
      <c r="F623">
        <v>615</v>
      </c>
    </row>
    <row r="624" spans="1:6">
      <c r="A624">
        <v>20</v>
      </c>
      <c r="B624">
        <v>14</v>
      </c>
      <c r="C624" t="s">
        <v>1593</v>
      </c>
      <c r="D624">
        <v>0</v>
      </c>
      <c r="E624">
        <v>312</v>
      </c>
      <c r="F624">
        <v>312</v>
      </c>
    </row>
    <row r="625" spans="1:6">
      <c r="A625">
        <v>20</v>
      </c>
      <c r="B625">
        <v>15</v>
      </c>
      <c r="C625" t="s">
        <v>1594</v>
      </c>
      <c r="D625">
        <v>0</v>
      </c>
      <c r="E625">
        <v>290</v>
      </c>
      <c r="F625">
        <v>290</v>
      </c>
    </row>
    <row r="626" spans="1:6">
      <c r="A626">
        <v>20</v>
      </c>
      <c r="B626">
        <v>16</v>
      </c>
      <c r="C626" t="s">
        <v>1595</v>
      </c>
      <c r="D626">
        <v>212</v>
      </c>
      <c r="E626">
        <v>130</v>
      </c>
      <c r="F626">
        <v>342</v>
      </c>
    </row>
    <row r="627" spans="1:6">
      <c r="A627">
        <v>20</v>
      </c>
      <c r="B627">
        <v>17</v>
      </c>
      <c r="C627" t="s">
        <v>1596</v>
      </c>
      <c r="D627">
        <v>73</v>
      </c>
      <c r="E627">
        <v>246</v>
      </c>
      <c r="F627">
        <v>319</v>
      </c>
    </row>
    <row r="628" spans="1:6">
      <c r="A628">
        <v>20</v>
      </c>
      <c r="B628">
        <v>18</v>
      </c>
      <c r="C628" t="s">
        <v>168</v>
      </c>
      <c r="D628">
        <v>242</v>
      </c>
      <c r="E628">
        <v>61</v>
      </c>
      <c r="F628">
        <v>303</v>
      </c>
    </row>
    <row r="629" spans="1:6">
      <c r="A629">
        <v>20</v>
      </c>
      <c r="B629">
        <v>19</v>
      </c>
      <c r="C629" t="s">
        <v>753</v>
      </c>
      <c r="D629">
        <v>546</v>
      </c>
      <c r="E629">
        <v>256</v>
      </c>
      <c r="F629">
        <v>802</v>
      </c>
    </row>
    <row r="630" spans="1:6">
      <c r="A630">
        <v>20</v>
      </c>
      <c r="B630">
        <v>20</v>
      </c>
      <c r="C630" t="s">
        <v>754</v>
      </c>
      <c r="D630">
        <v>190</v>
      </c>
      <c r="E630">
        <v>365</v>
      </c>
      <c r="F630">
        <v>555</v>
      </c>
    </row>
    <row r="631" spans="1:6">
      <c r="A631">
        <v>20</v>
      </c>
      <c r="B631">
        <v>21</v>
      </c>
      <c r="C631" t="s">
        <v>755</v>
      </c>
      <c r="D631">
        <v>211</v>
      </c>
      <c r="E631">
        <v>148</v>
      </c>
      <c r="F631">
        <v>359</v>
      </c>
    </row>
    <row r="632" spans="1:6">
      <c r="A632">
        <v>20</v>
      </c>
      <c r="B632">
        <v>22</v>
      </c>
      <c r="C632" t="s">
        <v>756</v>
      </c>
      <c r="D632">
        <v>306</v>
      </c>
      <c r="E632">
        <v>65</v>
      </c>
      <c r="F632">
        <v>371</v>
      </c>
    </row>
    <row r="633" spans="1:6">
      <c r="A633">
        <v>20</v>
      </c>
      <c r="B633">
        <v>23</v>
      </c>
      <c r="C633" t="s">
        <v>757</v>
      </c>
      <c r="D633">
        <v>294</v>
      </c>
      <c r="E633">
        <v>40</v>
      </c>
      <c r="F633">
        <v>334</v>
      </c>
    </row>
    <row r="634" spans="1:6">
      <c r="A634">
        <v>20</v>
      </c>
      <c r="B634">
        <v>24</v>
      </c>
      <c r="C634" t="s">
        <v>758</v>
      </c>
      <c r="D634">
        <v>407</v>
      </c>
      <c r="E634">
        <v>0</v>
      </c>
      <c r="F634">
        <v>407</v>
      </c>
    </row>
    <row r="635" spans="1:6">
      <c r="A635">
        <v>20</v>
      </c>
      <c r="B635">
        <v>25</v>
      </c>
      <c r="C635" t="s">
        <v>759</v>
      </c>
      <c r="D635">
        <v>306</v>
      </c>
      <c r="E635">
        <v>36</v>
      </c>
      <c r="F635">
        <v>342</v>
      </c>
    </row>
    <row r="636" spans="1:6">
      <c r="A636">
        <v>20</v>
      </c>
      <c r="B636">
        <v>26</v>
      </c>
      <c r="C636" t="s">
        <v>752</v>
      </c>
      <c r="D636">
        <v>192</v>
      </c>
      <c r="E636">
        <v>85</v>
      </c>
      <c r="F636">
        <v>277</v>
      </c>
    </row>
    <row r="637" spans="1:6">
      <c r="A637">
        <v>20</v>
      </c>
      <c r="B637">
        <v>27</v>
      </c>
      <c r="C637" t="s">
        <v>760</v>
      </c>
      <c r="D637">
        <v>249</v>
      </c>
      <c r="E637">
        <v>110</v>
      </c>
      <c r="F637">
        <v>359</v>
      </c>
    </row>
    <row r="638" spans="1:6">
      <c r="A638">
        <v>21</v>
      </c>
      <c r="B638">
        <v>1</v>
      </c>
      <c r="C638" t="s">
        <v>761</v>
      </c>
      <c r="D638">
        <v>113</v>
      </c>
      <c r="E638">
        <v>44</v>
      </c>
      <c r="F638">
        <v>157</v>
      </c>
    </row>
    <row r="639" spans="1:6">
      <c r="A639">
        <v>21</v>
      </c>
      <c r="B639">
        <v>2</v>
      </c>
      <c r="C639" t="s">
        <v>762</v>
      </c>
      <c r="D639">
        <v>299</v>
      </c>
      <c r="E639">
        <v>229</v>
      </c>
      <c r="F639">
        <v>528</v>
      </c>
    </row>
    <row r="640" spans="1:6">
      <c r="A640">
        <v>21</v>
      </c>
      <c r="B640">
        <v>3</v>
      </c>
      <c r="C640" t="s">
        <v>763</v>
      </c>
      <c r="D640">
        <v>171</v>
      </c>
      <c r="E640">
        <v>174</v>
      </c>
      <c r="F640">
        <v>345</v>
      </c>
    </row>
    <row r="641" spans="1:6">
      <c r="A641">
        <v>21</v>
      </c>
      <c r="B641">
        <v>4</v>
      </c>
      <c r="C641" t="s">
        <v>764</v>
      </c>
      <c r="D641">
        <v>244</v>
      </c>
      <c r="E641">
        <v>108</v>
      </c>
      <c r="F641">
        <v>352</v>
      </c>
    </row>
    <row r="642" spans="1:6">
      <c r="A642">
        <v>21</v>
      </c>
      <c r="B642">
        <v>5</v>
      </c>
      <c r="C642" t="s">
        <v>765</v>
      </c>
      <c r="D642">
        <v>170</v>
      </c>
      <c r="E642">
        <v>250</v>
      </c>
      <c r="F642">
        <v>420</v>
      </c>
    </row>
    <row r="643" spans="1:6">
      <c r="A643">
        <v>21</v>
      </c>
      <c r="B643">
        <v>6</v>
      </c>
      <c r="C643" t="s">
        <v>137</v>
      </c>
      <c r="D643">
        <v>262</v>
      </c>
      <c r="E643">
        <v>220</v>
      </c>
      <c r="F643">
        <v>482</v>
      </c>
    </row>
    <row r="644" spans="1:6">
      <c r="A644">
        <v>21</v>
      </c>
      <c r="B644">
        <v>7</v>
      </c>
      <c r="C644" t="s">
        <v>138</v>
      </c>
      <c r="D644">
        <v>325</v>
      </c>
      <c r="E644">
        <v>178</v>
      </c>
      <c r="F644">
        <v>503</v>
      </c>
    </row>
    <row r="645" spans="1:6">
      <c r="A645">
        <v>21</v>
      </c>
      <c r="B645">
        <v>8</v>
      </c>
      <c r="C645" t="s">
        <v>766</v>
      </c>
      <c r="D645">
        <v>45</v>
      </c>
      <c r="E645">
        <v>97</v>
      </c>
      <c r="F645">
        <v>142</v>
      </c>
    </row>
    <row r="646" spans="1:6">
      <c r="A646">
        <v>21</v>
      </c>
      <c r="B646">
        <v>9</v>
      </c>
      <c r="C646" t="s">
        <v>767</v>
      </c>
      <c r="D646">
        <v>222</v>
      </c>
      <c r="E646">
        <v>139</v>
      </c>
      <c r="F646">
        <v>361</v>
      </c>
    </row>
    <row r="647" spans="1:6">
      <c r="A647">
        <v>21</v>
      </c>
      <c r="B647">
        <v>10</v>
      </c>
      <c r="C647" t="s">
        <v>768</v>
      </c>
      <c r="D647">
        <v>348</v>
      </c>
      <c r="E647">
        <v>285</v>
      </c>
      <c r="F647">
        <v>633</v>
      </c>
    </row>
    <row r="648" spans="1:6">
      <c r="A648">
        <v>21</v>
      </c>
      <c r="B648">
        <v>11</v>
      </c>
      <c r="C648" t="s">
        <v>769</v>
      </c>
      <c r="D648">
        <v>43</v>
      </c>
      <c r="E648">
        <v>43</v>
      </c>
      <c r="F648">
        <v>86</v>
      </c>
    </row>
    <row r="649" spans="1:6">
      <c r="A649">
        <v>21</v>
      </c>
      <c r="B649">
        <v>12</v>
      </c>
      <c r="C649" t="s">
        <v>249</v>
      </c>
      <c r="D649">
        <v>160</v>
      </c>
      <c r="E649">
        <v>70</v>
      </c>
      <c r="F649">
        <v>230</v>
      </c>
    </row>
    <row r="650" spans="1:6">
      <c r="A650">
        <v>21</v>
      </c>
      <c r="B650">
        <v>13</v>
      </c>
      <c r="C650" t="s">
        <v>770</v>
      </c>
      <c r="D650">
        <v>209</v>
      </c>
      <c r="E650">
        <v>40</v>
      </c>
      <c r="F650">
        <v>249</v>
      </c>
    </row>
    <row r="651" spans="1:6">
      <c r="A651">
        <v>21</v>
      </c>
      <c r="B651">
        <v>14</v>
      </c>
      <c r="C651" t="s">
        <v>771</v>
      </c>
      <c r="D651">
        <v>158</v>
      </c>
      <c r="E651">
        <v>113</v>
      </c>
      <c r="F651">
        <v>271</v>
      </c>
    </row>
    <row r="652" spans="1:6">
      <c r="A652">
        <v>21</v>
      </c>
      <c r="B652">
        <v>15</v>
      </c>
      <c r="C652" t="s">
        <v>772</v>
      </c>
      <c r="D652">
        <v>128</v>
      </c>
      <c r="E652">
        <v>80</v>
      </c>
      <c r="F652">
        <v>208</v>
      </c>
    </row>
    <row r="653" spans="1:6">
      <c r="A653">
        <v>21</v>
      </c>
      <c r="B653">
        <v>16</v>
      </c>
      <c r="C653" t="s">
        <v>773</v>
      </c>
      <c r="D653">
        <v>151</v>
      </c>
      <c r="E653">
        <v>35</v>
      </c>
      <c r="F653">
        <v>186</v>
      </c>
    </row>
    <row r="654" spans="1:6">
      <c r="A654">
        <v>21</v>
      </c>
      <c r="B654">
        <v>17</v>
      </c>
      <c r="C654" t="s">
        <v>774</v>
      </c>
      <c r="D654">
        <v>105</v>
      </c>
      <c r="E654">
        <v>176</v>
      </c>
      <c r="F654">
        <v>281</v>
      </c>
    </row>
    <row r="655" spans="1:6">
      <c r="A655">
        <v>21</v>
      </c>
      <c r="B655">
        <v>18</v>
      </c>
      <c r="C655" t="s">
        <v>139</v>
      </c>
      <c r="D655">
        <v>189</v>
      </c>
      <c r="E655">
        <v>340</v>
      </c>
      <c r="F655">
        <v>529</v>
      </c>
    </row>
    <row r="656" spans="1:6">
      <c r="A656">
        <v>21</v>
      </c>
      <c r="B656">
        <v>19</v>
      </c>
      <c r="C656" t="s">
        <v>775</v>
      </c>
      <c r="D656">
        <v>133</v>
      </c>
      <c r="E656">
        <v>277</v>
      </c>
      <c r="F656">
        <v>410</v>
      </c>
    </row>
    <row r="657" spans="1:6">
      <c r="A657">
        <v>21</v>
      </c>
      <c r="B657">
        <v>20</v>
      </c>
      <c r="C657" t="s">
        <v>776</v>
      </c>
      <c r="D657">
        <v>71</v>
      </c>
      <c r="E657">
        <v>98</v>
      </c>
      <c r="F657">
        <v>169</v>
      </c>
    </row>
    <row r="658" spans="1:6">
      <c r="A658">
        <v>21</v>
      </c>
      <c r="B658">
        <v>21</v>
      </c>
      <c r="C658" t="s">
        <v>777</v>
      </c>
      <c r="D658">
        <v>182</v>
      </c>
      <c r="E658">
        <v>92</v>
      </c>
      <c r="F658">
        <v>274</v>
      </c>
    </row>
    <row r="659" spans="1:6">
      <c r="A659">
        <v>21</v>
      </c>
      <c r="B659">
        <v>22</v>
      </c>
      <c r="C659" t="s">
        <v>778</v>
      </c>
      <c r="D659">
        <v>128</v>
      </c>
      <c r="E659">
        <v>100</v>
      </c>
      <c r="F659">
        <v>228</v>
      </c>
    </row>
    <row r="660" spans="1:6">
      <c r="A660">
        <v>21</v>
      </c>
      <c r="B660">
        <v>23</v>
      </c>
      <c r="C660" t="s">
        <v>29</v>
      </c>
      <c r="D660">
        <v>189</v>
      </c>
      <c r="E660">
        <v>340</v>
      </c>
      <c r="F660">
        <v>529</v>
      </c>
    </row>
    <row r="661" spans="1:6">
      <c r="A661">
        <v>21</v>
      </c>
      <c r="B661">
        <v>24</v>
      </c>
      <c r="C661" t="s">
        <v>31</v>
      </c>
      <c r="D661">
        <v>158</v>
      </c>
      <c r="E661">
        <v>85</v>
      </c>
      <c r="F661">
        <v>243</v>
      </c>
    </row>
    <row r="662" spans="1:6">
      <c r="A662">
        <v>21</v>
      </c>
      <c r="B662">
        <v>25</v>
      </c>
      <c r="C662" t="s">
        <v>779</v>
      </c>
      <c r="D662">
        <v>137</v>
      </c>
      <c r="E662">
        <v>154</v>
      </c>
      <c r="F662">
        <v>291</v>
      </c>
    </row>
    <row r="663" spans="1:6">
      <c r="A663">
        <v>21</v>
      </c>
      <c r="B663">
        <v>26</v>
      </c>
      <c r="C663" t="s">
        <v>780</v>
      </c>
      <c r="D663">
        <v>193</v>
      </c>
      <c r="E663">
        <v>33</v>
      </c>
      <c r="F663">
        <v>226</v>
      </c>
    </row>
    <row r="664" spans="1:6">
      <c r="A664">
        <v>21</v>
      </c>
      <c r="B664">
        <v>27</v>
      </c>
      <c r="C664" t="s">
        <v>781</v>
      </c>
      <c r="D664">
        <v>311</v>
      </c>
      <c r="E664">
        <v>66</v>
      </c>
      <c r="F664">
        <v>377</v>
      </c>
    </row>
    <row r="665" spans="1:6">
      <c r="A665">
        <v>21</v>
      </c>
      <c r="B665">
        <v>28</v>
      </c>
      <c r="C665" t="s">
        <v>782</v>
      </c>
      <c r="D665">
        <v>400</v>
      </c>
      <c r="E665">
        <v>120</v>
      </c>
      <c r="F665">
        <v>520</v>
      </c>
    </row>
    <row r="666" spans="1:6">
      <c r="A666">
        <v>21</v>
      </c>
      <c r="B666">
        <v>29</v>
      </c>
      <c r="C666" t="s">
        <v>783</v>
      </c>
      <c r="D666">
        <v>226</v>
      </c>
      <c r="E666">
        <v>46</v>
      </c>
      <c r="F666">
        <v>272</v>
      </c>
    </row>
    <row r="667" spans="1:6">
      <c r="A667">
        <v>21</v>
      </c>
      <c r="B667">
        <v>30</v>
      </c>
      <c r="C667" t="s">
        <v>1597</v>
      </c>
      <c r="D667">
        <v>0</v>
      </c>
      <c r="E667">
        <v>0</v>
      </c>
      <c r="F667">
        <v>0</v>
      </c>
    </row>
    <row r="668" spans="1:6">
      <c r="A668">
        <v>22</v>
      </c>
      <c r="B668">
        <v>1</v>
      </c>
      <c r="C668" t="s">
        <v>25</v>
      </c>
      <c r="D668">
        <v>264</v>
      </c>
      <c r="E668">
        <v>119</v>
      </c>
      <c r="F668">
        <v>383</v>
      </c>
    </row>
    <row r="669" spans="1:6">
      <c r="A669">
        <v>22</v>
      </c>
      <c r="B669">
        <v>2</v>
      </c>
      <c r="C669" t="s">
        <v>784</v>
      </c>
      <c r="D669">
        <v>170</v>
      </c>
      <c r="E669">
        <v>188</v>
      </c>
      <c r="F669">
        <v>358</v>
      </c>
    </row>
    <row r="670" spans="1:6">
      <c r="A670">
        <v>22</v>
      </c>
      <c r="B670">
        <v>3</v>
      </c>
      <c r="C670" t="s">
        <v>785</v>
      </c>
      <c r="D670">
        <v>366</v>
      </c>
      <c r="E670">
        <v>122</v>
      </c>
      <c r="F670">
        <v>488</v>
      </c>
    </row>
    <row r="671" spans="1:6">
      <c r="A671">
        <v>22</v>
      </c>
      <c r="B671">
        <v>4</v>
      </c>
      <c r="C671" t="s">
        <v>786</v>
      </c>
      <c r="D671">
        <v>361</v>
      </c>
      <c r="E671">
        <v>140</v>
      </c>
      <c r="F671">
        <v>501</v>
      </c>
    </row>
    <row r="672" spans="1:6">
      <c r="A672">
        <v>22</v>
      </c>
      <c r="B672">
        <v>5</v>
      </c>
      <c r="C672" t="s">
        <v>26</v>
      </c>
      <c r="D672">
        <v>170</v>
      </c>
      <c r="E672">
        <v>100</v>
      </c>
      <c r="F672">
        <v>270</v>
      </c>
    </row>
    <row r="673" spans="1:6">
      <c r="A673">
        <v>22</v>
      </c>
      <c r="B673">
        <v>6</v>
      </c>
      <c r="C673" t="s">
        <v>27</v>
      </c>
      <c r="D673">
        <v>225</v>
      </c>
      <c r="E673">
        <v>123</v>
      </c>
      <c r="F673">
        <v>348</v>
      </c>
    </row>
    <row r="674" spans="1:6">
      <c r="A674">
        <v>22</v>
      </c>
      <c r="B674">
        <v>7</v>
      </c>
      <c r="C674" t="s">
        <v>787</v>
      </c>
      <c r="D674">
        <v>135</v>
      </c>
      <c r="E674">
        <v>300</v>
      </c>
      <c r="F674">
        <v>435</v>
      </c>
    </row>
    <row r="675" spans="1:6">
      <c r="A675">
        <v>22</v>
      </c>
      <c r="B675">
        <v>8</v>
      </c>
      <c r="C675" t="s">
        <v>788</v>
      </c>
      <c r="D675">
        <v>315</v>
      </c>
      <c r="E675">
        <v>101</v>
      </c>
      <c r="F675">
        <v>416</v>
      </c>
    </row>
    <row r="676" spans="1:6">
      <c r="A676">
        <v>22</v>
      </c>
      <c r="B676">
        <v>9</v>
      </c>
      <c r="C676" t="s">
        <v>789</v>
      </c>
      <c r="D676">
        <v>208</v>
      </c>
      <c r="E676">
        <v>32</v>
      </c>
      <c r="F676">
        <v>240</v>
      </c>
    </row>
    <row r="677" spans="1:6">
      <c r="A677">
        <v>22</v>
      </c>
      <c r="B677">
        <v>10</v>
      </c>
      <c r="C677" t="s">
        <v>790</v>
      </c>
      <c r="D677">
        <v>102</v>
      </c>
      <c r="E677">
        <v>91</v>
      </c>
      <c r="F677">
        <v>193</v>
      </c>
    </row>
    <row r="678" spans="1:6">
      <c r="A678">
        <v>22</v>
      </c>
      <c r="B678">
        <v>11</v>
      </c>
      <c r="C678" t="s">
        <v>791</v>
      </c>
      <c r="D678">
        <v>209</v>
      </c>
      <c r="E678">
        <v>120</v>
      </c>
      <c r="F678">
        <v>329</v>
      </c>
    </row>
    <row r="679" spans="1:6">
      <c r="A679">
        <v>22</v>
      </c>
      <c r="B679">
        <v>12</v>
      </c>
      <c r="C679" t="s">
        <v>28</v>
      </c>
      <c r="D679">
        <v>170</v>
      </c>
      <c r="E679">
        <v>74</v>
      </c>
      <c r="F679">
        <v>244</v>
      </c>
    </row>
    <row r="680" spans="1:6">
      <c r="A680">
        <v>22</v>
      </c>
      <c r="B680">
        <v>13</v>
      </c>
      <c r="C680" t="s">
        <v>792</v>
      </c>
      <c r="D680">
        <v>282</v>
      </c>
      <c r="E680">
        <v>194</v>
      </c>
      <c r="F680">
        <v>476</v>
      </c>
    </row>
    <row r="681" spans="1:6">
      <c r="A681">
        <v>22</v>
      </c>
      <c r="B681">
        <v>14</v>
      </c>
      <c r="C681" t="s">
        <v>793</v>
      </c>
      <c r="D681">
        <v>240</v>
      </c>
      <c r="E681">
        <v>220</v>
      </c>
      <c r="F681">
        <v>460</v>
      </c>
    </row>
    <row r="682" spans="1:6">
      <c r="A682">
        <v>22</v>
      </c>
      <c r="B682">
        <v>15</v>
      </c>
      <c r="C682" t="s">
        <v>794</v>
      </c>
      <c r="D682">
        <v>148</v>
      </c>
      <c r="E682">
        <v>50</v>
      </c>
      <c r="F682">
        <v>198</v>
      </c>
    </row>
    <row r="683" spans="1:6">
      <c r="A683">
        <v>22</v>
      </c>
      <c r="B683">
        <v>16</v>
      </c>
      <c r="C683" t="s">
        <v>795</v>
      </c>
      <c r="D683">
        <v>296</v>
      </c>
      <c r="E683">
        <v>270</v>
      </c>
      <c r="F683">
        <v>566</v>
      </c>
    </row>
    <row r="684" spans="1:6">
      <c r="A684">
        <v>22</v>
      </c>
      <c r="B684">
        <v>17</v>
      </c>
      <c r="C684" t="s">
        <v>796</v>
      </c>
      <c r="D684">
        <v>215</v>
      </c>
      <c r="E684">
        <v>70</v>
      </c>
      <c r="F684">
        <v>285</v>
      </c>
    </row>
    <row r="685" spans="1:6">
      <c r="A685">
        <v>22</v>
      </c>
      <c r="B685">
        <v>18</v>
      </c>
      <c r="C685" t="s">
        <v>797</v>
      </c>
      <c r="D685">
        <v>145</v>
      </c>
      <c r="E685">
        <v>75</v>
      </c>
      <c r="F685">
        <v>220</v>
      </c>
    </row>
    <row r="686" spans="1:6">
      <c r="A686">
        <v>22</v>
      </c>
      <c r="B686">
        <v>19</v>
      </c>
      <c r="C686" t="s">
        <v>798</v>
      </c>
      <c r="D686">
        <v>130</v>
      </c>
      <c r="E686">
        <v>60</v>
      </c>
      <c r="F686">
        <v>190</v>
      </c>
    </row>
    <row r="687" spans="1:6">
      <c r="A687">
        <v>22</v>
      </c>
      <c r="B687">
        <v>20</v>
      </c>
      <c r="C687" t="s">
        <v>140</v>
      </c>
      <c r="D687">
        <v>190</v>
      </c>
      <c r="E687">
        <v>0</v>
      </c>
      <c r="F687">
        <v>190</v>
      </c>
    </row>
    <row r="688" spans="1:6">
      <c r="A688">
        <v>22</v>
      </c>
      <c r="B688">
        <v>21</v>
      </c>
      <c r="C688" t="s">
        <v>30</v>
      </c>
      <c r="D688">
        <v>175</v>
      </c>
      <c r="E688">
        <v>30</v>
      </c>
      <c r="F688">
        <v>205</v>
      </c>
    </row>
    <row r="689" spans="1:6">
      <c r="A689">
        <v>22</v>
      </c>
      <c r="B689">
        <v>22</v>
      </c>
      <c r="C689" t="s">
        <v>141</v>
      </c>
      <c r="D689">
        <v>150</v>
      </c>
      <c r="E689">
        <v>14</v>
      </c>
      <c r="F689">
        <v>164</v>
      </c>
    </row>
    <row r="690" spans="1:6">
      <c r="A690">
        <v>22</v>
      </c>
      <c r="B690">
        <v>23</v>
      </c>
      <c r="C690" t="s">
        <v>32</v>
      </c>
      <c r="D690">
        <v>200</v>
      </c>
      <c r="E690">
        <v>110</v>
      </c>
      <c r="F690">
        <v>310</v>
      </c>
    </row>
    <row r="691" spans="1:6">
      <c r="A691">
        <v>22</v>
      </c>
      <c r="B691">
        <v>24</v>
      </c>
      <c r="C691" t="s">
        <v>799</v>
      </c>
      <c r="D691">
        <v>294</v>
      </c>
      <c r="E691">
        <v>137</v>
      </c>
      <c r="F691">
        <v>431</v>
      </c>
    </row>
    <row r="692" spans="1:6">
      <c r="A692">
        <v>22</v>
      </c>
      <c r="B692">
        <v>25</v>
      </c>
      <c r="C692" t="s">
        <v>142</v>
      </c>
      <c r="D692">
        <v>60</v>
      </c>
      <c r="E692">
        <v>135</v>
      </c>
      <c r="F692">
        <v>195</v>
      </c>
    </row>
    <row r="693" spans="1:6">
      <c r="A693">
        <v>22</v>
      </c>
      <c r="B693">
        <v>26</v>
      </c>
      <c r="C693" t="s">
        <v>800</v>
      </c>
      <c r="D693">
        <v>274</v>
      </c>
      <c r="E693">
        <v>39</v>
      </c>
      <c r="F693">
        <v>313</v>
      </c>
    </row>
    <row r="694" spans="1:6">
      <c r="A694">
        <v>22</v>
      </c>
      <c r="B694">
        <v>27</v>
      </c>
      <c r="C694" t="s">
        <v>801</v>
      </c>
      <c r="D694">
        <v>120</v>
      </c>
      <c r="E694">
        <v>170</v>
      </c>
      <c r="F694">
        <v>290</v>
      </c>
    </row>
    <row r="695" spans="1:6">
      <c r="A695">
        <v>22</v>
      </c>
      <c r="B695">
        <v>28</v>
      </c>
      <c r="C695" t="s">
        <v>143</v>
      </c>
      <c r="D695">
        <v>189</v>
      </c>
      <c r="E695">
        <v>63</v>
      </c>
      <c r="F695">
        <v>252</v>
      </c>
    </row>
    <row r="696" spans="1:6">
      <c r="A696">
        <v>22</v>
      </c>
      <c r="B696">
        <v>29</v>
      </c>
      <c r="C696" t="s">
        <v>802</v>
      </c>
      <c r="D696">
        <v>230</v>
      </c>
      <c r="E696">
        <v>105</v>
      </c>
      <c r="F696">
        <v>335</v>
      </c>
    </row>
    <row r="697" spans="1:6">
      <c r="A697">
        <v>22</v>
      </c>
      <c r="B697">
        <v>30</v>
      </c>
      <c r="C697" t="s">
        <v>803</v>
      </c>
      <c r="D697">
        <v>102</v>
      </c>
      <c r="E697">
        <v>72</v>
      </c>
      <c r="F697">
        <v>174</v>
      </c>
    </row>
    <row r="698" spans="1:6">
      <c r="A698">
        <v>23</v>
      </c>
      <c r="B698">
        <v>1</v>
      </c>
      <c r="C698" t="s">
        <v>1598</v>
      </c>
      <c r="D698">
        <v>212</v>
      </c>
      <c r="E698">
        <v>62</v>
      </c>
      <c r="F698">
        <v>274</v>
      </c>
    </row>
    <row r="699" spans="1:6">
      <c r="A699">
        <v>23</v>
      </c>
      <c r="B699">
        <v>2</v>
      </c>
      <c r="C699" t="s">
        <v>1599</v>
      </c>
      <c r="D699">
        <v>221</v>
      </c>
      <c r="E699">
        <v>60</v>
      </c>
      <c r="F699">
        <v>281</v>
      </c>
    </row>
    <row r="700" spans="1:6">
      <c r="A700">
        <v>23</v>
      </c>
      <c r="B700">
        <v>3</v>
      </c>
      <c r="C700" t="s">
        <v>1418</v>
      </c>
      <c r="D700">
        <v>210</v>
      </c>
      <c r="E700">
        <v>14</v>
      </c>
      <c r="F700">
        <v>224</v>
      </c>
    </row>
    <row r="701" spans="1:6">
      <c r="A701">
        <v>23</v>
      </c>
      <c r="B701">
        <v>4</v>
      </c>
      <c r="C701" t="s">
        <v>1600</v>
      </c>
      <c r="D701">
        <v>195</v>
      </c>
      <c r="E701">
        <v>59</v>
      </c>
      <c r="F701">
        <v>254</v>
      </c>
    </row>
    <row r="702" spans="1:6">
      <c r="A702">
        <v>23</v>
      </c>
      <c r="B702">
        <v>5</v>
      </c>
      <c r="C702" t="s">
        <v>1601</v>
      </c>
      <c r="D702">
        <v>235</v>
      </c>
      <c r="E702">
        <v>51</v>
      </c>
      <c r="F702">
        <v>286</v>
      </c>
    </row>
    <row r="703" spans="1:6">
      <c r="A703">
        <v>23</v>
      </c>
      <c r="B703">
        <v>6</v>
      </c>
      <c r="C703" t="s">
        <v>1602</v>
      </c>
      <c r="D703">
        <v>130</v>
      </c>
      <c r="E703">
        <v>41</v>
      </c>
      <c r="F703">
        <v>171</v>
      </c>
    </row>
    <row r="704" spans="1:6">
      <c r="A704">
        <v>23</v>
      </c>
      <c r="B704">
        <v>7</v>
      </c>
      <c r="C704" t="s">
        <v>1603</v>
      </c>
      <c r="D704">
        <v>170</v>
      </c>
      <c r="E704">
        <v>29</v>
      </c>
      <c r="F704">
        <v>199</v>
      </c>
    </row>
    <row r="705" spans="1:6">
      <c r="A705">
        <v>23</v>
      </c>
      <c r="B705">
        <v>8</v>
      </c>
      <c r="C705" t="s">
        <v>1604</v>
      </c>
      <c r="D705">
        <v>140</v>
      </c>
      <c r="E705">
        <v>125</v>
      </c>
      <c r="F705">
        <v>265</v>
      </c>
    </row>
    <row r="706" spans="1:6">
      <c r="A706">
        <v>23</v>
      </c>
      <c r="B706">
        <v>9</v>
      </c>
      <c r="C706" t="s">
        <v>1605</v>
      </c>
      <c r="D706">
        <v>111</v>
      </c>
      <c r="E706">
        <v>44</v>
      </c>
      <c r="F706">
        <v>155</v>
      </c>
    </row>
    <row r="707" spans="1:6">
      <c r="A707">
        <v>23</v>
      </c>
      <c r="B707">
        <v>10</v>
      </c>
      <c r="C707" t="s">
        <v>1606</v>
      </c>
      <c r="D707">
        <v>74</v>
      </c>
      <c r="E707">
        <v>6</v>
      </c>
      <c r="F707">
        <v>80</v>
      </c>
    </row>
    <row r="708" spans="1:6">
      <c r="A708">
        <v>23</v>
      </c>
      <c r="B708">
        <v>11</v>
      </c>
      <c r="C708" t="s">
        <v>1607</v>
      </c>
      <c r="D708">
        <v>180</v>
      </c>
      <c r="E708">
        <v>172</v>
      </c>
      <c r="F708">
        <v>352</v>
      </c>
    </row>
    <row r="709" spans="1:6">
      <c r="A709">
        <v>23</v>
      </c>
      <c r="B709">
        <v>12</v>
      </c>
      <c r="C709" t="s">
        <v>1608</v>
      </c>
      <c r="D709">
        <v>114</v>
      </c>
      <c r="E709">
        <v>16</v>
      </c>
      <c r="F709">
        <v>130</v>
      </c>
    </row>
    <row r="710" spans="1:6">
      <c r="A710">
        <v>23</v>
      </c>
      <c r="B710">
        <v>13</v>
      </c>
      <c r="C710" t="s">
        <v>1609</v>
      </c>
      <c r="D710">
        <v>0</v>
      </c>
      <c r="E710">
        <v>0</v>
      </c>
      <c r="F710">
        <v>0</v>
      </c>
    </row>
    <row r="711" spans="1:6">
      <c r="A711">
        <v>23</v>
      </c>
      <c r="B711">
        <v>14</v>
      </c>
      <c r="C711" t="s">
        <v>1610</v>
      </c>
      <c r="D711">
        <v>278</v>
      </c>
      <c r="E711">
        <v>56</v>
      </c>
      <c r="F711">
        <v>334</v>
      </c>
    </row>
    <row r="712" spans="1:6">
      <c r="A712">
        <v>23</v>
      </c>
      <c r="B712">
        <v>15</v>
      </c>
      <c r="C712" t="s">
        <v>1611</v>
      </c>
      <c r="D712">
        <v>182</v>
      </c>
      <c r="E712">
        <v>109</v>
      </c>
      <c r="F712">
        <v>291</v>
      </c>
    </row>
    <row r="713" spans="1:6">
      <c r="A713">
        <v>23</v>
      </c>
      <c r="B713">
        <v>16</v>
      </c>
      <c r="C713" t="s">
        <v>1612</v>
      </c>
      <c r="D713">
        <v>195</v>
      </c>
      <c r="E713">
        <v>35</v>
      </c>
      <c r="F713">
        <v>230</v>
      </c>
    </row>
    <row r="714" spans="1:6">
      <c r="A714">
        <v>23</v>
      </c>
      <c r="B714">
        <v>17</v>
      </c>
      <c r="C714" t="s">
        <v>1613</v>
      </c>
      <c r="D714">
        <v>81</v>
      </c>
      <c r="E714">
        <v>70</v>
      </c>
      <c r="F714">
        <v>151</v>
      </c>
    </row>
    <row r="715" spans="1:6">
      <c r="A715">
        <v>23</v>
      </c>
      <c r="B715">
        <v>18</v>
      </c>
      <c r="C715" t="s">
        <v>1614</v>
      </c>
      <c r="D715">
        <v>262</v>
      </c>
      <c r="E715">
        <v>42</v>
      </c>
      <c r="F715">
        <v>304</v>
      </c>
    </row>
    <row r="716" spans="1:6">
      <c r="A716">
        <v>23</v>
      </c>
      <c r="B716">
        <v>19</v>
      </c>
      <c r="C716" t="s">
        <v>1615</v>
      </c>
      <c r="D716">
        <v>0</v>
      </c>
      <c r="E716">
        <v>0</v>
      </c>
      <c r="F716">
        <v>0</v>
      </c>
    </row>
    <row r="717" spans="1:6">
      <c r="A717">
        <v>23</v>
      </c>
      <c r="B717">
        <v>20</v>
      </c>
      <c r="C717" t="s">
        <v>1616</v>
      </c>
      <c r="D717">
        <v>232</v>
      </c>
      <c r="E717">
        <v>72</v>
      </c>
      <c r="F717">
        <v>304</v>
      </c>
    </row>
    <row r="718" spans="1:6">
      <c r="A718">
        <v>23</v>
      </c>
      <c r="B718">
        <v>21</v>
      </c>
      <c r="C718" t="s">
        <v>250</v>
      </c>
      <c r="D718">
        <v>241</v>
      </c>
      <c r="E718">
        <v>138</v>
      </c>
      <c r="F718">
        <v>379</v>
      </c>
    </row>
    <row r="719" spans="1:6">
      <c r="A719">
        <v>23</v>
      </c>
      <c r="B719">
        <v>22</v>
      </c>
      <c r="C719" t="s">
        <v>1617</v>
      </c>
      <c r="D719">
        <v>310</v>
      </c>
      <c r="E719">
        <v>232</v>
      </c>
      <c r="F719">
        <v>542</v>
      </c>
    </row>
    <row r="720" spans="1:6">
      <c r="A720">
        <v>23</v>
      </c>
      <c r="B720">
        <v>23</v>
      </c>
      <c r="C720" t="s">
        <v>1618</v>
      </c>
      <c r="D720">
        <v>155</v>
      </c>
      <c r="E720">
        <v>54</v>
      </c>
      <c r="F720">
        <v>209</v>
      </c>
    </row>
    <row r="721" spans="1:6">
      <c r="A721">
        <v>23</v>
      </c>
      <c r="B721">
        <v>24</v>
      </c>
      <c r="C721" t="s">
        <v>1619</v>
      </c>
      <c r="D721">
        <v>223</v>
      </c>
      <c r="E721">
        <v>63</v>
      </c>
      <c r="F721">
        <v>286</v>
      </c>
    </row>
    <row r="722" spans="1:6">
      <c r="A722">
        <v>23</v>
      </c>
      <c r="B722">
        <v>25</v>
      </c>
      <c r="C722" t="s">
        <v>1620</v>
      </c>
      <c r="D722">
        <v>121</v>
      </c>
      <c r="E722">
        <v>45</v>
      </c>
      <c r="F722">
        <v>166</v>
      </c>
    </row>
    <row r="723" spans="1:6">
      <c r="A723">
        <v>23</v>
      </c>
      <c r="B723">
        <v>26</v>
      </c>
      <c r="C723" t="s">
        <v>1621</v>
      </c>
      <c r="D723">
        <v>179</v>
      </c>
      <c r="E723">
        <v>48</v>
      </c>
      <c r="F723">
        <v>227</v>
      </c>
    </row>
    <row r="724" spans="1:6">
      <c r="A724">
        <v>23</v>
      </c>
      <c r="B724">
        <v>27</v>
      </c>
      <c r="C724" t="s">
        <v>1622</v>
      </c>
      <c r="D724">
        <v>187</v>
      </c>
      <c r="E724">
        <v>45</v>
      </c>
      <c r="F724">
        <v>232</v>
      </c>
    </row>
    <row r="725" spans="1:6">
      <c r="A725">
        <v>23</v>
      </c>
      <c r="B725">
        <v>28</v>
      </c>
      <c r="C725" t="s">
        <v>1623</v>
      </c>
      <c r="D725">
        <v>120</v>
      </c>
      <c r="E725">
        <v>86</v>
      </c>
      <c r="F725">
        <v>206</v>
      </c>
    </row>
    <row r="726" spans="1:6">
      <c r="A726">
        <v>23</v>
      </c>
      <c r="B726">
        <v>29</v>
      </c>
      <c r="C726" t="s">
        <v>804</v>
      </c>
      <c r="D726">
        <v>362</v>
      </c>
      <c r="E726">
        <v>160</v>
      </c>
      <c r="F726">
        <v>522</v>
      </c>
    </row>
    <row r="727" spans="1:6">
      <c r="A727">
        <v>23</v>
      </c>
      <c r="B727">
        <v>30</v>
      </c>
      <c r="C727" t="s">
        <v>1624</v>
      </c>
      <c r="D727">
        <v>100</v>
      </c>
      <c r="E727">
        <v>24</v>
      </c>
      <c r="F727">
        <v>124</v>
      </c>
    </row>
    <row r="728" spans="1:6">
      <c r="A728">
        <v>23</v>
      </c>
      <c r="B728">
        <v>31</v>
      </c>
      <c r="C728" t="s">
        <v>1625</v>
      </c>
      <c r="D728">
        <v>0</v>
      </c>
      <c r="E728">
        <v>0</v>
      </c>
      <c r="F728">
        <v>0</v>
      </c>
    </row>
    <row r="729" spans="1:6">
      <c r="A729">
        <v>23</v>
      </c>
      <c r="B729">
        <v>32</v>
      </c>
      <c r="C729" t="s">
        <v>1626</v>
      </c>
      <c r="D729">
        <v>0</v>
      </c>
      <c r="E729">
        <v>0</v>
      </c>
      <c r="F729">
        <v>0</v>
      </c>
    </row>
    <row r="730" spans="1:6">
      <c r="A730">
        <v>23</v>
      </c>
      <c r="B730">
        <v>33</v>
      </c>
      <c r="C730" t="s">
        <v>1627</v>
      </c>
      <c r="D730">
        <v>0</v>
      </c>
      <c r="E730">
        <v>0</v>
      </c>
      <c r="F730">
        <v>0</v>
      </c>
    </row>
    <row r="731" spans="1:6">
      <c r="A731">
        <v>23</v>
      </c>
      <c r="B731">
        <v>34</v>
      </c>
      <c r="C731" t="s">
        <v>1628</v>
      </c>
      <c r="D731">
        <v>0</v>
      </c>
      <c r="E731">
        <v>0</v>
      </c>
      <c r="F731">
        <v>0</v>
      </c>
    </row>
    <row r="732" spans="1:6">
      <c r="A732">
        <v>23</v>
      </c>
      <c r="B732">
        <v>35</v>
      </c>
      <c r="C732" t="s">
        <v>1629</v>
      </c>
      <c r="D732">
        <v>0</v>
      </c>
      <c r="E732">
        <v>0</v>
      </c>
      <c r="F732">
        <v>0</v>
      </c>
    </row>
    <row r="733" spans="1:6">
      <c r="A733">
        <v>23</v>
      </c>
      <c r="B733">
        <v>36</v>
      </c>
      <c r="C733" t="s">
        <v>1630</v>
      </c>
      <c r="D733">
        <v>0</v>
      </c>
      <c r="E733">
        <v>0</v>
      </c>
      <c r="F733">
        <v>0</v>
      </c>
    </row>
    <row r="734" spans="1:6">
      <c r="A734">
        <v>23</v>
      </c>
      <c r="B734">
        <v>37</v>
      </c>
      <c r="C734" t="s">
        <v>1631</v>
      </c>
      <c r="D734">
        <v>0</v>
      </c>
      <c r="E734">
        <v>0</v>
      </c>
      <c r="F734">
        <v>0</v>
      </c>
    </row>
    <row r="735" spans="1:6">
      <c r="A735">
        <v>23</v>
      </c>
      <c r="B735">
        <v>38</v>
      </c>
      <c r="C735" t="s">
        <v>1632</v>
      </c>
      <c r="D735">
        <v>0</v>
      </c>
      <c r="E735">
        <v>0</v>
      </c>
      <c r="F735">
        <v>0</v>
      </c>
    </row>
    <row r="736" spans="1:6">
      <c r="A736">
        <v>23</v>
      </c>
      <c r="B736">
        <v>39</v>
      </c>
      <c r="C736" t="s">
        <v>1633</v>
      </c>
      <c r="D736">
        <v>0</v>
      </c>
      <c r="E736">
        <v>0</v>
      </c>
      <c r="F736">
        <v>0</v>
      </c>
    </row>
    <row r="737" spans="1:6">
      <c r="A737">
        <v>25</v>
      </c>
      <c r="B737">
        <v>1</v>
      </c>
      <c r="C737" t="s">
        <v>1634</v>
      </c>
      <c r="D737">
        <v>0</v>
      </c>
      <c r="E737">
        <v>0</v>
      </c>
      <c r="F737">
        <v>0</v>
      </c>
    </row>
    <row r="738" spans="1:6">
      <c r="A738">
        <v>25</v>
      </c>
      <c r="B738">
        <v>2</v>
      </c>
      <c r="C738" t="s">
        <v>996</v>
      </c>
      <c r="D738">
        <v>0</v>
      </c>
      <c r="E738">
        <v>0</v>
      </c>
      <c r="F738">
        <v>0</v>
      </c>
    </row>
    <row r="739" spans="1:6">
      <c r="A739">
        <v>25</v>
      </c>
      <c r="B739">
        <v>3</v>
      </c>
      <c r="C739" t="s">
        <v>1635</v>
      </c>
      <c r="D739">
        <v>0</v>
      </c>
      <c r="E739">
        <v>0</v>
      </c>
      <c r="F739">
        <v>0</v>
      </c>
    </row>
    <row r="740" spans="1:6">
      <c r="A740">
        <v>25</v>
      </c>
      <c r="B740">
        <v>4</v>
      </c>
      <c r="C740" t="s">
        <v>1636</v>
      </c>
      <c r="D740">
        <v>0</v>
      </c>
      <c r="E740">
        <v>0</v>
      </c>
      <c r="F740">
        <v>0</v>
      </c>
    </row>
    <row r="741" spans="1:6">
      <c r="A741">
        <v>25</v>
      </c>
      <c r="B741">
        <v>5</v>
      </c>
      <c r="C741" t="s">
        <v>1637</v>
      </c>
      <c r="D741">
        <v>0</v>
      </c>
      <c r="E741">
        <v>0</v>
      </c>
      <c r="F741">
        <v>0</v>
      </c>
    </row>
    <row r="742" spans="1:6">
      <c r="A742">
        <v>25</v>
      </c>
      <c r="B742">
        <v>6</v>
      </c>
      <c r="C742" t="s">
        <v>1638</v>
      </c>
      <c r="D742">
        <v>0</v>
      </c>
      <c r="E742">
        <v>0</v>
      </c>
      <c r="F742">
        <v>0</v>
      </c>
    </row>
    <row r="743" spans="1:6">
      <c r="A743">
        <v>25</v>
      </c>
      <c r="B743">
        <v>7</v>
      </c>
      <c r="C743" t="s">
        <v>1639</v>
      </c>
      <c r="D743">
        <v>0</v>
      </c>
      <c r="E743">
        <v>0</v>
      </c>
      <c r="F743">
        <v>0</v>
      </c>
    </row>
    <row r="744" spans="1:6">
      <c r="A744">
        <v>25</v>
      </c>
      <c r="B744">
        <v>8</v>
      </c>
      <c r="C744" t="s">
        <v>1640</v>
      </c>
      <c r="D744">
        <v>0</v>
      </c>
      <c r="E744">
        <v>0</v>
      </c>
      <c r="F744">
        <v>0</v>
      </c>
    </row>
    <row r="745" spans="1:6">
      <c r="A745">
        <v>25</v>
      </c>
      <c r="B745">
        <v>9</v>
      </c>
      <c r="C745" t="s">
        <v>1641</v>
      </c>
      <c r="D745">
        <v>0</v>
      </c>
      <c r="E745">
        <v>0</v>
      </c>
      <c r="F745">
        <v>0</v>
      </c>
    </row>
    <row r="746" spans="1:6">
      <c r="A746">
        <v>25</v>
      </c>
      <c r="B746">
        <v>10</v>
      </c>
      <c r="C746" t="s">
        <v>1642</v>
      </c>
      <c r="D746">
        <v>0</v>
      </c>
      <c r="E746">
        <v>0</v>
      </c>
      <c r="F746">
        <v>0</v>
      </c>
    </row>
    <row r="747" spans="1:6">
      <c r="A747">
        <v>25</v>
      </c>
      <c r="B747">
        <v>11</v>
      </c>
      <c r="C747" t="s">
        <v>1643</v>
      </c>
      <c r="D747">
        <v>0</v>
      </c>
      <c r="E747">
        <v>0</v>
      </c>
      <c r="F747">
        <v>0</v>
      </c>
    </row>
    <row r="748" spans="1:6">
      <c r="A748">
        <v>25</v>
      </c>
      <c r="B748">
        <v>12</v>
      </c>
      <c r="C748" t="s">
        <v>1644</v>
      </c>
      <c r="D748">
        <v>0</v>
      </c>
      <c r="E748">
        <v>0</v>
      </c>
      <c r="F748">
        <v>0</v>
      </c>
    </row>
    <row r="749" spans="1:6">
      <c r="A749">
        <v>25</v>
      </c>
      <c r="B749">
        <v>13</v>
      </c>
      <c r="C749" t="s">
        <v>1645</v>
      </c>
      <c r="D749">
        <v>0</v>
      </c>
      <c r="E749">
        <v>0</v>
      </c>
      <c r="F749">
        <v>0</v>
      </c>
    </row>
    <row r="750" spans="1:6">
      <c r="A750">
        <v>25</v>
      </c>
      <c r="B750">
        <v>14</v>
      </c>
      <c r="C750" t="s">
        <v>1646</v>
      </c>
      <c r="D750">
        <v>0</v>
      </c>
      <c r="E750">
        <v>0</v>
      </c>
      <c r="F750">
        <v>0</v>
      </c>
    </row>
    <row r="751" spans="1:6">
      <c r="A751">
        <v>25</v>
      </c>
      <c r="B751">
        <v>15</v>
      </c>
      <c r="C751" t="s">
        <v>1647</v>
      </c>
      <c r="D751">
        <v>0</v>
      </c>
      <c r="E751">
        <v>0</v>
      </c>
      <c r="F751">
        <v>0</v>
      </c>
    </row>
    <row r="752" spans="1:6">
      <c r="A752">
        <v>25</v>
      </c>
      <c r="B752">
        <v>16</v>
      </c>
      <c r="C752" t="s">
        <v>1648</v>
      </c>
      <c r="D752">
        <v>0</v>
      </c>
      <c r="E752">
        <v>0</v>
      </c>
      <c r="F752">
        <v>0</v>
      </c>
    </row>
    <row r="753" spans="1:6">
      <c r="A753">
        <v>25</v>
      </c>
      <c r="B753">
        <v>17</v>
      </c>
      <c r="C753" t="s">
        <v>1649</v>
      </c>
      <c r="D753">
        <v>0</v>
      </c>
      <c r="E753">
        <v>0</v>
      </c>
      <c r="F753">
        <v>0</v>
      </c>
    </row>
    <row r="754" spans="1:6">
      <c r="A754">
        <v>25</v>
      </c>
      <c r="B754">
        <v>18</v>
      </c>
      <c r="C754" t="s">
        <v>1650</v>
      </c>
      <c r="D754">
        <v>0</v>
      </c>
      <c r="E754">
        <v>0</v>
      </c>
      <c r="F754">
        <v>0</v>
      </c>
    </row>
    <row r="755" spans="1:6">
      <c r="A755">
        <v>25</v>
      </c>
      <c r="B755">
        <v>19</v>
      </c>
      <c r="C755" t="s">
        <v>1651</v>
      </c>
      <c r="D755">
        <v>0</v>
      </c>
      <c r="E755">
        <v>0</v>
      </c>
      <c r="F755">
        <v>0</v>
      </c>
    </row>
    <row r="756" spans="1:6">
      <c r="A756">
        <v>25</v>
      </c>
      <c r="B756">
        <v>20</v>
      </c>
      <c r="C756" t="s">
        <v>1652</v>
      </c>
      <c r="D756">
        <v>0</v>
      </c>
      <c r="E756">
        <v>0</v>
      </c>
      <c r="F756">
        <v>0</v>
      </c>
    </row>
    <row r="757" spans="1:6">
      <c r="A757">
        <v>25</v>
      </c>
      <c r="B757">
        <v>21</v>
      </c>
      <c r="C757" t="s">
        <v>1653</v>
      </c>
      <c r="D757">
        <v>0</v>
      </c>
      <c r="E757">
        <v>0</v>
      </c>
      <c r="F757">
        <v>0</v>
      </c>
    </row>
    <row r="758" spans="1:6">
      <c r="A758">
        <v>26</v>
      </c>
      <c r="B758">
        <v>1</v>
      </c>
      <c r="C758" t="s">
        <v>1654</v>
      </c>
      <c r="D758">
        <v>0</v>
      </c>
      <c r="E758">
        <v>0</v>
      </c>
      <c r="F758">
        <v>0</v>
      </c>
    </row>
    <row r="759" spans="1:6">
      <c r="A759">
        <v>26</v>
      </c>
      <c r="B759">
        <v>2</v>
      </c>
      <c r="C759" t="s">
        <v>1655</v>
      </c>
      <c r="D759">
        <v>0</v>
      </c>
      <c r="E759">
        <v>0</v>
      </c>
      <c r="F759">
        <v>0</v>
      </c>
    </row>
    <row r="760" spans="1:6">
      <c r="A760">
        <v>26</v>
      </c>
      <c r="B760">
        <v>3</v>
      </c>
      <c r="C760" t="s">
        <v>1656</v>
      </c>
      <c r="D760">
        <v>0</v>
      </c>
      <c r="E760">
        <v>0</v>
      </c>
      <c r="F760">
        <v>0</v>
      </c>
    </row>
    <row r="761" spans="1:6">
      <c r="A761">
        <v>26</v>
      </c>
      <c r="B761">
        <v>4</v>
      </c>
      <c r="C761" t="s">
        <v>1657</v>
      </c>
      <c r="D761">
        <v>0</v>
      </c>
      <c r="E761">
        <v>0</v>
      </c>
      <c r="F761">
        <v>0</v>
      </c>
    </row>
    <row r="762" spans="1:6">
      <c r="A762">
        <v>26</v>
      </c>
      <c r="B762">
        <v>5</v>
      </c>
      <c r="C762" t="s">
        <v>1658</v>
      </c>
      <c r="D762">
        <v>0</v>
      </c>
      <c r="E762">
        <v>0</v>
      </c>
      <c r="F762">
        <v>0</v>
      </c>
    </row>
    <row r="763" spans="1:6">
      <c r="A763">
        <v>26</v>
      </c>
      <c r="B763">
        <v>6</v>
      </c>
      <c r="C763" t="s">
        <v>1659</v>
      </c>
      <c r="D763">
        <v>0</v>
      </c>
      <c r="E763">
        <v>0</v>
      </c>
      <c r="F763">
        <v>0</v>
      </c>
    </row>
    <row r="764" spans="1:6">
      <c r="A764">
        <v>26</v>
      </c>
      <c r="B764">
        <v>7</v>
      </c>
      <c r="C764" t="s">
        <v>1660</v>
      </c>
      <c r="D764">
        <v>0</v>
      </c>
      <c r="E764">
        <v>0</v>
      </c>
      <c r="F764">
        <v>0</v>
      </c>
    </row>
    <row r="765" spans="1:6">
      <c r="A765">
        <v>26</v>
      </c>
      <c r="B765">
        <v>8</v>
      </c>
      <c r="C765" t="s">
        <v>1661</v>
      </c>
      <c r="D765">
        <v>0</v>
      </c>
      <c r="E765">
        <v>0</v>
      </c>
      <c r="F765">
        <v>0</v>
      </c>
    </row>
    <row r="766" spans="1:6">
      <c r="A766">
        <v>26</v>
      </c>
      <c r="B766">
        <v>9</v>
      </c>
      <c r="C766" t="s">
        <v>1662</v>
      </c>
      <c r="D766">
        <v>0</v>
      </c>
      <c r="E766">
        <v>0</v>
      </c>
      <c r="F766">
        <v>0</v>
      </c>
    </row>
    <row r="767" spans="1:6">
      <c r="A767">
        <v>26</v>
      </c>
      <c r="B767">
        <v>10</v>
      </c>
      <c r="C767" t="s">
        <v>1182</v>
      </c>
      <c r="D767">
        <v>0</v>
      </c>
      <c r="E767">
        <v>0</v>
      </c>
      <c r="F767">
        <v>0</v>
      </c>
    </row>
    <row r="768" spans="1:6">
      <c r="A768">
        <v>26</v>
      </c>
      <c r="B768">
        <v>11</v>
      </c>
      <c r="C768" t="s">
        <v>1663</v>
      </c>
      <c r="D768">
        <v>0</v>
      </c>
      <c r="E768">
        <v>0</v>
      </c>
      <c r="F768">
        <v>0</v>
      </c>
    </row>
    <row r="769" spans="1:6">
      <c r="A769">
        <v>26</v>
      </c>
      <c r="B769">
        <v>12</v>
      </c>
      <c r="C769" t="s">
        <v>1664</v>
      </c>
      <c r="D769">
        <v>0</v>
      </c>
      <c r="E769">
        <v>0</v>
      </c>
      <c r="F769">
        <v>0</v>
      </c>
    </row>
    <row r="770" spans="1:6">
      <c r="A770">
        <v>26</v>
      </c>
      <c r="B770">
        <v>13</v>
      </c>
      <c r="C770" t="s">
        <v>1665</v>
      </c>
      <c r="D770">
        <v>0</v>
      </c>
      <c r="E770">
        <v>0</v>
      </c>
      <c r="F770">
        <v>0</v>
      </c>
    </row>
    <row r="771" spans="1:6">
      <c r="A771">
        <v>26</v>
      </c>
      <c r="B771">
        <v>14</v>
      </c>
      <c r="C771" t="s">
        <v>1666</v>
      </c>
      <c r="D771">
        <v>0</v>
      </c>
      <c r="E771">
        <v>0</v>
      </c>
      <c r="F771">
        <v>0</v>
      </c>
    </row>
    <row r="772" spans="1:6">
      <c r="A772">
        <v>26</v>
      </c>
      <c r="B772">
        <v>15</v>
      </c>
      <c r="C772" t="s">
        <v>1667</v>
      </c>
      <c r="D772">
        <v>0</v>
      </c>
      <c r="E772">
        <v>0</v>
      </c>
      <c r="F772">
        <v>0</v>
      </c>
    </row>
    <row r="773" spans="1:6">
      <c r="A773">
        <v>26</v>
      </c>
      <c r="B773">
        <v>16</v>
      </c>
      <c r="C773" t="s">
        <v>1668</v>
      </c>
      <c r="D773">
        <v>0</v>
      </c>
      <c r="E773">
        <v>0</v>
      </c>
      <c r="F773">
        <v>0</v>
      </c>
    </row>
    <row r="774" spans="1:6">
      <c r="A774">
        <v>26</v>
      </c>
      <c r="B774">
        <v>17</v>
      </c>
      <c r="C774" t="s">
        <v>1669</v>
      </c>
      <c r="D774">
        <v>0</v>
      </c>
      <c r="E774">
        <v>0</v>
      </c>
      <c r="F774">
        <v>0</v>
      </c>
    </row>
    <row r="775" spans="1:6">
      <c r="A775">
        <v>26</v>
      </c>
      <c r="B775">
        <v>18</v>
      </c>
      <c r="C775" t="s">
        <v>1670</v>
      </c>
      <c r="D775">
        <v>0</v>
      </c>
      <c r="E775">
        <v>0</v>
      </c>
      <c r="F775">
        <v>0</v>
      </c>
    </row>
    <row r="776" spans="1:6">
      <c r="A776">
        <v>26</v>
      </c>
      <c r="B776">
        <v>19</v>
      </c>
      <c r="C776" t="s">
        <v>1671</v>
      </c>
      <c r="D776">
        <v>0</v>
      </c>
      <c r="E776">
        <v>0</v>
      </c>
      <c r="F776">
        <v>0</v>
      </c>
    </row>
    <row r="777" spans="1:6">
      <c r="A777">
        <v>26</v>
      </c>
      <c r="B777">
        <v>20</v>
      </c>
      <c r="C777" t="s">
        <v>1672</v>
      </c>
      <c r="D777">
        <v>0</v>
      </c>
      <c r="E777">
        <v>0</v>
      </c>
      <c r="F777">
        <v>0</v>
      </c>
    </row>
    <row r="778" spans="1:6">
      <c r="A778">
        <v>26</v>
      </c>
      <c r="B778">
        <v>21</v>
      </c>
      <c r="C778" t="s">
        <v>1673</v>
      </c>
      <c r="D778">
        <v>0</v>
      </c>
      <c r="E778">
        <v>0</v>
      </c>
      <c r="F778">
        <v>0</v>
      </c>
    </row>
    <row r="779" spans="1:6">
      <c r="A779">
        <v>26</v>
      </c>
      <c r="B779">
        <v>22</v>
      </c>
      <c r="C779" t="s">
        <v>1674</v>
      </c>
      <c r="D779">
        <v>0</v>
      </c>
      <c r="E779">
        <v>0</v>
      </c>
      <c r="F779">
        <v>0</v>
      </c>
    </row>
    <row r="780" spans="1:6">
      <c r="A780">
        <v>26</v>
      </c>
      <c r="B780">
        <v>23</v>
      </c>
      <c r="C780" t="s">
        <v>1675</v>
      </c>
      <c r="D780">
        <v>0</v>
      </c>
      <c r="E780">
        <v>0</v>
      </c>
      <c r="F780">
        <v>0</v>
      </c>
    </row>
    <row r="781" spans="1:6">
      <c r="A781">
        <v>26</v>
      </c>
      <c r="B781">
        <v>24</v>
      </c>
      <c r="C781" t="s">
        <v>1676</v>
      </c>
      <c r="D781">
        <v>0</v>
      </c>
      <c r="E781">
        <v>0</v>
      </c>
      <c r="F781">
        <v>0</v>
      </c>
    </row>
    <row r="782" spans="1:6">
      <c r="A782">
        <v>26</v>
      </c>
      <c r="B782">
        <v>25</v>
      </c>
      <c r="C782" t="s">
        <v>1677</v>
      </c>
      <c r="D782">
        <v>0</v>
      </c>
      <c r="E782">
        <v>0</v>
      </c>
      <c r="F782">
        <v>0</v>
      </c>
    </row>
    <row r="783" spans="1:6">
      <c r="A783">
        <v>26</v>
      </c>
      <c r="B783">
        <v>26</v>
      </c>
      <c r="C783" t="s">
        <v>1678</v>
      </c>
      <c r="D783">
        <v>0</v>
      </c>
      <c r="E783">
        <v>0</v>
      </c>
      <c r="F783">
        <v>0</v>
      </c>
    </row>
    <row r="784" spans="1:6">
      <c r="A784">
        <v>26</v>
      </c>
      <c r="B784">
        <v>27</v>
      </c>
      <c r="C784" t="s">
        <v>1679</v>
      </c>
      <c r="D784">
        <v>0</v>
      </c>
      <c r="E784">
        <v>0</v>
      </c>
      <c r="F784">
        <v>0</v>
      </c>
    </row>
    <row r="785" spans="1:6">
      <c r="A785">
        <v>26</v>
      </c>
      <c r="B785">
        <v>28</v>
      </c>
      <c r="C785" t="s">
        <v>1680</v>
      </c>
      <c r="D785">
        <v>0</v>
      </c>
      <c r="E785">
        <v>0</v>
      </c>
      <c r="F785">
        <v>0</v>
      </c>
    </row>
    <row r="786" spans="1:6">
      <c r="A786">
        <v>26</v>
      </c>
      <c r="B786">
        <v>29</v>
      </c>
      <c r="C786" t="s">
        <v>1681</v>
      </c>
      <c r="D786">
        <v>0</v>
      </c>
      <c r="E786">
        <v>0</v>
      </c>
      <c r="F786">
        <v>0</v>
      </c>
    </row>
    <row r="787" spans="1:6">
      <c r="A787">
        <v>26</v>
      </c>
      <c r="B787">
        <v>30</v>
      </c>
      <c r="C787" t="s">
        <v>1682</v>
      </c>
      <c r="D787">
        <v>0</v>
      </c>
      <c r="E787">
        <v>0</v>
      </c>
      <c r="F787">
        <v>0</v>
      </c>
    </row>
    <row r="788" spans="1:6">
      <c r="A788">
        <v>26</v>
      </c>
      <c r="B788">
        <v>31</v>
      </c>
      <c r="C788" t="s">
        <v>1683</v>
      </c>
      <c r="D788">
        <v>0</v>
      </c>
      <c r="E788">
        <v>0</v>
      </c>
      <c r="F788">
        <v>0</v>
      </c>
    </row>
    <row r="789" spans="1:6">
      <c r="A789">
        <v>26</v>
      </c>
      <c r="B789">
        <v>32</v>
      </c>
      <c r="C789" t="s">
        <v>1684</v>
      </c>
      <c r="D789">
        <v>0</v>
      </c>
      <c r="E789">
        <v>0</v>
      </c>
      <c r="F789">
        <v>0</v>
      </c>
    </row>
    <row r="790" spans="1:6">
      <c r="A790">
        <v>26</v>
      </c>
      <c r="B790">
        <v>33</v>
      </c>
      <c r="C790" t="s">
        <v>1685</v>
      </c>
      <c r="D790">
        <v>0</v>
      </c>
      <c r="E790">
        <v>0</v>
      </c>
      <c r="F790">
        <v>0</v>
      </c>
    </row>
    <row r="791" spans="1:6">
      <c r="A791">
        <v>26</v>
      </c>
      <c r="B791">
        <v>34</v>
      </c>
      <c r="C791" t="s">
        <v>1686</v>
      </c>
      <c r="D791">
        <v>0</v>
      </c>
      <c r="E791">
        <v>0</v>
      </c>
      <c r="F791">
        <v>0</v>
      </c>
    </row>
    <row r="792" spans="1:6">
      <c r="A792">
        <v>26</v>
      </c>
      <c r="B792">
        <v>35</v>
      </c>
      <c r="C792" t="s">
        <v>1687</v>
      </c>
      <c r="D792">
        <v>0</v>
      </c>
      <c r="E792">
        <v>0</v>
      </c>
      <c r="F792">
        <v>0</v>
      </c>
    </row>
    <row r="793" spans="1:6">
      <c r="A793">
        <v>26</v>
      </c>
      <c r="B793">
        <v>36</v>
      </c>
      <c r="C793" t="s">
        <v>1688</v>
      </c>
      <c r="D793">
        <v>0</v>
      </c>
      <c r="E793">
        <v>0</v>
      </c>
      <c r="F793">
        <v>0</v>
      </c>
    </row>
    <row r="794" spans="1:6">
      <c r="A794">
        <v>26</v>
      </c>
      <c r="B794">
        <v>37</v>
      </c>
      <c r="C794" t="s">
        <v>1689</v>
      </c>
      <c r="D794">
        <v>0</v>
      </c>
      <c r="E794">
        <v>0</v>
      </c>
      <c r="F794">
        <v>0</v>
      </c>
    </row>
    <row r="795" spans="1:6">
      <c r="A795">
        <v>26</v>
      </c>
      <c r="B795">
        <v>38</v>
      </c>
      <c r="C795" t="s">
        <v>1690</v>
      </c>
      <c r="D795">
        <v>0</v>
      </c>
      <c r="E795">
        <v>0</v>
      </c>
      <c r="F795">
        <v>0</v>
      </c>
    </row>
    <row r="796" spans="1:6">
      <c r="A796">
        <v>26</v>
      </c>
      <c r="B796">
        <v>39</v>
      </c>
      <c r="C796" t="s">
        <v>1691</v>
      </c>
      <c r="D796">
        <v>0</v>
      </c>
      <c r="E796">
        <v>0</v>
      </c>
      <c r="F796">
        <v>0</v>
      </c>
    </row>
    <row r="797" spans="1:6">
      <c r="A797">
        <v>26</v>
      </c>
      <c r="B797">
        <v>40</v>
      </c>
      <c r="C797" t="s">
        <v>1692</v>
      </c>
      <c r="D797">
        <v>0</v>
      </c>
      <c r="E797">
        <v>0</v>
      </c>
      <c r="F797">
        <v>0</v>
      </c>
    </row>
    <row r="798" spans="1:6">
      <c r="A798">
        <v>26</v>
      </c>
      <c r="B798">
        <v>41</v>
      </c>
      <c r="C798" t="s">
        <v>1693</v>
      </c>
      <c r="D798">
        <v>0</v>
      </c>
      <c r="E798">
        <v>0</v>
      </c>
      <c r="F798">
        <v>0</v>
      </c>
    </row>
    <row r="799" spans="1:6">
      <c r="A799">
        <v>26</v>
      </c>
      <c r="B799">
        <v>42</v>
      </c>
      <c r="C799" t="s">
        <v>1694</v>
      </c>
      <c r="D799">
        <v>0</v>
      </c>
      <c r="E799">
        <v>0</v>
      </c>
      <c r="F799">
        <v>0</v>
      </c>
    </row>
    <row r="800" spans="1:6">
      <c r="A800">
        <v>26</v>
      </c>
      <c r="B800">
        <v>43</v>
      </c>
      <c r="C800" t="s">
        <v>1695</v>
      </c>
      <c r="D800">
        <v>0</v>
      </c>
      <c r="E800">
        <v>0</v>
      </c>
      <c r="F800">
        <v>0</v>
      </c>
    </row>
    <row r="801" spans="1:6">
      <c r="A801">
        <v>26</v>
      </c>
      <c r="B801">
        <v>44</v>
      </c>
      <c r="C801" t="s">
        <v>1696</v>
      </c>
      <c r="D801">
        <v>0</v>
      </c>
      <c r="E801">
        <v>0</v>
      </c>
      <c r="F801">
        <v>0</v>
      </c>
    </row>
    <row r="802" spans="1:6">
      <c r="A802">
        <v>26</v>
      </c>
      <c r="B802">
        <v>45</v>
      </c>
      <c r="C802" t="s">
        <v>1697</v>
      </c>
      <c r="D802">
        <v>0</v>
      </c>
      <c r="E802">
        <v>0</v>
      </c>
      <c r="F802">
        <v>0</v>
      </c>
    </row>
    <row r="803" spans="1:6">
      <c r="A803">
        <v>26</v>
      </c>
      <c r="B803">
        <v>46</v>
      </c>
      <c r="C803" t="s">
        <v>1698</v>
      </c>
      <c r="D803">
        <v>0</v>
      </c>
      <c r="E803">
        <v>0</v>
      </c>
      <c r="F803">
        <v>0</v>
      </c>
    </row>
    <row r="804" spans="1:6">
      <c r="A804">
        <v>26</v>
      </c>
      <c r="B804">
        <v>47</v>
      </c>
      <c r="C804" t="s">
        <v>1699</v>
      </c>
      <c r="D804">
        <v>0</v>
      </c>
      <c r="E804">
        <v>0</v>
      </c>
      <c r="F804">
        <v>0</v>
      </c>
    </row>
    <row r="805" spans="1:6">
      <c r="A805">
        <v>26</v>
      </c>
      <c r="B805">
        <v>48</v>
      </c>
      <c r="C805" t="s">
        <v>1700</v>
      </c>
      <c r="D805">
        <v>0</v>
      </c>
      <c r="E805">
        <v>0</v>
      </c>
      <c r="F805">
        <v>0</v>
      </c>
    </row>
    <row r="806" spans="1:6">
      <c r="A806">
        <v>26</v>
      </c>
      <c r="B806">
        <v>49</v>
      </c>
      <c r="C806" t="s">
        <v>1701</v>
      </c>
      <c r="D806">
        <v>0</v>
      </c>
      <c r="E806">
        <v>0</v>
      </c>
      <c r="F806">
        <v>0</v>
      </c>
    </row>
    <row r="807" spans="1:6">
      <c r="A807">
        <v>26</v>
      </c>
      <c r="B807">
        <v>50</v>
      </c>
      <c r="C807" t="s">
        <v>1702</v>
      </c>
      <c r="D807">
        <v>0</v>
      </c>
      <c r="E807">
        <v>0</v>
      </c>
      <c r="F807">
        <v>0</v>
      </c>
    </row>
    <row r="808" spans="1:6">
      <c r="A808">
        <v>27</v>
      </c>
      <c r="B808">
        <v>1</v>
      </c>
      <c r="C808" t="s">
        <v>1703</v>
      </c>
      <c r="D808">
        <v>0</v>
      </c>
      <c r="E808">
        <v>0</v>
      </c>
      <c r="F808">
        <v>0</v>
      </c>
    </row>
    <row r="809" spans="1:6">
      <c r="A809">
        <v>27</v>
      </c>
      <c r="B809">
        <v>2</v>
      </c>
      <c r="C809" t="s">
        <v>1704</v>
      </c>
      <c r="D809">
        <v>0</v>
      </c>
      <c r="E809">
        <v>0</v>
      </c>
      <c r="F809">
        <v>0</v>
      </c>
    </row>
    <row r="810" spans="1:6">
      <c r="A810">
        <v>27</v>
      </c>
      <c r="B810">
        <v>3</v>
      </c>
      <c r="C810" t="s">
        <v>1705</v>
      </c>
      <c r="D810">
        <v>0</v>
      </c>
      <c r="E810">
        <v>0</v>
      </c>
      <c r="F810">
        <v>0</v>
      </c>
    </row>
    <row r="811" spans="1:6">
      <c r="A811">
        <v>27</v>
      </c>
      <c r="B811">
        <v>4</v>
      </c>
      <c r="C811" t="s">
        <v>1706</v>
      </c>
      <c r="D811">
        <v>0</v>
      </c>
      <c r="E811">
        <v>0</v>
      </c>
      <c r="F811">
        <v>0</v>
      </c>
    </row>
    <row r="812" spans="1:6">
      <c r="A812">
        <v>28</v>
      </c>
      <c r="B812">
        <v>1</v>
      </c>
      <c r="C812" t="s">
        <v>1707</v>
      </c>
      <c r="D812">
        <v>0</v>
      </c>
      <c r="E812">
        <v>0</v>
      </c>
      <c r="F812">
        <v>0</v>
      </c>
    </row>
    <row r="813" spans="1:6">
      <c r="A813">
        <v>28</v>
      </c>
      <c r="B813">
        <v>2</v>
      </c>
      <c r="C813" t="s">
        <v>1708</v>
      </c>
      <c r="D813">
        <v>0</v>
      </c>
      <c r="E813">
        <v>0</v>
      </c>
      <c r="F813">
        <v>0</v>
      </c>
    </row>
    <row r="814" spans="1:6">
      <c r="A814">
        <v>28</v>
      </c>
      <c r="B814">
        <v>3</v>
      </c>
      <c r="C814" t="s">
        <v>1709</v>
      </c>
      <c r="D814">
        <v>0</v>
      </c>
      <c r="E814">
        <v>0</v>
      </c>
      <c r="F814">
        <v>0</v>
      </c>
    </row>
    <row r="815" spans="1:6">
      <c r="A815">
        <v>29</v>
      </c>
      <c r="B815">
        <v>1</v>
      </c>
      <c r="C815" t="s">
        <v>1710</v>
      </c>
      <c r="D815">
        <v>0</v>
      </c>
      <c r="E815">
        <v>0</v>
      </c>
      <c r="F815">
        <v>0</v>
      </c>
    </row>
    <row r="816" spans="1:6">
      <c r="A816">
        <v>30</v>
      </c>
      <c r="B816">
        <v>1</v>
      </c>
      <c r="C816" t="s">
        <v>1711</v>
      </c>
      <c r="D816">
        <v>0</v>
      </c>
      <c r="E816">
        <v>0</v>
      </c>
      <c r="F816">
        <v>0</v>
      </c>
    </row>
    <row r="817" spans="1:6">
      <c r="A817">
        <v>30</v>
      </c>
      <c r="B817">
        <v>2</v>
      </c>
      <c r="C817" t="s">
        <v>1712</v>
      </c>
      <c r="D817">
        <v>0</v>
      </c>
      <c r="E817">
        <v>0</v>
      </c>
      <c r="F817">
        <v>0</v>
      </c>
    </row>
    <row r="818" spans="1:6">
      <c r="A818">
        <v>30</v>
      </c>
      <c r="B818">
        <v>3</v>
      </c>
      <c r="C818" t="s">
        <v>1713</v>
      </c>
      <c r="D818">
        <v>0</v>
      </c>
      <c r="E818">
        <v>0</v>
      </c>
      <c r="F818">
        <v>0</v>
      </c>
    </row>
    <row r="819" spans="1:6">
      <c r="A819">
        <v>30</v>
      </c>
      <c r="B819">
        <v>4</v>
      </c>
      <c r="C819" t="s">
        <v>1714</v>
      </c>
      <c r="D819">
        <v>0</v>
      </c>
      <c r="E819">
        <v>0</v>
      </c>
      <c r="F819">
        <v>0</v>
      </c>
    </row>
    <row r="820" spans="1:6">
      <c r="A820">
        <v>30</v>
      </c>
      <c r="B820">
        <v>5</v>
      </c>
      <c r="C820" t="s">
        <v>1715</v>
      </c>
      <c r="D820">
        <v>0</v>
      </c>
      <c r="E820">
        <v>0</v>
      </c>
      <c r="F820">
        <v>0</v>
      </c>
    </row>
    <row r="821" spans="1:6">
      <c r="A821">
        <v>30</v>
      </c>
      <c r="B821">
        <v>6</v>
      </c>
      <c r="C821" t="s">
        <v>1716</v>
      </c>
      <c r="D821">
        <v>0</v>
      </c>
      <c r="E821">
        <v>0</v>
      </c>
      <c r="F821">
        <v>0</v>
      </c>
    </row>
    <row r="822" spans="1:6">
      <c r="A822">
        <v>30</v>
      </c>
      <c r="B822">
        <v>7</v>
      </c>
      <c r="C822" t="s">
        <v>1717</v>
      </c>
      <c r="D822">
        <v>0</v>
      </c>
      <c r="E822">
        <v>0</v>
      </c>
      <c r="F822">
        <v>0</v>
      </c>
    </row>
    <row r="823" spans="1:6">
      <c r="A823">
        <v>30</v>
      </c>
      <c r="B823">
        <v>8</v>
      </c>
      <c r="C823" t="s">
        <v>1718</v>
      </c>
      <c r="D823">
        <v>0</v>
      </c>
      <c r="E823">
        <v>0</v>
      </c>
      <c r="F823">
        <v>0</v>
      </c>
    </row>
    <row r="824" spans="1:6">
      <c r="A824">
        <v>31</v>
      </c>
      <c r="B824">
        <v>1</v>
      </c>
      <c r="C824" t="s">
        <v>1719</v>
      </c>
      <c r="D824">
        <v>0</v>
      </c>
      <c r="E824">
        <v>0</v>
      </c>
      <c r="F824">
        <v>0</v>
      </c>
    </row>
    <row r="825" spans="1:6">
      <c r="A825">
        <v>32</v>
      </c>
      <c r="B825">
        <v>1</v>
      </c>
      <c r="C825" t="s">
        <v>1720</v>
      </c>
      <c r="D825">
        <v>0</v>
      </c>
      <c r="E825">
        <v>0</v>
      </c>
      <c r="F825">
        <v>0</v>
      </c>
    </row>
    <row r="826" spans="1:6">
      <c r="A826">
        <v>32</v>
      </c>
      <c r="B826">
        <v>2</v>
      </c>
      <c r="C826" t="s">
        <v>1721</v>
      </c>
      <c r="D826">
        <v>0</v>
      </c>
      <c r="E826">
        <v>0</v>
      </c>
      <c r="F826">
        <v>0</v>
      </c>
    </row>
    <row r="827" spans="1:6">
      <c r="A827">
        <v>32</v>
      </c>
      <c r="B827">
        <v>3</v>
      </c>
      <c r="C827" t="s">
        <v>1722</v>
      </c>
      <c r="D827">
        <v>0</v>
      </c>
      <c r="E827">
        <v>0</v>
      </c>
      <c r="F827">
        <v>0</v>
      </c>
    </row>
    <row r="828" spans="1:6">
      <c r="A828">
        <v>32</v>
      </c>
      <c r="B828">
        <v>4</v>
      </c>
      <c r="C828" t="s">
        <v>1723</v>
      </c>
      <c r="D828">
        <v>0</v>
      </c>
      <c r="E828">
        <v>0</v>
      </c>
      <c r="F828">
        <v>0</v>
      </c>
    </row>
    <row r="829" spans="1:6">
      <c r="A829">
        <v>32</v>
      </c>
      <c r="B829">
        <v>5</v>
      </c>
      <c r="C829" t="s">
        <v>1724</v>
      </c>
      <c r="D829">
        <v>0</v>
      </c>
      <c r="E829">
        <v>0</v>
      </c>
      <c r="F829">
        <v>0</v>
      </c>
    </row>
    <row r="830" spans="1:6">
      <c r="A830">
        <v>32</v>
      </c>
      <c r="B830">
        <v>6</v>
      </c>
      <c r="C830" t="s">
        <v>1725</v>
      </c>
      <c r="D830">
        <v>0</v>
      </c>
      <c r="E830">
        <v>0</v>
      </c>
      <c r="F830">
        <v>0</v>
      </c>
    </row>
    <row r="831" spans="1:6">
      <c r="A831">
        <v>33</v>
      </c>
      <c r="B831">
        <v>1</v>
      </c>
      <c r="C831" t="s">
        <v>1726</v>
      </c>
      <c r="D831">
        <v>0</v>
      </c>
      <c r="E831">
        <v>0</v>
      </c>
      <c r="F831">
        <v>0</v>
      </c>
    </row>
    <row r="832" spans="1:6">
      <c r="A832">
        <v>33</v>
      </c>
      <c r="B832">
        <v>2</v>
      </c>
      <c r="C832" t="s">
        <v>1727</v>
      </c>
      <c r="D832">
        <v>0</v>
      </c>
      <c r="E832">
        <v>0</v>
      </c>
      <c r="F832">
        <v>0</v>
      </c>
    </row>
    <row r="833" spans="1:6">
      <c r="A833">
        <v>33</v>
      </c>
      <c r="B833">
        <v>3</v>
      </c>
      <c r="C833" t="s">
        <v>1728</v>
      </c>
      <c r="D833">
        <v>0</v>
      </c>
      <c r="E833">
        <v>0</v>
      </c>
      <c r="F833">
        <v>0</v>
      </c>
    </row>
    <row r="834" spans="1:6">
      <c r="A834">
        <v>33</v>
      </c>
      <c r="B834">
        <v>4</v>
      </c>
      <c r="C834" t="s">
        <v>1729</v>
      </c>
      <c r="D834">
        <v>0</v>
      </c>
      <c r="E834">
        <v>0</v>
      </c>
      <c r="F834">
        <v>0</v>
      </c>
    </row>
    <row r="835" spans="1:6">
      <c r="A835">
        <v>33</v>
      </c>
      <c r="B835">
        <v>5</v>
      </c>
      <c r="C835" t="s">
        <v>1730</v>
      </c>
      <c r="D835">
        <v>0</v>
      </c>
      <c r="E835">
        <v>0</v>
      </c>
      <c r="F835">
        <v>0</v>
      </c>
    </row>
    <row r="836" spans="1:6">
      <c r="A836">
        <v>33</v>
      </c>
      <c r="B836">
        <v>6</v>
      </c>
      <c r="C836" t="s">
        <v>1731</v>
      </c>
      <c r="D836">
        <v>0</v>
      </c>
      <c r="E836">
        <v>0</v>
      </c>
      <c r="F836">
        <v>0</v>
      </c>
    </row>
    <row r="837" spans="1:6">
      <c r="A837">
        <v>33</v>
      </c>
      <c r="B837">
        <v>7</v>
      </c>
      <c r="C837" t="s">
        <v>1732</v>
      </c>
      <c r="D837">
        <v>0</v>
      </c>
      <c r="E837">
        <v>0</v>
      </c>
      <c r="F837">
        <v>0</v>
      </c>
    </row>
    <row r="838" spans="1:6">
      <c r="A838">
        <v>33</v>
      </c>
      <c r="B838">
        <v>8</v>
      </c>
      <c r="C838" t="s">
        <v>1733</v>
      </c>
      <c r="D838">
        <v>0</v>
      </c>
      <c r="E838">
        <v>0</v>
      </c>
      <c r="F838">
        <v>0</v>
      </c>
    </row>
    <row r="839" spans="1:6">
      <c r="A839">
        <v>33</v>
      </c>
      <c r="B839">
        <v>9</v>
      </c>
      <c r="C839" t="s">
        <v>1734</v>
      </c>
      <c r="D839">
        <v>0</v>
      </c>
      <c r="E839">
        <v>0</v>
      </c>
      <c r="F839">
        <v>0</v>
      </c>
    </row>
    <row r="840" spans="1:6">
      <c r="A840">
        <v>33</v>
      </c>
      <c r="B840">
        <v>10</v>
      </c>
      <c r="C840" t="s">
        <v>1735</v>
      </c>
      <c r="D840">
        <v>0</v>
      </c>
      <c r="E840">
        <v>0</v>
      </c>
      <c r="F840">
        <v>0</v>
      </c>
    </row>
    <row r="841" spans="1:6">
      <c r="A841">
        <v>33</v>
      </c>
      <c r="B841">
        <v>11</v>
      </c>
      <c r="C841" t="s">
        <v>1736</v>
      </c>
      <c r="D841">
        <v>0</v>
      </c>
      <c r="E841">
        <v>0</v>
      </c>
      <c r="F841">
        <v>0</v>
      </c>
    </row>
    <row r="842" spans="1:6">
      <c r="A842">
        <v>33</v>
      </c>
      <c r="B842">
        <v>12</v>
      </c>
      <c r="C842" t="s">
        <v>1737</v>
      </c>
      <c r="D842">
        <v>0</v>
      </c>
      <c r="E842">
        <v>0</v>
      </c>
      <c r="F842">
        <v>0</v>
      </c>
    </row>
    <row r="843" spans="1:6">
      <c r="A843">
        <v>34</v>
      </c>
      <c r="B843">
        <v>1</v>
      </c>
      <c r="C843" t="s">
        <v>1738</v>
      </c>
      <c r="D843">
        <v>0</v>
      </c>
      <c r="E843">
        <v>0</v>
      </c>
      <c r="F843">
        <v>0</v>
      </c>
    </row>
    <row r="844" spans="1:6">
      <c r="A844">
        <v>34</v>
      </c>
      <c r="B844">
        <v>2</v>
      </c>
      <c r="C844" t="s">
        <v>1739</v>
      </c>
      <c r="D844">
        <v>0</v>
      </c>
      <c r="E844">
        <v>0</v>
      </c>
      <c r="F844">
        <v>0</v>
      </c>
    </row>
    <row r="845" spans="1:6">
      <c r="A845">
        <v>34</v>
      </c>
      <c r="B845">
        <v>3</v>
      </c>
      <c r="C845" t="s">
        <v>1740</v>
      </c>
      <c r="D845">
        <v>0</v>
      </c>
      <c r="E845">
        <v>0</v>
      </c>
      <c r="F845">
        <v>0</v>
      </c>
    </row>
    <row r="846" spans="1:6">
      <c r="A846">
        <v>34</v>
      </c>
      <c r="B846">
        <v>4</v>
      </c>
      <c r="C846" t="s">
        <v>1741</v>
      </c>
      <c r="D846">
        <v>0</v>
      </c>
      <c r="E846">
        <v>0</v>
      </c>
      <c r="F846">
        <v>0</v>
      </c>
    </row>
    <row r="847" spans="1:6">
      <c r="A847">
        <v>34</v>
      </c>
      <c r="B847">
        <v>5</v>
      </c>
      <c r="C847" t="s">
        <v>1742</v>
      </c>
      <c r="D847">
        <v>0</v>
      </c>
      <c r="E847">
        <v>0</v>
      </c>
      <c r="F847">
        <v>0</v>
      </c>
    </row>
    <row r="848" spans="1:6">
      <c r="A848">
        <v>34</v>
      </c>
      <c r="B848">
        <v>6</v>
      </c>
      <c r="C848" t="s">
        <v>1743</v>
      </c>
      <c r="D848">
        <v>0</v>
      </c>
      <c r="E848">
        <v>0</v>
      </c>
      <c r="F848">
        <v>0</v>
      </c>
    </row>
    <row r="849" spans="1:6">
      <c r="A849">
        <v>35</v>
      </c>
      <c r="B849">
        <v>1</v>
      </c>
      <c r="C849" t="s">
        <v>1744</v>
      </c>
      <c r="D849">
        <v>0</v>
      </c>
      <c r="E849">
        <v>0</v>
      </c>
      <c r="F849">
        <v>0</v>
      </c>
    </row>
    <row r="850" spans="1:6">
      <c r="A850">
        <v>35</v>
      </c>
      <c r="B850">
        <v>2</v>
      </c>
      <c r="C850" t="s">
        <v>1745</v>
      </c>
      <c r="D850">
        <v>0</v>
      </c>
      <c r="E850">
        <v>0</v>
      </c>
      <c r="F850">
        <v>0</v>
      </c>
    </row>
    <row r="851" spans="1:6">
      <c r="A851">
        <v>35</v>
      </c>
      <c r="B851">
        <v>3</v>
      </c>
      <c r="C851" t="s">
        <v>1746</v>
      </c>
      <c r="D851">
        <v>0</v>
      </c>
      <c r="E851">
        <v>0</v>
      </c>
      <c r="F851">
        <v>0</v>
      </c>
    </row>
    <row r="852" spans="1:6">
      <c r="A852">
        <v>36</v>
      </c>
      <c r="B852">
        <v>1</v>
      </c>
      <c r="C852" t="s">
        <v>1747</v>
      </c>
      <c r="D852">
        <v>0</v>
      </c>
      <c r="E852">
        <v>0</v>
      </c>
      <c r="F852">
        <v>0</v>
      </c>
    </row>
    <row r="853" spans="1:6">
      <c r="A853">
        <v>36</v>
      </c>
      <c r="B853">
        <v>2</v>
      </c>
      <c r="C853" t="s">
        <v>1748</v>
      </c>
      <c r="D853">
        <v>0</v>
      </c>
      <c r="E853">
        <v>0</v>
      </c>
      <c r="F853">
        <v>0</v>
      </c>
    </row>
    <row r="854" spans="1:6">
      <c r="A854">
        <v>36</v>
      </c>
      <c r="B854">
        <v>3</v>
      </c>
      <c r="C854" t="s">
        <v>1749</v>
      </c>
      <c r="D854">
        <v>0</v>
      </c>
      <c r="E854">
        <v>0</v>
      </c>
      <c r="F854">
        <v>0</v>
      </c>
    </row>
    <row r="855" spans="1:6">
      <c r="A855">
        <v>36</v>
      </c>
      <c r="B855">
        <v>4</v>
      </c>
      <c r="C855" t="s">
        <v>1750</v>
      </c>
      <c r="D855">
        <v>0</v>
      </c>
      <c r="E855">
        <v>0</v>
      </c>
      <c r="F855">
        <v>0</v>
      </c>
    </row>
    <row r="856" spans="1:6">
      <c r="A856">
        <v>37</v>
      </c>
      <c r="B856">
        <v>1</v>
      </c>
      <c r="C856" t="s">
        <v>1751</v>
      </c>
      <c r="D856">
        <v>0</v>
      </c>
      <c r="E856">
        <v>0</v>
      </c>
      <c r="F856">
        <v>0</v>
      </c>
    </row>
    <row r="857" spans="1:6">
      <c r="A857">
        <v>37</v>
      </c>
      <c r="B857">
        <v>2</v>
      </c>
      <c r="C857" t="s">
        <v>1752</v>
      </c>
      <c r="D857">
        <v>0</v>
      </c>
      <c r="E857">
        <v>0</v>
      </c>
      <c r="F857">
        <v>0</v>
      </c>
    </row>
    <row r="858" spans="1:6">
      <c r="A858">
        <v>37</v>
      </c>
      <c r="B858">
        <v>3</v>
      </c>
      <c r="C858" t="s">
        <v>1753</v>
      </c>
      <c r="D858">
        <v>0</v>
      </c>
      <c r="E858">
        <v>0</v>
      </c>
      <c r="F858">
        <v>0</v>
      </c>
    </row>
    <row r="859" spans="1:6">
      <c r="A859">
        <v>37</v>
      </c>
      <c r="B859">
        <v>4</v>
      </c>
      <c r="C859" t="s">
        <v>1754</v>
      </c>
      <c r="D859">
        <v>0</v>
      </c>
      <c r="E859">
        <v>0</v>
      </c>
      <c r="F859">
        <v>0</v>
      </c>
    </row>
    <row r="860" spans="1:6">
      <c r="A860">
        <v>38</v>
      </c>
      <c r="B860">
        <v>1</v>
      </c>
      <c r="C860" t="s">
        <v>1755</v>
      </c>
      <c r="D860">
        <v>0</v>
      </c>
      <c r="E860">
        <v>0</v>
      </c>
      <c r="F860">
        <v>0</v>
      </c>
    </row>
    <row r="861" spans="1:6">
      <c r="A861">
        <v>38</v>
      </c>
      <c r="B861">
        <v>2</v>
      </c>
      <c r="C861" t="s">
        <v>1756</v>
      </c>
      <c r="D861">
        <v>0</v>
      </c>
      <c r="E861">
        <v>0</v>
      </c>
      <c r="F861">
        <v>0</v>
      </c>
    </row>
    <row r="862" spans="1:6">
      <c r="A862">
        <v>38</v>
      </c>
      <c r="B862">
        <v>3</v>
      </c>
      <c r="C862" t="s">
        <v>1757</v>
      </c>
      <c r="D862">
        <v>0</v>
      </c>
      <c r="E862">
        <v>0</v>
      </c>
      <c r="F862">
        <v>0</v>
      </c>
    </row>
    <row r="863" spans="1:6">
      <c r="A863">
        <v>38</v>
      </c>
      <c r="B863">
        <v>4</v>
      </c>
      <c r="C863" t="s">
        <v>1758</v>
      </c>
      <c r="D863">
        <v>0</v>
      </c>
      <c r="E863">
        <v>0</v>
      </c>
      <c r="F863">
        <v>0</v>
      </c>
    </row>
    <row r="864" spans="1:6">
      <c r="A864">
        <v>38</v>
      </c>
      <c r="B864">
        <v>5</v>
      </c>
      <c r="C864" t="s">
        <v>1759</v>
      </c>
      <c r="D864">
        <v>0</v>
      </c>
      <c r="E864">
        <v>0</v>
      </c>
      <c r="F864">
        <v>0</v>
      </c>
    </row>
    <row r="865" spans="1:6">
      <c r="A865">
        <v>38</v>
      </c>
      <c r="B865">
        <v>6</v>
      </c>
      <c r="C865" t="s">
        <v>1760</v>
      </c>
      <c r="D865">
        <v>0</v>
      </c>
      <c r="E865">
        <v>0</v>
      </c>
      <c r="F865">
        <v>0</v>
      </c>
    </row>
    <row r="866" spans="1:6">
      <c r="A866">
        <v>39</v>
      </c>
      <c r="B866">
        <v>1</v>
      </c>
      <c r="C866" t="s">
        <v>1761</v>
      </c>
      <c r="D866">
        <v>0</v>
      </c>
      <c r="E866">
        <v>0</v>
      </c>
      <c r="F866">
        <v>0</v>
      </c>
    </row>
    <row r="867" spans="1:6">
      <c r="A867">
        <v>39</v>
      </c>
      <c r="B867">
        <v>2</v>
      </c>
      <c r="C867" t="s">
        <v>1762</v>
      </c>
      <c r="D867">
        <v>0</v>
      </c>
      <c r="E867">
        <v>0</v>
      </c>
      <c r="F867">
        <v>0</v>
      </c>
    </row>
    <row r="868" spans="1:6">
      <c r="A868">
        <v>39</v>
      </c>
      <c r="B868">
        <v>3</v>
      </c>
      <c r="C868" t="s">
        <v>1763</v>
      </c>
      <c r="D868">
        <v>0</v>
      </c>
      <c r="E868">
        <v>0</v>
      </c>
      <c r="F868">
        <v>0</v>
      </c>
    </row>
    <row r="869" spans="1:6">
      <c r="A869">
        <v>39</v>
      </c>
      <c r="B869">
        <v>4</v>
      </c>
      <c r="C869" t="s">
        <v>1764</v>
      </c>
      <c r="D869">
        <v>0</v>
      </c>
      <c r="E869">
        <v>0</v>
      </c>
      <c r="F869">
        <v>0</v>
      </c>
    </row>
    <row r="870" spans="1:6">
      <c r="A870">
        <v>39</v>
      </c>
      <c r="B870">
        <v>5</v>
      </c>
      <c r="C870" t="s">
        <v>1765</v>
      </c>
      <c r="D870">
        <v>0</v>
      </c>
      <c r="E870">
        <v>0</v>
      </c>
      <c r="F870">
        <v>0</v>
      </c>
    </row>
    <row r="871" spans="1:6">
      <c r="A871">
        <v>39</v>
      </c>
      <c r="B871">
        <v>6</v>
      </c>
      <c r="C871" t="s">
        <v>1766</v>
      </c>
      <c r="D871">
        <v>0</v>
      </c>
      <c r="E871">
        <v>0</v>
      </c>
      <c r="F871">
        <v>0</v>
      </c>
    </row>
    <row r="872" spans="1:6">
      <c r="A872">
        <v>39</v>
      </c>
      <c r="B872">
        <v>7</v>
      </c>
      <c r="C872" t="s">
        <v>1767</v>
      </c>
      <c r="D872">
        <v>0</v>
      </c>
      <c r="E872">
        <v>0</v>
      </c>
      <c r="F872">
        <v>0</v>
      </c>
    </row>
    <row r="873" spans="1:6">
      <c r="A873">
        <v>39</v>
      </c>
      <c r="B873">
        <v>8</v>
      </c>
      <c r="C873" t="s">
        <v>1768</v>
      </c>
      <c r="D873">
        <v>0</v>
      </c>
      <c r="E873">
        <v>0</v>
      </c>
      <c r="F873">
        <v>0</v>
      </c>
    </row>
    <row r="874" spans="1:6">
      <c r="A874">
        <v>39</v>
      </c>
      <c r="B874">
        <v>9</v>
      </c>
      <c r="C874" t="s">
        <v>1769</v>
      </c>
      <c r="D874">
        <v>0</v>
      </c>
      <c r="E874">
        <v>0</v>
      </c>
      <c r="F874">
        <v>0</v>
      </c>
    </row>
    <row r="875" spans="1:6">
      <c r="A875">
        <v>39</v>
      </c>
      <c r="B875">
        <v>10</v>
      </c>
      <c r="C875" t="s">
        <v>1770</v>
      </c>
      <c r="D875">
        <v>0</v>
      </c>
      <c r="E875">
        <v>0</v>
      </c>
      <c r="F875">
        <v>0</v>
      </c>
    </row>
    <row r="876" spans="1:6">
      <c r="A876">
        <v>39</v>
      </c>
      <c r="B876">
        <v>11</v>
      </c>
      <c r="C876" t="s">
        <v>1771</v>
      </c>
      <c r="D876">
        <v>0</v>
      </c>
      <c r="E876">
        <v>0</v>
      </c>
      <c r="F876">
        <v>0</v>
      </c>
    </row>
    <row r="877" spans="1:6">
      <c r="A877">
        <v>39</v>
      </c>
      <c r="B877">
        <v>12</v>
      </c>
      <c r="C877" t="s">
        <v>1772</v>
      </c>
      <c r="D877">
        <v>0</v>
      </c>
      <c r="E877">
        <v>0</v>
      </c>
      <c r="F877">
        <v>0</v>
      </c>
    </row>
    <row r="878" spans="1:6">
      <c r="A878">
        <v>39</v>
      </c>
      <c r="B878">
        <v>13</v>
      </c>
      <c r="C878" t="s">
        <v>1773</v>
      </c>
      <c r="D878">
        <v>0</v>
      </c>
      <c r="E878">
        <v>0</v>
      </c>
      <c r="F878">
        <v>0</v>
      </c>
    </row>
    <row r="879" spans="1:6">
      <c r="A879">
        <v>39</v>
      </c>
      <c r="B879">
        <v>14</v>
      </c>
      <c r="C879" t="s">
        <v>1774</v>
      </c>
      <c r="D879">
        <v>0</v>
      </c>
      <c r="E879">
        <v>0</v>
      </c>
      <c r="F879">
        <v>0</v>
      </c>
    </row>
    <row r="880" spans="1:6">
      <c r="A880">
        <v>39</v>
      </c>
      <c r="B880">
        <v>15</v>
      </c>
      <c r="C880" t="s">
        <v>1775</v>
      </c>
      <c r="D880">
        <v>0</v>
      </c>
      <c r="E880">
        <v>0</v>
      </c>
      <c r="F880">
        <v>0</v>
      </c>
    </row>
    <row r="881" spans="1:6">
      <c r="A881">
        <v>39</v>
      </c>
      <c r="B881">
        <v>16</v>
      </c>
      <c r="C881" t="s">
        <v>1776</v>
      </c>
      <c r="D881">
        <v>0</v>
      </c>
      <c r="E881">
        <v>0</v>
      </c>
      <c r="F881">
        <v>0</v>
      </c>
    </row>
    <row r="882" spans="1:6">
      <c r="A882">
        <v>39</v>
      </c>
      <c r="B882">
        <v>17</v>
      </c>
      <c r="C882" t="s">
        <v>1777</v>
      </c>
      <c r="D882">
        <v>0</v>
      </c>
      <c r="E882">
        <v>0</v>
      </c>
      <c r="F882">
        <v>0</v>
      </c>
    </row>
    <row r="883" spans="1:6">
      <c r="A883">
        <v>39</v>
      </c>
      <c r="B883">
        <v>18</v>
      </c>
      <c r="C883" t="s">
        <v>1778</v>
      </c>
      <c r="D883">
        <v>0</v>
      </c>
      <c r="E883">
        <v>0</v>
      </c>
      <c r="F883">
        <v>0</v>
      </c>
    </row>
    <row r="884" spans="1:6">
      <c r="A884">
        <v>39</v>
      </c>
      <c r="B884">
        <v>19</v>
      </c>
      <c r="C884" t="s">
        <v>1779</v>
      </c>
      <c r="D884">
        <v>0</v>
      </c>
      <c r="E884">
        <v>0</v>
      </c>
      <c r="F884">
        <v>0</v>
      </c>
    </row>
    <row r="885" spans="1:6">
      <c r="A885">
        <v>39</v>
      </c>
      <c r="B885">
        <v>20</v>
      </c>
      <c r="C885" t="s">
        <v>1780</v>
      </c>
      <c r="D885">
        <v>0</v>
      </c>
      <c r="E885">
        <v>0</v>
      </c>
      <c r="F885">
        <v>0</v>
      </c>
    </row>
    <row r="886" spans="1:6">
      <c r="A886">
        <v>40</v>
      </c>
      <c r="B886">
        <v>1</v>
      </c>
      <c r="C886" t="s">
        <v>1781</v>
      </c>
      <c r="D886">
        <v>0</v>
      </c>
      <c r="E886">
        <v>0</v>
      </c>
      <c r="F886">
        <v>0</v>
      </c>
    </row>
    <row r="887" spans="1:6">
      <c r="A887">
        <v>40</v>
      </c>
      <c r="B887">
        <v>2</v>
      </c>
      <c r="C887" t="s">
        <v>1782</v>
      </c>
      <c r="D887">
        <v>0</v>
      </c>
      <c r="E887">
        <v>0</v>
      </c>
      <c r="F887">
        <v>0</v>
      </c>
    </row>
    <row r="888" spans="1:6">
      <c r="A888">
        <v>40</v>
      </c>
      <c r="B888">
        <v>3</v>
      </c>
      <c r="C888" t="s">
        <v>1783</v>
      </c>
      <c r="D888">
        <v>0</v>
      </c>
      <c r="E888">
        <v>0</v>
      </c>
      <c r="F888">
        <v>0</v>
      </c>
    </row>
    <row r="889" spans="1:6">
      <c r="A889">
        <v>40</v>
      </c>
      <c r="B889">
        <v>4</v>
      </c>
      <c r="C889" t="s">
        <v>1784</v>
      </c>
      <c r="D889">
        <v>0</v>
      </c>
      <c r="E889">
        <v>0</v>
      </c>
      <c r="F889">
        <v>0</v>
      </c>
    </row>
    <row r="890" spans="1:6">
      <c r="A890">
        <v>40</v>
      </c>
      <c r="B890">
        <v>5</v>
      </c>
      <c r="C890" t="s">
        <v>1785</v>
      </c>
      <c r="D890">
        <v>0</v>
      </c>
      <c r="E890">
        <v>0</v>
      </c>
      <c r="F890">
        <v>0</v>
      </c>
    </row>
    <row r="891" spans="1:6">
      <c r="A891">
        <v>40</v>
      </c>
      <c r="B891">
        <v>6</v>
      </c>
      <c r="C891" t="s">
        <v>1210</v>
      </c>
      <c r="D891">
        <v>0</v>
      </c>
      <c r="E891">
        <v>0</v>
      </c>
      <c r="F891">
        <v>0</v>
      </c>
    </row>
    <row r="892" spans="1:6">
      <c r="A892">
        <v>40</v>
      </c>
      <c r="B892">
        <v>7</v>
      </c>
      <c r="C892" t="s">
        <v>1786</v>
      </c>
      <c r="D892">
        <v>0</v>
      </c>
      <c r="E892">
        <v>0</v>
      </c>
      <c r="F892">
        <v>0</v>
      </c>
    </row>
    <row r="893" spans="1:6">
      <c r="A893">
        <v>40</v>
      </c>
      <c r="B893">
        <v>8</v>
      </c>
      <c r="C893" t="s">
        <v>1787</v>
      </c>
      <c r="D893">
        <v>0</v>
      </c>
      <c r="E893">
        <v>0</v>
      </c>
      <c r="F893">
        <v>0</v>
      </c>
    </row>
    <row r="894" spans="1:6">
      <c r="A894">
        <v>40</v>
      </c>
      <c r="B894">
        <v>9</v>
      </c>
      <c r="C894" t="s">
        <v>1788</v>
      </c>
      <c r="D894">
        <v>0</v>
      </c>
      <c r="E894">
        <v>0</v>
      </c>
      <c r="F894">
        <v>0</v>
      </c>
    </row>
    <row r="895" spans="1:6">
      <c r="A895">
        <v>40</v>
      </c>
      <c r="B895">
        <v>10</v>
      </c>
      <c r="C895" t="s">
        <v>1789</v>
      </c>
      <c r="D895">
        <v>0</v>
      </c>
      <c r="E895">
        <v>0</v>
      </c>
      <c r="F895">
        <v>0</v>
      </c>
    </row>
    <row r="896" spans="1:6">
      <c r="A896">
        <v>40</v>
      </c>
      <c r="B896">
        <v>11</v>
      </c>
      <c r="C896" t="s">
        <v>1790</v>
      </c>
      <c r="D896">
        <v>0</v>
      </c>
      <c r="E896">
        <v>0</v>
      </c>
      <c r="F896">
        <v>0</v>
      </c>
    </row>
    <row r="897" spans="1:6">
      <c r="A897">
        <v>40</v>
      </c>
      <c r="B897">
        <v>12</v>
      </c>
      <c r="C897" t="s">
        <v>1791</v>
      </c>
      <c r="D897">
        <v>0</v>
      </c>
      <c r="E897">
        <v>0</v>
      </c>
      <c r="F897">
        <v>0</v>
      </c>
    </row>
    <row r="898" spans="1:6">
      <c r="A898">
        <v>40</v>
      </c>
      <c r="B898">
        <v>13</v>
      </c>
      <c r="C898" t="s">
        <v>1792</v>
      </c>
      <c r="D898">
        <v>0</v>
      </c>
      <c r="E898">
        <v>0</v>
      </c>
      <c r="F898">
        <v>0</v>
      </c>
    </row>
    <row r="899" spans="1:6">
      <c r="A899">
        <v>41</v>
      </c>
      <c r="B899">
        <v>1</v>
      </c>
      <c r="C899" t="s">
        <v>1793</v>
      </c>
      <c r="D899">
        <v>0</v>
      </c>
      <c r="E899">
        <v>0</v>
      </c>
      <c r="F899">
        <v>0</v>
      </c>
    </row>
    <row r="900" spans="1:6">
      <c r="A900">
        <v>41</v>
      </c>
      <c r="B900">
        <v>2</v>
      </c>
      <c r="C900" t="s">
        <v>1794</v>
      </c>
      <c r="D900">
        <v>0</v>
      </c>
      <c r="E900">
        <v>0</v>
      </c>
      <c r="F900">
        <v>0</v>
      </c>
    </row>
    <row r="901" spans="1:6">
      <c r="A901">
        <v>41</v>
      </c>
      <c r="B901">
        <v>3</v>
      </c>
      <c r="C901" t="s">
        <v>1795</v>
      </c>
      <c r="D901">
        <v>0</v>
      </c>
      <c r="E901">
        <v>0</v>
      </c>
      <c r="F901">
        <v>0</v>
      </c>
    </row>
    <row r="902" spans="1:6">
      <c r="A902">
        <v>41</v>
      </c>
      <c r="B902">
        <v>4</v>
      </c>
      <c r="C902" t="s">
        <v>1796</v>
      </c>
      <c r="D902">
        <v>0</v>
      </c>
      <c r="E902">
        <v>0</v>
      </c>
      <c r="F902">
        <v>0</v>
      </c>
    </row>
    <row r="903" spans="1:6">
      <c r="A903">
        <v>41</v>
      </c>
      <c r="B903">
        <v>5</v>
      </c>
      <c r="C903" t="s">
        <v>1797</v>
      </c>
      <c r="D903">
        <v>0</v>
      </c>
      <c r="E903">
        <v>0</v>
      </c>
      <c r="F903">
        <v>0</v>
      </c>
    </row>
    <row r="904" spans="1:6">
      <c r="A904">
        <v>41</v>
      </c>
      <c r="B904">
        <v>6</v>
      </c>
      <c r="C904" t="s">
        <v>1798</v>
      </c>
      <c r="D904">
        <v>0</v>
      </c>
      <c r="E904">
        <v>0</v>
      </c>
      <c r="F904">
        <v>0</v>
      </c>
    </row>
    <row r="905" spans="1:6">
      <c r="A905">
        <v>41</v>
      </c>
      <c r="B905">
        <v>7</v>
      </c>
      <c r="C905" t="s">
        <v>1799</v>
      </c>
      <c r="D905">
        <v>0</v>
      </c>
      <c r="E905">
        <v>0</v>
      </c>
      <c r="F905">
        <v>0</v>
      </c>
    </row>
    <row r="906" spans="1:6">
      <c r="A906">
        <v>42</v>
      </c>
      <c r="B906">
        <v>1</v>
      </c>
      <c r="C906" t="s">
        <v>1800</v>
      </c>
      <c r="D906">
        <v>0</v>
      </c>
      <c r="E906">
        <v>0</v>
      </c>
      <c r="F906">
        <v>0</v>
      </c>
    </row>
    <row r="907" spans="1:6">
      <c r="A907">
        <v>42</v>
      </c>
      <c r="B907">
        <v>2</v>
      </c>
      <c r="C907" t="s">
        <v>1801</v>
      </c>
      <c r="D907">
        <v>0</v>
      </c>
      <c r="E907">
        <v>0</v>
      </c>
      <c r="F907">
        <v>0</v>
      </c>
    </row>
    <row r="908" spans="1:6">
      <c r="A908">
        <v>50</v>
      </c>
      <c r="B908">
        <v>1</v>
      </c>
      <c r="C908" t="s">
        <v>166</v>
      </c>
      <c r="D908">
        <v>286</v>
      </c>
      <c r="E908">
        <v>0</v>
      </c>
      <c r="F908">
        <v>286</v>
      </c>
    </row>
    <row r="909" spans="1:6">
      <c r="A909">
        <v>50</v>
      </c>
      <c r="B909">
        <v>2</v>
      </c>
      <c r="C909" t="s">
        <v>153</v>
      </c>
      <c r="D909">
        <v>134</v>
      </c>
      <c r="E909">
        <v>12</v>
      </c>
      <c r="F909">
        <v>146</v>
      </c>
    </row>
    <row r="910" spans="1:6">
      <c r="A910">
        <v>50</v>
      </c>
      <c r="B910">
        <v>3</v>
      </c>
      <c r="C910" t="s">
        <v>154</v>
      </c>
      <c r="D910">
        <v>307</v>
      </c>
      <c r="E910">
        <v>72</v>
      </c>
      <c r="F910">
        <v>379</v>
      </c>
    </row>
    <row r="911" spans="1:6">
      <c r="A911">
        <v>50</v>
      </c>
      <c r="B911">
        <v>4</v>
      </c>
      <c r="C911" t="s">
        <v>155</v>
      </c>
      <c r="D911">
        <v>120</v>
      </c>
      <c r="E911">
        <v>161</v>
      </c>
      <c r="F911">
        <v>281</v>
      </c>
    </row>
    <row r="912" spans="1:6">
      <c r="A912">
        <v>50</v>
      </c>
      <c r="B912">
        <v>5</v>
      </c>
      <c r="C912" t="s">
        <v>805</v>
      </c>
      <c r="D912">
        <v>392</v>
      </c>
      <c r="E912">
        <v>113</v>
      </c>
      <c r="F912">
        <v>505</v>
      </c>
    </row>
    <row r="913" spans="1:6">
      <c r="A913">
        <v>50</v>
      </c>
      <c r="B913">
        <v>6</v>
      </c>
      <c r="C913" t="s">
        <v>806</v>
      </c>
      <c r="D913">
        <v>301</v>
      </c>
      <c r="E913">
        <v>0</v>
      </c>
      <c r="F913">
        <v>301</v>
      </c>
    </row>
    <row r="914" spans="1:6">
      <c r="A914">
        <v>50</v>
      </c>
      <c r="B914">
        <v>7</v>
      </c>
      <c r="C914" t="s">
        <v>156</v>
      </c>
      <c r="D914">
        <v>223</v>
      </c>
      <c r="E914">
        <v>0</v>
      </c>
      <c r="F914">
        <v>223</v>
      </c>
    </row>
    <row r="915" spans="1:6">
      <c r="A915">
        <v>50</v>
      </c>
      <c r="B915">
        <v>8</v>
      </c>
      <c r="C915" t="s">
        <v>157</v>
      </c>
      <c r="D915">
        <v>275</v>
      </c>
      <c r="E915">
        <v>35</v>
      </c>
      <c r="F915">
        <v>310</v>
      </c>
    </row>
    <row r="916" spans="1:6">
      <c r="A916">
        <v>50</v>
      </c>
      <c r="B916">
        <v>9</v>
      </c>
      <c r="C916" t="s">
        <v>158</v>
      </c>
      <c r="D916">
        <v>445</v>
      </c>
      <c r="E916">
        <v>71</v>
      </c>
      <c r="F916">
        <v>516</v>
      </c>
    </row>
    <row r="917" spans="1:6">
      <c r="A917">
        <v>50</v>
      </c>
      <c r="B917">
        <v>10</v>
      </c>
      <c r="C917" t="s">
        <v>164</v>
      </c>
      <c r="D917">
        <v>227</v>
      </c>
      <c r="E917">
        <v>21</v>
      </c>
      <c r="F917">
        <v>248</v>
      </c>
    </row>
    <row r="918" spans="1:6">
      <c r="A918">
        <v>50</v>
      </c>
      <c r="B918">
        <v>11</v>
      </c>
      <c r="C918" t="s">
        <v>159</v>
      </c>
      <c r="D918">
        <v>224</v>
      </c>
      <c r="E918">
        <v>0</v>
      </c>
      <c r="F918">
        <v>224</v>
      </c>
    </row>
    <row r="919" spans="1:6">
      <c r="A919">
        <v>50</v>
      </c>
      <c r="B919">
        <v>12</v>
      </c>
      <c r="C919" t="s">
        <v>160</v>
      </c>
      <c r="D919">
        <v>0</v>
      </c>
      <c r="E919">
        <v>0</v>
      </c>
      <c r="F919">
        <v>0</v>
      </c>
    </row>
    <row r="920" spans="1:6">
      <c r="A920">
        <v>50</v>
      </c>
      <c r="B920">
        <v>13</v>
      </c>
      <c r="C920" t="s">
        <v>161</v>
      </c>
      <c r="D920">
        <v>217</v>
      </c>
      <c r="E920">
        <v>0</v>
      </c>
      <c r="F920">
        <v>217</v>
      </c>
    </row>
    <row r="921" spans="1:6">
      <c r="A921">
        <v>50</v>
      </c>
      <c r="B921">
        <v>14</v>
      </c>
      <c r="C921" t="s">
        <v>162</v>
      </c>
      <c r="D921">
        <v>0</v>
      </c>
      <c r="E921">
        <v>0</v>
      </c>
      <c r="F921">
        <v>0</v>
      </c>
    </row>
    <row r="922" spans="1:6">
      <c r="A922">
        <v>50</v>
      </c>
      <c r="B922">
        <v>15</v>
      </c>
      <c r="C922" t="s">
        <v>163</v>
      </c>
      <c r="D922">
        <v>0</v>
      </c>
      <c r="E922">
        <v>0</v>
      </c>
      <c r="F922">
        <v>0</v>
      </c>
    </row>
    <row r="923" spans="1:6">
      <c r="A923">
        <v>50</v>
      </c>
      <c r="B923">
        <v>16</v>
      </c>
      <c r="C923" t="s">
        <v>165</v>
      </c>
      <c r="D923">
        <v>0</v>
      </c>
      <c r="E923">
        <v>0</v>
      </c>
      <c r="F923">
        <v>0</v>
      </c>
    </row>
    <row r="924" spans="1:6">
      <c r="A924">
        <v>51</v>
      </c>
      <c r="B924">
        <v>1</v>
      </c>
      <c r="C924" t="s">
        <v>807</v>
      </c>
      <c r="D924">
        <v>243</v>
      </c>
      <c r="E924">
        <v>166</v>
      </c>
      <c r="F924">
        <v>409</v>
      </c>
    </row>
    <row r="925" spans="1:6">
      <c r="A925">
        <v>51</v>
      </c>
      <c r="B925">
        <v>2</v>
      </c>
      <c r="C925" t="s">
        <v>808</v>
      </c>
      <c r="D925">
        <v>351</v>
      </c>
      <c r="E925">
        <v>122</v>
      </c>
      <c r="F925">
        <v>473</v>
      </c>
    </row>
    <row r="926" spans="1:6">
      <c r="A926">
        <v>51</v>
      </c>
      <c r="B926">
        <v>3</v>
      </c>
      <c r="C926" t="s">
        <v>809</v>
      </c>
      <c r="D926">
        <v>290</v>
      </c>
      <c r="E926">
        <v>240</v>
      </c>
      <c r="F926">
        <v>530</v>
      </c>
    </row>
    <row r="927" spans="1:6">
      <c r="A927">
        <v>51</v>
      </c>
      <c r="B927">
        <v>4</v>
      </c>
      <c r="C927" t="s">
        <v>33</v>
      </c>
      <c r="D927">
        <v>284</v>
      </c>
      <c r="E927">
        <v>84</v>
      </c>
      <c r="F927">
        <v>368</v>
      </c>
    </row>
    <row r="928" spans="1:6">
      <c r="A928">
        <v>51</v>
      </c>
      <c r="B928">
        <v>5</v>
      </c>
      <c r="C928" t="s">
        <v>810</v>
      </c>
      <c r="D928">
        <v>233</v>
      </c>
      <c r="E928">
        <v>325</v>
      </c>
      <c r="F928">
        <v>558</v>
      </c>
    </row>
    <row r="929" spans="1:6">
      <c r="A929">
        <v>51</v>
      </c>
      <c r="B929">
        <v>6</v>
      </c>
      <c r="C929" t="s">
        <v>34</v>
      </c>
      <c r="D929">
        <v>155</v>
      </c>
      <c r="E929">
        <v>92</v>
      </c>
      <c r="F929">
        <v>247</v>
      </c>
    </row>
    <row r="930" spans="1:6">
      <c r="A930">
        <v>51</v>
      </c>
      <c r="B930">
        <v>7</v>
      </c>
      <c r="C930" t="s">
        <v>35</v>
      </c>
      <c r="D930">
        <v>256</v>
      </c>
      <c r="E930">
        <v>153</v>
      </c>
      <c r="F930">
        <v>409</v>
      </c>
    </row>
    <row r="931" spans="1:6">
      <c r="A931">
        <v>51</v>
      </c>
      <c r="B931">
        <v>8</v>
      </c>
      <c r="C931" t="s">
        <v>811</v>
      </c>
      <c r="D931">
        <v>215</v>
      </c>
      <c r="E931">
        <v>0</v>
      </c>
      <c r="F931">
        <v>215</v>
      </c>
    </row>
    <row r="932" spans="1:6">
      <c r="A932">
        <v>51</v>
      </c>
      <c r="B932">
        <v>9</v>
      </c>
      <c r="C932" t="s">
        <v>811</v>
      </c>
      <c r="D932">
        <v>118</v>
      </c>
      <c r="E932">
        <v>705</v>
      </c>
      <c r="F932">
        <v>823</v>
      </c>
    </row>
    <row r="933" spans="1:6">
      <c r="A933">
        <v>51</v>
      </c>
      <c r="B933">
        <v>10</v>
      </c>
      <c r="C933" t="s">
        <v>812</v>
      </c>
      <c r="D933">
        <v>380</v>
      </c>
      <c r="E933">
        <v>324</v>
      </c>
      <c r="F933">
        <v>704</v>
      </c>
    </row>
    <row r="934" spans="1:6">
      <c r="A934">
        <v>51</v>
      </c>
      <c r="B934">
        <v>11</v>
      </c>
      <c r="C934" t="s">
        <v>36</v>
      </c>
      <c r="D934">
        <v>81</v>
      </c>
      <c r="E934">
        <v>483</v>
      </c>
      <c r="F934">
        <v>564</v>
      </c>
    </row>
    <row r="935" spans="1:6">
      <c r="A935">
        <v>51</v>
      </c>
      <c r="B935">
        <v>12</v>
      </c>
      <c r="C935" t="s">
        <v>37</v>
      </c>
      <c r="D935">
        <v>307</v>
      </c>
      <c r="E935">
        <v>661</v>
      </c>
      <c r="F935">
        <v>968</v>
      </c>
    </row>
    <row r="936" spans="1:6">
      <c r="A936">
        <v>51</v>
      </c>
      <c r="B936">
        <v>13</v>
      </c>
      <c r="C936" t="s">
        <v>38</v>
      </c>
      <c r="D936">
        <v>291</v>
      </c>
      <c r="E936">
        <v>355</v>
      </c>
      <c r="F936">
        <v>646</v>
      </c>
    </row>
    <row r="937" spans="1:6">
      <c r="A937">
        <v>51</v>
      </c>
      <c r="B937">
        <v>14</v>
      </c>
      <c r="C937" t="s">
        <v>813</v>
      </c>
      <c r="D937">
        <v>283</v>
      </c>
      <c r="E937">
        <v>185</v>
      </c>
      <c r="F937">
        <v>468</v>
      </c>
    </row>
    <row r="938" spans="1:6">
      <c r="A938">
        <v>51</v>
      </c>
      <c r="B938">
        <v>15</v>
      </c>
      <c r="C938" t="s">
        <v>1802</v>
      </c>
      <c r="D938">
        <v>0</v>
      </c>
      <c r="E938">
        <v>0</v>
      </c>
      <c r="F938">
        <v>0</v>
      </c>
    </row>
    <row r="939" spans="1:6">
      <c r="A939">
        <v>52</v>
      </c>
      <c r="B939">
        <v>1</v>
      </c>
      <c r="C939" t="s">
        <v>1803</v>
      </c>
      <c r="D939">
        <v>189</v>
      </c>
      <c r="E939">
        <v>123</v>
      </c>
      <c r="F939">
        <v>312</v>
      </c>
    </row>
    <row r="940" spans="1:6">
      <c r="A940">
        <v>52</v>
      </c>
      <c r="B940">
        <v>2</v>
      </c>
      <c r="C940" t="s">
        <v>814</v>
      </c>
      <c r="D940">
        <v>157</v>
      </c>
      <c r="E940">
        <v>132</v>
      </c>
      <c r="F940">
        <v>289</v>
      </c>
    </row>
    <row r="941" spans="1:6">
      <c r="A941">
        <v>52</v>
      </c>
      <c r="B941">
        <v>3</v>
      </c>
      <c r="C941" t="s">
        <v>815</v>
      </c>
      <c r="D941">
        <v>139</v>
      </c>
      <c r="E941">
        <v>155</v>
      </c>
      <c r="F941">
        <v>294</v>
      </c>
    </row>
    <row r="942" spans="1:6">
      <c r="A942">
        <v>52</v>
      </c>
      <c r="B942">
        <v>4</v>
      </c>
      <c r="C942" t="s">
        <v>816</v>
      </c>
      <c r="D942">
        <v>284</v>
      </c>
      <c r="E942">
        <v>163</v>
      </c>
      <c r="F942">
        <v>447</v>
      </c>
    </row>
    <row r="943" spans="1:6">
      <c r="A943">
        <v>52</v>
      </c>
      <c r="B943">
        <v>5</v>
      </c>
      <c r="C943" t="s">
        <v>1804</v>
      </c>
      <c r="D943">
        <v>128</v>
      </c>
      <c r="E943">
        <v>230</v>
      </c>
      <c r="F943">
        <v>358</v>
      </c>
    </row>
    <row r="944" spans="1:6">
      <c r="A944">
        <v>52</v>
      </c>
      <c r="B944">
        <v>6</v>
      </c>
      <c r="C944" t="s">
        <v>817</v>
      </c>
      <c r="D944">
        <v>294</v>
      </c>
      <c r="E944">
        <v>116</v>
      </c>
      <c r="F944">
        <v>410</v>
      </c>
    </row>
    <row r="945" spans="1:6">
      <c r="A945">
        <v>52</v>
      </c>
      <c r="B945">
        <v>7</v>
      </c>
      <c r="C945" t="s">
        <v>818</v>
      </c>
      <c r="D945">
        <v>180</v>
      </c>
      <c r="E945">
        <v>100</v>
      </c>
      <c r="F945">
        <v>280</v>
      </c>
    </row>
    <row r="946" spans="1:6">
      <c r="A946">
        <v>52</v>
      </c>
      <c r="B946">
        <v>8</v>
      </c>
      <c r="C946" t="s">
        <v>819</v>
      </c>
      <c r="D946">
        <v>210</v>
      </c>
      <c r="E946">
        <v>55</v>
      </c>
      <c r="F946">
        <v>265</v>
      </c>
    </row>
    <row r="947" spans="1:6">
      <c r="A947">
        <v>52</v>
      </c>
      <c r="B947">
        <v>9</v>
      </c>
      <c r="C947" t="s">
        <v>820</v>
      </c>
      <c r="D947">
        <v>284</v>
      </c>
      <c r="E947">
        <v>36</v>
      </c>
      <c r="F947">
        <v>320</v>
      </c>
    </row>
    <row r="948" spans="1:6">
      <c r="A948">
        <v>52</v>
      </c>
      <c r="B948">
        <v>10</v>
      </c>
      <c r="C948" t="s">
        <v>821</v>
      </c>
      <c r="D948">
        <v>222</v>
      </c>
      <c r="E948">
        <v>154</v>
      </c>
      <c r="F948">
        <v>376</v>
      </c>
    </row>
    <row r="949" spans="1:6">
      <c r="A949">
        <v>52</v>
      </c>
      <c r="B949">
        <v>11</v>
      </c>
      <c r="C949" t="s">
        <v>822</v>
      </c>
      <c r="D949">
        <v>121</v>
      </c>
      <c r="E949">
        <v>111</v>
      </c>
      <c r="F949">
        <v>232</v>
      </c>
    </row>
    <row r="950" spans="1:6">
      <c r="A950">
        <v>52</v>
      </c>
      <c r="B950">
        <v>12</v>
      </c>
      <c r="C950" t="s">
        <v>823</v>
      </c>
      <c r="D950">
        <v>222</v>
      </c>
      <c r="E950">
        <v>215</v>
      </c>
      <c r="F950">
        <v>437</v>
      </c>
    </row>
    <row r="951" spans="1:6">
      <c r="A951">
        <v>52</v>
      </c>
      <c r="B951">
        <v>13</v>
      </c>
      <c r="C951" t="s">
        <v>824</v>
      </c>
      <c r="D951">
        <v>284</v>
      </c>
      <c r="E951">
        <v>220</v>
      </c>
      <c r="F951">
        <v>504</v>
      </c>
    </row>
    <row r="952" spans="1:6">
      <c r="A952">
        <v>52</v>
      </c>
      <c r="B952">
        <v>14</v>
      </c>
      <c r="C952" t="s">
        <v>825</v>
      </c>
      <c r="D952">
        <v>342</v>
      </c>
      <c r="E952">
        <v>18</v>
      </c>
      <c r="F952">
        <v>360</v>
      </c>
    </row>
    <row r="953" spans="1:6">
      <c r="A953">
        <v>52</v>
      </c>
      <c r="B953">
        <v>15</v>
      </c>
      <c r="C953" t="s">
        <v>826</v>
      </c>
      <c r="D953">
        <v>282</v>
      </c>
      <c r="E953">
        <v>89</v>
      </c>
      <c r="F953">
        <v>371</v>
      </c>
    </row>
    <row r="954" spans="1:6">
      <c r="A954">
        <v>52</v>
      </c>
      <c r="B954">
        <v>16</v>
      </c>
      <c r="C954" t="s">
        <v>827</v>
      </c>
      <c r="D954">
        <v>335</v>
      </c>
      <c r="E954">
        <v>127</v>
      </c>
      <c r="F954">
        <v>462</v>
      </c>
    </row>
    <row r="955" spans="1:6">
      <c r="A955">
        <v>52</v>
      </c>
      <c r="B955">
        <v>17</v>
      </c>
      <c r="C955" t="s">
        <v>828</v>
      </c>
      <c r="D955">
        <v>450</v>
      </c>
      <c r="E955">
        <v>132</v>
      </c>
      <c r="F955">
        <v>582</v>
      </c>
    </row>
    <row r="956" spans="1:6">
      <c r="A956">
        <v>52</v>
      </c>
      <c r="B956">
        <v>18</v>
      </c>
      <c r="C956" t="s">
        <v>167</v>
      </c>
      <c r="D956">
        <v>500</v>
      </c>
      <c r="E956">
        <v>17</v>
      </c>
      <c r="F956">
        <v>517</v>
      </c>
    </row>
    <row r="957" spans="1:6">
      <c r="A957">
        <v>52</v>
      </c>
      <c r="B957">
        <v>19</v>
      </c>
      <c r="C957" t="s">
        <v>251</v>
      </c>
      <c r="D957">
        <v>314</v>
      </c>
      <c r="E957">
        <v>48</v>
      </c>
      <c r="F957">
        <v>362</v>
      </c>
    </row>
    <row r="958" spans="1:6">
      <c r="A958">
        <v>52</v>
      </c>
      <c r="B958">
        <v>20</v>
      </c>
      <c r="C958" t="s">
        <v>1805</v>
      </c>
      <c r="D958">
        <v>451</v>
      </c>
      <c r="E958">
        <v>82</v>
      </c>
      <c r="F958">
        <v>533</v>
      </c>
    </row>
    <row r="959" spans="1:6">
      <c r="A959">
        <v>52</v>
      </c>
      <c r="B959">
        <v>21</v>
      </c>
      <c r="C959" t="s">
        <v>829</v>
      </c>
      <c r="D959">
        <v>300</v>
      </c>
      <c r="E959">
        <v>12</v>
      </c>
      <c r="F959">
        <v>312</v>
      </c>
    </row>
    <row r="960" spans="1:6">
      <c r="A960">
        <v>52</v>
      </c>
      <c r="B960">
        <v>22</v>
      </c>
      <c r="C960" t="s">
        <v>830</v>
      </c>
      <c r="D960">
        <v>305</v>
      </c>
      <c r="E960">
        <v>52</v>
      </c>
      <c r="F960">
        <v>357</v>
      </c>
    </row>
    <row r="961" spans="1:6">
      <c r="A961">
        <v>52</v>
      </c>
      <c r="B961">
        <v>23</v>
      </c>
      <c r="C961" t="s">
        <v>831</v>
      </c>
      <c r="D961">
        <v>157</v>
      </c>
      <c r="E961">
        <v>11</v>
      </c>
      <c r="F961">
        <v>168</v>
      </c>
    </row>
    <row r="962" spans="1:6">
      <c r="A962">
        <v>52</v>
      </c>
      <c r="B962">
        <v>24</v>
      </c>
      <c r="C962" t="s">
        <v>832</v>
      </c>
      <c r="D962">
        <v>470</v>
      </c>
      <c r="E962">
        <v>40</v>
      </c>
      <c r="F962">
        <v>510</v>
      </c>
    </row>
    <row r="963" spans="1:6">
      <c r="A963">
        <v>52</v>
      </c>
      <c r="B963">
        <v>25</v>
      </c>
      <c r="C963" t="s">
        <v>833</v>
      </c>
      <c r="D963">
        <v>362</v>
      </c>
      <c r="E963">
        <v>0</v>
      </c>
      <c r="F963">
        <v>362</v>
      </c>
    </row>
    <row r="964" spans="1:6">
      <c r="A964">
        <v>52</v>
      </c>
      <c r="B964">
        <v>26</v>
      </c>
      <c r="C964" t="s">
        <v>834</v>
      </c>
      <c r="D964">
        <v>187</v>
      </c>
      <c r="E964">
        <v>169</v>
      </c>
      <c r="F964">
        <v>356</v>
      </c>
    </row>
    <row r="965" spans="1:6">
      <c r="A965">
        <v>52</v>
      </c>
      <c r="B965">
        <v>27</v>
      </c>
      <c r="C965" t="s">
        <v>835</v>
      </c>
      <c r="D965">
        <v>257</v>
      </c>
      <c r="E965">
        <v>38</v>
      </c>
      <c r="F965">
        <v>295</v>
      </c>
    </row>
    <row r="966" spans="1:6">
      <c r="A966">
        <v>52</v>
      </c>
      <c r="B966">
        <v>28</v>
      </c>
      <c r="C966" t="s">
        <v>836</v>
      </c>
      <c r="D966">
        <v>271</v>
      </c>
      <c r="E966">
        <v>35</v>
      </c>
      <c r="F966">
        <v>306</v>
      </c>
    </row>
    <row r="967" spans="1:6">
      <c r="A967">
        <v>52</v>
      </c>
      <c r="B967">
        <v>29</v>
      </c>
      <c r="C967" t="s">
        <v>837</v>
      </c>
      <c r="D967">
        <v>185</v>
      </c>
      <c r="E967">
        <v>65</v>
      </c>
      <c r="F967">
        <v>250</v>
      </c>
    </row>
    <row r="968" spans="1:6">
      <c r="A968">
        <v>53</v>
      </c>
      <c r="B968">
        <v>1</v>
      </c>
      <c r="C968" t="s">
        <v>1806</v>
      </c>
      <c r="D968">
        <v>0</v>
      </c>
      <c r="E968">
        <v>0</v>
      </c>
      <c r="F968">
        <v>0</v>
      </c>
    </row>
    <row r="969" spans="1:6">
      <c r="A969">
        <v>53</v>
      </c>
      <c r="B969">
        <v>2</v>
      </c>
      <c r="C969" t="s">
        <v>1807</v>
      </c>
      <c r="D969">
        <v>0</v>
      </c>
      <c r="E969">
        <v>0</v>
      </c>
      <c r="F969">
        <v>0</v>
      </c>
    </row>
    <row r="970" spans="1:6">
      <c r="A970">
        <v>53</v>
      </c>
      <c r="B970">
        <v>3</v>
      </c>
      <c r="C970" t="s">
        <v>1807</v>
      </c>
      <c r="D970">
        <v>0</v>
      </c>
      <c r="E970">
        <v>0</v>
      </c>
      <c r="F970">
        <v>0</v>
      </c>
    </row>
    <row r="971" spans="1:6">
      <c r="A971">
        <v>53</v>
      </c>
      <c r="B971">
        <v>4</v>
      </c>
      <c r="C971" t="s">
        <v>1808</v>
      </c>
      <c r="D971">
        <v>0</v>
      </c>
      <c r="E971">
        <v>0</v>
      </c>
      <c r="F971">
        <v>0</v>
      </c>
    </row>
    <row r="972" spans="1:6">
      <c r="A972">
        <v>53</v>
      </c>
      <c r="B972">
        <v>5</v>
      </c>
      <c r="C972" t="s">
        <v>1809</v>
      </c>
      <c r="D972">
        <v>0</v>
      </c>
      <c r="E972">
        <v>0</v>
      </c>
      <c r="F972">
        <v>0</v>
      </c>
    </row>
    <row r="973" spans="1:6">
      <c r="A973">
        <v>53</v>
      </c>
      <c r="B973">
        <v>6</v>
      </c>
      <c r="C973" t="s">
        <v>1810</v>
      </c>
      <c r="D973">
        <v>0</v>
      </c>
      <c r="E973">
        <v>0</v>
      </c>
      <c r="F973">
        <v>0</v>
      </c>
    </row>
    <row r="974" spans="1:6">
      <c r="A974">
        <v>53</v>
      </c>
      <c r="B974">
        <v>7</v>
      </c>
      <c r="C974" t="s">
        <v>1810</v>
      </c>
      <c r="D974">
        <v>0</v>
      </c>
      <c r="E974">
        <v>0</v>
      </c>
      <c r="F974">
        <v>0</v>
      </c>
    </row>
    <row r="975" spans="1:6">
      <c r="A975">
        <v>53</v>
      </c>
      <c r="B975">
        <v>8</v>
      </c>
      <c r="C975" t="s">
        <v>1811</v>
      </c>
      <c r="D975">
        <v>0</v>
      </c>
      <c r="E975">
        <v>0</v>
      </c>
      <c r="F975">
        <v>0</v>
      </c>
    </row>
    <row r="976" spans="1:6">
      <c r="A976">
        <v>53</v>
      </c>
      <c r="B976">
        <v>9</v>
      </c>
      <c r="C976" t="s">
        <v>1812</v>
      </c>
      <c r="D976">
        <v>0</v>
      </c>
      <c r="E976">
        <v>0</v>
      </c>
      <c r="F976">
        <v>0</v>
      </c>
    </row>
    <row r="977" spans="1:6">
      <c r="A977">
        <v>53</v>
      </c>
      <c r="B977">
        <v>10</v>
      </c>
      <c r="C977" t="s">
        <v>1813</v>
      </c>
      <c r="D977">
        <v>0</v>
      </c>
      <c r="E977">
        <v>0</v>
      </c>
      <c r="F977">
        <v>0</v>
      </c>
    </row>
    <row r="978" spans="1:6">
      <c r="A978">
        <v>53</v>
      </c>
      <c r="B978">
        <v>11</v>
      </c>
      <c r="C978" t="s">
        <v>1814</v>
      </c>
      <c r="D978">
        <v>0</v>
      </c>
      <c r="E978">
        <v>0</v>
      </c>
      <c r="F978">
        <v>0</v>
      </c>
    </row>
    <row r="979" spans="1:6">
      <c r="A979">
        <v>53</v>
      </c>
      <c r="B979">
        <v>12</v>
      </c>
      <c r="C979" t="s">
        <v>1815</v>
      </c>
      <c r="D979">
        <v>0</v>
      </c>
      <c r="E979">
        <v>0</v>
      </c>
      <c r="F979">
        <v>0</v>
      </c>
    </row>
    <row r="980" spans="1:6">
      <c r="A980">
        <v>53</v>
      </c>
      <c r="B980">
        <v>13</v>
      </c>
      <c r="C980" t="s">
        <v>1816</v>
      </c>
      <c r="D980">
        <v>0</v>
      </c>
      <c r="E980">
        <v>0</v>
      </c>
      <c r="F980">
        <v>0</v>
      </c>
    </row>
    <row r="981" spans="1:6">
      <c r="A981">
        <v>53</v>
      </c>
      <c r="B981">
        <v>14</v>
      </c>
      <c r="C981" t="s">
        <v>1817</v>
      </c>
      <c r="D981">
        <v>0</v>
      </c>
      <c r="E981">
        <v>0</v>
      </c>
      <c r="F981">
        <v>0</v>
      </c>
    </row>
    <row r="982" spans="1:6">
      <c r="A982">
        <v>54</v>
      </c>
      <c r="B982">
        <v>1</v>
      </c>
      <c r="C982" t="s">
        <v>1818</v>
      </c>
      <c r="D982">
        <v>117</v>
      </c>
      <c r="E982">
        <v>120</v>
      </c>
      <c r="F982">
        <v>237</v>
      </c>
    </row>
    <row r="983" spans="1:6">
      <c r="A983">
        <v>54</v>
      </c>
      <c r="B983">
        <v>2</v>
      </c>
      <c r="C983" t="s">
        <v>561</v>
      </c>
      <c r="D983">
        <v>264</v>
      </c>
      <c r="E983">
        <v>303</v>
      </c>
      <c r="F983">
        <v>567</v>
      </c>
    </row>
    <row r="984" spans="1:6">
      <c r="A984">
        <v>54</v>
      </c>
      <c r="B984">
        <v>3</v>
      </c>
      <c r="C984" t="s">
        <v>562</v>
      </c>
      <c r="D984">
        <v>123</v>
      </c>
      <c r="E984">
        <v>202</v>
      </c>
      <c r="F984">
        <v>325</v>
      </c>
    </row>
    <row r="985" spans="1:6">
      <c r="A985">
        <v>54</v>
      </c>
      <c r="B985">
        <v>4</v>
      </c>
      <c r="C985" t="s">
        <v>1419</v>
      </c>
      <c r="D985">
        <v>159</v>
      </c>
      <c r="E985">
        <v>193</v>
      </c>
      <c r="F985">
        <v>352</v>
      </c>
    </row>
    <row r="986" spans="1:6">
      <c r="A986">
        <v>54</v>
      </c>
      <c r="B986">
        <v>5</v>
      </c>
      <c r="C986" t="s">
        <v>1420</v>
      </c>
      <c r="D986">
        <v>136</v>
      </c>
      <c r="E986">
        <v>127</v>
      </c>
      <c r="F986">
        <v>263</v>
      </c>
    </row>
    <row r="987" spans="1:6">
      <c r="A987">
        <v>54</v>
      </c>
      <c r="B987">
        <v>6</v>
      </c>
      <c r="C987" t="s">
        <v>1421</v>
      </c>
      <c r="D987">
        <v>369</v>
      </c>
      <c r="E987">
        <v>115</v>
      </c>
      <c r="F987">
        <v>484</v>
      </c>
    </row>
    <row r="988" spans="1:6">
      <c r="A988">
        <v>54</v>
      </c>
      <c r="B988">
        <v>7</v>
      </c>
      <c r="C988" t="s">
        <v>1422</v>
      </c>
      <c r="D988">
        <v>513</v>
      </c>
      <c r="E988">
        <v>323</v>
      </c>
      <c r="F988">
        <v>836</v>
      </c>
    </row>
    <row r="989" spans="1:6">
      <c r="A989">
        <v>55</v>
      </c>
      <c r="B989">
        <v>1</v>
      </c>
      <c r="C989" t="s">
        <v>1819</v>
      </c>
      <c r="D989">
        <v>61</v>
      </c>
      <c r="E989">
        <v>140</v>
      </c>
      <c r="F989">
        <v>201</v>
      </c>
    </row>
    <row r="990" spans="1:6">
      <c r="A990">
        <v>55</v>
      </c>
      <c r="B990">
        <v>2</v>
      </c>
      <c r="C990" t="s">
        <v>1820</v>
      </c>
      <c r="D990">
        <v>235</v>
      </c>
      <c r="E990">
        <v>160</v>
      </c>
      <c r="F990">
        <v>395</v>
      </c>
    </row>
    <row r="991" spans="1:6">
      <c r="A991">
        <v>55</v>
      </c>
      <c r="B991">
        <v>3</v>
      </c>
      <c r="C991" t="s">
        <v>1821</v>
      </c>
      <c r="D991">
        <v>136</v>
      </c>
      <c r="E991">
        <v>112</v>
      </c>
      <c r="F991">
        <v>248</v>
      </c>
    </row>
    <row r="992" spans="1:6">
      <c r="A992">
        <v>55</v>
      </c>
      <c r="B992">
        <v>4</v>
      </c>
      <c r="C992" t="s">
        <v>1822</v>
      </c>
      <c r="D992">
        <v>155</v>
      </c>
      <c r="E992">
        <v>165</v>
      </c>
      <c r="F992">
        <v>320</v>
      </c>
    </row>
    <row r="993" spans="1:6">
      <c r="A993">
        <v>55</v>
      </c>
      <c r="B993">
        <v>5</v>
      </c>
      <c r="C993" t="s">
        <v>1823</v>
      </c>
      <c r="D993">
        <v>120</v>
      </c>
      <c r="E993">
        <v>0</v>
      </c>
      <c r="F993">
        <v>120</v>
      </c>
    </row>
    <row r="994" spans="1:6">
      <c r="A994">
        <v>55</v>
      </c>
      <c r="B994">
        <v>6</v>
      </c>
      <c r="C994" t="s">
        <v>1824</v>
      </c>
      <c r="D994">
        <v>150</v>
      </c>
      <c r="E994">
        <v>0</v>
      </c>
      <c r="F994">
        <v>150</v>
      </c>
    </row>
    <row r="995" spans="1:6">
      <c r="A995">
        <v>55</v>
      </c>
      <c r="B995">
        <v>7</v>
      </c>
      <c r="C995" t="s">
        <v>1825</v>
      </c>
      <c r="D995">
        <v>155</v>
      </c>
      <c r="E995">
        <v>60</v>
      </c>
      <c r="F995">
        <v>215</v>
      </c>
    </row>
    <row r="996" spans="1:6">
      <c r="A996">
        <v>55</v>
      </c>
      <c r="B996">
        <v>8</v>
      </c>
      <c r="C996" t="s">
        <v>1826</v>
      </c>
      <c r="D996">
        <v>210</v>
      </c>
      <c r="E996">
        <v>0</v>
      </c>
      <c r="F996">
        <v>210</v>
      </c>
    </row>
    <row r="997" spans="1:6">
      <c r="A997">
        <v>55</v>
      </c>
      <c r="B997">
        <v>9</v>
      </c>
      <c r="C997" t="s">
        <v>1827</v>
      </c>
      <c r="D997">
        <v>0</v>
      </c>
      <c r="E997">
        <v>0</v>
      </c>
      <c r="F997">
        <v>0</v>
      </c>
    </row>
    <row r="998" spans="1:6">
      <c r="A998">
        <v>55</v>
      </c>
      <c r="B998">
        <v>10</v>
      </c>
      <c r="C998" t="s">
        <v>1828</v>
      </c>
      <c r="D998">
        <v>0</v>
      </c>
      <c r="E998">
        <v>0</v>
      </c>
      <c r="F998">
        <v>0</v>
      </c>
    </row>
    <row r="999" spans="1:6">
      <c r="A999">
        <v>55</v>
      </c>
      <c r="B999">
        <v>11</v>
      </c>
      <c r="C999" t="s">
        <v>1829</v>
      </c>
      <c r="D999">
        <v>0</v>
      </c>
      <c r="E999">
        <v>0</v>
      </c>
      <c r="F999">
        <v>0</v>
      </c>
    </row>
    <row r="1000" spans="1:6">
      <c r="A1000">
        <v>55</v>
      </c>
      <c r="B1000">
        <v>12</v>
      </c>
      <c r="C1000" t="s">
        <v>1830</v>
      </c>
      <c r="D1000">
        <v>0</v>
      </c>
      <c r="E1000">
        <v>0</v>
      </c>
      <c r="F1000">
        <v>0</v>
      </c>
    </row>
    <row r="1001" spans="1:6">
      <c r="A1001">
        <v>55</v>
      </c>
      <c r="B1001">
        <v>13</v>
      </c>
      <c r="C1001" t="s">
        <v>1831</v>
      </c>
      <c r="D1001">
        <v>0</v>
      </c>
      <c r="E1001">
        <v>0</v>
      </c>
      <c r="F1001">
        <v>0</v>
      </c>
    </row>
    <row r="1002" spans="1:6">
      <c r="A1002">
        <v>60</v>
      </c>
      <c r="B1002">
        <v>1</v>
      </c>
      <c r="C1002" t="s">
        <v>1832</v>
      </c>
      <c r="D1002">
        <v>0</v>
      </c>
      <c r="E1002">
        <v>0</v>
      </c>
      <c r="F1002">
        <v>0</v>
      </c>
    </row>
    <row r="1003" spans="1:6">
      <c r="A1003">
        <v>60</v>
      </c>
      <c r="B1003">
        <v>2</v>
      </c>
      <c r="C1003" t="s">
        <v>1833</v>
      </c>
      <c r="D1003">
        <v>0</v>
      </c>
      <c r="E1003">
        <v>0</v>
      </c>
      <c r="F1003">
        <v>0</v>
      </c>
    </row>
    <row r="1004" spans="1:6">
      <c r="A1004">
        <v>60</v>
      </c>
      <c r="B1004">
        <v>3</v>
      </c>
      <c r="C1004" t="s">
        <v>1834</v>
      </c>
      <c r="D1004">
        <v>0</v>
      </c>
      <c r="E1004">
        <v>0</v>
      </c>
      <c r="F1004">
        <v>0</v>
      </c>
    </row>
    <row r="1005" spans="1:6">
      <c r="A1005">
        <v>60</v>
      </c>
      <c r="B1005">
        <v>4</v>
      </c>
      <c r="C1005" t="s">
        <v>1835</v>
      </c>
      <c r="D1005">
        <v>0</v>
      </c>
      <c r="E1005">
        <v>0</v>
      </c>
      <c r="F1005">
        <v>0</v>
      </c>
    </row>
    <row r="1006" spans="1:6">
      <c r="A1006">
        <v>60</v>
      </c>
      <c r="B1006">
        <v>5</v>
      </c>
      <c r="C1006" t="s">
        <v>1836</v>
      </c>
      <c r="D1006">
        <v>0</v>
      </c>
      <c r="E1006">
        <v>0</v>
      </c>
      <c r="F1006">
        <v>0</v>
      </c>
    </row>
    <row r="1007" spans="1:6">
      <c r="A1007">
        <v>60</v>
      </c>
      <c r="B1007">
        <v>6</v>
      </c>
      <c r="C1007" t="s">
        <v>867</v>
      </c>
      <c r="D1007">
        <v>0</v>
      </c>
      <c r="E1007">
        <v>0</v>
      </c>
      <c r="F1007">
        <v>0</v>
      </c>
    </row>
    <row r="1008" spans="1:6">
      <c r="A1008">
        <v>61</v>
      </c>
      <c r="B1008">
        <v>1</v>
      </c>
      <c r="C1008" t="s">
        <v>1837</v>
      </c>
      <c r="D1008">
        <v>0</v>
      </c>
      <c r="E1008">
        <v>0</v>
      </c>
      <c r="F1008">
        <v>0</v>
      </c>
    </row>
    <row r="1009" spans="1:6">
      <c r="A1009">
        <v>61</v>
      </c>
      <c r="B1009">
        <v>2</v>
      </c>
      <c r="C1009" t="s">
        <v>1838</v>
      </c>
      <c r="D1009">
        <v>0</v>
      </c>
      <c r="E1009">
        <v>0</v>
      </c>
      <c r="F1009">
        <v>0</v>
      </c>
    </row>
    <row r="1010" spans="1:6">
      <c r="A1010">
        <v>61</v>
      </c>
      <c r="B1010">
        <v>3</v>
      </c>
      <c r="C1010" t="s">
        <v>1839</v>
      </c>
      <c r="D1010">
        <v>0</v>
      </c>
      <c r="E1010">
        <v>0</v>
      </c>
      <c r="F1010">
        <v>0</v>
      </c>
    </row>
    <row r="1011" spans="1:6">
      <c r="A1011">
        <v>61</v>
      </c>
      <c r="B1011">
        <v>4</v>
      </c>
      <c r="C1011" t="s">
        <v>1840</v>
      </c>
      <c r="D1011">
        <v>0</v>
      </c>
      <c r="E1011">
        <v>0</v>
      </c>
      <c r="F1011">
        <v>0</v>
      </c>
    </row>
    <row r="1012" spans="1:6">
      <c r="A1012">
        <v>61</v>
      </c>
      <c r="B1012">
        <v>5</v>
      </c>
      <c r="C1012" t="s">
        <v>845</v>
      </c>
      <c r="D1012">
        <v>0</v>
      </c>
      <c r="E1012">
        <v>0</v>
      </c>
      <c r="F1012">
        <v>0</v>
      </c>
    </row>
    <row r="1013" spans="1:6">
      <c r="A1013">
        <v>61</v>
      </c>
      <c r="B1013">
        <v>6</v>
      </c>
      <c r="C1013" t="s">
        <v>1841</v>
      </c>
      <c r="D1013">
        <v>0</v>
      </c>
      <c r="E1013">
        <v>0</v>
      </c>
      <c r="F1013">
        <v>0</v>
      </c>
    </row>
    <row r="1014" spans="1:6">
      <c r="A1014">
        <v>61</v>
      </c>
      <c r="B1014">
        <v>7</v>
      </c>
      <c r="C1014" t="s">
        <v>1842</v>
      </c>
      <c r="D1014">
        <v>0</v>
      </c>
      <c r="E1014">
        <v>0</v>
      </c>
      <c r="F1014">
        <v>0</v>
      </c>
    </row>
    <row r="1015" spans="1:6">
      <c r="A1015">
        <v>62</v>
      </c>
      <c r="B1015">
        <v>1</v>
      </c>
      <c r="C1015" t="s">
        <v>1843</v>
      </c>
      <c r="D1015">
        <v>0</v>
      </c>
      <c r="E1015">
        <v>0</v>
      </c>
      <c r="F1015">
        <v>0</v>
      </c>
    </row>
    <row r="1016" spans="1:6">
      <c r="A1016">
        <v>62</v>
      </c>
      <c r="B1016">
        <v>2</v>
      </c>
      <c r="C1016" t="s">
        <v>1844</v>
      </c>
      <c r="D1016">
        <v>0</v>
      </c>
      <c r="E1016">
        <v>0</v>
      </c>
      <c r="F1016">
        <v>0</v>
      </c>
    </row>
    <row r="1017" spans="1:6">
      <c r="A1017">
        <v>62</v>
      </c>
      <c r="B1017">
        <v>3</v>
      </c>
      <c r="C1017" t="s">
        <v>1845</v>
      </c>
      <c r="D1017">
        <v>0</v>
      </c>
      <c r="E1017">
        <v>0</v>
      </c>
      <c r="F1017">
        <v>0</v>
      </c>
    </row>
    <row r="1018" spans="1:6">
      <c r="A1018">
        <v>62</v>
      </c>
      <c r="B1018">
        <v>4</v>
      </c>
      <c r="C1018" t="s">
        <v>1846</v>
      </c>
      <c r="D1018">
        <v>0</v>
      </c>
      <c r="E1018">
        <v>0</v>
      </c>
      <c r="F1018">
        <v>0</v>
      </c>
    </row>
    <row r="1019" spans="1:6">
      <c r="A1019">
        <v>62</v>
      </c>
      <c r="B1019">
        <v>5</v>
      </c>
      <c r="C1019" t="s">
        <v>1847</v>
      </c>
      <c r="D1019">
        <v>0</v>
      </c>
      <c r="E1019">
        <v>0</v>
      </c>
      <c r="F1019">
        <v>0</v>
      </c>
    </row>
    <row r="1020" spans="1:6">
      <c r="A1020">
        <v>62</v>
      </c>
      <c r="B1020">
        <v>6</v>
      </c>
      <c r="C1020" t="s">
        <v>1848</v>
      </c>
      <c r="D1020">
        <v>0</v>
      </c>
      <c r="E1020">
        <v>0</v>
      </c>
      <c r="F1020">
        <v>0</v>
      </c>
    </row>
    <row r="1021" spans="1:6">
      <c r="A1021">
        <v>62</v>
      </c>
      <c r="B1021">
        <v>7</v>
      </c>
      <c r="C1021" t="s">
        <v>1081</v>
      </c>
      <c r="D1021">
        <v>0</v>
      </c>
      <c r="E1021">
        <v>0</v>
      </c>
      <c r="F1021">
        <v>0</v>
      </c>
    </row>
    <row r="1022" spans="1:6">
      <c r="A1022">
        <v>62</v>
      </c>
      <c r="B1022">
        <v>8</v>
      </c>
      <c r="C1022" t="s">
        <v>1849</v>
      </c>
      <c r="D1022">
        <v>0</v>
      </c>
      <c r="E1022">
        <v>0</v>
      </c>
      <c r="F1022">
        <v>0</v>
      </c>
    </row>
    <row r="1023" spans="1:6">
      <c r="A1023">
        <v>62</v>
      </c>
      <c r="B1023">
        <v>9</v>
      </c>
      <c r="C1023" t="s">
        <v>1850</v>
      </c>
      <c r="D1023">
        <v>0</v>
      </c>
      <c r="E1023">
        <v>0</v>
      </c>
      <c r="F1023">
        <v>0</v>
      </c>
    </row>
    <row r="1024" spans="1:6">
      <c r="A1024">
        <v>63</v>
      </c>
      <c r="B1024">
        <v>1</v>
      </c>
      <c r="C1024" t="s">
        <v>1851</v>
      </c>
      <c r="D1024">
        <v>0</v>
      </c>
      <c r="E1024">
        <v>0</v>
      </c>
      <c r="F1024">
        <v>0</v>
      </c>
    </row>
    <row r="1025" spans="1:6">
      <c r="A1025">
        <v>63</v>
      </c>
      <c r="B1025">
        <v>2</v>
      </c>
      <c r="C1025" t="s">
        <v>1852</v>
      </c>
      <c r="D1025">
        <v>0</v>
      </c>
      <c r="E1025">
        <v>0</v>
      </c>
      <c r="F1025">
        <v>0</v>
      </c>
    </row>
    <row r="1026" spans="1:6">
      <c r="A1026">
        <v>63</v>
      </c>
      <c r="B1026">
        <v>3</v>
      </c>
      <c r="C1026" t="s">
        <v>1853</v>
      </c>
      <c r="D1026">
        <v>0</v>
      </c>
      <c r="E1026">
        <v>0</v>
      </c>
      <c r="F1026">
        <v>0</v>
      </c>
    </row>
    <row r="1027" spans="1:6">
      <c r="A1027">
        <v>63</v>
      </c>
      <c r="B1027">
        <v>4</v>
      </c>
      <c r="C1027" t="s">
        <v>1854</v>
      </c>
      <c r="D1027">
        <v>0</v>
      </c>
      <c r="E1027">
        <v>0</v>
      </c>
      <c r="F1027">
        <v>0</v>
      </c>
    </row>
    <row r="1028" spans="1:6">
      <c r="A1028">
        <v>63</v>
      </c>
      <c r="B1028">
        <v>5</v>
      </c>
      <c r="C1028" t="s">
        <v>1855</v>
      </c>
      <c r="D1028">
        <v>0</v>
      </c>
      <c r="E1028">
        <v>0</v>
      </c>
      <c r="F1028">
        <v>0</v>
      </c>
    </row>
    <row r="1029" spans="1:6">
      <c r="A1029">
        <v>63</v>
      </c>
      <c r="B1029">
        <v>6</v>
      </c>
      <c r="C1029" t="s">
        <v>1856</v>
      </c>
      <c r="D1029">
        <v>0</v>
      </c>
      <c r="E1029">
        <v>0</v>
      </c>
      <c r="F1029">
        <v>0</v>
      </c>
    </row>
    <row r="1030" spans="1:6">
      <c r="A1030">
        <v>63</v>
      </c>
      <c r="B1030">
        <v>7</v>
      </c>
      <c r="C1030" t="s">
        <v>1857</v>
      </c>
      <c r="D1030">
        <v>0</v>
      </c>
      <c r="E1030">
        <v>0</v>
      </c>
      <c r="F1030">
        <v>0</v>
      </c>
    </row>
    <row r="1031" spans="1:6">
      <c r="A1031">
        <v>63</v>
      </c>
      <c r="B1031">
        <v>8</v>
      </c>
      <c r="C1031" t="s">
        <v>1858</v>
      </c>
      <c r="D1031">
        <v>0</v>
      </c>
      <c r="E1031">
        <v>0</v>
      </c>
      <c r="F1031">
        <v>0</v>
      </c>
    </row>
    <row r="1032" spans="1:6">
      <c r="A1032">
        <v>64</v>
      </c>
      <c r="B1032">
        <v>1</v>
      </c>
      <c r="C1032" t="s">
        <v>1859</v>
      </c>
      <c r="D1032">
        <v>0</v>
      </c>
      <c r="E1032">
        <v>0</v>
      </c>
      <c r="F1032">
        <v>0</v>
      </c>
    </row>
    <row r="1033" spans="1:6">
      <c r="A1033">
        <v>64</v>
      </c>
      <c r="B1033">
        <v>2</v>
      </c>
      <c r="C1033" t="s">
        <v>1860</v>
      </c>
      <c r="D1033">
        <v>0</v>
      </c>
      <c r="E1033">
        <v>0</v>
      </c>
      <c r="F1033">
        <v>0</v>
      </c>
    </row>
    <row r="1034" spans="1:6">
      <c r="A1034">
        <v>64</v>
      </c>
      <c r="B1034">
        <v>3</v>
      </c>
      <c r="C1034" t="s">
        <v>1861</v>
      </c>
      <c r="D1034">
        <v>0</v>
      </c>
      <c r="E1034">
        <v>0</v>
      </c>
      <c r="F1034">
        <v>0</v>
      </c>
    </row>
    <row r="1035" spans="1:6">
      <c r="A1035">
        <v>64</v>
      </c>
      <c r="B1035">
        <v>4</v>
      </c>
      <c r="C1035" t="s">
        <v>1862</v>
      </c>
      <c r="D1035">
        <v>0</v>
      </c>
      <c r="E1035">
        <v>0</v>
      </c>
      <c r="F1035">
        <v>0</v>
      </c>
    </row>
    <row r="1036" spans="1:6">
      <c r="A1036">
        <v>64</v>
      </c>
      <c r="B1036">
        <v>5</v>
      </c>
      <c r="C1036" t="s">
        <v>1863</v>
      </c>
      <c r="D1036">
        <v>0</v>
      </c>
      <c r="E1036">
        <v>0</v>
      </c>
      <c r="F1036">
        <v>0</v>
      </c>
    </row>
    <row r="1037" spans="1:6">
      <c r="A1037">
        <v>64</v>
      </c>
      <c r="B1037">
        <v>6</v>
      </c>
      <c r="C1037" t="s">
        <v>1864</v>
      </c>
      <c r="D1037">
        <v>0</v>
      </c>
      <c r="E1037">
        <v>0</v>
      </c>
      <c r="F1037">
        <v>0</v>
      </c>
    </row>
    <row r="1038" spans="1:6">
      <c r="A1038">
        <v>64</v>
      </c>
      <c r="B1038">
        <v>7</v>
      </c>
      <c r="C1038" t="s">
        <v>1807</v>
      </c>
      <c r="D1038">
        <v>0</v>
      </c>
      <c r="E1038">
        <v>0</v>
      </c>
      <c r="F1038">
        <v>0</v>
      </c>
    </row>
    <row r="1039" spans="1:6">
      <c r="A1039">
        <v>65</v>
      </c>
      <c r="B1039">
        <v>1</v>
      </c>
      <c r="C1039" t="s">
        <v>1865</v>
      </c>
      <c r="D1039">
        <v>0</v>
      </c>
      <c r="E1039">
        <v>0</v>
      </c>
      <c r="F1039">
        <v>0</v>
      </c>
    </row>
    <row r="1040" spans="1:6">
      <c r="A1040">
        <v>65</v>
      </c>
      <c r="B1040">
        <v>2</v>
      </c>
      <c r="C1040" t="s">
        <v>1866</v>
      </c>
      <c r="D1040">
        <v>0</v>
      </c>
      <c r="E1040">
        <v>0</v>
      </c>
      <c r="F1040">
        <v>0</v>
      </c>
    </row>
    <row r="1041" spans="1:6">
      <c r="A1041">
        <v>65</v>
      </c>
      <c r="B1041">
        <v>3</v>
      </c>
      <c r="C1041" t="s">
        <v>1867</v>
      </c>
      <c r="D1041">
        <v>0</v>
      </c>
      <c r="E1041">
        <v>0</v>
      </c>
      <c r="F1041">
        <v>0</v>
      </c>
    </row>
    <row r="1042" spans="1:6">
      <c r="A1042">
        <v>65</v>
      </c>
      <c r="B1042">
        <v>4</v>
      </c>
      <c r="C1042" t="s">
        <v>1868</v>
      </c>
      <c r="D1042">
        <v>0</v>
      </c>
      <c r="E1042">
        <v>0</v>
      </c>
      <c r="F1042">
        <v>0</v>
      </c>
    </row>
    <row r="1043" spans="1:6">
      <c r="A1043">
        <v>65</v>
      </c>
      <c r="B1043">
        <v>5</v>
      </c>
      <c r="C1043" t="s">
        <v>1869</v>
      </c>
      <c r="D1043">
        <v>0</v>
      </c>
      <c r="E1043">
        <v>0</v>
      </c>
      <c r="F1043">
        <v>0</v>
      </c>
    </row>
    <row r="1044" spans="1:6">
      <c r="A1044">
        <v>65</v>
      </c>
      <c r="B1044">
        <v>6</v>
      </c>
      <c r="C1044" t="s">
        <v>1870</v>
      </c>
      <c r="D1044">
        <v>0</v>
      </c>
      <c r="E1044">
        <v>0</v>
      </c>
      <c r="F1044">
        <v>0</v>
      </c>
    </row>
    <row r="1045" spans="1:6">
      <c r="A1045">
        <v>65</v>
      </c>
      <c r="B1045">
        <v>7</v>
      </c>
      <c r="C1045" t="s">
        <v>1871</v>
      </c>
      <c r="D1045">
        <v>0</v>
      </c>
      <c r="E1045">
        <v>0</v>
      </c>
      <c r="F1045">
        <v>0</v>
      </c>
    </row>
    <row r="1046" spans="1:6">
      <c r="A1046">
        <v>65</v>
      </c>
      <c r="B1046">
        <v>8</v>
      </c>
      <c r="C1046" t="s">
        <v>1872</v>
      </c>
      <c r="D1046">
        <v>0</v>
      </c>
      <c r="E1046">
        <v>0</v>
      </c>
      <c r="F1046">
        <v>0</v>
      </c>
    </row>
    <row r="1047" spans="1:6">
      <c r="A1047">
        <v>66</v>
      </c>
      <c r="B1047">
        <v>1</v>
      </c>
      <c r="C1047" t="s">
        <v>1873</v>
      </c>
      <c r="D1047">
        <v>0</v>
      </c>
      <c r="E1047">
        <v>0</v>
      </c>
      <c r="F1047">
        <v>0</v>
      </c>
    </row>
    <row r="1048" spans="1:6">
      <c r="A1048">
        <v>66</v>
      </c>
      <c r="B1048">
        <v>2</v>
      </c>
      <c r="C1048" t="s">
        <v>1874</v>
      </c>
      <c r="D1048">
        <v>0</v>
      </c>
      <c r="E1048">
        <v>0</v>
      </c>
      <c r="F1048">
        <v>0</v>
      </c>
    </row>
    <row r="1049" spans="1:6">
      <c r="A1049">
        <v>66</v>
      </c>
      <c r="B1049">
        <v>3</v>
      </c>
      <c r="C1049" t="s">
        <v>1755</v>
      </c>
      <c r="D1049">
        <v>0</v>
      </c>
      <c r="E1049">
        <v>0</v>
      </c>
      <c r="F1049">
        <v>0</v>
      </c>
    </row>
    <row r="1050" spans="1:6">
      <c r="A1050">
        <v>66</v>
      </c>
      <c r="B1050">
        <v>4</v>
      </c>
      <c r="C1050" t="s">
        <v>1875</v>
      </c>
      <c r="D1050">
        <v>0</v>
      </c>
      <c r="E1050">
        <v>0</v>
      </c>
      <c r="F1050">
        <v>0</v>
      </c>
    </row>
    <row r="1051" spans="1:6">
      <c r="A1051">
        <v>66</v>
      </c>
      <c r="B1051">
        <v>5</v>
      </c>
      <c r="C1051" t="s">
        <v>1876</v>
      </c>
      <c r="D1051">
        <v>0</v>
      </c>
      <c r="E1051">
        <v>0</v>
      </c>
      <c r="F1051">
        <v>0</v>
      </c>
    </row>
    <row r="1052" spans="1:6">
      <c r="A1052">
        <v>66</v>
      </c>
      <c r="B1052">
        <v>6</v>
      </c>
      <c r="C1052" t="s">
        <v>1877</v>
      </c>
      <c r="D1052">
        <v>0</v>
      </c>
      <c r="E1052">
        <v>0</v>
      </c>
      <c r="F1052">
        <v>0</v>
      </c>
    </row>
    <row r="1053" spans="1:6">
      <c r="A1053">
        <v>66</v>
      </c>
      <c r="B1053">
        <v>7</v>
      </c>
      <c r="C1053" t="s">
        <v>1878</v>
      </c>
      <c r="D1053">
        <v>0</v>
      </c>
      <c r="E1053">
        <v>0</v>
      </c>
      <c r="F1053">
        <v>0</v>
      </c>
    </row>
    <row r="1054" spans="1:6">
      <c r="A1054">
        <v>66</v>
      </c>
      <c r="B1054">
        <v>8</v>
      </c>
      <c r="C1054" t="s">
        <v>853</v>
      </c>
      <c r="D1054">
        <v>0</v>
      </c>
      <c r="E1054">
        <v>0</v>
      </c>
      <c r="F1054">
        <v>0</v>
      </c>
    </row>
    <row r="1055" spans="1:6">
      <c r="A1055">
        <v>66</v>
      </c>
      <c r="B1055">
        <v>9</v>
      </c>
      <c r="C1055" t="s">
        <v>1879</v>
      </c>
      <c r="D1055">
        <v>0</v>
      </c>
      <c r="E1055">
        <v>0</v>
      </c>
      <c r="F1055">
        <v>0</v>
      </c>
    </row>
    <row r="1056" spans="1:6">
      <c r="A1056">
        <v>66</v>
      </c>
      <c r="B1056">
        <v>10</v>
      </c>
      <c r="C1056" t="s">
        <v>1880</v>
      </c>
      <c r="D1056">
        <v>0</v>
      </c>
      <c r="E1056">
        <v>0</v>
      </c>
      <c r="F1056">
        <v>0</v>
      </c>
    </row>
    <row r="1057" spans="1:6">
      <c r="A1057">
        <v>66</v>
      </c>
      <c r="B1057">
        <v>11</v>
      </c>
      <c r="C1057" t="s">
        <v>1881</v>
      </c>
      <c r="D1057">
        <v>0</v>
      </c>
      <c r="E1057">
        <v>0</v>
      </c>
      <c r="F1057">
        <v>0</v>
      </c>
    </row>
    <row r="1058" spans="1:6">
      <c r="A1058">
        <v>66</v>
      </c>
      <c r="B1058">
        <v>12</v>
      </c>
      <c r="C1058" t="s">
        <v>1882</v>
      </c>
      <c r="D1058">
        <v>0</v>
      </c>
      <c r="E1058">
        <v>0</v>
      </c>
      <c r="F1058">
        <v>0</v>
      </c>
    </row>
    <row r="1059" spans="1:6">
      <c r="A1059">
        <v>66</v>
      </c>
      <c r="B1059">
        <v>13</v>
      </c>
      <c r="C1059" t="s">
        <v>1883</v>
      </c>
      <c r="D1059">
        <v>675</v>
      </c>
      <c r="E1059">
        <v>676</v>
      </c>
      <c r="F1059">
        <v>1351</v>
      </c>
    </row>
    <row r="1060" spans="1:6">
      <c r="A1060">
        <v>66</v>
      </c>
      <c r="B1060">
        <v>14</v>
      </c>
      <c r="C1060" t="s">
        <v>852</v>
      </c>
      <c r="D1060">
        <v>0</v>
      </c>
      <c r="E1060">
        <v>0</v>
      </c>
      <c r="F1060">
        <v>0</v>
      </c>
    </row>
    <row r="1061" spans="1:6">
      <c r="A1061">
        <v>66</v>
      </c>
      <c r="B1061">
        <v>15</v>
      </c>
      <c r="C1061" t="s">
        <v>1884</v>
      </c>
      <c r="D1061">
        <v>0</v>
      </c>
      <c r="E1061">
        <v>0</v>
      </c>
      <c r="F1061">
        <v>0</v>
      </c>
    </row>
    <row r="1062" spans="1:6">
      <c r="A1062">
        <v>66</v>
      </c>
      <c r="B1062">
        <v>16</v>
      </c>
      <c r="C1062" t="s">
        <v>1885</v>
      </c>
      <c r="D1062">
        <v>0</v>
      </c>
      <c r="E1062">
        <v>0</v>
      </c>
      <c r="F1062">
        <v>0</v>
      </c>
    </row>
    <row r="1063" spans="1:6">
      <c r="A1063">
        <v>66</v>
      </c>
      <c r="B1063">
        <v>17</v>
      </c>
      <c r="C1063" t="s">
        <v>1886</v>
      </c>
      <c r="D1063">
        <v>167</v>
      </c>
      <c r="E1063">
        <v>168</v>
      </c>
      <c r="F1063">
        <v>335</v>
      </c>
    </row>
    <row r="1064" spans="1:6">
      <c r="A1064">
        <v>66</v>
      </c>
      <c r="B1064">
        <v>18</v>
      </c>
      <c r="C1064" t="s">
        <v>1887</v>
      </c>
      <c r="D1064">
        <v>0</v>
      </c>
      <c r="E1064">
        <v>0</v>
      </c>
      <c r="F1064">
        <v>0</v>
      </c>
    </row>
    <row r="1065" spans="1:6">
      <c r="A1065">
        <v>66</v>
      </c>
      <c r="B1065">
        <v>19</v>
      </c>
      <c r="C1065" t="s">
        <v>1888</v>
      </c>
      <c r="D1065">
        <v>0</v>
      </c>
      <c r="E1065">
        <v>0</v>
      </c>
      <c r="F1065">
        <v>0</v>
      </c>
    </row>
    <row r="1066" spans="1:6">
      <c r="A1066">
        <v>66</v>
      </c>
      <c r="B1066">
        <v>20</v>
      </c>
      <c r="C1066" t="s">
        <v>1889</v>
      </c>
      <c r="D1066">
        <v>0</v>
      </c>
      <c r="E1066">
        <v>0</v>
      </c>
      <c r="F1066">
        <v>0</v>
      </c>
    </row>
    <row r="1067" spans="1:6">
      <c r="A1067">
        <v>66</v>
      </c>
      <c r="B1067">
        <v>21</v>
      </c>
      <c r="C1067" t="s">
        <v>1890</v>
      </c>
      <c r="D1067">
        <v>0</v>
      </c>
      <c r="E1067">
        <v>0</v>
      </c>
      <c r="F1067">
        <v>0</v>
      </c>
    </row>
    <row r="1068" spans="1:6">
      <c r="A1068">
        <v>66</v>
      </c>
      <c r="B1068">
        <v>22</v>
      </c>
      <c r="C1068" t="s">
        <v>1891</v>
      </c>
      <c r="D1068">
        <v>0</v>
      </c>
      <c r="E1068">
        <v>0</v>
      </c>
      <c r="F1068">
        <v>0</v>
      </c>
    </row>
    <row r="1069" spans="1:6">
      <c r="A1069">
        <v>66</v>
      </c>
      <c r="B1069">
        <v>23</v>
      </c>
      <c r="C1069" t="s">
        <v>1892</v>
      </c>
      <c r="D1069">
        <v>0</v>
      </c>
      <c r="E1069">
        <v>0</v>
      </c>
      <c r="F1069">
        <v>0</v>
      </c>
    </row>
    <row r="1070" spans="1:6">
      <c r="A1070">
        <v>66</v>
      </c>
      <c r="B1070">
        <v>24</v>
      </c>
      <c r="C1070" t="s">
        <v>1893</v>
      </c>
      <c r="D1070">
        <v>0</v>
      </c>
      <c r="E1070">
        <v>0</v>
      </c>
      <c r="F1070">
        <v>0</v>
      </c>
    </row>
    <row r="1071" spans="1:6">
      <c r="A1071">
        <v>67</v>
      </c>
      <c r="B1071">
        <v>1</v>
      </c>
      <c r="C1071" t="s">
        <v>1894</v>
      </c>
      <c r="D1071">
        <v>0</v>
      </c>
      <c r="E1071">
        <v>0</v>
      </c>
      <c r="F1071">
        <v>0</v>
      </c>
    </row>
    <row r="1072" spans="1:6">
      <c r="A1072">
        <v>67</v>
      </c>
      <c r="B1072">
        <v>2</v>
      </c>
      <c r="C1072" t="s">
        <v>1895</v>
      </c>
      <c r="D1072">
        <v>0</v>
      </c>
      <c r="E1072">
        <v>0</v>
      </c>
      <c r="F1072">
        <v>0</v>
      </c>
    </row>
    <row r="1073" spans="1:6">
      <c r="A1073">
        <v>67</v>
      </c>
      <c r="B1073">
        <v>3</v>
      </c>
      <c r="C1073" t="s">
        <v>1896</v>
      </c>
      <c r="D1073">
        <v>0</v>
      </c>
      <c r="E1073">
        <v>0</v>
      </c>
      <c r="F1073">
        <v>0</v>
      </c>
    </row>
    <row r="1074" spans="1:6">
      <c r="A1074">
        <v>67</v>
      </c>
      <c r="B1074">
        <v>4</v>
      </c>
      <c r="C1074" t="s">
        <v>1081</v>
      </c>
      <c r="D1074">
        <v>0</v>
      </c>
      <c r="E1074">
        <v>0</v>
      </c>
      <c r="F1074">
        <v>0</v>
      </c>
    </row>
    <row r="1075" spans="1:6">
      <c r="A1075">
        <v>67</v>
      </c>
      <c r="B1075">
        <v>5</v>
      </c>
      <c r="C1075" t="s">
        <v>1897</v>
      </c>
      <c r="D1075">
        <v>0</v>
      </c>
      <c r="E1075">
        <v>0</v>
      </c>
      <c r="F1075">
        <v>0</v>
      </c>
    </row>
    <row r="1076" spans="1:6">
      <c r="A1076">
        <v>67</v>
      </c>
      <c r="B1076">
        <v>6</v>
      </c>
      <c r="C1076" t="s">
        <v>1898</v>
      </c>
      <c r="D1076">
        <v>0</v>
      </c>
      <c r="E1076">
        <v>0</v>
      </c>
      <c r="F1076">
        <v>0</v>
      </c>
    </row>
    <row r="1077" spans="1:6">
      <c r="A1077">
        <v>67</v>
      </c>
      <c r="B1077">
        <v>7</v>
      </c>
      <c r="C1077" t="s">
        <v>1899</v>
      </c>
      <c r="D1077">
        <v>0</v>
      </c>
      <c r="E1077">
        <v>0</v>
      </c>
      <c r="F1077">
        <v>0</v>
      </c>
    </row>
    <row r="1078" spans="1:6">
      <c r="A1078">
        <v>67</v>
      </c>
      <c r="B1078">
        <v>8</v>
      </c>
      <c r="C1078" t="s">
        <v>1900</v>
      </c>
      <c r="D1078">
        <v>0</v>
      </c>
      <c r="E1078">
        <v>0</v>
      </c>
      <c r="F1078">
        <v>0</v>
      </c>
    </row>
    <row r="1079" spans="1:6">
      <c r="A1079">
        <v>67</v>
      </c>
      <c r="B1079">
        <v>9</v>
      </c>
      <c r="C1079" t="s">
        <v>1901</v>
      </c>
      <c r="D1079">
        <v>0</v>
      </c>
      <c r="E1079">
        <v>0</v>
      </c>
      <c r="F1079">
        <v>0</v>
      </c>
    </row>
    <row r="1080" spans="1:6">
      <c r="A1080">
        <v>67</v>
      </c>
      <c r="B1080">
        <v>10</v>
      </c>
      <c r="C1080" t="s">
        <v>1902</v>
      </c>
      <c r="D1080">
        <v>0</v>
      </c>
      <c r="E1080">
        <v>0</v>
      </c>
      <c r="F1080">
        <v>0</v>
      </c>
    </row>
    <row r="1081" spans="1:6">
      <c r="A1081">
        <v>67</v>
      </c>
      <c r="B1081">
        <v>11</v>
      </c>
      <c r="C1081" t="s">
        <v>1903</v>
      </c>
      <c r="D1081">
        <v>0</v>
      </c>
      <c r="E1081">
        <v>0</v>
      </c>
      <c r="F1081">
        <v>0</v>
      </c>
    </row>
    <row r="1082" spans="1:6">
      <c r="A1082">
        <v>67</v>
      </c>
      <c r="B1082">
        <v>12</v>
      </c>
      <c r="C1082" t="s">
        <v>1173</v>
      </c>
      <c r="D1082">
        <v>0</v>
      </c>
      <c r="E1082">
        <v>0</v>
      </c>
      <c r="F1082">
        <v>0</v>
      </c>
    </row>
    <row r="1083" spans="1:6">
      <c r="A1083">
        <v>67</v>
      </c>
      <c r="B1083">
        <v>13</v>
      </c>
      <c r="C1083" t="s">
        <v>1904</v>
      </c>
      <c r="D1083">
        <v>0</v>
      </c>
      <c r="E1083">
        <v>0</v>
      </c>
      <c r="F1083">
        <v>0</v>
      </c>
    </row>
    <row r="1084" spans="1:6">
      <c r="A1084">
        <v>67</v>
      </c>
      <c r="B1084">
        <v>14</v>
      </c>
      <c r="C1084" t="s">
        <v>1905</v>
      </c>
      <c r="D1084">
        <v>0</v>
      </c>
      <c r="E1084">
        <v>0</v>
      </c>
      <c r="F1084">
        <v>0</v>
      </c>
    </row>
    <row r="1085" spans="1:6">
      <c r="A1085">
        <v>67</v>
      </c>
      <c r="B1085">
        <v>15</v>
      </c>
      <c r="C1085" t="s">
        <v>1906</v>
      </c>
      <c r="D1085">
        <v>0</v>
      </c>
      <c r="E1085">
        <v>0</v>
      </c>
      <c r="F1085">
        <v>0</v>
      </c>
    </row>
    <row r="1086" spans="1:6">
      <c r="A1086">
        <v>67</v>
      </c>
      <c r="B1086">
        <v>16</v>
      </c>
      <c r="C1086" t="s">
        <v>1907</v>
      </c>
      <c r="D1086">
        <v>0</v>
      </c>
      <c r="E1086">
        <v>0</v>
      </c>
      <c r="F1086">
        <v>0</v>
      </c>
    </row>
    <row r="1087" spans="1:6">
      <c r="A1087">
        <v>67</v>
      </c>
      <c r="B1087">
        <v>17</v>
      </c>
      <c r="C1087" t="s">
        <v>1908</v>
      </c>
      <c r="D1087">
        <v>0</v>
      </c>
      <c r="E1087">
        <v>0</v>
      </c>
      <c r="F1087">
        <v>0</v>
      </c>
    </row>
    <row r="1088" spans="1:6">
      <c r="A1088">
        <v>67</v>
      </c>
      <c r="B1088">
        <v>18</v>
      </c>
      <c r="C1088" t="s">
        <v>1909</v>
      </c>
      <c r="D1088">
        <v>0</v>
      </c>
      <c r="E1088">
        <v>0</v>
      </c>
      <c r="F1088">
        <v>0</v>
      </c>
    </row>
    <row r="1089" spans="1:6">
      <c r="A1089">
        <v>67</v>
      </c>
      <c r="B1089">
        <v>19</v>
      </c>
      <c r="C1089" t="s">
        <v>1910</v>
      </c>
      <c r="D1089">
        <v>0</v>
      </c>
      <c r="E1089">
        <v>0</v>
      </c>
      <c r="F1089">
        <v>0</v>
      </c>
    </row>
    <row r="1090" spans="1:6">
      <c r="A1090">
        <v>67</v>
      </c>
      <c r="B1090">
        <v>20</v>
      </c>
      <c r="C1090" t="s">
        <v>1860</v>
      </c>
      <c r="D1090">
        <v>0</v>
      </c>
      <c r="E1090">
        <v>0</v>
      </c>
      <c r="F1090">
        <v>0</v>
      </c>
    </row>
    <row r="1091" spans="1:6">
      <c r="A1091">
        <v>67</v>
      </c>
      <c r="B1091">
        <v>21</v>
      </c>
      <c r="C1091" t="s">
        <v>1911</v>
      </c>
      <c r="D1091">
        <v>0</v>
      </c>
      <c r="E1091">
        <v>0</v>
      </c>
      <c r="F1091">
        <v>0</v>
      </c>
    </row>
    <row r="1092" spans="1:6">
      <c r="A1092">
        <v>70</v>
      </c>
      <c r="B1092">
        <v>1</v>
      </c>
      <c r="C1092" t="s">
        <v>1912</v>
      </c>
      <c r="D1092">
        <v>1278</v>
      </c>
      <c r="E1092">
        <v>896</v>
      </c>
      <c r="F1092">
        <v>2174</v>
      </c>
    </row>
    <row r="1093" spans="1:6">
      <c r="A1093">
        <v>70</v>
      </c>
      <c r="B1093">
        <v>2</v>
      </c>
      <c r="C1093" t="s">
        <v>169</v>
      </c>
      <c r="D1093">
        <v>2058</v>
      </c>
      <c r="E1093">
        <v>658</v>
      </c>
      <c r="F1093">
        <v>2716</v>
      </c>
    </row>
    <row r="1094" spans="1:6">
      <c r="A1094">
        <v>70</v>
      </c>
      <c r="B1094">
        <v>3</v>
      </c>
      <c r="C1094" t="s">
        <v>1058</v>
      </c>
      <c r="D1094">
        <v>2172</v>
      </c>
      <c r="E1094">
        <v>307</v>
      </c>
      <c r="F1094">
        <v>2479</v>
      </c>
    </row>
    <row r="1095" spans="1:6">
      <c r="A1095">
        <v>70</v>
      </c>
      <c r="B1095">
        <v>4</v>
      </c>
      <c r="C1095" t="s">
        <v>170</v>
      </c>
      <c r="D1095">
        <v>2287</v>
      </c>
      <c r="E1095">
        <v>1167</v>
      </c>
      <c r="F1095">
        <v>3454</v>
      </c>
    </row>
    <row r="1096" spans="1:6">
      <c r="A1096">
        <v>70</v>
      </c>
      <c r="B1096">
        <v>5</v>
      </c>
      <c r="C1096" t="s">
        <v>171</v>
      </c>
      <c r="D1096">
        <v>643</v>
      </c>
      <c r="E1096">
        <v>282</v>
      </c>
      <c r="F1096">
        <v>925</v>
      </c>
    </row>
    <row r="1097" spans="1:6">
      <c r="A1097">
        <v>70</v>
      </c>
      <c r="B1097">
        <v>6</v>
      </c>
      <c r="C1097" t="s">
        <v>172</v>
      </c>
      <c r="D1097">
        <v>2575</v>
      </c>
      <c r="E1097">
        <v>893</v>
      </c>
      <c r="F1097">
        <v>3468</v>
      </c>
    </row>
    <row r="1098" spans="1:6">
      <c r="A1098">
        <v>70</v>
      </c>
      <c r="B1098">
        <v>7</v>
      </c>
      <c r="C1098" t="s">
        <v>1061</v>
      </c>
      <c r="D1098">
        <v>1467</v>
      </c>
      <c r="E1098">
        <v>1181</v>
      </c>
      <c r="F1098">
        <v>2648</v>
      </c>
    </row>
    <row r="1099" spans="1:6">
      <c r="A1099">
        <v>70</v>
      </c>
      <c r="B1099">
        <v>8</v>
      </c>
      <c r="D1099">
        <v>0</v>
      </c>
      <c r="E1099">
        <v>0</v>
      </c>
      <c r="F1099">
        <v>0</v>
      </c>
    </row>
    <row r="1100" spans="1:6">
      <c r="A1100">
        <v>71</v>
      </c>
      <c r="B1100">
        <v>1</v>
      </c>
      <c r="C1100" t="s">
        <v>1913</v>
      </c>
      <c r="D1100">
        <v>122</v>
      </c>
      <c r="E1100">
        <v>118</v>
      </c>
      <c r="F1100">
        <v>240</v>
      </c>
    </row>
    <row r="1101" spans="1:6">
      <c r="A1101">
        <v>71</v>
      </c>
      <c r="B1101">
        <v>2</v>
      </c>
      <c r="C1101" t="s">
        <v>1914</v>
      </c>
      <c r="D1101">
        <v>58</v>
      </c>
      <c r="E1101">
        <v>147</v>
      </c>
      <c r="F1101">
        <v>205</v>
      </c>
    </row>
    <row r="1102" spans="1:6">
      <c r="A1102">
        <v>72</v>
      </c>
      <c r="B1102">
        <v>1</v>
      </c>
      <c r="C1102" t="s">
        <v>1915</v>
      </c>
      <c r="D1102">
        <v>198</v>
      </c>
      <c r="E1102">
        <v>312</v>
      </c>
      <c r="F1102">
        <v>510</v>
      </c>
    </row>
    <row r="1103" spans="1:6">
      <c r="A1103">
        <v>72</v>
      </c>
      <c r="B1103">
        <v>2</v>
      </c>
      <c r="C1103" t="s">
        <v>1916</v>
      </c>
      <c r="D1103">
        <v>262</v>
      </c>
      <c r="E1103">
        <v>68</v>
      </c>
      <c r="F1103">
        <v>330</v>
      </c>
    </row>
    <row r="1104" spans="1:6">
      <c r="A1104">
        <v>72</v>
      </c>
      <c r="B1104">
        <v>3</v>
      </c>
      <c r="C1104" t="s">
        <v>1917</v>
      </c>
      <c r="D1104">
        <v>144</v>
      </c>
      <c r="E1104">
        <v>186</v>
      </c>
      <c r="F1104">
        <v>330</v>
      </c>
    </row>
    <row r="1105" spans="1:6">
      <c r="A1105">
        <v>73</v>
      </c>
      <c r="B1105">
        <v>1</v>
      </c>
      <c r="C1105" t="s">
        <v>1918</v>
      </c>
      <c r="D1105">
        <v>65</v>
      </c>
      <c r="E1105">
        <v>360</v>
      </c>
      <c r="F1105">
        <v>425</v>
      </c>
    </row>
    <row r="1106" spans="1:6">
      <c r="A1106">
        <v>73</v>
      </c>
      <c r="B1106">
        <v>2</v>
      </c>
      <c r="C1106" t="s">
        <v>1919</v>
      </c>
      <c r="D1106">
        <v>116</v>
      </c>
      <c r="E1106">
        <v>64</v>
      </c>
      <c r="F1106">
        <v>180</v>
      </c>
    </row>
    <row r="1107" spans="1:6">
      <c r="A1107">
        <v>74</v>
      </c>
      <c r="B1107">
        <v>1</v>
      </c>
      <c r="C1107" t="s">
        <v>1920</v>
      </c>
      <c r="D1107">
        <v>93</v>
      </c>
      <c r="E1107">
        <v>342</v>
      </c>
      <c r="F1107">
        <v>435</v>
      </c>
    </row>
    <row r="1108" spans="1:6">
      <c r="A1108">
        <v>74</v>
      </c>
      <c r="B1108">
        <v>2</v>
      </c>
      <c r="C1108" t="s">
        <v>1921</v>
      </c>
      <c r="D1108">
        <v>182</v>
      </c>
      <c r="E1108">
        <v>118</v>
      </c>
      <c r="F1108">
        <v>300</v>
      </c>
    </row>
    <row r="1109" spans="1:6">
      <c r="A1109">
        <v>75</v>
      </c>
      <c r="B1109">
        <v>1</v>
      </c>
      <c r="C1109" t="s">
        <v>1922</v>
      </c>
      <c r="D1109">
        <v>121</v>
      </c>
      <c r="E1109">
        <v>64</v>
      </c>
      <c r="F1109">
        <v>185</v>
      </c>
    </row>
    <row r="1110" spans="1:6">
      <c r="A1110">
        <v>76</v>
      </c>
      <c r="B1110">
        <v>1</v>
      </c>
      <c r="C1110" t="s">
        <v>1923</v>
      </c>
      <c r="D1110">
        <v>126</v>
      </c>
      <c r="E1110">
        <v>29</v>
      </c>
      <c r="F1110">
        <v>155</v>
      </c>
    </row>
    <row r="1111" spans="1:6">
      <c r="A1111">
        <v>77</v>
      </c>
      <c r="B1111">
        <v>1</v>
      </c>
      <c r="C1111" t="s">
        <v>1924</v>
      </c>
      <c r="D1111">
        <v>162</v>
      </c>
      <c r="E1111">
        <v>40</v>
      </c>
      <c r="F1111">
        <v>202</v>
      </c>
    </row>
    <row r="1112" spans="1:6">
      <c r="A1112">
        <v>77</v>
      </c>
      <c r="B1112">
        <v>2</v>
      </c>
      <c r="C1112" t="s">
        <v>1925</v>
      </c>
      <c r="D1112">
        <v>332</v>
      </c>
      <c r="E1112">
        <v>8</v>
      </c>
      <c r="F1112">
        <v>340</v>
      </c>
    </row>
    <row r="1113" spans="1:6">
      <c r="A1113">
        <v>77</v>
      </c>
      <c r="B1113">
        <v>3</v>
      </c>
      <c r="C1113" t="s">
        <v>1926</v>
      </c>
      <c r="D1113">
        <v>319</v>
      </c>
      <c r="E1113">
        <v>46</v>
      </c>
      <c r="F1113">
        <v>365</v>
      </c>
    </row>
    <row r="1114" spans="1:6">
      <c r="A1114">
        <v>77</v>
      </c>
      <c r="B1114">
        <v>4</v>
      </c>
      <c r="C1114" t="s">
        <v>1927</v>
      </c>
      <c r="D1114">
        <v>158</v>
      </c>
      <c r="E1114">
        <v>95</v>
      </c>
      <c r="F1114">
        <v>253</v>
      </c>
    </row>
    <row r="1115" spans="1:6">
      <c r="A1115">
        <v>78</v>
      </c>
      <c r="B1115">
        <v>1</v>
      </c>
      <c r="C1115" t="s">
        <v>1928</v>
      </c>
      <c r="D1115">
        <v>237</v>
      </c>
      <c r="E1115">
        <v>238</v>
      </c>
      <c r="F1115">
        <v>475</v>
      </c>
    </row>
    <row r="1116" spans="1:6">
      <c r="A1116">
        <v>78</v>
      </c>
      <c r="B1116">
        <v>2</v>
      </c>
      <c r="C1116" t="s">
        <v>1929</v>
      </c>
      <c r="D1116">
        <v>178</v>
      </c>
      <c r="E1116">
        <v>97</v>
      </c>
      <c r="F1116">
        <v>275</v>
      </c>
    </row>
    <row r="1117" spans="1:6">
      <c r="A1117">
        <v>78</v>
      </c>
      <c r="B1117">
        <v>3</v>
      </c>
      <c r="C1117" t="s">
        <v>1930</v>
      </c>
      <c r="D1117">
        <v>122</v>
      </c>
      <c r="E1117">
        <v>203</v>
      </c>
      <c r="F1117">
        <v>325</v>
      </c>
    </row>
    <row r="1118" spans="1:6">
      <c r="A1118">
        <v>79</v>
      </c>
      <c r="B1118">
        <v>1</v>
      </c>
      <c r="C1118" t="s">
        <v>1931</v>
      </c>
      <c r="D1118">
        <v>323</v>
      </c>
      <c r="E1118">
        <v>147</v>
      </c>
      <c r="F1118">
        <v>470</v>
      </c>
    </row>
    <row r="1119" spans="1:6">
      <c r="A1119">
        <v>79</v>
      </c>
      <c r="B1119">
        <v>2</v>
      </c>
      <c r="C1119" t="s">
        <v>1932</v>
      </c>
      <c r="D1119">
        <v>228</v>
      </c>
      <c r="E1119">
        <v>177</v>
      </c>
      <c r="F1119">
        <v>405</v>
      </c>
    </row>
    <row r="1120" spans="1:6">
      <c r="A1120">
        <v>79</v>
      </c>
      <c r="B1120">
        <v>3</v>
      </c>
      <c r="C1120" t="s">
        <v>1933</v>
      </c>
      <c r="D1120">
        <v>183</v>
      </c>
      <c r="E1120">
        <v>112</v>
      </c>
      <c r="F1120">
        <v>295</v>
      </c>
    </row>
    <row r="1121" spans="1:6">
      <c r="A1121">
        <v>79</v>
      </c>
      <c r="B1121">
        <v>4</v>
      </c>
      <c r="C1121" t="s">
        <v>1934</v>
      </c>
      <c r="D1121">
        <v>141</v>
      </c>
      <c r="E1121">
        <v>164</v>
      </c>
      <c r="F1121">
        <v>305</v>
      </c>
    </row>
    <row r="1122" spans="1:6">
      <c r="A1122">
        <v>79</v>
      </c>
      <c r="B1122">
        <v>5</v>
      </c>
      <c r="C1122" t="s">
        <v>1935</v>
      </c>
      <c r="D1122">
        <v>273</v>
      </c>
      <c r="E1122">
        <v>217</v>
      </c>
      <c r="F1122">
        <v>490</v>
      </c>
    </row>
    <row r="1123" spans="1:6">
      <c r="A1123">
        <v>79</v>
      </c>
      <c r="B1123">
        <v>6</v>
      </c>
      <c r="C1123" t="s">
        <v>1936</v>
      </c>
      <c r="D1123">
        <v>178</v>
      </c>
      <c r="E1123">
        <v>52</v>
      </c>
      <c r="F1123">
        <v>230</v>
      </c>
    </row>
    <row r="1124" spans="1:6">
      <c r="A1124">
        <v>80</v>
      </c>
      <c r="B1124">
        <v>1</v>
      </c>
      <c r="C1124" t="s">
        <v>1937</v>
      </c>
      <c r="D1124">
        <v>274</v>
      </c>
      <c r="E1124">
        <v>81</v>
      </c>
      <c r="F1124">
        <v>355</v>
      </c>
    </row>
    <row r="1125" spans="1:6">
      <c r="A1125">
        <v>81</v>
      </c>
      <c r="B1125">
        <v>1</v>
      </c>
      <c r="C1125" t="s">
        <v>1938</v>
      </c>
      <c r="D1125">
        <v>138</v>
      </c>
      <c r="E1125">
        <v>92</v>
      </c>
      <c r="F1125">
        <v>230</v>
      </c>
    </row>
    <row r="1126" spans="1:6">
      <c r="A1126">
        <v>82</v>
      </c>
      <c r="B1126">
        <v>1</v>
      </c>
      <c r="C1126" t="s">
        <v>1939</v>
      </c>
      <c r="D1126">
        <v>213</v>
      </c>
      <c r="E1126">
        <v>122</v>
      </c>
      <c r="F1126">
        <v>335</v>
      </c>
    </row>
    <row r="1127" spans="1:6">
      <c r="A1127">
        <v>83</v>
      </c>
      <c r="B1127">
        <v>1</v>
      </c>
      <c r="C1127" t="s">
        <v>1940</v>
      </c>
      <c r="D1127">
        <v>157</v>
      </c>
      <c r="E1127">
        <v>278</v>
      </c>
      <c r="F1127">
        <v>435</v>
      </c>
    </row>
    <row r="1128" spans="1:6">
      <c r="A1128">
        <v>90</v>
      </c>
      <c r="B1128">
        <v>1</v>
      </c>
      <c r="C1128" t="s">
        <v>1941</v>
      </c>
      <c r="D1128">
        <v>2000</v>
      </c>
      <c r="E1128">
        <v>2000</v>
      </c>
      <c r="F1128">
        <v>4000</v>
      </c>
    </row>
    <row r="1129" spans="1:6">
      <c r="A1129">
        <v>90</v>
      </c>
      <c r="B1129">
        <v>2</v>
      </c>
      <c r="C1129" t="s">
        <v>1942</v>
      </c>
      <c r="D1129">
        <v>2000</v>
      </c>
      <c r="E1129">
        <v>2000</v>
      </c>
      <c r="F1129">
        <v>4000</v>
      </c>
    </row>
    <row r="1130" spans="1:6">
      <c r="A1130">
        <v>90</v>
      </c>
      <c r="B1130">
        <v>3</v>
      </c>
      <c r="C1130" t="s">
        <v>1943</v>
      </c>
      <c r="D1130">
        <v>2000</v>
      </c>
      <c r="E1130">
        <v>2000</v>
      </c>
      <c r="F1130">
        <v>4000</v>
      </c>
    </row>
    <row r="1131" spans="1:6">
      <c r="A1131">
        <v>90</v>
      </c>
      <c r="B1131">
        <v>4</v>
      </c>
      <c r="C1131" t="s">
        <v>1944</v>
      </c>
      <c r="D1131">
        <v>2000</v>
      </c>
      <c r="E1131">
        <v>2000</v>
      </c>
      <c r="F1131">
        <v>4000</v>
      </c>
    </row>
    <row r="1132" spans="1:6">
      <c r="A1132">
        <v>90</v>
      </c>
      <c r="B1132">
        <v>5</v>
      </c>
      <c r="C1132" t="s">
        <v>1945</v>
      </c>
      <c r="D1132">
        <v>2000</v>
      </c>
      <c r="E1132">
        <v>2000</v>
      </c>
      <c r="F1132">
        <v>4000</v>
      </c>
    </row>
    <row r="1133" spans="1:6">
      <c r="A1133">
        <v>95</v>
      </c>
      <c r="B1133">
        <v>1</v>
      </c>
      <c r="C1133" t="s">
        <v>1946</v>
      </c>
      <c r="D1133">
        <v>2000</v>
      </c>
      <c r="E1133">
        <v>2000</v>
      </c>
      <c r="F1133">
        <v>4000</v>
      </c>
    </row>
    <row r="1134" spans="1:6">
      <c r="A1134">
        <v>95</v>
      </c>
      <c r="B1134">
        <v>2</v>
      </c>
      <c r="C1134" t="s">
        <v>1947</v>
      </c>
      <c r="D1134">
        <v>2000</v>
      </c>
      <c r="E1134">
        <v>2000</v>
      </c>
      <c r="F1134">
        <v>4000</v>
      </c>
    </row>
    <row r="1135" spans="1:6">
      <c r="A1135">
        <v>95</v>
      </c>
      <c r="B1135">
        <v>3</v>
      </c>
      <c r="C1135" t="s">
        <v>1948</v>
      </c>
      <c r="D1135">
        <v>2000</v>
      </c>
      <c r="E1135">
        <v>2000</v>
      </c>
      <c r="F1135">
        <v>4000</v>
      </c>
    </row>
    <row r="1136" spans="1:6">
      <c r="A1136">
        <v>95</v>
      </c>
      <c r="B1136">
        <v>4</v>
      </c>
      <c r="C1136" t="s">
        <v>1949</v>
      </c>
      <c r="D1136">
        <v>2000</v>
      </c>
      <c r="E1136">
        <v>2000</v>
      </c>
      <c r="F1136">
        <v>4000</v>
      </c>
    </row>
    <row r="1137" spans="1:6">
      <c r="A1137">
        <v>95</v>
      </c>
      <c r="B1137">
        <v>5</v>
      </c>
      <c r="C1137" t="s">
        <v>1950</v>
      </c>
      <c r="D1137">
        <v>2000</v>
      </c>
      <c r="E1137">
        <v>2000</v>
      </c>
      <c r="F1137">
        <v>4000</v>
      </c>
    </row>
    <row r="1138" spans="1:6">
      <c r="A1138">
        <v>98</v>
      </c>
      <c r="B1138">
        <v>1</v>
      </c>
      <c r="C1138" t="s">
        <v>1951</v>
      </c>
      <c r="D1138">
        <v>2000</v>
      </c>
      <c r="E1138">
        <v>2000</v>
      </c>
      <c r="F1138">
        <v>4000</v>
      </c>
    </row>
    <row r="1139" spans="1:6">
      <c r="A1139">
        <v>98</v>
      </c>
      <c r="B1139">
        <v>2</v>
      </c>
      <c r="C1139" t="s">
        <v>1952</v>
      </c>
      <c r="D1139">
        <v>2000</v>
      </c>
      <c r="E1139">
        <v>2000</v>
      </c>
      <c r="F1139">
        <v>4000</v>
      </c>
    </row>
    <row r="1140" spans="1:6">
      <c r="A1140">
        <v>98</v>
      </c>
      <c r="B1140">
        <v>3</v>
      </c>
      <c r="C1140" t="s">
        <v>1953</v>
      </c>
      <c r="D1140">
        <v>2000</v>
      </c>
      <c r="E1140">
        <v>2000</v>
      </c>
      <c r="F1140">
        <v>4000</v>
      </c>
    </row>
    <row r="1141" spans="1:6">
      <c r="A1141">
        <v>98</v>
      </c>
      <c r="B1141">
        <v>4</v>
      </c>
      <c r="C1141" t="s">
        <v>1954</v>
      </c>
      <c r="D1141">
        <v>2000</v>
      </c>
      <c r="E1141">
        <v>2000</v>
      </c>
      <c r="F1141">
        <v>4000</v>
      </c>
    </row>
    <row r="1142" spans="1:6">
      <c r="A1142">
        <v>98</v>
      </c>
      <c r="B1142">
        <v>5</v>
      </c>
      <c r="C1142" t="s">
        <v>1955</v>
      </c>
      <c r="D1142">
        <v>2000</v>
      </c>
      <c r="E1142">
        <v>2000</v>
      </c>
      <c r="F1142">
        <v>4000</v>
      </c>
    </row>
    <row r="1143" spans="1:6">
      <c r="A1143">
        <v>100</v>
      </c>
      <c r="B1143">
        <v>1</v>
      </c>
      <c r="C1143" t="s">
        <v>842</v>
      </c>
      <c r="D1143">
        <v>62</v>
      </c>
      <c r="E1143">
        <v>35</v>
      </c>
      <c r="F1143">
        <v>97</v>
      </c>
    </row>
    <row r="1144" spans="1:6">
      <c r="A1144">
        <v>100</v>
      </c>
      <c r="B1144">
        <v>2</v>
      </c>
      <c r="C1144" t="s">
        <v>843</v>
      </c>
      <c r="D1144">
        <v>416</v>
      </c>
      <c r="E1144">
        <v>362</v>
      </c>
      <c r="F1144">
        <v>778</v>
      </c>
    </row>
    <row r="1145" spans="1:6">
      <c r="A1145">
        <v>100</v>
      </c>
      <c r="B1145">
        <v>3</v>
      </c>
      <c r="C1145" t="s">
        <v>844</v>
      </c>
      <c r="D1145">
        <v>57</v>
      </c>
      <c r="E1145">
        <v>0</v>
      </c>
      <c r="F1145">
        <v>57</v>
      </c>
    </row>
    <row r="1146" spans="1:6">
      <c r="A1146">
        <v>100</v>
      </c>
      <c r="B1146">
        <v>4</v>
      </c>
      <c r="C1146" t="s">
        <v>845</v>
      </c>
      <c r="D1146">
        <v>148</v>
      </c>
      <c r="E1146">
        <v>202</v>
      </c>
      <c r="F1146">
        <v>350</v>
      </c>
    </row>
    <row r="1147" spans="1:6">
      <c r="A1147">
        <v>100</v>
      </c>
      <c r="B1147">
        <v>5</v>
      </c>
      <c r="C1147" t="s">
        <v>846</v>
      </c>
      <c r="D1147">
        <v>83</v>
      </c>
      <c r="E1147">
        <v>54</v>
      </c>
      <c r="F1147">
        <v>137</v>
      </c>
    </row>
    <row r="1148" spans="1:6">
      <c r="A1148">
        <v>100</v>
      </c>
      <c r="B1148">
        <v>6</v>
      </c>
      <c r="C1148" t="s">
        <v>847</v>
      </c>
      <c r="D1148">
        <v>196</v>
      </c>
      <c r="E1148">
        <v>70</v>
      </c>
      <c r="F1148">
        <v>266</v>
      </c>
    </row>
    <row r="1149" spans="1:6">
      <c r="A1149">
        <v>100</v>
      </c>
      <c r="B1149">
        <v>7</v>
      </c>
      <c r="C1149" t="s">
        <v>848</v>
      </c>
      <c r="D1149">
        <v>686</v>
      </c>
      <c r="E1149">
        <v>393</v>
      </c>
      <c r="F1149">
        <v>1079</v>
      </c>
    </row>
    <row r="1150" spans="1:6">
      <c r="A1150">
        <v>100</v>
      </c>
      <c r="B1150">
        <v>8</v>
      </c>
      <c r="C1150" t="s">
        <v>849</v>
      </c>
      <c r="D1150">
        <v>194</v>
      </c>
      <c r="E1150">
        <v>105</v>
      </c>
      <c r="F1150">
        <v>299</v>
      </c>
    </row>
    <row r="1151" spans="1:6">
      <c r="A1151">
        <v>100</v>
      </c>
      <c r="B1151">
        <v>9</v>
      </c>
      <c r="C1151" t="s">
        <v>850</v>
      </c>
      <c r="D1151">
        <v>204</v>
      </c>
      <c r="E1151">
        <v>369</v>
      </c>
      <c r="F1151">
        <v>573</v>
      </c>
    </row>
    <row r="1152" spans="1:6">
      <c r="A1152">
        <v>100</v>
      </c>
      <c r="B1152">
        <v>10</v>
      </c>
      <c r="C1152" t="s">
        <v>851</v>
      </c>
      <c r="D1152">
        <v>643</v>
      </c>
      <c r="E1152">
        <v>337</v>
      </c>
      <c r="F1152">
        <v>980</v>
      </c>
    </row>
    <row r="1153" spans="1:6">
      <c r="A1153">
        <v>100</v>
      </c>
      <c r="B1153">
        <v>11</v>
      </c>
      <c r="C1153" t="s">
        <v>852</v>
      </c>
      <c r="D1153">
        <v>136</v>
      </c>
      <c r="E1153">
        <v>296</v>
      </c>
      <c r="F1153">
        <v>432</v>
      </c>
    </row>
    <row r="1154" spans="1:6">
      <c r="A1154">
        <v>100</v>
      </c>
      <c r="B1154">
        <v>12</v>
      </c>
      <c r="C1154" t="s">
        <v>853</v>
      </c>
      <c r="D1154">
        <v>983</v>
      </c>
      <c r="E1154">
        <v>464</v>
      </c>
      <c r="F1154">
        <v>1447</v>
      </c>
    </row>
    <row r="1155" spans="1:6">
      <c r="A1155">
        <v>100</v>
      </c>
      <c r="B1155">
        <v>13</v>
      </c>
      <c r="C1155" t="s">
        <v>854</v>
      </c>
      <c r="D1155">
        <v>212</v>
      </c>
      <c r="E1155">
        <v>112</v>
      </c>
      <c r="F1155">
        <v>324</v>
      </c>
    </row>
    <row r="1156" spans="1:6">
      <c r="A1156">
        <v>100</v>
      </c>
      <c r="B1156">
        <v>14</v>
      </c>
      <c r="C1156" t="s">
        <v>855</v>
      </c>
      <c r="D1156">
        <v>600</v>
      </c>
      <c r="E1156">
        <v>572</v>
      </c>
      <c r="F1156">
        <v>1172</v>
      </c>
    </row>
    <row r="1157" spans="1:6">
      <c r="A1157">
        <v>100</v>
      </c>
      <c r="B1157">
        <v>15</v>
      </c>
      <c r="C1157" t="s">
        <v>856</v>
      </c>
      <c r="D1157">
        <v>116</v>
      </c>
      <c r="E1157">
        <v>0</v>
      </c>
      <c r="F1157">
        <v>116</v>
      </c>
    </row>
    <row r="1158" spans="1:6">
      <c r="A1158">
        <v>100</v>
      </c>
      <c r="B1158">
        <v>16</v>
      </c>
      <c r="C1158" t="s">
        <v>857</v>
      </c>
      <c r="D1158">
        <v>684</v>
      </c>
      <c r="E1158">
        <v>3</v>
      </c>
      <c r="F1158">
        <v>687</v>
      </c>
    </row>
    <row r="1159" spans="1:6">
      <c r="A1159">
        <v>100</v>
      </c>
      <c r="B1159">
        <v>17</v>
      </c>
      <c r="C1159" t="s">
        <v>858</v>
      </c>
      <c r="D1159">
        <v>747</v>
      </c>
      <c r="E1159">
        <v>0</v>
      </c>
      <c r="F1159">
        <v>747</v>
      </c>
    </row>
    <row r="1160" spans="1:6">
      <c r="A1160">
        <v>100</v>
      </c>
      <c r="B1160">
        <v>18</v>
      </c>
      <c r="C1160" t="s">
        <v>859</v>
      </c>
      <c r="D1160">
        <v>83</v>
      </c>
      <c r="E1160">
        <v>0</v>
      </c>
      <c r="F1160">
        <v>83</v>
      </c>
    </row>
    <row r="1161" spans="1:6">
      <c r="A1161">
        <v>100</v>
      </c>
      <c r="B1161">
        <v>19</v>
      </c>
      <c r="C1161" t="s">
        <v>860</v>
      </c>
      <c r="D1161">
        <v>116</v>
      </c>
      <c r="E1161">
        <v>3</v>
      </c>
      <c r="F1161">
        <v>119</v>
      </c>
    </row>
    <row r="1162" spans="1:6">
      <c r="A1162">
        <v>100</v>
      </c>
      <c r="B1162">
        <v>20</v>
      </c>
      <c r="C1162" t="s">
        <v>861</v>
      </c>
      <c r="D1162">
        <v>75</v>
      </c>
      <c r="E1162">
        <v>0</v>
      </c>
      <c r="F1162">
        <v>75</v>
      </c>
    </row>
    <row r="1163" spans="1:6">
      <c r="A1163">
        <v>100</v>
      </c>
      <c r="B1163">
        <v>21</v>
      </c>
      <c r="C1163" t="s">
        <v>862</v>
      </c>
      <c r="D1163">
        <v>30</v>
      </c>
      <c r="E1163">
        <v>0</v>
      </c>
      <c r="F1163">
        <v>30</v>
      </c>
    </row>
    <row r="1164" spans="1:6">
      <c r="A1164">
        <v>100</v>
      </c>
      <c r="B1164">
        <v>22</v>
      </c>
      <c r="C1164" t="s">
        <v>863</v>
      </c>
      <c r="D1164">
        <v>35</v>
      </c>
      <c r="E1164">
        <v>0</v>
      </c>
      <c r="F1164">
        <v>35</v>
      </c>
    </row>
    <row r="1165" spans="1:6">
      <c r="A1165">
        <v>100</v>
      </c>
      <c r="B1165">
        <v>23</v>
      </c>
      <c r="C1165" t="s">
        <v>864</v>
      </c>
      <c r="D1165">
        <v>601</v>
      </c>
      <c r="E1165">
        <v>199</v>
      </c>
      <c r="F1165">
        <v>800</v>
      </c>
    </row>
    <row r="1166" spans="1:6">
      <c r="A1166">
        <v>100</v>
      </c>
      <c r="B1166">
        <v>24</v>
      </c>
      <c r="C1166" t="s">
        <v>865</v>
      </c>
      <c r="D1166">
        <v>136</v>
      </c>
      <c r="E1166">
        <v>15</v>
      </c>
      <c r="F1166">
        <v>151</v>
      </c>
    </row>
    <row r="1167" spans="1:6">
      <c r="A1167">
        <v>100</v>
      </c>
      <c r="B1167">
        <v>25</v>
      </c>
      <c r="C1167" t="s">
        <v>866</v>
      </c>
      <c r="D1167">
        <v>108</v>
      </c>
      <c r="E1167">
        <v>14</v>
      </c>
      <c r="F1167">
        <v>122</v>
      </c>
    </row>
    <row r="1168" spans="1:6">
      <c r="A1168">
        <v>100</v>
      </c>
      <c r="B1168">
        <v>26</v>
      </c>
      <c r="C1168" t="s">
        <v>867</v>
      </c>
      <c r="D1168">
        <v>60</v>
      </c>
      <c r="E1168">
        <v>0</v>
      </c>
      <c r="F1168">
        <v>60</v>
      </c>
    </row>
    <row r="1169" spans="1:6">
      <c r="A1169">
        <v>101</v>
      </c>
      <c r="B1169">
        <v>1</v>
      </c>
      <c r="C1169" t="s">
        <v>868</v>
      </c>
      <c r="D1169">
        <v>37</v>
      </c>
      <c r="E1169">
        <v>0</v>
      </c>
      <c r="F1169">
        <v>37</v>
      </c>
    </row>
    <row r="1170" spans="1:6">
      <c r="A1170">
        <v>101</v>
      </c>
      <c r="B1170">
        <v>2</v>
      </c>
      <c r="C1170" t="s">
        <v>869</v>
      </c>
      <c r="D1170">
        <v>103</v>
      </c>
      <c r="E1170">
        <v>0</v>
      </c>
      <c r="F1170">
        <v>103</v>
      </c>
    </row>
    <row r="1171" spans="1:6">
      <c r="A1171">
        <v>101</v>
      </c>
      <c r="B1171">
        <v>3</v>
      </c>
      <c r="C1171" t="s">
        <v>870</v>
      </c>
      <c r="D1171">
        <v>231</v>
      </c>
      <c r="E1171">
        <v>164</v>
      </c>
      <c r="F1171">
        <v>395</v>
      </c>
    </row>
    <row r="1172" spans="1:6">
      <c r="A1172">
        <v>101</v>
      </c>
      <c r="B1172">
        <v>4</v>
      </c>
      <c r="C1172" t="s">
        <v>871</v>
      </c>
      <c r="D1172">
        <v>83</v>
      </c>
      <c r="E1172">
        <v>0</v>
      </c>
      <c r="F1172">
        <v>83</v>
      </c>
    </row>
    <row r="1173" spans="1:6">
      <c r="A1173">
        <v>101</v>
      </c>
      <c r="B1173">
        <v>5</v>
      </c>
      <c r="C1173" t="s">
        <v>872</v>
      </c>
      <c r="D1173">
        <v>202</v>
      </c>
      <c r="E1173">
        <v>27</v>
      </c>
      <c r="F1173">
        <v>229</v>
      </c>
    </row>
    <row r="1174" spans="1:6">
      <c r="A1174">
        <v>101</v>
      </c>
      <c r="B1174">
        <v>6</v>
      </c>
      <c r="C1174" t="s">
        <v>873</v>
      </c>
      <c r="D1174">
        <v>54</v>
      </c>
      <c r="E1174">
        <v>0</v>
      </c>
      <c r="F1174">
        <v>54</v>
      </c>
    </row>
    <row r="1175" spans="1:6">
      <c r="A1175">
        <v>101</v>
      </c>
      <c r="B1175">
        <v>7</v>
      </c>
      <c r="C1175" t="s">
        <v>874</v>
      </c>
      <c r="D1175">
        <v>20</v>
      </c>
      <c r="E1175">
        <v>0</v>
      </c>
      <c r="F1175">
        <v>20</v>
      </c>
    </row>
    <row r="1176" spans="1:6">
      <c r="A1176">
        <v>101</v>
      </c>
      <c r="B1176">
        <v>8</v>
      </c>
      <c r="C1176" t="s">
        <v>875</v>
      </c>
      <c r="D1176">
        <v>41</v>
      </c>
      <c r="E1176">
        <v>0</v>
      </c>
      <c r="F1176">
        <v>41</v>
      </c>
    </row>
    <row r="1177" spans="1:6">
      <c r="A1177">
        <v>101</v>
      </c>
      <c r="B1177">
        <v>9</v>
      </c>
      <c r="C1177" t="s">
        <v>876</v>
      </c>
      <c r="D1177">
        <v>15</v>
      </c>
      <c r="E1177">
        <v>0</v>
      </c>
      <c r="F1177">
        <v>15</v>
      </c>
    </row>
    <row r="1178" spans="1:6">
      <c r="A1178">
        <v>101</v>
      </c>
      <c r="B1178">
        <v>10</v>
      </c>
      <c r="C1178" t="s">
        <v>877</v>
      </c>
      <c r="D1178">
        <v>144</v>
      </c>
      <c r="E1178">
        <v>0</v>
      </c>
      <c r="F1178">
        <v>144</v>
      </c>
    </row>
    <row r="1179" spans="1:6">
      <c r="A1179">
        <v>101</v>
      </c>
      <c r="B1179">
        <v>11</v>
      </c>
      <c r="C1179" t="s">
        <v>878</v>
      </c>
      <c r="D1179">
        <v>196</v>
      </c>
      <c r="E1179">
        <v>0</v>
      </c>
      <c r="F1179">
        <v>196</v>
      </c>
    </row>
    <row r="1180" spans="1:6">
      <c r="A1180">
        <v>101</v>
      </c>
      <c r="B1180">
        <v>12</v>
      </c>
      <c r="C1180" t="s">
        <v>879</v>
      </c>
      <c r="D1180">
        <v>57</v>
      </c>
      <c r="E1180">
        <v>0</v>
      </c>
      <c r="F1180">
        <v>57</v>
      </c>
    </row>
    <row r="1181" spans="1:6">
      <c r="A1181">
        <v>101</v>
      </c>
      <c r="B1181">
        <v>13</v>
      </c>
      <c r="C1181" t="s">
        <v>880</v>
      </c>
      <c r="D1181">
        <v>76</v>
      </c>
      <c r="E1181">
        <v>0</v>
      </c>
      <c r="F1181">
        <v>76</v>
      </c>
    </row>
    <row r="1182" spans="1:6">
      <c r="A1182">
        <v>101</v>
      </c>
      <c r="B1182">
        <v>14</v>
      </c>
      <c r="C1182" t="s">
        <v>881</v>
      </c>
      <c r="D1182">
        <v>45</v>
      </c>
      <c r="E1182">
        <v>0</v>
      </c>
      <c r="F1182">
        <v>45</v>
      </c>
    </row>
    <row r="1183" spans="1:6">
      <c r="A1183">
        <v>101</v>
      </c>
      <c r="B1183">
        <v>15</v>
      </c>
      <c r="C1183" t="s">
        <v>882</v>
      </c>
      <c r="D1183">
        <v>78</v>
      </c>
      <c r="E1183">
        <v>0</v>
      </c>
      <c r="F1183">
        <v>78</v>
      </c>
    </row>
    <row r="1184" spans="1:6">
      <c r="A1184">
        <v>101</v>
      </c>
      <c r="B1184">
        <v>16</v>
      </c>
      <c r="C1184" t="s">
        <v>883</v>
      </c>
      <c r="D1184">
        <v>37</v>
      </c>
      <c r="E1184">
        <v>0</v>
      </c>
      <c r="F1184">
        <v>37</v>
      </c>
    </row>
    <row r="1185" spans="1:6">
      <c r="A1185">
        <v>101</v>
      </c>
      <c r="B1185">
        <v>17</v>
      </c>
      <c r="C1185" t="s">
        <v>884</v>
      </c>
      <c r="D1185">
        <v>355</v>
      </c>
      <c r="E1185">
        <v>161</v>
      </c>
      <c r="F1185">
        <v>516</v>
      </c>
    </row>
    <row r="1186" spans="1:6">
      <c r="A1186">
        <v>101</v>
      </c>
      <c r="B1186">
        <v>18</v>
      </c>
      <c r="C1186" t="s">
        <v>885</v>
      </c>
      <c r="D1186">
        <v>142</v>
      </c>
      <c r="E1186">
        <v>37</v>
      </c>
      <c r="F1186">
        <v>179</v>
      </c>
    </row>
    <row r="1187" spans="1:6">
      <c r="A1187">
        <v>101</v>
      </c>
      <c r="B1187">
        <v>19</v>
      </c>
      <c r="C1187" t="s">
        <v>886</v>
      </c>
      <c r="D1187">
        <v>34</v>
      </c>
      <c r="E1187">
        <v>0</v>
      </c>
      <c r="F1187">
        <v>34</v>
      </c>
    </row>
    <row r="1188" spans="1:6">
      <c r="A1188">
        <v>101</v>
      </c>
      <c r="B1188">
        <v>20</v>
      </c>
      <c r="C1188" t="s">
        <v>887</v>
      </c>
      <c r="D1188">
        <v>41</v>
      </c>
      <c r="E1188">
        <v>0</v>
      </c>
      <c r="F1188">
        <v>41</v>
      </c>
    </row>
    <row r="1189" spans="1:6">
      <c r="A1189">
        <v>101</v>
      </c>
      <c r="B1189">
        <v>21</v>
      </c>
      <c r="C1189" t="s">
        <v>888</v>
      </c>
      <c r="D1189">
        <v>30</v>
      </c>
      <c r="E1189">
        <v>0</v>
      </c>
      <c r="F1189">
        <v>30</v>
      </c>
    </row>
    <row r="1190" spans="1:6">
      <c r="A1190">
        <v>101</v>
      </c>
      <c r="B1190">
        <v>22</v>
      </c>
      <c r="C1190" t="s">
        <v>889</v>
      </c>
      <c r="D1190">
        <v>67</v>
      </c>
      <c r="E1190">
        <v>0</v>
      </c>
      <c r="F1190">
        <v>67</v>
      </c>
    </row>
    <row r="1191" spans="1:6">
      <c r="A1191">
        <v>101</v>
      </c>
      <c r="B1191">
        <v>23</v>
      </c>
      <c r="C1191" t="s">
        <v>890</v>
      </c>
      <c r="D1191">
        <v>224</v>
      </c>
      <c r="E1191">
        <v>20</v>
      </c>
      <c r="F1191">
        <v>244</v>
      </c>
    </row>
    <row r="1192" spans="1:6">
      <c r="A1192">
        <v>101</v>
      </c>
      <c r="B1192">
        <v>24</v>
      </c>
      <c r="C1192" t="s">
        <v>891</v>
      </c>
      <c r="D1192">
        <v>103</v>
      </c>
      <c r="E1192">
        <v>9</v>
      </c>
      <c r="F1192">
        <v>112</v>
      </c>
    </row>
    <row r="1193" spans="1:6">
      <c r="A1193">
        <v>101</v>
      </c>
      <c r="B1193">
        <v>25</v>
      </c>
      <c r="C1193" t="s">
        <v>892</v>
      </c>
      <c r="D1193">
        <v>176</v>
      </c>
      <c r="E1193">
        <v>23</v>
      </c>
      <c r="F1193">
        <v>199</v>
      </c>
    </row>
    <row r="1194" spans="1:6">
      <c r="A1194">
        <v>102</v>
      </c>
      <c r="B1194">
        <v>1</v>
      </c>
      <c r="C1194" t="s">
        <v>893</v>
      </c>
      <c r="D1194">
        <v>461</v>
      </c>
      <c r="E1194">
        <v>105</v>
      </c>
      <c r="F1194">
        <v>566</v>
      </c>
    </row>
    <row r="1195" spans="1:6">
      <c r="A1195">
        <v>102</v>
      </c>
      <c r="B1195">
        <v>2</v>
      </c>
      <c r="C1195" t="s">
        <v>894</v>
      </c>
      <c r="D1195">
        <v>158</v>
      </c>
      <c r="E1195">
        <v>7</v>
      </c>
      <c r="F1195">
        <v>165</v>
      </c>
    </row>
    <row r="1196" spans="1:6">
      <c r="A1196">
        <v>102</v>
      </c>
      <c r="B1196">
        <v>3</v>
      </c>
      <c r="C1196" t="s">
        <v>895</v>
      </c>
      <c r="D1196">
        <v>216</v>
      </c>
      <c r="E1196">
        <v>0</v>
      </c>
      <c r="F1196">
        <v>216</v>
      </c>
    </row>
    <row r="1197" spans="1:6">
      <c r="A1197">
        <v>102</v>
      </c>
      <c r="B1197">
        <v>4</v>
      </c>
      <c r="C1197" t="s">
        <v>896</v>
      </c>
      <c r="D1197">
        <v>222</v>
      </c>
      <c r="E1197">
        <v>88</v>
      </c>
      <c r="F1197">
        <v>310</v>
      </c>
    </row>
    <row r="1198" spans="1:6">
      <c r="A1198">
        <v>102</v>
      </c>
      <c r="B1198">
        <v>5</v>
      </c>
      <c r="C1198" t="s">
        <v>897</v>
      </c>
      <c r="D1198">
        <v>206</v>
      </c>
      <c r="E1198">
        <v>29</v>
      </c>
      <c r="F1198">
        <v>235</v>
      </c>
    </row>
    <row r="1199" spans="1:6">
      <c r="A1199">
        <v>102</v>
      </c>
      <c r="B1199">
        <v>6</v>
      </c>
      <c r="C1199" t="s">
        <v>898</v>
      </c>
      <c r="D1199">
        <v>494</v>
      </c>
      <c r="E1199">
        <v>4</v>
      </c>
      <c r="F1199">
        <v>498</v>
      </c>
    </row>
    <row r="1200" spans="1:6">
      <c r="A1200">
        <v>102</v>
      </c>
      <c r="B1200">
        <v>7</v>
      </c>
      <c r="C1200" t="s">
        <v>899</v>
      </c>
      <c r="D1200">
        <v>240</v>
      </c>
      <c r="E1200">
        <v>5</v>
      </c>
      <c r="F1200">
        <v>245</v>
      </c>
    </row>
    <row r="1201" spans="1:6">
      <c r="A1201">
        <v>102</v>
      </c>
      <c r="B1201">
        <v>8</v>
      </c>
      <c r="C1201" t="s">
        <v>900</v>
      </c>
      <c r="D1201">
        <v>427</v>
      </c>
      <c r="E1201">
        <v>7</v>
      </c>
      <c r="F1201">
        <v>434</v>
      </c>
    </row>
    <row r="1202" spans="1:6">
      <c r="A1202">
        <v>102</v>
      </c>
      <c r="B1202">
        <v>9</v>
      </c>
      <c r="C1202" t="s">
        <v>901</v>
      </c>
      <c r="D1202">
        <v>128</v>
      </c>
      <c r="E1202">
        <v>0</v>
      </c>
      <c r="F1202">
        <v>128</v>
      </c>
    </row>
    <row r="1203" spans="1:6">
      <c r="A1203">
        <v>102</v>
      </c>
      <c r="B1203">
        <v>10</v>
      </c>
      <c r="C1203" t="s">
        <v>902</v>
      </c>
      <c r="D1203">
        <v>247</v>
      </c>
      <c r="E1203">
        <v>37</v>
      </c>
      <c r="F1203">
        <v>284</v>
      </c>
    </row>
    <row r="1204" spans="1:6">
      <c r="A1204">
        <v>102</v>
      </c>
      <c r="B1204">
        <v>11</v>
      </c>
      <c r="C1204" t="s">
        <v>903</v>
      </c>
      <c r="D1204">
        <v>88</v>
      </c>
      <c r="E1204">
        <v>3</v>
      </c>
      <c r="F1204">
        <v>91</v>
      </c>
    </row>
    <row r="1205" spans="1:6">
      <c r="A1205">
        <v>102</v>
      </c>
      <c r="B1205">
        <v>12</v>
      </c>
      <c r="C1205" t="s">
        <v>904</v>
      </c>
      <c r="D1205">
        <v>441</v>
      </c>
      <c r="E1205">
        <v>11</v>
      </c>
      <c r="F1205">
        <v>452</v>
      </c>
    </row>
    <row r="1206" spans="1:6">
      <c r="A1206">
        <v>102</v>
      </c>
      <c r="B1206">
        <v>13</v>
      </c>
      <c r="C1206" t="s">
        <v>905</v>
      </c>
      <c r="D1206">
        <v>64</v>
      </c>
      <c r="E1206">
        <v>53</v>
      </c>
      <c r="F1206">
        <v>117</v>
      </c>
    </row>
    <row r="1207" spans="1:6">
      <c r="A1207">
        <v>102</v>
      </c>
      <c r="B1207">
        <v>14</v>
      </c>
      <c r="C1207" t="s">
        <v>906</v>
      </c>
      <c r="D1207">
        <v>207</v>
      </c>
      <c r="E1207">
        <v>3</v>
      </c>
      <c r="F1207">
        <v>210</v>
      </c>
    </row>
    <row r="1208" spans="1:6">
      <c r="A1208">
        <v>102</v>
      </c>
      <c r="B1208">
        <v>15</v>
      </c>
      <c r="C1208" t="s">
        <v>907</v>
      </c>
      <c r="D1208">
        <v>142</v>
      </c>
      <c r="E1208">
        <v>3</v>
      </c>
      <c r="F1208">
        <v>145</v>
      </c>
    </row>
    <row r="1209" spans="1:6">
      <c r="A1209">
        <v>102</v>
      </c>
      <c r="B1209">
        <v>16</v>
      </c>
      <c r="C1209" t="s">
        <v>908</v>
      </c>
      <c r="D1209">
        <v>120</v>
      </c>
      <c r="E1209">
        <v>62</v>
      </c>
      <c r="F1209">
        <v>182</v>
      </c>
    </row>
    <row r="1210" spans="1:6">
      <c r="A1210">
        <v>102</v>
      </c>
      <c r="B1210">
        <v>17</v>
      </c>
      <c r="C1210" t="s">
        <v>909</v>
      </c>
      <c r="D1210">
        <v>1195</v>
      </c>
      <c r="E1210">
        <v>48</v>
      </c>
      <c r="F1210">
        <v>1243</v>
      </c>
    </row>
    <row r="1211" spans="1:6">
      <c r="A1211">
        <v>102</v>
      </c>
      <c r="B1211">
        <v>18</v>
      </c>
      <c r="C1211" t="s">
        <v>910</v>
      </c>
      <c r="D1211">
        <v>96</v>
      </c>
      <c r="E1211">
        <v>0</v>
      </c>
      <c r="F1211">
        <v>96</v>
      </c>
    </row>
    <row r="1212" spans="1:6">
      <c r="A1212">
        <v>102</v>
      </c>
      <c r="B1212">
        <v>19</v>
      </c>
      <c r="C1212" t="s">
        <v>911</v>
      </c>
      <c r="D1212">
        <v>134</v>
      </c>
      <c r="E1212">
        <v>0</v>
      </c>
      <c r="F1212">
        <v>134</v>
      </c>
    </row>
    <row r="1213" spans="1:6">
      <c r="A1213">
        <v>102</v>
      </c>
      <c r="B1213">
        <v>20</v>
      </c>
      <c r="C1213" t="s">
        <v>912</v>
      </c>
      <c r="D1213">
        <v>823</v>
      </c>
      <c r="E1213">
        <v>21</v>
      </c>
      <c r="F1213">
        <v>844</v>
      </c>
    </row>
    <row r="1214" spans="1:6">
      <c r="A1214">
        <v>102</v>
      </c>
      <c r="B1214">
        <v>21</v>
      </c>
      <c r="C1214" t="s">
        <v>913</v>
      </c>
      <c r="D1214">
        <v>314</v>
      </c>
      <c r="E1214">
        <v>1</v>
      </c>
      <c r="F1214">
        <v>315</v>
      </c>
    </row>
    <row r="1215" spans="1:6">
      <c r="A1215">
        <v>102</v>
      </c>
      <c r="B1215">
        <v>22</v>
      </c>
      <c r="C1215" t="s">
        <v>914</v>
      </c>
      <c r="D1215">
        <v>160</v>
      </c>
      <c r="E1215">
        <v>17</v>
      </c>
      <c r="F1215">
        <v>177</v>
      </c>
    </row>
    <row r="1216" spans="1:6">
      <c r="A1216">
        <v>102</v>
      </c>
      <c r="B1216">
        <v>23</v>
      </c>
      <c r="C1216" t="s">
        <v>915</v>
      </c>
      <c r="D1216">
        <v>139</v>
      </c>
      <c r="E1216">
        <v>0</v>
      </c>
      <c r="F1216">
        <v>139</v>
      </c>
    </row>
    <row r="1217" spans="1:6">
      <c r="A1217">
        <v>102</v>
      </c>
      <c r="B1217">
        <v>24</v>
      </c>
      <c r="C1217" t="s">
        <v>916</v>
      </c>
      <c r="D1217">
        <v>70</v>
      </c>
      <c r="E1217">
        <v>0</v>
      </c>
      <c r="F1217">
        <v>70</v>
      </c>
    </row>
    <row r="1218" spans="1:6">
      <c r="A1218">
        <v>102</v>
      </c>
      <c r="B1218">
        <v>25</v>
      </c>
      <c r="C1218" t="s">
        <v>917</v>
      </c>
      <c r="D1218">
        <v>77</v>
      </c>
      <c r="E1218">
        <v>1</v>
      </c>
      <c r="F1218">
        <v>78</v>
      </c>
    </row>
    <row r="1219" spans="1:6">
      <c r="A1219">
        <v>102</v>
      </c>
      <c r="B1219">
        <v>26</v>
      </c>
      <c r="C1219" t="s">
        <v>1956</v>
      </c>
      <c r="D1219">
        <v>100</v>
      </c>
      <c r="E1219">
        <v>0</v>
      </c>
      <c r="F1219">
        <v>100</v>
      </c>
    </row>
    <row r="1220" spans="1:6">
      <c r="A1220">
        <v>103</v>
      </c>
      <c r="B1220">
        <v>1</v>
      </c>
      <c r="C1220" t="s">
        <v>1423</v>
      </c>
      <c r="D1220">
        <v>2576</v>
      </c>
      <c r="E1220">
        <v>388</v>
      </c>
      <c r="F1220">
        <v>2964</v>
      </c>
    </row>
    <row r="1221" spans="1:6">
      <c r="A1221">
        <v>103</v>
      </c>
      <c r="B1221">
        <v>2</v>
      </c>
      <c r="C1221" t="s">
        <v>1957</v>
      </c>
      <c r="D1221">
        <v>100</v>
      </c>
      <c r="E1221">
        <v>0</v>
      </c>
      <c r="F1221">
        <v>100</v>
      </c>
    </row>
    <row r="1222" spans="1:6">
      <c r="A1222">
        <v>103</v>
      </c>
      <c r="B1222">
        <v>3</v>
      </c>
      <c r="C1222" t="s">
        <v>1958</v>
      </c>
      <c r="D1222">
        <v>100</v>
      </c>
      <c r="E1222">
        <v>0</v>
      </c>
      <c r="F1222">
        <v>100</v>
      </c>
    </row>
    <row r="1223" spans="1:6">
      <c r="A1223">
        <v>103</v>
      </c>
      <c r="B1223">
        <v>4</v>
      </c>
      <c r="C1223" t="s">
        <v>1959</v>
      </c>
      <c r="D1223">
        <v>100</v>
      </c>
      <c r="E1223">
        <v>0</v>
      </c>
      <c r="F1223">
        <v>100</v>
      </c>
    </row>
    <row r="1224" spans="1:6">
      <c r="A1224">
        <v>103</v>
      </c>
      <c r="B1224">
        <v>5</v>
      </c>
      <c r="C1224" t="s">
        <v>1960</v>
      </c>
      <c r="D1224">
        <v>100</v>
      </c>
      <c r="E1224">
        <v>0</v>
      </c>
      <c r="F1224">
        <v>100</v>
      </c>
    </row>
    <row r="1225" spans="1:6">
      <c r="A1225">
        <v>103</v>
      </c>
      <c r="B1225">
        <v>6</v>
      </c>
      <c r="C1225" t="s">
        <v>1961</v>
      </c>
      <c r="D1225">
        <v>100</v>
      </c>
      <c r="E1225">
        <v>0</v>
      </c>
      <c r="F1225">
        <v>100</v>
      </c>
    </row>
    <row r="1226" spans="1:6">
      <c r="A1226">
        <v>103</v>
      </c>
      <c r="B1226">
        <v>7</v>
      </c>
      <c r="C1226" t="s">
        <v>1962</v>
      </c>
      <c r="D1226">
        <v>100</v>
      </c>
      <c r="E1226">
        <v>0</v>
      </c>
      <c r="F1226">
        <v>100</v>
      </c>
    </row>
    <row r="1227" spans="1:6">
      <c r="A1227">
        <v>103</v>
      </c>
      <c r="B1227">
        <v>8</v>
      </c>
      <c r="C1227" t="s">
        <v>1963</v>
      </c>
      <c r="D1227">
        <v>100</v>
      </c>
      <c r="E1227">
        <v>0</v>
      </c>
      <c r="F1227">
        <v>100</v>
      </c>
    </row>
    <row r="1228" spans="1:6">
      <c r="A1228">
        <v>103</v>
      </c>
      <c r="B1228">
        <v>9</v>
      </c>
      <c r="C1228" t="s">
        <v>1964</v>
      </c>
      <c r="D1228">
        <v>100</v>
      </c>
      <c r="E1228">
        <v>0</v>
      </c>
      <c r="F1228">
        <v>100</v>
      </c>
    </row>
    <row r="1229" spans="1:6">
      <c r="A1229">
        <v>103</v>
      </c>
      <c r="B1229">
        <v>10</v>
      </c>
      <c r="C1229" t="s">
        <v>1965</v>
      </c>
      <c r="D1229">
        <v>100</v>
      </c>
      <c r="E1229">
        <v>0</v>
      </c>
      <c r="F1229">
        <v>100</v>
      </c>
    </row>
    <row r="1230" spans="1:6">
      <c r="A1230">
        <v>103</v>
      </c>
      <c r="B1230">
        <v>11</v>
      </c>
      <c r="C1230" t="s">
        <v>1966</v>
      </c>
      <c r="D1230">
        <v>100</v>
      </c>
      <c r="E1230">
        <v>0</v>
      </c>
      <c r="F1230">
        <v>100</v>
      </c>
    </row>
    <row r="1231" spans="1:6">
      <c r="A1231">
        <v>103</v>
      </c>
      <c r="B1231">
        <v>12</v>
      </c>
      <c r="C1231" t="s">
        <v>1967</v>
      </c>
      <c r="D1231">
        <v>100</v>
      </c>
      <c r="E1231">
        <v>0</v>
      </c>
      <c r="F1231">
        <v>100</v>
      </c>
    </row>
    <row r="1232" spans="1:6">
      <c r="A1232">
        <v>103</v>
      </c>
      <c r="B1232">
        <v>13</v>
      </c>
      <c r="C1232" t="s">
        <v>1968</v>
      </c>
      <c r="D1232">
        <v>100</v>
      </c>
      <c r="E1232">
        <v>0</v>
      </c>
      <c r="F1232">
        <v>100</v>
      </c>
    </row>
    <row r="1233" spans="1:6">
      <c r="A1233">
        <v>104</v>
      </c>
      <c r="B1233">
        <v>1</v>
      </c>
      <c r="C1233" t="s">
        <v>1424</v>
      </c>
      <c r="D1233">
        <v>2752</v>
      </c>
      <c r="E1233">
        <v>214</v>
      </c>
      <c r="F1233">
        <v>2966</v>
      </c>
    </row>
    <row r="1234" spans="1:6">
      <c r="A1234">
        <v>104</v>
      </c>
      <c r="B1234">
        <v>2</v>
      </c>
      <c r="C1234" t="s">
        <v>1969</v>
      </c>
      <c r="D1234">
        <v>100</v>
      </c>
      <c r="E1234">
        <v>0</v>
      </c>
      <c r="F1234">
        <v>100</v>
      </c>
    </row>
    <row r="1235" spans="1:6">
      <c r="A1235">
        <v>104</v>
      </c>
      <c r="B1235">
        <v>3</v>
      </c>
      <c r="C1235" t="s">
        <v>1970</v>
      </c>
      <c r="D1235">
        <v>100</v>
      </c>
      <c r="E1235">
        <v>0</v>
      </c>
      <c r="F1235">
        <v>100</v>
      </c>
    </row>
    <row r="1236" spans="1:6">
      <c r="A1236">
        <v>104</v>
      </c>
      <c r="B1236">
        <v>4</v>
      </c>
      <c r="C1236" t="s">
        <v>1971</v>
      </c>
      <c r="D1236">
        <v>100</v>
      </c>
      <c r="E1236">
        <v>0</v>
      </c>
      <c r="F1236">
        <v>100</v>
      </c>
    </row>
    <row r="1237" spans="1:6">
      <c r="A1237">
        <v>104</v>
      </c>
      <c r="B1237">
        <v>5</v>
      </c>
      <c r="C1237" t="s">
        <v>1972</v>
      </c>
      <c r="D1237">
        <v>100</v>
      </c>
      <c r="E1237">
        <v>0</v>
      </c>
      <c r="F1237">
        <v>100</v>
      </c>
    </row>
    <row r="1238" spans="1:6">
      <c r="A1238">
        <v>104</v>
      </c>
      <c r="B1238">
        <v>6</v>
      </c>
      <c r="C1238" t="s">
        <v>1973</v>
      </c>
      <c r="D1238">
        <v>100</v>
      </c>
      <c r="E1238">
        <v>0</v>
      </c>
      <c r="F1238">
        <v>100</v>
      </c>
    </row>
    <row r="1239" spans="1:6">
      <c r="A1239">
        <v>104</v>
      </c>
      <c r="B1239">
        <v>7</v>
      </c>
      <c r="C1239" t="s">
        <v>1974</v>
      </c>
      <c r="D1239">
        <v>100</v>
      </c>
      <c r="E1239">
        <v>0</v>
      </c>
      <c r="F1239">
        <v>100</v>
      </c>
    </row>
    <row r="1240" spans="1:6">
      <c r="A1240">
        <v>104</v>
      </c>
      <c r="B1240">
        <v>8</v>
      </c>
      <c r="C1240" t="s">
        <v>1975</v>
      </c>
      <c r="D1240">
        <v>100</v>
      </c>
      <c r="E1240">
        <v>0</v>
      </c>
      <c r="F1240">
        <v>100</v>
      </c>
    </row>
    <row r="1241" spans="1:6">
      <c r="A1241">
        <v>104</v>
      </c>
      <c r="B1241">
        <v>9</v>
      </c>
      <c r="C1241" t="s">
        <v>1976</v>
      </c>
      <c r="D1241">
        <v>100</v>
      </c>
      <c r="E1241">
        <v>0</v>
      </c>
      <c r="F1241">
        <v>100</v>
      </c>
    </row>
    <row r="1242" spans="1:6">
      <c r="A1242">
        <v>104</v>
      </c>
      <c r="B1242">
        <v>10</v>
      </c>
      <c r="C1242" t="s">
        <v>1977</v>
      </c>
      <c r="D1242">
        <v>100</v>
      </c>
      <c r="E1242">
        <v>0</v>
      </c>
      <c r="F1242">
        <v>100</v>
      </c>
    </row>
    <row r="1243" spans="1:6">
      <c r="A1243">
        <v>104</v>
      </c>
      <c r="B1243">
        <v>11</v>
      </c>
      <c r="C1243" t="s">
        <v>1104</v>
      </c>
      <c r="D1243">
        <v>100</v>
      </c>
      <c r="E1243">
        <v>0</v>
      </c>
      <c r="F1243">
        <v>100</v>
      </c>
    </row>
    <row r="1244" spans="1:6">
      <c r="A1244">
        <v>104</v>
      </c>
      <c r="B1244">
        <v>12</v>
      </c>
      <c r="C1244" t="s">
        <v>1978</v>
      </c>
      <c r="D1244">
        <v>100</v>
      </c>
      <c r="E1244">
        <v>0</v>
      </c>
      <c r="F1244">
        <v>100</v>
      </c>
    </row>
    <row r="1245" spans="1:6">
      <c r="A1245">
        <v>104</v>
      </c>
      <c r="B1245">
        <v>13</v>
      </c>
      <c r="C1245" t="s">
        <v>1979</v>
      </c>
      <c r="D1245">
        <v>100</v>
      </c>
      <c r="E1245">
        <v>0</v>
      </c>
      <c r="F1245">
        <v>100</v>
      </c>
    </row>
    <row r="1246" spans="1:6">
      <c r="A1246">
        <v>104</v>
      </c>
      <c r="B1246">
        <v>14</v>
      </c>
      <c r="C1246" t="s">
        <v>1980</v>
      </c>
      <c r="D1246">
        <v>100</v>
      </c>
      <c r="E1246">
        <v>0</v>
      </c>
      <c r="F1246">
        <v>100</v>
      </c>
    </row>
    <row r="1247" spans="1:6">
      <c r="A1247">
        <v>104</v>
      </c>
      <c r="B1247">
        <v>15</v>
      </c>
      <c r="C1247" t="s">
        <v>1981</v>
      </c>
      <c r="D1247">
        <v>100</v>
      </c>
      <c r="E1247">
        <v>0</v>
      </c>
      <c r="F1247">
        <v>100</v>
      </c>
    </row>
    <row r="1248" spans="1:6">
      <c r="A1248">
        <v>104</v>
      </c>
      <c r="B1248">
        <v>16</v>
      </c>
      <c r="C1248" t="s">
        <v>1982</v>
      </c>
      <c r="D1248">
        <v>100</v>
      </c>
      <c r="E1248">
        <v>0</v>
      </c>
      <c r="F1248">
        <v>100</v>
      </c>
    </row>
    <row r="1249" spans="1:6">
      <c r="A1249">
        <v>105</v>
      </c>
      <c r="B1249">
        <v>1</v>
      </c>
      <c r="C1249" t="s">
        <v>1425</v>
      </c>
      <c r="D1249">
        <v>1629</v>
      </c>
      <c r="E1249">
        <v>120</v>
      </c>
      <c r="F1249">
        <v>1749</v>
      </c>
    </row>
    <row r="1250" spans="1:6">
      <c r="A1250">
        <v>105</v>
      </c>
      <c r="B1250">
        <v>2</v>
      </c>
      <c r="C1250" t="s">
        <v>1983</v>
      </c>
      <c r="D1250">
        <v>100</v>
      </c>
      <c r="E1250">
        <v>0</v>
      </c>
      <c r="F1250">
        <v>100</v>
      </c>
    </row>
    <row r="1251" spans="1:6">
      <c r="A1251">
        <v>106</v>
      </c>
      <c r="B1251">
        <v>1</v>
      </c>
      <c r="C1251" t="s">
        <v>918</v>
      </c>
      <c r="D1251">
        <v>187</v>
      </c>
      <c r="E1251">
        <v>125</v>
      </c>
      <c r="F1251">
        <v>312</v>
      </c>
    </row>
    <row r="1252" spans="1:6">
      <c r="A1252">
        <v>106</v>
      </c>
      <c r="B1252">
        <v>2</v>
      </c>
      <c r="C1252" t="s">
        <v>919</v>
      </c>
      <c r="D1252">
        <v>76</v>
      </c>
      <c r="E1252">
        <v>25</v>
      </c>
      <c r="F1252">
        <v>101</v>
      </c>
    </row>
    <row r="1253" spans="1:6">
      <c r="A1253">
        <v>106</v>
      </c>
      <c r="B1253">
        <v>3</v>
      </c>
      <c r="C1253" t="s">
        <v>920</v>
      </c>
      <c r="D1253">
        <v>88</v>
      </c>
      <c r="E1253">
        <v>7</v>
      </c>
      <c r="F1253">
        <v>95</v>
      </c>
    </row>
    <row r="1254" spans="1:6">
      <c r="A1254">
        <v>106</v>
      </c>
      <c r="B1254">
        <v>4</v>
      </c>
      <c r="C1254" t="s">
        <v>921</v>
      </c>
      <c r="D1254">
        <v>50</v>
      </c>
      <c r="E1254">
        <v>51</v>
      </c>
      <c r="F1254">
        <v>101</v>
      </c>
    </row>
    <row r="1255" spans="1:6">
      <c r="A1255">
        <v>106</v>
      </c>
      <c r="B1255">
        <v>5</v>
      </c>
      <c r="C1255" t="s">
        <v>922</v>
      </c>
      <c r="D1255">
        <v>33</v>
      </c>
      <c r="E1255">
        <v>24</v>
      </c>
      <c r="F1255">
        <v>57</v>
      </c>
    </row>
    <row r="1256" spans="1:6">
      <c r="A1256">
        <v>106</v>
      </c>
      <c r="B1256">
        <v>6</v>
      </c>
      <c r="C1256" t="s">
        <v>923</v>
      </c>
      <c r="D1256">
        <v>95</v>
      </c>
      <c r="E1256">
        <v>26</v>
      </c>
      <c r="F1256">
        <v>121</v>
      </c>
    </row>
    <row r="1257" spans="1:6">
      <c r="A1257">
        <v>106</v>
      </c>
      <c r="B1257">
        <v>7</v>
      </c>
      <c r="C1257" t="s">
        <v>924</v>
      </c>
      <c r="D1257">
        <v>37</v>
      </c>
      <c r="E1257">
        <v>32</v>
      </c>
      <c r="F1257">
        <v>69</v>
      </c>
    </row>
    <row r="1258" spans="1:6">
      <c r="A1258">
        <v>106</v>
      </c>
      <c r="B1258">
        <v>8</v>
      </c>
      <c r="C1258" t="s">
        <v>925</v>
      </c>
      <c r="D1258">
        <v>195</v>
      </c>
      <c r="E1258">
        <v>108</v>
      </c>
      <c r="F1258">
        <v>303</v>
      </c>
    </row>
    <row r="1259" spans="1:6">
      <c r="A1259">
        <v>106</v>
      </c>
      <c r="B1259">
        <v>9</v>
      </c>
      <c r="C1259" t="s">
        <v>926</v>
      </c>
      <c r="D1259">
        <v>397</v>
      </c>
      <c r="E1259">
        <v>131</v>
      </c>
      <c r="F1259">
        <v>528</v>
      </c>
    </row>
    <row r="1260" spans="1:6">
      <c r="A1260">
        <v>106</v>
      </c>
      <c r="B1260">
        <v>10</v>
      </c>
      <c r="C1260" t="s">
        <v>927</v>
      </c>
      <c r="D1260">
        <v>92</v>
      </c>
      <c r="E1260">
        <v>39</v>
      </c>
      <c r="F1260">
        <v>131</v>
      </c>
    </row>
    <row r="1261" spans="1:6">
      <c r="A1261">
        <v>106</v>
      </c>
      <c r="B1261">
        <v>11</v>
      </c>
      <c r="C1261" t="s">
        <v>928</v>
      </c>
      <c r="D1261">
        <v>106</v>
      </c>
      <c r="E1261">
        <v>71</v>
      </c>
      <c r="F1261">
        <v>177</v>
      </c>
    </row>
    <row r="1262" spans="1:6">
      <c r="A1262">
        <v>106</v>
      </c>
      <c r="B1262">
        <v>12</v>
      </c>
      <c r="C1262" t="s">
        <v>929</v>
      </c>
      <c r="D1262">
        <v>54</v>
      </c>
      <c r="E1262">
        <v>35</v>
      </c>
      <c r="F1262">
        <v>89</v>
      </c>
    </row>
    <row r="1263" spans="1:6">
      <c r="A1263">
        <v>106</v>
      </c>
      <c r="B1263">
        <v>13</v>
      </c>
      <c r="C1263" t="s">
        <v>930</v>
      </c>
      <c r="D1263">
        <v>33</v>
      </c>
      <c r="E1263">
        <v>24</v>
      </c>
      <c r="F1263">
        <v>57</v>
      </c>
    </row>
    <row r="1264" spans="1:6">
      <c r="A1264">
        <v>106</v>
      </c>
      <c r="B1264">
        <v>14</v>
      </c>
      <c r="C1264" t="s">
        <v>931</v>
      </c>
      <c r="D1264">
        <v>122</v>
      </c>
      <c r="E1264">
        <v>47</v>
      </c>
      <c r="F1264">
        <v>169</v>
      </c>
    </row>
    <row r="1265" spans="1:6">
      <c r="A1265">
        <v>106</v>
      </c>
      <c r="B1265">
        <v>15</v>
      </c>
      <c r="C1265" t="s">
        <v>932</v>
      </c>
      <c r="D1265">
        <v>22</v>
      </c>
      <c r="E1265">
        <v>71</v>
      </c>
      <c r="F1265">
        <v>93</v>
      </c>
    </row>
    <row r="1266" spans="1:6">
      <c r="A1266">
        <v>106</v>
      </c>
      <c r="B1266">
        <v>16</v>
      </c>
      <c r="C1266" t="s">
        <v>933</v>
      </c>
      <c r="D1266">
        <v>14</v>
      </c>
      <c r="E1266">
        <v>26</v>
      </c>
      <c r="F1266">
        <v>40</v>
      </c>
    </row>
    <row r="1267" spans="1:6">
      <c r="A1267">
        <v>106</v>
      </c>
      <c r="B1267">
        <v>17</v>
      </c>
      <c r="C1267" t="s">
        <v>934</v>
      </c>
      <c r="D1267">
        <v>20</v>
      </c>
      <c r="E1267">
        <v>0</v>
      </c>
      <c r="F1267">
        <v>20</v>
      </c>
    </row>
    <row r="1268" spans="1:6">
      <c r="A1268">
        <v>106</v>
      </c>
      <c r="B1268">
        <v>18</v>
      </c>
      <c r="C1268" t="s">
        <v>935</v>
      </c>
      <c r="D1268">
        <v>45</v>
      </c>
      <c r="E1268">
        <v>59</v>
      </c>
      <c r="F1268">
        <v>104</v>
      </c>
    </row>
    <row r="1269" spans="1:6">
      <c r="A1269">
        <v>106</v>
      </c>
      <c r="B1269">
        <v>19</v>
      </c>
      <c r="C1269" t="s">
        <v>936</v>
      </c>
      <c r="D1269">
        <v>26</v>
      </c>
      <c r="E1269">
        <v>15</v>
      </c>
      <c r="F1269">
        <v>41</v>
      </c>
    </row>
    <row r="1270" spans="1:6">
      <c r="A1270">
        <v>106</v>
      </c>
      <c r="B1270">
        <v>20</v>
      </c>
      <c r="C1270" t="s">
        <v>937</v>
      </c>
      <c r="D1270">
        <v>76</v>
      </c>
      <c r="E1270">
        <v>14</v>
      </c>
      <c r="F1270">
        <v>90</v>
      </c>
    </row>
    <row r="1271" spans="1:6">
      <c r="A1271">
        <v>106</v>
      </c>
      <c r="B1271">
        <v>21</v>
      </c>
      <c r="C1271" t="s">
        <v>938</v>
      </c>
      <c r="D1271">
        <v>78</v>
      </c>
      <c r="E1271">
        <v>16</v>
      </c>
      <c r="F1271">
        <v>94</v>
      </c>
    </row>
    <row r="1272" spans="1:6">
      <c r="A1272">
        <v>106</v>
      </c>
      <c r="B1272">
        <v>22</v>
      </c>
      <c r="C1272" t="s">
        <v>939</v>
      </c>
      <c r="D1272">
        <v>67</v>
      </c>
      <c r="E1272">
        <v>39</v>
      </c>
      <c r="F1272">
        <v>106</v>
      </c>
    </row>
    <row r="1273" spans="1:6">
      <c r="A1273">
        <v>106</v>
      </c>
      <c r="B1273">
        <v>23</v>
      </c>
      <c r="C1273" t="s">
        <v>940</v>
      </c>
      <c r="D1273">
        <v>252</v>
      </c>
      <c r="E1273">
        <v>144</v>
      </c>
      <c r="F1273">
        <v>396</v>
      </c>
    </row>
    <row r="1274" spans="1:6">
      <c r="A1274">
        <v>106</v>
      </c>
      <c r="B1274">
        <v>24</v>
      </c>
      <c r="C1274" t="s">
        <v>941</v>
      </c>
      <c r="D1274">
        <v>366</v>
      </c>
      <c r="E1274">
        <v>230</v>
      </c>
      <c r="F1274">
        <v>596</v>
      </c>
    </row>
    <row r="1275" spans="1:6">
      <c r="A1275">
        <v>106</v>
      </c>
      <c r="B1275">
        <v>25</v>
      </c>
      <c r="C1275" t="s">
        <v>942</v>
      </c>
      <c r="D1275">
        <v>63</v>
      </c>
      <c r="E1275">
        <v>32</v>
      </c>
      <c r="F1275">
        <v>95</v>
      </c>
    </row>
    <row r="1276" spans="1:6">
      <c r="A1276">
        <v>106</v>
      </c>
      <c r="B1276">
        <v>26</v>
      </c>
      <c r="C1276" t="s">
        <v>943</v>
      </c>
      <c r="D1276">
        <v>524</v>
      </c>
      <c r="E1276">
        <v>690</v>
      </c>
      <c r="F1276">
        <v>1214</v>
      </c>
    </row>
    <row r="1277" spans="1:6">
      <c r="A1277">
        <v>106</v>
      </c>
      <c r="B1277">
        <v>27</v>
      </c>
      <c r="C1277" t="s">
        <v>944</v>
      </c>
      <c r="D1277">
        <v>191</v>
      </c>
      <c r="E1277">
        <v>230</v>
      </c>
      <c r="F1277">
        <v>421</v>
      </c>
    </row>
    <row r="1278" spans="1:6">
      <c r="A1278">
        <v>106</v>
      </c>
      <c r="B1278">
        <v>28</v>
      </c>
      <c r="C1278" t="s">
        <v>945</v>
      </c>
      <c r="D1278">
        <v>130</v>
      </c>
      <c r="E1278">
        <v>23</v>
      </c>
      <c r="F1278">
        <v>153</v>
      </c>
    </row>
    <row r="1279" spans="1:6">
      <c r="A1279">
        <v>106</v>
      </c>
      <c r="B1279">
        <v>29</v>
      </c>
      <c r="C1279" t="s">
        <v>946</v>
      </c>
      <c r="D1279">
        <v>267</v>
      </c>
      <c r="E1279">
        <v>14</v>
      </c>
      <c r="F1279">
        <v>281</v>
      </c>
    </row>
    <row r="1280" spans="1:6">
      <c r="A1280">
        <v>106</v>
      </c>
      <c r="B1280">
        <v>30</v>
      </c>
      <c r="C1280" t="s">
        <v>1</v>
      </c>
      <c r="D1280">
        <v>124</v>
      </c>
      <c r="E1280">
        <v>24</v>
      </c>
      <c r="F1280">
        <v>148</v>
      </c>
    </row>
    <row r="1281" spans="1:6">
      <c r="A1281">
        <v>106</v>
      </c>
      <c r="B1281">
        <v>31</v>
      </c>
      <c r="C1281" t="s">
        <v>947</v>
      </c>
      <c r="D1281">
        <v>171</v>
      </c>
      <c r="E1281">
        <v>35</v>
      </c>
      <c r="F1281">
        <v>206</v>
      </c>
    </row>
    <row r="1282" spans="1:6">
      <c r="A1282">
        <v>106</v>
      </c>
      <c r="B1282">
        <v>32</v>
      </c>
      <c r="C1282" t="s">
        <v>948</v>
      </c>
      <c r="D1282">
        <v>245</v>
      </c>
      <c r="E1282">
        <v>43</v>
      </c>
      <c r="F1282">
        <v>288</v>
      </c>
    </row>
    <row r="1283" spans="1:6">
      <c r="A1283">
        <v>107</v>
      </c>
      <c r="B1283">
        <v>1</v>
      </c>
      <c r="C1283" t="s">
        <v>949</v>
      </c>
      <c r="D1283">
        <v>28</v>
      </c>
      <c r="E1283">
        <v>7</v>
      </c>
      <c r="F1283">
        <v>35</v>
      </c>
    </row>
    <row r="1284" spans="1:6">
      <c r="A1284">
        <v>107</v>
      </c>
      <c r="B1284">
        <v>2</v>
      </c>
      <c r="C1284" t="s">
        <v>950</v>
      </c>
      <c r="D1284">
        <v>43</v>
      </c>
      <c r="E1284">
        <v>16</v>
      </c>
      <c r="F1284">
        <v>59</v>
      </c>
    </row>
    <row r="1285" spans="1:6">
      <c r="A1285">
        <v>107</v>
      </c>
      <c r="B1285">
        <v>3</v>
      </c>
      <c r="C1285" t="s">
        <v>951</v>
      </c>
      <c r="D1285">
        <v>315</v>
      </c>
      <c r="E1285">
        <v>29</v>
      </c>
      <c r="F1285">
        <v>344</v>
      </c>
    </row>
    <row r="1286" spans="1:6">
      <c r="A1286">
        <v>107</v>
      </c>
      <c r="B1286">
        <v>4</v>
      </c>
      <c r="C1286" t="s">
        <v>952</v>
      </c>
      <c r="D1286">
        <v>52</v>
      </c>
      <c r="E1286">
        <v>2</v>
      </c>
      <c r="F1286">
        <v>54</v>
      </c>
    </row>
    <row r="1287" spans="1:6">
      <c r="A1287">
        <v>107</v>
      </c>
      <c r="B1287">
        <v>5</v>
      </c>
      <c r="C1287" t="s">
        <v>953</v>
      </c>
      <c r="D1287">
        <v>78</v>
      </c>
      <c r="E1287">
        <v>18</v>
      </c>
      <c r="F1287">
        <v>96</v>
      </c>
    </row>
    <row r="1288" spans="1:6">
      <c r="A1288">
        <v>107</v>
      </c>
      <c r="B1288">
        <v>6</v>
      </c>
      <c r="C1288" t="s">
        <v>954</v>
      </c>
      <c r="D1288">
        <v>75</v>
      </c>
      <c r="E1288">
        <v>14</v>
      </c>
      <c r="F1288">
        <v>89</v>
      </c>
    </row>
    <row r="1289" spans="1:6">
      <c r="A1289">
        <v>107</v>
      </c>
      <c r="B1289">
        <v>7</v>
      </c>
      <c r="C1289" t="s">
        <v>955</v>
      </c>
      <c r="D1289">
        <v>285</v>
      </c>
      <c r="E1289">
        <v>59</v>
      </c>
      <c r="F1289">
        <v>344</v>
      </c>
    </row>
    <row r="1290" spans="1:6">
      <c r="A1290">
        <v>107</v>
      </c>
      <c r="B1290">
        <v>8</v>
      </c>
      <c r="C1290" t="s">
        <v>956</v>
      </c>
      <c r="D1290">
        <v>208</v>
      </c>
      <c r="E1290">
        <v>50</v>
      </c>
      <c r="F1290">
        <v>258</v>
      </c>
    </row>
    <row r="1291" spans="1:6">
      <c r="A1291">
        <v>107</v>
      </c>
      <c r="B1291">
        <v>9</v>
      </c>
      <c r="C1291" t="s">
        <v>957</v>
      </c>
      <c r="D1291">
        <v>185</v>
      </c>
      <c r="E1291">
        <v>9</v>
      </c>
      <c r="F1291">
        <v>194</v>
      </c>
    </row>
    <row r="1292" spans="1:6">
      <c r="A1292">
        <v>107</v>
      </c>
      <c r="B1292">
        <v>10</v>
      </c>
      <c r="C1292" t="s">
        <v>958</v>
      </c>
      <c r="D1292">
        <v>287</v>
      </c>
      <c r="E1292">
        <v>25</v>
      </c>
      <c r="F1292">
        <v>312</v>
      </c>
    </row>
    <row r="1293" spans="1:6">
      <c r="A1293">
        <v>107</v>
      </c>
      <c r="B1293">
        <v>11</v>
      </c>
      <c r="C1293" t="s">
        <v>959</v>
      </c>
      <c r="D1293">
        <v>400</v>
      </c>
      <c r="E1293">
        <v>53</v>
      </c>
      <c r="F1293">
        <v>453</v>
      </c>
    </row>
    <row r="1294" spans="1:6">
      <c r="A1294">
        <v>107</v>
      </c>
      <c r="B1294">
        <v>12</v>
      </c>
      <c r="C1294" t="s">
        <v>960</v>
      </c>
      <c r="D1294">
        <v>269</v>
      </c>
      <c r="E1294">
        <v>175</v>
      </c>
      <c r="F1294">
        <v>444</v>
      </c>
    </row>
    <row r="1295" spans="1:6">
      <c r="A1295">
        <v>107</v>
      </c>
      <c r="B1295">
        <v>13</v>
      </c>
      <c r="C1295" t="s">
        <v>961</v>
      </c>
      <c r="D1295">
        <v>139</v>
      </c>
      <c r="E1295">
        <v>17</v>
      </c>
      <c r="F1295">
        <v>156</v>
      </c>
    </row>
    <row r="1296" spans="1:6">
      <c r="A1296">
        <v>107</v>
      </c>
      <c r="B1296">
        <v>14</v>
      </c>
      <c r="C1296" t="s">
        <v>962</v>
      </c>
      <c r="D1296">
        <v>85</v>
      </c>
      <c r="E1296">
        <v>9</v>
      </c>
      <c r="F1296">
        <v>94</v>
      </c>
    </row>
    <row r="1297" spans="1:6">
      <c r="A1297">
        <v>107</v>
      </c>
      <c r="B1297">
        <v>15</v>
      </c>
      <c r="C1297" t="s">
        <v>963</v>
      </c>
      <c r="D1297">
        <v>243</v>
      </c>
      <c r="E1297">
        <v>139</v>
      </c>
      <c r="F1297">
        <v>382</v>
      </c>
    </row>
    <row r="1298" spans="1:6">
      <c r="A1298">
        <v>107</v>
      </c>
      <c r="B1298">
        <v>16</v>
      </c>
      <c r="C1298" t="s">
        <v>964</v>
      </c>
      <c r="D1298">
        <v>26</v>
      </c>
      <c r="E1298">
        <v>0</v>
      </c>
      <c r="F1298">
        <v>26</v>
      </c>
    </row>
    <row r="1299" spans="1:6">
      <c r="A1299">
        <v>107</v>
      </c>
      <c r="B1299">
        <v>17</v>
      </c>
      <c r="C1299" t="s">
        <v>965</v>
      </c>
      <c r="D1299">
        <v>110</v>
      </c>
      <c r="E1299">
        <v>14</v>
      </c>
      <c r="F1299">
        <v>124</v>
      </c>
    </row>
    <row r="1300" spans="1:6">
      <c r="A1300">
        <v>107</v>
      </c>
      <c r="B1300">
        <v>18</v>
      </c>
      <c r="C1300" t="s">
        <v>966</v>
      </c>
      <c r="D1300">
        <v>98</v>
      </c>
      <c r="E1300">
        <v>21</v>
      </c>
      <c r="F1300">
        <v>119</v>
      </c>
    </row>
    <row r="1301" spans="1:6">
      <c r="A1301">
        <v>107</v>
      </c>
      <c r="B1301">
        <v>19</v>
      </c>
      <c r="C1301" t="s">
        <v>967</v>
      </c>
      <c r="D1301">
        <v>61</v>
      </c>
      <c r="E1301">
        <v>3</v>
      </c>
      <c r="F1301">
        <v>64</v>
      </c>
    </row>
    <row r="1302" spans="1:6">
      <c r="A1302">
        <v>107</v>
      </c>
      <c r="B1302">
        <v>20</v>
      </c>
      <c r="C1302" t="s">
        <v>968</v>
      </c>
      <c r="D1302">
        <v>60</v>
      </c>
      <c r="E1302">
        <v>3</v>
      </c>
      <c r="F1302">
        <v>63</v>
      </c>
    </row>
    <row r="1303" spans="1:6">
      <c r="A1303">
        <v>107</v>
      </c>
      <c r="B1303">
        <v>21</v>
      </c>
      <c r="C1303" t="s">
        <v>969</v>
      </c>
      <c r="D1303">
        <v>113</v>
      </c>
      <c r="E1303">
        <v>501</v>
      </c>
      <c r="F1303">
        <v>614</v>
      </c>
    </row>
    <row r="1304" spans="1:6">
      <c r="A1304">
        <v>107</v>
      </c>
      <c r="B1304">
        <v>22</v>
      </c>
      <c r="C1304" t="s">
        <v>970</v>
      </c>
      <c r="D1304">
        <v>91</v>
      </c>
      <c r="E1304">
        <v>60</v>
      </c>
      <c r="F1304">
        <v>151</v>
      </c>
    </row>
    <row r="1305" spans="1:6">
      <c r="A1305">
        <v>107</v>
      </c>
      <c r="B1305">
        <v>23</v>
      </c>
      <c r="C1305" t="s">
        <v>971</v>
      </c>
      <c r="D1305">
        <v>39</v>
      </c>
      <c r="E1305">
        <v>26</v>
      </c>
      <c r="F1305">
        <v>65</v>
      </c>
    </row>
    <row r="1306" spans="1:6">
      <c r="A1306">
        <v>107</v>
      </c>
      <c r="B1306">
        <v>24</v>
      </c>
      <c r="C1306" t="s">
        <v>972</v>
      </c>
      <c r="D1306">
        <v>128</v>
      </c>
      <c r="E1306">
        <v>110</v>
      </c>
      <c r="F1306">
        <v>238</v>
      </c>
    </row>
    <row r="1307" spans="1:6">
      <c r="A1307">
        <v>107</v>
      </c>
      <c r="B1307">
        <v>25</v>
      </c>
      <c r="C1307" t="s">
        <v>973</v>
      </c>
      <c r="D1307">
        <v>111</v>
      </c>
      <c r="E1307">
        <v>144</v>
      </c>
      <c r="F1307">
        <v>255</v>
      </c>
    </row>
    <row r="1308" spans="1:6">
      <c r="A1308">
        <v>107</v>
      </c>
      <c r="B1308">
        <v>26</v>
      </c>
      <c r="C1308" t="s">
        <v>152</v>
      </c>
      <c r="D1308">
        <v>38</v>
      </c>
      <c r="E1308">
        <v>0</v>
      </c>
      <c r="F1308">
        <v>38</v>
      </c>
    </row>
    <row r="1309" spans="1:6">
      <c r="A1309">
        <v>107</v>
      </c>
      <c r="B1309">
        <v>27</v>
      </c>
      <c r="C1309" t="s">
        <v>974</v>
      </c>
      <c r="D1309">
        <v>123</v>
      </c>
      <c r="E1309">
        <v>60</v>
      </c>
      <c r="F1309">
        <v>183</v>
      </c>
    </row>
    <row r="1310" spans="1:6">
      <c r="A1310">
        <v>107</v>
      </c>
      <c r="B1310">
        <v>28</v>
      </c>
      <c r="C1310" t="s">
        <v>975</v>
      </c>
      <c r="D1310">
        <v>9</v>
      </c>
      <c r="E1310">
        <v>18</v>
      </c>
      <c r="F1310">
        <v>27</v>
      </c>
    </row>
    <row r="1311" spans="1:6">
      <c r="A1311">
        <v>107</v>
      </c>
      <c r="B1311">
        <v>29</v>
      </c>
      <c r="C1311" t="s">
        <v>976</v>
      </c>
      <c r="D1311">
        <v>56</v>
      </c>
      <c r="E1311">
        <v>91</v>
      </c>
      <c r="F1311">
        <v>147</v>
      </c>
    </row>
    <row r="1312" spans="1:6">
      <c r="A1312">
        <v>107</v>
      </c>
      <c r="B1312">
        <v>30</v>
      </c>
      <c r="C1312" t="s">
        <v>977</v>
      </c>
      <c r="D1312">
        <v>16</v>
      </c>
      <c r="E1312">
        <v>48</v>
      </c>
      <c r="F1312">
        <v>64</v>
      </c>
    </row>
    <row r="1313" spans="1:6">
      <c r="A1313">
        <v>107</v>
      </c>
      <c r="B1313">
        <v>31</v>
      </c>
      <c r="C1313" t="s">
        <v>978</v>
      </c>
      <c r="D1313">
        <v>9</v>
      </c>
      <c r="E1313">
        <v>11</v>
      </c>
      <c r="F1313">
        <v>20</v>
      </c>
    </row>
    <row r="1314" spans="1:6">
      <c r="A1314">
        <v>107</v>
      </c>
      <c r="B1314">
        <v>32</v>
      </c>
      <c r="C1314" t="s">
        <v>979</v>
      </c>
      <c r="D1314">
        <v>56</v>
      </c>
      <c r="E1314">
        <v>36</v>
      </c>
      <c r="F1314">
        <v>92</v>
      </c>
    </row>
    <row r="1315" spans="1:6">
      <c r="A1315">
        <v>107</v>
      </c>
      <c r="B1315">
        <v>33</v>
      </c>
      <c r="C1315" t="s">
        <v>980</v>
      </c>
      <c r="D1315">
        <v>54</v>
      </c>
      <c r="E1315">
        <v>41</v>
      </c>
      <c r="F1315">
        <v>95</v>
      </c>
    </row>
    <row r="1316" spans="1:6">
      <c r="A1316">
        <v>107</v>
      </c>
      <c r="B1316">
        <v>34</v>
      </c>
      <c r="C1316" t="s">
        <v>981</v>
      </c>
      <c r="D1316">
        <v>33</v>
      </c>
      <c r="E1316">
        <v>3</v>
      </c>
      <c r="F1316">
        <v>36</v>
      </c>
    </row>
    <row r="1317" spans="1:6">
      <c r="A1317">
        <v>107</v>
      </c>
      <c r="B1317">
        <v>35</v>
      </c>
      <c r="C1317" t="s">
        <v>982</v>
      </c>
      <c r="D1317">
        <v>22</v>
      </c>
      <c r="E1317">
        <v>266</v>
      </c>
      <c r="F1317">
        <v>288</v>
      </c>
    </row>
    <row r="1318" spans="1:6">
      <c r="A1318">
        <v>108</v>
      </c>
      <c r="B1318">
        <v>1</v>
      </c>
      <c r="C1318" t="s">
        <v>983</v>
      </c>
      <c r="D1318">
        <v>31</v>
      </c>
      <c r="E1318">
        <v>3</v>
      </c>
      <c r="F1318">
        <v>34</v>
      </c>
    </row>
    <row r="1319" spans="1:6">
      <c r="A1319">
        <v>108</v>
      </c>
      <c r="B1319">
        <v>2</v>
      </c>
      <c r="C1319" t="s">
        <v>984</v>
      </c>
      <c r="D1319">
        <v>45</v>
      </c>
      <c r="E1319">
        <v>99</v>
      </c>
      <c r="F1319">
        <v>144</v>
      </c>
    </row>
    <row r="1320" spans="1:6">
      <c r="A1320">
        <v>108</v>
      </c>
      <c r="B1320">
        <v>3</v>
      </c>
      <c r="C1320" t="s">
        <v>985</v>
      </c>
      <c r="D1320">
        <v>44</v>
      </c>
      <c r="E1320">
        <v>4</v>
      </c>
      <c r="F1320">
        <v>48</v>
      </c>
    </row>
    <row r="1321" spans="1:6">
      <c r="A1321">
        <v>108</v>
      </c>
      <c r="B1321">
        <v>4</v>
      </c>
      <c r="C1321" t="s">
        <v>986</v>
      </c>
      <c r="D1321">
        <v>18</v>
      </c>
      <c r="E1321">
        <v>4</v>
      </c>
      <c r="F1321">
        <v>22</v>
      </c>
    </row>
    <row r="1322" spans="1:6">
      <c r="A1322">
        <v>108</v>
      </c>
      <c r="B1322">
        <v>5</v>
      </c>
      <c r="C1322" t="s">
        <v>987</v>
      </c>
      <c r="D1322">
        <v>20</v>
      </c>
      <c r="E1322">
        <v>3</v>
      </c>
      <c r="F1322">
        <v>23</v>
      </c>
    </row>
    <row r="1323" spans="1:6">
      <c r="A1323">
        <v>108</v>
      </c>
      <c r="B1323">
        <v>6</v>
      </c>
      <c r="C1323" t="s">
        <v>988</v>
      </c>
      <c r="D1323">
        <v>29</v>
      </c>
      <c r="E1323">
        <v>23</v>
      </c>
      <c r="F1323">
        <v>52</v>
      </c>
    </row>
    <row r="1324" spans="1:6">
      <c r="A1324">
        <v>108</v>
      </c>
      <c r="B1324">
        <v>7</v>
      </c>
      <c r="C1324" t="s">
        <v>99</v>
      </c>
      <c r="D1324">
        <v>21</v>
      </c>
      <c r="E1324">
        <v>3</v>
      </c>
      <c r="F1324">
        <v>24</v>
      </c>
    </row>
    <row r="1325" spans="1:6">
      <c r="A1325">
        <v>108</v>
      </c>
      <c r="B1325">
        <v>8</v>
      </c>
      <c r="C1325" t="s">
        <v>989</v>
      </c>
      <c r="D1325">
        <v>34</v>
      </c>
      <c r="E1325">
        <v>64</v>
      </c>
      <c r="F1325">
        <v>98</v>
      </c>
    </row>
    <row r="1326" spans="1:6">
      <c r="A1326">
        <v>108</v>
      </c>
      <c r="B1326">
        <v>9</v>
      </c>
      <c r="C1326" t="s">
        <v>990</v>
      </c>
      <c r="D1326">
        <v>292</v>
      </c>
      <c r="E1326">
        <v>637</v>
      </c>
      <c r="F1326">
        <v>929</v>
      </c>
    </row>
    <row r="1327" spans="1:6">
      <c r="A1327">
        <v>108</v>
      </c>
      <c r="B1327">
        <v>10</v>
      </c>
      <c r="C1327" t="s">
        <v>991</v>
      </c>
      <c r="D1327">
        <v>27</v>
      </c>
      <c r="E1327">
        <v>73</v>
      </c>
      <c r="F1327">
        <v>100</v>
      </c>
    </row>
    <row r="1328" spans="1:6">
      <c r="A1328">
        <v>108</v>
      </c>
      <c r="B1328">
        <v>11</v>
      </c>
      <c r="C1328" t="s">
        <v>992</v>
      </c>
      <c r="D1328">
        <v>128</v>
      </c>
      <c r="E1328">
        <v>72</v>
      </c>
      <c r="F1328">
        <v>200</v>
      </c>
    </row>
    <row r="1329" spans="1:6">
      <c r="A1329">
        <v>108</v>
      </c>
      <c r="B1329">
        <v>12</v>
      </c>
      <c r="C1329" t="s">
        <v>993</v>
      </c>
      <c r="D1329">
        <v>156</v>
      </c>
      <c r="E1329">
        <v>132</v>
      </c>
      <c r="F1329">
        <v>288</v>
      </c>
    </row>
    <row r="1330" spans="1:6">
      <c r="A1330">
        <v>108</v>
      </c>
      <c r="B1330">
        <v>13</v>
      </c>
      <c r="C1330" t="s">
        <v>994</v>
      </c>
      <c r="D1330">
        <v>36</v>
      </c>
      <c r="E1330">
        <v>111</v>
      </c>
      <c r="F1330">
        <v>147</v>
      </c>
    </row>
    <row r="1331" spans="1:6">
      <c r="A1331">
        <v>108</v>
      </c>
      <c r="B1331">
        <v>14</v>
      </c>
      <c r="C1331" t="s">
        <v>995</v>
      </c>
      <c r="D1331">
        <v>35</v>
      </c>
      <c r="E1331">
        <v>62</v>
      </c>
      <c r="F1331">
        <v>97</v>
      </c>
    </row>
    <row r="1332" spans="1:6">
      <c r="A1332">
        <v>108</v>
      </c>
      <c r="B1332">
        <v>15</v>
      </c>
      <c r="C1332" t="s">
        <v>996</v>
      </c>
      <c r="D1332">
        <v>20</v>
      </c>
      <c r="E1332">
        <v>41</v>
      </c>
      <c r="F1332">
        <v>61</v>
      </c>
    </row>
    <row r="1333" spans="1:6">
      <c r="A1333">
        <v>108</v>
      </c>
      <c r="B1333">
        <v>16</v>
      </c>
      <c r="C1333" t="s">
        <v>997</v>
      </c>
      <c r="D1333">
        <v>9</v>
      </c>
      <c r="E1333">
        <v>9</v>
      </c>
      <c r="F1333">
        <v>18</v>
      </c>
    </row>
    <row r="1334" spans="1:6">
      <c r="A1334">
        <v>108</v>
      </c>
      <c r="B1334">
        <v>17</v>
      </c>
      <c r="C1334" t="s">
        <v>998</v>
      </c>
      <c r="D1334">
        <v>10</v>
      </c>
      <c r="E1334">
        <v>16</v>
      </c>
      <c r="F1334">
        <v>26</v>
      </c>
    </row>
    <row r="1335" spans="1:6">
      <c r="A1335">
        <v>108</v>
      </c>
      <c r="B1335">
        <v>18</v>
      </c>
      <c r="C1335" t="s">
        <v>999</v>
      </c>
      <c r="D1335">
        <v>9</v>
      </c>
      <c r="E1335">
        <v>6</v>
      </c>
      <c r="F1335">
        <v>15</v>
      </c>
    </row>
    <row r="1336" spans="1:6">
      <c r="A1336">
        <v>108</v>
      </c>
      <c r="B1336">
        <v>19</v>
      </c>
      <c r="C1336" t="s">
        <v>1000</v>
      </c>
      <c r="D1336">
        <v>153</v>
      </c>
      <c r="E1336">
        <v>213</v>
      </c>
      <c r="F1336">
        <v>366</v>
      </c>
    </row>
    <row r="1337" spans="1:6">
      <c r="A1337">
        <v>108</v>
      </c>
      <c r="B1337">
        <v>20</v>
      </c>
      <c r="C1337" t="s">
        <v>1001</v>
      </c>
      <c r="D1337">
        <v>114</v>
      </c>
      <c r="E1337">
        <v>403</v>
      </c>
      <c r="F1337">
        <v>517</v>
      </c>
    </row>
    <row r="1338" spans="1:6">
      <c r="A1338">
        <v>108</v>
      </c>
      <c r="B1338">
        <v>21</v>
      </c>
      <c r="C1338" t="s">
        <v>1002</v>
      </c>
      <c r="D1338">
        <v>20</v>
      </c>
      <c r="E1338">
        <v>100</v>
      </c>
      <c r="F1338">
        <v>120</v>
      </c>
    </row>
    <row r="1339" spans="1:6">
      <c r="A1339">
        <v>108</v>
      </c>
      <c r="B1339">
        <v>22</v>
      </c>
      <c r="C1339" t="s">
        <v>1003</v>
      </c>
      <c r="D1339">
        <v>339</v>
      </c>
      <c r="E1339">
        <v>226</v>
      </c>
      <c r="F1339">
        <v>565</v>
      </c>
    </row>
    <row r="1340" spans="1:6">
      <c r="A1340">
        <v>108</v>
      </c>
      <c r="B1340">
        <v>23</v>
      </c>
      <c r="C1340" t="s">
        <v>1004</v>
      </c>
      <c r="D1340">
        <v>58</v>
      </c>
      <c r="E1340">
        <v>124</v>
      </c>
      <c r="F1340">
        <v>182</v>
      </c>
    </row>
    <row r="1341" spans="1:6">
      <c r="A1341">
        <v>108</v>
      </c>
      <c r="B1341">
        <v>24</v>
      </c>
      <c r="C1341" t="s">
        <v>1005</v>
      </c>
      <c r="D1341">
        <v>84</v>
      </c>
      <c r="E1341">
        <v>65</v>
      </c>
      <c r="F1341">
        <v>149</v>
      </c>
    </row>
    <row r="1342" spans="1:6">
      <c r="A1342">
        <v>108</v>
      </c>
      <c r="B1342">
        <v>25</v>
      </c>
      <c r="C1342" t="s">
        <v>1006</v>
      </c>
      <c r="D1342">
        <v>124</v>
      </c>
      <c r="E1342">
        <v>35</v>
      </c>
      <c r="F1342">
        <v>159</v>
      </c>
    </row>
    <row r="1343" spans="1:6">
      <c r="A1343">
        <v>108</v>
      </c>
      <c r="B1343">
        <v>26</v>
      </c>
      <c r="C1343" t="s">
        <v>1007</v>
      </c>
      <c r="D1343">
        <v>29</v>
      </c>
      <c r="E1343">
        <v>12</v>
      </c>
      <c r="F1343">
        <v>41</v>
      </c>
    </row>
    <row r="1344" spans="1:6">
      <c r="A1344">
        <v>108</v>
      </c>
      <c r="B1344">
        <v>27</v>
      </c>
      <c r="C1344" t="s">
        <v>1008</v>
      </c>
      <c r="D1344">
        <v>18</v>
      </c>
      <c r="E1344">
        <v>88</v>
      </c>
      <c r="F1344">
        <v>106</v>
      </c>
    </row>
    <row r="1345" spans="1:6">
      <c r="A1345">
        <v>108</v>
      </c>
      <c r="B1345">
        <v>28</v>
      </c>
      <c r="C1345" t="s">
        <v>1009</v>
      </c>
      <c r="D1345">
        <v>37</v>
      </c>
      <c r="E1345">
        <v>6</v>
      </c>
      <c r="F1345">
        <v>43</v>
      </c>
    </row>
    <row r="1346" spans="1:6">
      <c r="A1346">
        <v>108</v>
      </c>
      <c r="B1346">
        <v>29</v>
      </c>
      <c r="C1346" t="s">
        <v>1010</v>
      </c>
      <c r="D1346">
        <v>131</v>
      </c>
      <c r="E1346">
        <v>86</v>
      </c>
      <c r="F1346">
        <v>217</v>
      </c>
    </row>
    <row r="1347" spans="1:6">
      <c r="A1347">
        <v>108</v>
      </c>
      <c r="B1347">
        <v>30</v>
      </c>
      <c r="C1347" t="s">
        <v>1011</v>
      </c>
      <c r="D1347">
        <v>236</v>
      </c>
      <c r="E1347">
        <v>145</v>
      </c>
      <c r="F1347">
        <v>381</v>
      </c>
    </row>
    <row r="1348" spans="1:6">
      <c r="A1348">
        <v>108</v>
      </c>
      <c r="B1348">
        <v>31</v>
      </c>
      <c r="C1348" t="s">
        <v>1012</v>
      </c>
      <c r="D1348">
        <v>39</v>
      </c>
      <c r="E1348">
        <v>63</v>
      </c>
      <c r="F1348">
        <v>102</v>
      </c>
    </row>
    <row r="1349" spans="1:6">
      <c r="A1349">
        <v>108</v>
      </c>
      <c r="B1349">
        <v>32</v>
      </c>
      <c r="C1349" t="s">
        <v>1013</v>
      </c>
      <c r="D1349">
        <v>99</v>
      </c>
      <c r="E1349">
        <v>384</v>
      </c>
      <c r="F1349">
        <v>483</v>
      </c>
    </row>
    <row r="1350" spans="1:6">
      <c r="A1350">
        <v>108</v>
      </c>
      <c r="B1350">
        <v>33</v>
      </c>
      <c r="C1350" t="s">
        <v>1014</v>
      </c>
      <c r="D1350">
        <v>71</v>
      </c>
      <c r="E1350">
        <v>96</v>
      </c>
      <c r="F1350">
        <v>167</v>
      </c>
    </row>
    <row r="1351" spans="1:6">
      <c r="A1351">
        <v>108</v>
      </c>
      <c r="B1351">
        <v>34</v>
      </c>
      <c r="C1351" t="s">
        <v>1015</v>
      </c>
      <c r="D1351">
        <v>99</v>
      </c>
      <c r="E1351">
        <v>4</v>
      </c>
      <c r="F1351">
        <v>103</v>
      </c>
    </row>
    <row r="1352" spans="1:6">
      <c r="A1352">
        <v>109</v>
      </c>
      <c r="B1352">
        <v>1</v>
      </c>
      <c r="C1352" t="s">
        <v>1016</v>
      </c>
      <c r="D1352">
        <v>72</v>
      </c>
      <c r="E1352">
        <v>76</v>
      </c>
      <c r="F1352">
        <v>148</v>
      </c>
    </row>
    <row r="1353" spans="1:6">
      <c r="A1353">
        <v>109</v>
      </c>
      <c r="B1353">
        <v>2</v>
      </c>
      <c r="C1353" t="s">
        <v>1017</v>
      </c>
      <c r="D1353">
        <v>63</v>
      </c>
      <c r="E1353">
        <v>106</v>
      </c>
      <c r="F1353">
        <v>169</v>
      </c>
    </row>
    <row r="1354" spans="1:6">
      <c r="A1354">
        <v>109</v>
      </c>
      <c r="B1354">
        <v>3</v>
      </c>
      <c r="C1354" t="s">
        <v>1018</v>
      </c>
      <c r="D1354">
        <v>219</v>
      </c>
      <c r="E1354">
        <v>150</v>
      </c>
      <c r="F1354">
        <v>369</v>
      </c>
    </row>
    <row r="1355" spans="1:6">
      <c r="A1355">
        <v>109</v>
      </c>
      <c r="B1355">
        <v>4</v>
      </c>
      <c r="C1355" t="s">
        <v>1019</v>
      </c>
      <c r="D1355">
        <v>274</v>
      </c>
      <c r="E1355">
        <v>88</v>
      </c>
      <c r="F1355">
        <v>362</v>
      </c>
    </row>
    <row r="1356" spans="1:6">
      <c r="A1356">
        <v>109</v>
      </c>
      <c r="B1356">
        <v>5</v>
      </c>
      <c r="C1356" t="s">
        <v>1020</v>
      </c>
      <c r="D1356">
        <v>249</v>
      </c>
      <c r="E1356">
        <v>145</v>
      </c>
      <c r="F1356">
        <v>394</v>
      </c>
    </row>
    <row r="1357" spans="1:6">
      <c r="A1357">
        <v>109</v>
      </c>
      <c r="B1357">
        <v>6</v>
      </c>
      <c r="C1357" t="s">
        <v>1021</v>
      </c>
      <c r="D1357">
        <v>253</v>
      </c>
      <c r="E1357">
        <v>116</v>
      </c>
      <c r="F1357">
        <v>369</v>
      </c>
    </row>
    <row r="1358" spans="1:6">
      <c r="A1358">
        <v>109</v>
      </c>
      <c r="B1358">
        <v>7</v>
      </c>
      <c r="C1358" t="s">
        <v>1022</v>
      </c>
      <c r="D1358">
        <v>160</v>
      </c>
      <c r="E1358">
        <v>94</v>
      </c>
      <c r="F1358">
        <v>254</v>
      </c>
    </row>
    <row r="1359" spans="1:6">
      <c r="A1359">
        <v>109</v>
      </c>
      <c r="B1359">
        <v>8</v>
      </c>
      <c r="C1359" t="s">
        <v>1023</v>
      </c>
      <c r="D1359">
        <v>69</v>
      </c>
      <c r="E1359">
        <v>8</v>
      </c>
      <c r="F1359">
        <v>77</v>
      </c>
    </row>
    <row r="1360" spans="1:6">
      <c r="A1360">
        <v>109</v>
      </c>
      <c r="B1360">
        <v>9</v>
      </c>
      <c r="C1360" t="s">
        <v>1024</v>
      </c>
      <c r="D1360">
        <v>147</v>
      </c>
      <c r="E1360">
        <v>24</v>
      </c>
      <c r="F1360">
        <v>171</v>
      </c>
    </row>
    <row r="1361" spans="1:6">
      <c r="A1361">
        <v>109</v>
      </c>
      <c r="B1361">
        <v>10</v>
      </c>
      <c r="C1361" t="s">
        <v>1025</v>
      </c>
      <c r="D1361">
        <v>80</v>
      </c>
      <c r="E1361">
        <v>4</v>
      </c>
      <c r="F1361">
        <v>84</v>
      </c>
    </row>
    <row r="1362" spans="1:6">
      <c r="A1362">
        <v>109</v>
      </c>
      <c r="B1362">
        <v>11</v>
      </c>
      <c r="C1362" t="s">
        <v>1026</v>
      </c>
      <c r="D1362">
        <v>204</v>
      </c>
      <c r="E1362">
        <v>173</v>
      </c>
      <c r="F1362">
        <v>377</v>
      </c>
    </row>
    <row r="1363" spans="1:6">
      <c r="A1363">
        <v>109</v>
      </c>
      <c r="B1363">
        <v>12</v>
      </c>
      <c r="C1363" t="s">
        <v>1027</v>
      </c>
      <c r="D1363">
        <v>25</v>
      </c>
      <c r="E1363">
        <v>20</v>
      </c>
      <c r="F1363">
        <v>45</v>
      </c>
    </row>
    <row r="1364" spans="1:6">
      <c r="A1364">
        <v>109</v>
      </c>
      <c r="B1364">
        <v>13</v>
      </c>
      <c r="C1364" t="s">
        <v>1028</v>
      </c>
      <c r="D1364">
        <v>289</v>
      </c>
      <c r="E1364">
        <v>116</v>
      </c>
      <c r="F1364">
        <v>405</v>
      </c>
    </row>
    <row r="1365" spans="1:6">
      <c r="A1365">
        <v>109</v>
      </c>
      <c r="B1365">
        <v>14</v>
      </c>
      <c r="C1365" t="s">
        <v>1029</v>
      </c>
      <c r="D1365">
        <v>2008</v>
      </c>
      <c r="E1365">
        <v>1206</v>
      </c>
      <c r="F1365">
        <v>3214</v>
      </c>
    </row>
    <row r="1366" spans="1:6">
      <c r="A1366">
        <v>109</v>
      </c>
      <c r="B1366">
        <v>15</v>
      </c>
      <c r="C1366" t="s">
        <v>1030</v>
      </c>
      <c r="D1366">
        <v>740</v>
      </c>
      <c r="E1366">
        <v>48</v>
      </c>
      <c r="F1366">
        <v>788</v>
      </c>
    </row>
    <row r="1367" spans="1:6">
      <c r="A1367">
        <v>109</v>
      </c>
      <c r="B1367">
        <v>16</v>
      </c>
      <c r="C1367" t="s">
        <v>1031</v>
      </c>
      <c r="D1367">
        <v>1197</v>
      </c>
      <c r="E1367">
        <v>229</v>
      </c>
      <c r="F1367">
        <v>1426</v>
      </c>
    </row>
    <row r="1368" spans="1:6">
      <c r="A1368">
        <v>109</v>
      </c>
      <c r="B1368">
        <v>17</v>
      </c>
      <c r="C1368" t="s">
        <v>1032</v>
      </c>
      <c r="D1368">
        <v>214</v>
      </c>
      <c r="E1368">
        <v>56</v>
      </c>
      <c r="F1368">
        <v>270</v>
      </c>
    </row>
    <row r="1369" spans="1:6">
      <c r="A1369">
        <v>109</v>
      </c>
      <c r="B1369">
        <v>18</v>
      </c>
      <c r="C1369" t="s">
        <v>1033</v>
      </c>
      <c r="D1369">
        <v>69</v>
      </c>
      <c r="E1369">
        <v>5</v>
      </c>
      <c r="F1369">
        <v>74</v>
      </c>
    </row>
    <row r="1370" spans="1:6">
      <c r="A1370">
        <v>109</v>
      </c>
      <c r="B1370">
        <v>19</v>
      </c>
      <c r="C1370" t="s">
        <v>1034</v>
      </c>
      <c r="D1370">
        <v>1041</v>
      </c>
      <c r="E1370">
        <v>501</v>
      </c>
      <c r="F1370">
        <v>1542</v>
      </c>
    </row>
    <row r="1371" spans="1:6">
      <c r="A1371">
        <v>109</v>
      </c>
      <c r="B1371">
        <v>20</v>
      </c>
      <c r="C1371" t="s">
        <v>1035</v>
      </c>
      <c r="D1371">
        <v>751</v>
      </c>
      <c r="E1371">
        <v>98</v>
      </c>
      <c r="F1371">
        <v>849</v>
      </c>
    </row>
    <row r="1372" spans="1:6">
      <c r="A1372">
        <v>109</v>
      </c>
      <c r="B1372">
        <v>21</v>
      </c>
      <c r="C1372" t="s">
        <v>1036</v>
      </c>
      <c r="D1372">
        <v>270</v>
      </c>
      <c r="E1372">
        <v>50</v>
      </c>
      <c r="F1372">
        <v>320</v>
      </c>
    </row>
    <row r="1373" spans="1:6">
      <c r="A1373">
        <v>109</v>
      </c>
      <c r="B1373">
        <v>22</v>
      </c>
      <c r="C1373" t="s">
        <v>1037</v>
      </c>
      <c r="D1373">
        <v>824</v>
      </c>
      <c r="E1373">
        <v>358</v>
      </c>
      <c r="F1373">
        <v>1182</v>
      </c>
    </row>
    <row r="1374" spans="1:6">
      <c r="A1374">
        <v>109</v>
      </c>
      <c r="B1374">
        <v>23</v>
      </c>
      <c r="C1374" t="s">
        <v>1038</v>
      </c>
      <c r="D1374">
        <v>676</v>
      </c>
      <c r="E1374">
        <v>502</v>
      </c>
      <c r="F1374">
        <v>1178</v>
      </c>
    </row>
    <row r="1375" spans="1:6">
      <c r="A1375">
        <v>109</v>
      </c>
      <c r="B1375">
        <v>24</v>
      </c>
      <c r="C1375" t="s">
        <v>1039</v>
      </c>
      <c r="D1375">
        <v>457</v>
      </c>
      <c r="E1375">
        <v>239</v>
      </c>
      <c r="F1375">
        <v>696</v>
      </c>
    </row>
    <row r="1376" spans="1:6">
      <c r="A1376">
        <v>109</v>
      </c>
      <c r="B1376">
        <v>25</v>
      </c>
      <c r="C1376" t="s">
        <v>1040</v>
      </c>
      <c r="D1376">
        <v>1012</v>
      </c>
      <c r="E1376">
        <v>206</v>
      </c>
      <c r="F1376">
        <v>1218</v>
      </c>
    </row>
    <row r="1377" spans="1:6">
      <c r="A1377">
        <v>109</v>
      </c>
      <c r="B1377">
        <v>26</v>
      </c>
      <c r="C1377" t="s">
        <v>1041</v>
      </c>
      <c r="D1377">
        <v>693</v>
      </c>
      <c r="E1377">
        <v>112</v>
      </c>
      <c r="F1377">
        <v>805</v>
      </c>
    </row>
    <row r="1378" spans="1:6">
      <c r="A1378">
        <v>109</v>
      </c>
      <c r="B1378">
        <v>27</v>
      </c>
      <c r="C1378" t="s">
        <v>1042</v>
      </c>
      <c r="D1378">
        <v>196</v>
      </c>
      <c r="E1378">
        <v>14</v>
      </c>
      <c r="F1378">
        <v>210</v>
      </c>
    </row>
    <row r="1379" spans="1:6">
      <c r="A1379">
        <v>109</v>
      </c>
      <c r="B1379">
        <v>28</v>
      </c>
      <c r="C1379" t="s">
        <v>1043</v>
      </c>
      <c r="D1379">
        <v>951</v>
      </c>
      <c r="E1379">
        <v>487</v>
      </c>
      <c r="F1379">
        <v>1438</v>
      </c>
    </row>
    <row r="1380" spans="1:6">
      <c r="A1380">
        <v>109</v>
      </c>
      <c r="B1380">
        <v>29</v>
      </c>
      <c r="C1380" t="s">
        <v>1044</v>
      </c>
      <c r="D1380">
        <v>493</v>
      </c>
      <c r="E1380">
        <v>366</v>
      </c>
      <c r="F1380">
        <v>859</v>
      </c>
    </row>
    <row r="1381" spans="1:6">
      <c r="A1381">
        <v>109</v>
      </c>
      <c r="B1381">
        <v>30</v>
      </c>
      <c r="C1381" t="s">
        <v>1045</v>
      </c>
      <c r="D1381">
        <v>379</v>
      </c>
      <c r="E1381">
        <v>67</v>
      </c>
      <c r="F1381">
        <v>446</v>
      </c>
    </row>
    <row r="1382" spans="1:6">
      <c r="A1382">
        <v>110</v>
      </c>
      <c r="B1382">
        <v>1</v>
      </c>
      <c r="C1382" t="s">
        <v>1046</v>
      </c>
      <c r="D1382">
        <v>439</v>
      </c>
      <c r="E1382">
        <v>110</v>
      </c>
      <c r="F1382">
        <v>549</v>
      </c>
    </row>
    <row r="1383" spans="1:6">
      <c r="A1383">
        <v>110</v>
      </c>
      <c r="B1383">
        <v>2</v>
      </c>
      <c r="C1383" t="s">
        <v>1047</v>
      </c>
      <c r="D1383">
        <v>691</v>
      </c>
      <c r="E1383">
        <v>185</v>
      </c>
      <c r="F1383">
        <v>876</v>
      </c>
    </row>
    <row r="1384" spans="1:6">
      <c r="A1384">
        <v>110</v>
      </c>
      <c r="B1384">
        <v>3</v>
      </c>
      <c r="C1384" t="s">
        <v>1048</v>
      </c>
      <c r="D1384">
        <v>207</v>
      </c>
      <c r="E1384">
        <v>117</v>
      </c>
      <c r="F1384">
        <v>324</v>
      </c>
    </row>
    <row r="1385" spans="1:6">
      <c r="A1385">
        <v>110</v>
      </c>
      <c r="B1385">
        <v>4</v>
      </c>
      <c r="C1385" t="s">
        <v>1049</v>
      </c>
      <c r="D1385">
        <v>269</v>
      </c>
      <c r="E1385">
        <v>142</v>
      </c>
      <c r="F1385">
        <v>411</v>
      </c>
    </row>
    <row r="1386" spans="1:6">
      <c r="A1386">
        <v>110</v>
      </c>
      <c r="B1386">
        <v>5</v>
      </c>
      <c r="C1386" t="s">
        <v>1050</v>
      </c>
      <c r="D1386">
        <v>394</v>
      </c>
      <c r="E1386">
        <v>69</v>
      </c>
      <c r="F1386">
        <v>463</v>
      </c>
    </row>
    <row r="1387" spans="1:6">
      <c r="A1387">
        <v>110</v>
      </c>
      <c r="B1387">
        <v>6</v>
      </c>
      <c r="C1387" t="s">
        <v>1051</v>
      </c>
      <c r="D1387">
        <v>1661</v>
      </c>
      <c r="E1387">
        <v>715</v>
      </c>
      <c r="F1387">
        <v>2376</v>
      </c>
    </row>
    <row r="1388" spans="1:6">
      <c r="A1388">
        <v>110</v>
      </c>
      <c r="B1388">
        <v>7</v>
      </c>
      <c r="C1388" t="s">
        <v>1052</v>
      </c>
      <c r="D1388">
        <v>115</v>
      </c>
      <c r="E1388">
        <v>37</v>
      </c>
      <c r="F1388">
        <v>152</v>
      </c>
    </row>
    <row r="1389" spans="1:6">
      <c r="A1389">
        <v>110</v>
      </c>
      <c r="B1389">
        <v>8</v>
      </c>
      <c r="C1389" t="s">
        <v>1053</v>
      </c>
      <c r="D1389">
        <v>107</v>
      </c>
      <c r="E1389">
        <v>88</v>
      </c>
      <c r="F1389">
        <v>195</v>
      </c>
    </row>
    <row r="1390" spans="1:6">
      <c r="A1390">
        <v>110</v>
      </c>
      <c r="B1390">
        <v>9</v>
      </c>
      <c r="C1390" t="s">
        <v>1054</v>
      </c>
      <c r="D1390">
        <v>197</v>
      </c>
      <c r="E1390">
        <v>177</v>
      </c>
      <c r="F1390">
        <v>374</v>
      </c>
    </row>
    <row r="1391" spans="1:6">
      <c r="A1391">
        <v>110</v>
      </c>
      <c r="B1391">
        <v>10</v>
      </c>
      <c r="C1391" t="s">
        <v>1055</v>
      </c>
      <c r="D1391">
        <v>261</v>
      </c>
      <c r="E1391">
        <v>278</v>
      </c>
      <c r="F1391">
        <v>539</v>
      </c>
    </row>
    <row r="1392" spans="1:6">
      <c r="A1392">
        <v>110</v>
      </c>
      <c r="B1392">
        <v>11</v>
      </c>
      <c r="C1392" t="s">
        <v>1056</v>
      </c>
      <c r="D1392">
        <v>142</v>
      </c>
      <c r="E1392">
        <v>51</v>
      </c>
      <c r="F1392">
        <v>193</v>
      </c>
    </row>
    <row r="1393" spans="1:6">
      <c r="A1393">
        <v>110</v>
      </c>
      <c r="B1393">
        <v>12</v>
      </c>
      <c r="C1393" t="s">
        <v>1000</v>
      </c>
      <c r="D1393">
        <v>108</v>
      </c>
      <c r="E1393">
        <v>78</v>
      </c>
      <c r="F1393">
        <v>186</v>
      </c>
    </row>
    <row r="1394" spans="1:6">
      <c r="A1394">
        <v>110</v>
      </c>
      <c r="B1394">
        <v>13</v>
      </c>
      <c r="C1394" t="s">
        <v>152</v>
      </c>
      <c r="D1394">
        <v>83</v>
      </c>
      <c r="E1394">
        <v>16</v>
      </c>
      <c r="F1394">
        <v>99</v>
      </c>
    </row>
    <row r="1395" spans="1:6">
      <c r="A1395">
        <v>110</v>
      </c>
      <c r="B1395">
        <v>14</v>
      </c>
      <c r="C1395" t="s">
        <v>1057</v>
      </c>
      <c r="D1395">
        <v>475</v>
      </c>
      <c r="E1395">
        <v>60</v>
      </c>
      <c r="F1395">
        <v>535</v>
      </c>
    </row>
    <row r="1396" spans="1:6">
      <c r="A1396">
        <v>110</v>
      </c>
      <c r="B1396">
        <v>15</v>
      </c>
      <c r="C1396" t="s">
        <v>1058</v>
      </c>
      <c r="D1396">
        <v>589</v>
      </c>
      <c r="E1396">
        <v>77</v>
      </c>
      <c r="F1396">
        <v>666</v>
      </c>
    </row>
    <row r="1397" spans="1:6">
      <c r="A1397">
        <v>110</v>
      </c>
      <c r="B1397">
        <v>16</v>
      </c>
      <c r="C1397" t="s">
        <v>1059</v>
      </c>
      <c r="D1397">
        <v>274</v>
      </c>
      <c r="E1397">
        <v>48</v>
      </c>
      <c r="F1397">
        <v>322</v>
      </c>
    </row>
    <row r="1398" spans="1:6">
      <c r="A1398">
        <v>110</v>
      </c>
      <c r="B1398">
        <v>17</v>
      </c>
      <c r="C1398" t="s">
        <v>1060</v>
      </c>
      <c r="D1398">
        <v>1138</v>
      </c>
      <c r="E1398">
        <v>273</v>
      </c>
      <c r="F1398">
        <v>1411</v>
      </c>
    </row>
    <row r="1399" spans="1:6">
      <c r="A1399">
        <v>110</v>
      </c>
      <c r="B1399">
        <v>18</v>
      </c>
      <c r="C1399" t="s">
        <v>1061</v>
      </c>
      <c r="D1399">
        <v>459</v>
      </c>
      <c r="E1399">
        <v>315</v>
      </c>
      <c r="F1399">
        <v>774</v>
      </c>
    </row>
    <row r="1400" spans="1:6">
      <c r="A1400">
        <v>110</v>
      </c>
      <c r="B1400">
        <v>19</v>
      </c>
      <c r="C1400" t="s">
        <v>1062</v>
      </c>
      <c r="D1400">
        <v>513</v>
      </c>
      <c r="E1400">
        <v>57</v>
      </c>
      <c r="F1400">
        <v>570</v>
      </c>
    </row>
    <row r="1401" spans="1:6">
      <c r="A1401">
        <v>110</v>
      </c>
      <c r="B1401">
        <v>20</v>
      </c>
      <c r="C1401" t="s">
        <v>1063</v>
      </c>
      <c r="D1401">
        <v>1096</v>
      </c>
      <c r="E1401">
        <v>411</v>
      </c>
      <c r="F1401">
        <v>1507</v>
      </c>
    </row>
    <row r="1402" spans="1:6">
      <c r="A1402">
        <v>110</v>
      </c>
      <c r="B1402">
        <v>21</v>
      </c>
      <c r="C1402" t="s">
        <v>1064</v>
      </c>
      <c r="D1402">
        <v>290</v>
      </c>
      <c r="E1402">
        <v>523</v>
      </c>
      <c r="F1402">
        <v>813</v>
      </c>
    </row>
    <row r="1403" spans="1:6">
      <c r="A1403">
        <v>110</v>
      </c>
      <c r="B1403">
        <v>22</v>
      </c>
      <c r="C1403" t="s">
        <v>1065</v>
      </c>
      <c r="D1403">
        <v>329</v>
      </c>
      <c r="E1403">
        <v>169</v>
      </c>
      <c r="F1403">
        <v>498</v>
      </c>
    </row>
    <row r="1404" spans="1:6">
      <c r="A1404">
        <v>110</v>
      </c>
      <c r="B1404">
        <v>23</v>
      </c>
      <c r="C1404" t="s">
        <v>1066</v>
      </c>
      <c r="D1404">
        <v>356</v>
      </c>
      <c r="E1404">
        <v>235</v>
      </c>
      <c r="F1404">
        <v>591</v>
      </c>
    </row>
    <row r="1405" spans="1:6">
      <c r="A1405">
        <v>110</v>
      </c>
      <c r="B1405">
        <v>24</v>
      </c>
      <c r="C1405" t="s">
        <v>995</v>
      </c>
      <c r="D1405">
        <v>100</v>
      </c>
      <c r="E1405">
        <v>0</v>
      </c>
      <c r="F1405">
        <v>100</v>
      </c>
    </row>
    <row r="1406" spans="1:6">
      <c r="A1406">
        <v>111</v>
      </c>
      <c r="B1406">
        <v>1</v>
      </c>
      <c r="C1406" t="s">
        <v>1067</v>
      </c>
      <c r="D1406">
        <v>1036</v>
      </c>
      <c r="E1406">
        <v>396</v>
      </c>
      <c r="F1406">
        <v>1432</v>
      </c>
    </row>
    <row r="1407" spans="1:6">
      <c r="A1407">
        <v>111</v>
      </c>
      <c r="B1407">
        <v>2</v>
      </c>
      <c r="C1407" t="s">
        <v>1068</v>
      </c>
      <c r="D1407">
        <v>14</v>
      </c>
      <c r="E1407">
        <v>6</v>
      </c>
      <c r="F1407">
        <v>20</v>
      </c>
    </row>
    <row r="1408" spans="1:6">
      <c r="A1408">
        <v>111</v>
      </c>
      <c r="B1408">
        <v>3</v>
      </c>
      <c r="C1408" t="s">
        <v>1069</v>
      </c>
      <c r="D1408">
        <v>60</v>
      </c>
      <c r="E1408">
        <v>75</v>
      </c>
      <c r="F1408">
        <v>135</v>
      </c>
    </row>
    <row r="1409" spans="1:6">
      <c r="A1409">
        <v>111</v>
      </c>
      <c r="B1409">
        <v>4</v>
      </c>
      <c r="C1409" t="s">
        <v>987</v>
      </c>
      <c r="D1409">
        <v>55</v>
      </c>
      <c r="E1409">
        <v>33</v>
      </c>
      <c r="F1409">
        <v>88</v>
      </c>
    </row>
    <row r="1410" spans="1:6">
      <c r="A1410">
        <v>111</v>
      </c>
      <c r="B1410">
        <v>5</v>
      </c>
      <c r="C1410" t="s">
        <v>1070</v>
      </c>
      <c r="D1410">
        <v>42</v>
      </c>
      <c r="E1410">
        <v>100</v>
      </c>
      <c r="F1410">
        <v>142</v>
      </c>
    </row>
    <row r="1411" spans="1:6">
      <c r="A1411">
        <v>111</v>
      </c>
      <c r="B1411">
        <v>6</v>
      </c>
      <c r="C1411" t="s">
        <v>152</v>
      </c>
      <c r="D1411">
        <v>12</v>
      </c>
      <c r="E1411">
        <v>33</v>
      </c>
      <c r="F1411">
        <v>45</v>
      </c>
    </row>
    <row r="1412" spans="1:6">
      <c r="A1412">
        <v>111</v>
      </c>
      <c r="B1412">
        <v>7</v>
      </c>
      <c r="C1412" t="s">
        <v>1071</v>
      </c>
      <c r="D1412">
        <v>20</v>
      </c>
      <c r="E1412">
        <v>17</v>
      </c>
      <c r="F1412">
        <v>37</v>
      </c>
    </row>
    <row r="1413" spans="1:6">
      <c r="A1413">
        <v>111</v>
      </c>
      <c r="B1413">
        <v>8</v>
      </c>
      <c r="C1413" t="s">
        <v>1072</v>
      </c>
      <c r="D1413">
        <v>32</v>
      </c>
      <c r="E1413">
        <v>88</v>
      </c>
      <c r="F1413">
        <v>120</v>
      </c>
    </row>
    <row r="1414" spans="1:6">
      <c r="A1414">
        <v>111</v>
      </c>
      <c r="B1414">
        <v>9</v>
      </c>
      <c r="C1414" t="s">
        <v>1073</v>
      </c>
      <c r="D1414">
        <v>54</v>
      </c>
      <c r="E1414">
        <v>123</v>
      </c>
      <c r="F1414">
        <v>177</v>
      </c>
    </row>
    <row r="1415" spans="1:6">
      <c r="A1415">
        <v>111</v>
      </c>
      <c r="B1415">
        <v>10</v>
      </c>
      <c r="C1415" t="s">
        <v>1074</v>
      </c>
      <c r="D1415">
        <v>135</v>
      </c>
      <c r="E1415">
        <v>80</v>
      </c>
      <c r="F1415">
        <v>215</v>
      </c>
    </row>
    <row r="1416" spans="1:6">
      <c r="A1416">
        <v>111</v>
      </c>
      <c r="B1416">
        <v>11</v>
      </c>
      <c r="C1416" t="s">
        <v>1075</v>
      </c>
      <c r="D1416">
        <v>315</v>
      </c>
      <c r="E1416">
        <v>132</v>
      </c>
      <c r="F1416">
        <v>447</v>
      </c>
    </row>
    <row r="1417" spans="1:6">
      <c r="A1417">
        <v>111</v>
      </c>
      <c r="B1417">
        <v>12</v>
      </c>
      <c r="C1417" t="s">
        <v>1076</v>
      </c>
      <c r="D1417">
        <v>164</v>
      </c>
      <c r="E1417">
        <v>59</v>
      </c>
      <c r="F1417">
        <v>223</v>
      </c>
    </row>
    <row r="1418" spans="1:6">
      <c r="A1418">
        <v>111</v>
      </c>
      <c r="B1418">
        <v>13</v>
      </c>
      <c r="C1418" t="s">
        <v>1077</v>
      </c>
      <c r="D1418">
        <v>167</v>
      </c>
      <c r="E1418">
        <v>31</v>
      </c>
      <c r="F1418">
        <v>198</v>
      </c>
    </row>
    <row r="1419" spans="1:6">
      <c r="A1419">
        <v>111</v>
      </c>
      <c r="B1419">
        <v>14</v>
      </c>
      <c r="C1419" t="s">
        <v>1078</v>
      </c>
      <c r="D1419">
        <v>263</v>
      </c>
      <c r="E1419">
        <v>34</v>
      </c>
      <c r="F1419">
        <v>297</v>
      </c>
    </row>
    <row r="1420" spans="1:6">
      <c r="A1420">
        <v>111</v>
      </c>
      <c r="B1420">
        <v>15</v>
      </c>
      <c r="C1420" t="s">
        <v>1079</v>
      </c>
      <c r="D1420">
        <v>539</v>
      </c>
      <c r="E1420">
        <v>141</v>
      </c>
      <c r="F1420">
        <v>680</v>
      </c>
    </row>
    <row r="1421" spans="1:6">
      <c r="A1421">
        <v>111</v>
      </c>
      <c r="B1421">
        <v>16</v>
      </c>
      <c r="C1421" t="s">
        <v>1080</v>
      </c>
      <c r="D1421">
        <v>478</v>
      </c>
      <c r="E1421">
        <v>241</v>
      </c>
      <c r="F1421">
        <v>719</v>
      </c>
    </row>
    <row r="1422" spans="1:6">
      <c r="A1422">
        <v>111</v>
      </c>
      <c r="B1422">
        <v>17</v>
      </c>
      <c r="C1422" t="s">
        <v>1081</v>
      </c>
      <c r="D1422">
        <v>614</v>
      </c>
      <c r="E1422">
        <v>345</v>
      </c>
      <c r="F1422">
        <v>959</v>
      </c>
    </row>
    <row r="1423" spans="1:6">
      <c r="A1423">
        <v>111</v>
      </c>
      <c r="B1423">
        <v>18</v>
      </c>
      <c r="C1423" t="s">
        <v>848</v>
      </c>
      <c r="D1423">
        <v>791</v>
      </c>
      <c r="E1423">
        <v>241</v>
      </c>
      <c r="F1423">
        <v>1032</v>
      </c>
    </row>
    <row r="1424" spans="1:6">
      <c r="A1424">
        <v>111</v>
      </c>
      <c r="B1424">
        <v>19</v>
      </c>
      <c r="C1424" t="s">
        <v>1082</v>
      </c>
      <c r="D1424">
        <v>607</v>
      </c>
      <c r="E1424">
        <v>188</v>
      </c>
      <c r="F1424">
        <v>795</v>
      </c>
    </row>
    <row r="1425" spans="1:6">
      <c r="A1425">
        <v>111</v>
      </c>
      <c r="B1425">
        <v>20</v>
      </c>
      <c r="C1425" t="s">
        <v>1083</v>
      </c>
      <c r="D1425">
        <v>687</v>
      </c>
      <c r="E1425">
        <v>443</v>
      </c>
      <c r="F1425">
        <v>1130</v>
      </c>
    </row>
    <row r="1426" spans="1:6">
      <c r="A1426">
        <v>111</v>
      </c>
      <c r="B1426">
        <v>21</v>
      </c>
      <c r="C1426" t="s">
        <v>1084</v>
      </c>
      <c r="D1426">
        <v>183</v>
      </c>
      <c r="E1426">
        <v>70</v>
      </c>
      <c r="F1426">
        <v>253</v>
      </c>
    </row>
    <row r="1427" spans="1:6">
      <c r="A1427">
        <v>111</v>
      </c>
      <c r="B1427">
        <v>22</v>
      </c>
      <c r="C1427" t="s">
        <v>1085</v>
      </c>
      <c r="D1427">
        <v>117</v>
      </c>
      <c r="E1427">
        <v>18</v>
      </c>
      <c r="F1427">
        <v>135</v>
      </c>
    </row>
    <row r="1428" spans="1:6">
      <c r="A1428">
        <v>111</v>
      </c>
      <c r="B1428">
        <v>23</v>
      </c>
      <c r="C1428" t="s">
        <v>1086</v>
      </c>
      <c r="D1428">
        <v>109</v>
      </c>
      <c r="E1428">
        <v>0</v>
      </c>
      <c r="F1428">
        <v>109</v>
      </c>
    </row>
    <row r="1429" spans="1:6">
      <c r="A1429">
        <v>111</v>
      </c>
      <c r="B1429">
        <v>24</v>
      </c>
      <c r="C1429" t="s">
        <v>1087</v>
      </c>
      <c r="D1429">
        <v>109</v>
      </c>
      <c r="E1429">
        <v>0</v>
      </c>
      <c r="F1429">
        <v>109</v>
      </c>
    </row>
    <row r="1430" spans="1:6">
      <c r="A1430">
        <v>111</v>
      </c>
      <c r="B1430">
        <v>25</v>
      </c>
      <c r="C1430" t="s">
        <v>1088</v>
      </c>
      <c r="D1430">
        <v>128</v>
      </c>
      <c r="E1430">
        <v>14</v>
      </c>
      <c r="F1430">
        <v>142</v>
      </c>
    </row>
    <row r="1431" spans="1:6">
      <c r="A1431">
        <v>111</v>
      </c>
      <c r="B1431">
        <v>26</v>
      </c>
      <c r="C1431" t="s">
        <v>1089</v>
      </c>
      <c r="D1431">
        <v>74</v>
      </c>
      <c r="E1431">
        <v>34</v>
      </c>
      <c r="F1431">
        <v>108</v>
      </c>
    </row>
    <row r="1432" spans="1:6">
      <c r="A1432">
        <v>111</v>
      </c>
      <c r="B1432">
        <v>27</v>
      </c>
      <c r="C1432" t="s">
        <v>1090</v>
      </c>
      <c r="D1432">
        <v>35</v>
      </c>
      <c r="E1432">
        <v>0</v>
      </c>
      <c r="F1432">
        <v>35</v>
      </c>
    </row>
    <row r="1433" spans="1:6">
      <c r="A1433">
        <v>111</v>
      </c>
      <c r="B1433">
        <v>28</v>
      </c>
      <c r="C1433" t="s">
        <v>1091</v>
      </c>
      <c r="D1433">
        <v>41</v>
      </c>
      <c r="E1433">
        <v>0</v>
      </c>
      <c r="F1433">
        <v>41</v>
      </c>
    </row>
    <row r="1434" spans="1:6">
      <c r="A1434">
        <v>111</v>
      </c>
      <c r="B1434">
        <v>29</v>
      </c>
      <c r="C1434" t="s">
        <v>1092</v>
      </c>
      <c r="D1434">
        <v>65</v>
      </c>
      <c r="E1434">
        <v>0</v>
      </c>
      <c r="F1434">
        <v>65</v>
      </c>
    </row>
    <row r="1435" spans="1:6">
      <c r="A1435">
        <v>111</v>
      </c>
      <c r="B1435">
        <v>30</v>
      </c>
      <c r="C1435" t="s">
        <v>1093</v>
      </c>
      <c r="D1435">
        <v>22</v>
      </c>
      <c r="E1435">
        <v>0</v>
      </c>
      <c r="F1435">
        <v>22</v>
      </c>
    </row>
    <row r="1436" spans="1:6">
      <c r="A1436">
        <v>111</v>
      </c>
      <c r="B1436">
        <v>31</v>
      </c>
      <c r="C1436" t="s">
        <v>1094</v>
      </c>
      <c r="D1436">
        <v>42</v>
      </c>
      <c r="E1436">
        <v>0</v>
      </c>
      <c r="F1436">
        <v>42</v>
      </c>
    </row>
    <row r="1437" spans="1:6">
      <c r="A1437">
        <v>111</v>
      </c>
      <c r="B1437">
        <v>32</v>
      </c>
      <c r="C1437" t="s">
        <v>1095</v>
      </c>
      <c r="D1437">
        <v>138</v>
      </c>
      <c r="E1437">
        <v>0</v>
      </c>
      <c r="F1437">
        <v>138</v>
      </c>
    </row>
    <row r="1438" spans="1:6">
      <c r="A1438">
        <v>111</v>
      </c>
      <c r="B1438">
        <v>33</v>
      </c>
      <c r="C1438" t="s">
        <v>1096</v>
      </c>
      <c r="D1438">
        <v>44</v>
      </c>
      <c r="E1438">
        <v>0</v>
      </c>
      <c r="F1438">
        <v>44</v>
      </c>
    </row>
    <row r="1439" spans="1:6">
      <c r="A1439">
        <v>111</v>
      </c>
      <c r="B1439">
        <v>34</v>
      </c>
      <c r="C1439" t="s">
        <v>1097</v>
      </c>
      <c r="D1439">
        <v>61</v>
      </c>
      <c r="E1439">
        <v>0</v>
      </c>
      <c r="F1439">
        <v>61</v>
      </c>
    </row>
    <row r="1440" spans="1:6">
      <c r="A1440">
        <v>112</v>
      </c>
      <c r="B1440">
        <v>1</v>
      </c>
      <c r="C1440" t="s">
        <v>1098</v>
      </c>
      <c r="D1440">
        <v>1232</v>
      </c>
      <c r="E1440">
        <v>703</v>
      </c>
      <c r="F1440">
        <v>1935</v>
      </c>
    </row>
    <row r="1441" spans="1:6">
      <c r="A1441">
        <v>112</v>
      </c>
      <c r="B1441">
        <v>2</v>
      </c>
      <c r="C1441" t="s">
        <v>1099</v>
      </c>
      <c r="D1441">
        <v>292</v>
      </c>
      <c r="E1441">
        <v>116</v>
      </c>
      <c r="F1441">
        <v>408</v>
      </c>
    </row>
    <row r="1442" spans="1:6">
      <c r="A1442">
        <v>112</v>
      </c>
      <c r="B1442">
        <v>3</v>
      </c>
      <c r="C1442" t="s">
        <v>1100</v>
      </c>
      <c r="D1442">
        <v>270</v>
      </c>
      <c r="E1442">
        <v>168</v>
      </c>
      <c r="F1442">
        <v>438</v>
      </c>
    </row>
    <row r="1443" spans="1:6">
      <c r="A1443">
        <v>112</v>
      </c>
      <c r="B1443">
        <v>4</v>
      </c>
      <c r="C1443" t="s">
        <v>1101</v>
      </c>
      <c r="D1443">
        <v>185</v>
      </c>
      <c r="E1443">
        <v>60</v>
      </c>
      <c r="F1443">
        <v>245</v>
      </c>
    </row>
    <row r="1444" spans="1:6">
      <c r="A1444">
        <v>112</v>
      </c>
      <c r="B1444">
        <v>5</v>
      </c>
      <c r="C1444" t="s">
        <v>1102</v>
      </c>
      <c r="D1444">
        <v>117</v>
      </c>
      <c r="E1444">
        <v>6</v>
      </c>
      <c r="F1444">
        <v>123</v>
      </c>
    </row>
    <row r="1445" spans="1:6">
      <c r="A1445">
        <v>112</v>
      </c>
      <c r="B1445">
        <v>6</v>
      </c>
      <c r="C1445" t="s">
        <v>1103</v>
      </c>
      <c r="D1445">
        <v>201</v>
      </c>
      <c r="E1445">
        <v>2</v>
      </c>
      <c r="F1445">
        <v>203</v>
      </c>
    </row>
    <row r="1446" spans="1:6">
      <c r="A1446">
        <v>112</v>
      </c>
      <c r="B1446">
        <v>7</v>
      </c>
      <c r="C1446" t="s">
        <v>1104</v>
      </c>
      <c r="D1446">
        <v>82</v>
      </c>
      <c r="E1446">
        <v>0</v>
      </c>
      <c r="F1446">
        <v>82</v>
      </c>
    </row>
    <row r="1447" spans="1:6">
      <c r="A1447">
        <v>112</v>
      </c>
      <c r="B1447">
        <v>8</v>
      </c>
      <c r="C1447" t="s">
        <v>1105</v>
      </c>
      <c r="D1447">
        <v>67</v>
      </c>
      <c r="E1447">
        <v>0</v>
      </c>
      <c r="F1447">
        <v>67</v>
      </c>
    </row>
    <row r="1448" spans="1:6">
      <c r="A1448">
        <v>112</v>
      </c>
      <c r="B1448">
        <v>9</v>
      </c>
      <c r="C1448" t="s">
        <v>1106</v>
      </c>
      <c r="D1448">
        <v>215</v>
      </c>
      <c r="E1448">
        <v>0</v>
      </c>
      <c r="F1448">
        <v>215</v>
      </c>
    </row>
    <row r="1449" spans="1:6">
      <c r="A1449">
        <v>112</v>
      </c>
      <c r="B1449">
        <v>10</v>
      </c>
      <c r="C1449" t="s">
        <v>1107</v>
      </c>
      <c r="D1449">
        <v>94</v>
      </c>
      <c r="E1449">
        <v>0</v>
      </c>
      <c r="F1449">
        <v>94</v>
      </c>
    </row>
    <row r="1450" spans="1:6">
      <c r="A1450">
        <v>112</v>
      </c>
      <c r="B1450">
        <v>11</v>
      </c>
      <c r="C1450" t="s">
        <v>1108</v>
      </c>
      <c r="D1450">
        <v>67</v>
      </c>
      <c r="E1450">
        <v>0</v>
      </c>
      <c r="F1450">
        <v>67</v>
      </c>
    </row>
    <row r="1451" spans="1:6">
      <c r="A1451">
        <v>112</v>
      </c>
      <c r="B1451">
        <v>12</v>
      </c>
      <c r="C1451" t="s">
        <v>1109</v>
      </c>
      <c r="D1451">
        <v>77</v>
      </c>
      <c r="E1451">
        <v>0</v>
      </c>
      <c r="F1451">
        <v>77</v>
      </c>
    </row>
    <row r="1452" spans="1:6">
      <c r="A1452">
        <v>112</v>
      </c>
      <c r="B1452">
        <v>13</v>
      </c>
      <c r="C1452" t="s">
        <v>1110</v>
      </c>
      <c r="D1452">
        <v>33</v>
      </c>
      <c r="E1452">
        <v>0</v>
      </c>
      <c r="F1452">
        <v>33</v>
      </c>
    </row>
    <row r="1453" spans="1:6">
      <c r="A1453">
        <v>112</v>
      </c>
      <c r="B1453">
        <v>14</v>
      </c>
      <c r="C1453" t="s">
        <v>1111</v>
      </c>
      <c r="D1453">
        <v>44</v>
      </c>
      <c r="E1453">
        <v>0</v>
      </c>
      <c r="F1453">
        <v>44</v>
      </c>
    </row>
    <row r="1454" spans="1:6">
      <c r="A1454">
        <v>112</v>
      </c>
      <c r="B1454">
        <v>15</v>
      </c>
      <c r="C1454" t="s">
        <v>1112</v>
      </c>
      <c r="D1454">
        <v>77</v>
      </c>
      <c r="E1454">
        <v>6</v>
      </c>
      <c r="F1454">
        <v>83</v>
      </c>
    </row>
    <row r="1455" spans="1:6">
      <c r="A1455">
        <v>112</v>
      </c>
      <c r="B1455">
        <v>16</v>
      </c>
      <c r="C1455" t="s">
        <v>1113</v>
      </c>
      <c r="D1455">
        <v>18</v>
      </c>
      <c r="E1455">
        <v>0</v>
      </c>
      <c r="F1455">
        <v>18</v>
      </c>
    </row>
    <row r="1456" spans="1:6">
      <c r="A1456">
        <v>112</v>
      </c>
      <c r="B1456">
        <v>17</v>
      </c>
      <c r="C1456" t="s">
        <v>1114</v>
      </c>
      <c r="D1456">
        <v>145</v>
      </c>
      <c r="E1456">
        <v>72</v>
      </c>
      <c r="F1456">
        <v>217</v>
      </c>
    </row>
    <row r="1457" spans="1:6">
      <c r="A1457">
        <v>112</v>
      </c>
      <c r="B1457">
        <v>18</v>
      </c>
      <c r="C1457" t="s">
        <v>1115</v>
      </c>
      <c r="D1457">
        <v>53</v>
      </c>
      <c r="E1457">
        <v>2</v>
      </c>
      <c r="F1457">
        <v>55</v>
      </c>
    </row>
    <row r="1458" spans="1:6">
      <c r="A1458">
        <v>112</v>
      </c>
      <c r="B1458">
        <v>19</v>
      </c>
      <c r="C1458" t="s">
        <v>1116</v>
      </c>
      <c r="D1458">
        <v>157</v>
      </c>
      <c r="E1458">
        <v>8</v>
      </c>
      <c r="F1458">
        <v>165</v>
      </c>
    </row>
    <row r="1459" spans="1:6">
      <c r="A1459">
        <v>112</v>
      </c>
      <c r="B1459">
        <v>20</v>
      </c>
      <c r="C1459" t="s">
        <v>1117</v>
      </c>
      <c r="D1459">
        <v>59</v>
      </c>
      <c r="E1459">
        <v>20</v>
      </c>
      <c r="F1459">
        <v>79</v>
      </c>
    </row>
    <row r="1460" spans="1:6">
      <c r="A1460">
        <v>112</v>
      </c>
      <c r="B1460">
        <v>21</v>
      </c>
      <c r="C1460" t="s">
        <v>1118</v>
      </c>
      <c r="D1460">
        <v>44</v>
      </c>
      <c r="E1460">
        <v>0</v>
      </c>
      <c r="F1460">
        <v>44</v>
      </c>
    </row>
    <row r="1461" spans="1:6">
      <c r="A1461">
        <v>112</v>
      </c>
      <c r="B1461">
        <v>22</v>
      </c>
      <c r="C1461" t="s">
        <v>1119</v>
      </c>
      <c r="D1461">
        <v>52</v>
      </c>
      <c r="E1461">
        <v>0</v>
      </c>
      <c r="F1461">
        <v>52</v>
      </c>
    </row>
    <row r="1462" spans="1:6">
      <c r="A1462">
        <v>112</v>
      </c>
      <c r="B1462">
        <v>23</v>
      </c>
      <c r="C1462" t="s">
        <v>1120</v>
      </c>
      <c r="D1462">
        <v>337</v>
      </c>
      <c r="E1462">
        <v>207</v>
      </c>
      <c r="F1462">
        <v>544</v>
      </c>
    </row>
    <row r="1463" spans="1:6">
      <c r="A1463">
        <v>112</v>
      </c>
      <c r="B1463">
        <v>24</v>
      </c>
      <c r="C1463" t="s">
        <v>1121</v>
      </c>
      <c r="D1463">
        <v>241</v>
      </c>
      <c r="E1463">
        <v>134</v>
      </c>
      <c r="F1463">
        <v>375</v>
      </c>
    </row>
    <row r="1464" spans="1:6">
      <c r="A1464">
        <v>112</v>
      </c>
      <c r="B1464">
        <v>25</v>
      </c>
      <c r="C1464" t="s">
        <v>1122</v>
      </c>
      <c r="D1464">
        <v>165</v>
      </c>
      <c r="E1464">
        <v>180</v>
      </c>
      <c r="F1464">
        <v>345</v>
      </c>
    </row>
    <row r="1465" spans="1:6">
      <c r="A1465">
        <v>112</v>
      </c>
      <c r="B1465">
        <v>26</v>
      </c>
      <c r="C1465" t="s">
        <v>1123</v>
      </c>
      <c r="D1465">
        <v>424</v>
      </c>
      <c r="E1465">
        <v>238</v>
      </c>
      <c r="F1465">
        <v>662</v>
      </c>
    </row>
    <row r="1466" spans="1:6">
      <c r="A1466">
        <v>112</v>
      </c>
      <c r="B1466">
        <v>27</v>
      </c>
      <c r="C1466" t="s">
        <v>1124</v>
      </c>
      <c r="D1466">
        <v>161</v>
      </c>
      <c r="E1466">
        <v>1</v>
      </c>
      <c r="F1466">
        <v>162</v>
      </c>
    </row>
    <row r="1467" spans="1:6">
      <c r="A1467">
        <v>112</v>
      </c>
      <c r="B1467">
        <v>28</v>
      </c>
      <c r="C1467" t="s">
        <v>1125</v>
      </c>
      <c r="D1467">
        <v>122</v>
      </c>
      <c r="E1467">
        <v>47</v>
      </c>
      <c r="F1467">
        <v>169</v>
      </c>
    </row>
    <row r="1468" spans="1:6">
      <c r="A1468">
        <v>112</v>
      </c>
      <c r="B1468">
        <v>29</v>
      </c>
      <c r="C1468" t="s">
        <v>1126</v>
      </c>
      <c r="D1468">
        <v>118</v>
      </c>
      <c r="E1468">
        <v>31</v>
      </c>
      <c r="F1468">
        <v>149</v>
      </c>
    </row>
    <row r="1469" spans="1:6">
      <c r="A1469">
        <v>112</v>
      </c>
      <c r="B1469">
        <v>30</v>
      </c>
      <c r="C1469" t="s">
        <v>1127</v>
      </c>
      <c r="D1469">
        <v>61</v>
      </c>
      <c r="E1469">
        <v>0</v>
      </c>
      <c r="F1469">
        <v>61</v>
      </c>
    </row>
    <row r="1470" spans="1:6">
      <c r="A1470">
        <v>112</v>
      </c>
      <c r="B1470">
        <v>31</v>
      </c>
      <c r="C1470" t="s">
        <v>1128</v>
      </c>
      <c r="D1470">
        <v>105</v>
      </c>
      <c r="E1470">
        <v>0</v>
      </c>
      <c r="F1470">
        <v>105</v>
      </c>
    </row>
    <row r="1471" spans="1:6">
      <c r="A1471">
        <v>112</v>
      </c>
      <c r="B1471">
        <v>32</v>
      </c>
      <c r="C1471" t="s">
        <v>1129</v>
      </c>
      <c r="D1471">
        <v>295</v>
      </c>
      <c r="E1471">
        <v>9</v>
      </c>
      <c r="F1471">
        <v>304</v>
      </c>
    </row>
    <row r="1472" spans="1:6">
      <c r="A1472">
        <v>112</v>
      </c>
      <c r="B1472">
        <v>33</v>
      </c>
      <c r="C1472" t="s">
        <v>1130</v>
      </c>
      <c r="D1472">
        <v>61</v>
      </c>
      <c r="E1472">
        <v>0</v>
      </c>
      <c r="F1472">
        <v>61</v>
      </c>
    </row>
    <row r="1473" spans="1:6">
      <c r="A1473">
        <v>112</v>
      </c>
      <c r="B1473">
        <v>34</v>
      </c>
      <c r="C1473" t="s">
        <v>1131</v>
      </c>
      <c r="D1473">
        <v>28</v>
      </c>
      <c r="E1473">
        <v>0</v>
      </c>
      <c r="F1473">
        <v>28</v>
      </c>
    </row>
    <row r="1474" spans="1:6">
      <c r="A1474">
        <v>113</v>
      </c>
      <c r="B1474">
        <v>1</v>
      </c>
      <c r="C1474" t="s">
        <v>1132</v>
      </c>
      <c r="D1474">
        <v>28</v>
      </c>
      <c r="E1474">
        <v>0</v>
      </c>
      <c r="F1474">
        <v>28</v>
      </c>
    </row>
    <row r="1475" spans="1:6">
      <c r="A1475">
        <v>113</v>
      </c>
      <c r="B1475">
        <v>2</v>
      </c>
      <c r="C1475" t="s">
        <v>1133</v>
      </c>
      <c r="D1475">
        <v>62</v>
      </c>
      <c r="E1475">
        <v>4</v>
      </c>
      <c r="F1475">
        <v>66</v>
      </c>
    </row>
    <row r="1476" spans="1:6">
      <c r="A1476">
        <v>113</v>
      </c>
      <c r="B1476">
        <v>3</v>
      </c>
      <c r="C1476" t="s">
        <v>1134</v>
      </c>
      <c r="D1476">
        <v>31</v>
      </c>
      <c r="E1476">
        <v>0</v>
      </c>
      <c r="F1476">
        <v>31</v>
      </c>
    </row>
    <row r="1477" spans="1:6">
      <c r="A1477">
        <v>113</v>
      </c>
      <c r="B1477">
        <v>4</v>
      </c>
      <c r="C1477" t="s">
        <v>1135</v>
      </c>
      <c r="D1477">
        <v>45</v>
      </c>
      <c r="E1477">
        <v>23</v>
      </c>
      <c r="F1477">
        <v>68</v>
      </c>
    </row>
    <row r="1478" spans="1:6">
      <c r="A1478">
        <v>113</v>
      </c>
      <c r="B1478">
        <v>5</v>
      </c>
      <c r="C1478" t="s">
        <v>1136</v>
      </c>
      <c r="D1478">
        <v>33</v>
      </c>
      <c r="E1478">
        <v>0</v>
      </c>
      <c r="F1478">
        <v>33</v>
      </c>
    </row>
    <row r="1479" spans="1:6">
      <c r="A1479">
        <v>113</v>
      </c>
      <c r="B1479">
        <v>6</v>
      </c>
      <c r="C1479" t="s">
        <v>1137</v>
      </c>
      <c r="D1479">
        <v>20</v>
      </c>
      <c r="E1479">
        <v>0</v>
      </c>
      <c r="F1479">
        <v>20</v>
      </c>
    </row>
    <row r="1480" spans="1:6">
      <c r="A1480">
        <v>113</v>
      </c>
      <c r="B1480">
        <v>7</v>
      </c>
      <c r="C1480" t="s">
        <v>1138</v>
      </c>
      <c r="D1480">
        <v>49</v>
      </c>
      <c r="E1480">
        <v>0</v>
      </c>
      <c r="F1480">
        <v>49</v>
      </c>
    </row>
    <row r="1481" spans="1:6">
      <c r="A1481">
        <v>113</v>
      </c>
      <c r="B1481">
        <v>8</v>
      </c>
      <c r="C1481" t="s">
        <v>1139</v>
      </c>
      <c r="D1481">
        <v>29</v>
      </c>
      <c r="E1481">
        <v>0</v>
      </c>
      <c r="F1481">
        <v>29</v>
      </c>
    </row>
    <row r="1482" spans="1:6">
      <c r="A1482">
        <v>113</v>
      </c>
      <c r="B1482">
        <v>9</v>
      </c>
      <c r="C1482" t="s">
        <v>1140</v>
      </c>
      <c r="D1482">
        <v>20</v>
      </c>
      <c r="E1482">
        <v>0</v>
      </c>
      <c r="F1482">
        <v>20</v>
      </c>
    </row>
    <row r="1483" spans="1:6">
      <c r="A1483">
        <v>113</v>
      </c>
      <c r="B1483">
        <v>10</v>
      </c>
      <c r="C1483" t="s">
        <v>1141</v>
      </c>
      <c r="D1483">
        <v>91</v>
      </c>
      <c r="E1483">
        <v>37</v>
      </c>
      <c r="F1483">
        <v>128</v>
      </c>
    </row>
    <row r="1484" spans="1:6">
      <c r="A1484">
        <v>113</v>
      </c>
      <c r="B1484">
        <v>11</v>
      </c>
      <c r="C1484" t="s">
        <v>1142</v>
      </c>
      <c r="D1484">
        <v>38</v>
      </c>
      <c r="E1484">
        <v>0</v>
      </c>
      <c r="F1484">
        <v>38</v>
      </c>
    </row>
    <row r="1485" spans="1:6">
      <c r="A1485">
        <v>113</v>
      </c>
      <c r="B1485">
        <v>12</v>
      </c>
      <c r="C1485" t="s">
        <v>1143</v>
      </c>
      <c r="D1485">
        <v>65</v>
      </c>
      <c r="E1485">
        <v>0</v>
      </c>
      <c r="F1485">
        <v>65</v>
      </c>
    </row>
    <row r="1486" spans="1:6">
      <c r="A1486">
        <v>113</v>
      </c>
      <c r="B1486">
        <v>13</v>
      </c>
      <c r="C1486" t="s">
        <v>1144</v>
      </c>
      <c r="D1486">
        <v>45</v>
      </c>
      <c r="E1486">
        <v>0</v>
      </c>
      <c r="F1486">
        <v>45</v>
      </c>
    </row>
    <row r="1487" spans="1:6">
      <c r="A1487">
        <v>113</v>
      </c>
      <c r="B1487">
        <v>14</v>
      </c>
      <c r="C1487" t="s">
        <v>1145</v>
      </c>
      <c r="D1487">
        <v>99</v>
      </c>
      <c r="E1487">
        <v>0</v>
      </c>
      <c r="F1487">
        <v>99</v>
      </c>
    </row>
    <row r="1488" spans="1:6">
      <c r="A1488">
        <v>113</v>
      </c>
      <c r="B1488">
        <v>15</v>
      </c>
      <c r="C1488" t="s">
        <v>1146</v>
      </c>
      <c r="D1488">
        <v>46</v>
      </c>
      <c r="E1488">
        <v>0</v>
      </c>
      <c r="F1488">
        <v>46</v>
      </c>
    </row>
    <row r="1489" spans="1:6">
      <c r="A1489">
        <v>113</v>
      </c>
      <c r="B1489">
        <v>16</v>
      </c>
      <c r="C1489" t="s">
        <v>1147</v>
      </c>
      <c r="D1489">
        <v>228</v>
      </c>
      <c r="E1489">
        <v>65</v>
      </c>
      <c r="F1489">
        <v>293</v>
      </c>
    </row>
    <row r="1490" spans="1:6">
      <c r="A1490">
        <v>113</v>
      </c>
      <c r="B1490">
        <v>17</v>
      </c>
      <c r="C1490" t="s">
        <v>1148</v>
      </c>
      <c r="D1490">
        <v>88</v>
      </c>
      <c r="E1490">
        <v>3</v>
      </c>
      <c r="F1490">
        <v>91</v>
      </c>
    </row>
    <row r="1491" spans="1:6">
      <c r="A1491">
        <v>113</v>
      </c>
      <c r="B1491">
        <v>18</v>
      </c>
      <c r="C1491" t="s">
        <v>1149</v>
      </c>
      <c r="D1491">
        <v>54</v>
      </c>
      <c r="E1491">
        <v>20</v>
      </c>
      <c r="F1491">
        <v>74</v>
      </c>
    </row>
    <row r="1492" spans="1:6">
      <c r="A1492">
        <v>113</v>
      </c>
      <c r="B1492">
        <v>19</v>
      </c>
      <c r="C1492" t="s">
        <v>1150</v>
      </c>
      <c r="D1492">
        <v>61</v>
      </c>
      <c r="E1492">
        <v>6</v>
      </c>
      <c r="F1492">
        <v>67</v>
      </c>
    </row>
    <row r="1493" spans="1:6">
      <c r="A1493">
        <v>113</v>
      </c>
      <c r="B1493">
        <v>20</v>
      </c>
      <c r="C1493" t="s">
        <v>1151</v>
      </c>
      <c r="D1493">
        <v>83</v>
      </c>
      <c r="E1493">
        <v>0</v>
      </c>
      <c r="F1493">
        <v>83</v>
      </c>
    </row>
    <row r="1494" spans="1:6">
      <c r="A1494">
        <v>113</v>
      </c>
      <c r="B1494">
        <v>21</v>
      </c>
      <c r="C1494" t="s">
        <v>1984</v>
      </c>
      <c r="D1494">
        <v>59</v>
      </c>
      <c r="E1494">
        <v>0</v>
      </c>
      <c r="F1494">
        <v>59</v>
      </c>
    </row>
    <row r="1495" spans="1:6">
      <c r="A1495">
        <v>114</v>
      </c>
      <c r="B1495">
        <v>1</v>
      </c>
      <c r="C1495" t="s">
        <v>1152</v>
      </c>
      <c r="D1495">
        <v>91</v>
      </c>
      <c r="E1495">
        <v>3</v>
      </c>
      <c r="F1495">
        <v>94</v>
      </c>
    </row>
    <row r="1496" spans="1:6">
      <c r="A1496">
        <v>114</v>
      </c>
      <c r="B1496">
        <v>2</v>
      </c>
      <c r="C1496" t="s">
        <v>1153</v>
      </c>
      <c r="D1496">
        <v>63</v>
      </c>
      <c r="E1496">
        <v>0</v>
      </c>
      <c r="F1496">
        <v>63</v>
      </c>
    </row>
    <row r="1497" spans="1:6">
      <c r="A1497">
        <v>114</v>
      </c>
      <c r="B1497">
        <v>3</v>
      </c>
      <c r="C1497" t="s">
        <v>1154</v>
      </c>
      <c r="D1497">
        <v>213</v>
      </c>
      <c r="E1497">
        <v>24</v>
      </c>
      <c r="F1497">
        <v>237</v>
      </c>
    </row>
    <row r="1498" spans="1:6">
      <c r="A1498">
        <v>114</v>
      </c>
      <c r="B1498">
        <v>4</v>
      </c>
      <c r="C1498" t="s">
        <v>1155</v>
      </c>
      <c r="D1498">
        <v>72</v>
      </c>
      <c r="E1498">
        <v>0</v>
      </c>
      <c r="F1498">
        <v>72</v>
      </c>
    </row>
    <row r="1499" spans="1:6">
      <c r="A1499">
        <v>114</v>
      </c>
      <c r="B1499">
        <v>5</v>
      </c>
      <c r="C1499" t="s">
        <v>1156</v>
      </c>
      <c r="D1499">
        <v>162</v>
      </c>
      <c r="E1499">
        <v>6</v>
      </c>
      <c r="F1499">
        <v>168</v>
      </c>
    </row>
    <row r="1500" spans="1:6">
      <c r="A1500">
        <v>114</v>
      </c>
      <c r="B1500">
        <v>6</v>
      </c>
      <c r="C1500" t="s">
        <v>1157</v>
      </c>
      <c r="D1500">
        <v>192</v>
      </c>
      <c r="E1500">
        <v>9</v>
      </c>
      <c r="F1500">
        <v>201</v>
      </c>
    </row>
    <row r="1501" spans="1:6">
      <c r="A1501">
        <v>114</v>
      </c>
      <c r="B1501">
        <v>7</v>
      </c>
      <c r="C1501" t="s">
        <v>1158</v>
      </c>
      <c r="D1501">
        <v>179</v>
      </c>
      <c r="E1501">
        <v>47</v>
      </c>
      <c r="F1501">
        <v>226</v>
      </c>
    </row>
    <row r="1502" spans="1:6">
      <c r="A1502">
        <v>114</v>
      </c>
      <c r="B1502">
        <v>8</v>
      </c>
      <c r="C1502" t="s">
        <v>1985</v>
      </c>
      <c r="D1502">
        <v>96</v>
      </c>
      <c r="E1502">
        <v>0</v>
      </c>
      <c r="F1502">
        <v>96</v>
      </c>
    </row>
    <row r="1503" spans="1:6">
      <c r="A1503">
        <v>115</v>
      </c>
      <c r="B1503">
        <v>1</v>
      </c>
      <c r="C1503" t="s">
        <v>1159</v>
      </c>
      <c r="D1503">
        <v>235</v>
      </c>
      <c r="E1503">
        <v>14</v>
      </c>
      <c r="F1503">
        <v>249</v>
      </c>
    </row>
    <row r="1504" spans="1:6">
      <c r="A1504">
        <v>115</v>
      </c>
      <c r="B1504">
        <v>2</v>
      </c>
      <c r="C1504" t="s">
        <v>1160</v>
      </c>
      <c r="D1504">
        <v>44</v>
      </c>
      <c r="E1504">
        <v>7</v>
      </c>
      <c r="F1504">
        <v>51</v>
      </c>
    </row>
    <row r="1505" spans="1:6">
      <c r="A1505">
        <v>115</v>
      </c>
      <c r="B1505">
        <v>3</v>
      </c>
      <c r="C1505" t="s">
        <v>1161</v>
      </c>
      <c r="D1505">
        <v>997</v>
      </c>
      <c r="E1505">
        <v>105</v>
      </c>
      <c r="F1505">
        <v>1102</v>
      </c>
    </row>
    <row r="1506" spans="1:6">
      <c r="A1506">
        <v>115</v>
      </c>
      <c r="B1506">
        <v>4</v>
      </c>
      <c r="C1506" t="s">
        <v>1162</v>
      </c>
      <c r="D1506">
        <v>281</v>
      </c>
      <c r="E1506">
        <v>46</v>
      </c>
      <c r="F1506">
        <v>327</v>
      </c>
    </row>
    <row r="1507" spans="1:6">
      <c r="A1507">
        <v>115</v>
      </c>
      <c r="B1507">
        <v>5</v>
      </c>
      <c r="C1507" t="s">
        <v>1163</v>
      </c>
      <c r="D1507">
        <v>1354</v>
      </c>
      <c r="E1507">
        <v>682</v>
      </c>
      <c r="F1507">
        <v>2036</v>
      </c>
    </row>
    <row r="1508" spans="1:6">
      <c r="A1508">
        <v>115</v>
      </c>
      <c r="B1508">
        <v>6</v>
      </c>
      <c r="C1508" t="s">
        <v>1164</v>
      </c>
      <c r="D1508">
        <v>371</v>
      </c>
      <c r="E1508">
        <v>25</v>
      </c>
      <c r="F1508">
        <v>396</v>
      </c>
    </row>
    <row r="1509" spans="1:6">
      <c r="A1509">
        <v>115</v>
      </c>
      <c r="B1509">
        <v>7</v>
      </c>
      <c r="C1509" t="s">
        <v>1165</v>
      </c>
      <c r="D1509">
        <v>60</v>
      </c>
      <c r="E1509">
        <v>0</v>
      </c>
      <c r="F1509">
        <v>60</v>
      </c>
    </row>
    <row r="1510" spans="1:6">
      <c r="A1510">
        <v>115</v>
      </c>
      <c r="B1510">
        <v>8</v>
      </c>
      <c r="C1510" t="s">
        <v>1166</v>
      </c>
      <c r="D1510">
        <v>168</v>
      </c>
      <c r="E1510">
        <v>40</v>
      </c>
      <c r="F1510">
        <v>208</v>
      </c>
    </row>
    <row r="1511" spans="1:6">
      <c r="A1511">
        <v>115</v>
      </c>
      <c r="B1511">
        <v>9</v>
      </c>
      <c r="C1511" t="s">
        <v>1167</v>
      </c>
      <c r="D1511">
        <v>164</v>
      </c>
      <c r="E1511">
        <v>1</v>
      </c>
      <c r="F1511">
        <v>165</v>
      </c>
    </row>
    <row r="1512" spans="1:6">
      <c r="A1512">
        <v>116</v>
      </c>
      <c r="B1512">
        <v>1</v>
      </c>
      <c r="C1512" t="s">
        <v>1168</v>
      </c>
      <c r="D1512">
        <v>404</v>
      </c>
      <c r="E1512">
        <v>21</v>
      </c>
      <c r="F1512">
        <v>425</v>
      </c>
    </row>
    <row r="1513" spans="1:6">
      <c r="A1513">
        <v>116</v>
      </c>
      <c r="B1513">
        <v>2</v>
      </c>
      <c r="C1513" t="s">
        <v>1169</v>
      </c>
      <c r="D1513">
        <v>434</v>
      </c>
      <c r="E1513">
        <v>132</v>
      </c>
      <c r="F1513">
        <v>566</v>
      </c>
    </row>
    <row r="1514" spans="1:6">
      <c r="A1514">
        <v>116</v>
      </c>
      <c r="B1514">
        <v>3</v>
      </c>
      <c r="C1514" t="s">
        <v>1170</v>
      </c>
      <c r="D1514">
        <v>853</v>
      </c>
      <c r="E1514">
        <v>330</v>
      </c>
      <c r="F1514">
        <v>1183</v>
      </c>
    </row>
    <row r="1515" spans="1:6">
      <c r="A1515">
        <v>116</v>
      </c>
      <c r="B1515">
        <v>4</v>
      </c>
      <c r="C1515" t="s">
        <v>1171</v>
      </c>
      <c r="D1515">
        <v>1323</v>
      </c>
      <c r="E1515">
        <v>1134</v>
      </c>
      <c r="F1515">
        <v>2457</v>
      </c>
    </row>
    <row r="1516" spans="1:6">
      <c r="A1516">
        <v>116</v>
      </c>
      <c r="B1516">
        <v>5</v>
      </c>
      <c r="C1516" t="s">
        <v>1172</v>
      </c>
      <c r="D1516">
        <v>1188</v>
      </c>
      <c r="E1516">
        <v>1757</v>
      </c>
      <c r="F1516">
        <v>2945</v>
      </c>
    </row>
    <row r="1517" spans="1:6">
      <c r="A1517">
        <v>116</v>
      </c>
      <c r="B1517">
        <v>6</v>
      </c>
      <c r="C1517" t="s">
        <v>1173</v>
      </c>
      <c r="D1517">
        <v>145</v>
      </c>
      <c r="E1517">
        <v>99</v>
      </c>
      <c r="F1517">
        <v>244</v>
      </c>
    </row>
    <row r="1518" spans="1:6">
      <c r="A1518">
        <v>116</v>
      </c>
      <c r="B1518">
        <v>7</v>
      </c>
      <c r="C1518" t="s">
        <v>1174</v>
      </c>
      <c r="D1518">
        <v>608</v>
      </c>
      <c r="E1518">
        <v>724</v>
      </c>
      <c r="F1518">
        <v>1332</v>
      </c>
    </row>
    <row r="1519" spans="1:6">
      <c r="A1519">
        <v>116</v>
      </c>
      <c r="B1519">
        <v>8</v>
      </c>
      <c r="C1519" t="s">
        <v>1175</v>
      </c>
      <c r="D1519">
        <v>871</v>
      </c>
      <c r="E1519">
        <v>40</v>
      </c>
      <c r="F1519">
        <v>911</v>
      </c>
    </row>
    <row r="1520" spans="1:6">
      <c r="A1520">
        <v>116</v>
      </c>
      <c r="B1520">
        <v>9</v>
      </c>
      <c r="C1520" t="s">
        <v>1986</v>
      </c>
      <c r="D1520">
        <v>100</v>
      </c>
      <c r="E1520">
        <v>0</v>
      </c>
      <c r="F1520">
        <v>100</v>
      </c>
    </row>
    <row r="1521" spans="1:6">
      <c r="A1521">
        <v>116</v>
      </c>
      <c r="B1521">
        <v>10</v>
      </c>
      <c r="C1521" t="s">
        <v>1987</v>
      </c>
      <c r="D1521">
        <v>100</v>
      </c>
      <c r="E1521">
        <v>0</v>
      </c>
      <c r="F1521">
        <v>100</v>
      </c>
    </row>
    <row r="1522" spans="1:6">
      <c r="A1522">
        <v>116</v>
      </c>
      <c r="B1522">
        <v>11</v>
      </c>
      <c r="C1522" t="s">
        <v>1988</v>
      </c>
      <c r="D1522">
        <v>100</v>
      </c>
      <c r="E1522">
        <v>0</v>
      </c>
      <c r="F1522">
        <v>100</v>
      </c>
    </row>
    <row r="1523" spans="1:6">
      <c r="A1523">
        <v>117</v>
      </c>
      <c r="B1523">
        <v>1</v>
      </c>
      <c r="C1523" t="s">
        <v>1176</v>
      </c>
      <c r="D1523">
        <v>2373</v>
      </c>
      <c r="E1523">
        <v>722</v>
      </c>
      <c r="F1523">
        <v>3095</v>
      </c>
    </row>
    <row r="1524" spans="1:6">
      <c r="A1524">
        <v>117</v>
      </c>
      <c r="B1524">
        <v>2</v>
      </c>
      <c r="C1524" t="s">
        <v>1177</v>
      </c>
      <c r="D1524">
        <v>228</v>
      </c>
      <c r="E1524">
        <v>125</v>
      </c>
      <c r="F1524">
        <v>353</v>
      </c>
    </row>
    <row r="1525" spans="1:6">
      <c r="A1525">
        <v>117</v>
      </c>
      <c r="B1525">
        <v>3</v>
      </c>
      <c r="C1525" t="s">
        <v>1178</v>
      </c>
      <c r="D1525">
        <v>610</v>
      </c>
      <c r="E1525">
        <v>190</v>
      </c>
      <c r="F1525">
        <v>800</v>
      </c>
    </row>
    <row r="1526" spans="1:6">
      <c r="A1526">
        <v>117</v>
      </c>
      <c r="B1526">
        <v>4</v>
      </c>
      <c r="C1526" t="s">
        <v>1179</v>
      </c>
      <c r="D1526">
        <v>292</v>
      </c>
      <c r="E1526">
        <v>111</v>
      </c>
      <c r="F1526">
        <v>403</v>
      </c>
    </row>
    <row r="1527" spans="1:6">
      <c r="A1527">
        <v>117</v>
      </c>
      <c r="B1527">
        <v>5</v>
      </c>
      <c r="C1527" t="s">
        <v>1180</v>
      </c>
      <c r="D1527">
        <v>66</v>
      </c>
      <c r="E1527">
        <v>35</v>
      </c>
      <c r="F1527">
        <v>101</v>
      </c>
    </row>
    <row r="1528" spans="1:6">
      <c r="A1528">
        <v>117</v>
      </c>
      <c r="B1528">
        <v>6</v>
      </c>
      <c r="C1528" t="s">
        <v>1181</v>
      </c>
      <c r="D1528">
        <v>65</v>
      </c>
      <c r="E1528">
        <v>0</v>
      </c>
      <c r="F1528">
        <v>65</v>
      </c>
    </row>
    <row r="1529" spans="1:6">
      <c r="A1529">
        <v>117</v>
      </c>
      <c r="B1529">
        <v>7</v>
      </c>
      <c r="C1529" t="s">
        <v>1182</v>
      </c>
      <c r="D1529">
        <v>31</v>
      </c>
      <c r="E1529">
        <v>0</v>
      </c>
      <c r="F1529">
        <v>31</v>
      </c>
    </row>
    <row r="1530" spans="1:6">
      <c r="A1530">
        <v>117</v>
      </c>
      <c r="B1530">
        <v>8</v>
      </c>
      <c r="C1530" t="s">
        <v>1183</v>
      </c>
      <c r="D1530">
        <v>101</v>
      </c>
      <c r="E1530">
        <v>0</v>
      </c>
      <c r="F1530">
        <v>101</v>
      </c>
    </row>
    <row r="1531" spans="1:6">
      <c r="A1531">
        <v>117</v>
      </c>
      <c r="B1531">
        <v>9</v>
      </c>
      <c r="C1531" t="s">
        <v>855</v>
      </c>
      <c r="D1531">
        <v>80</v>
      </c>
      <c r="E1531">
        <v>0</v>
      </c>
      <c r="F1531">
        <v>80</v>
      </c>
    </row>
    <row r="1532" spans="1:6">
      <c r="A1532">
        <v>117</v>
      </c>
      <c r="B1532">
        <v>10</v>
      </c>
      <c r="C1532" t="s">
        <v>1184</v>
      </c>
      <c r="D1532">
        <v>715</v>
      </c>
      <c r="E1532">
        <v>110</v>
      </c>
      <c r="F1532">
        <v>825</v>
      </c>
    </row>
    <row r="1533" spans="1:6">
      <c r="A1533">
        <v>117</v>
      </c>
      <c r="B1533">
        <v>11</v>
      </c>
      <c r="C1533" t="s">
        <v>1185</v>
      </c>
      <c r="D1533">
        <v>103</v>
      </c>
      <c r="E1533">
        <v>16</v>
      </c>
      <c r="F1533">
        <v>119</v>
      </c>
    </row>
    <row r="1534" spans="1:6">
      <c r="A1534">
        <v>117</v>
      </c>
      <c r="B1534">
        <v>12</v>
      </c>
      <c r="C1534" t="s">
        <v>1186</v>
      </c>
      <c r="D1534">
        <v>171</v>
      </c>
      <c r="E1534">
        <v>19</v>
      </c>
      <c r="F1534">
        <v>190</v>
      </c>
    </row>
    <row r="1535" spans="1:6">
      <c r="A1535">
        <v>117</v>
      </c>
      <c r="B1535">
        <v>13</v>
      </c>
      <c r="C1535" t="s">
        <v>1187</v>
      </c>
      <c r="D1535">
        <v>99</v>
      </c>
      <c r="E1535">
        <v>3</v>
      </c>
      <c r="F1535">
        <v>102</v>
      </c>
    </row>
    <row r="1536" spans="1:6">
      <c r="A1536">
        <v>117</v>
      </c>
      <c r="B1536">
        <v>14</v>
      </c>
      <c r="C1536" t="s">
        <v>1188</v>
      </c>
      <c r="D1536">
        <v>131</v>
      </c>
      <c r="E1536">
        <v>20</v>
      </c>
      <c r="F1536">
        <v>151</v>
      </c>
    </row>
    <row r="1537" spans="1:6">
      <c r="A1537">
        <v>117</v>
      </c>
      <c r="B1537">
        <v>15</v>
      </c>
      <c r="C1537" t="s">
        <v>1189</v>
      </c>
      <c r="D1537">
        <v>217</v>
      </c>
      <c r="E1537">
        <v>64</v>
      </c>
      <c r="F1537">
        <v>281</v>
      </c>
    </row>
    <row r="1538" spans="1:6">
      <c r="A1538">
        <v>117</v>
      </c>
      <c r="B1538">
        <v>16</v>
      </c>
      <c r="C1538" t="s">
        <v>1989</v>
      </c>
      <c r="D1538">
        <v>100</v>
      </c>
      <c r="E1538">
        <v>0</v>
      </c>
      <c r="F1538">
        <v>100</v>
      </c>
    </row>
    <row r="1539" spans="1:6">
      <c r="A1539">
        <v>117</v>
      </c>
      <c r="B1539">
        <v>17</v>
      </c>
      <c r="C1539" t="s">
        <v>1990</v>
      </c>
      <c r="D1539">
        <v>100</v>
      </c>
      <c r="E1539">
        <v>0</v>
      </c>
      <c r="F1539">
        <v>100</v>
      </c>
    </row>
    <row r="1540" spans="1:6">
      <c r="A1540">
        <v>117</v>
      </c>
      <c r="B1540">
        <v>18</v>
      </c>
      <c r="C1540" t="s">
        <v>1991</v>
      </c>
      <c r="D1540">
        <v>100</v>
      </c>
      <c r="E1540">
        <v>0</v>
      </c>
      <c r="F1540">
        <v>100</v>
      </c>
    </row>
    <row r="1541" spans="1:6">
      <c r="A1541">
        <v>117</v>
      </c>
      <c r="B1541">
        <v>19</v>
      </c>
      <c r="C1541" t="s">
        <v>1992</v>
      </c>
      <c r="D1541">
        <v>100</v>
      </c>
      <c r="E1541">
        <v>0</v>
      </c>
      <c r="F1541">
        <v>100</v>
      </c>
    </row>
    <row r="1542" spans="1:6">
      <c r="A1542">
        <v>117</v>
      </c>
      <c r="B1542">
        <v>20</v>
      </c>
      <c r="C1542" t="s">
        <v>1993</v>
      </c>
      <c r="D1542">
        <v>100</v>
      </c>
      <c r="E1542">
        <v>0</v>
      </c>
      <c r="F1542">
        <v>100</v>
      </c>
    </row>
    <row r="1543" spans="1:6">
      <c r="A1543">
        <v>117</v>
      </c>
      <c r="B1543">
        <v>21</v>
      </c>
      <c r="C1543" t="s">
        <v>1994</v>
      </c>
      <c r="D1543">
        <v>100</v>
      </c>
      <c r="E1543">
        <v>0</v>
      </c>
      <c r="F1543">
        <v>100</v>
      </c>
    </row>
    <row r="1544" spans="1:6">
      <c r="A1544">
        <v>117</v>
      </c>
      <c r="B1544">
        <v>22</v>
      </c>
      <c r="C1544" t="s">
        <v>1995</v>
      </c>
      <c r="D1544">
        <v>100</v>
      </c>
      <c r="E1544">
        <v>0</v>
      </c>
      <c r="F1544">
        <v>100</v>
      </c>
    </row>
    <row r="1545" spans="1:6">
      <c r="A1545">
        <v>118</v>
      </c>
      <c r="B1545">
        <v>1</v>
      </c>
      <c r="C1545" t="s">
        <v>1426</v>
      </c>
      <c r="D1545">
        <v>1141</v>
      </c>
      <c r="E1545">
        <v>218</v>
      </c>
      <c r="F1545">
        <v>1359</v>
      </c>
    </row>
    <row r="1546" spans="1:6">
      <c r="A1546">
        <v>119</v>
      </c>
      <c r="B1546">
        <v>1</v>
      </c>
      <c r="C1546" t="s">
        <v>1427</v>
      </c>
      <c r="D1546">
        <v>1786</v>
      </c>
      <c r="E1546">
        <v>466</v>
      </c>
      <c r="F1546">
        <v>2252</v>
      </c>
    </row>
    <row r="1547" spans="1:6">
      <c r="A1547">
        <v>119</v>
      </c>
      <c r="B1547">
        <v>2</v>
      </c>
      <c r="C1547" t="s">
        <v>867</v>
      </c>
      <c r="D1547">
        <v>100</v>
      </c>
      <c r="E1547">
        <v>0</v>
      </c>
      <c r="F1547">
        <v>100</v>
      </c>
    </row>
    <row r="1548" spans="1:6">
      <c r="A1548">
        <v>120</v>
      </c>
      <c r="B1548">
        <v>1</v>
      </c>
      <c r="C1548" t="s">
        <v>1428</v>
      </c>
      <c r="D1548">
        <v>1714</v>
      </c>
      <c r="E1548">
        <v>324</v>
      </c>
      <c r="F1548">
        <v>2038</v>
      </c>
    </row>
    <row r="1549" spans="1:6">
      <c r="A1549">
        <v>121</v>
      </c>
      <c r="B1549">
        <v>1</v>
      </c>
      <c r="C1549" t="s">
        <v>1429</v>
      </c>
      <c r="D1549">
        <v>1756</v>
      </c>
      <c r="E1549">
        <v>248</v>
      </c>
      <c r="F1549">
        <v>2004</v>
      </c>
    </row>
    <row r="1550" spans="1:6">
      <c r="A1550">
        <v>122</v>
      </c>
      <c r="B1550">
        <v>1</v>
      </c>
      <c r="C1550" t="s">
        <v>1430</v>
      </c>
      <c r="D1550">
        <v>2916</v>
      </c>
      <c r="E1550">
        <v>477</v>
      </c>
      <c r="F1550">
        <v>3393</v>
      </c>
    </row>
    <row r="1551" spans="1:6">
      <c r="A1551">
        <v>122</v>
      </c>
      <c r="B1551">
        <v>2</v>
      </c>
      <c r="C1551" t="s">
        <v>1996</v>
      </c>
      <c r="D1551">
        <v>100</v>
      </c>
      <c r="E1551">
        <v>0</v>
      </c>
      <c r="F1551">
        <v>100</v>
      </c>
    </row>
    <row r="1552" spans="1:6">
      <c r="A1552">
        <v>122</v>
      </c>
      <c r="B1552">
        <v>3</v>
      </c>
      <c r="C1552" t="s">
        <v>1997</v>
      </c>
      <c r="D1552">
        <v>100</v>
      </c>
      <c r="E1552">
        <v>0</v>
      </c>
      <c r="F1552">
        <v>100</v>
      </c>
    </row>
    <row r="1553" spans="1:6">
      <c r="A1553">
        <v>123</v>
      </c>
      <c r="B1553">
        <v>1</v>
      </c>
      <c r="C1553" t="s">
        <v>1431</v>
      </c>
      <c r="D1553">
        <v>4250</v>
      </c>
      <c r="E1553">
        <v>1002</v>
      </c>
      <c r="F1553">
        <v>5252</v>
      </c>
    </row>
    <row r="1554" spans="1:6">
      <c r="A1554">
        <v>123</v>
      </c>
      <c r="B1554">
        <v>2</v>
      </c>
      <c r="C1554" t="s">
        <v>1752</v>
      </c>
      <c r="D1554">
        <v>100</v>
      </c>
      <c r="E1554">
        <v>0</v>
      </c>
      <c r="F1554">
        <v>100</v>
      </c>
    </row>
    <row r="1555" spans="1:6">
      <c r="A1555">
        <v>123</v>
      </c>
      <c r="B1555">
        <v>3</v>
      </c>
      <c r="C1555" t="s">
        <v>1998</v>
      </c>
      <c r="D1555">
        <v>100</v>
      </c>
      <c r="E1555">
        <v>0</v>
      </c>
      <c r="F1555">
        <v>100</v>
      </c>
    </row>
    <row r="1556" spans="1:6">
      <c r="A1556">
        <v>123</v>
      </c>
      <c r="B1556">
        <v>4</v>
      </c>
      <c r="C1556" t="s">
        <v>1999</v>
      </c>
      <c r="D1556">
        <v>100</v>
      </c>
      <c r="E1556">
        <v>0</v>
      </c>
      <c r="F1556">
        <v>100</v>
      </c>
    </row>
    <row r="1557" spans="1:6">
      <c r="A1557">
        <v>123</v>
      </c>
      <c r="B1557">
        <v>5</v>
      </c>
      <c r="C1557" t="s">
        <v>2000</v>
      </c>
      <c r="D1557">
        <v>100</v>
      </c>
      <c r="E1557">
        <v>0</v>
      </c>
      <c r="F1557">
        <v>100</v>
      </c>
    </row>
    <row r="1558" spans="1:6">
      <c r="A1558">
        <v>123</v>
      </c>
      <c r="B1558">
        <v>6</v>
      </c>
      <c r="C1558" t="s">
        <v>2001</v>
      </c>
      <c r="D1558">
        <v>100</v>
      </c>
      <c r="E1558">
        <v>0</v>
      </c>
      <c r="F1558">
        <v>100</v>
      </c>
    </row>
    <row r="1559" spans="1:6">
      <c r="A1559">
        <v>123</v>
      </c>
      <c r="B1559">
        <v>7</v>
      </c>
      <c r="C1559" t="s">
        <v>2002</v>
      </c>
      <c r="D1559">
        <v>100</v>
      </c>
      <c r="E1559">
        <v>0</v>
      </c>
      <c r="F1559">
        <v>100</v>
      </c>
    </row>
    <row r="1560" spans="1:6">
      <c r="A1560">
        <v>123</v>
      </c>
      <c r="B1560">
        <v>8</v>
      </c>
      <c r="C1560" t="s">
        <v>2003</v>
      </c>
      <c r="D1560">
        <v>100</v>
      </c>
      <c r="E1560">
        <v>0</v>
      </c>
      <c r="F1560">
        <v>100</v>
      </c>
    </row>
    <row r="1561" spans="1:6">
      <c r="A1561">
        <v>123</v>
      </c>
      <c r="B1561">
        <v>9</v>
      </c>
      <c r="C1561" t="s">
        <v>2004</v>
      </c>
      <c r="D1561">
        <v>100</v>
      </c>
      <c r="E1561">
        <v>0</v>
      </c>
      <c r="F1561">
        <v>100</v>
      </c>
    </row>
    <row r="1562" spans="1:6">
      <c r="A1562">
        <v>123</v>
      </c>
      <c r="B1562">
        <v>10</v>
      </c>
      <c r="C1562" t="s">
        <v>2005</v>
      </c>
      <c r="D1562">
        <v>0</v>
      </c>
      <c r="E1562">
        <v>0</v>
      </c>
      <c r="F1562">
        <v>0</v>
      </c>
    </row>
    <row r="1563" spans="1:6">
      <c r="A1563">
        <v>124</v>
      </c>
      <c r="B1563">
        <v>1</v>
      </c>
      <c r="C1563" t="s">
        <v>1432</v>
      </c>
      <c r="D1563">
        <v>2789</v>
      </c>
      <c r="E1563">
        <v>319</v>
      </c>
      <c r="F1563">
        <v>3108</v>
      </c>
    </row>
    <row r="1564" spans="1:6">
      <c r="A1564">
        <v>125</v>
      </c>
      <c r="B1564">
        <v>1</v>
      </c>
      <c r="C1564" t="s">
        <v>1433</v>
      </c>
      <c r="D1564">
        <v>4117</v>
      </c>
      <c r="E1564">
        <v>318</v>
      </c>
      <c r="F1564">
        <v>4435</v>
      </c>
    </row>
    <row r="1565" spans="1:6">
      <c r="A1565">
        <v>125</v>
      </c>
      <c r="B1565">
        <v>2</v>
      </c>
      <c r="C1565" t="s">
        <v>2006</v>
      </c>
      <c r="D1565">
        <v>100</v>
      </c>
      <c r="E1565">
        <v>0</v>
      </c>
      <c r="F1565">
        <v>100</v>
      </c>
    </row>
    <row r="1566" spans="1:6">
      <c r="A1566">
        <v>125</v>
      </c>
      <c r="B1566">
        <v>3</v>
      </c>
      <c r="C1566" t="s">
        <v>2007</v>
      </c>
      <c r="D1566">
        <v>100</v>
      </c>
      <c r="E1566">
        <v>0</v>
      </c>
      <c r="F1566">
        <v>100</v>
      </c>
    </row>
    <row r="1567" spans="1:6">
      <c r="A1567">
        <v>125</v>
      </c>
      <c r="B1567">
        <v>4</v>
      </c>
      <c r="C1567" t="s">
        <v>2008</v>
      </c>
      <c r="D1567">
        <v>100</v>
      </c>
      <c r="E1567">
        <v>0</v>
      </c>
      <c r="F1567">
        <v>100</v>
      </c>
    </row>
    <row r="1568" spans="1:6">
      <c r="A1568">
        <v>125</v>
      </c>
      <c r="B1568">
        <v>5</v>
      </c>
      <c r="C1568" t="s">
        <v>1127</v>
      </c>
      <c r="D1568">
        <v>100</v>
      </c>
      <c r="E1568">
        <v>0</v>
      </c>
      <c r="F1568">
        <v>100</v>
      </c>
    </row>
    <row r="1569" spans="1:6">
      <c r="A1569">
        <v>125</v>
      </c>
      <c r="B1569">
        <v>6</v>
      </c>
      <c r="C1569" t="s">
        <v>2009</v>
      </c>
      <c r="D1569">
        <v>100</v>
      </c>
      <c r="E1569">
        <v>0</v>
      </c>
      <c r="F1569">
        <v>100</v>
      </c>
    </row>
    <row r="1570" spans="1:6">
      <c r="A1570">
        <v>125</v>
      </c>
      <c r="B1570">
        <v>7</v>
      </c>
      <c r="C1570" t="s">
        <v>2010</v>
      </c>
      <c r="D1570">
        <v>100</v>
      </c>
      <c r="E1570">
        <v>0</v>
      </c>
      <c r="F1570">
        <v>100</v>
      </c>
    </row>
    <row r="1571" spans="1:6">
      <c r="A1571">
        <v>125</v>
      </c>
      <c r="B1571">
        <v>8</v>
      </c>
      <c r="C1571" t="s">
        <v>2011</v>
      </c>
      <c r="D1571">
        <v>100</v>
      </c>
      <c r="E1571">
        <v>0</v>
      </c>
      <c r="F1571">
        <v>100</v>
      </c>
    </row>
    <row r="1572" spans="1:6">
      <c r="A1572">
        <v>125</v>
      </c>
      <c r="B1572">
        <v>9</v>
      </c>
      <c r="C1572" t="s">
        <v>2012</v>
      </c>
      <c r="D1572">
        <v>100</v>
      </c>
      <c r="E1572">
        <v>0</v>
      </c>
      <c r="F1572">
        <v>100</v>
      </c>
    </row>
    <row r="1573" spans="1:6">
      <c r="A1573">
        <v>125</v>
      </c>
      <c r="B1573">
        <v>10</v>
      </c>
      <c r="C1573" t="s">
        <v>2013</v>
      </c>
      <c r="D1573">
        <v>100</v>
      </c>
      <c r="E1573">
        <v>0</v>
      </c>
      <c r="F1573">
        <v>100</v>
      </c>
    </row>
    <row r="1574" spans="1:6">
      <c r="A1574">
        <v>125</v>
      </c>
      <c r="B1574">
        <v>11</v>
      </c>
      <c r="C1574" t="s">
        <v>2014</v>
      </c>
      <c r="D1574">
        <v>100</v>
      </c>
      <c r="E1574">
        <v>0</v>
      </c>
      <c r="F1574">
        <v>100</v>
      </c>
    </row>
    <row r="1575" spans="1:6">
      <c r="A1575">
        <v>125</v>
      </c>
      <c r="B1575">
        <v>12</v>
      </c>
      <c r="C1575" t="s">
        <v>2015</v>
      </c>
      <c r="D1575">
        <v>100</v>
      </c>
      <c r="E1575">
        <v>0</v>
      </c>
      <c r="F1575">
        <v>100</v>
      </c>
    </row>
    <row r="1576" spans="1:6">
      <c r="A1576">
        <v>125</v>
      </c>
      <c r="B1576">
        <v>13</v>
      </c>
      <c r="C1576" t="s">
        <v>2016</v>
      </c>
      <c r="D1576">
        <v>100</v>
      </c>
      <c r="E1576">
        <v>0</v>
      </c>
      <c r="F1576">
        <v>100</v>
      </c>
    </row>
    <row r="1577" spans="1:6">
      <c r="A1577">
        <v>125</v>
      </c>
      <c r="B1577">
        <v>14</v>
      </c>
      <c r="C1577" t="s">
        <v>2017</v>
      </c>
      <c r="D1577">
        <v>100</v>
      </c>
      <c r="E1577">
        <v>0</v>
      </c>
      <c r="F1577">
        <v>100</v>
      </c>
    </row>
    <row r="1578" spans="1:6">
      <c r="A1578">
        <v>125</v>
      </c>
      <c r="B1578">
        <v>15</v>
      </c>
      <c r="C1578" t="s">
        <v>2018</v>
      </c>
      <c r="D1578">
        <v>100</v>
      </c>
      <c r="E1578">
        <v>0</v>
      </c>
      <c r="F1578">
        <v>100</v>
      </c>
    </row>
    <row r="1579" spans="1:6">
      <c r="A1579">
        <v>125</v>
      </c>
      <c r="B1579">
        <v>16</v>
      </c>
      <c r="C1579" t="s">
        <v>2019</v>
      </c>
      <c r="D1579">
        <v>100</v>
      </c>
      <c r="E1579">
        <v>0</v>
      </c>
      <c r="F1579">
        <v>100</v>
      </c>
    </row>
    <row r="1580" spans="1:6">
      <c r="A1580">
        <v>125</v>
      </c>
      <c r="B1580">
        <v>17</v>
      </c>
      <c r="C1580" t="s">
        <v>2020</v>
      </c>
      <c r="D1580">
        <v>100</v>
      </c>
      <c r="E1580">
        <v>0</v>
      </c>
      <c r="F1580">
        <v>100</v>
      </c>
    </row>
    <row r="1581" spans="1:6">
      <c r="A1581">
        <v>125</v>
      </c>
      <c r="B1581">
        <v>18</v>
      </c>
      <c r="C1581" t="s">
        <v>2021</v>
      </c>
      <c r="D1581">
        <v>100</v>
      </c>
      <c r="E1581">
        <v>0</v>
      </c>
      <c r="F1581">
        <v>100</v>
      </c>
    </row>
    <row r="1582" spans="1:6">
      <c r="A1582">
        <v>125</v>
      </c>
      <c r="B1582">
        <v>19</v>
      </c>
      <c r="C1582" t="s">
        <v>2022</v>
      </c>
      <c r="D1582">
        <v>100</v>
      </c>
      <c r="E1582">
        <v>0</v>
      </c>
      <c r="F1582">
        <v>100</v>
      </c>
    </row>
    <row r="1583" spans="1:6">
      <c r="A1583">
        <v>125</v>
      </c>
      <c r="B1583">
        <v>20</v>
      </c>
      <c r="C1583" t="s">
        <v>2023</v>
      </c>
      <c r="D1583">
        <v>100</v>
      </c>
      <c r="E1583">
        <v>0</v>
      </c>
      <c r="F1583">
        <v>100</v>
      </c>
    </row>
    <row r="1584" spans="1:6">
      <c r="A1584">
        <v>125</v>
      </c>
      <c r="B1584">
        <v>21</v>
      </c>
      <c r="C1584" t="s">
        <v>2024</v>
      </c>
      <c r="D1584">
        <v>100</v>
      </c>
      <c r="E1584">
        <v>0</v>
      </c>
      <c r="F1584">
        <v>100</v>
      </c>
    </row>
    <row r="1585" spans="1:6">
      <c r="A1585">
        <v>125</v>
      </c>
      <c r="B1585">
        <v>22</v>
      </c>
      <c r="C1585" t="s">
        <v>2025</v>
      </c>
      <c r="D1585">
        <v>100</v>
      </c>
      <c r="E1585">
        <v>0</v>
      </c>
      <c r="F1585">
        <v>100</v>
      </c>
    </row>
    <row r="1586" spans="1:6">
      <c r="A1586">
        <v>125</v>
      </c>
      <c r="B1586">
        <v>23</v>
      </c>
      <c r="C1586" t="s">
        <v>2026</v>
      </c>
      <c r="D1586">
        <v>100</v>
      </c>
      <c r="E1586">
        <v>0</v>
      </c>
      <c r="F1586">
        <v>100</v>
      </c>
    </row>
    <row r="1587" spans="1:6">
      <c r="A1587">
        <v>125</v>
      </c>
      <c r="B1587">
        <v>24</v>
      </c>
      <c r="C1587" t="s">
        <v>2027</v>
      </c>
      <c r="D1587">
        <v>100</v>
      </c>
      <c r="E1587">
        <v>0</v>
      </c>
      <c r="F1587">
        <v>100</v>
      </c>
    </row>
    <row r="1588" spans="1:6">
      <c r="A1588">
        <v>125</v>
      </c>
      <c r="B1588">
        <v>25</v>
      </c>
      <c r="C1588" t="s">
        <v>2028</v>
      </c>
      <c r="D1588">
        <v>100</v>
      </c>
      <c r="E1588">
        <v>0</v>
      </c>
      <c r="F1588">
        <v>100</v>
      </c>
    </row>
    <row r="1589" spans="1:6">
      <c r="A1589">
        <v>125</v>
      </c>
      <c r="B1589">
        <v>26</v>
      </c>
      <c r="C1589" t="s">
        <v>2029</v>
      </c>
      <c r="D1589">
        <v>100</v>
      </c>
      <c r="E1589">
        <v>0</v>
      </c>
      <c r="F1589">
        <v>100</v>
      </c>
    </row>
    <row r="1590" spans="1:6">
      <c r="A1590">
        <v>125</v>
      </c>
      <c r="B1590">
        <v>27</v>
      </c>
      <c r="C1590" t="s">
        <v>2030</v>
      </c>
      <c r="D1590">
        <v>100</v>
      </c>
      <c r="E1590">
        <v>0</v>
      </c>
      <c r="F1590">
        <v>100</v>
      </c>
    </row>
    <row r="1591" spans="1:6">
      <c r="A1591">
        <v>125</v>
      </c>
      <c r="B1591">
        <v>28</v>
      </c>
      <c r="C1591" t="s">
        <v>2031</v>
      </c>
      <c r="D1591">
        <v>100</v>
      </c>
      <c r="E1591">
        <v>0</v>
      </c>
      <c r="F1591">
        <v>100</v>
      </c>
    </row>
    <row r="1592" spans="1:6">
      <c r="A1592">
        <v>126</v>
      </c>
      <c r="B1592">
        <v>1</v>
      </c>
      <c r="C1592" t="s">
        <v>1434</v>
      </c>
      <c r="D1592">
        <v>2699</v>
      </c>
      <c r="E1592">
        <v>196</v>
      </c>
      <c r="F1592">
        <v>2895</v>
      </c>
    </row>
    <row r="1593" spans="1:6">
      <c r="A1593">
        <v>127</v>
      </c>
      <c r="B1593">
        <v>1</v>
      </c>
      <c r="C1593" t="s">
        <v>1190</v>
      </c>
      <c r="D1593">
        <v>41</v>
      </c>
      <c r="E1593">
        <v>1</v>
      </c>
      <c r="F1593">
        <v>42</v>
      </c>
    </row>
    <row r="1594" spans="1:6">
      <c r="A1594">
        <v>127</v>
      </c>
      <c r="B1594">
        <v>2</v>
      </c>
      <c r="C1594" t="s">
        <v>1191</v>
      </c>
      <c r="D1594">
        <v>32</v>
      </c>
      <c r="E1594">
        <v>0</v>
      </c>
      <c r="F1594">
        <v>32</v>
      </c>
    </row>
    <row r="1595" spans="1:6">
      <c r="A1595">
        <v>127</v>
      </c>
      <c r="B1595">
        <v>3</v>
      </c>
      <c r="C1595" t="s">
        <v>1069</v>
      </c>
      <c r="D1595">
        <v>119</v>
      </c>
      <c r="E1595">
        <v>148</v>
      </c>
      <c r="F1595">
        <v>267</v>
      </c>
    </row>
    <row r="1596" spans="1:6">
      <c r="A1596">
        <v>127</v>
      </c>
      <c r="B1596">
        <v>4</v>
      </c>
      <c r="C1596" t="s">
        <v>1192</v>
      </c>
      <c r="D1596">
        <v>36</v>
      </c>
      <c r="E1596">
        <v>8</v>
      </c>
      <c r="F1596">
        <v>44</v>
      </c>
    </row>
    <row r="1597" spans="1:6">
      <c r="A1597">
        <v>127</v>
      </c>
      <c r="B1597">
        <v>5</v>
      </c>
      <c r="C1597" t="s">
        <v>990</v>
      </c>
      <c r="D1597">
        <v>118</v>
      </c>
      <c r="E1597">
        <v>29</v>
      </c>
      <c r="F1597">
        <v>147</v>
      </c>
    </row>
    <row r="1598" spans="1:6">
      <c r="A1598">
        <v>127</v>
      </c>
      <c r="B1598">
        <v>6</v>
      </c>
      <c r="C1598" t="s">
        <v>1193</v>
      </c>
      <c r="D1598">
        <v>46</v>
      </c>
      <c r="E1598">
        <v>20</v>
      </c>
      <c r="F1598">
        <v>66</v>
      </c>
    </row>
    <row r="1599" spans="1:6">
      <c r="A1599">
        <v>127</v>
      </c>
      <c r="B1599">
        <v>7</v>
      </c>
      <c r="C1599" t="s">
        <v>1194</v>
      </c>
      <c r="D1599">
        <v>59</v>
      </c>
      <c r="E1599">
        <v>25</v>
      </c>
      <c r="F1599">
        <v>84</v>
      </c>
    </row>
    <row r="1600" spans="1:6">
      <c r="A1600">
        <v>127</v>
      </c>
      <c r="B1600">
        <v>8</v>
      </c>
      <c r="C1600" t="s">
        <v>1195</v>
      </c>
      <c r="D1600">
        <v>41</v>
      </c>
      <c r="E1600">
        <v>15</v>
      </c>
      <c r="F1600">
        <v>56</v>
      </c>
    </row>
    <row r="1601" spans="1:6">
      <c r="A1601">
        <v>127</v>
      </c>
      <c r="B1601">
        <v>9</v>
      </c>
      <c r="C1601" t="s">
        <v>1196</v>
      </c>
      <c r="D1601">
        <v>375</v>
      </c>
      <c r="E1601">
        <v>184</v>
      </c>
      <c r="F1601">
        <v>559</v>
      </c>
    </row>
    <row r="1602" spans="1:6">
      <c r="A1602">
        <v>127</v>
      </c>
      <c r="B1602">
        <v>10</v>
      </c>
      <c r="C1602" t="s">
        <v>1197</v>
      </c>
      <c r="D1602">
        <v>68</v>
      </c>
      <c r="E1602">
        <v>82</v>
      </c>
      <c r="F1602">
        <v>150</v>
      </c>
    </row>
    <row r="1603" spans="1:6">
      <c r="A1603">
        <v>127</v>
      </c>
      <c r="B1603">
        <v>11</v>
      </c>
      <c r="C1603" t="s">
        <v>0</v>
      </c>
      <c r="D1603">
        <v>231</v>
      </c>
      <c r="E1603">
        <v>53</v>
      </c>
      <c r="F1603">
        <v>284</v>
      </c>
    </row>
    <row r="1604" spans="1:6">
      <c r="A1604">
        <v>127</v>
      </c>
      <c r="B1604">
        <v>12</v>
      </c>
      <c r="C1604" t="s">
        <v>99</v>
      </c>
      <c r="D1604">
        <v>149</v>
      </c>
      <c r="E1604">
        <v>81</v>
      </c>
      <c r="F1604">
        <v>230</v>
      </c>
    </row>
    <row r="1605" spans="1:6">
      <c r="A1605">
        <v>127</v>
      </c>
      <c r="B1605">
        <v>13</v>
      </c>
      <c r="C1605" t="s">
        <v>1198</v>
      </c>
      <c r="D1605">
        <v>241</v>
      </c>
      <c r="E1605">
        <v>163</v>
      </c>
      <c r="F1605">
        <v>404</v>
      </c>
    </row>
    <row r="1606" spans="1:6">
      <c r="A1606">
        <v>127</v>
      </c>
      <c r="B1606">
        <v>14</v>
      </c>
      <c r="C1606" t="s">
        <v>1199</v>
      </c>
      <c r="D1606">
        <v>128</v>
      </c>
      <c r="E1606">
        <v>83</v>
      </c>
      <c r="F1606">
        <v>211</v>
      </c>
    </row>
    <row r="1607" spans="1:6">
      <c r="A1607">
        <v>127</v>
      </c>
      <c r="B1607">
        <v>15</v>
      </c>
      <c r="C1607" t="s">
        <v>1200</v>
      </c>
      <c r="D1607">
        <v>34</v>
      </c>
      <c r="E1607">
        <v>14</v>
      </c>
      <c r="F1607">
        <v>48</v>
      </c>
    </row>
    <row r="1608" spans="1:6">
      <c r="A1608">
        <v>127</v>
      </c>
      <c r="B1608">
        <v>16</v>
      </c>
      <c r="C1608" t="s">
        <v>1201</v>
      </c>
      <c r="D1608">
        <v>194</v>
      </c>
      <c r="E1608">
        <v>133</v>
      </c>
      <c r="F1608">
        <v>327</v>
      </c>
    </row>
    <row r="1609" spans="1:6">
      <c r="A1609">
        <v>127</v>
      </c>
      <c r="B1609">
        <v>17</v>
      </c>
      <c r="C1609" t="s">
        <v>991</v>
      </c>
      <c r="D1609">
        <v>237</v>
      </c>
      <c r="E1609">
        <v>181</v>
      </c>
      <c r="F1609">
        <v>418</v>
      </c>
    </row>
    <row r="1610" spans="1:6">
      <c r="A1610">
        <v>127</v>
      </c>
      <c r="B1610">
        <v>18</v>
      </c>
      <c r="C1610" t="s">
        <v>1202</v>
      </c>
      <c r="D1610">
        <v>43</v>
      </c>
      <c r="E1610">
        <v>26</v>
      </c>
      <c r="F1610">
        <v>69</v>
      </c>
    </row>
    <row r="1611" spans="1:6">
      <c r="A1611">
        <v>127</v>
      </c>
      <c r="B1611">
        <v>19</v>
      </c>
      <c r="C1611" t="s">
        <v>988</v>
      </c>
      <c r="D1611">
        <v>114</v>
      </c>
      <c r="E1611">
        <v>56</v>
      </c>
      <c r="F1611">
        <v>170</v>
      </c>
    </row>
    <row r="1612" spans="1:6">
      <c r="A1612">
        <v>127</v>
      </c>
      <c r="B1612">
        <v>20</v>
      </c>
      <c r="C1612" t="s">
        <v>1203</v>
      </c>
      <c r="D1612">
        <v>99</v>
      </c>
      <c r="E1612">
        <v>58</v>
      </c>
      <c r="F1612">
        <v>157</v>
      </c>
    </row>
    <row r="1613" spans="1:6">
      <c r="A1613">
        <v>127</v>
      </c>
      <c r="B1613">
        <v>21</v>
      </c>
      <c r="C1613" t="s">
        <v>1204</v>
      </c>
      <c r="D1613">
        <v>241</v>
      </c>
      <c r="E1613">
        <v>128</v>
      </c>
      <c r="F1613">
        <v>369</v>
      </c>
    </row>
    <row r="1614" spans="1:6">
      <c r="A1614">
        <v>127</v>
      </c>
      <c r="B1614">
        <v>22</v>
      </c>
      <c r="C1614" t="s">
        <v>966</v>
      </c>
      <c r="D1614">
        <v>153</v>
      </c>
      <c r="E1614">
        <v>15</v>
      </c>
      <c r="F1614">
        <v>168</v>
      </c>
    </row>
    <row r="1615" spans="1:6">
      <c r="A1615">
        <v>127</v>
      </c>
      <c r="B1615">
        <v>23</v>
      </c>
      <c r="C1615" t="s">
        <v>1205</v>
      </c>
      <c r="D1615">
        <v>401</v>
      </c>
      <c r="E1615">
        <v>89</v>
      </c>
      <c r="F1615">
        <v>490</v>
      </c>
    </row>
    <row r="1616" spans="1:6">
      <c r="A1616">
        <v>127</v>
      </c>
      <c r="B1616">
        <v>24</v>
      </c>
      <c r="C1616" t="s">
        <v>1206</v>
      </c>
      <c r="D1616">
        <v>98</v>
      </c>
      <c r="E1616">
        <v>74</v>
      </c>
      <c r="F1616">
        <v>172</v>
      </c>
    </row>
    <row r="1617" spans="1:6">
      <c r="A1617">
        <v>127</v>
      </c>
      <c r="B1617">
        <v>25</v>
      </c>
      <c r="C1617" t="s">
        <v>1207</v>
      </c>
      <c r="D1617">
        <v>248</v>
      </c>
      <c r="E1617">
        <v>54</v>
      </c>
      <c r="F1617">
        <v>302</v>
      </c>
    </row>
    <row r="1618" spans="1:6">
      <c r="A1618">
        <v>127</v>
      </c>
      <c r="B1618">
        <v>26</v>
      </c>
      <c r="C1618" t="s">
        <v>1208</v>
      </c>
      <c r="D1618">
        <v>39</v>
      </c>
      <c r="E1618">
        <v>38</v>
      </c>
      <c r="F1618">
        <v>77</v>
      </c>
    </row>
    <row r="1619" spans="1:6">
      <c r="A1619">
        <v>127</v>
      </c>
      <c r="B1619">
        <v>27</v>
      </c>
      <c r="C1619" t="s">
        <v>1209</v>
      </c>
      <c r="D1619">
        <v>205</v>
      </c>
      <c r="E1619">
        <v>252</v>
      </c>
      <c r="F1619">
        <v>457</v>
      </c>
    </row>
    <row r="1620" spans="1:6">
      <c r="A1620">
        <v>127</v>
      </c>
      <c r="B1620">
        <v>28</v>
      </c>
      <c r="C1620" t="s">
        <v>1210</v>
      </c>
      <c r="D1620">
        <v>882</v>
      </c>
      <c r="E1620">
        <v>475</v>
      </c>
      <c r="F1620">
        <v>1357</v>
      </c>
    </row>
    <row r="1621" spans="1:6">
      <c r="A1621">
        <v>127</v>
      </c>
      <c r="B1621">
        <v>29</v>
      </c>
      <c r="C1621" t="s">
        <v>1211</v>
      </c>
      <c r="D1621">
        <v>160</v>
      </c>
      <c r="E1621">
        <v>41</v>
      </c>
      <c r="F1621">
        <v>201</v>
      </c>
    </row>
    <row r="1622" spans="1:6">
      <c r="A1622">
        <v>127</v>
      </c>
      <c r="B1622">
        <v>30</v>
      </c>
      <c r="C1622" t="s">
        <v>1212</v>
      </c>
      <c r="D1622">
        <v>130</v>
      </c>
      <c r="E1622">
        <v>11</v>
      </c>
      <c r="F1622">
        <v>141</v>
      </c>
    </row>
    <row r="1623" spans="1:6">
      <c r="A1623">
        <v>127</v>
      </c>
      <c r="B1623">
        <v>31</v>
      </c>
      <c r="C1623" t="s">
        <v>1213</v>
      </c>
      <c r="D1623">
        <v>75</v>
      </c>
      <c r="E1623">
        <v>0</v>
      </c>
      <c r="F1623">
        <v>75</v>
      </c>
    </row>
    <row r="1624" spans="1:6">
      <c r="A1624">
        <v>127</v>
      </c>
      <c r="B1624">
        <v>32</v>
      </c>
      <c r="C1624" t="s">
        <v>1214</v>
      </c>
      <c r="D1624">
        <v>140</v>
      </c>
      <c r="E1624">
        <v>10</v>
      </c>
      <c r="F1624">
        <v>150</v>
      </c>
    </row>
    <row r="1625" spans="1:6">
      <c r="A1625">
        <v>127</v>
      </c>
      <c r="B1625">
        <v>33</v>
      </c>
      <c r="C1625" t="s">
        <v>1215</v>
      </c>
      <c r="D1625">
        <v>127</v>
      </c>
      <c r="E1625">
        <v>44</v>
      </c>
      <c r="F1625">
        <v>171</v>
      </c>
    </row>
    <row r="1626" spans="1:6">
      <c r="A1626">
        <v>127</v>
      </c>
      <c r="B1626">
        <v>34</v>
      </c>
      <c r="C1626" t="s">
        <v>2032</v>
      </c>
      <c r="D1626">
        <v>0</v>
      </c>
      <c r="E1626">
        <v>0</v>
      </c>
      <c r="F1626">
        <v>0</v>
      </c>
    </row>
    <row r="1627" spans="1:6">
      <c r="A1627">
        <v>127</v>
      </c>
      <c r="B1627">
        <v>35</v>
      </c>
      <c r="C1627" t="s">
        <v>2033</v>
      </c>
      <c r="D1627">
        <v>0</v>
      </c>
      <c r="E1627">
        <v>0</v>
      </c>
      <c r="F1627">
        <v>0</v>
      </c>
    </row>
    <row r="1628" spans="1:6">
      <c r="A1628">
        <v>128</v>
      </c>
      <c r="B1628">
        <v>1</v>
      </c>
      <c r="C1628" t="s">
        <v>969</v>
      </c>
      <c r="D1628">
        <v>2160</v>
      </c>
      <c r="E1628">
        <v>547</v>
      </c>
      <c r="F1628">
        <v>2707</v>
      </c>
    </row>
    <row r="1629" spans="1:6">
      <c r="A1629">
        <v>128</v>
      </c>
      <c r="B1629">
        <v>2</v>
      </c>
      <c r="C1629" t="s">
        <v>2034</v>
      </c>
      <c r="D1629">
        <v>0</v>
      </c>
      <c r="E1629">
        <v>0</v>
      </c>
      <c r="F1629">
        <v>0</v>
      </c>
    </row>
    <row r="1630" spans="1:6">
      <c r="A1630">
        <v>128</v>
      </c>
      <c r="B1630">
        <v>3</v>
      </c>
      <c r="C1630" t="s">
        <v>2035</v>
      </c>
      <c r="D1630">
        <v>0</v>
      </c>
      <c r="E1630">
        <v>0</v>
      </c>
      <c r="F1630">
        <v>0</v>
      </c>
    </row>
    <row r="1631" spans="1:6">
      <c r="A1631">
        <v>129</v>
      </c>
      <c r="B1631">
        <v>1</v>
      </c>
      <c r="C1631" t="s">
        <v>1435</v>
      </c>
      <c r="D1631">
        <v>5845</v>
      </c>
      <c r="E1631">
        <v>2322</v>
      </c>
      <c r="F1631">
        <v>8167</v>
      </c>
    </row>
    <row r="1632" spans="1:6">
      <c r="A1632">
        <v>129</v>
      </c>
      <c r="B1632">
        <v>2</v>
      </c>
      <c r="C1632" t="s">
        <v>2036</v>
      </c>
      <c r="D1632">
        <v>0</v>
      </c>
      <c r="E1632">
        <v>0</v>
      </c>
      <c r="F1632">
        <v>0</v>
      </c>
    </row>
    <row r="1633" spans="1:6">
      <c r="A1633">
        <v>129</v>
      </c>
      <c r="B1633">
        <v>3</v>
      </c>
      <c r="C1633" t="s">
        <v>2037</v>
      </c>
      <c r="D1633">
        <v>0</v>
      </c>
      <c r="E1633">
        <v>0</v>
      </c>
      <c r="F1633">
        <v>0</v>
      </c>
    </row>
    <row r="1634" spans="1:6">
      <c r="A1634">
        <v>129</v>
      </c>
      <c r="B1634">
        <v>4</v>
      </c>
      <c r="C1634" t="s">
        <v>2038</v>
      </c>
      <c r="D1634">
        <v>0</v>
      </c>
      <c r="E1634">
        <v>0</v>
      </c>
      <c r="F1634">
        <v>0</v>
      </c>
    </row>
    <row r="1635" spans="1:6">
      <c r="A1635">
        <v>129</v>
      </c>
      <c r="B1635">
        <v>5</v>
      </c>
      <c r="C1635" t="s">
        <v>2039</v>
      </c>
      <c r="D1635">
        <v>0</v>
      </c>
      <c r="E1635">
        <v>0</v>
      </c>
      <c r="F1635">
        <v>0</v>
      </c>
    </row>
    <row r="1636" spans="1:6">
      <c r="A1636">
        <v>129</v>
      </c>
      <c r="B1636">
        <v>6</v>
      </c>
      <c r="C1636" t="s">
        <v>2040</v>
      </c>
      <c r="D1636">
        <v>0</v>
      </c>
      <c r="E1636">
        <v>0</v>
      </c>
      <c r="F1636">
        <v>0</v>
      </c>
    </row>
    <row r="1637" spans="1:6">
      <c r="A1637">
        <v>129</v>
      </c>
      <c r="B1637">
        <v>7</v>
      </c>
      <c r="C1637" t="s">
        <v>2041</v>
      </c>
      <c r="D1637">
        <v>0</v>
      </c>
      <c r="E1637">
        <v>0</v>
      </c>
      <c r="F1637">
        <v>0</v>
      </c>
    </row>
    <row r="1638" spans="1:6">
      <c r="A1638">
        <v>129</v>
      </c>
      <c r="B1638">
        <v>8</v>
      </c>
      <c r="C1638" t="s">
        <v>1797</v>
      </c>
      <c r="D1638">
        <v>0</v>
      </c>
      <c r="E1638">
        <v>0</v>
      </c>
      <c r="F1638">
        <v>0</v>
      </c>
    </row>
    <row r="1639" spans="1:6">
      <c r="A1639">
        <v>129</v>
      </c>
      <c r="B1639">
        <v>9</v>
      </c>
      <c r="C1639" t="s">
        <v>1798</v>
      </c>
      <c r="D1639">
        <v>0</v>
      </c>
      <c r="E1639">
        <v>0</v>
      </c>
      <c r="F1639">
        <v>0</v>
      </c>
    </row>
    <row r="1640" spans="1:6">
      <c r="A1640">
        <v>129</v>
      </c>
      <c r="B1640">
        <v>10</v>
      </c>
      <c r="C1640" t="s">
        <v>1795</v>
      </c>
      <c r="D1640">
        <v>0</v>
      </c>
      <c r="E1640">
        <v>0</v>
      </c>
      <c r="F1640">
        <v>0</v>
      </c>
    </row>
    <row r="1641" spans="1:6">
      <c r="A1641">
        <v>129</v>
      </c>
      <c r="B1641">
        <v>11</v>
      </c>
      <c r="C1641" t="s">
        <v>2012</v>
      </c>
      <c r="D1641">
        <v>0</v>
      </c>
      <c r="E1641">
        <v>0</v>
      </c>
      <c r="F1641">
        <v>0</v>
      </c>
    </row>
    <row r="1642" spans="1:6">
      <c r="A1642">
        <v>129</v>
      </c>
      <c r="B1642">
        <v>12</v>
      </c>
      <c r="C1642" t="s">
        <v>1799</v>
      </c>
      <c r="D1642">
        <v>0</v>
      </c>
      <c r="E1642">
        <v>0</v>
      </c>
      <c r="F1642">
        <v>0</v>
      </c>
    </row>
    <row r="1643" spans="1:6">
      <c r="A1643">
        <v>130</v>
      </c>
      <c r="B1643">
        <v>1</v>
      </c>
      <c r="C1643" t="s">
        <v>944</v>
      </c>
      <c r="D1643">
        <v>3065</v>
      </c>
      <c r="E1643">
        <v>700</v>
      </c>
      <c r="F1643">
        <v>3765</v>
      </c>
    </row>
    <row r="1644" spans="1:6">
      <c r="A1644">
        <v>130</v>
      </c>
      <c r="B1644">
        <v>2</v>
      </c>
      <c r="C1644" t="s">
        <v>2042</v>
      </c>
      <c r="D1644">
        <v>0</v>
      </c>
      <c r="E1644">
        <v>0</v>
      </c>
      <c r="F1644">
        <v>0</v>
      </c>
    </row>
    <row r="1645" spans="1:6">
      <c r="A1645">
        <v>130</v>
      </c>
      <c r="B1645">
        <v>3</v>
      </c>
      <c r="C1645" t="s">
        <v>2043</v>
      </c>
      <c r="D1645">
        <v>0</v>
      </c>
      <c r="E1645">
        <v>0</v>
      </c>
      <c r="F1645">
        <v>0</v>
      </c>
    </row>
    <row r="1646" spans="1:6">
      <c r="A1646">
        <v>130</v>
      </c>
      <c r="B1646">
        <v>4</v>
      </c>
      <c r="C1646" t="s">
        <v>2044</v>
      </c>
      <c r="D1646">
        <v>0</v>
      </c>
      <c r="E1646">
        <v>0</v>
      </c>
      <c r="F1646">
        <v>0</v>
      </c>
    </row>
    <row r="1647" spans="1:6">
      <c r="A1647">
        <v>130</v>
      </c>
      <c r="B1647">
        <v>5</v>
      </c>
      <c r="C1647" t="s">
        <v>2045</v>
      </c>
      <c r="D1647">
        <v>0</v>
      </c>
      <c r="E1647">
        <v>0</v>
      </c>
      <c r="F1647">
        <v>0</v>
      </c>
    </row>
    <row r="1648" spans="1:6">
      <c r="A1648">
        <v>130</v>
      </c>
      <c r="B1648">
        <v>6</v>
      </c>
      <c r="C1648" t="s">
        <v>2046</v>
      </c>
      <c r="D1648">
        <v>0</v>
      </c>
      <c r="E1648">
        <v>0</v>
      </c>
      <c r="F1648">
        <v>0</v>
      </c>
    </row>
    <row r="1649" spans="1:6">
      <c r="A1649">
        <v>130</v>
      </c>
      <c r="B1649">
        <v>7</v>
      </c>
      <c r="C1649" t="s">
        <v>2047</v>
      </c>
      <c r="D1649">
        <v>0</v>
      </c>
      <c r="E1649">
        <v>0</v>
      </c>
      <c r="F1649">
        <v>0</v>
      </c>
    </row>
    <row r="1650" spans="1:6">
      <c r="A1650">
        <v>130</v>
      </c>
      <c r="B1650">
        <v>8</v>
      </c>
      <c r="C1650" t="s">
        <v>2048</v>
      </c>
      <c r="D1650">
        <v>0</v>
      </c>
      <c r="E1650">
        <v>0</v>
      </c>
      <c r="F1650">
        <v>0</v>
      </c>
    </row>
    <row r="1651" spans="1:6">
      <c r="A1651">
        <v>130</v>
      </c>
      <c r="B1651">
        <v>9</v>
      </c>
      <c r="C1651" t="s">
        <v>2049</v>
      </c>
      <c r="D1651">
        <v>0</v>
      </c>
      <c r="E1651">
        <v>0</v>
      </c>
      <c r="F1651">
        <v>0</v>
      </c>
    </row>
    <row r="1652" spans="1:6">
      <c r="A1652">
        <v>131</v>
      </c>
      <c r="B1652">
        <v>1</v>
      </c>
      <c r="C1652" t="s">
        <v>1436</v>
      </c>
      <c r="D1652">
        <v>2978</v>
      </c>
      <c r="E1652">
        <v>347</v>
      </c>
      <c r="F1652">
        <v>3325</v>
      </c>
    </row>
    <row r="1653" spans="1:6">
      <c r="A1653">
        <v>131</v>
      </c>
      <c r="B1653">
        <v>2</v>
      </c>
      <c r="C1653" t="s">
        <v>2050</v>
      </c>
      <c r="D1653">
        <v>0</v>
      </c>
      <c r="E1653">
        <v>0</v>
      </c>
      <c r="F1653">
        <v>0</v>
      </c>
    </row>
    <row r="1654" spans="1:6">
      <c r="A1654">
        <v>131</v>
      </c>
      <c r="B1654">
        <v>3</v>
      </c>
      <c r="C1654" t="s">
        <v>2051</v>
      </c>
      <c r="D1654">
        <v>0</v>
      </c>
      <c r="E1654">
        <v>0</v>
      </c>
      <c r="F1654">
        <v>0</v>
      </c>
    </row>
    <row r="1655" spans="1:6">
      <c r="A1655">
        <v>131</v>
      </c>
      <c r="B1655">
        <v>4</v>
      </c>
      <c r="C1655" t="s">
        <v>867</v>
      </c>
      <c r="D1655">
        <v>0</v>
      </c>
      <c r="E1655">
        <v>0</v>
      </c>
      <c r="F1655">
        <v>0</v>
      </c>
    </row>
    <row r="1656" spans="1:6">
      <c r="A1656">
        <v>131</v>
      </c>
      <c r="B1656">
        <v>5</v>
      </c>
      <c r="C1656" t="s">
        <v>1127</v>
      </c>
      <c r="D1656">
        <v>0</v>
      </c>
      <c r="E1656">
        <v>0</v>
      </c>
      <c r="F1656">
        <v>0</v>
      </c>
    </row>
    <row r="1657" spans="1:6">
      <c r="A1657">
        <v>131</v>
      </c>
      <c r="B1657">
        <v>6</v>
      </c>
      <c r="C1657" t="s">
        <v>2052</v>
      </c>
      <c r="D1657">
        <v>0</v>
      </c>
      <c r="E1657">
        <v>0</v>
      </c>
      <c r="F1657">
        <v>0</v>
      </c>
    </row>
    <row r="1658" spans="1:6">
      <c r="A1658">
        <v>131</v>
      </c>
      <c r="B1658">
        <v>7</v>
      </c>
      <c r="C1658" t="s">
        <v>2053</v>
      </c>
      <c r="D1658">
        <v>0</v>
      </c>
      <c r="E1658">
        <v>0</v>
      </c>
      <c r="F1658">
        <v>0</v>
      </c>
    </row>
    <row r="1659" spans="1:6">
      <c r="A1659">
        <v>131</v>
      </c>
      <c r="B1659">
        <v>8</v>
      </c>
      <c r="C1659" t="s">
        <v>2054</v>
      </c>
      <c r="D1659">
        <v>0</v>
      </c>
      <c r="E1659">
        <v>0</v>
      </c>
      <c r="F1659">
        <v>0</v>
      </c>
    </row>
    <row r="1660" spans="1:6">
      <c r="A1660">
        <v>131</v>
      </c>
      <c r="B1660">
        <v>9</v>
      </c>
      <c r="C1660" t="s">
        <v>2012</v>
      </c>
      <c r="D1660">
        <v>0</v>
      </c>
      <c r="E1660">
        <v>0</v>
      </c>
      <c r="F1660">
        <v>0</v>
      </c>
    </row>
    <row r="1661" spans="1:6">
      <c r="A1661">
        <v>131</v>
      </c>
      <c r="B1661">
        <v>10</v>
      </c>
      <c r="C1661" t="s">
        <v>2055</v>
      </c>
      <c r="D1661">
        <v>0</v>
      </c>
      <c r="E1661">
        <v>0</v>
      </c>
      <c r="F1661">
        <v>0</v>
      </c>
    </row>
    <row r="1662" spans="1:6">
      <c r="A1662">
        <v>131</v>
      </c>
      <c r="B1662">
        <v>11</v>
      </c>
      <c r="C1662" t="s">
        <v>2056</v>
      </c>
      <c r="D1662">
        <v>0</v>
      </c>
      <c r="E1662">
        <v>0</v>
      </c>
      <c r="F1662">
        <v>0</v>
      </c>
    </row>
    <row r="1663" spans="1:6">
      <c r="A1663">
        <v>131</v>
      </c>
      <c r="B1663">
        <v>12</v>
      </c>
      <c r="C1663" t="s">
        <v>2057</v>
      </c>
      <c r="D1663">
        <v>0</v>
      </c>
      <c r="E1663">
        <v>0</v>
      </c>
      <c r="F1663">
        <v>0</v>
      </c>
    </row>
    <row r="1664" spans="1:6">
      <c r="A1664">
        <v>131</v>
      </c>
      <c r="B1664">
        <v>13</v>
      </c>
      <c r="C1664" t="s">
        <v>2058</v>
      </c>
      <c r="D1664">
        <v>0</v>
      </c>
      <c r="E1664">
        <v>0</v>
      </c>
      <c r="F1664">
        <v>0</v>
      </c>
    </row>
    <row r="1665" spans="1:6">
      <c r="A1665">
        <v>131</v>
      </c>
      <c r="B1665">
        <v>14</v>
      </c>
      <c r="C1665" t="s">
        <v>2059</v>
      </c>
      <c r="D1665">
        <v>0</v>
      </c>
      <c r="E1665">
        <v>0</v>
      </c>
      <c r="F1665">
        <v>0</v>
      </c>
    </row>
    <row r="1666" spans="1:6">
      <c r="A1666">
        <v>132</v>
      </c>
      <c r="B1666">
        <v>1</v>
      </c>
      <c r="C1666" t="s">
        <v>1216</v>
      </c>
      <c r="D1666">
        <v>74</v>
      </c>
      <c r="E1666">
        <v>37</v>
      </c>
      <c r="F1666">
        <v>111</v>
      </c>
    </row>
    <row r="1667" spans="1:6">
      <c r="A1667">
        <v>132</v>
      </c>
      <c r="B1667">
        <v>2</v>
      </c>
      <c r="C1667" t="s">
        <v>1217</v>
      </c>
      <c r="D1667">
        <v>88</v>
      </c>
      <c r="E1667">
        <v>21</v>
      </c>
      <c r="F1667">
        <v>109</v>
      </c>
    </row>
    <row r="1668" spans="1:6">
      <c r="A1668">
        <v>132</v>
      </c>
      <c r="B1668">
        <v>3</v>
      </c>
      <c r="C1668" t="s">
        <v>1022</v>
      </c>
      <c r="D1668">
        <v>82</v>
      </c>
      <c r="E1668">
        <v>60</v>
      </c>
      <c r="F1668">
        <v>142</v>
      </c>
    </row>
    <row r="1669" spans="1:6">
      <c r="A1669">
        <v>132</v>
      </c>
      <c r="B1669">
        <v>4</v>
      </c>
      <c r="C1669" t="s">
        <v>1218</v>
      </c>
      <c r="D1669">
        <v>71</v>
      </c>
      <c r="E1669">
        <v>9</v>
      </c>
      <c r="F1669">
        <v>80</v>
      </c>
    </row>
    <row r="1670" spans="1:6">
      <c r="A1670">
        <v>132</v>
      </c>
      <c r="B1670">
        <v>5</v>
      </c>
      <c r="C1670" t="s">
        <v>990</v>
      </c>
      <c r="D1670">
        <v>396</v>
      </c>
      <c r="E1670">
        <v>573</v>
      </c>
      <c r="F1670">
        <v>969</v>
      </c>
    </row>
    <row r="1671" spans="1:6">
      <c r="A1671">
        <v>132</v>
      </c>
      <c r="B1671">
        <v>6</v>
      </c>
      <c r="C1671" t="s">
        <v>1219</v>
      </c>
      <c r="D1671">
        <v>21</v>
      </c>
      <c r="E1671">
        <v>43</v>
      </c>
      <c r="F1671">
        <v>64</v>
      </c>
    </row>
    <row r="1672" spans="1:6">
      <c r="A1672">
        <v>132</v>
      </c>
      <c r="B1672">
        <v>7</v>
      </c>
      <c r="C1672" t="s">
        <v>1220</v>
      </c>
      <c r="D1672">
        <v>98</v>
      </c>
      <c r="E1672">
        <v>54</v>
      </c>
      <c r="F1672">
        <v>152</v>
      </c>
    </row>
    <row r="1673" spans="1:6">
      <c r="A1673">
        <v>132</v>
      </c>
      <c r="B1673">
        <v>8</v>
      </c>
      <c r="C1673" t="s">
        <v>1221</v>
      </c>
      <c r="D1673">
        <v>26</v>
      </c>
      <c r="E1673">
        <v>65</v>
      </c>
      <c r="F1673">
        <v>91</v>
      </c>
    </row>
    <row r="1674" spans="1:6">
      <c r="A1674">
        <v>132</v>
      </c>
      <c r="B1674">
        <v>9</v>
      </c>
      <c r="C1674" t="s">
        <v>1222</v>
      </c>
      <c r="D1674">
        <v>481</v>
      </c>
      <c r="E1674">
        <v>362</v>
      </c>
      <c r="F1674">
        <v>843</v>
      </c>
    </row>
    <row r="1675" spans="1:6">
      <c r="A1675">
        <v>132</v>
      </c>
      <c r="B1675">
        <v>10</v>
      </c>
      <c r="C1675" t="s">
        <v>1223</v>
      </c>
      <c r="D1675">
        <v>68</v>
      </c>
      <c r="E1675">
        <v>88</v>
      </c>
      <c r="F1675">
        <v>156</v>
      </c>
    </row>
    <row r="1676" spans="1:6">
      <c r="A1676">
        <v>132</v>
      </c>
      <c r="B1676">
        <v>11</v>
      </c>
      <c r="C1676" t="s">
        <v>1224</v>
      </c>
      <c r="D1676">
        <v>214</v>
      </c>
      <c r="E1676">
        <v>41</v>
      </c>
      <c r="F1676">
        <v>255</v>
      </c>
    </row>
    <row r="1677" spans="1:6">
      <c r="A1677">
        <v>132</v>
      </c>
      <c r="B1677">
        <v>12</v>
      </c>
      <c r="C1677" t="s">
        <v>1225</v>
      </c>
      <c r="D1677">
        <v>13</v>
      </c>
      <c r="E1677">
        <v>0</v>
      </c>
      <c r="F1677">
        <v>13</v>
      </c>
    </row>
    <row r="1678" spans="1:6">
      <c r="A1678">
        <v>132</v>
      </c>
      <c r="B1678">
        <v>13</v>
      </c>
      <c r="C1678" t="s">
        <v>1226</v>
      </c>
      <c r="D1678">
        <v>106</v>
      </c>
      <c r="E1678">
        <v>187</v>
      </c>
      <c r="F1678">
        <v>293</v>
      </c>
    </row>
    <row r="1679" spans="1:6">
      <c r="A1679">
        <v>132</v>
      </c>
      <c r="B1679">
        <v>14</v>
      </c>
      <c r="C1679" t="s">
        <v>1227</v>
      </c>
      <c r="D1679">
        <v>43</v>
      </c>
      <c r="E1679">
        <v>51</v>
      </c>
      <c r="F1679">
        <v>94</v>
      </c>
    </row>
    <row r="1680" spans="1:6">
      <c r="A1680">
        <v>132</v>
      </c>
      <c r="B1680">
        <v>15</v>
      </c>
      <c r="C1680" t="s">
        <v>1228</v>
      </c>
      <c r="D1680">
        <v>116</v>
      </c>
      <c r="E1680">
        <v>40</v>
      </c>
      <c r="F1680">
        <v>156</v>
      </c>
    </row>
    <row r="1681" spans="1:6">
      <c r="A1681">
        <v>132</v>
      </c>
      <c r="B1681">
        <v>16</v>
      </c>
      <c r="C1681" t="s">
        <v>1229</v>
      </c>
      <c r="D1681">
        <v>160</v>
      </c>
      <c r="E1681">
        <v>135</v>
      </c>
      <c r="F1681">
        <v>295</v>
      </c>
    </row>
    <row r="1682" spans="1:6">
      <c r="A1682">
        <v>132</v>
      </c>
      <c r="B1682">
        <v>17</v>
      </c>
      <c r="C1682" t="s">
        <v>1001</v>
      </c>
      <c r="D1682">
        <v>139</v>
      </c>
      <c r="E1682">
        <v>149</v>
      </c>
      <c r="F1682">
        <v>288</v>
      </c>
    </row>
    <row r="1683" spans="1:6">
      <c r="A1683">
        <v>132</v>
      </c>
      <c r="B1683">
        <v>18</v>
      </c>
      <c r="C1683" t="s">
        <v>1230</v>
      </c>
      <c r="D1683">
        <v>37</v>
      </c>
      <c r="E1683">
        <v>43</v>
      </c>
      <c r="F1683">
        <v>80</v>
      </c>
    </row>
    <row r="1684" spans="1:6">
      <c r="A1684">
        <v>132</v>
      </c>
      <c r="B1684">
        <v>19</v>
      </c>
      <c r="C1684" t="s">
        <v>1231</v>
      </c>
      <c r="D1684">
        <v>29</v>
      </c>
      <c r="E1684">
        <v>15</v>
      </c>
      <c r="F1684">
        <v>44</v>
      </c>
    </row>
    <row r="1685" spans="1:6">
      <c r="A1685">
        <v>132</v>
      </c>
      <c r="B1685">
        <v>20</v>
      </c>
      <c r="C1685" t="s">
        <v>1232</v>
      </c>
      <c r="D1685">
        <v>60</v>
      </c>
      <c r="E1685">
        <v>37</v>
      </c>
      <c r="F1685">
        <v>97</v>
      </c>
    </row>
    <row r="1686" spans="1:6">
      <c r="A1686">
        <v>132</v>
      </c>
      <c r="B1686">
        <v>21</v>
      </c>
      <c r="C1686" t="s">
        <v>1233</v>
      </c>
      <c r="D1686">
        <v>51</v>
      </c>
      <c r="E1686">
        <v>0</v>
      </c>
      <c r="F1686">
        <v>51</v>
      </c>
    </row>
    <row r="1687" spans="1:6">
      <c r="A1687">
        <v>132</v>
      </c>
      <c r="B1687">
        <v>22</v>
      </c>
      <c r="C1687" t="s">
        <v>1234</v>
      </c>
      <c r="D1687">
        <v>204</v>
      </c>
      <c r="E1687">
        <v>196</v>
      </c>
      <c r="F1687">
        <v>400</v>
      </c>
    </row>
    <row r="1688" spans="1:6">
      <c r="A1688">
        <v>132</v>
      </c>
      <c r="B1688">
        <v>23</v>
      </c>
      <c r="C1688" t="s">
        <v>997</v>
      </c>
      <c r="D1688">
        <v>111</v>
      </c>
      <c r="E1688">
        <v>32</v>
      </c>
      <c r="F1688">
        <v>143</v>
      </c>
    </row>
    <row r="1689" spans="1:6">
      <c r="A1689">
        <v>132</v>
      </c>
      <c r="B1689">
        <v>24</v>
      </c>
      <c r="C1689" t="s">
        <v>1235</v>
      </c>
      <c r="D1689">
        <v>114</v>
      </c>
      <c r="E1689">
        <v>29</v>
      </c>
      <c r="F1689">
        <v>143</v>
      </c>
    </row>
    <row r="1690" spans="1:6">
      <c r="A1690">
        <v>132</v>
      </c>
      <c r="B1690">
        <v>25</v>
      </c>
      <c r="C1690" t="s">
        <v>1236</v>
      </c>
      <c r="D1690">
        <v>134</v>
      </c>
      <c r="E1690">
        <v>53</v>
      </c>
      <c r="F1690">
        <v>187</v>
      </c>
    </row>
    <row r="1691" spans="1:6">
      <c r="A1691">
        <v>132</v>
      </c>
      <c r="B1691">
        <v>26</v>
      </c>
      <c r="C1691" t="s">
        <v>1237</v>
      </c>
      <c r="D1691">
        <v>157</v>
      </c>
      <c r="E1691">
        <v>30</v>
      </c>
      <c r="F1691">
        <v>187</v>
      </c>
    </row>
    <row r="1692" spans="1:6">
      <c r="A1692">
        <v>132</v>
      </c>
      <c r="B1692">
        <v>27</v>
      </c>
      <c r="C1692" t="s">
        <v>1238</v>
      </c>
      <c r="D1692">
        <v>267</v>
      </c>
      <c r="E1692">
        <v>130</v>
      </c>
      <c r="F1692">
        <v>397</v>
      </c>
    </row>
    <row r="1693" spans="1:6">
      <c r="A1693">
        <v>132</v>
      </c>
      <c r="B1693">
        <v>28</v>
      </c>
      <c r="C1693" t="s">
        <v>932</v>
      </c>
      <c r="D1693">
        <v>295</v>
      </c>
      <c r="E1693">
        <v>78</v>
      </c>
      <c r="F1693">
        <v>373</v>
      </c>
    </row>
    <row r="1694" spans="1:6">
      <c r="A1694">
        <v>132</v>
      </c>
      <c r="B1694">
        <v>29</v>
      </c>
      <c r="C1694" t="s">
        <v>1239</v>
      </c>
      <c r="D1694">
        <v>253</v>
      </c>
      <c r="E1694">
        <v>254</v>
      </c>
      <c r="F1694">
        <v>507</v>
      </c>
    </row>
    <row r="1695" spans="1:6">
      <c r="A1695">
        <v>132</v>
      </c>
      <c r="B1695">
        <v>30</v>
      </c>
      <c r="C1695" t="s">
        <v>1240</v>
      </c>
      <c r="D1695">
        <v>249</v>
      </c>
      <c r="E1695">
        <v>205</v>
      </c>
      <c r="F1695">
        <v>454</v>
      </c>
    </row>
    <row r="1696" spans="1:6">
      <c r="A1696">
        <v>132</v>
      </c>
      <c r="B1696">
        <v>31</v>
      </c>
      <c r="C1696" t="s">
        <v>1241</v>
      </c>
      <c r="D1696">
        <v>193</v>
      </c>
      <c r="E1696">
        <v>105</v>
      </c>
      <c r="F1696">
        <v>298</v>
      </c>
    </row>
    <row r="1697" spans="1:6">
      <c r="A1697">
        <v>132</v>
      </c>
      <c r="B1697">
        <v>32</v>
      </c>
      <c r="C1697" t="s">
        <v>1242</v>
      </c>
      <c r="D1697">
        <v>294</v>
      </c>
      <c r="E1697">
        <v>104</v>
      </c>
      <c r="F1697">
        <v>398</v>
      </c>
    </row>
    <row r="1698" spans="1:6">
      <c r="A1698">
        <v>132</v>
      </c>
      <c r="B1698">
        <v>33</v>
      </c>
      <c r="C1698" t="s">
        <v>1243</v>
      </c>
      <c r="D1698">
        <v>250</v>
      </c>
      <c r="E1698">
        <v>79</v>
      </c>
      <c r="F1698">
        <v>329</v>
      </c>
    </row>
    <row r="1699" spans="1:6">
      <c r="A1699">
        <v>132</v>
      </c>
      <c r="B1699">
        <v>34</v>
      </c>
      <c r="C1699" t="s">
        <v>1244</v>
      </c>
      <c r="D1699">
        <v>98</v>
      </c>
      <c r="E1699">
        <v>43</v>
      </c>
      <c r="F1699">
        <v>141</v>
      </c>
    </row>
    <row r="1700" spans="1:6">
      <c r="A1700">
        <v>132</v>
      </c>
      <c r="B1700">
        <v>35</v>
      </c>
      <c r="C1700" t="s">
        <v>1245</v>
      </c>
      <c r="D1700">
        <v>60</v>
      </c>
      <c r="E1700">
        <v>7</v>
      </c>
      <c r="F1700">
        <v>67</v>
      </c>
    </row>
    <row r="1701" spans="1:6">
      <c r="A1701">
        <v>133</v>
      </c>
      <c r="B1701">
        <v>1</v>
      </c>
      <c r="C1701" t="s">
        <v>1246</v>
      </c>
      <c r="D1701">
        <v>14</v>
      </c>
      <c r="E1701">
        <v>0</v>
      </c>
      <c r="F1701">
        <v>14</v>
      </c>
    </row>
    <row r="1702" spans="1:6">
      <c r="A1702">
        <v>133</v>
      </c>
      <c r="B1702">
        <v>2</v>
      </c>
      <c r="C1702" t="s">
        <v>151</v>
      </c>
      <c r="D1702">
        <v>207</v>
      </c>
      <c r="E1702">
        <v>96</v>
      </c>
      <c r="F1702">
        <v>303</v>
      </c>
    </row>
    <row r="1703" spans="1:6">
      <c r="A1703">
        <v>133</v>
      </c>
      <c r="B1703">
        <v>3</v>
      </c>
      <c r="C1703" t="s">
        <v>1247</v>
      </c>
      <c r="D1703">
        <v>79</v>
      </c>
      <c r="E1703">
        <v>47</v>
      </c>
      <c r="F1703">
        <v>126</v>
      </c>
    </row>
    <row r="1704" spans="1:6">
      <c r="A1704">
        <v>133</v>
      </c>
      <c r="B1704">
        <v>4</v>
      </c>
      <c r="C1704" t="s">
        <v>1248</v>
      </c>
      <c r="D1704">
        <v>122</v>
      </c>
      <c r="E1704">
        <v>45</v>
      </c>
      <c r="F1704">
        <v>167</v>
      </c>
    </row>
    <row r="1705" spans="1:6">
      <c r="A1705">
        <v>133</v>
      </c>
      <c r="B1705">
        <v>5</v>
      </c>
      <c r="C1705" t="s">
        <v>1249</v>
      </c>
      <c r="D1705">
        <v>83</v>
      </c>
      <c r="E1705">
        <v>49</v>
      </c>
      <c r="F1705">
        <v>132</v>
      </c>
    </row>
    <row r="1706" spans="1:6">
      <c r="A1706">
        <v>133</v>
      </c>
      <c r="B1706">
        <v>6</v>
      </c>
      <c r="C1706" t="s">
        <v>1250</v>
      </c>
      <c r="D1706">
        <v>132</v>
      </c>
      <c r="E1706">
        <v>91</v>
      </c>
      <c r="F1706">
        <v>223</v>
      </c>
    </row>
    <row r="1707" spans="1:6">
      <c r="A1707">
        <v>133</v>
      </c>
      <c r="B1707">
        <v>7</v>
      </c>
      <c r="C1707" t="s">
        <v>1069</v>
      </c>
      <c r="D1707">
        <v>54</v>
      </c>
      <c r="E1707">
        <v>63</v>
      </c>
      <c r="F1707">
        <v>117</v>
      </c>
    </row>
    <row r="1708" spans="1:6">
      <c r="A1708">
        <v>133</v>
      </c>
      <c r="B1708">
        <v>8</v>
      </c>
      <c r="C1708" t="s">
        <v>952</v>
      </c>
      <c r="D1708">
        <v>4</v>
      </c>
      <c r="E1708">
        <v>56</v>
      </c>
      <c r="F1708">
        <v>60</v>
      </c>
    </row>
    <row r="1709" spans="1:6">
      <c r="A1709">
        <v>133</v>
      </c>
      <c r="B1709">
        <v>9</v>
      </c>
      <c r="C1709" t="s">
        <v>1251</v>
      </c>
      <c r="D1709">
        <v>360</v>
      </c>
      <c r="E1709">
        <v>107</v>
      </c>
      <c r="F1709">
        <v>467</v>
      </c>
    </row>
    <row r="1710" spans="1:6">
      <c r="A1710">
        <v>133</v>
      </c>
      <c r="B1710">
        <v>10</v>
      </c>
      <c r="C1710" t="s">
        <v>1252</v>
      </c>
      <c r="D1710">
        <v>401</v>
      </c>
      <c r="E1710">
        <v>62</v>
      </c>
      <c r="F1710">
        <v>463</v>
      </c>
    </row>
    <row r="1711" spans="1:6">
      <c r="A1711">
        <v>133</v>
      </c>
      <c r="B1711">
        <v>11</v>
      </c>
      <c r="C1711" t="s">
        <v>1253</v>
      </c>
      <c r="D1711">
        <v>197</v>
      </c>
      <c r="E1711">
        <v>41</v>
      </c>
      <c r="F1711">
        <v>238</v>
      </c>
    </row>
    <row r="1712" spans="1:6">
      <c r="A1712">
        <v>133</v>
      </c>
      <c r="B1712">
        <v>12</v>
      </c>
      <c r="C1712" t="s">
        <v>1254</v>
      </c>
      <c r="D1712">
        <v>268</v>
      </c>
      <c r="E1712">
        <v>99</v>
      </c>
      <c r="F1712">
        <v>367</v>
      </c>
    </row>
    <row r="1713" spans="1:6">
      <c r="A1713">
        <v>133</v>
      </c>
      <c r="B1713">
        <v>13</v>
      </c>
      <c r="C1713" t="s">
        <v>1255</v>
      </c>
      <c r="D1713">
        <v>70</v>
      </c>
      <c r="E1713">
        <v>77</v>
      </c>
      <c r="F1713">
        <v>147</v>
      </c>
    </row>
    <row r="1714" spans="1:6">
      <c r="A1714">
        <v>133</v>
      </c>
      <c r="B1714">
        <v>14</v>
      </c>
      <c r="C1714" t="s">
        <v>1256</v>
      </c>
      <c r="D1714">
        <v>82</v>
      </c>
      <c r="E1714">
        <v>151</v>
      </c>
      <c r="F1714">
        <v>233</v>
      </c>
    </row>
    <row r="1715" spans="1:6">
      <c r="A1715">
        <v>133</v>
      </c>
      <c r="B1715">
        <v>15</v>
      </c>
      <c r="C1715" t="s">
        <v>1257</v>
      </c>
      <c r="D1715">
        <v>232</v>
      </c>
      <c r="E1715">
        <v>84</v>
      </c>
      <c r="F1715">
        <v>316</v>
      </c>
    </row>
    <row r="1716" spans="1:6">
      <c r="A1716">
        <v>133</v>
      </c>
      <c r="B1716">
        <v>16</v>
      </c>
      <c r="C1716" t="s">
        <v>1258</v>
      </c>
      <c r="D1716">
        <v>24</v>
      </c>
      <c r="E1716">
        <v>0</v>
      </c>
      <c r="F1716">
        <v>24</v>
      </c>
    </row>
    <row r="1717" spans="1:6">
      <c r="A1717">
        <v>133</v>
      </c>
      <c r="B1717">
        <v>17</v>
      </c>
      <c r="C1717" t="s">
        <v>1259</v>
      </c>
      <c r="D1717">
        <v>223</v>
      </c>
      <c r="E1717">
        <v>72</v>
      </c>
      <c r="F1717">
        <v>295</v>
      </c>
    </row>
    <row r="1718" spans="1:6">
      <c r="A1718">
        <v>133</v>
      </c>
      <c r="B1718">
        <v>18</v>
      </c>
      <c r="C1718" t="s">
        <v>0</v>
      </c>
      <c r="D1718">
        <v>836</v>
      </c>
      <c r="E1718">
        <v>309</v>
      </c>
      <c r="F1718">
        <v>1145</v>
      </c>
    </row>
    <row r="1719" spans="1:6">
      <c r="A1719">
        <v>133</v>
      </c>
      <c r="B1719">
        <v>19</v>
      </c>
      <c r="C1719" t="s">
        <v>1260</v>
      </c>
      <c r="D1719">
        <v>94</v>
      </c>
      <c r="E1719">
        <v>64</v>
      </c>
      <c r="F1719">
        <v>158</v>
      </c>
    </row>
    <row r="1720" spans="1:6">
      <c r="A1720">
        <v>133</v>
      </c>
      <c r="B1720">
        <v>20</v>
      </c>
      <c r="C1720" t="s">
        <v>1261</v>
      </c>
      <c r="D1720">
        <v>316</v>
      </c>
      <c r="E1720">
        <v>14</v>
      </c>
      <c r="F1720">
        <v>330</v>
      </c>
    </row>
    <row r="1721" spans="1:6">
      <c r="A1721">
        <v>133</v>
      </c>
      <c r="B1721">
        <v>21</v>
      </c>
      <c r="C1721" t="s">
        <v>1262</v>
      </c>
      <c r="D1721">
        <v>1027</v>
      </c>
      <c r="E1721">
        <v>434</v>
      </c>
      <c r="F1721">
        <v>1461</v>
      </c>
    </row>
    <row r="1722" spans="1:6">
      <c r="A1722">
        <v>133</v>
      </c>
      <c r="B1722">
        <v>22</v>
      </c>
      <c r="C1722" t="s">
        <v>1263</v>
      </c>
      <c r="D1722">
        <v>633</v>
      </c>
      <c r="E1722">
        <v>286</v>
      </c>
      <c r="F1722">
        <v>919</v>
      </c>
    </row>
    <row r="1723" spans="1:6">
      <c r="A1723">
        <v>133</v>
      </c>
      <c r="B1723">
        <v>23</v>
      </c>
      <c r="C1723" t="s">
        <v>1264</v>
      </c>
      <c r="D1723">
        <v>204</v>
      </c>
      <c r="E1723">
        <v>71</v>
      </c>
      <c r="F1723">
        <v>275</v>
      </c>
    </row>
    <row r="1724" spans="1:6">
      <c r="A1724">
        <v>133</v>
      </c>
      <c r="B1724">
        <v>24</v>
      </c>
      <c r="C1724" t="s">
        <v>1265</v>
      </c>
      <c r="D1724">
        <v>201</v>
      </c>
      <c r="E1724">
        <v>111</v>
      </c>
      <c r="F1724">
        <v>312</v>
      </c>
    </row>
    <row r="1725" spans="1:6">
      <c r="A1725">
        <v>133</v>
      </c>
      <c r="B1725">
        <v>25</v>
      </c>
      <c r="C1725" t="s">
        <v>1266</v>
      </c>
      <c r="D1725">
        <v>147</v>
      </c>
      <c r="E1725">
        <v>22</v>
      </c>
      <c r="F1725">
        <v>169</v>
      </c>
    </row>
    <row r="1726" spans="1:6">
      <c r="A1726">
        <v>133</v>
      </c>
      <c r="B1726">
        <v>26</v>
      </c>
      <c r="C1726" t="s">
        <v>1267</v>
      </c>
      <c r="D1726">
        <v>455</v>
      </c>
      <c r="E1726">
        <v>150</v>
      </c>
      <c r="F1726">
        <v>605</v>
      </c>
    </row>
    <row r="1727" spans="1:6">
      <c r="A1727">
        <v>133</v>
      </c>
      <c r="B1727">
        <v>27</v>
      </c>
      <c r="C1727" t="s">
        <v>1056</v>
      </c>
      <c r="D1727">
        <v>57</v>
      </c>
      <c r="E1727">
        <v>0</v>
      </c>
      <c r="F1727">
        <v>57</v>
      </c>
    </row>
    <row r="1728" spans="1:6">
      <c r="A1728">
        <v>133</v>
      </c>
      <c r="B1728">
        <v>28</v>
      </c>
      <c r="C1728" t="s">
        <v>1268</v>
      </c>
      <c r="D1728">
        <v>486</v>
      </c>
      <c r="E1728">
        <v>149</v>
      </c>
      <c r="F1728">
        <v>635</v>
      </c>
    </row>
    <row r="1729" spans="1:6">
      <c r="A1729">
        <v>133</v>
      </c>
      <c r="B1729">
        <v>29</v>
      </c>
      <c r="C1729" t="s">
        <v>1269</v>
      </c>
      <c r="D1729">
        <v>450</v>
      </c>
      <c r="E1729">
        <v>279</v>
      </c>
      <c r="F1729">
        <v>729</v>
      </c>
    </row>
    <row r="1730" spans="1:6">
      <c r="A1730">
        <v>133</v>
      </c>
      <c r="B1730">
        <v>30</v>
      </c>
      <c r="C1730" t="s">
        <v>1270</v>
      </c>
      <c r="D1730">
        <v>410</v>
      </c>
      <c r="E1730">
        <v>112</v>
      </c>
      <c r="F1730">
        <v>522</v>
      </c>
    </row>
    <row r="1731" spans="1:6">
      <c r="A1731">
        <v>133</v>
      </c>
      <c r="B1731">
        <v>31</v>
      </c>
      <c r="C1731" t="s">
        <v>1271</v>
      </c>
      <c r="D1731">
        <v>96</v>
      </c>
      <c r="E1731">
        <v>9</v>
      </c>
      <c r="F1731">
        <v>105</v>
      </c>
    </row>
    <row r="1732" spans="1:6">
      <c r="A1732">
        <v>133</v>
      </c>
      <c r="B1732">
        <v>32</v>
      </c>
      <c r="C1732" t="s">
        <v>1272</v>
      </c>
      <c r="D1732">
        <v>1063</v>
      </c>
      <c r="E1732">
        <v>505</v>
      </c>
      <c r="F1732">
        <v>1568</v>
      </c>
    </row>
    <row r="1733" spans="1:6">
      <c r="A1733">
        <v>133</v>
      </c>
      <c r="B1733">
        <v>33</v>
      </c>
      <c r="C1733" t="s">
        <v>1273</v>
      </c>
      <c r="D1733">
        <v>299</v>
      </c>
      <c r="E1733">
        <v>23</v>
      </c>
      <c r="F1733">
        <v>322</v>
      </c>
    </row>
    <row r="1734" spans="1:6">
      <c r="A1734">
        <v>133</v>
      </c>
      <c r="B1734">
        <v>34</v>
      </c>
      <c r="C1734" t="s">
        <v>1274</v>
      </c>
      <c r="D1734">
        <v>269</v>
      </c>
      <c r="E1734">
        <v>14</v>
      </c>
      <c r="F1734">
        <v>283</v>
      </c>
    </row>
    <row r="1735" spans="1:6">
      <c r="A1735">
        <v>134</v>
      </c>
      <c r="B1735">
        <v>1</v>
      </c>
      <c r="C1735" t="s">
        <v>1275</v>
      </c>
      <c r="D1735">
        <v>181</v>
      </c>
      <c r="E1735">
        <v>104</v>
      </c>
      <c r="F1735">
        <v>285</v>
      </c>
    </row>
    <row r="1736" spans="1:6">
      <c r="A1736">
        <v>134</v>
      </c>
      <c r="B1736">
        <v>2</v>
      </c>
      <c r="C1736" t="s">
        <v>1276</v>
      </c>
      <c r="D1736">
        <v>152</v>
      </c>
      <c r="E1736">
        <v>157</v>
      </c>
      <c r="F1736">
        <v>309</v>
      </c>
    </row>
    <row r="1737" spans="1:6">
      <c r="A1737">
        <v>134</v>
      </c>
      <c r="B1737">
        <v>3</v>
      </c>
      <c r="C1737" t="s">
        <v>1277</v>
      </c>
      <c r="D1737">
        <v>125</v>
      </c>
      <c r="E1737">
        <v>305</v>
      </c>
      <c r="F1737">
        <v>430</v>
      </c>
    </row>
    <row r="1738" spans="1:6">
      <c r="A1738">
        <v>134</v>
      </c>
      <c r="B1738">
        <v>4</v>
      </c>
      <c r="C1738" t="s">
        <v>1278</v>
      </c>
      <c r="D1738">
        <v>190</v>
      </c>
      <c r="E1738">
        <v>137</v>
      </c>
      <c r="F1738">
        <v>327</v>
      </c>
    </row>
    <row r="1739" spans="1:6">
      <c r="A1739">
        <v>134</v>
      </c>
      <c r="B1739">
        <v>5</v>
      </c>
      <c r="C1739" t="s">
        <v>1279</v>
      </c>
      <c r="D1739">
        <v>218</v>
      </c>
      <c r="E1739">
        <v>30</v>
      </c>
      <c r="F1739">
        <v>248</v>
      </c>
    </row>
    <row r="1740" spans="1:6">
      <c r="A1740">
        <v>134</v>
      </c>
      <c r="B1740">
        <v>6</v>
      </c>
      <c r="C1740" t="s">
        <v>1280</v>
      </c>
      <c r="D1740">
        <v>180</v>
      </c>
      <c r="E1740">
        <v>34</v>
      </c>
      <c r="F1740">
        <v>214</v>
      </c>
    </row>
    <row r="1741" spans="1:6">
      <c r="A1741">
        <v>134</v>
      </c>
      <c r="B1741">
        <v>7</v>
      </c>
      <c r="C1741" t="s">
        <v>1281</v>
      </c>
      <c r="D1741">
        <v>363</v>
      </c>
      <c r="E1741">
        <v>223</v>
      </c>
      <c r="F1741">
        <v>586</v>
      </c>
    </row>
    <row r="1742" spans="1:6">
      <c r="A1742">
        <v>134</v>
      </c>
      <c r="B1742">
        <v>8</v>
      </c>
      <c r="C1742" t="s">
        <v>1282</v>
      </c>
      <c r="D1742">
        <v>191</v>
      </c>
      <c r="E1742">
        <v>41</v>
      </c>
      <c r="F1742">
        <v>232</v>
      </c>
    </row>
    <row r="1743" spans="1:6">
      <c r="A1743">
        <v>134</v>
      </c>
      <c r="B1743">
        <v>9</v>
      </c>
      <c r="C1743" t="s">
        <v>1283</v>
      </c>
      <c r="D1743">
        <v>406</v>
      </c>
      <c r="E1743">
        <v>122</v>
      </c>
      <c r="F1743">
        <v>528</v>
      </c>
    </row>
    <row r="1744" spans="1:6">
      <c r="A1744">
        <v>134</v>
      </c>
      <c r="B1744">
        <v>10</v>
      </c>
      <c r="C1744" t="s">
        <v>1284</v>
      </c>
      <c r="D1744">
        <v>184</v>
      </c>
      <c r="E1744">
        <v>28</v>
      </c>
      <c r="F1744">
        <v>212</v>
      </c>
    </row>
    <row r="1745" spans="1:6">
      <c r="A1745">
        <v>134</v>
      </c>
      <c r="B1745">
        <v>11</v>
      </c>
      <c r="C1745" t="s">
        <v>1285</v>
      </c>
      <c r="D1745">
        <v>268</v>
      </c>
      <c r="E1745">
        <v>337</v>
      </c>
      <c r="F1745">
        <v>605</v>
      </c>
    </row>
    <row r="1746" spans="1:6">
      <c r="A1746">
        <v>134</v>
      </c>
      <c r="B1746">
        <v>12</v>
      </c>
      <c r="C1746" t="s">
        <v>1286</v>
      </c>
      <c r="D1746">
        <v>231</v>
      </c>
      <c r="E1746">
        <v>166</v>
      </c>
      <c r="F1746">
        <v>397</v>
      </c>
    </row>
    <row r="1747" spans="1:6">
      <c r="A1747">
        <v>134</v>
      </c>
      <c r="B1747">
        <v>13</v>
      </c>
      <c r="C1747" t="s">
        <v>1287</v>
      </c>
      <c r="D1747">
        <v>165</v>
      </c>
      <c r="E1747">
        <v>23</v>
      </c>
      <c r="F1747">
        <v>188</v>
      </c>
    </row>
    <row r="1748" spans="1:6">
      <c r="A1748">
        <v>134</v>
      </c>
      <c r="B1748">
        <v>14</v>
      </c>
      <c r="C1748" t="s">
        <v>1288</v>
      </c>
      <c r="D1748">
        <v>108</v>
      </c>
      <c r="E1748">
        <v>20</v>
      </c>
      <c r="F1748">
        <v>128</v>
      </c>
    </row>
    <row r="1749" spans="1:6">
      <c r="A1749">
        <v>134</v>
      </c>
      <c r="B1749">
        <v>15</v>
      </c>
      <c r="C1749" t="s">
        <v>1289</v>
      </c>
      <c r="D1749">
        <v>137</v>
      </c>
      <c r="E1749">
        <v>3</v>
      </c>
      <c r="F1749">
        <v>140</v>
      </c>
    </row>
    <row r="1750" spans="1:6">
      <c r="A1750">
        <v>134</v>
      </c>
      <c r="B1750">
        <v>16</v>
      </c>
      <c r="C1750" t="s">
        <v>1290</v>
      </c>
      <c r="D1750">
        <v>139</v>
      </c>
      <c r="E1750">
        <v>10</v>
      </c>
      <c r="F1750">
        <v>149</v>
      </c>
    </row>
    <row r="1751" spans="1:6">
      <c r="A1751">
        <v>134</v>
      </c>
      <c r="B1751">
        <v>17</v>
      </c>
      <c r="C1751" t="s">
        <v>1291</v>
      </c>
      <c r="D1751">
        <v>296</v>
      </c>
      <c r="E1751">
        <v>90</v>
      </c>
      <c r="F1751">
        <v>386</v>
      </c>
    </row>
    <row r="1752" spans="1:6">
      <c r="A1752">
        <v>134</v>
      </c>
      <c r="B1752">
        <v>18</v>
      </c>
      <c r="C1752" t="s">
        <v>1292</v>
      </c>
      <c r="D1752">
        <v>252</v>
      </c>
      <c r="E1752">
        <v>78</v>
      </c>
      <c r="F1752">
        <v>330</v>
      </c>
    </row>
    <row r="1753" spans="1:6">
      <c r="A1753">
        <v>134</v>
      </c>
      <c r="B1753">
        <v>19</v>
      </c>
      <c r="C1753" t="s">
        <v>1293</v>
      </c>
      <c r="D1753">
        <v>150</v>
      </c>
      <c r="E1753">
        <v>13</v>
      </c>
      <c r="F1753">
        <v>163</v>
      </c>
    </row>
    <row r="1754" spans="1:6">
      <c r="A1754">
        <v>134</v>
      </c>
      <c r="B1754">
        <v>20</v>
      </c>
      <c r="C1754" t="s">
        <v>1294</v>
      </c>
      <c r="D1754">
        <v>47</v>
      </c>
      <c r="E1754">
        <v>0</v>
      </c>
      <c r="F1754">
        <v>47</v>
      </c>
    </row>
    <row r="1755" spans="1:6">
      <c r="A1755">
        <v>134</v>
      </c>
      <c r="B1755">
        <v>21</v>
      </c>
      <c r="C1755" t="s">
        <v>1295</v>
      </c>
      <c r="D1755">
        <v>71</v>
      </c>
      <c r="E1755">
        <v>66</v>
      </c>
      <c r="F1755">
        <v>137</v>
      </c>
    </row>
    <row r="1756" spans="1:6">
      <c r="A1756">
        <v>134</v>
      </c>
      <c r="B1756">
        <v>22</v>
      </c>
      <c r="C1756" t="s">
        <v>1296</v>
      </c>
      <c r="D1756">
        <v>41</v>
      </c>
      <c r="E1756">
        <v>85</v>
      </c>
      <c r="F1756">
        <v>126</v>
      </c>
    </row>
    <row r="1757" spans="1:6">
      <c r="A1757">
        <v>134</v>
      </c>
      <c r="B1757">
        <v>23</v>
      </c>
      <c r="C1757" t="s">
        <v>966</v>
      </c>
      <c r="D1757">
        <v>40</v>
      </c>
      <c r="E1757">
        <v>98</v>
      </c>
      <c r="F1757">
        <v>138</v>
      </c>
    </row>
    <row r="1758" spans="1:6">
      <c r="A1758">
        <v>134</v>
      </c>
      <c r="B1758">
        <v>24</v>
      </c>
      <c r="C1758" t="s">
        <v>1297</v>
      </c>
      <c r="D1758">
        <v>17</v>
      </c>
      <c r="E1758">
        <v>20</v>
      </c>
      <c r="F1758">
        <v>37</v>
      </c>
    </row>
    <row r="1759" spans="1:6">
      <c r="A1759">
        <v>134</v>
      </c>
      <c r="B1759">
        <v>25</v>
      </c>
      <c r="C1759" t="s">
        <v>955</v>
      </c>
      <c r="D1759">
        <v>34</v>
      </c>
      <c r="E1759">
        <v>115</v>
      </c>
      <c r="F1759">
        <v>149</v>
      </c>
    </row>
    <row r="1760" spans="1:6">
      <c r="A1760">
        <v>134</v>
      </c>
      <c r="B1760">
        <v>26</v>
      </c>
      <c r="C1760" t="s">
        <v>150</v>
      </c>
      <c r="D1760">
        <v>68</v>
      </c>
      <c r="E1760">
        <v>56</v>
      </c>
      <c r="F1760">
        <v>124</v>
      </c>
    </row>
    <row r="1761" spans="1:6">
      <c r="A1761">
        <v>134</v>
      </c>
      <c r="B1761">
        <v>27</v>
      </c>
      <c r="C1761" t="s">
        <v>1298</v>
      </c>
      <c r="D1761">
        <v>64</v>
      </c>
      <c r="E1761">
        <v>72</v>
      </c>
      <c r="F1761">
        <v>136</v>
      </c>
    </row>
    <row r="1762" spans="1:6">
      <c r="A1762">
        <v>134</v>
      </c>
      <c r="B1762">
        <v>28</v>
      </c>
      <c r="C1762" t="s">
        <v>1299</v>
      </c>
      <c r="D1762">
        <v>68</v>
      </c>
      <c r="E1762">
        <v>59</v>
      </c>
      <c r="F1762">
        <v>127</v>
      </c>
    </row>
    <row r="1763" spans="1:6">
      <c r="A1763">
        <v>134</v>
      </c>
      <c r="B1763">
        <v>29</v>
      </c>
      <c r="C1763" t="s">
        <v>1300</v>
      </c>
      <c r="D1763">
        <v>153</v>
      </c>
      <c r="E1763">
        <v>0</v>
      </c>
      <c r="F1763">
        <v>153</v>
      </c>
    </row>
    <row r="1764" spans="1:6">
      <c r="A1764">
        <v>134</v>
      </c>
      <c r="B1764">
        <v>30</v>
      </c>
      <c r="C1764" t="s">
        <v>2060</v>
      </c>
      <c r="D1764">
        <v>100</v>
      </c>
      <c r="E1764">
        <v>0</v>
      </c>
      <c r="F1764">
        <v>100</v>
      </c>
    </row>
    <row r="1765" spans="1:6">
      <c r="A1765">
        <v>134</v>
      </c>
      <c r="B1765">
        <v>31</v>
      </c>
      <c r="C1765" t="s">
        <v>2061</v>
      </c>
      <c r="D1765">
        <v>100</v>
      </c>
      <c r="E1765">
        <v>0</v>
      </c>
      <c r="F1765">
        <v>100</v>
      </c>
    </row>
    <row r="1766" spans="1:6">
      <c r="A1766">
        <v>134</v>
      </c>
      <c r="B1766">
        <v>32</v>
      </c>
      <c r="C1766" t="s">
        <v>2062</v>
      </c>
      <c r="D1766">
        <v>100</v>
      </c>
      <c r="E1766">
        <v>0</v>
      </c>
      <c r="F1766">
        <v>100</v>
      </c>
    </row>
    <row r="1767" spans="1:6">
      <c r="A1767">
        <v>134</v>
      </c>
      <c r="B1767">
        <v>33</v>
      </c>
      <c r="C1767" t="s">
        <v>2063</v>
      </c>
      <c r="D1767">
        <v>100</v>
      </c>
      <c r="E1767">
        <v>0</v>
      </c>
      <c r="F1767">
        <v>100</v>
      </c>
    </row>
    <row r="1768" spans="1:6">
      <c r="A1768">
        <v>135</v>
      </c>
      <c r="B1768">
        <v>1</v>
      </c>
      <c r="C1768" t="s">
        <v>1301</v>
      </c>
      <c r="D1768">
        <v>264</v>
      </c>
      <c r="E1768">
        <v>55</v>
      </c>
      <c r="F1768">
        <v>319</v>
      </c>
    </row>
    <row r="1769" spans="1:6">
      <c r="A1769">
        <v>135</v>
      </c>
      <c r="B1769">
        <v>2</v>
      </c>
      <c r="C1769" t="s">
        <v>1302</v>
      </c>
      <c r="D1769">
        <v>190</v>
      </c>
      <c r="E1769">
        <v>42</v>
      </c>
      <c r="F1769">
        <v>232</v>
      </c>
    </row>
    <row r="1770" spans="1:6">
      <c r="A1770">
        <v>135</v>
      </c>
      <c r="B1770">
        <v>3</v>
      </c>
      <c r="C1770" t="s">
        <v>1303</v>
      </c>
      <c r="D1770">
        <v>604</v>
      </c>
      <c r="E1770">
        <v>60</v>
      </c>
      <c r="F1770">
        <v>664</v>
      </c>
    </row>
    <row r="1771" spans="1:6">
      <c r="A1771">
        <v>135</v>
      </c>
      <c r="B1771">
        <v>4</v>
      </c>
      <c r="C1771" t="s">
        <v>1304</v>
      </c>
      <c r="D1771">
        <v>678</v>
      </c>
      <c r="E1771">
        <v>173</v>
      </c>
      <c r="F1771">
        <v>851</v>
      </c>
    </row>
    <row r="1772" spans="1:6">
      <c r="A1772">
        <v>135</v>
      </c>
      <c r="B1772">
        <v>5</v>
      </c>
      <c r="C1772" t="s">
        <v>1305</v>
      </c>
      <c r="D1772">
        <v>263</v>
      </c>
      <c r="E1772">
        <v>61</v>
      </c>
      <c r="F1772">
        <v>324</v>
      </c>
    </row>
    <row r="1773" spans="1:6">
      <c r="A1773">
        <v>135</v>
      </c>
      <c r="B1773">
        <v>6</v>
      </c>
      <c r="C1773" t="s">
        <v>1306</v>
      </c>
      <c r="D1773">
        <v>122</v>
      </c>
      <c r="E1773">
        <v>7</v>
      </c>
      <c r="F1773">
        <v>129</v>
      </c>
    </row>
    <row r="1774" spans="1:6">
      <c r="A1774">
        <v>135</v>
      </c>
      <c r="B1774">
        <v>7</v>
      </c>
      <c r="C1774" t="s">
        <v>1307</v>
      </c>
      <c r="D1774">
        <v>74</v>
      </c>
      <c r="E1774">
        <v>10</v>
      </c>
      <c r="F1774">
        <v>84</v>
      </c>
    </row>
    <row r="1775" spans="1:6">
      <c r="A1775">
        <v>135</v>
      </c>
      <c r="B1775">
        <v>8</v>
      </c>
      <c r="C1775" t="s">
        <v>1308</v>
      </c>
      <c r="D1775">
        <v>226</v>
      </c>
      <c r="E1775">
        <v>38</v>
      </c>
      <c r="F1775">
        <v>264</v>
      </c>
    </row>
    <row r="1776" spans="1:6">
      <c r="A1776">
        <v>135</v>
      </c>
      <c r="B1776">
        <v>9</v>
      </c>
      <c r="C1776" t="s">
        <v>1309</v>
      </c>
      <c r="D1776">
        <v>214</v>
      </c>
      <c r="E1776">
        <v>122</v>
      </c>
      <c r="F1776">
        <v>336</v>
      </c>
    </row>
    <row r="1777" spans="1:6">
      <c r="A1777">
        <v>135</v>
      </c>
      <c r="B1777">
        <v>10</v>
      </c>
      <c r="C1777" t="s">
        <v>1310</v>
      </c>
      <c r="D1777">
        <v>390</v>
      </c>
      <c r="E1777">
        <v>77</v>
      </c>
      <c r="F1777">
        <v>467</v>
      </c>
    </row>
    <row r="1778" spans="1:6">
      <c r="A1778">
        <v>135</v>
      </c>
      <c r="B1778">
        <v>11</v>
      </c>
      <c r="C1778" t="s">
        <v>1311</v>
      </c>
      <c r="D1778">
        <v>469</v>
      </c>
      <c r="E1778">
        <v>163</v>
      </c>
      <c r="F1778">
        <v>632</v>
      </c>
    </row>
    <row r="1779" spans="1:6">
      <c r="A1779">
        <v>135</v>
      </c>
      <c r="B1779">
        <v>12</v>
      </c>
      <c r="C1779" t="s">
        <v>1312</v>
      </c>
      <c r="D1779">
        <v>332</v>
      </c>
      <c r="E1779">
        <v>51</v>
      </c>
      <c r="F1779">
        <v>383</v>
      </c>
    </row>
    <row r="1780" spans="1:6">
      <c r="A1780">
        <v>136</v>
      </c>
      <c r="B1780">
        <v>1</v>
      </c>
      <c r="C1780" t="s">
        <v>1313</v>
      </c>
      <c r="D1780">
        <v>42</v>
      </c>
      <c r="E1780">
        <v>33</v>
      </c>
      <c r="F1780">
        <v>75</v>
      </c>
    </row>
    <row r="1781" spans="1:6">
      <c r="A1781">
        <v>136</v>
      </c>
      <c r="B1781">
        <v>2</v>
      </c>
      <c r="C1781" t="s">
        <v>1314</v>
      </c>
      <c r="D1781">
        <v>17</v>
      </c>
      <c r="E1781">
        <v>14</v>
      </c>
      <c r="F1781">
        <v>31</v>
      </c>
    </row>
    <row r="1782" spans="1:6">
      <c r="A1782">
        <v>136</v>
      </c>
      <c r="B1782">
        <v>3</v>
      </c>
      <c r="C1782" t="s">
        <v>1315</v>
      </c>
      <c r="D1782">
        <v>24</v>
      </c>
      <c r="E1782">
        <v>21</v>
      </c>
      <c r="F1782">
        <v>45</v>
      </c>
    </row>
    <row r="1783" spans="1:6">
      <c r="A1783">
        <v>136</v>
      </c>
      <c r="B1783">
        <v>4</v>
      </c>
      <c r="C1783" t="s">
        <v>1316</v>
      </c>
      <c r="D1783">
        <v>23</v>
      </c>
      <c r="E1783">
        <v>11</v>
      </c>
      <c r="F1783">
        <v>34</v>
      </c>
    </row>
    <row r="1784" spans="1:6">
      <c r="A1784">
        <v>136</v>
      </c>
      <c r="B1784">
        <v>5</v>
      </c>
      <c r="C1784" t="s">
        <v>1317</v>
      </c>
      <c r="D1784">
        <v>44</v>
      </c>
      <c r="E1784">
        <v>17</v>
      </c>
      <c r="F1784">
        <v>61</v>
      </c>
    </row>
    <row r="1785" spans="1:6">
      <c r="A1785">
        <v>136</v>
      </c>
      <c r="B1785">
        <v>6</v>
      </c>
      <c r="C1785" t="s">
        <v>1318</v>
      </c>
      <c r="D1785">
        <v>13</v>
      </c>
      <c r="E1785">
        <v>9</v>
      </c>
      <c r="F1785">
        <v>22</v>
      </c>
    </row>
    <row r="1786" spans="1:6">
      <c r="A1786">
        <v>136</v>
      </c>
      <c r="B1786">
        <v>7</v>
      </c>
      <c r="C1786" t="s">
        <v>1319</v>
      </c>
      <c r="D1786">
        <v>43</v>
      </c>
      <c r="E1786">
        <v>19</v>
      </c>
      <c r="F1786">
        <v>62</v>
      </c>
    </row>
    <row r="1787" spans="1:6">
      <c r="A1787">
        <v>136</v>
      </c>
      <c r="B1787">
        <v>8</v>
      </c>
      <c r="C1787" t="s">
        <v>1320</v>
      </c>
      <c r="D1787">
        <v>29</v>
      </c>
      <c r="E1787">
        <v>3</v>
      </c>
      <c r="F1787">
        <v>32</v>
      </c>
    </row>
    <row r="1788" spans="1:6">
      <c r="A1788">
        <v>136</v>
      </c>
      <c r="B1788">
        <v>9</v>
      </c>
      <c r="C1788" t="s">
        <v>1321</v>
      </c>
      <c r="D1788">
        <v>35</v>
      </c>
      <c r="E1788">
        <v>26</v>
      </c>
      <c r="F1788">
        <v>61</v>
      </c>
    </row>
    <row r="1789" spans="1:6">
      <c r="A1789">
        <v>136</v>
      </c>
      <c r="B1789">
        <v>10</v>
      </c>
      <c r="C1789" t="s">
        <v>1322</v>
      </c>
      <c r="D1789">
        <v>29</v>
      </c>
      <c r="E1789">
        <v>65</v>
      </c>
      <c r="F1789">
        <v>94</v>
      </c>
    </row>
    <row r="1790" spans="1:6">
      <c r="A1790">
        <v>136</v>
      </c>
      <c r="B1790">
        <v>11</v>
      </c>
      <c r="C1790" t="s">
        <v>100</v>
      </c>
      <c r="D1790">
        <v>82</v>
      </c>
      <c r="E1790">
        <v>26</v>
      </c>
      <c r="F1790">
        <v>108</v>
      </c>
    </row>
    <row r="1791" spans="1:6">
      <c r="A1791">
        <v>136</v>
      </c>
      <c r="B1791">
        <v>12</v>
      </c>
      <c r="C1791" t="s">
        <v>1323</v>
      </c>
      <c r="D1791">
        <v>14</v>
      </c>
      <c r="E1791">
        <v>8</v>
      </c>
      <c r="F1791">
        <v>22</v>
      </c>
    </row>
    <row r="1792" spans="1:6">
      <c r="A1792">
        <v>136</v>
      </c>
      <c r="B1792">
        <v>13</v>
      </c>
      <c r="C1792" t="s">
        <v>1324</v>
      </c>
      <c r="D1792">
        <v>21</v>
      </c>
      <c r="E1792">
        <v>20</v>
      </c>
      <c r="F1792">
        <v>41</v>
      </c>
    </row>
    <row r="1793" spans="1:6">
      <c r="A1793">
        <v>136</v>
      </c>
      <c r="B1793">
        <v>14</v>
      </c>
      <c r="C1793" t="s">
        <v>1325</v>
      </c>
      <c r="D1793">
        <v>26</v>
      </c>
      <c r="E1793">
        <v>20</v>
      </c>
      <c r="F1793">
        <v>46</v>
      </c>
    </row>
    <row r="1794" spans="1:6">
      <c r="A1794">
        <v>136</v>
      </c>
      <c r="B1794">
        <v>15</v>
      </c>
      <c r="C1794" t="s">
        <v>1326</v>
      </c>
      <c r="D1794">
        <v>23</v>
      </c>
      <c r="E1794">
        <v>8</v>
      </c>
      <c r="F1794">
        <v>31</v>
      </c>
    </row>
    <row r="1795" spans="1:6">
      <c r="A1795">
        <v>136</v>
      </c>
      <c r="B1795">
        <v>16</v>
      </c>
      <c r="C1795" t="s">
        <v>1327</v>
      </c>
      <c r="D1795">
        <v>45</v>
      </c>
      <c r="E1795">
        <v>21</v>
      </c>
      <c r="F1795">
        <v>66</v>
      </c>
    </row>
    <row r="1796" spans="1:6">
      <c r="A1796">
        <v>136</v>
      </c>
      <c r="B1796">
        <v>17</v>
      </c>
      <c r="C1796" t="s">
        <v>1328</v>
      </c>
      <c r="D1796">
        <v>571</v>
      </c>
      <c r="E1796">
        <v>289</v>
      </c>
      <c r="F1796">
        <v>860</v>
      </c>
    </row>
    <row r="1797" spans="1:6">
      <c r="A1797">
        <v>136</v>
      </c>
      <c r="B1797">
        <v>18</v>
      </c>
      <c r="C1797" t="s">
        <v>1329</v>
      </c>
      <c r="D1797">
        <v>84</v>
      </c>
      <c r="E1797">
        <v>19</v>
      </c>
      <c r="F1797">
        <v>103</v>
      </c>
    </row>
    <row r="1798" spans="1:6">
      <c r="A1798">
        <v>136</v>
      </c>
      <c r="B1798">
        <v>19</v>
      </c>
      <c r="C1798" t="s">
        <v>1330</v>
      </c>
      <c r="D1798">
        <v>147</v>
      </c>
      <c r="E1798">
        <v>44</v>
      </c>
      <c r="F1798">
        <v>191</v>
      </c>
    </row>
    <row r="1799" spans="1:6">
      <c r="A1799">
        <v>136</v>
      </c>
      <c r="B1799">
        <v>20</v>
      </c>
      <c r="C1799" t="s">
        <v>1331</v>
      </c>
      <c r="D1799">
        <v>229</v>
      </c>
      <c r="E1799">
        <v>121</v>
      </c>
      <c r="F1799">
        <v>350</v>
      </c>
    </row>
    <row r="1800" spans="1:6">
      <c r="A1800">
        <v>136</v>
      </c>
      <c r="B1800">
        <v>21</v>
      </c>
      <c r="C1800" t="s">
        <v>1332</v>
      </c>
      <c r="D1800">
        <v>510</v>
      </c>
      <c r="E1800">
        <v>265</v>
      </c>
      <c r="F1800">
        <v>775</v>
      </c>
    </row>
    <row r="1801" spans="1:6">
      <c r="A1801">
        <v>136</v>
      </c>
      <c r="B1801">
        <v>22</v>
      </c>
      <c r="C1801" t="s">
        <v>1333</v>
      </c>
      <c r="D1801">
        <v>215</v>
      </c>
      <c r="E1801">
        <v>238</v>
      </c>
      <c r="F1801">
        <v>453</v>
      </c>
    </row>
    <row r="1802" spans="1:6">
      <c r="A1802">
        <v>136</v>
      </c>
      <c r="B1802">
        <v>23</v>
      </c>
      <c r="C1802" t="s">
        <v>2064</v>
      </c>
      <c r="D1802">
        <v>0</v>
      </c>
      <c r="E1802">
        <v>0</v>
      </c>
      <c r="F1802">
        <v>0</v>
      </c>
    </row>
    <row r="1803" spans="1:6">
      <c r="A1803">
        <v>136</v>
      </c>
      <c r="B1803">
        <v>24</v>
      </c>
      <c r="C1803" t="s">
        <v>2065</v>
      </c>
      <c r="D1803">
        <v>0</v>
      </c>
      <c r="E1803">
        <v>0</v>
      </c>
      <c r="F1803">
        <v>0</v>
      </c>
    </row>
    <row r="1804" spans="1:6">
      <c r="A1804">
        <v>136</v>
      </c>
      <c r="B1804">
        <v>25</v>
      </c>
      <c r="C1804" t="s">
        <v>2066</v>
      </c>
      <c r="D1804">
        <v>0</v>
      </c>
      <c r="E1804">
        <v>0</v>
      </c>
      <c r="F1804">
        <v>0</v>
      </c>
    </row>
    <row r="1805" spans="1:6">
      <c r="A1805">
        <v>137</v>
      </c>
      <c r="B1805">
        <v>1</v>
      </c>
      <c r="C1805" t="s">
        <v>1334</v>
      </c>
      <c r="D1805">
        <v>43</v>
      </c>
      <c r="E1805">
        <v>28</v>
      </c>
      <c r="F1805">
        <v>71</v>
      </c>
    </row>
    <row r="1806" spans="1:6">
      <c r="A1806">
        <v>137</v>
      </c>
      <c r="B1806">
        <v>2</v>
      </c>
      <c r="C1806" t="s">
        <v>1335</v>
      </c>
      <c r="D1806">
        <v>28</v>
      </c>
      <c r="E1806">
        <v>34</v>
      </c>
      <c r="F1806">
        <v>62</v>
      </c>
    </row>
    <row r="1807" spans="1:6">
      <c r="A1807">
        <v>137</v>
      </c>
      <c r="B1807">
        <v>3</v>
      </c>
      <c r="C1807" t="s">
        <v>1336</v>
      </c>
      <c r="D1807">
        <v>27</v>
      </c>
      <c r="E1807">
        <v>48</v>
      </c>
      <c r="F1807">
        <v>75</v>
      </c>
    </row>
    <row r="1808" spans="1:6">
      <c r="A1808">
        <v>137</v>
      </c>
      <c r="B1808">
        <v>4</v>
      </c>
      <c r="C1808" t="s">
        <v>1337</v>
      </c>
      <c r="D1808">
        <v>54</v>
      </c>
      <c r="E1808">
        <v>31</v>
      </c>
      <c r="F1808">
        <v>85</v>
      </c>
    </row>
    <row r="1809" spans="1:6">
      <c r="A1809">
        <v>137</v>
      </c>
      <c r="B1809">
        <v>5</v>
      </c>
      <c r="C1809" t="s">
        <v>1338</v>
      </c>
      <c r="D1809">
        <v>141</v>
      </c>
      <c r="E1809">
        <v>15</v>
      </c>
      <c r="F1809">
        <v>156</v>
      </c>
    </row>
    <row r="1810" spans="1:6">
      <c r="A1810">
        <v>137</v>
      </c>
      <c r="B1810">
        <v>6</v>
      </c>
      <c r="C1810" t="s">
        <v>1339</v>
      </c>
      <c r="D1810">
        <v>621</v>
      </c>
      <c r="E1810">
        <v>407</v>
      </c>
      <c r="F1810">
        <v>1028</v>
      </c>
    </row>
    <row r="1811" spans="1:6">
      <c r="A1811">
        <v>137</v>
      </c>
      <c r="B1811">
        <v>7</v>
      </c>
      <c r="C1811" t="s">
        <v>1340</v>
      </c>
      <c r="D1811">
        <v>213</v>
      </c>
      <c r="E1811">
        <v>0</v>
      </c>
      <c r="F1811">
        <v>213</v>
      </c>
    </row>
    <row r="1812" spans="1:6">
      <c r="A1812">
        <v>137</v>
      </c>
      <c r="B1812">
        <v>8</v>
      </c>
      <c r="C1812" t="s">
        <v>1341</v>
      </c>
      <c r="D1812">
        <v>246</v>
      </c>
      <c r="E1812">
        <v>208</v>
      </c>
      <c r="F1812">
        <v>454</v>
      </c>
    </row>
    <row r="1813" spans="1:6">
      <c r="A1813">
        <v>137</v>
      </c>
      <c r="B1813">
        <v>9</v>
      </c>
      <c r="C1813" t="s">
        <v>1342</v>
      </c>
      <c r="D1813">
        <v>323</v>
      </c>
      <c r="E1813">
        <v>139</v>
      </c>
      <c r="F1813">
        <v>462</v>
      </c>
    </row>
    <row r="1814" spans="1:6">
      <c r="A1814">
        <v>137</v>
      </c>
      <c r="B1814">
        <v>10</v>
      </c>
      <c r="C1814" t="s">
        <v>1343</v>
      </c>
      <c r="D1814">
        <v>164</v>
      </c>
      <c r="E1814">
        <v>57</v>
      </c>
      <c r="F1814">
        <v>221</v>
      </c>
    </row>
    <row r="1815" spans="1:6">
      <c r="A1815">
        <v>137</v>
      </c>
      <c r="B1815">
        <v>11</v>
      </c>
      <c r="C1815" t="s">
        <v>1344</v>
      </c>
      <c r="D1815">
        <v>187</v>
      </c>
      <c r="E1815">
        <v>114</v>
      </c>
      <c r="F1815">
        <v>301</v>
      </c>
    </row>
    <row r="1816" spans="1:6">
      <c r="A1816">
        <v>137</v>
      </c>
      <c r="B1816">
        <v>12</v>
      </c>
      <c r="C1816" t="s">
        <v>1345</v>
      </c>
      <c r="D1816">
        <v>82</v>
      </c>
      <c r="E1816">
        <v>48</v>
      </c>
      <c r="F1816">
        <v>130</v>
      </c>
    </row>
    <row r="1817" spans="1:6">
      <c r="A1817">
        <v>137</v>
      </c>
      <c r="B1817">
        <v>13</v>
      </c>
      <c r="C1817" t="s">
        <v>1346</v>
      </c>
      <c r="D1817">
        <v>34</v>
      </c>
      <c r="E1817">
        <v>94</v>
      </c>
      <c r="F1817">
        <v>128</v>
      </c>
    </row>
    <row r="1818" spans="1:6">
      <c r="A1818">
        <v>137</v>
      </c>
      <c r="B1818">
        <v>14</v>
      </c>
      <c r="C1818" t="s">
        <v>1347</v>
      </c>
      <c r="D1818">
        <v>43</v>
      </c>
      <c r="E1818">
        <v>62</v>
      </c>
      <c r="F1818">
        <v>105</v>
      </c>
    </row>
    <row r="1819" spans="1:6">
      <c r="A1819">
        <v>137</v>
      </c>
      <c r="B1819">
        <v>15</v>
      </c>
      <c r="C1819" t="s">
        <v>1348</v>
      </c>
      <c r="D1819">
        <v>82</v>
      </c>
      <c r="E1819">
        <v>26</v>
      </c>
      <c r="F1819">
        <v>108</v>
      </c>
    </row>
    <row r="1820" spans="1:6">
      <c r="A1820">
        <v>137</v>
      </c>
      <c r="B1820">
        <v>16</v>
      </c>
      <c r="C1820" t="s">
        <v>1349</v>
      </c>
      <c r="D1820">
        <v>153</v>
      </c>
      <c r="E1820">
        <v>64</v>
      </c>
      <c r="F1820">
        <v>217</v>
      </c>
    </row>
    <row r="1821" spans="1:6">
      <c r="A1821">
        <v>137</v>
      </c>
      <c r="B1821">
        <v>17</v>
      </c>
      <c r="C1821" t="s">
        <v>1350</v>
      </c>
      <c r="D1821">
        <v>179</v>
      </c>
      <c r="E1821">
        <v>82</v>
      </c>
      <c r="F1821">
        <v>261</v>
      </c>
    </row>
    <row r="1822" spans="1:6">
      <c r="A1822">
        <v>137</v>
      </c>
      <c r="B1822">
        <v>18</v>
      </c>
      <c r="C1822" t="s">
        <v>1351</v>
      </c>
      <c r="D1822">
        <v>193</v>
      </c>
      <c r="E1822">
        <v>77</v>
      </c>
      <c r="F1822">
        <v>270</v>
      </c>
    </row>
    <row r="1823" spans="1:6">
      <c r="A1823">
        <v>137</v>
      </c>
      <c r="B1823">
        <v>19</v>
      </c>
      <c r="C1823" t="s">
        <v>149</v>
      </c>
      <c r="D1823">
        <v>282</v>
      </c>
      <c r="E1823">
        <v>39</v>
      </c>
      <c r="F1823">
        <v>321</v>
      </c>
    </row>
    <row r="1824" spans="1:6">
      <c r="A1824">
        <v>137</v>
      </c>
      <c r="B1824">
        <v>20</v>
      </c>
      <c r="C1824" t="s">
        <v>1352</v>
      </c>
      <c r="D1824">
        <v>167</v>
      </c>
      <c r="E1824">
        <v>117</v>
      </c>
      <c r="F1824">
        <v>284</v>
      </c>
    </row>
    <row r="1825" spans="1:6">
      <c r="A1825">
        <v>137</v>
      </c>
      <c r="B1825">
        <v>21</v>
      </c>
      <c r="C1825" t="s">
        <v>1353</v>
      </c>
      <c r="D1825">
        <v>17</v>
      </c>
      <c r="E1825">
        <v>13</v>
      </c>
      <c r="F1825">
        <v>30</v>
      </c>
    </row>
    <row r="1826" spans="1:6">
      <c r="A1826">
        <v>137</v>
      </c>
      <c r="B1826">
        <v>22</v>
      </c>
      <c r="C1826" t="s">
        <v>1354</v>
      </c>
      <c r="D1826">
        <v>184</v>
      </c>
      <c r="E1826">
        <v>48</v>
      </c>
      <c r="F1826">
        <v>232</v>
      </c>
    </row>
    <row r="1827" spans="1:6">
      <c r="A1827">
        <v>137</v>
      </c>
      <c r="B1827">
        <v>23</v>
      </c>
      <c r="C1827" t="s">
        <v>1355</v>
      </c>
      <c r="D1827">
        <v>778</v>
      </c>
      <c r="E1827">
        <v>228</v>
      </c>
      <c r="F1827">
        <v>1006</v>
      </c>
    </row>
    <row r="1828" spans="1:6">
      <c r="A1828">
        <v>138</v>
      </c>
      <c r="B1828">
        <v>1</v>
      </c>
      <c r="C1828" t="s">
        <v>1356</v>
      </c>
      <c r="D1828">
        <v>1312</v>
      </c>
      <c r="E1828">
        <v>132</v>
      </c>
      <c r="F1828">
        <v>1444</v>
      </c>
    </row>
    <row r="1829" spans="1:6">
      <c r="A1829">
        <v>138</v>
      </c>
      <c r="B1829">
        <v>2</v>
      </c>
      <c r="C1829" t="s">
        <v>2067</v>
      </c>
      <c r="D1829">
        <v>0</v>
      </c>
      <c r="E1829">
        <v>0</v>
      </c>
      <c r="F1829">
        <v>0</v>
      </c>
    </row>
    <row r="1830" spans="1:6">
      <c r="A1830">
        <v>139</v>
      </c>
      <c r="B1830">
        <v>1</v>
      </c>
      <c r="C1830" t="s">
        <v>1357</v>
      </c>
      <c r="D1830">
        <v>156</v>
      </c>
      <c r="E1830">
        <v>131</v>
      </c>
      <c r="F1830">
        <v>287</v>
      </c>
    </row>
    <row r="1831" spans="1:6">
      <c r="A1831">
        <v>139</v>
      </c>
      <c r="B1831">
        <v>2</v>
      </c>
      <c r="C1831" t="s">
        <v>100</v>
      </c>
      <c r="D1831">
        <v>140</v>
      </c>
      <c r="E1831">
        <v>60</v>
      </c>
      <c r="F1831">
        <v>200</v>
      </c>
    </row>
    <row r="1832" spans="1:6">
      <c r="A1832">
        <v>139</v>
      </c>
      <c r="B1832">
        <v>3</v>
      </c>
      <c r="C1832" t="s">
        <v>1358</v>
      </c>
      <c r="D1832">
        <v>85</v>
      </c>
      <c r="E1832">
        <v>54</v>
      </c>
      <c r="F1832">
        <v>139</v>
      </c>
    </row>
    <row r="1833" spans="1:6">
      <c r="A1833">
        <v>139</v>
      </c>
      <c r="B1833">
        <v>4</v>
      </c>
      <c r="C1833" t="s">
        <v>1359</v>
      </c>
      <c r="D1833">
        <v>40</v>
      </c>
      <c r="E1833">
        <v>36</v>
      </c>
      <c r="F1833">
        <v>76</v>
      </c>
    </row>
    <row r="1834" spans="1:6">
      <c r="A1834">
        <v>139</v>
      </c>
      <c r="B1834">
        <v>5</v>
      </c>
      <c r="C1834" t="s">
        <v>1294</v>
      </c>
      <c r="D1834">
        <v>55</v>
      </c>
      <c r="E1834">
        <v>39</v>
      </c>
      <c r="F1834">
        <v>94</v>
      </c>
    </row>
    <row r="1835" spans="1:6">
      <c r="A1835">
        <v>139</v>
      </c>
      <c r="B1835">
        <v>6</v>
      </c>
      <c r="C1835" t="s">
        <v>997</v>
      </c>
      <c r="D1835">
        <v>60</v>
      </c>
      <c r="E1835">
        <v>55</v>
      </c>
      <c r="F1835">
        <v>115</v>
      </c>
    </row>
    <row r="1836" spans="1:6">
      <c r="A1836">
        <v>139</v>
      </c>
      <c r="B1836">
        <v>7</v>
      </c>
      <c r="C1836" t="s">
        <v>99</v>
      </c>
      <c r="D1836">
        <v>58</v>
      </c>
      <c r="E1836">
        <v>42</v>
      </c>
      <c r="F1836">
        <v>100</v>
      </c>
    </row>
    <row r="1837" spans="1:6">
      <c r="A1837">
        <v>139</v>
      </c>
      <c r="B1837">
        <v>8</v>
      </c>
      <c r="C1837" t="s">
        <v>940</v>
      </c>
      <c r="D1837">
        <v>126</v>
      </c>
      <c r="E1837">
        <v>58</v>
      </c>
      <c r="F1837">
        <v>184</v>
      </c>
    </row>
    <row r="1838" spans="1:6">
      <c r="A1838">
        <v>139</v>
      </c>
      <c r="B1838">
        <v>9</v>
      </c>
      <c r="C1838" t="s">
        <v>1360</v>
      </c>
      <c r="D1838">
        <v>94</v>
      </c>
      <c r="E1838">
        <v>16</v>
      </c>
      <c r="F1838">
        <v>110</v>
      </c>
    </row>
    <row r="1839" spans="1:6">
      <c r="A1839">
        <v>139</v>
      </c>
      <c r="B1839">
        <v>10</v>
      </c>
      <c r="C1839" t="s">
        <v>1361</v>
      </c>
      <c r="D1839">
        <v>82</v>
      </c>
      <c r="E1839">
        <v>60</v>
      </c>
      <c r="F1839">
        <v>142</v>
      </c>
    </row>
    <row r="1840" spans="1:6">
      <c r="A1840">
        <v>139</v>
      </c>
      <c r="B1840">
        <v>11</v>
      </c>
      <c r="C1840" t="s">
        <v>1362</v>
      </c>
      <c r="D1840">
        <v>166</v>
      </c>
      <c r="E1840">
        <v>69</v>
      </c>
      <c r="F1840">
        <v>235</v>
      </c>
    </row>
    <row r="1841" spans="1:6">
      <c r="A1841">
        <v>139</v>
      </c>
      <c r="B1841">
        <v>12</v>
      </c>
      <c r="C1841" t="s">
        <v>1363</v>
      </c>
      <c r="D1841">
        <v>99</v>
      </c>
      <c r="E1841">
        <v>111</v>
      </c>
      <c r="F1841">
        <v>210</v>
      </c>
    </row>
    <row r="1842" spans="1:6">
      <c r="A1842">
        <v>139</v>
      </c>
      <c r="B1842">
        <v>13</v>
      </c>
      <c r="C1842" t="s">
        <v>1364</v>
      </c>
      <c r="D1842">
        <v>94</v>
      </c>
      <c r="E1842">
        <v>48</v>
      </c>
      <c r="F1842">
        <v>142</v>
      </c>
    </row>
    <row r="1843" spans="1:6">
      <c r="A1843">
        <v>139</v>
      </c>
      <c r="B1843">
        <v>14</v>
      </c>
      <c r="C1843" t="s">
        <v>858</v>
      </c>
      <c r="D1843">
        <v>105</v>
      </c>
      <c r="E1843">
        <v>82</v>
      </c>
      <c r="F1843">
        <v>187</v>
      </c>
    </row>
    <row r="1844" spans="1:6">
      <c r="A1844">
        <v>139</v>
      </c>
      <c r="B1844">
        <v>15</v>
      </c>
      <c r="C1844" t="s">
        <v>1365</v>
      </c>
      <c r="D1844">
        <v>80</v>
      </c>
      <c r="E1844">
        <v>28</v>
      </c>
      <c r="F1844">
        <v>108</v>
      </c>
    </row>
    <row r="1845" spans="1:6">
      <c r="A1845">
        <v>139</v>
      </c>
      <c r="B1845">
        <v>16</v>
      </c>
      <c r="C1845" t="s">
        <v>1366</v>
      </c>
      <c r="D1845">
        <v>125</v>
      </c>
      <c r="E1845">
        <v>111</v>
      </c>
      <c r="F1845">
        <v>236</v>
      </c>
    </row>
    <row r="1846" spans="1:6">
      <c r="A1846">
        <v>139</v>
      </c>
      <c r="B1846">
        <v>17</v>
      </c>
      <c r="C1846" t="s">
        <v>1367</v>
      </c>
      <c r="D1846">
        <v>104</v>
      </c>
      <c r="E1846">
        <v>110</v>
      </c>
      <c r="F1846">
        <v>214</v>
      </c>
    </row>
    <row r="1847" spans="1:6">
      <c r="A1847">
        <v>139</v>
      </c>
      <c r="B1847">
        <v>18</v>
      </c>
      <c r="C1847" t="s">
        <v>1368</v>
      </c>
      <c r="D1847">
        <v>136</v>
      </c>
      <c r="E1847">
        <v>141</v>
      </c>
      <c r="F1847">
        <v>277</v>
      </c>
    </row>
    <row r="1848" spans="1:6">
      <c r="A1848">
        <v>139</v>
      </c>
      <c r="B1848">
        <v>19</v>
      </c>
      <c r="C1848" t="s">
        <v>1369</v>
      </c>
      <c r="D1848">
        <v>104</v>
      </c>
      <c r="E1848">
        <v>216</v>
      </c>
      <c r="F1848">
        <v>320</v>
      </c>
    </row>
    <row r="1849" spans="1:6">
      <c r="A1849">
        <v>140</v>
      </c>
      <c r="B1849">
        <v>1</v>
      </c>
      <c r="C1849" t="s">
        <v>1370</v>
      </c>
      <c r="D1849">
        <v>109</v>
      </c>
      <c r="E1849">
        <v>88</v>
      </c>
      <c r="F1849">
        <v>197</v>
      </c>
    </row>
    <row r="1850" spans="1:6">
      <c r="A1850">
        <v>140</v>
      </c>
      <c r="B1850">
        <v>2</v>
      </c>
      <c r="C1850" t="s">
        <v>1371</v>
      </c>
      <c r="D1850">
        <v>81</v>
      </c>
      <c r="E1850">
        <v>37</v>
      </c>
      <c r="F1850">
        <v>118</v>
      </c>
    </row>
    <row r="1851" spans="1:6">
      <c r="A1851">
        <v>140</v>
      </c>
      <c r="B1851">
        <v>3</v>
      </c>
      <c r="C1851" t="s">
        <v>1372</v>
      </c>
      <c r="D1851">
        <v>625</v>
      </c>
      <c r="E1851">
        <v>152</v>
      </c>
      <c r="F1851">
        <v>777</v>
      </c>
    </row>
    <row r="1852" spans="1:6">
      <c r="A1852">
        <v>140</v>
      </c>
      <c r="B1852">
        <v>4</v>
      </c>
      <c r="C1852" t="s">
        <v>1373</v>
      </c>
      <c r="D1852">
        <v>86</v>
      </c>
      <c r="E1852">
        <v>28</v>
      </c>
      <c r="F1852">
        <v>114</v>
      </c>
    </row>
    <row r="1853" spans="1:6">
      <c r="A1853">
        <v>140</v>
      </c>
      <c r="B1853">
        <v>5</v>
      </c>
      <c r="C1853" t="s">
        <v>1374</v>
      </c>
      <c r="D1853">
        <v>108</v>
      </c>
      <c r="E1853">
        <v>49</v>
      </c>
      <c r="F1853">
        <v>157</v>
      </c>
    </row>
    <row r="1854" spans="1:6">
      <c r="A1854">
        <v>140</v>
      </c>
      <c r="B1854">
        <v>6</v>
      </c>
      <c r="C1854" t="s">
        <v>1228</v>
      </c>
      <c r="D1854">
        <v>88</v>
      </c>
      <c r="E1854">
        <v>143</v>
      </c>
      <c r="F1854">
        <v>231</v>
      </c>
    </row>
    <row r="1855" spans="1:6">
      <c r="A1855">
        <v>140</v>
      </c>
      <c r="B1855">
        <v>7</v>
      </c>
      <c r="C1855" t="s">
        <v>1375</v>
      </c>
      <c r="D1855">
        <v>94</v>
      </c>
      <c r="E1855">
        <v>72</v>
      </c>
      <c r="F1855">
        <v>166</v>
      </c>
    </row>
    <row r="1856" spans="1:6">
      <c r="A1856">
        <v>140</v>
      </c>
      <c r="B1856">
        <v>8</v>
      </c>
      <c r="C1856" t="s">
        <v>1376</v>
      </c>
      <c r="D1856">
        <v>474</v>
      </c>
      <c r="E1856">
        <v>225</v>
      </c>
      <c r="F1856">
        <v>699</v>
      </c>
    </row>
    <row r="1857" spans="1:6">
      <c r="A1857">
        <v>140</v>
      </c>
      <c r="B1857">
        <v>9</v>
      </c>
      <c r="C1857" t="s">
        <v>1377</v>
      </c>
      <c r="D1857">
        <v>666</v>
      </c>
      <c r="E1857">
        <v>384</v>
      </c>
      <c r="F1857">
        <v>1050</v>
      </c>
    </row>
    <row r="1858" spans="1:6">
      <c r="A1858">
        <v>140</v>
      </c>
      <c r="B1858">
        <v>10</v>
      </c>
      <c r="C1858" t="s">
        <v>1378</v>
      </c>
      <c r="D1858">
        <v>144</v>
      </c>
      <c r="E1858">
        <v>9</v>
      </c>
      <c r="F1858">
        <v>153</v>
      </c>
    </row>
    <row r="1859" spans="1:6">
      <c r="A1859">
        <v>140</v>
      </c>
      <c r="B1859">
        <v>11</v>
      </c>
      <c r="C1859" t="s">
        <v>1379</v>
      </c>
      <c r="D1859">
        <v>190</v>
      </c>
      <c r="E1859">
        <v>44</v>
      </c>
      <c r="F1859">
        <v>234</v>
      </c>
    </row>
    <row r="1860" spans="1:6">
      <c r="A1860">
        <v>140</v>
      </c>
      <c r="B1860">
        <v>12</v>
      </c>
      <c r="C1860" t="s">
        <v>1380</v>
      </c>
      <c r="D1860">
        <v>760</v>
      </c>
      <c r="E1860">
        <v>485</v>
      </c>
      <c r="F1860">
        <v>1245</v>
      </c>
    </row>
    <row r="1861" spans="1:6">
      <c r="A1861">
        <v>140</v>
      </c>
      <c r="B1861">
        <v>13</v>
      </c>
      <c r="C1861" t="s">
        <v>1381</v>
      </c>
      <c r="D1861">
        <v>181</v>
      </c>
      <c r="E1861">
        <v>2</v>
      </c>
      <c r="F1861">
        <v>183</v>
      </c>
    </row>
    <row r="1862" spans="1:6">
      <c r="A1862">
        <v>140</v>
      </c>
      <c r="B1862">
        <v>14</v>
      </c>
      <c r="C1862" t="s">
        <v>1382</v>
      </c>
      <c r="D1862">
        <v>621</v>
      </c>
      <c r="E1862">
        <v>240</v>
      </c>
      <c r="F1862">
        <v>861</v>
      </c>
    </row>
    <row r="1863" spans="1:6">
      <c r="A1863">
        <v>140</v>
      </c>
      <c r="B1863">
        <v>15</v>
      </c>
      <c r="C1863" t="s">
        <v>1383</v>
      </c>
      <c r="D1863">
        <v>49</v>
      </c>
      <c r="E1863">
        <v>37</v>
      </c>
      <c r="F1863">
        <v>86</v>
      </c>
    </row>
    <row r="1864" spans="1:6">
      <c r="A1864">
        <v>140</v>
      </c>
      <c r="B1864">
        <v>16</v>
      </c>
      <c r="C1864" t="s">
        <v>1384</v>
      </c>
      <c r="D1864">
        <v>714</v>
      </c>
      <c r="E1864">
        <v>30</v>
      </c>
      <c r="F1864">
        <v>744</v>
      </c>
    </row>
    <row r="1865" spans="1:6">
      <c r="A1865">
        <v>140</v>
      </c>
      <c r="B1865">
        <v>17</v>
      </c>
      <c r="C1865" t="s">
        <v>1385</v>
      </c>
      <c r="D1865">
        <v>841</v>
      </c>
      <c r="E1865">
        <v>93</v>
      </c>
      <c r="F1865">
        <v>934</v>
      </c>
    </row>
    <row r="1866" spans="1:6">
      <c r="A1866">
        <v>140</v>
      </c>
      <c r="B1866">
        <v>18</v>
      </c>
      <c r="C1866" t="s">
        <v>988</v>
      </c>
      <c r="D1866">
        <v>93</v>
      </c>
      <c r="E1866">
        <v>6</v>
      </c>
      <c r="F1866">
        <v>99</v>
      </c>
    </row>
    <row r="1867" spans="1:6">
      <c r="A1867">
        <v>140</v>
      </c>
      <c r="B1867">
        <v>19</v>
      </c>
      <c r="C1867" t="s">
        <v>1386</v>
      </c>
      <c r="D1867">
        <v>2183</v>
      </c>
      <c r="E1867">
        <v>413</v>
      </c>
      <c r="F1867">
        <v>2596</v>
      </c>
    </row>
    <row r="1868" spans="1:6">
      <c r="A1868">
        <v>140</v>
      </c>
      <c r="B1868">
        <v>20</v>
      </c>
      <c r="C1868" t="s">
        <v>1387</v>
      </c>
      <c r="D1868">
        <v>295</v>
      </c>
      <c r="E1868">
        <v>22</v>
      </c>
      <c r="F1868">
        <v>317</v>
      </c>
    </row>
    <row r="1869" spans="1:6">
      <c r="A1869">
        <v>140</v>
      </c>
      <c r="B1869">
        <v>21</v>
      </c>
      <c r="C1869" t="s">
        <v>2068</v>
      </c>
      <c r="D1869">
        <v>187</v>
      </c>
      <c r="E1869">
        <v>1</v>
      </c>
      <c r="F1869">
        <v>188</v>
      </c>
    </row>
    <row r="1870" spans="1:6">
      <c r="A1870">
        <v>140</v>
      </c>
      <c r="B1870">
        <v>22</v>
      </c>
      <c r="C1870" t="s">
        <v>1388</v>
      </c>
      <c r="D1870">
        <v>174</v>
      </c>
      <c r="E1870">
        <v>0</v>
      </c>
      <c r="F1870">
        <v>174</v>
      </c>
    </row>
    <row r="1871" spans="1:6">
      <c r="A1871">
        <v>140</v>
      </c>
      <c r="B1871">
        <v>23</v>
      </c>
      <c r="C1871" t="s">
        <v>2069</v>
      </c>
      <c r="D1871">
        <v>710</v>
      </c>
      <c r="E1871">
        <v>19</v>
      </c>
      <c r="F1871">
        <v>729</v>
      </c>
    </row>
    <row r="1872" spans="1:6">
      <c r="A1872">
        <v>140</v>
      </c>
      <c r="B1872">
        <v>24</v>
      </c>
      <c r="C1872" t="s">
        <v>2070</v>
      </c>
      <c r="D1872">
        <v>307</v>
      </c>
      <c r="E1872">
        <v>1</v>
      </c>
      <c r="F1872">
        <v>308</v>
      </c>
    </row>
    <row r="1873" spans="1:6">
      <c r="A1873">
        <v>140</v>
      </c>
      <c r="B1873">
        <v>25</v>
      </c>
      <c r="C1873" t="s">
        <v>2071</v>
      </c>
      <c r="D1873">
        <v>0</v>
      </c>
      <c r="E1873">
        <v>0</v>
      </c>
      <c r="F1873">
        <v>0</v>
      </c>
    </row>
    <row r="1874" spans="1:6">
      <c r="A1874">
        <v>140</v>
      </c>
      <c r="B1874">
        <v>26</v>
      </c>
      <c r="C1874" t="s">
        <v>2072</v>
      </c>
      <c r="D1874">
        <v>0</v>
      </c>
      <c r="E1874">
        <v>0</v>
      </c>
      <c r="F1874">
        <v>0</v>
      </c>
    </row>
    <row r="1875" spans="1:6">
      <c r="A1875">
        <v>141</v>
      </c>
      <c r="B1875">
        <v>1</v>
      </c>
      <c r="C1875" t="s">
        <v>1437</v>
      </c>
      <c r="D1875">
        <v>2181</v>
      </c>
      <c r="E1875">
        <v>155</v>
      </c>
      <c r="F1875">
        <v>2336</v>
      </c>
    </row>
    <row r="1876" spans="1:6">
      <c r="A1876">
        <v>141</v>
      </c>
      <c r="B1876">
        <v>2</v>
      </c>
      <c r="C1876" t="s">
        <v>2073</v>
      </c>
      <c r="D1876">
        <v>0</v>
      </c>
      <c r="E1876">
        <v>0</v>
      </c>
      <c r="F1876">
        <v>0</v>
      </c>
    </row>
    <row r="1877" spans="1:6">
      <c r="A1877">
        <v>141</v>
      </c>
      <c r="B1877">
        <v>3</v>
      </c>
      <c r="C1877" t="s">
        <v>2074</v>
      </c>
      <c r="D1877">
        <v>0</v>
      </c>
      <c r="E1877">
        <v>0</v>
      </c>
      <c r="F1877">
        <v>0</v>
      </c>
    </row>
    <row r="1878" spans="1:6">
      <c r="A1878">
        <v>141</v>
      </c>
      <c r="B1878">
        <v>4</v>
      </c>
      <c r="C1878" t="s">
        <v>2075</v>
      </c>
      <c r="D1878">
        <v>0</v>
      </c>
      <c r="E1878">
        <v>0</v>
      </c>
      <c r="F1878">
        <v>0</v>
      </c>
    </row>
    <row r="1879" spans="1:6">
      <c r="A1879">
        <v>141</v>
      </c>
      <c r="B1879">
        <v>5</v>
      </c>
      <c r="C1879" t="s">
        <v>2076</v>
      </c>
      <c r="D1879">
        <v>0</v>
      </c>
      <c r="E1879">
        <v>0</v>
      </c>
      <c r="F1879">
        <v>0</v>
      </c>
    </row>
    <row r="1880" spans="1:6">
      <c r="A1880">
        <v>141</v>
      </c>
      <c r="B1880">
        <v>6</v>
      </c>
      <c r="C1880" t="s">
        <v>1978</v>
      </c>
      <c r="D1880">
        <v>0</v>
      </c>
      <c r="E1880">
        <v>0</v>
      </c>
      <c r="F1880">
        <v>0</v>
      </c>
    </row>
    <row r="1881" spans="1:6">
      <c r="A1881">
        <v>141</v>
      </c>
      <c r="B1881">
        <v>7</v>
      </c>
      <c r="C1881" t="s">
        <v>2077</v>
      </c>
      <c r="D1881">
        <v>0</v>
      </c>
      <c r="E1881">
        <v>0</v>
      </c>
      <c r="F1881">
        <v>0</v>
      </c>
    </row>
    <row r="1882" spans="1:6">
      <c r="A1882">
        <v>141</v>
      </c>
      <c r="B1882">
        <v>8</v>
      </c>
      <c r="C1882" t="s">
        <v>2078</v>
      </c>
      <c r="D1882">
        <v>0</v>
      </c>
      <c r="E1882">
        <v>0</v>
      </c>
      <c r="F1882">
        <v>0</v>
      </c>
    </row>
    <row r="1883" spans="1:6">
      <c r="A1883">
        <v>141</v>
      </c>
      <c r="B1883">
        <v>9</v>
      </c>
      <c r="C1883" t="s">
        <v>2079</v>
      </c>
      <c r="D1883">
        <v>0</v>
      </c>
      <c r="E1883">
        <v>0</v>
      </c>
      <c r="F1883">
        <v>0</v>
      </c>
    </row>
    <row r="1884" spans="1:6">
      <c r="A1884">
        <v>142</v>
      </c>
      <c r="B1884">
        <v>1</v>
      </c>
      <c r="C1884" t="s">
        <v>2080</v>
      </c>
      <c r="D1884">
        <v>1270</v>
      </c>
      <c r="E1884">
        <v>158</v>
      </c>
      <c r="F1884">
        <v>1428</v>
      </c>
    </row>
    <row r="1885" spans="1:6">
      <c r="A1885">
        <v>142</v>
      </c>
      <c r="B1885">
        <v>2</v>
      </c>
      <c r="C1885" t="s">
        <v>2081</v>
      </c>
      <c r="D1885">
        <v>0</v>
      </c>
      <c r="E1885">
        <v>0</v>
      </c>
      <c r="F1885">
        <v>0</v>
      </c>
    </row>
    <row r="1886" spans="1:6">
      <c r="A1886">
        <v>142</v>
      </c>
      <c r="B1886">
        <v>3</v>
      </c>
      <c r="C1886" t="s">
        <v>2080</v>
      </c>
      <c r="D1886">
        <v>0</v>
      </c>
      <c r="E1886">
        <v>0</v>
      </c>
      <c r="F1886">
        <v>0</v>
      </c>
    </row>
    <row r="1887" spans="1:6">
      <c r="A1887">
        <v>142</v>
      </c>
      <c r="B1887">
        <v>4</v>
      </c>
      <c r="C1887" t="s">
        <v>2082</v>
      </c>
      <c r="D1887">
        <v>4400</v>
      </c>
      <c r="E1887">
        <v>665</v>
      </c>
      <c r="F1887">
        <v>5065</v>
      </c>
    </row>
    <row r="1888" spans="1:6">
      <c r="A1888">
        <v>142</v>
      </c>
      <c r="B1888">
        <v>5</v>
      </c>
      <c r="C1888" t="s">
        <v>2083</v>
      </c>
      <c r="D1888">
        <v>0</v>
      </c>
      <c r="E1888">
        <v>0</v>
      </c>
      <c r="F1888">
        <v>0</v>
      </c>
    </row>
    <row r="1889" spans="1:6">
      <c r="A1889">
        <v>142</v>
      </c>
      <c r="B1889">
        <v>6</v>
      </c>
      <c r="C1889" t="s">
        <v>2084</v>
      </c>
      <c r="D1889">
        <v>0</v>
      </c>
      <c r="E1889">
        <v>0</v>
      </c>
      <c r="F1889">
        <v>0</v>
      </c>
    </row>
    <row r="1890" spans="1:6">
      <c r="A1890">
        <v>142</v>
      </c>
      <c r="B1890">
        <v>7</v>
      </c>
      <c r="C1890" t="s">
        <v>2085</v>
      </c>
      <c r="D1890">
        <v>0</v>
      </c>
      <c r="E1890">
        <v>0</v>
      </c>
      <c r="F1890">
        <v>0</v>
      </c>
    </row>
    <row r="1891" spans="1:6">
      <c r="A1891">
        <v>142</v>
      </c>
      <c r="B1891">
        <v>8</v>
      </c>
      <c r="C1891" t="s">
        <v>2082</v>
      </c>
      <c r="D1891">
        <v>0</v>
      </c>
      <c r="E1891">
        <v>0</v>
      </c>
      <c r="F1891">
        <v>0</v>
      </c>
    </row>
    <row r="1892" spans="1:6">
      <c r="A1892">
        <v>142</v>
      </c>
      <c r="B1892">
        <v>9</v>
      </c>
      <c r="C1892" t="s">
        <v>2082</v>
      </c>
      <c r="D1892">
        <v>0</v>
      </c>
      <c r="E1892">
        <v>0</v>
      </c>
      <c r="F1892">
        <v>0</v>
      </c>
    </row>
    <row r="1893" spans="1:6">
      <c r="A1893">
        <v>142</v>
      </c>
      <c r="B1893">
        <v>10</v>
      </c>
      <c r="C1893" t="s">
        <v>2082</v>
      </c>
      <c r="D1893">
        <v>0</v>
      </c>
      <c r="E1893">
        <v>0</v>
      </c>
      <c r="F1893">
        <v>0</v>
      </c>
    </row>
    <row r="1894" spans="1:6">
      <c r="A1894">
        <v>142</v>
      </c>
      <c r="B1894">
        <v>11</v>
      </c>
      <c r="C1894" t="s">
        <v>2082</v>
      </c>
      <c r="D1894">
        <v>0</v>
      </c>
      <c r="E1894">
        <v>0</v>
      </c>
      <c r="F1894">
        <v>0</v>
      </c>
    </row>
    <row r="1895" spans="1:6">
      <c r="A1895">
        <v>142</v>
      </c>
      <c r="B1895">
        <v>12</v>
      </c>
      <c r="C1895" t="s">
        <v>2082</v>
      </c>
      <c r="D1895">
        <v>0</v>
      </c>
      <c r="E1895">
        <v>0</v>
      </c>
      <c r="F1895">
        <v>0</v>
      </c>
    </row>
    <row r="1896" spans="1:6">
      <c r="A1896">
        <v>142</v>
      </c>
      <c r="B1896">
        <v>13</v>
      </c>
      <c r="C1896" t="s">
        <v>2082</v>
      </c>
      <c r="D1896">
        <v>0</v>
      </c>
      <c r="E1896">
        <v>0</v>
      </c>
      <c r="F1896">
        <v>0</v>
      </c>
    </row>
    <row r="1897" spans="1:6">
      <c r="A1897">
        <v>142</v>
      </c>
      <c r="B1897">
        <v>14</v>
      </c>
      <c r="C1897" t="s">
        <v>2082</v>
      </c>
      <c r="D1897">
        <v>0</v>
      </c>
      <c r="E1897">
        <v>0</v>
      </c>
      <c r="F1897">
        <v>0</v>
      </c>
    </row>
    <row r="1898" spans="1:6">
      <c r="A1898">
        <v>143</v>
      </c>
      <c r="B1898">
        <v>1</v>
      </c>
      <c r="C1898" t="s">
        <v>1169</v>
      </c>
      <c r="D1898">
        <v>226</v>
      </c>
      <c r="E1898">
        <v>100</v>
      </c>
      <c r="F1898">
        <v>326</v>
      </c>
    </row>
    <row r="1899" spans="1:6">
      <c r="A1899">
        <v>143</v>
      </c>
      <c r="B1899">
        <v>2</v>
      </c>
      <c r="C1899" t="s">
        <v>1389</v>
      </c>
      <c r="D1899">
        <v>448</v>
      </c>
      <c r="E1899">
        <v>72</v>
      </c>
      <c r="F1899">
        <v>520</v>
      </c>
    </row>
    <row r="1900" spans="1:6">
      <c r="A1900">
        <v>143</v>
      </c>
      <c r="B1900">
        <v>3</v>
      </c>
      <c r="C1900" t="s">
        <v>1390</v>
      </c>
      <c r="D1900">
        <v>189</v>
      </c>
      <c r="E1900">
        <v>64</v>
      </c>
      <c r="F1900">
        <v>253</v>
      </c>
    </row>
    <row r="1901" spans="1:6">
      <c r="A1901">
        <v>143</v>
      </c>
      <c r="B1901">
        <v>4</v>
      </c>
      <c r="C1901" t="s">
        <v>1007</v>
      </c>
      <c r="D1901">
        <v>37</v>
      </c>
      <c r="E1901">
        <v>3</v>
      </c>
      <c r="F1901">
        <v>40</v>
      </c>
    </row>
    <row r="1902" spans="1:6">
      <c r="A1902">
        <v>143</v>
      </c>
      <c r="B1902">
        <v>5</v>
      </c>
      <c r="C1902" t="s">
        <v>1008</v>
      </c>
      <c r="D1902">
        <v>177</v>
      </c>
      <c r="E1902">
        <v>88</v>
      </c>
      <c r="F1902">
        <v>265</v>
      </c>
    </row>
    <row r="1903" spans="1:6">
      <c r="A1903">
        <v>143</v>
      </c>
      <c r="B1903">
        <v>6</v>
      </c>
      <c r="C1903" t="s">
        <v>1391</v>
      </c>
      <c r="D1903">
        <v>101</v>
      </c>
      <c r="E1903">
        <v>56</v>
      </c>
      <c r="F1903">
        <v>157</v>
      </c>
    </row>
    <row r="1904" spans="1:6">
      <c r="A1904">
        <v>143</v>
      </c>
      <c r="B1904">
        <v>7</v>
      </c>
      <c r="C1904" t="s">
        <v>1392</v>
      </c>
      <c r="D1904">
        <v>90</v>
      </c>
      <c r="E1904">
        <v>18</v>
      </c>
      <c r="F1904">
        <v>108</v>
      </c>
    </row>
    <row r="1905" spans="1:6">
      <c r="A1905">
        <v>143</v>
      </c>
      <c r="B1905">
        <v>8</v>
      </c>
      <c r="C1905" t="s">
        <v>1228</v>
      </c>
      <c r="D1905">
        <v>62</v>
      </c>
      <c r="E1905">
        <v>31</v>
      </c>
      <c r="F1905">
        <v>93</v>
      </c>
    </row>
    <row r="1906" spans="1:6">
      <c r="A1906">
        <v>143</v>
      </c>
      <c r="B1906">
        <v>9</v>
      </c>
      <c r="C1906" t="s">
        <v>853</v>
      </c>
      <c r="D1906">
        <v>39</v>
      </c>
      <c r="E1906">
        <v>92</v>
      </c>
      <c r="F1906">
        <v>131</v>
      </c>
    </row>
    <row r="1907" spans="1:6">
      <c r="A1907">
        <v>143</v>
      </c>
      <c r="B1907">
        <v>10</v>
      </c>
      <c r="C1907" t="s">
        <v>1393</v>
      </c>
      <c r="D1907">
        <v>394</v>
      </c>
      <c r="E1907">
        <v>91</v>
      </c>
      <c r="F1907">
        <v>485</v>
      </c>
    </row>
    <row r="1908" spans="1:6">
      <c r="A1908">
        <v>143</v>
      </c>
      <c r="B1908">
        <v>11</v>
      </c>
      <c r="C1908" t="s">
        <v>1394</v>
      </c>
      <c r="D1908">
        <v>122</v>
      </c>
      <c r="E1908">
        <v>9</v>
      </c>
      <c r="F1908">
        <v>131</v>
      </c>
    </row>
    <row r="1909" spans="1:6">
      <c r="A1909">
        <v>143</v>
      </c>
      <c r="B1909">
        <v>12</v>
      </c>
      <c r="C1909" t="s">
        <v>1395</v>
      </c>
      <c r="D1909">
        <v>26</v>
      </c>
      <c r="E1909">
        <v>0</v>
      </c>
      <c r="F1909">
        <v>26</v>
      </c>
    </row>
    <row r="1910" spans="1:6">
      <c r="A1910">
        <v>143</v>
      </c>
      <c r="B1910">
        <v>13</v>
      </c>
      <c r="C1910" t="s">
        <v>1396</v>
      </c>
      <c r="D1910">
        <v>23</v>
      </c>
      <c r="E1910">
        <v>0</v>
      </c>
      <c r="F1910">
        <v>23</v>
      </c>
    </row>
    <row r="1911" spans="1:6">
      <c r="A1911">
        <v>143</v>
      </c>
      <c r="B1911">
        <v>14</v>
      </c>
      <c r="C1911" t="s">
        <v>1397</v>
      </c>
      <c r="D1911">
        <v>157</v>
      </c>
      <c r="E1911">
        <v>60</v>
      </c>
      <c r="F1911">
        <v>217</v>
      </c>
    </row>
    <row r="1912" spans="1:6">
      <c r="A1912">
        <v>143</v>
      </c>
      <c r="B1912">
        <v>15</v>
      </c>
      <c r="C1912" t="s">
        <v>988</v>
      </c>
      <c r="D1912">
        <v>70</v>
      </c>
      <c r="E1912">
        <v>8</v>
      </c>
      <c r="F1912">
        <v>78</v>
      </c>
    </row>
    <row r="1913" spans="1:6">
      <c r="A1913">
        <v>143</v>
      </c>
      <c r="B1913">
        <v>16</v>
      </c>
      <c r="C1913" t="s">
        <v>1011</v>
      </c>
      <c r="D1913">
        <v>26</v>
      </c>
      <c r="E1913">
        <v>3</v>
      </c>
      <c r="F1913">
        <v>29</v>
      </c>
    </row>
    <row r="1914" spans="1:6">
      <c r="A1914">
        <v>143</v>
      </c>
      <c r="B1914">
        <v>17</v>
      </c>
      <c r="C1914" t="s">
        <v>1398</v>
      </c>
      <c r="D1914">
        <v>131</v>
      </c>
      <c r="E1914">
        <v>46</v>
      </c>
      <c r="F1914">
        <v>177</v>
      </c>
    </row>
    <row r="1915" spans="1:6">
      <c r="A1915">
        <v>143</v>
      </c>
      <c r="B1915">
        <v>18</v>
      </c>
      <c r="C1915" t="s">
        <v>1399</v>
      </c>
      <c r="D1915">
        <v>54</v>
      </c>
      <c r="E1915">
        <v>4</v>
      </c>
      <c r="F1915">
        <v>58</v>
      </c>
    </row>
    <row r="1916" spans="1:6">
      <c r="A1916">
        <v>143</v>
      </c>
      <c r="B1916">
        <v>19</v>
      </c>
      <c r="C1916" t="s">
        <v>1411</v>
      </c>
      <c r="D1916">
        <v>100</v>
      </c>
      <c r="E1916">
        <v>0</v>
      </c>
      <c r="F1916">
        <v>100</v>
      </c>
    </row>
    <row r="1917" spans="1:6">
      <c r="A1917">
        <v>143</v>
      </c>
      <c r="B1917">
        <v>20</v>
      </c>
      <c r="C1917" t="s">
        <v>2086</v>
      </c>
      <c r="D1917">
        <v>100</v>
      </c>
      <c r="E1917">
        <v>0</v>
      </c>
      <c r="F1917">
        <v>100</v>
      </c>
    </row>
    <row r="1918" spans="1:6">
      <c r="A1918">
        <v>143</v>
      </c>
      <c r="B1918">
        <v>21</v>
      </c>
      <c r="C1918" t="s">
        <v>152</v>
      </c>
      <c r="D1918">
        <v>100</v>
      </c>
      <c r="E1918">
        <v>0</v>
      </c>
      <c r="F1918">
        <v>100</v>
      </c>
    </row>
    <row r="1919" spans="1:6">
      <c r="A1919">
        <v>143</v>
      </c>
      <c r="B1919">
        <v>22</v>
      </c>
      <c r="C1919" t="s">
        <v>99</v>
      </c>
      <c r="D1919">
        <v>100</v>
      </c>
      <c r="E1919">
        <v>0</v>
      </c>
      <c r="F1919">
        <v>100</v>
      </c>
    </row>
    <row r="1920" spans="1:6">
      <c r="A1920">
        <v>143</v>
      </c>
      <c r="B1920">
        <v>23</v>
      </c>
      <c r="C1920" t="s">
        <v>1400</v>
      </c>
      <c r="D1920">
        <v>100</v>
      </c>
      <c r="E1920">
        <v>0</v>
      </c>
      <c r="F1920">
        <v>100</v>
      </c>
    </row>
    <row r="1921" spans="1:6">
      <c r="A1921">
        <v>143</v>
      </c>
      <c r="B1921">
        <v>24</v>
      </c>
      <c r="C1921" t="s">
        <v>1401</v>
      </c>
      <c r="D1921">
        <v>100</v>
      </c>
      <c r="E1921">
        <v>0</v>
      </c>
      <c r="F1921">
        <v>100</v>
      </c>
    </row>
    <row r="1922" spans="1:6">
      <c r="A1922">
        <v>143</v>
      </c>
      <c r="B1922">
        <v>25</v>
      </c>
      <c r="C1922" t="s">
        <v>1402</v>
      </c>
      <c r="D1922">
        <v>100</v>
      </c>
      <c r="E1922">
        <v>0</v>
      </c>
      <c r="F1922">
        <v>100</v>
      </c>
    </row>
    <row r="1923" spans="1:6">
      <c r="A1923">
        <v>144</v>
      </c>
      <c r="B1923">
        <v>1</v>
      </c>
      <c r="C1923" t="s">
        <v>1400</v>
      </c>
      <c r="D1923">
        <v>164</v>
      </c>
      <c r="E1923">
        <v>48</v>
      </c>
      <c r="F1923">
        <v>212</v>
      </c>
    </row>
    <row r="1924" spans="1:6">
      <c r="A1924">
        <v>144</v>
      </c>
      <c r="B1924">
        <v>2</v>
      </c>
      <c r="C1924" t="s">
        <v>99</v>
      </c>
      <c r="D1924">
        <v>61</v>
      </c>
      <c r="E1924">
        <v>39</v>
      </c>
      <c r="F1924">
        <v>100</v>
      </c>
    </row>
    <row r="1925" spans="1:6">
      <c r="A1925">
        <v>144</v>
      </c>
      <c r="B1925">
        <v>3</v>
      </c>
      <c r="C1925" t="s">
        <v>1401</v>
      </c>
      <c r="D1925">
        <v>57</v>
      </c>
      <c r="E1925">
        <v>24</v>
      </c>
      <c r="F1925">
        <v>81</v>
      </c>
    </row>
    <row r="1926" spans="1:6">
      <c r="A1926">
        <v>144</v>
      </c>
      <c r="B1926">
        <v>4</v>
      </c>
      <c r="C1926" t="s">
        <v>1402</v>
      </c>
      <c r="D1926">
        <v>38</v>
      </c>
      <c r="E1926">
        <v>20</v>
      </c>
      <c r="F1926">
        <v>58</v>
      </c>
    </row>
    <row r="1927" spans="1:6">
      <c r="A1927">
        <v>144</v>
      </c>
      <c r="B1927">
        <v>5</v>
      </c>
      <c r="C1927" t="s">
        <v>1403</v>
      </c>
      <c r="D1927">
        <v>88</v>
      </c>
      <c r="E1927">
        <v>29</v>
      </c>
      <c r="F1927">
        <v>117</v>
      </c>
    </row>
    <row r="1928" spans="1:6">
      <c r="A1928">
        <v>144</v>
      </c>
      <c r="B1928">
        <v>6</v>
      </c>
      <c r="C1928" t="s">
        <v>152</v>
      </c>
      <c r="D1928">
        <v>13</v>
      </c>
      <c r="E1928">
        <v>9</v>
      </c>
      <c r="F1928">
        <v>22</v>
      </c>
    </row>
    <row r="1929" spans="1:6">
      <c r="A1929">
        <v>144</v>
      </c>
      <c r="B1929">
        <v>7</v>
      </c>
      <c r="C1929" t="s">
        <v>1404</v>
      </c>
      <c r="D1929">
        <v>93</v>
      </c>
      <c r="E1929">
        <v>18</v>
      </c>
      <c r="F1929">
        <v>111</v>
      </c>
    </row>
    <row r="1930" spans="1:6">
      <c r="A1930">
        <v>144</v>
      </c>
      <c r="B1930">
        <v>8</v>
      </c>
      <c r="C1930" t="s">
        <v>1405</v>
      </c>
      <c r="D1930">
        <v>66</v>
      </c>
      <c r="E1930">
        <v>13</v>
      </c>
      <c r="F1930">
        <v>79</v>
      </c>
    </row>
    <row r="1931" spans="1:6">
      <c r="A1931">
        <v>144</v>
      </c>
      <c r="B1931">
        <v>9</v>
      </c>
      <c r="C1931" t="s">
        <v>1406</v>
      </c>
      <c r="D1931">
        <v>69</v>
      </c>
      <c r="E1931">
        <v>14</v>
      </c>
      <c r="F1931">
        <v>83</v>
      </c>
    </row>
    <row r="1932" spans="1:6">
      <c r="A1932">
        <v>144</v>
      </c>
      <c r="B1932">
        <v>10</v>
      </c>
      <c r="C1932" t="s">
        <v>1407</v>
      </c>
      <c r="D1932">
        <v>219</v>
      </c>
      <c r="E1932">
        <v>23</v>
      </c>
      <c r="F1932">
        <v>242</v>
      </c>
    </row>
    <row r="1933" spans="1:6">
      <c r="A1933">
        <v>144</v>
      </c>
      <c r="B1933">
        <v>11</v>
      </c>
      <c r="C1933" t="s">
        <v>997</v>
      </c>
      <c r="D1933">
        <v>19</v>
      </c>
      <c r="E1933">
        <v>21</v>
      </c>
      <c r="F1933">
        <v>40</v>
      </c>
    </row>
    <row r="1934" spans="1:6">
      <c r="A1934">
        <v>144</v>
      </c>
      <c r="B1934">
        <v>12</v>
      </c>
      <c r="C1934" t="s">
        <v>1408</v>
      </c>
      <c r="D1934">
        <v>148</v>
      </c>
      <c r="E1934">
        <v>8</v>
      </c>
      <c r="F1934">
        <v>156</v>
      </c>
    </row>
    <row r="1935" spans="1:6">
      <c r="A1935">
        <v>144</v>
      </c>
      <c r="B1935">
        <v>13</v>
      </c>
      <c r="C1935" t="s">
        <v>1409</v>
      </c>
      <c r="D1935">
        <v>75</v>
      </c>
      <c r="E1935">
        <v>10</v>
      </c>
      <c r="F1935">
        <v>85</v>
      </c>
    </row>
    <row r="1936" spans="1:6">
      <c r="A1936">
        <v>144</v>
      </c>
      <c r="B1936">
        <v>14</v>
      </c>
      <c r="C1936" t="s">
        <v>1410</v>
      </c>
      <c r="D1936">
        <v>265</v>
      </c>
      <c r="E1936">
        <v>190</v>
      </c>
      <c r="F1936">
        <v>455</v>
      </c>
    </row>
    <row r="1937" spans="1:6">
      <c r="A1937">
        <v>144</v>
      </c>
      <c r="B1937">
        <v>15</v>
      </c>
      <c r="C1937" t="s">
        <v>1411</v>
      </c>
      <c r="D1937">
        <v>162</v>
      </c>
      <c r="E1937">
        <v>89</v>
      </c>
      <c r="F1937">
        <v>251</v>
      </c>
    </row>
    <row r="1938" spans="1:6">
      <c r="A1938">
        <v>144</v>
      </c>
      <c r="B1938">
        <v>16</v>
      </c>
      <c r="C1938" t="s">
        <v>1412</v>
      </c>
      <c r="D1938">
        <v>160</v>
      </c>
      <c r="E1938">
        <v>52</v>
      </c>
      <c r="F1938">
        <v>212</v>
      </c>
    </row>
    <row r="1939" spans="1:6">
      <c r="A1939">
        <v>144</v>
      </c>
      <c r="B1939">
        <v>17</v>
      </c>
      <c r="C1939" t="s">
        <v>1413</v>
      </c>
      <c r="D1939">
        <v>32</v>
      </c>
      <c r="E1939">
        <v>0</v>
      </c>
      <c r="F1939">
        <v>32</v>
      </c>
    </row>
    <row r="1940" spans="1:6">
      <c r="A1940">
        <v>144</v>
      </c>
      <c r="B1940">
        <v>18</v>
      </c>
      <c r="C1940" t="s">
        <v>1414</v>
      </c>
      <c r="D1940">
        <v>94</v>
      </c>
      <c r="E1940">
        <v>136</v>
      </c>
      <c r="F1940">
        <v>230</v>
      </c>
    </row>
    <row r="1941" spans="1:6">
      <c r="A1941">
        <v>144</v>
      </c>
      <c r="B1941">
        <v>19</v>
      </c>
      <c r="C1941" t="s">
        <v>1415</v>
      </c>
      <c r="D1941">
        <v>615</v>
      </c>
      <c r="E1941">
        <v>154</v>
      </c>
      <c r="F1941">
        <v>769</v>
      </c>
    </row>
    <row r="1942" spans="1:6">
      <c r="A1942">
        <v>144</v>
      </c>
      <c r="B1942">
        <v>20</v>
      </c>
      <c r="C1942" t="s">
        <v>1416</v>
      </c>
      <c r="D1942">
        <v>308</v>
      </c>
      <c r="E1942">
        <v>94</v>
      </c>
      <c r="F1942">
        <v>402</v>
      </c>
    </row>
    <row r="1943" spans="1:6">
      <c r="A1943">
        <v>144</v>
      </c>
      <c r="B1943">
        <v>21</v>
      </c>
      <c r="C1943" t="s">
        <v>2086</v>
      </c>
      <c r="D1943">
        <v>0</v>
      </c>
      <c r="E1943">
        <v>0</v>
      </c>
      <c r="F1943">
        <v>0</v>
      </c>
    </row>
    <row r="1944" spans="1:6">
      <c r="A1944">
        <v>144</v>
      </c>
      <c r="B1944">
        <v>22</v>
      </c>
      <c r="C1944" t="s">
        <v>2087</v>
      </c>
      <c r="D1944">
        <v>0</v>
      </c>
      <c r="E1944">
        <v>0</v>
      </c>
      <c r="F1944">
        <v>0</v>
      </c>
    </row>
    <row r="1945" spans="1:6">
      <c r="A1945">
        <v>144</v>
      </c>
      <c r="B1945">
        <v>23</v>
      </c>
      <c r="C1945" t="s">
        <v>2088</v>
      </c>
      <c r="D1945">
        <v>0</v>
      </c>
      <c r="E1945">
        <v>0</v>
      </c>
      <c r="F1945">
        <v>0</v>
      </c>
    </row>
    <row r="1946" spans="1:6">
      <c r="A1946">
        <v>144</v>
      </c>
      <c r="B1946">
        <v>24</v>
      </c>
      <c r="C1946" t="s">
        <v>2089</v>
      </c>
      <c r="D1946">
        <v>0</v>
      </c>
      <c r="E1946">
        <v>0</v>
      </c>
      <c r="F1946">
        <v>0</v>
      </c>
    </row>
    <row r="1947" spans="1:6">
      <c r="A1947">
        <v>144</v>
      </c>
      <c r="B1947">
        <v>25</v>
      </c>
      <c r="C1947" t="s">
        <v>2090</v>
      </c>
      <c r="D1947">
        <v>0</v>
      </c>
      <c r="E1947">
        <v>0</v>
      </c>
      <c r="F1947">
        <v>0</v>
      </c>
    </row>
    <row r="1948" spans="1:6">
      <c r="A1948">
        <v>145</v>
      </c>
      <c r="B1948">
        <v>1</v>
      </c>
      <c r="C1948" t="s">
        <v>1634</v>
      </c>
      <c r="D1948">
        <v>0</v>
      </c>
      <c r="E1948">
        <v>0</v>
      </c>
      <c r="F1948">
        <v>0</v>
      </c>
    </row>
    <row r="1949" spans="1:6">
      <c r="A1949">
        <v>145</v>
      </c>
      <c r="B1949">
        <v>2</v>
      </c>
      <c r="C1949" t="s">
        <v>996</v>
      </c>
      <c r="D1949">
        <v>0</v>
      </c>
      <c r="E1949">
        <v>0</v>
      </c>
      <c r="F1949">
        <v>0</v>
      </c>
    </row>
    <row r="1950" spans="1:6">
      <c r="A1950">
        <v>145</v>
      </c>
      <c r="B1950">
        <v>3</v>
      </c>
      <c r="C1950" t="s">
        <v>1635</v>
      </c>
      <c r="D1950">
        <v>0</v>
      </c>
      <c r="E1950">
        <v>0</v>
      </c>
      <c r="F1950">
        <v>0</v>
      </c>
    </row>
    <row r="1951" spans="1:6">
      <c r="A1951">
        <v>145</v>
      </c>
      <c r="B1951">
        <v>4</v>
      </c>
      <c r="C1951" t="s">
        <v>1636</v>
      </c>
      <c r="D1951">
        <v>0</v>
      </c>
      <c r="E1951">
        <v>0</v>
      </c>
      <c r="F1951">
        <v>0</v>
      </c>
    </row>
    <row r="1952" spans="1:6">
      <c r="A1952">
        <v>145</v>
      </c>
      <c r="B1952">
        <v>5</v>
      </c>
      <c r="C1952" t="s">
        <v>1637</v>
      </c>
      <c r="D1952">
        <v>0</v>
      </c>
      <c r="E1952">
        <v>0</v>
      </c>
      <c r="F1952">
        <v>0</v>
      </c>
    </row>
    <row r="1953" spans="1:6">
      <c r="A1953">
        <v>145</v>
      </c>
      <c r="B1953">
        <v>6</v>
      </c>
      <c r="C1953" t="s">
        <v>1638</v>
      </c>
      <c r="D1953">
        <v>0</v>
      </c>
      <c r="E1953">
        <v>0</v>
      </c>
      <c r="F1953">
        <v>0</v>
      </c>
    </row>
    <row r="1954" spans="1:6">
      <c r="A1954">
        <v>145</v>
      </c>
      <c r="B1954">
        <v>7</v>
      </c>
      <c r="C1954" t="s">
        <v>1639</v>
      </c>
      <c r="D1954">
        <v>0</v>
      </c>
      <c r="E1954">
        <v>0</v>
      </c>
      <c r="F1954">
        <v>0</v>
      </c>
    </row>
    <row r="1955" spans="1:6">
      <c r="A1955">
        <v>145</v>
      </c>
      <c r="B1955">
        <v>8</v>
      </c>
      <c r="C1955" t="s">
        <v>1640</v>
      </c>
      <c r="D1955">
        <v>0</v>
      </c>
      <c r="E1955">
        <v>0</v>
      </c>
      <c r="F1955">
        <v>0</v>
      </c>
    </row>
    <row r="1956" spans="1:6">
      <c r="A1956">
        <v>145</v>
      </c>
      <c r="B1956">
        <v>9</v>
      </c>
      <c r="C1956" t="s">
        <v>1641</v>
      </c>
      <c r="D1956">
        <v>0</v>
      </c>
      <c r="E1956">
        <v>0</v>
      </c>
      <c r="F1956">
        <v>0</v>
      </c>
    </row>
    <row r="1957" spans="1:6">
      <c r="A1957">
        <v>145</v>
      </c>
      <c r="B1957">
        <v>10</v>
      </c>
      <c r="C1957" t="s">
        <v>1642</v>
      </c>
      <c r="D1957">
        <v>0</v>
      </c>
      <c r="E1957">
        <v>0</v>
      </c>
      <c r="F1957">
        <v>0</v>
      </c>
    </row>
    <row r="1958" spans="1:6">
      <c r="A1958">
        <v>145</v>
      </c>
      <c r="B1958">
        <v>11</v>
      </c>
      <c r="C1958" t="s">
        <v>1643</v>
      </c>
      <c r="D1958">
        <v>0</v>
      </c>
      <c r="E1958">
        <v>0</v>
      </c>
      <c r="F1958">
        <v>0</v>
      </c>
    </row>
    <row r="1959" spans="1:6">
      <c r="A1959">
        <v>145</v>
      </c>
      <c r="B1959">
        <v>12</v>
      </c>
      <c r="C1959" t="s">
        <v>1644</v>
      </c>
      <c r="D1959">
        <v>0</v>
      </c>
      <c r="E1959">
        <v>0</v>
      </c>
      <c r="F1959">
        <v>0</v>
      </c>
    </row>
    <row r="1960" spans="1:6">
      <c r="A1960">
        <v>145</v>
      </c>
      <c r="B1960">
        <v>13</v>
      </c>
      <c r="C1960" t="s">
        <v>1645</v>
      </c>
      <c r="D1960">
        <v>0</v>
      </c>
      <c r="E1960">
        <v>0</v>
      </c>
      <c r="F1960">
        <v>0</v>
      </c>
    </row>
    <row r="1961" spans="1:6">
      <c r="A1961">
        <v>145</v>
      </c>
      <c r="B1961">
        <v>14</v>
      </c>
      <c r="C1961" t="s">
        <v>1646</v>
      </c>
      <c r="D1961">
        <v>0</v>
      </c>
      <c r="E1961">
        <v>0</v>
      </c>
      <c r="F1961">
        <v>0</v>
      </c>
    </row>
    <row r="1962" spans="1:6">
      <c r="A1962">
        <v>145</v>
      </c>
      <c r="B1962">
        <v>15</v>
      </c>
      <c r="C1962" t="s">
        <v>1647</v>
      </c>
      <c r="D1962">
        <v>0</v>
      </c>
      <c r="E1962">
        <v>0</v>
      </c>
      <c r="F1962">
        <v>0</v>
      </c>
    </row>
    <row r="1963" spans="1:6">
      <c r="A1963">
        <v>145</v>
      </c>
      <c r="B1963">
        <v>16</v>
      </c>
      <c r="C1963" t="s">
        <v>1648</v>
      </c>
      <c r="D1963">
        <v>0</v>
      </c>
      <c r="E1963">
        <v>0</v>
      </c>
      <c r="F1963">
        <v>0</v>
      </c>
    </row>
    <row r="1964" spans="1:6">
      <c r="A1964">
        <v>145</v>
      </c>
      <c r="B1964">
        <v>17</v>
      </c>
      <c r="C1964" t="s">
        <v>1649</v>
      </c>
      <c r="D1964">
        <v>0</v>
      </c>
      <c r="E1964">
        <v>0</v>
      </c>
      <c r="F1964">
        <v>0</v>
      </c>
    </row>
    <row r="1965" spans="1:6">
      <c r="A1965">
        <v>145</v>
      </c>
      <c r="B1965">
        <v>18</v>
      </c>
      <c r="C1965" t="s">
        <v>1650</v>
      </c>
      <c r="D1965">
        <v>0</v>
      </c>
      <c r="E1965">
        <v>0</v>
      </c>
      <c r="F1965">
        <v>0</v>
      </c>
    </row>
    <row r="1966" spans="1:6">
      <c r="A1966">
        <v>145</v>
      </c>
      <c r="B1966">
        <v>19</v>
      </c>
      <c r="C1966" t="s">
        <v>1651</v>
      </c>
      <c r="D1966">
        <v>0</v>
      </c>
      <c r="E1966">
        <v>0</v>
      </c>
      <c r="F1966">
        <v>0</v>
      </c>
    </row>
    <row r="1967" spans="1:6">
      <c r="A1967">
        <v>145</v>
      </c>
      <c r="B1967">
        <v>20</v>
      </c>
      <c r="C1967" t="s">
        <v>1652</v>
      </c>
      <c r="D1967">
        <v>0</v>
      </c>
      <c r="E1967">
        <v>0</v>
      </c>
      <c r="F1967">
        <v>0</v>
      </c>
    </row>
    <row r="1968" spans="1:6">
      <c r="A1968">
        <v>145</v>
      </c>
      <c r="B1968">
        <v>21</v>
      </c>
      <c r="C1968" t="s">
        <v>1653</v>
      </c>
      <c r="D1968">
        <v>0</v>
      </c>
      <c r="E1968">
        <v>0</v>
      </c>
      <c r="F1968">
        <v>0</v>
      </c>
    </row>
    <row r="1969" spans="1:6">
      <c r="A1969">
        <v>146</v>
      </c>
      <c r="B1969">
        <v>1</v>
      </c>
      <c r="C1969" t="s">
        <v>1654</v>
      </c>
      <c r="D1969">
        <v>0</v>
      </c>
      <c r="E1969">
        <v>0</v>
      </c>
      <c r="F1969">
        <v>0</v>
      </c>
    </row>
    <row r="1970" spans="1:6">
      <c r="A1970">
        <v>146</v>
      </c>
      <c r="B1970">
        <v>2</v>
      </c>
      <c r="C1970" t="s">
        <v>1655</v>
      </c>
      <c r="D1970">
        <v>0</v>
      </c>
      <c r="E1970">
        <v>0</v>
      </c>
      <c r="F1970">
        <v>0</v>
      </c>
    </row>
    <row r="1971" spans="1:6">
      <c r="A1971">
        <v>146</v>
      </c>
      <c r="B1971">
        <v>3</v>
      </c>
      <c r="C1971" t="s">
        <v>1656</v>
      </c>
      <c r="D1971">
        <v>0</v>
      </c>
      <c r="E1971">
        <v>0</v>
      </c>
      <c r="F1971">
        <v>0</v>
      </c>
    </row>
    <row r="1972" spans="1:6">
      <c r="A1972">
        <v>146</v>
      </c>
      <c r="B1972">
        <v>4</v>
      </c>
      <c r="C1972" t="s">
        <v>1657</v>
      </c>
      <c r="D1972">
        <v>0</v>
      </c>
      <c r="E1972">
        <v>0</v>
      </c>
      <c r="F1972">
        <v>0</v>
      </c>
    </row>
    <row r="1973" spans="1:6">
      <c r="A1973">
        <v>146</v>
      </c>
      <c r="B1973">
        <v>5</v>
      </c>
      <c r="C1973" t="s">
        <v>1658</v>
      </c>
      <c r="D1973">
        <v>0</v>
      </c>
      <c r="E1973">
        <v>0</v>
      </c>
      <c r="F1973">
        <v>0</v>
      </c>
    </row>
    <row r="1974" spans="1:6">
      <c r="A1974">
        <v>146</v>
      </c>
      <c r="B1974">
        <v>6</v>
      </c>
      <c r="C1974" t="s">
        <v>1659</v>
      </c>
      <c r="D1974">
        <v>0</v>
      </c>
      <c r="E1974">
        <v>0</v>
      </c>
      <c r="F1974">
        <v>0</v>
      </c>
    </row>
    <row r="1975" spans="1:6">
      <c r="A1975">
        <v>146</v>
      </c>
      <c r="B1975">
        <v>7</v>
      </c>
      <c r="C1975" t="s">
        <v>1660</v>
      </c>
      <c r="D1975">
        <v>0</v>
      </c>
      <c r="E1975">
        <v>0</v>
      </c>
      <c r="F1975">
        <v>0</v>
      </c>
    </row>
    <row r="1976" spans="1:6">
      <c r="A1976">
        <v>146</v>
      </c>
      <c r="B1976">
        <v>8</v>
      </c>
      <c r="C1976" t="s">
        <v>1661</v>
      </c>
      <c r="D1976">
        <v>0</v>
      </c>
      <c r="E1976">
        <v>0</v>
      </c>
      <c r="F1976">
        <v>0</v>
      </c>
    </row>
    <row r="1977" spans="1:6">
      <c r="A1977">
        <v>146</v>
      </c>
      <c r="B1977">
        <v>9</v>
      </c>
      <c r="C1977" t="s">
        <v>1662</v>
      </c>
      <c r="D1977">
        <v>0</v>
      </c>
      <c r="E1977">
        <v>0</v>
      </c>
      <c r="F1977">
        <v>0</v>
      </c>
    </row>
    <row r="1978" spans="1:6">
      <c r="A1978">
        <v>146</v>
      </c>
      <c r="B1978">
        <v>10</v>
      </c>
      <c r="C1978" t="s">
        <v>1182</v>
      </c>
      <c r="D1978">
        <v>0</v>
      </c>
      <c r="E1978">
        <v>0</v>
      </c>
      <c r="F1978">
        <v>0</v>
      </c>
    </row>
    <row r="1979" spans="1:6">
      <c r="A1979">
        <v>146</v>
      </c>
      <c r="B1979">
        <v>11</v>
      </c>
      <c r="C1979" t="s">
        <v>1663</v>
      </c>
      <c r="D1979">
        <v>0</v>
      </c>
      <c r="E1979">
        <v>0</v>
      </c>
      <c r="F1979">
        <v>0</v>
      </c>
    </row>
    <row r="1980" spans="1:6">
      <c r="A1980">
        <v>146</v>
      </c>
      <c r="B1980">
        <v>12</v>
      </c>
      <c r="C1980" t="s">
        <v>1664</v>
      </c>
      <c r="D1980">
        <v>0</v>
      </c>
      <c r="E1980">
        <v>0</v>
      </c>
      <c r="F1980">
        <v>0</v>
      </c>
    </row>
    <row r="1981" spans="1:6">
      <c r="A1981">
        <v>146</v>
      </c>
      <c r="B1981">
        <v>13</v>
      </c>
      <c r="C1981" t="s">
        <v>1665</v>
      </c>
      <c r="D1981">
        <v>0</v>
      </c>
      <c r="E1981">
        <v>0</v>
      </c>
      <c r="F1981">
        <v>0</v>
      </c>
    </row>
    <row r="1982" spans="1:6">
      <c r="A1982">
        <v>146</v>
      </c>
      <c r="B1982">
        <v>14</v>
      </c>
      <c r="C1982" t="s">
        <v>1666</v>
      </c>
      <c r="D1982">
        <v>0</v>
      </c>
      <c r="E1982">
        <v>0</v>
      </c>
      <c r="F1982">
        <v>0</v>
      </c>
    </row>
    <row r="1983" spans="1:6">
      <c r="A1983">
        <v>146</v>
      </c>
      <c r="B1983">
        <v>15</v>
      </c>
      <c r="C1983" t="s">
        <v>1667</v>
      </c>
      <c r="D1983">
        <v>0</v>
      </c>
      <c r="E1983">
        <v>0</v>
      </c>
      <c r="F1983">
        <v>0</v>
      </c>
    </row>
    <row r="1984" spans="1:6">
      <c r="A1984">
        <v>146</v>
      </c>
      <c r="B1984">
        <v>16</v>
      </c>
      <c r="C1984" t="s">
        <v>1668</v>
      </c>
      <c r="D1984">
        <v>0</v>
      </c>
      <c r="E1984">
        <v>0</v>
      </c>
      <c r="F1984">
        <v>0</v>
      </c>
    </row>
    <row r="1985" spans="1:6">
      <c r="A1985">
        <v>146</v>
      </c>
      <c r="B1985">
        <v>17</v>
      </c>
      <c r="C1985" t="s">
        <v>1669</v>
      </c>
      <c r="D1985">
        <v>0</v>
      </c>
      <c r="E1985">
        <v>0</v>
      </c>
      <c r="F1985">
        <v>0</v>
      </c>
    </row>
    <row r="1986" spans="1:6">
      <c r="A1986">
        <v>146</v>
      </c>
      <c r="B1986">
        <v>18</v>
      </c>
      <c r="C1986" t="s">
        <v>1670</v>
      </c>
      <c r="D1986">
        <v>0</v>
      </c>
      <c r="E1986">
        <v>0</v>
      </c>
      <c r="F1986">
        <v>0</v>
      </c>
    </row>
    <row r="1987" spans="1:6">
      <c r="A1987">
        <v>146</v>
      </c>
      <c r="B1987">
        <v>19</v>
      </c>
      <c r="C1987" t="s">
        <v>1671</v>
      </c>
      <c r="D1987">
        <v>0</v>
      </c>
      <c r="E1987">
        <v>0</v>
      </c>
      <c r="F1987">
        <v>0</v>
      </c>
    </row>
    <row r="1988" spans="1:6">
      <c r="A1988">
        <v>146</v>
      </c>
      <c r="B1988">
        <v>20</v>
      </c>
      <c r="C1988" t="s">
        <v>1672</v>
      </c>
      <c r="D1988">
        <v>0</v>
      </c>
      <c r="E1988">
        <v>0</v>
      </c>
      <c r="F1988">
        <v>0</v>
      </c>
    </row>
    <row r="1989" spans="1:6">
      <c r="A1989">
        <v>147</v>
      </c>
      <c r="B1989">
        <v>1</v>
      </c>
      <c r="C1989" t="s">
        <v>1673</v>
      </c>
      <c r="D1989">
        <v>0</v>
      </c>
      <c r="E1989">
        <v>0</v>
      </c>
      <c r="F1989">
        <v>0</v>
      </c>
    </row>
    <row r="1990" spans="1:6">
      <c r="A1990">
        <v>147</v>
      </c>
      <c r="B1990">
        <v>2</v>
      </c>
      <c r="C1990" t="s">
        <v>1674</v>
      </c>
      <c r="D1990">
        <v>0</v>
      </c>
      <c r="E1990">
        <v>0</v>
      </c>
      <c r="F1990">
        <v>0</v>
      </c>
    </row>
    <row r="1991" spans="1:6">
      <c r="A1991">
        <v>147</v>
      </c>
      <c r="B1991">
        <v>3</v>
      </c>
      <c r="C1991" t="s">
        <v>1675</v>
      </c>
      <c r="D1991">
        <v>0</v>
      </c>
      <c r="E1991">
        <v>0</v>
      </c>
      <c r="F1991">
        <v>0</v>
      </c>
    </row>
    <row r="1992" spans="1:6">
      <c r="A1992">
        <v>147</v>
      </c>
      <c r="B1992">
        <v>4</v>
      </c>
      <c r="C1992" t="s">
        <v>1676</v>
      </c>
      <c r="D1992">
        <v>0</v>
      </c>
      <c r="E1992">
        <v>0</v>
      </c>
      <c r="F1992">
        <v>0</v>
      </c>
    </row>
    <row r="1993" spans="1:6">
      <c r="A1993">
        <v>147</v>
      </c>
      <c r="B1993">
        <v>5</v>
      </c>
      <c r="C1993" t="s">
        <v>1677</v>
      </c>
      <c r="D1993">
        <v>0</v>
      </c>
      <c r="E1993">
        <v>0</v>
      </c>
      <c r="F1993">
        <v>0</v>
      </c>
    </row>
    <row r="1994" spans="1:6">
      <c r="A1994">
        <v>147</v>
      </c>
      <c r="B1994">
        <v>6</v>
      </c>
      <c r="C1994" t="s">
        <v>1678</v>
      </c>
      <c r="D1994">
        <v>0</v>
      </c>
      <c r="E1994">
        <v>0</v>
      </c>
      <c r="F1994">
        <v>0</v>
      </c>
    </row>
    <row r="1995" spans="1:6">
      <c r="A1995">
        <v>147</v>
      </c>
      <c r="B1995">
        <v>7</v>
      </c>
      <c r="C1995" t="s">
        <v>1679</v>
      </c>
      <c r="D1995">
        <v>0</v>
      </c>
      <c r="E1995">
        <v>0</v>
      </c>
      <c r="F1995">
        <v>0</v>
      </c>
    </row>
    <row r="1996" spans="1:6">
      <c r="A1996">
        <v>147</v>
      </c>
      <c r="B1996">
        <v>8</v>
      </c>
      <c r="C1996" t="s">
        <v>1680</v>
      </c>
      <c r="D1996">
        <v>0</v>
      </c>
      <c r="E1996">
        <v>0</v>
      </c>
      <c r="F1996">
        <v>0</v>
      </c>
    </row>
    <row r="1997" spans="1:6">
      <c r="A1997">
        <v>148</v>
      </c>
      <c r="B1997">
        <v>1</v>
      </c>
      <c r="C1997" t="s">
        <v>1681</v>
      </c>
      <c r="D1997">
        <v>0</v>
      </c>
      <c r="E1997">
        <v>0</v>
      </c>
      <c r="F1997">
        <v>0</v>
      </c>
    </row>
    <row r="1998" spans="1:6">
      <c r="A1998">
        <v>148</v>
      </c>
      <c r="B1998">
        <v>2</v>
      </c>
      <c r="C1998" t="s">
        <v>1682</v>
      </c>
      <c r="D1998">
        <v>0</v>
      </c>
      <c r="E1998">
        <v>0</v>
      </c>
      <c r="F1998">
        <v>0</v>
      </c>
    </row>
    <row r="1999" spans="1:6">
      <c r="A1999">
        <v>148</v>
      </c>
      <c r="B1999">
        <v>3</v>
      </c>
      <c r="C1999" t="s">
        <v>1683</v>
      </c>
      <c r="D1999">
        <v>0</v>
      </c>
      <c r="E1999">
        <v>0</v>
      </c>
      <c r="F1999">
        <v>0</v>
      </c>
    </row>
    <row r="2000" spans="1:6">
      <c r="A2000">
        <v>148</v>
      </c>
      <c r="B2000">
        <v>4</v>
      </c>
      <c r="C2000" t="s">
        <v>1684</v>
      </c>
      <c r="D2000">
        <v>0</v>
      </c>
      <c r="E2000">
        <v>0</v>
      </c>
      <c r="F2000">
        <v>0</v>
      </c>
    </row>
    <row r="2001" spans="1:6">
      <c r="A2001">
        <v>148</v>
      </c>
      <c r="B2001">
        <v>5</v>
      </c>
      <c r="C2001" t="s">
        <v>1685</v>
      </c>
      <c r="D2001">
        <v>0</v>
      </c>
      <c r="E2001">
        <v>0</v>
      </c>
      <c r="F2001">
        <v>0</v>
      </c>
    </row>
    <row r="2002" spans="1:6">
      <c r="A2002">
        <v>148</v>
      </c>
      <c r="B2002">
        <v>6</v>
      </c>
      <c r="C2002" t="s">
        <v>1686</v>
      </c>
      <c r="D2002">
        <v>0</v>
      </c>
      <c r="E2002">
        <v>0</v>
      </c>
      <c r="F2002">
        <v>0</v>
      </c>
    </row>
    <row r="2003" spans="1:6">
      <c r="A2003">
        <v>148</v>
      </c>
      <c r="B2003">
        <v>7</v>
      </c>
      <c r="C2003" t="s">
        <v>1687</v>
      </c>
      <c r="D2003">
        <v>0</v>
      </c>
      <c r="E2003">
        <v>0</v>
      </c>
      <c r="F2003">
        <v>0</v>
      </c>
    </row>
    <row r="2004" spans="1:6">
      <c r="A2004">
        <v>148</v>
      </c>
      <c r="B2004">
        <v>8</v>
      </c>
      <c r="C2004" t="s">
        <v>1688</v>
      </c>
      <c r="D2004">
        <v>0</v>
      </c>
      <c r="E2004">
        <v>0</v>
      </c>
      <c r="F2004">
        <v>0</v>
      </c>
    </row>
    <row r="2005" spans="1:6">
      <c r="A2005">
        <v>148</v>
      </c>
      <c r="B2005">
        <v>9</v>
      </c>
      <c r="C2005" t="s">
        <v>1689</v>
      </c>
      <c r="D2005">
        <v>0</v>
      </c>
      <c r="E2005">
        <v>0</v>
      </c>
      <c r="F2005">
        <v>0</v>
      </c>
    </row>
    <row r="2006" spans="1:6">
      <c r="A2006">
        <v>148</v>
      </c>
      <c r="B2006">
        <v>10</v>
      </c>
      <c r="C2006" t="s">
        <v>1690</v>
      </c>
      <c r="D2006">
        <v>0</v>
      </c>
      <c r="E2006">
        <v>0</v>
      </c>
      <c r="F2006">
        <v>0</v>
      </c>
    </row>
    <row r="2007" spans="1:6">
      <c r="A2007">
        <v>148</v>
      </c>
      <c r="B2007">
        <v>11</v>
      </c>
      <c r="C2007" t="s">
        <v>1691</v>
      </c>
      <c r="D2007">
        <v>0</v>
      </c>
      <c r="E2007">
        <v>0</v>
      </c>
      <c r="F2007">
        <v>0</v>
      </c>
    </row>
    <row r="2008" spans="1:6">
      <c r="A2008">
        <v>148</v>
      </c>
      <c r="B2008">
        <v>12</v>
      </c>
      <c r="C2008" t="s">
        <v>1692</v>
      </c>
      <c r="D2008">
        <v>0</v>
      </c>
      <c r="E2008">
        <v>0</v>
      </c>
      <c r="F2008">
        <v>0</v>
      </c>
    </row>
    <row r="2009" spans="1:6">
      <c r="A2009">
        <v>148</v>
      </c>
      <c r="B2009">
        <v>13</v>
      </c>
      <c r="C2009" t="s">
        <v>1693</v>
      </c>
      <c r="D2009">
        <v>0</v>
      </c>
      <c r="E2009">
        <v>0</v>
      </c>
      <c r="F2009">
        <v>0</v>
      </c>
    </row>
    <row r="2010" spans="1:6">
      <c r="A2010">
        <v>148</v>
      </c>
      <c r="B2010">
        <v>14</v>
      </c>
      <c r="C2010" t="s">
        <v>1694</v>
      </c>
      <c r="D2010">
        <v>0</v>
      </c>
      <c r="E2010">
        <v>0</v>
      </c>
      <c r="F2010">
        <v>0</v>
      </c>
    </row>
    <row r="2011" spans="1:6">
      <c r="A2011">
        <v>148</v>
      </c>
      <c r="B2011">
        <v>15</v>
      </c>
      <c r="C2011" t="s">
        <v>1695</v>
      </c>
      <c r="D2011">
        <v>0</v>
      </c>
      <c r="E2011">
        <v>0</v>
      </c>
      <c r="F2011">
        <v>0</v>
      </c>
    </row>
    <row r="2012" spans="1:6">
      <c r="A2012">
        <v>148</v>
      </c>
      <c r="B2012">
        <v>16</v>
      </c>
      <c r="C2012" t="s">
        <v>1696</v>
      </c>
      <c r="D2012">
        <v>0</v>
      </c>
      <c r="E2012">
        <v>0</v>
      </c>
      <c r="F2012">
        <v>0</v>
      </c>
    </row>
    <row r="2013" spans="1:6">
      <c r="A2013">
        <v>148</v>
      </c>
      <c r="B2013">
        <v>17</v>
      </c>
      <c r="C2013" t="s">
        <v>1697</v>
      </c>
      <c r="D2013">
        <v>0</v>
      </c>
      <c r="E2013">
        <v>0</v>
      </c>
      <c r="F2013">
        <v>0</v>
      </c>
    </row>
    <row r="2014" spans="1:6">
      <c r="A2014">
        <v>148</v>
      </c>
      <c r="B2014">
        <v>18</v>
      </c>
      <c r="C2014" t="s">
        <v>1698</v>
      </c>
      <c r="D2014">
        <v>0</v>
      </c>
      <c r="E2014">
        <v>0</v>
      </c>
      <c r="F2014">
        <v>0</v>
      </c>
    </row>
    <row r="2015" spans="1:6">
      <c r="A2015">
        <v>148</v>
      </c>
      <c r="B2015">
        <v>19</v>
      </c>
      <c r="C2015" t="s">
        <v>1699</v>
      </c>
      <c r="D2015">
        <v>0</v>
      </c>
      <c r="E2015">
        <v>0</v>
      </c>
      <c r="F2015">
        <v>0</v>
      </c>
    </row>
    <row r="2016" spans="1:6">
      <c r="A2016">
        <v>148</v>
      </c>
      <c r="B2016">
        <v>20</v>
      </c>
      <c r="C2016" t="s">
        <v>1700</v>
      </c>
      <c r="D2016">
        <v>0</v>
      </c>
      <c r="E2016">
        <v>0</v>
      </c>
      <c r="F2016">
        <v>0</v>
      </c>
    </row>
    <row r="2017" spans="1:6">
      <c r="A2017">
        <v>148</v>
      </c>
      <c r="B2017">
        <v>21</v>
      </c>
      <c r="C2017" t="s">
        <v>1701</v>
      </c>
      <c r="D2017">
        <v>0</v>
      </c>
      <c r="E2017">
        <v>0</v>
      </c>
      <c r="F2017">
        <v>0</v>
      </c>
    </row>
    <row r="2018" spans="1:6">
      <c r="A2018">
        <v>149</v>
      </c>
      <c r="B2018">
        <v>1</v>
      </c>
      <c r="C2018" t="s">
        <v>1832</v>
      </c>
      <c r="D2018">
        <v>0</v>
      </c>
      <c r="E2018">
        <v>0</v>
      </c>
      <c r="F2018">
        <v>0</v>
      </c>
    </row>
    <row r="2019" spans="1:6">
      <c r="A2019">
        <v>149</v>
      </c>
      <c r="B2019">
        <v>2</v>
      </c>
      <c r="C2019" t="s">
        <v>1833</v>
      </c>
      <c r="D2019">
        <v>0</v>
      </c>
      <c r="E2019">
        <v>0</v>
      </c>
      <c r="F2019">
        <v>0</v>
      </c>
    </row>
    <row r="2020" spans="1:6">
      <c r="A2020">
        <v>149</v>
      </c>
      <c r="B2020">
        <v>3</v>
      </c>
      <c r="C2020" t="s">
        <v>1834</v>
      </c>
      <c r="D2020">
        <v>0</v>
      </c>
      <c r="E2020">
        <v>0</v>
      </c>
      <c r="F2020">
        <v>0</v>
      </c>
    </row>
    <row r="2021" spans="1:6">
      <c r="A2021">
        <v>149</v>
      </c>
      <c r="B2021">
        <v>4</v>
      </c>
      <c r="C2021" t="s">
        <v>1835</v>
      </c>
      <c r="D2021">
        <v>0</v>
      </c>
      <c r="E2021">
        <v>0</v>
      </c>
      <c r="F2021">
        <v>0</v>
      </c>
    </row>
    <row r="2022" spans="1:6">
      <c r="A2022">
        <v>149</v>
      </c>
      <c r="B2022">
        <v>5</v>
      </c>
      <c r="C2022" t="s">
        <v>1836</v>
      </c>
      <c r="D2022">
        <v>0</v>
      </c>
      <c r="E2022">
        <v>0</v>
      </c>
      <c r="F2022">
        <v>0</v>
      </c>
    </row>
    <row r="2023" spans="1:6">
      <c r="A2023">
        <v>149</v>
      </c>
      <c r="B2023">
        <v>6</v>
      </c>
      <c r="C2023" t="s">
        <v>867</v>
      </c>
      <c r="D2023">
        <v>0</v>
      </c>
      <c r="E2023">
        <v>0</v>
      </c>
      <c r="F2023">
        <v>0</v>
      </c>
    </row>
    <row r="2024" spans="1:6">
      <c r="A2024">
        <v>149</v>
      </c>
      <c r="B2024">
        <v>7</v>
      </c>
      <c r="C2024" t="s">
        <v>1837</v>
      </c>
      <c r="D2024">
        <v>0</v>
      </c>
      <c r="E2024">
        <v>0</v>
      </c>
      <c r="F2024">
        <v>0</v>
      </c>
    </row>
    <row r="2025" spans="1:6">
      <c r="A2025">
        <v>149</v>
      </c>
      <c r="B2025">
        <v>8</v>
      </c>
      <c r="C2025" t="s">
        <v>1838</v>
      </c>
      <c r="D2025">
        <v>0</v>
      </c>
      <c r="E2025">
        <v>0</v>
      </c>
      <c r="F2025">
        <v>0</v>
      </c>
    </row>
    <row r="2026" spans="1:6">
      <c r="A2026">
        <v>149</v>
      </c>
      <c r="B2026">
        <v>9</v>
      </c>
      <c r="C2026" t="s">
        <v>1839</v>
      </c>
      <c r="D2026">
        <v>0</v>
      </c>
      <c r="E2026">
        <v>0</v>
      </c>
      <c r="F2026">
        <v>0</v>
      </c>
    </row>
    <row r="2027" spans="1:6">
      <c r="A2027">
        <v>149</v>
      </c>
      <c r="B2027">
        <v>10</v>
      </c>
      <c r="C2027" t="s">
        <v>1840</v>
      </c>
      <c r="D2027">
        <v>0</v>
      </c>
      <c r="E2027">
        <v>0</v>
      </c>
      <c r="F2027">
        <v>0</v>
      </c>
    </row>
    <row r="2028" spans="1:6">
      <c r="A2028">
        <v>149</v>
      </c>
      <c r="B2028">
        <v>11</v>
      </c>
      <c r="C2028" t="s">
        <v>845</v>
      </c>
      <c r="D2028">
        <v>0</v>
      </c>
      <c r="E2028">
        <v>0</v>
      </c>
      <c r="F2028">
        <v>0</v>
      </c>
    </row>
    <row r="2029" spans="1:6">
      <c r="A2029">
        <v>149</v>
      </c>
      <c r="B2029">
        <v>12</v>
      </c>
      <c r="C2029" t="s">
        <v>1841</v>
      </c>
      <c r="D2029">
        <v>0</v>
      </c>
      <c r="E2029">
        <v>0</v>
      </c>
      <c r="F2029">
        <v>0</v>
      </c>
    </row>
    <row r="2030" spans="1:6">
      <c r="A2030">
        <v>149</v>
      </c>
      <c r="B2030">
        <v>13</v>
      </c>
      <c r="C2030" t="s">
        <v>1842</v>
      </c>
      <c r="D2030">
        <v>0</v>
      </c>
      <c r="E2030">
        <v>0</v>
      </c>
      <c r="F2030">
        <v>0</v>
      </c>
    </row>
    <row r="2031" spans="1:6">
      <c r="A2031">
        <v>149</v>
      </c>
      <c r="B2031">
        <v>14</v>
      </c>
      <c r="C2031" t="s">
        <v>1843</v>
      </c>
      <c r="D2031">
        <v>0</v>
      </c>
      <c r="E2031">
        <v>0</v>
      </c>
      <c r="F2031">
        <v>0</v>
      </c>
    </row>
    <row r="2032" spans="1:6">
      <c r="A2032">
        <v>149</v>
      </c>
      <c r="B2032">
        <v>15</v>
      </c>
      <c r="C2032" t="s">
        <v>1844</v>
      </c>
      <c r="D2032">
        <v>0</v>
      </c>
      <c r="E2032">
        <v>0</v>
      </c>
      <c r="F2032">
        <v>0</v>
      </c>
    </row>
    <row r="2033" spans="1:6">
      <c r="A2033">
        <v>149</v>
      </c>
      <c r="B2033">
        <v>16</v>
      </c>
      <c r="C2033" t="s">
        <v>1845</v>
      </c>
      <c r="D2033">
        <v>0</v>
      </c>
      <c r="E2033">
        <v>0</v>
      </c>
      <c r="F2033">
        <v>0</v>
      </c>
    </row>
    <row r="2034" spans="1:6">
      <c r="A2034">
        <v>149</v>
      </c>
      <c r="B2034">
        <v>17</v>
      </c>
      <c r="C2034" t="s">
        <v>1846</v>
      </c>
      <c r="D2034">
        <v>0</v>
      </c>
      <c r="E2034">
        <v>0</v>
      </c>
      <c r="F2034">
        <v>0</v>
      </c>
    </row>
    <row r="2035" spans="1:6">
      <c r="A2035">
        <v>149</v>
      </c>
      <c r="B2035">
        <v>18</v>
      </c>
      <c r="C2035" t="s">
        <v>1847</v>
      </c>
      <c r="D2035">
        <v>0</v>
      </c>
      <c r="E2035">
        <v>0</v>
      </c>
      <c r="F2035">
        <v>0</v>
      </c>
    </row>
    <row r="2036" spans="1:6">
      <c r="A2036">
        <v>149</v>
      </c>
      <c r="B2036">
        <v>19</v>
      </c>
      <c r="C2036" t="s">
        <v>1848</v>
      </c>
      <c r="D2036">
        <v>0</v>
      </c>
      <c r="E2036">
        <v>0</v>
      </c>
      <c r="F2036">
        <v>0</v>
      </c>
    </row>
    <row r="2037" spans="1:6">
      <c r="A2037">
        <v>149</v>
      </c>
      <c r="B2037">
        <v>20</v>
      </c>
      <c r="C2037" t="s">
        <v>1081</v>
      </c>
      <c r="D2037">
        <v>0</v>
      </c>
      <c r="E2037">
        <v>0</v>
      </c>
      <c r="F2037">
        <v>0</v>
      </c>
    </row>
    <row r="2038" spans="1:6">
      <c r="A2038">
        <v>149</v>
      </c>
      <c r="B2038">
        <v>21</v>
      </c>
      <c r="C2038" t="s">
        <v>1849</v>
      </c>
      <c r="D2038">
        <v>0</v>
      </c>
      <c r="E2038">
        <v>0</v>
      </c>
      <c r="F2038">
        <v>0</v>
      </c>
    </row>
    <row r="2039" spans="1:6">
      <c r="A2039">
        <v>149</v>
      </c>
      <c r="B2039">
        <v>22</v>
      </c>
      <c r="C2039" t="s">
        <v>1850</v>
      </c>
      <c r="D2039">
        <v>0</v>
      </c>
      <c r="E2039">
        <v>0</v>
      </c>
      <c r="F2039">
        <v>0</v>
      </c>
    </row>
    <row r="2040" spans="1:6">
      <c r="A2040">
        <v>150</v>
      </c>
      <c r="B2040">
        <v>1</v>
      </c>
      <c r="C2040" t="s">
        <v>1851</v>
      </c>
      <c r="D2040">
        <v>0</v>
      </c>
      <c r="E2040">
        <v>0</v>
      </c>
      <c r="F2040">
        <v>0</v>
      </c>
    </row>
    <row r="2041" spans="1:6">
      <c r="A2041">
        <v>150</v>
      </c>
      <c r="B2041">
        <v>2</v>
      </c>
      <c r="C2041" t="s">
        <v>1852</v>
      </c>
      <c r="D2041">
        <v>0</v>
      </c>
      <c r="E2041">
        <v>0</v>
      </c>
      <c r="F2041">
        <v>0</v>
      </c>
    </row>
    <row r="2042" spans="1:6">
      <c r="A2042">
        <v>150</v>
      </c>
      <c r="B2042">
        <v>3</v>
      </c>
      <c r="C2042" t="s">
        <v>1853</v>
      </c>
      <c r="D2042">
        <v>0</v>
      </c>
      <c r="E2042">
        <v>0</v>
      </c>
      <c r="F2042">
        <v>0</v>
      </c>
    </row>
    <row r="2043" spans="1:6">
      <c r="A2043">
        <v>150</v>
      </c>
      <c r="B2043">
        <v>4</v>
      </c>
      <c r="C2043" t="s">
        <v>1854</v>
      </c>
      <c r="D2043">
        <v>0</v>
      </c>
      <c r="E2043">
        <v>0</v>
      </c>
      <c r="F2043">
        <v>0</v>
      </c>
    </row>
    <row r="2044" spans="1:6">
      <c r="A2044">
        <v>150</v>
      </c>
      <c r="B2044">
        <v>5</v>
      </c>
      <c r="C2044" t="s">
        <v>1855</v>
      </c>
      <c r="D2044">
        <v>0</v>
      </c>
      <c r="E2044">
        <v>0</v>
      </c>
      <c r="F2044">
        <v>0</v>
      </c>
    </row>
    <row r="2045" spans="1:6">
      <c r="A2045">
        <v>150</v>
      </c>
      <c r="B2045">
        <v>6</v>
      </c>
      <c r="C2045" t="s">
        <v>1856</v>
      </c>
      <c r="D2045">
        <v>0</v>
      </c>
      <c r="E2045">
        <v>0</v>
      </c>
      <c r="F2045">
        <v>0</v>
      </c>
    </row>
    <row r="2046" spans="1:6">
      <c r="A2046">
        <v>150</v>
      </c>
      <c r="B2046">
        <v>7</v>
      </c>
      <c r="C2046" t="s">
        <v>1857</v>
      </c>
      <c r="D2046">
        <v>0</v>
      </c>
      <c r="E2046">
        <v>0</v>
      </c>
      <c r="F2046">
        <v>0</v>
      </c>
    </row>
    <row r="2047" spans="1:6">
      <c r="A2047">
        <v>150</v>
      </c>
      <c r="B2047">
        <v>8</v>
      </c>
      <c r="C2047" t="s">
        <v>1858</v>
      </c>
      <c r="D2047">
        <v>0</v>
      </c>
      <c r="E2047">
        <v>0</v>
      </c>
      <c r="F2047">
        <v>0</v>
      </c>
    </row>
    <row r="2048" spans="1:6">
      <c r="A2048">
        <v>150</v>
      </c>
      <c r="B2048">
        <v>9</v>
      </c>
      <c r="C2048" t="s">
        <v>1859</v>
      </c>
      <c r="D2048">
        <v>0</v>
      </c>
      <c r="E2048">
        <v>0</v>
      </c>
      <c r="F2048">
        <v>0</v>
      </c>
    </row>
    <row r="2049" spans="1:6">
      <c r="A2049">
        <v>150</v>
      </c>
      <c r="B2049">
        <v>10</v>
      </c>
      <c r="C2049" t="s">
        <v>1860</v>
      </c>
      <c r="D2049">
        <v>0</v>
      </c>
      <c r="E2049">
        <v>0</v>
      </c>
      <c r="F2049">
        <v>0</v>
      </c>
    </row>
    <row r="2050" spans="1:6">
      <c r="A2050">
        <v>150</v>
      </c>
      <c r="B2050">
        <v>11</v>
      </c>
      <c r="C2050" t="s">
        <v>1861</v>
      </c>
      <c r="D2050">
        <v>0</v>
      </c>
      <c r="E2050">
        <v>0</v>
      </c>
      <c r="F2050">
        <v>0</v>
      </c>
    </row>
    <row r="2051" spans="1:6">
      <c r="A2051">
        <v>150</v>
      </c>
      <c r="B2051">
        <v>12</v>
      </c>
      <c r="C2051" t="s">
        <v>1862</v>
      </c>
      <c r="D2051">
        <v>0</v>
      </c>
      <c r="E2051">
        <v>0</v>
      </c>
      <c r="F2051">
        <v>0</v>
      </c>
    </row>
    <row r="2052" spans="1:6">
      <c r="A2052">
        <v>150</v>
      </c>
      <c r="B2052">
        <v>13</v>
      </c>
      <c r="C2052" t="s">
        <v>1863</v>
      </c>
      <c r="D2052">
        <v>0</v>
      </c>
      <c r="E2052">
        <v>0</v>
      </c>
      <c r="F2052">
        <v>0</v>
      </c>
    </row>
    <row r="2053" spans="1:6">
      <c r="A2053">
        <v>150</v>
      </c>
      <c r="B2053">
        <v>14</v>
      </c>
      <c r="C2053" t="s">
        <v>1864</v>
      </c>
      <c r="D2053">
        <v>0</v>
      </c>
      <c r="E2053">
        <v>0</v>
      </c>
      <c r="F2053">
        <v>0</v>
      </c>
    </row>
    <row r="2054" spans="1:6">
      <c r="A2054">
        <v>150</v>
      </c>
      <c r="B2054">
        <v>15</v>
      </c>
      <c r="C2054" t="s">
        <v>1807</v>
      </c>
      <c r="D2054">
        <v>0</v>
      </c>
      <c r="E2054">
        <v>0</v>
      </c>
      <c r="F2054">
        <v>0</v>
      </c>
    </row>
    <row r="2055" spans="1:6">
      <c r="A2055">
        <v>150</v>
      </c>
      <c r="B2055">
        <v>16</v>
      </c>
      <c r="C2055" t="s">
        <v>1865</v>
      </c>
      <c r="D2055">
        <v>0</v>
      </c>
      <c r="E2055">
        <v>0</v>
      </c>
      <c r="F2055">
        <v>0</v>
      </c>
    </row>
    <row r="2056" spans="1:6">
      <c r="A2056">
        <v>150</v>
      </c>
      <c r="B2056">
        <v>17</v>
      </c>
      <c r="C2056" t="s">
        <v>1866</v>
      </c>
      <c r="D2056">
        <v>0</v>
      </c>
      <c r="E2056">
        <v>0</v>
      </c>
      <c r="F2056">
        <v>0</v>
      </c>
    </row>
    <row r="2057" spans="1:6">
      <c r="A2057">
        <v>150</v>
      </c>
      <c r="B2057">
        <v>18</v>
      </c>
      <c r="C2057" t="s">
        <v>1867</v>
      </c>
      <c r="D2057">
        <v>0</v>
      </c>
      <c r="E2057">
        <v>0</v>
      </c>
      <c r="F2057">
        <v>0</v>
      </c>
    </row>
    <row r="2058" spans="1:6">
      <c r="A2058">
        <v>150</v>
      </c>
      <c r="B2058">
        <v>19</v>
      </c>
      <c r="C2058" t="s">
        <v>1868</v>
      </c>
      <c r="D2058">
        <v>0</v>
      </c>
      <c r="E2058">
        <v>0</v>
      </c>
      <c r="F2058">
        <v>0</v>
      </c>
    </row>
    <row r="2059" spans="1:6">
      <c r="A2059">
        <v>150</v>
      </c>
      <c r="B2059">
        <v>20</v>
      </c>
      <c r="C2059" t="s">
        <v>1869</v>
      </c>
      <c r="D2059">
        <v>0</v>
      </c>
      <c r="E2059">
        <v>0</v>
      </c>
      <c r="F2059">
        <v>0</v>
      </c>
    </row>
    <row r="2060" spans="1:6">
      <c r="A2060">
        <v>150</v>
      </c>
      <c r="B2060">
        <v>21</v>
      </c>
      <c r="C2060" t="s">
        <v>1870</v>
      </c>
      <c r="D2060">
        <v>0</v>
      </c>
      <c r="E2060">
        <v>0</v>
      </c>
      <c r="F2060">
        <v>0</v>
      </c>
    </row>
    <row r="2061" spans="1:6">
      <c r="A2061">
        <v>150</v>
      </c>
      <c r="B2061">
        <v>22</v>
      </c>
      <c r="C2061" t="s">
        <v>1871</v>
      </c>
      <c r="D2061">
        <v>0</v>
      </c>
      <c r="E2061">
        <v>0</v>
      </c>
      <c r="F2061">
        <v>0</v>
      </c>
    </row>
    <row r="2062" spans="1:6">
      <c r="A2062">
        <v>150</v>
      </c>
      <c r="B2062">
        <v>23</v>
      </c>
      <c r="C2062" t="s">
        <v>1872</v>
      </c>
      <c r="D2062">
        <v>0</v>
      </c>
      <c r="E2062">
        <v>0</v>
      </c>
      <c r="F2062">
        <v>0</v>
      </c>
    </row>
    <row r="2063" spans="1:6">
      <c r="A2063">
        <v>151</v>
      </c>
      <c r="B2063">
        <v>1</v>
      </c>
      <c r="C2063" t="s">
        <v>1873</v>
      </c>
      <c r="D2063">
        <v>0</v>
      </c>
      <c r="E2063">
        <v>0</v>
      </c>
      <c r="F2063">
        <v>0</v>
      </c>
    </row>
    <row r="2064" spans="1:6">
      <c r="A2064">
        <v>151</v>
      </c>
      <c r="B2064">
        <v>2</v>
      </c>
      <c r="C2064" t="s">
        <v>1874</v>
      </c>
      <c r="D2064">
        <v>0</v>
      </c>
      <c r="E2064">
        <v>0</v>
      </c>
      <c r="F2064">
        <v>0</v>
      </c>
    </row>
    <row r="2065" spans="1:6">
      <c r="A2065">
        <v>151</v>
      </c>
      <c r="B2065">
        <v>3</v>
      </c>
      <c r="C2065" t="s">
        <v>1755</v>
      </c>
      <c r="D2065">
        <v>0</v>
      </c>
      <c r="E2065">
        <v>0</v>
      </c>
      <c r="F2065">
        <v>0</v>
      </c>
    </row>
    <row r="2066" spans="1:6">
      <c r="A2066">
        <v>151</v>
      </c>
      <c r="B2066">
        <v>4</v>
      </c>
      <c r="C2066" t="s">
        <v>1875</v>
      </c>
      <c r="D2066">
        <v>0</v>
      </c>
      <c r="E2066">
        <v>0</v>
      </c>
      <c r="F2066">
        <v>0</v>
      </c>
    </row>
    <row r="2067" spans="1:6">
      <c r="A2067">
        <v>151</v>
      </c>
      <c r="B2067">
        <v>5</v>
      </c>
      <c r="C2067" t="s">
        <v>1876</v>
      </c>
      <c r="D2067">
        <v>0</v>
      </c>
      <c r="E2067">
        <v>0</v>
      </c>
      <c r="F2067">
        <v>0</v>
      </c>
    </row>
    <row r="2068" spans="1:6">
      <c r="A2068">
        <v>151</v>
      </c>
      <c r="B2068">
        <v>6</v>
      </c>
      <c r="C2068" t="s">
        <v>1877</v>
      </c>
      <c r="D2068">
        <v>0</v>
      </c>
      <c r="E2068">
        <v>0</v>
      </c>
      <c r="F2068">
        <v>0</v>
      </c>
    </row>
    <row r="2069" spans="1:6">
      <c r="A2069">
        <v>151</v>
      </c>
      <c r="B2069">
        <v>7</v>
      </c>
      <c r="C2069" t="s">
        <v>1878</v>
      </c>
      <c r="D2069">
        <v>0</v>
      </c>
      <c r="E2069">
        <v>0</v>
      </c>
      <c r="F2069">
        <v>0</v>
      </c>
    </row>
    <row r="2070" spans="1:6">
      <c r="A2070">
        <v>151</v>
      </c>
      <c r="B2070">
        <v>8</v>
      </c>
      <c r="C2070" t="s">
        <v>853</v>
      </c>
      <c r="D2070">
        <v>0</v>
      </c>
      <c r="E2070">
        <v>0</v>
      </c>
      <c r="F2070">
        <v>0</v>
      </c>
    </row>
    <row r="2071" spans="1:6">
      <c r="A2071">
        <v>151</v>
      </c>
      <c r="B2071">
        <v>9</v>
      </c>
      <c r="C2071" t="s">
        <v>1879</v>
      </c>
      <c r="D2071">
        <v>0</v>
      </c>
      <c r="E2071">
        <v>0</v>
      </c>
      <c r="F2071">
        <v>0</v>
      </c>
    </row>
    <row r="2072" spans="1:6">
      <c r="A2072">
        <v>151</v>
      </c>
      <c r="B2072">
        <v>10</v>
      </c>
      <c r="C2072" t="s">
        <v>1880</v>
      </c>
      <c r="D2072">
        <v>0</v>
      </c>
      <c r="E2072">
        <v>0</v>
      </c>
      <c r="F2072">
        <v>0</v>
      </c>
    </row>
    <row r="2073" spans="1:6">
      <c r="A2073">
        <v>151</v>
      </c>
      <c r="B2073">
        <v>11</v>
      </c>
      <c r="C2073" t="s">
        <v>1881</v>
      </c>
      <c r="D2073">
        <v>0</v>
      </c>
      <c r="E2073">
        <v>0</v>
      </c>
      <c r="F2073">
        <v>0</v>
      </c>
    </row>
    <row r="2074" spans="1:6">
      <c r="A2074">
        <v>151</v>
      </c>
      <c r="B2074">
        <v>12</v>
      </c>
      <c r="C2074" t="s">
        <v>1882</v>
      </c>
      <c r="D2074">
        <v>0</v>
      </c>
      <c r="E2074">
        <v>0</v>
      </c>
      <c r="F2074">
        <v>0</v>
      </c>
    </row>
    <row r="2075" spans="1:6">
      <c r="A2075">
        <v>152</v>
      </c>
      <c r="B2075">
        <v>1</v>
      </c>
      <c r="C2075" t="s">
        <v>1883</v>
      </c>
      <c r="D2075">
        <v>0</v>
      </c>
      <c r="E2075">
        <v>0</v>
      </c>
      <c r="F2075">
        <v>0</v>
      </c>
    </row>
    <row r="2076" spans="1:6">
      <c r="A2076">
        <v>152</v>
      </c>
      <c r="B2076">
        <v>2</v>
      </c>
      <c r="C2076" t="s">
        <v>852</v>
      </c>
      <c r="D2076">
        <v>0</v>
      </c>
      <c r="E2076">
        <v>0</v>
      </c>
      <c r="F2076">
        <v>0</v>
      </c>
    </row>
    <row r="2077" spans="1:6">
      <c r="A2077">
        <v>152</v>
      </c>
      <c r="B2077">
        <v>3</v>
      </c>
      <c r="C2077" t="s">
        <v>1884</v>
      </c>
      <c r="D2077">
        <v>0</v>
      </c>
      <c r="E2077">
        <v>0</v>
      </c>
      <c r="F2077">
        <v>0</v>
      </c>
    </row>
    <row r="2078" spans="1:6">
      <c r="A2078">
        <v>152</v>
      </c>
      <c r="B2078">
        <v>4</v>
      </c>
      <c r="C2078" t="s">
        <v>1885</v>
      </c>
      <c r="D2078">
        <v>0</v>
      </c>
      <c r="E2078">
        <v>0</v>
      </c>
      <c r="F2078">
        <v>0</v>
      </c>
    </row>
    <row r="2079" spans="1:6">
      <c r="A2079">
        <v>152</v>
      </c>
      <c r="B2079">
        <v>5</v>
      </c>
      <c r="C2079" t="s">
        <v>1886</v>
      </c>
      <c r="D2079">
        <v>0</v>
      </c>
      <c r="E2079">
        <v>0</v>
      </c>
      <c r="F2079">
        <v>0</v>
      </c>
    </row>
    <row r="2080" spans="1:6">
      <c r="A2080">
        <v>152</v>
      </c>
      <c r="B2080">
        <v>6</v>
      </c>
      <c r="C2080" t="s">
        <v>1887</v>
      </c>
      <c r="D2080">
        <v>0</v>
      </c>
      <c r="E2080">
        <v>0</v>
      </c>
      <c r="F2080">
        <v>0</v>
      </c>
    </row>
    <row r="2081" spans="1:6">
      <c r="A2081">
        <v>152</v>
      </c>
      <c r="B2081">
        <v>7</v>
      </c>
      <c r="C2081" t="s">
        <v>1888</v>
      </c>
      <c r="D2081">
        <v>0</v>
      </c>
      <c r="E2081">
        <v>0</v>
      </c>
      <c r="F2081">
        <v>0</v>
      </c>
    </row>
    <row r="2082" spans="1:6">
      <c r="A2082">
        <v>152</v>
      </c>
      <c r="B2082">
        <v>8</v>
      </c>
      <c r="C2082" t="s">
        <v>1889</v>
      </c>
      <c r="D2082">
        <v>0</v>
      </c>
      <c r="E2082">
        <v>0</v>
      </c>
      <c r="F2082">
        <v>0</v>
      </c>
    </row>
    <row r="2083" spans="1:6">
      <c r="A2083">
        <v>152</v>
      </c>
      <c r="B2083">
        <v>9</v>
      </c>
      <c r="C2083" t="s">
        <v>1890</v>
      </c>
      <c r="D2083">
        <v>0</v>
      </c>
      <c r="E2083">
        <v>0</v>
      </c>
      <c r="F2083">
        <v>0</v>
      </c>
    </row>
    <row r="2084" spans="1:6">
      <c r="A2084">
        <v>152</v>
      </c>
      <c r="B2084">
        <v>10</v>
      </c>
      <c r="C2084" t="s">
        <v>1891</v>
      </c>
      <c r="D2084">
        <v>0</v>
      </c>
      <c r="E2084">
        <v>0</v>
      </c>
      <c r="F2084">
        <v>0</v>
      </c>
    </row>
    <row r="2085" spans="1:6">
      <c r="A2085">
        <v>152</v>
      </c>
      <c r="B2085">
        <v>11</v>
      </c>
      <c r="C2085" t="s">
        <v>1892</v>
      </c>
      <c r="D2085">
        <v>0</v>
      </c>
      <c r="E2085">
        <v>0</v>
      </c>
      <c r="F2085">
        <v>0</v>
      </c>
    </row>
    <row r="2086" spans="1:6">
      <c r="A2086">
        <v>152</v>
      </c>
      <c r="B2086">
        <v>12</v>
      </c>
      <c r="C2086" t="s">
        <v>1893</v>
      </c>
      <c r="D2086">
        <v>0</v>
      </c>
      <c r="E2086">
        <v>0</v>
      </c>
      <c r="F2086">
        <v>0</v>
      </c>
    </row>
    <row r="2087" spans="1:6">
      <c r="A2087">
        <v>153</v>
      </c>
      <c r="B2087">
        <v>1</v>
      </c>
      <c r="C2087" t="s">
        <v>1894</v>
      </c>
      <c r="D2087">
        <v>0</v>
      </c>
      <c r="E2087">
        <v>0</v>
      </c>
      <c r="F2087">
        <v>0</v>
      </c>
    </row>
    <row r="2088" spans="1:6">
      <c r="A2088">
        <v>153</v>
      </c>
      <c r="B2088">
        <v>2</v>
      </c>
      <c r="C2088" t="s">
        <v>1895</v>
      </c>
      <c r="D2088">
        <v>0</v>
      </c>
      <c r="E2088">
        <v>0</v>
      </c>
      <c r="F2088">
        <v>0</v>
      </c>
    </row>
    <row r="2089" spans="1:6">
      <c r="A2089">
        <v>153</v>
      </c>
      <c r="B2089">
        <v>3</v>
      </c>
      <c r="C2089" t="s">
        <v>1896</v>
      </c>
      <c r="D2089">
        <v>0</v>
      </c>
      <c r="E2089">
        <v>0</v>
      </c>
      <c r="F2089">
        <v>0</v>
      </c>
    </row>
    <row r="2090" spans="1:6">
      <c r="A2090">
        <v>153</v>
      </c>
      <c r="B2090">
        <v>4</v>
      </c>
      <c r="C2090" t="s">
        <v>1081</v>
      </c>
      <c r="D2090">
        <v>0</v>
      </c>
      <c r="E2090">
        <v>0</v>
      </c>
      <c r="F2090">
        <v>0</v>
      </c>
    </row>
    <row r="2091" spans="1:6">
      <c r="A2091">
        <v>153</v>
      </c>
      <c r="B2091">
        <v>5</v>
      </c>
      <c r="C2091" t="s">
        <v>1897</v>
      </c>
      <c r="D2091">
        <v>0</v>
      </c>
      <c r="E2091">
        <v>0</v>
      </c>
      <c r="F2091">
        <v>0</v>
      </c>
    </row>
    <row r="2092" spans="1:6">
      <c r="A2092">
        <v>153</v>
      </c>
      <c r="B2092">
        <v>6</v>
      </c>
      <c r="C2092" t="s">
        <v>1898</v>
      </c>
      <c r="D2092">
        <v>0</v>
      </c>
      <c r="E2092">
        <v>0</v>
      </c>
      <c r="F2092">
        <v>0</v>
      </c>
    </row>
    <row r="2093" spans="1:6">
      <c r="A2093">
        <v>153</v>
      </c>
      <c r="B2093">
        <v>7</v>
      </c>
      <c r="C2093" t="s">
        <v>1899</v>
      </c>
      <c r="D2093">
        <v>0</v>
      </c>
      <c r="E2093">
        <v>0</v>
      </c>
      <c r="F2093">
        <v>0</v>
      </c>
    </row>
    <row r="2094" spans="1:6">
      <c r="A2094">
        <v>153</v>
      </c>
      <c r="B2094">
        <v>8</v>
      </c>
      <c r="C2094" t="s">
        <v>1900</v>
      </c>
      <c r="D2094">
        <v>0</v>
      </c>
      <c r="E2094">
        <v>0</v>
      </c>
      <c r="F2094">
        <v>0</v>
      </c>
    </row>
    <row r="2095" spans="1:6">
      <c r="A2095">
        <v>153</v>
      </c>
      <c r="B2095">
        <v>9</v>
      </c>
      <c r="C2095" t="s">
        <v>1901</v>
      </c>
      <c r="D2095">
        <v>0</v>
      </c>
      <c r="E2095">
        <v>0</v>
      </c>
      <c r="F2095">
        <v>0</v>
      </c>
    </row>
    <row r="2096" spans="1:6">
      <c r="A2096">
        <v>153</v>
      </c>
      <c r="B2096">
        <v>10</v>
      </c>
      <c r="C2096" t="s">
        <v>1902</v>
      </c>
      <c r="D2096">
        <v>0</v>
      </c>
      <c r="E2096">
        <v>0</v>
      </c>
      <c r="F2096">
        <v>0</v>
      </c>
    </row>
    <row r="2097" spans="1:6">
      <c r="A2097">
        <v>153</v>
      </c>
      <c r="B2097">
        <v>11</v>
      </c>
      <c r="C2097" t="s">
        <v>1903</v>
      </c>
      <c r="D2097">
        <v>0</v>
      </c>
      <c r="E2097">
        <v>0</v>
      </c>
      <c r="F2097">
        <v>0</v>
      </c>
    </row>
    <row r="2098" spans="1:6">
      <c r="A2098">
        <v>153</v>
      </c>
      <c r="B2098">
        <v>12</v>
      </c>
      <c r="C2098" t="s">
        <v>1173</v>
      </c>
      <c r="D2098">
        <v>0</v>
      </c>
      <c r="E2098">
        <v>0</v>
      </c>
      <c r="F2098">
        <v>0</v>
      </c>
    </row>
    <row r="2099" spans="1:6">
      <c r="A2099">
        <v>153</v>
      </c>
      <c r="B2099">
        <v>13</v>
      </c>
      <c r="C2099" t="s">
        <v>1904</v>
      </c>
      <c r="D2099">
        <v>0</v>
      </c>
      <c r="E2099">
        <v>0</v>
      </c>
      <c r="F2099">
        <v>0</v>
      </c>
    </row>
    <row r="2100" spans="1:6">
      <c r="A2100">
        <v>153</v>
      </c>
      <c r="B2100">
        <v>14</v>
      </c>
      <c r="C2100" t="s">
        <v>1905</v>
      </c>
      <c r="D2100">
        <v>0</v>
      </c>
      <c r="E2100">
        <v>0</v>
      </c>
      <c r="F2100">
        <v>0</v>
      </c>
    </row>
    <row r="2101" spans="1:6">
      <c r="A2101">
        <v>153</v>
      </c>
      <c r="B2101">
        <v>15</v>
      </c>
      <c r="C2101" t="s">
        <v>1906</v>
      </c>
      <c r="D2101">
        <v>0</v>
      </c>
      <c r="E2101">
        <v>0</v>
      </c>
      <c r="F2101">
        <v>0</v>
      </c>
    </row>
    <row r="2102" spans="1:6">
      <c r="A2102">
        <v>153</v>
      </c>
      <c r="B2102">
        <v>16</v>
      </c>
      <c r="C2102" t="s">
        <v>1907</v>
      </c>
      <c r="D2102">
        <v>0</v>
      </c>
      <c r="E2102">
        <v>0</v>
      </c>
      <c r="F2102">
        <v>0</v>
      </c>
    </row>
    <row r="2103" spans="1:6">
      <c r="A2103">
        <v>153</v>
      </c>
      <c r="B2103">
        <v>17</v>
      </c>
      <c r="C2103" t="s">
        <v>1908</v>
      </c>
      <c r="D2103">
        <v>0</v>
      </c>
      <c r="E2103">
        <v>0</v>
      </c>
      <c r="F2103">
        <v>0</v>
      </c>
    </row>
    <row r="2104" spans="1:6">
      <c r="A2104">
        <v>153</v>
      </c>
      <c r="B2104">
        <v>18</v>
      </c>
      <c r="C2104" t="s">
        <v>1909</v>
      </c>
      <c r="D2104">
        <v>0</v>
      </c>
      <c r="E2104">
        <v>0</v>
      </c>
      <c r="F2104">
        <v>0</v>
      </c>
    </row>
    <row r="2105" spans="1:6">
      <c r="A2105">
        <v>153</v>
      </c>
      <c r="B2105">
        <v>19</v>
      </c>
      <c r="C2105" t="s">
        <v>1910</v>
      </c>
      <c r="D2105">
        <v>0</v>
      </c>
      <c r="E2105">
        <v>0</v>
      </c>
      <c r="F2105">
        <v>0</v>
      </c>
    </row>
    <row r="2106" spans="1:6">
      <c r="A2106">
        <v>153</v>
      </c>
      <c r="B2106">
        <v>20</v>
      </c>
      <c r="C2106" t="s">
        <v>1860</v>
      </c>
      <c r="D2106">
        <v>0</v>
      </c>
      <c r="E2106">
        <v>0</v>
      </c>
      <c r="F2106">
        <v>0</v>
      </c>
    </row>
    <row r="2107" spans="1:6">
      <c r="A2107">
        <v>153</v>
      </c>
      <c r="B2107">
        <v>21</v>
      </c>
      <c r="C2107" t="s">
        <v>1911</v>
      </c>
      <c r="D2107">
        <v>0</v>
      </c>
      <c r="E2107">
        <v>0</v>
      </c>
      <c r="F2107">
        <v>0</v>
      </c>
    </row>
  </sheetData>
  <phoneticPr fontId="6"/>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E2E21-9946-4E63-AC0F-2BF103921028}">
  <sheetPr codeName="Sheet20"/>
  <dimension ref="A4:H109"/>
  <sheetViews>
    <sheetView workbookViewId="0"/>
  </sheetViews>
  <sheetFormatPr defaultColWidth="9" defaultRowHeight="18.75"/>
  <cols>
    <col min="1" max="1" width="9" style="93"/>
    <col min="2" max="2" width="7" style="93" customWidth="1"/>
    <col min="3" max="3" width="2.625" style="93" bestFit="1" customWidth="1"/>
    <col min="4" max="4" width="2.625" style="93" customWidth="1"/>
    <col min="5" max="5" width="18.125" style="93" bestFit="1" customWidth="1"/>
    <col min="6" max="6" width="18.125" style="93" customWidth="1"/>
    <col min="7" max="7" width="9.5" style="93" bestFit="1" customWidth="1"/>
    <col min="8" max="8" width="16" style="93" bestFit="1" customWidth="1"/>
    <col min="9" max="9" width="18.125" style="93" bestFit="1" customWidth="1"/>
    <col min="10" max="16384" width="9" style="93"/>
  </cols>
  <sheetData>
    <row r="4" spans="1:8">
      <c r="G4" s="93" t="s">
        <v>2902</v>
      </c>
      <c r="H4" s="93" t="s">
        <v>2901</v>
      </c>
    </row>
    <row r="5" spans="1:8">
      <c r="A5" s="93">
        <v>2</v>
      </c>
      <c r="B5" s="102" t="s">
        <v>2593</v>
      </c>
      <c r="C5" s="102">
        <v>5</v>
      </c>
      <c r="D5" s="102">
        <v>1</v>
      </c>
      <c r="E5" s="102" t="s">
        <v>2886</v>
      </c>
      <c r="F5" s="102" t="str">
        <f>A5&amp;C5&amp;D5</f>
        <v>251</v>
      </c>
      <c r="G5" s="102">
        <v>6</v>
      </c>
      <c r="H5" s="102">
        <v>4.2</v>
      </c>
    </row>
    <row r="6" spans="1:8">
      <c r="A6" s="93">
        <v>2</v>
      </c>
      <c r="B6" s="102" t="s">
        <v>2593</v>
      </c>
      <c r="C6" s="102">
        <v>5</v>
      </c>
      <c r="D6" s="102">
        <v>2</v>
      </c>
      <c r="E6" s="102" t="s">
        <v>2887</v>
      </c>
      <c r="F6" s="102" t="str">
        <f t="shared" ref="F6:F69" si="0">A6&amp;C6&amp;D6</f>
        <v>252</v>
      </c>
      <c r="G6" s="102">
        <v>8</v>
      </c>
      <c r="H6" s="102">
        <v>5.6</v>
      </c>
    </row>
    <row r="7" spans="1:8">
      <c r="A7" s="93">
        <v>2</v>
      </c>
      <c r="B7" s="102" t="s">
        <v>2593</v>
      </c>
      <c r="C7" s="102">
        <v>5</v>
      </c>
      <c r="D7" s="102">
        <v>3</v>
      </c>
      <c r="E7" s="102" t="s">
        <v>2888</v>
      </c>
      <c r="F7" s="102" t="str">
        <f t="shared" si="0"/>
        <v>253</v>
      </c>
      <c r="G7" s="102">
        <v>7</v>
      </c>
      <c r="H7" s="102">
        <v>5</v>
      </c>
    </row>
    <row r="8" spans="1:8">
      <c r="A8" s="93">
        <v>2</v>
      </c>
      <c r="B8" s="102" t="s">
        <v>2690</v>
      </c>
      <c r="C8" s="102">
        <v>6</v>
      </c>
      <c r="D8" s="102">
        <v>1</v>
      </c>
      <c r="E8" s="102" t="s">
        <v>2886</v>
      </c>
      <c r="F8" s="102" t="str">
        <f t="shared" si="0"/>
        <v>261</v>
      </c>
      <c r="G8" s="102">
        <v>6.5</v>
      </c>
      <c r="H8" s="102">
        <v>4.5999999999999996</v>
      </c>
    </row>
    <row r="9" spans="1:8">
      <c r="A9" s="93">
        <v>2</v>
      </c>
      <c r="B9" s="102" t="s">
        <v>2690</v>
      </c>
      <c r="C9" s="102">
        <v>6</v>
      </c>
      <c r="D9" s="102">
        <v>2</v>
      </c>
      <c r="E9" s="102" t="s">
        <v>2887</v>
      </c>
      <c r="F9" s="102" t="str">
        <f t="shared" si="0"/>
        <v>262</v>
      </c>
      <c r="G9" s="102">
        <v>8.5</v>
      </c>
      <c r="H9" s="102">
        <v>6</v>
      </c>
    </row>
    <row r="10" spans="1:8">
      <c r="A10" s="93">
        <v>2</v>
      </c>
      <c r="B10" s="102" t="s">
        <v>2690</v>
      </c>
      <c r="C10" s="102">
        <v>6</v>
      </c>
      <c r="D10" s="102">
        <v>3</v>
      </c>
      <c r="E10" s="102" t="s">
        <v>2888</v>
      </c>
      <c r="F10" s="102" t="str">
        <f t="shared" si="0"/>
        <v>263</v>
      </c>
      <c r="G10" s="102">
        <v>7.5</v>
      </c>
      <c r="H10" s="102">
        <v>5.3</v>
      </c>
    </row>
    <row r="11" spans="1:8">
      <c r="A11" s="93">
        <v>2</v>
      </c>
      <c r="B11" s="102" t="s">
        <v>2889</v>
      </c>
      <c r="C11" s="102">
        <v>3</v>
      </c>
      <c r="D11" s="102">
        <v>1</v>
      </c>
      <c r="E11" s="102" t="s">
        <v>2886</v>
      </c>
      <c r="F11" s="102" t="str">
        <f t="shared" si="0"/>
        <v>231</v>
      </c>
      <c r="G11" s="102">
        <v>7</v>
      </c>
      <c r="H11" s="93">
        <v>5</v>
      </c>
    </row>
    <row r="12" spans="1:8">
      <c r="A12" s="93">
        <v>2</v>
      </c>
      <c r="B12" s="102" t="s">
        <v>2889</v>
      </c>
      <c r="C12" s="102">
        <v>3</v>
      </c>
      <c r="D12" s="102">
        <v>2</v>
      </c>
      <c r="E12" s="102" t="s">
        <v>2887</v>
      </c>
      <c r="F12" s="102" t="str">
        <f t="shared" si="0"/>
        <v>232</v>
      </c>
      <c r="G12" s="102">
        <v>9</v>
      </c>
      <c r="H12" s="102">
        <v>6.3</v>
      </c>
    </row>
    <row r="13" spans="1:8">
      <c r="A13" s="93">
        <v>2</v>
      </c>
      <c r="B13" s="102" t="s">
        <v>2889</v>
      </c>
      <c r="C13" s="102">
        <v>3</v>
      </c>
      <c r="D13" s="102">
        <v>3</v>
      </c>
      <c r="E13" s="102" t="s">
        <v>2888</v>
      </c>
      <c r="F13" s="102" t="str">
        <f t="shared" si="0"/>
        <v>233</v>
      </c>
      <c r="G13" s="102">
        <v>8</v>
      </c>
      <c r="H13" s="102">
        <v>5.6</v>
      </c>
    </row>
    <row r="14" spans="1:8">
      <c r="A14" s="93">
        <v>2</v>
      </c>
      <c r="B14" s="102" t="s">
        <v>2890</v>
      </c>
      <c r="C14" s="102">
        <v>4</v>
      </c>
      <c r="D14" s="102">
        <v>1</v>
      </c>
      <c r="E14" s="102" t="s">
        <v>2886</v>
      </c>
      <c r="F14" s="102" t="str">
        <f t="shared" si="0"/>
        <v>241</v>
      </c>
      <c r="G14" s="102">
        <v>7</v>
      </c>
      <c r="H14" s="93">
        <v>5</v>
      </c>
    </row>
    <row r="15" spans="1:8">
      <c r="A15" s="93">
        <v>2</v>
      </c>
      <c r="B15" s="102" t="s">
        <v>2890</v>
      </c>
      <c r="C15" s="102">
        <v>4</v>
      </c>
      <c r="D15" s="102">
        <v>2</v>
      </c>
      <c r="E15" s="102" t="s">
        <v>2887</v>
      </c>
      <c r="F15" s="102" t="str">
        <f t="shared" si="0"/>
        <v>242</v>
      </c>
      <c r="G15" s="102">
        <v>9</v>
      </c>
      <c r="H15" s="102">
        <v>6.3</v>
      </c>
    </row>
    <row r="16" spans="1:8">
      <c r="A16" s="93">
        <v>2</v>
      </c>
      <c r="B16" s="102" t="s">
        <v>2890</v>
      </c>
      <c r="C16" s="102">
        <v>4</v>
      </c>
      <c r="D16" s="102">
        <v>3</v>
      </c>
      <c r="E16" s="102" t="s">
        <v>2888</v>
      </c>
      <c r="F16" s="102" t="str">
        <f t="shared" si="0"/>
        <v>243</v>
      </c>
      <c r="G16" s="102">
        <v>8</v>
      </c>
      <c r="H16" s="102">
        <v>5.6</v>
      </c>
    </row>
    <row r="17" spans="1:8">
      <c r="A17" s="93">
        <v>2</v>
      </c>
      <c r="B17" s="102" t="s">
        <v>2891</v>
      </c>
      <c r="C17" s="102">
        <v>1</v>
      </c>
      <c r="D17" s="102">
        <v>1</v>
      </c>
      <c r="E17" s="102" t="s">
        <v>2886</v>
      </c>
      <c r="F17" s="102" t="str">
        <f t="shared" si="0"/>
        <v>211</v>
      </c>
      <c r="G17" s="102">
        <v>9</v>
      </c>
      <c r="H17" s="102">
        <v>6.3</v>
      </c>
    </row>
    <row r="18" spans="1:8">
      <c r="A18" s="93">
        <v>2</v>
      </c>
      <c r="B18" s="102" t="s">
        <v>2891</v>
      </c>
      <c r="C18" s="102">
        <v>1</v>
      </c>
      <c r="D18" s="102">
        <v>2</v>
      </c>
      <c r="E18" s="102" t="s">
        <v>2887</v>
      </c>
      <c r="F18" s="102" t="str">
        <f t="shared" si="0"/>
        <v>212</v>
      </c>
      <c r="G18" s="102">
        <v>10.5</v>
      </c>
      <c r="H18" s="102">
        <v>7.4</v>
      </c>
    </row>
    <row r="19" spans="1:8">
      <c r="A19" s="93">
        <v>2</v>
      </c>
      <c r="B19" s="102" t="s">
        <v>2891</v>
      </c>
      <c r="C19" s="102">
        <v>1</v>
      </c>
      <c r="D19" s="102">
        <v>3</v>
      </c>
      <c r="E19" s="102" t="s">
        <v>2888</v>
      </c>
      <c r="F19" s="102" t="str">
        <f t="shared" si="0"/>
        <v>213</v>
      </c>
      <c r="G19" s="102">
        <v>10</v>
      </c>
      <c r="H19" s="102">
        <v>7</v>
      </c>
    </row>
    <row r="20" spans="1:8">
      <c r="A20" s="93">
        <v>2</v>
      </c>
      <c r="B20" s="102" t="s">
        <v>2892</v>
      </c>
      <c r="C20" s="102">
        <v>2</v>
      </c>
      <c r="D20" s="102">
        <v>1</v>
      </c>
      <c r="E20" s="102" t="s">
        <v>2886</v>
      </c>
      <c r="F20" s="102" t="str">
        <f t="shared" si="0"/>
        <v>221</v>
      </c>
      <c r="G20" s="102">
        <v>9</v>
      </c>
      <c r="H20" s="102">
        <v>6.3</v>
      </c>
    </row>
    <row r="21" spans="1:8">
      <c r="A21" s="93">
        <v>2</v>
      </c>
      <c r="B21" s="102" t="s">
        <v>2892</v>
      </c>
      <c r="C21" s="102">
        <v>2</v>
      </c>
      <c r="D21" s="102">
        <v>2</v>
      </c>
      <c r="E21" s="102" t="s">
        <v>2887</v>
      </c>
      <c r="F21" s="102" t="str">
        <f t="shared" si="0"/>
        <v>222</v>
      </c>
      <c r="G21" s="102">
        <v>10.5</v>
      </c>
      <c r="H21" s="102">
        <v>7.4</v>
      </c>
    </row>
    <row r="22" spans="1:8">
      <c r="A22" s="93">
        <v>2</v>
      </c>
      <c r="B22" s="102" t="s">
        <v>2892</v>
      </c>
      <c r="C22" s="102">
        <v>2</v>
      </c>
      <c r="D22" s="102">
        <v>3</v>
      </c>
      <c r="E22" s="102" t="s">
        <v>2888</v>
      </c>
      <c r="F22" s="102" t="str">
        <f t="shared" si="0"/>
        <v>223</v>
      </c>
      <c r="G22" s="102">
        <v>10</v>
      </c>
      <c r="H22" s="102">
        <v>7</v>
      </c>
    </row>
    <row r="23" spans="1:8">
      <c r="A23" s="93">
        <v>2</v>
      </c>
      <c r="B23" s="102" t="s">
        <v>2785</v>
      </c>
      <c r="C23" s="102">
        <v>7</v>
      </c>
      <c r="D23" s="102">
        <v>1</v>
      </c>
      <c r="E23" s="102" t="s">
        <v>2886</v>
      </c>
      <c r="F23" s="102" t="str">
        <f t="shared" si="0"/>
        <v>271</v>
      </c>
      <c r="G23" s="102">
        <v>9</v>
      </c>
      <c r="H23" s="102">
        <v>6.3</v>
      </c>
    </row>
    <row r="24" spans="1:8">
      <c r="A24" s="93">
        <v>2</v>
      </c>
      <c r="B24" s="102" t="s">
        <v>2785</v>
      </c>
      <c r="C24" s="102">
        <v>7</v>
      </c>
      <c r="D24" s="102">
        <v>2</v>
      </c>
      <c r="E24" s="102" t="s">
        <v>2887</v>
      </c>
      <c r="F24" s="102" t="str">
        <f t="shared" si="0"/>
        <v>272</v>
      </c>
      <c r="G24" s="102">
        <v>10.5</v>
      </c>
      <c r="H24" s="102">
        <v>7.4</v>
      </c>
    </row>
    <row r="25" spans="1:8">
      <c r="A25" s="93">
        <v>2</v>
      </c>
      <c r="B25" s="102" t="s">
        <v>2785</v>
      </c>
      <c r="C25" s="102">
        <v>7</v>
      </c>
      <c r="D25" s="102">
        <v>3</v>
      </c>
      <c r="E25" s="102" t="s">
        <v>2888</v>
      </c>
      <c r="F25" s="102" t="str">
        <f t="shared" si="0"/>
        <v>273</v>
      </c>
      <c r="G25" s="102">
        <v>9.5</v>
      </c>
      <c r="H25" s="102">
        <v>6.7</v>
      </c>
    </row>
    <row r="26" spans="1:8">
      <c r="A26" s="93">
        <v>3</v>
      </c>
      <c r="B26" s="102" t="s">
        <v>2593</v>
      </c>
      <c r="C26" s="102">
        <v>5</v>
      </c>
      <c r="D26" s="102">
        <v>1</v>
      </c>
      <c r="E26" s="102" t="s">
        <v>2886</v>
      </c>
      <c r="F26" s="102" t="str">
        <f t="shared" si="0"/>
        <v>351</v>
      </c>
      <c r="G26" s="102">
        <v>8</v>
      </c>
      <c r="H26" s="93">
        <v>5.6</v>
      </c>
    </row>
    <row r="27" spans="1:8">
      <c r="A27" s="93">
        <v>3</v>
      </c>
      <c r="B27" s="102" t="s">
        <v>2593</v>
      </c>
      <c r="C27" s="102">
        <v>5</v>
      </c>
      <c r="D27" s="102">
        <v>2</v>
      </c>
      <c r="E27" s="102" t="s">
        <v>2887</v>
      </c>
      <c r="F27" s="102" t="str">
        <f t="shared" si="0"/>
        <v>352</v>
      </c>
      <c r="G27" s="102">
        <v>10</v>
      </c>
      <c r="H27" s="93">
        <v>7</v>
      </c>
    </row>
    <row r="28" spans="1:8">
      <c r="A28" s="93">
        <v>3</v>
      </c>
      <c r="B28" s="102" t="s">
        <v>2593</v>
      </c>
      <c r="C28" s="102">
        <v>5</v>
      </c>
      <c r="D28" s="102">
        <v>3</v>
      </c>
      <c r="E28" s="102" t="s">
        <v>2888</v>
      </c>
      <c r="F28" s="102" t="str">
        <f t="shared" si="0"/>
        <v>353</v>
      </c>
      <c r="G28" s="102">
        <v>9</v>
      </c>
      <c r="H28" s="93">
        <v>6.3</v>
      </c>
    </row>
    <row r="29" spans="1:8">
      <c r="A29" s="93">
        <v>3</v>
      </c>
      <c r="B29" s="102" t="s">
        <v>2690</v>
      </c>
      <c r="C29" s="102">
        <v>6</v>
      </c>
      <c r="D29" s="102">
        <v>1</v>
      </c>
      <c r="E29" s="102" t="s">
        <v>2886</v>
      </c>
      <c r="F29" s="102" t="str">
        <f t="shared" si="0"/>
        <v>361</v>
      </c>
      <c r="G29" s="102">
        <v>8.5</v>
      </c>
      <c r="H29" s="93">
        <v>6</v>
      </c>
    </row>
    <row r="30" spans="1:8">
      <c r="A30" s="93">
        <v>3</v>
      </c>
      <c r="B30" s="102" t="s">
        <v>2690</v>
      </c>
      <c r="C30" s="102">
        <v>6</v>
      </c>
      <c r="D30" s="102">
        <v>2</v>
      </c>
      <c r="E30" s="102" t="s">
        <v>2887</v>
      </c>
      <c r="F30" s="102" t="str">
        <f t="shared" si="0"/>
        <v>362</v>
      </c>
      <c r="G30" s="102">
        <v>10.5</v>
      </c>
      <c r="H30" s="93">
        <v>7.4</v>
      </c>
    </row>
    <row r="31" spans="1:8">
      <c r="A31" s="93">
        <v>3</v>
      </c>
      <c r="B31" s="102" t="s">
        <v>2690</v>
      </c>
      <c r="C31" s="102">
        <v>6</v>
      </c>
      <c r="D31" s="102">
        <v>3</v>
      </c>
      <c r="E31" s="102" t="s">
        <v>2888</v>
      </c>
      <c r="F31" s="102" t="str">
        <f t="shared" si="0"/>
        <v>363</v>
      </c>
      <c r="G31" s="102">
        <v>9.5</v>
      </c>
      <c r="H31" s="93">
        <v>6.7</v>
      </c>
    </row>
    <row r="32" spans="1:8">
      <c r="A32" s="93">
        <v>3</v>
      </c>
      <c r="B32" s="102" t="s">
        <v>2889</v>
      </c>
      <c r="C32" s="102">
        <v>3</v>
      </c>
      <c r="D32" s="102">
        <v>1</v>
      </c>
      <c r="E32" s="102" t="s">
        <v>2886</v>
      </c>
      <c r="F32" s="102" t="str">
        <f t="shared" si="0"/>
        <v>331</v>
      </c>
      <c r="G32" s="102">
        <v>9</v>
      </c>
      <c r="H32" s="93">
        <v>6.3</v>
      </c>
    </row>
    <row r="33" spans="1:8">
      <c r="A33" s="93">
        <v>3</v>
      </c>
      <c r="B33" s="102" t="s">
        <v>2889</v>
      </c>
      <c r="C33" s="102">
        <v>3</v>
      </c>
      <c r="D33" s="102">
        <v>2</v>
      </c>
      <c r="E33" s="102" t="s">
        <v>2887</v>
      </c>
      <c r="F33" s="102" t="str">
        <f t="shared" si="0"/>
        <v>332</v>
      </c>
      <c r="G33" s="102">
        <v>11</v>
      </c>
      <c r="H33" s="93">
        <v>7.7</v>
      </c>
    </row>
    <row r="34" spans="1:8">
      <c r="A34" s="93">
        <v>3</v>
      </c>
      <c r="B34" s="102" t="s">
        <v>2889</v>
      </c>
      <c r="C34" s="102">
        <v>3</v>
      </c>
      <c r="D34" s="102">
        <v>3</v>
      </c>
      <c r="E34" s="102" t="s">
        <v>2888</v>
      </c>
      <c r="F34" s="102" t="str">
        <f t="shared" si="0"/>
        <v>333</v>
      </c>
      <c r="G34" s="102">
        <v>10</v>
      </c>
      <c r="H34" s="93">
        <v>7</v>
      </c>
    </row>
    <row r="35" spans="1:8">
      <c r="A35" s="93">
        <v>3</v>
      </c>
      <c r="B35" s="102" t="s">
        <v>2890</v>
      </c>
      <c r="C35" s="102">
        <v>4</v>
      </c>
      <c r="D35" s="102">
        <v>1</v>
      </c>
      <c r="E35" s="102" t="s">
        <v>2886</v>
      </c>
      <c r="F35" s="102" t="str">
        <f t="shared" si="0"/>
        <v>341</v>
      </c>
      <c r="G35" s="102">
        <v>9</v>
      </c>
      <c r="H35" s="93">
        <v>6.3</v>
      </c>
    </row>
    <row r="36" spans="1:8">
      <c r="A36" s="93">
        <v>3</v>
      </c>
      <c r="B36" s="102" t="s">
        <v>2890</v>
      </c>
      <c r="C36" s="102">
        <v>4</v>
      </c>
      <c r="D36" s="102">
        <v>2</v>
      </c>
      <c r="E36" s="102" t="s">
        <v>2887</v>
      </c>
      <c r="F36" s="102" t="str">
        <f t="shared" si="0"/>
        <v>342</v>
      </c>
      <c r="G36" s="102">
        <v>11</v>
      </c>
      <c r="H36" s="93">
        <v>7.7</v>
      </c>
    </row>
    <row r="37" spans="1:8">
      <c r="A37" s="93">
        <v>3</v>
      </c>
      <c r="B37" s="102" t="s">
        <v>2890</v>
      </c>
      <c r="C37" s="102">
        <v>4</v>
      </c>
      <c r="D37" s="102">
        <v>3</v>
      </c>
      <c r="E37" s="102" t="s">
        <v>2888</v>
      </c>
      <c r="F37" s="102" t="str">
        <f t="shared" si="0"/>
        <v>343</v>
      </c>
      <c r="G37" s="102">
        <v>10</v>
      </c>
      <c r="H37" s="93">
        <v>7</v>
      </c>
    </row>
    <row r="38" spans="1:8">
      <c r="A38" s="93">
        <v>3</v>
      </c>
      <c r="B38" s="102" t="s">
        <v>2891</v>
      </c>
      <c r="C38" s="102">
        <v>1</v>
      </c>
      <c r="D38" s="102">
        <v>1</v>
      </c>
      <c r="E38" s="102" t="s">
        <v>2886</v>
      </c>
      <c r="F38" s="102" t="str">
        <f t="shared" si="0"/>
        <v>311</v>
      </c>
      <c r="G38" s="102">
        <v>9.5</v>
      </c>
      <c r="H38" s="93">
        <v>6.7</v>
      </c>
    </row>
    <row r="39" spans="1:8">
      <c r="A39" s="93">
        <v>3</v>
      </c>
      <c r="B39" s="102" t="s">
        <v>2891</v>
      </c>
      <c r="C39" s="102">
        <v>1</v>
      </c>
      <c r="D39" s="102">
        <v>2</v>
      </c>
      <c r="E39" s="102" t="s">
        <v>2887</v>
      </c>
      <c r="F39" s="102" t="str">
        <f t="shared" si="0"/>
        <v>312</v>
      </c>
      <c r="G39" s="102">
        <v>11.5</v>
      </c>
      <c r="H39" s="93">
        <v>8</v>
      </c>
    </row>
    <row r="40" spans="1:8">
      <c r="A40" s="93">
        <v>3</v>
      </c>
      <c r="B40" s="102" t="s">
        <v>2891</v>
      </c>
      <c r="C40" s="102">
        <v>1</v>
      </c>
      <c r="D40" s="102">
        <v>3</v>
      </c>
      <c r="E40" s="102" t="s">
        <v>2888</v>
      </c>
      <c r="F40" s="102" t="str">
        <f t="shared" si="0"/>
        <v>313</v>
      </c>
      <c r="G40" s="102">
        <v>10.5</v>
      </c>
      <c r="H40" s="93">
        <v>7.4</v>
      </c>
    </row>
    <row r="41" spans="1:8">
      <c r="A41" s="93">
        <v>3</v>
      </c>
      <c r="B41" s="102" t="s">
        <v>2892</v>
      </c>
      <c r="C41" s="102">
        <v>2</v>
      </c>
      <c r="D41" s="102">
        <v>1</v>
      </c>
      <c r="E41" s="102" t="s">
        <v>2886</v>
      </c>
      <c r="F41" s="102" t="str">
        <f t="shared" si="0"/>
        <v>321</v>
      </c>
      <c r="G41" s="102">
        <v>9.5</v>
      </c>
      <c r="H41" s="93">
        <v>6.7</v>
      </c>
    </row>
    <row r="42" spans="1:8">
      <c r="A42" s="93">
        <v>3</v>
      </c>
      <c r="B42" s="102" t="s">
        <v>2892</v>
      </c>
      <c r="C42" s="102">
        <v>2</v>
      </c>
      <c r="D42" s="102">
        <v>2</v>
      </c>
      <c r="E42" s="102" t="s">
        <v>2887</v>
      </c>
      <c r="F42" s="102" t="str">
        <f t="shared" si="0"/>
        <v>322</v>
      </c>
      <c r="G42" s="102">
        <v>11.5</v>
      </c>
      <c r="H42" s="93">
        <v>8</v>
      </c>
    </row>
    <row r="43" spans="1:8">
      <c r="A43" s="93">
        <v>3</v>
      </c>
      <c r="B43" s="102" t="s">
        <v>2892</v>
      </c>
      <c r="C43" s="102">
        <v>2</v>
      </c>
      <c r="D43" s="102">
        <v>3</v>
      </c>
      <c r="E43" s="102" t="s">
        <v>2888</v>
      </c>
      <c r="F43" s="102" t="str">
        <f t="shared" si="0"/>
        <v>323</v>
      </c>
      <c r="G43" s="102">
        <v>10.5</v>
      </c>
      <c r="H43" s="93">
        <v>7.4</v>
      </c>
    </row>
    <row r="44" spans="1:8">
      <c r="A44" s="93">
        <v>3</v>
      </c>
      <c r="B44" s="102" t="s">
        <v>2785</v>
      </c>
      <c r="C44" s="102">
        <v>7</v>
      </c>
      <c r="D44" s="102">
        <v>1</v>
      </c>
      <c r="E44" s="102" t="s">
        <v>2886</v>
      </c>
      <c r="F44" s="102" t="str">
        <f t="shared" si="0"/>
        <v>371</v>
      </c>
      <c r="G44" s="102">
        <v>10</v>
      </c>
      <c r="H44" s="93">
        <v>7</v>
      </c>
    </row>
    <row r="45" spans="1:8">
      <c r="A45" s="93">
        <v>3</v>
      </c>
      <c r="B45" s="102" t="s">
        <v>2785</v>
      </c>
      <c r="C45" s="102">
        <v>7</v>
      </c>
      <c r="D45" s="102">
        <v>2</v>
      </c>
      <c r="E45" s="102" t="s">
        <v>2887</v>
      </c>
      <c r="F45" s="102" t="str">
        <f t="shared" si="0"/>
        <v>372</v>
      </c>
      <c r="G45" s="102">
        <v>11</v>
      </c>
      <c r="H45" s="93">
        <v>7.7</v>
      </c>
    </row>
    <row r="46" spans="1:8">
      <c r="A46" s="93">
        <v>3</v>
      </c>
      <c r="B46" s="102" t="s">
        <v>2785</v>
      </c>
      <c r="C46" s="102">
        <v>7</v>
      </c>
      <c r="D46" s="102">
        <v>3</v>
      </c>
      <c r="E46" s="102" t="s">
        <v>2888</v>
      </c>
      <c r="F46" s="102" t="str">
        <f t="shared" si="0"/>
        <v>373</v>
      </c>
      <c r="G46" s="102">
        <v>11</v>
      </c>
      <c r="H46" s="93">
        <v>7.7</v>
      </c>
    </row>
    <row r="47" spans="1:8">
      <c r="A47" s="93">
        <v>4</v>
      </c>
      <c r="B47" s="102" t="s">
        <v>2593</v>
      </c>
      <c r="C47" s="102">
        <v>5</v>
      </c>
      <c r="D47" s="102">
        <v>1</v>
      </c>
      <c r="E47" s="102" t="s">
        <v>2886</v>
      </c>
      <c r="F47" s="102" t="str">
        <f t="shared" si="0"/>
        <v>451</v>
      </c>
      <c r="G47" s="102">
        <v>9</v>
      </c>
      <c r="H47" s="93">
        <v>6.3</v>
      </c>
    </row>
    <row r="48" spans="1:8">
      <c r="A48" s="93">
        <v>4</v>
      </c>
      <c r="B48" s="102" t="s">
        <v>2593</v>
      </c>
      <c r="C48" s="102">
        <v>5</v>
      </c>
      <c r="D48" s="102">
        <v>2</v>
      </c>
      <c r="E48" s="102" t="s">
        <v>2887</v>
      </c>
      <c r="F48" s="102" t="str">
        <f t="shared" si="0"/>
        <v>452</v>
      </c>
      <c r="G48" s="102">
        <v>10.5</v>
      </c>
      <c r="H48" s="93">
        <v>7.4</v>
      </c>
    </row>
    <row r="49" spans="1:8">
      <c r="A49" s="93">
        <v>4</v>
      </c>
      <c r="B49" s="102" t="s">
        <v>2593</v>
      </c>
      <c r="C49" s="102">
        <v>5</v>
      </c>
      <c r="D49" s="102">
        <v>3</v>
      </c>
      <c r="E49" s="102" t="s">
        <v>2888</v>
      </c>
      <c r="F49" s="102" t="str">
        <f t="shared" si="0"/>
        <v>453</v>
      </c>
      <c r="G49" s="102">
        <v>10</v>
      </c>
      <c r="H49" s="93">
        <v>7</v>
      </c>
    </row>
    <row r="50" spans="1:8">
      <c r="A50" s="93">
        <v>4</v>
      </c>
      <c r="B50" s="102" t="s">
        <v>2690</v>
      </c>
      <c r="C50" s="102">
        <v>6</v>
      </c>
      <c r="D50" s="102">
        <v>1</v>
      </c>
      <c r="E50" s="102" t="s">
        <v>2886</v>
      </c>
      <c r="F50" s="102" t="str">
        <f t="shared" si="0"/>
        <v>461</v>
      </c>
      <c r="G50" s="102">
        <v>9.5</v>
      </c>
      <c r="H50" s="93">
        <v>6.7</v>
      </c>
    </row>
    <row r="51" spans="1:8">
      <c r="A51" s="93">
        <v>4</v>
      </c>
      <c r="B51" s="102" t="s">
        <v>2690</v>
      </c>
      <c r="C51" s="102">
        <v>6</v>
      </c>
      <c r="D51" s="102">
        <v>2</v>
      </c>
      <c r="E51" s="102" t="s">
        <v>2887</v>
      </c>
      <c r="F51" s="102" t="str">
        <f t="shared" si="0"/>
        <v>462</v>
      </c>
      <c r="G51" s="102">
        <v>11</v>
      </c>
      <c r="H51" s="93">
        <v>7.7</v>
      </c>
    </row>
    <row r="52" spans="1:8">
      <c r="A52" s="93">
        <v>4</v>
      </c>
      <c r="B52" s="102" t="s">
        <v>2690</v>
      </c>
      <c r="C52" s="102">
        <v>6</v>
      </c>
      <c r="D52" s="102">
        <v>3</v>
      </c>
      <c r="E52" s="102" t="s">
        <v>2888</v>
      </c>
      <c r="F52" s="102" t="str">
        <f t="shared" si="0"/>
        <v>463</v>
      </c>
      <c r="G52" s="102">
        <v>10.5</v>
      </c>
      <c r="H52" s="93">
        <v>7.4</v>
      </c>
    </row>
    <row r="53" spans="1:8">
      <c r="A53" s="93">
        <v>4</v>
      </c>
      <c r="B53" s="102" t="s">
        <v>2889</v>
      </c>
      <c r="C53" s="102">
        <v>3</v>
      </c>
      <c r="D53" s="102">
        <v>1</v>
      </c>
      <c r="E53" s="102" t="s">
        <v>2886</v>
      </c>
      <c r="F53" s="102" t="str">
        <f t="shared" si="0"/>
        <v>431</v>
      </c>
      <c r="G53" s="102">
        <v>10</v>
      </c>
      <c r="H53" s="93">
        <v>7</v>
      </c>
    </row>
    <row r="54" spans="1:8">
      <c r="A54" s="93">
        <v>4</v>
      </c>
      <c r="B54" s="102" t="s">
        <v>2889</v>
      </c>
      <c r="C54" s="102">
        <v>3</v>
      </c>
      <c r="D54" s="102">
        <v>2</v>
      </c>
      <c r="E54" s="102" t="s">
        <v>2887</v>
      </c>
      <c r="F54" s="102" t="str">
        <f t="shared" si="0"/>
        <v>432</v>
      </c>
      <c r="G54" s="102">
        <v>11.5</v>
      </c>
      <c r="H54" s="93">
        <v>8</v>
      </c>
    </row>
    <row r="55" spans="1:8">
      <c r="A55" s="93">
        <v>4</v>
      </c>
      <c r="B55" s="102" t="s">
        <v>2889</v>
      </c>
      <c r="C55" s="102">
        <v>3</v>
      </c>
      <c r="D55" s="102">
        <v>3</v>
      </c>
      <c r="E55" s="102" t="s">
        <v>2888</v>
      </c>
      <c r="F55" s="102" t="str">
        <f t="shared" si="0"/>
        <v>433</v>
      </c>
      <c r="G55" s="102">
        <v>11</v>
      </c>
      <c r="H55" s="93">
        <v>7.7</v>
      </c>
    </row>
    <row r="56" spans="1:8">
      <c r="A56" s="93">
        <v>4</v>
      </c>
      <c r="B56" s="102" t="s">
        <v>2890</v>
      </c>
      <c r="C56" s="102">
        <v>4</v>
      </c>
      <c r="D56" s="102">
        <v>1</v>
      </c>
      <c r="E56" s="102" t="s">
        <v>2886</v>
      </c>
      <c r="F56" s="102" t="str">
        <f t="shared" si="0"/>
        <v>441</v>
      </c>
      <c r="G56" s="102">
        <v>10</v>
      </c>
      <c r="H56" s="93">
        <v>7</v>
      </c>
    </row>
    <row r="57" spans="1:8">
      <c r="A57" s="93">
        <v>4</v>
      </c>
      <c r="B57" s="102" t="s">
        <v>2890</v>
      </c>
      <c r="C57" s="102">
        <v>4</v>
      </c>
      <c r="D57" s="102">
        <v>2</v>
      </c>
      <c r="E57" s="102" t="s">
        <v>2887</v>
      </c>
      <c r="F57" s="102" t="str">
        <f t="shared" si="0"/>
        <v>442</v>
      </c>
      <c r="G57" s="102">
        <v>11.5</v>
      </c>
      <c r="H57" s="93">
        <v>8</v>
      </c>
    </row>
    <row r="58" spans="1:8">
      <c r="A58" s="93">
        <v>4</v>
      </c>
      <c r="B58" s="102" t="s">
        <v>2890</v>
      </c>
      <c r="C58" s="102">
        <v>4</v>
      </c>
      <c r="D58" s="102">
        <v>3</v>
      </c>
      <c r="E58" s="102" t="s">
        <v>2888</v>
      </c>
      <c r="F58" s="102" t="str">
        <f t="shared" si="0"/>
        <v>443</v>
      </c>
      <c r="G58" s="102">
        <v>11</v>
      </c>
      <c r="H58" s="93">
        <v>7.7</v>
      </c>
    </row>
    <row r="59" spans="1:8">
      <c r="A59" s="93">
        <v>4</v>
      </c>
      <c r="B59" s="102" t="s">
        <v>2891</v>
      </c>
      <c r="C59" s="102">
        <v>1</v>
      </c>
      <c r="D59" s="102">
        <v>1</v>
      </c>
      <c r="E59" s="102" t="s">
        <v>2886</v>
      </c>
      <c r="F59" s="102" t="str">
        <f t="shared" si="0"/>
        <v>411</v>
      </c>
      <c r="G59" s="102">
        <v>10.5</v>
      </c>
      <c r="H59" s="93">
        <v>7.4</v>
      </c>
    </row>
    <row r="60" spans="1:8">
      <c r="A60" s="93">
        <v>4</v>
      </c>
      <c r="B60" s="102" t="s">
        <v>2891</v>
      </c>
      <c r="C60" s="102">
        <v>1</v>
      </c>
      <c r="D60" s="102">
        <v>2</v>
      </c>
      <c r="E60" s="102" t="s">
        <v>2887</v>
      </c>
      <c r="F60" s="102" t="str">
        <f t="shared" si="0"/>
        <v>412</v>
      </c>
      <c r="G60" s="102">
        <v>12</v>
      </c>
      <c r="H60" s="93">
        <v>8.4</v>
      </c>
    </row>
    <row r="61" spans="1:8">
      <c r="A61" s="93">
        <v>4</v>
      </c>
      <c r="B61" s="102" t="s">
        <v>2891</v>
      </c>
      <c r="C61" s="102">
        <v>1</v>
      </c>
      <c r="D61" s="102">
        <v>3</v>
      </c>
      <c r="E61" s="102" t="s">
        <v>2888</v>
      </c>
      <c r="F61" s="102" t="str">
        <f t="shared" si="0"/>
        <v>413</v>
      </c>
      <c r="G61" s="102">
        <v>11.5</v>
      </c>
      <c r="H61" s="93">
        <v>8</v>
      </c>
    </row>
    <row r="62" spans="1:8">
      <c r="A62" s="93">
        <v>4</v>
      </c>
      <c r="B62" s="102" t="s">
        <v>2892</v>
      </c>
      <c r="C62" s="102">
        <v>2</v>
      </c>
      <c r="D62" s="102">
        <v>1</v>
      </c>
      <c r="E62" s="102" t="s">
        <v>2886</v>
      </c>
      <c r="F62" s="102" t="str">
        <f t="shared" si="0"/>
        <v>421</v>
      </c>
      <c r="G62" s="102">
        <v>10.5</v>
      </c>
      <c r="H62" s="93">
        <v>7.4</v>
      </c>
    </row>
    <row r="63" spans="1:8">
      <c r="A63" s="93">
        <v>4</v>
      </c>
      <c r="B63" s="102" t="s">
        <v>2892</v>
      </c>
      <c r="C63" s="102">
        <v>2</v>
      </c>
      <c r="D63" s="102">
        <v>2</v>
      </c>
      <c r="E63" s="102" t="s">
        <v>2887</v>
      </c>
      <c r="F63" s="102" t="str">
        <f t="shared" si="0"/>
        <v>422</v>
      </c>
      <c r="G63" s="102">
        <v>12</v>
      </c>
      <c r="H63" s="93">
        <v>8.4</v>
      </c>
    </row>
    <row r="64" spans="1:8">
      <c r="A64" s="93">
        <v>4</v>
      </c>
      <c r="B64" s="102" t="s">
        <v>2892</v>
      </c>
      <c r="C64" s="102">
        <v>2</v>
      </c>
      <c r="D64" s="102">
        <v>3</v>
      </c>
      <c r="E64" s="102" t="s">
        <v>2888</v>
      </c>
      <c r="F64" s="102" t="str">
        <f t="shared" si="0"/>
        <v>423</v>
      </c>
      <c r="G64" s="102">
        <v>11.5</v>
      </c>
      <c r="H64" s="93">
        <v>8</v>
      </c>
    </row>
    <row r="65" spans="1:8">
      <c r="A65" s="93">
        <v>4</v>
      </c>
      <c r="B65" s="102" t="s">
        <v>2785</v>
      </c>
      <c r="C65" s="102">
        <v>7</v>
      </c>
      <c r="D65" s="102">
        <v>1</v>
      </c>
      <c r="E65" s="102" t="s">
        <v>2886</v>
      </c>
      <c r="F65" s="102" t="str">
        <f t="shared" si="0"/>
        <v>471</v>
      </c>
      <c r="G65" s="102">
        <v>10</v>
      </c>
      <c r="H65" s="93">
        <v>7</v>
      </c>
    </row>
    <row r="66" spans="1:8">
      <c r="A66" s="93">
        <v>4</v>
      </c>
      <c r="B66" s="102" t="s">
        <v>2785</v>
      </c>
      <c r="C66" s="102">
        <v>7</v>
      </c>
      <c r="D66" s="102">
        <v>2</v>
      </c>
      <c r="E66" s="102" t="s">
        <v>2887</v>
      </c>
      <c r="F66" s="102" t="str">
        <f t="shared" si="0"/>
        <v>472</v>
      </c>
      <c r="G66" s="102">
        <v>11</v>
      </c>
      <c r="H66" s="93">
        <v>7.7</v>
      </c>
    </row>
    <row r="67" spans="1:8">
      <c r="A67" s="93">
        <v>4</v>
      </c>
      <c r="B67" s="102" t="s">
        <v>2785</v>
      </c>
      <c r="C67" s="102">
        <v>7</v>
      </c>
      <c r="D67" s="102">
        <v>3</v>
      </c>
      <c r="E67" s="102" t="s">
        <v>2888</v>
      </c>
      <c r="F67" s="102" t="str">
        <f t="shared" si="0"/>
        <v>473</v>
      </c>
      <c r="G67" s="102">
        <v>11</v>
      </c>
      <c r="H67" s="93">
        <v>7.7</v>
      </c>
    </row>
    <row r="68" spans="1:8">
      <c r="A68" s="93">
        <v>5</v>
      </c>
      <c r="B68" s="102" t="s">
        <v>2593</v>
      </c>
      <c r="C68" s="102">
        <v>5</v>
      </c>
      <c r="D68" s="102">
        <v>1</v>
      </c>
      <c r="E68" s="102" t="s">
        <v>2886</v>
      </c>
      <c r="F68" s="102" t="str">
        <f t="shared" si="0"/>
        <v>551</v>
      </c>
      <c r="G68" s="102">
        <v>15</v>
      </c>
      <c r="H68" s="93">
        <v>9</v>
      </c>
    </row>
    <row r="69" spans="1:8">
      <c r="A69" s="93">
        <v>5</v>
      </c>
      <c r="B69" s="102" t="s">
        <v>2593</v>
      </c>
      <c r="C69" s="102">
        <v>5</v>
      </c>
      <c r="D69" s="102">
        <v>2</v>
      </c>
      <c r="E69" s="102" t="s">
        <v>2887</v>
      </c>
      <c r="F69" s="102" t="str">
        <f t="shared" si="0"/>
        <v>552</v>
      </c>
      <c r="G69" s="102">
        <v>16.5</v>
      </c>
      <c r="H69" s="93">
        <v>10</v>
      </c>
    </row>
    <row r="70" spans="1:8">
      <c r="A70" s="93">
        <v>5</v>
      </c>
      <c r="B70" s="102" t="s">
        <v>2593</v>
      </c>
      <c r="C70" s="102">
        <v>5</v>
      </c>
      <c r="D70" s="102">
        <v>3</v>
      </c>
      <c r="E70" s="102" t="s">
        <v>2888</v>
      </c>
      <c r="F70" s="102" t="str">
        <f t="shared" ref="F70:F109" si="1">A70&amp;C70&amp;D70</f>
        <v>553</v>
      </c>
      <c r="G70" s="102">
        <v>16</v>
      </c>
      <c r="H70" s="93">
        <v>9.6</v>
      </c>
    </row>
    <row r="71" spans="1:8">
      <c r="A71" s="93">
        <v>5</v>
      </c>
      <c r="B71" s="102" t="s">
        <v>2690</v>
      </c>
      <c r="C71" s="102">
        <v>6</v>
      </c>
      <c r="D71" s="102">
        <v>1</v>
      </c>
      <c r="E71" s="102" t="s">
        <v>2886</v>
      </c>
      <c r="F71" s="102" t="str">
        <f t="shared" si="1"/>
        <v>561</v>
      </c>
      <c r="G71" s="102">
        <v>15.5</v>
      </c>
      <c r="H71" s="93">
        <v>9.3000000000000007</v>
      </c>
    </row>
    <row r="72" spans="1:8">
      <c r="A72" s="93">
        <v>5</v>
      </c>
      <c r="B72" s="102" t="s">
        <v>2690</v>
      </c>
      <c r="C72" s="102">
        <v>6</v>
      </c>
      <c r="D72" s="102">
        <v>2</v>
      </c>
      <c r="E72" s="102" t="s">
        <v>2887</v>
      </c>
      <c r="F72" s="102" t="str">
        <f t="shared" si="1"/>
        <v>562</v>
      </c>
      <c r="G72" s="102">
        <v>17</v>
      </c>
      <c r="H72" s="93">
        <v>10.199999999999999</v>
      </c>
    </row>
    <row r="73" spans="1:8">
      <c r="A73" s="93">
        <v>5</v>
      </c>
      <c r="B73" s="102" t="s">
        <v>2690</v>
      </c>
      <c r="C73" s="102">
        <v>6</v>
      </c>
      <c r="D73" s="102">
        <v>3</v>
      </c>
      <c r="E73" s="102" t="s">
        <v>2888</v>
      </c>
      <c r="F73" s="102" t="str">
        <f t="shared" si="1"/>
        <v>563</v>
      </c>
      <c r="G73" s="102">
        <v>16.5</v>
      </c>
      <c r="H73" s="93">
        <v>10</v>
      </c>
    </row>
    <row r="74" spans="1:8">
      <c r="A74" s="93">
        <v>5</v>
      </c>
      <c r="B74" s="102" t="s">
        <v>2889</v>
      </c>
      <c r="C74" s="102">
        <v>3</v>
      </c>
      <c r="D74" s="102">
        <v>1</v>
      </c>
      <c r="E74" s="102" t="s">
        <v>2886</v>
      </c>
      <c r="F74" s="102" t="str">
        <f t="shared" si="1"/>
        <v>531</v>
      </c>
      <c r="G74" s="102">
        <v>16</v>
      </c>
      <c r="H74" s="93">
        <v>9.6</v>
      </c>
    </row>
    <row r="75" spans="1:8">
      <c r="A75" s="93">
        <v>5</v>
      </c>
      <c r="B75" s="102" t="s">
        <v>2889</v>
      </c>
      <c r="C75" s="102">
        <v>3</v>
      </c>
      <c r="D75" s="102">
        <v>2</v>
      </c>
      <c r="E75" s="102" t="s">
        <v>2887</v>
      </c>
      <c r="F75" s="102" t="str">
        <f t="shared" si="1"/>
        <v>532</v>
      </c>
      <c r="G75" s="102">
        <v>17.5</v>
      </c>
      <c r="H75" s="93">
        <v>10.5</v>
      </c>
    </row>
    <row r="76" spans="1:8">
      <c r="A76" s="93">
        <v>5</v>
      </c>
      <c r="B76" s="102" t="s">
        <v>2889</v>
      </c>
      <c r="C76" s="102">
        <v>3</v>
      </c>
      <c r="D76" s="102">
        <v>3</v>
      </c>
      <c r="E76" s="102" t="s">
        <v>2888</v>
      </c>
      <c r="F76" s="102" t="str">
        <f t="shared" si="1"/>
        <v>533</v>
      </c>
      <c r="G76" s="102">
        <v>17</v>
      </c>
      <c r="H76" s="93">
        <v>10.199999999999999</v>
      </c>
    </row>
    <row r="77" spans="1:8">
      <c r="A77" s="93">
        <v>5</v>
      </c>
      <c r="B77" s="102" t="s">
        <v>2890</v>
      </c>
      <c r="C77" s="102">
        <v>4</v>
      </c>
      <c r="D77" s="102">
        <v>1</v>
      </c>
      <c r="E77" s="102" t="s">
        <v>2886</v>
      </c>
      <c r="F77" s="102" t="str">
        <f t="shared" si="1"/>
        <v>541</v>
      </c>
      <c r="G77" s="102">
        <v>16</v>
      </c>
      <c r="H77" s="93">
        <v>9.6</v>
      </c>
    </row>
    <row r="78" spans="1:8">
      <c r="A78" s="93">
        <v>5</v>
      </c>
      <c r="B78" s="102" t="s">
        <v>2890</v>
      </c>
      <c r="C78" s="102">
        <v>4</v>
      </c>
      <c r="D78" s="102">
        <v>2</v>
      </c>
      <c r="E78" s="102" t="s">
        <v>2887</v>
      </c>
      <c r="F78" s="102" t="str">
        <f t="shared" si="1"/>
        <v>542</v>
      </c>
      <c r="G78" s="102">
        <v>17.5</v>
      </c>
      <c r="H78" s="93">
        <v>10.5</v>
      </c>
    </row>
    <row r="79" spans="1:8">
      <c r="A79" s="93">
        <v>5</v>
      </c>
      <c r="B79" s="102" t="s">
        <v>2890</v>
      </c>
      <c r="C79" s="102">
        <v>4</v>
      </c>
      <c r="D79" s="102">
        <v>3</v>
      </c>
      <c r="E79" s="102" t="s">
        <v>2888</v>
      </c>
      <c r="F79" s="102" t="str">
        <f t="shared" si="1"/>
        <v>543</v>
      </c>
      <c r="G79" s="102">
        <v>17</v>
      </c>
      <c r="H79" s="93">
        <v>10.199999999999999</v>
      </c>
    </row>
    <row r="80" spans="1:8">
      <c r="A80" s="93">
        <v>5</v>
      </c>
      <c r="B80" s="102" t="s">
        <v>2891</v>
      </c>
      <c r="C80" s="102">
        <v>1</v>
      </c>
      <c r="D80" s="102">
        <v>1</v>
      </c>
      <c r="E80" s="102" t="s">
        <v>2886</v>
      </c>
      <c r="F80" s="102" t="str">
        <f t="shared" si="1"/>
        <v>511</v>
      </c>
      <c r="G80" s="102">
        <v>16.5</v>
      </c>
      <c r="H80" s="93">
        <v>10</v>
      </c>
    </row>
    <row r="81" spans="1:8">
      <c r="A81" s="93">
        <v>5</v>
      </c>
      <c r="B81" s="102" t="s">
        <v>2891</v>
      </c>
      <c r="C81" s="102">
        <v>1</v>
      </c>
      <c r="D81" s="102">
        <v>2</v>
      </c>
      <c r="E81" s="102" t="s">
        <v>2887</v>
      </c>
      <c r="F81" s="102" t="str">
        <f t="shared" si="1"/>
        <v>512</v>
      </c>
      <c r="G81" s="102">
        <v>18</v>
      </c>
      <c r="H81" s="93">
        <v>10.8</v>
      </c>
    </row>
    <row r="82" spans="1:8">
      <c r="A82" s="93">
        <v>5</v>
      </c>
      <c r="B82" s="102" t="s">
        <v>2891</v>
      </c>
      <c r="C82" s="102">
        <v>1</v>
      </c>
      <c r="D82" s="102">
        <v>3</v>
      </c>
      <c r="E82" s="102" t="s">
        <v>2888</v>
      </c>
      <c r="F82" s="102" t="str">
        <f t="shared" si="1"/>
        <v>513</v>
      </c>
      <c r="G82" s="102">
        <v>17.5</v>
      </c>
      <c r="H82" s="93">
        <v>10.5</v>
      </c>
    </row>
    <row r="83" spans="1:8">
      <c r="A83" s="93">
        <v>5</v>
      </c>
      <c r="B83" s="102" t="s">
        <v>2892</v>
      </c>
      <c r="C83" s="102">
        <v>2</v>
      </c>
      <c r="D83" s="102">
        <v>1</v>
      </c>
      <c r="E83" s="102" t="s">
        <v>2886</v>
      </c>
      <c r="F83" s="102" t="str">
        <f t="shared" si="1"/>
        <v>521</v>
      </c>
      <c r="G83" s="102">
        <v>16.5</v>
      </c>
      <c r="H83" s="93">
        <v>10</v>
      </c>
    </row>
    <row r="84" spans="1:8">
      <c r="A84" s="93">
        <v>5</v>
      </c>
      <c r="B84" s="102" t="s">
        <v>2892</v>
      </c>
      <c r="C84" s="102">
        <v>2</v>
      </c>
      <c r="D84" s="102">
        <v>2</v>
      </c>
      <c r="E84" s="102" t="s">
        <v>2887</v>
      </c>
      <c r="F84" s="102" t="str">
        <f t="shared" si="1"/>
        <v>522</v>
      </c>
      <c r="G84" s="102">
        <v>18</v>
      </c>
      <c r="H84" s="93">
        <v>10.8</v>
      </c>
    </row>
    <row r="85" spans="1:8">
      <c r="A85" s="93">
        <v>5</v>
      </c>
      <c r="B85" s="102" t="s">
        <v>2892</v>
      </c>
      <c r="C85" s="102">
        <v>2</v>
      </c>
      <c r="D85" s="102">
        <v>3</v>
      </c>
      <c r="E85" s="102" t="s">
        <v>2888</v>
      </c>
      <c r="F85" s="102" t="str">
        <f t="shared" si="1"/>
        <v>523</v>
      </c>
      <c r="G85" s="102">
        <v>17.5</v>
      </c>
      <c r="H85" s="93">
        <v>10.5</v>
      </c>
    </row>
    <row r="86" spans="1:8">
      <c r="A86" s="93">
        <v>5</v>
      </c>
      <c r="B86" s="102" t="s">
        <v>2785</v>
      </c>
      <c r="C86" s="102">
        <v>7</v>
      </c>
      <c r="D86" s="102">
        <v>1</v>
      </c>
      <c r="E86" s="102" t="s">
        <v>2886</v>
      </c>
      <c r="F86" s="102" t="str">
        <f t="shared" si="1"/>
        <v>571</v>
      </c>
      <c r="G86" s="102">
        <v>18</v>
      </c>
      <c r="H86" s="93">
        <v>10.8</v>
      </c>
    </row>
    <row r="87" spans="1:8">
      <c r="A87" s="93">
        <v>5</v>
      </c>
      <c r="B87" s="102" t="s">
        <v>2785</v>
      </c>
      <c r="C87" s="102">
        <v>7</v>
      </c>
      <c r="D87" s="102">
        <v>2</v>
      </c>
      <c r="E87" s="102" t="s">
        <v>2887</v>
      </c>
      <c r="F87" s="102" t="str">
        <f t="shared" si="1"/>
        <v>572</v>
      </c>
      <c r="G87" s="102">
        <v>19</v>
      </c>
      <c r="H87" s="93">
        <v>11.4</v>
      </c>
    </row>
    <row r="88" spans="1:8">
      <c r="A88" s="93">
        <v>5</v>
      </c>
      <c r="B88" s="102" t="s">
        <v>2785</v>
      </c>
      <c r="C88" s="102">
        <v>7</v>
      </c>
      <c r="D88" s="102">
        <v>3</v>
      </c>
      <c r="E88" s="102" t="s">
        <v>2888</v>
      </c>
      <c r="F88" s="102" t="str">
        <f t="shared" si="1"/>
        <v>573</v>
      </c>
      <c r="G88" s="102">
        <v>19</v>
      </c>
      <c r="H88" s="93">
        <v>11.4</v>
      </c>
    </row>
    <row r="89" spans="1:8">
      <c r="A89" s="93">
        <v>6</v>
      </c>
      <c r="B89" s="102" t="s">
        <v>2593</v>
      </c>
      <c r="C89" s="102">
        <v>5</v>
      </c>
      <c r="D89" s="102">
        <v>1</v>
      </c>
      <c r="E89" s="102" t="s">
        <v>2886</v>
      </c>
      <c r="F89" s="102" t="str">
        <f t="shared" si="1"/>
        <v>651</v>
      </c>
      <c r="G89" s="102">
        <v>16</v>
      </c>
      <c r="H89" s="93">
        <v>9.6</v>
      </c>
    </row>
    <row r="90" spans="1:8">
      <c r="A90" s="93">
        <v>6</v>
      </c>
      <c r="B90" s="102" t="s">
        <v>2593</v>
      </c>
      <c r="C90" s="102">
        <v>5</v>
      </c>
      <c r="D90" s="102">
        <v>2</v>
      </c>
      <c r="E90" s="102" t="s">
        <v>2887</v>
      </c>
      <c r="F90" s="102" t="str">
        <f t="shared" si="1"/>
        <v>652</v>
      </c>
      <c r="G90" s="102">
        <v>17.5</v>
      </c>
      <c r="H90" s="93">
        <v>10.5</v>
      </c>
    </row>
    <row r="91" spans="1:8">
      <c r="A91" s="93">
        <v>6</v>
      </c>
      <c r="B91" s="102" t="s">
        <v>2593</v>
      </c>
      <c r="C91" s="102">
        <v>5</v>
      </c>
      <c r="D91" s="102">
        <v>3</v>
      </c>
      <c r="E91" s="102" t="s">
        <v>2888</v>
      </c>
      <c r="F91" s="102" t="str">
        <f t="shared" si="1"/>
        <v>653</v>
      </c>
      <c r="G91" s="102">
        <v>17</v>
      </c>
      <c r="H91" s="93">
        <v>10.199999999999999</v>
      </c>
    </row>
    <row r="92" spans="1:8">
      <c r="A92" s="93">
        <v>6</v>
      </c>
      <c r="B92" s="102" t="s">
        <v>2690</v>
      </c>
      <c r="C92" s="102">
        <v>6</v>
      </c>
      <c r="D92" s="102">
        <v>1</v>
      </c>
      <c r="E92" s="102" t="s">
        <v>2886</v>
      </c>
      <c r="F92" s="102" t="str">
        <f t="shared" si="1"/>
        <v>661</v>
      </c>
      <c r="G92" s="102">
        <v>16.5</v>
      </c>
      <c r="H92" s="93">
        <v>10</v>
      </c>
    </row>
    <row r="93" spans="1:8">
      <c r="A93" s="93">
        <v>6</v>
      </c>
      <c r="B93" s="102" t="s">
        <v>2690</v>
      </c>
      <c r="C93" s="102">
        <v>6</v>
      </c>
      <c r="D93" s="102">
        <v>2</v>
      </c>
      <c r="E93" s="102" t="s">
        <v>2887</v>
      </c>
      <c r="F93" s="102" t="str">
        <f t="shared" si="1"/>
        <v>662</v>
      </c>
      <c r="G93" s="102">
        <v>18</v>
      </c>
      <c r="H93" s="93">
        <v>10.8</v>
      </c>
    </row>
    <row r="94" spans="1:8">
      <c r="A94" s="93">
        <v>6</v>
      </c>
      <c r="B94" s="102" t="s">
        <v>2690</v>
      </c>
      <c r="C94" s="102">
        <v>6</v>
      </c>
      <c r="D94" s="102">
        <v>3</v>
      </c>
      <c r="E94" s="102" t="s">
        <v>2888</v>
      </c>
      <c r="F94" s="102" t="str">
        <f t="shared" si="1"/>
        <v>663</v>
      </c>
      <c r="G94" s="102">
        <v>17.5</v>
      </c>
      <c r="H94" s="93">
        <v>10.5</v>
      </c>
    </row>
    <row r="95" spans="1:8">
      <c r="A95" s="93">
        <v>6</v>
      </c>
      <c r="B95" s="102" t="s">
        <v>2889</v>
      </c>
      <c r="C95" s="102">
        <v>3</v>
      </c>
      <c r="D95" s="102">
        <v>1</v>
      </c>
      <c r="E95" s="102" t="s">
        <v>2886</v>
      </c>
      <c r="F95" s="102" t="str">
        <f t="shared" si="1"/>
        <v>631</v>
      </c>
      <c r="G95" s="102">
        <v>17</v>
      </c>
      <c r="H95" s="102">
        <v>10.199999999999999</v>
      </c>
    </row>
    <row r="96" spans="1:8">
      <c r="A96" s="93">
        <v>6</v>
      </c>
      <c r="B96" s="102" t="s">
        <v>2889</v>
      </c>
      <c r="C96" s="102">
        <v>3</v>
      </c>
      <c r="D96" s="102">
        <v>2</v>
      </c>
      <c r="E96" s="102" t="s">
        <v>2887</v>
      </c>
      <c r="F96" s="102" t="str">
        <f t="shared" si="1"/>
        <v>632</v>
      </c>
      <c r="G96" s="102">
        <v>18.5</v>
      </c>
      <c r="H96" s="93">
        <v>11</v>
      </c>
    </row>
    <row r="97" spans="1:8">
      <c r="A97" s="93">
        <v>6</v>
      </c>
      <c r="B97" s="102" t="s">
        <v>2889</v>
      </c>
      <c r="C97" s="102">
        <v>3</v>
      </c>
      <c r="D97" s="102">
        <v>3</v>
      </c>
      <c r="E97" s="102" t="s">
        <v>2888</v>
      </c>
      <c r="F97" s="102" t="str">
        <f t="shared" si="1"/>
        <v>633</v>
      </c>
      <c r="G97" s="102">
        <v>18</v>
      </c>
      <c r="H97" s="93">
        <v>10.8</v>
      </c>
    </row>
    <row r="98" spans="1:8">
      <c r="A98" s="93">
        <v>6</v>
      </c>
      <c r="B98" s="102" t="s">
        <v>2890</v>
      </c>
      <c r="C98" s="102">
        <v>4</v>
      </c>
      <c r="D98" s="102">
        <v>1</v>
      </c>
      <c r="E98" s="102" t="s">
        <v>2886</v>
      </c>
      <c r="F98" s="102" t="str">
        <f t="shared" si="1"/>
        <v>641</v>
      </c>
      <c r="G98" s="102">
        <v>17</v>
      </c>
      <c r="H98" s="102">
        <v>10.199999999999999</v>
      </c>
    </row>
    <row r="99" spans="1:8">
      <c r="A99" s="93">
        <v>6</v>
      </c>
      <c r="B99" s="102" t="s">
        <v>2890</v>
      </c>
      <c r="C99" s="102">
        <v>4</v>
      </c>
      <c r="D99" s="102">
        <v>2</v>
      </c>
      <c r="E99" s="102" t="s">
        <v>2887</v>
      </c>
      <c r="F99" s="102" t="str">
        <f t="shared" si="1"/>
        <v>642</v>
      </c>
      <c r="G99" s="102">
        <v>18.5</v>
      </c>
      <c r="H99" s="93">
        <v>11</v>
      </c>
    </row>
    <row r="100" spans="1:8">
      <c r="A100" s="93">
        <v>6</v>
      </c>
      <c r="B100" s="102" t="s">
        <v>2890</v>
      </c>
      <c r="C100" s="102">
        <v>4</v>
      </c>
      <c r="D100" s="102">
        <v>3</v>
      </c>
      <c r="E100" s="102" t="s">
        <v>2888</v>
      </c>
      <c r="F100" s="102" t="str">
        <f t="shared" si="1"/>
        <v>643</v>
      </c>
      <c r="G100" s="102">
        <v>18</v>
      </c>
      <c r="H100" s="93">
        <v>10.8</v>
      </c>
    </row>
    <row r="101" spans="1:8">
      <c r="A101" s="93">
        <v>6</v>
      </c>
      <c r="B101" s="102" t="s">
        <v>2891</v>
      </c>
      <c r="C101" s="102">
        <v>1</v>
      </c>
      <c r="D101" s="102">
        <v>1</v>
      </c>
      <c r="E101" s="102" t="s">
        <v>2886</v>
      </c>
      <c r="F101" s="102" t="str">
        <f t="shared" si="1"/>
        <v>611</v>
      </c>
      <c r="G101" s="102">
        <v>17.5</v>
      </c>
      <c r="H101" s="93">
        <v>10.5</v>
      </c>
    </row>
    <row r="102" spans="1:8">
      <c r="A102" s="93">
        <v>6</v>
      </c>
      <c r="B102" s="102" t="s">
        <v>2891</v>
      </c>
      <c r="C102" s="102">
        <v>1</v>
      </c>
      <c r="D102" s="102">
        <v>2</v>
      </c>
      <c r="E102" s="102" t="s">
        <v>2887</v>
      </c>
      <c r="F102" s="102" t="str">
        <f t="shared" si="1"/>
        <v>612</v>
      </c>
      <c r="G102" s="102">
        <v>19</v>
      </c>
      <c r="H102" s="93">
        <v>11.4</v>
      </c>
    </row>
    <row r="103" spans="1:8">
      <c r="A103" s="93">
        <v>6</v>
      </c>
      <c r="B103" s="102" t="s">
        <v>2891</v>
      </c>
      <c r="C103" s="102">
        <v>1</v>
      </c>
      <c r="D103" s="102">
        <v>3</v>
      </c>
      <c r="E103" s="102" t="s">
        <v>2888</v>
      </c>
      <c r="F103" s="102" t="str">
        <f t="shared" si="1"/>
        <v>613</v>
      </c>
      <c r="G103" s="102">
        <v>18.5</v>
      </c>
      <c r="H103" s="93">
        <v>11</v>
      </c>
    </row>
    <row r="104" spans="1:8">
      <c r="A104" s="93">
        <v>6</v>
      </c>
      <c r="B104" s="102" t="s">
        <v>2892</v>
      </c>
      <c r="C104" s="102">
        <v>2</v>
      </c>
      <c r="D104" s="102">
        <v>1</v>
      </c>
      <c r="E104" s="102" t="s">
        <v>2886</v>
      </c>
      <c r="F104" s="102" t="str">
        <f t="shared" si="1"/>
        <v>621</v>
      </c>
      <c r="G104" s="102">
        <v>17.5</v>
      </c>
      <c r="H104" s="93">
        <v>10.5</v>
      </c>
    </row>
    <row r="105" spans="1:8">
      <c r="A105" s="93">
        <v>6</v>
      </c>
      <c r="B105" s="102" t="s">
        <v>2892</v>
      </c>
      <c r="C105" s="102">
        <v>2</v>
      </c>
      <c r="D105" s="102">
        <v>2</v>
      </c>
      <c r="E105" s="102" t="s">
        <v>2887</v>
      </c>
      <c r="F105" s="102" t="str">
        <f t="shared" si="1"/>
        <v>622</v>
      </c>
      <c r="G105" s="102">
        <v>19</v>
      </c>
      <c r="H105" s="93">
        <v>11.4</v>
      </c>
    </row>
    <row r="106" spans="1:8">
      <c r="A106" s="93">
        <v>6</v>
      </c>
      <c r="B106" s="102" t="s">
        <v>2892</v>
      </c>
      <c r="C106" s="102">
        <v>2</v>
      </c>
      <c r="D106" s="102">
        <v>3</v>
      </c>
      <c r="E106" s="102" t="s">
        <v>2888</v>
      </c>
      <c r="F106" s="102" t="str">
        <f t="shared" si="1"/>
        <v>623</v>
      </c>
      <c r="G106" s="102">
        <v>18.5</v>
      </c>
      <c r="H106" s="93">
        <v>11</v>
      </c>
    </row>
    <row r="107" spans="1:8">
      <c r="A107" s="93">
        <v>6</v>
      </c>
      <c r="B107" s="102" t="s">
        <v>2785</v>
      </c>
      <c r="C107" s="102">
        <v>7</v>
      </c>
      <c r="D107" s="102">
        <v>1</v>
      </c>
      <c r="E107" s="102" t="s">
        <v>2886</v>
      </c>
      <c r="F107" s="102" t="str">
        <f t="shared" si="1"/>
        <v>671</v>
      </c>
      <c r="G107" s="102">
        <v>18</v>
      </c>
      <c r="H107" s="93">
        <v>10.8</v>
      </c>
    </row>
    <row r="108" spans="1:8">
      <c r="A108" s="93">
        <v>6</v>
      </c>
      <c r="B108" s="102" t="s">
        <v>2785</v>
      </c>
      <c r="C108" s="102">
        <v>7</v>
      </c>
      <c r="D108" s="102">
        <v>2</v>
      </c>
      <c r="E108" s="102" t="s">
        <v>2887</v>
      </c>
      <c r="F108" s="102" t="str">
        <f t="shared" si="1"/>
        <v>672</v>
      </c>
      <c r="G108" s="102">
        <v>19</v>
      </c>
      <c r="H108" s="93">
        <v>11.4</v>
      </c>
    </row>
    <row r="109" spans="1:8">
      <c r="A109" s="93">
        <v>6</v>
      </c>
      <c r="B109" s="102" t="s">
        <v>2785</v>
      </c>
      <c r="C109" s="102">
        <v>7</v>
      </c>
      <c r="D109" s="102">
        <v>3</v>
      </c>
      <c r="E109" s="102" t="s">
        <v>2888</v>
      </c>
      <c r="F109" s="102" t="str">
        <f t="shared" si="1"/>
        <v>673</v>
      </c>
      <c r="G109" s="102">
        <v>19</v>
      </c>
      <c r="H109" s="93">
        <v>11.4</v>
      </c>
    </row>
  </sheetData>
  <phoneticPr fontId="6"/>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92581-E618-4845-9B2E-DE6583F7BF81}">
  <sheetPr codeName="Sheet27">
    <tabColor theme="9" tint="-0.499984740745262"/>
  </sheetPr>
  <dimension ref="A1:B4"/>
  <sheetViews>
    <sheetView showGridLines="0" workbookViewId="0"/>
  </sheetViews>
  <sheetFormatPr defaultRowHeight="13.5"/>
  <cols>
    <col min="2" max="2" width="9.875" bestFit="1" customWidth="1"/>
  </cols>
  <sheetData>
    <row r="1" spans="1:2">
      <c r="A1" s="16" t="s">
        <v>1520</v>
      </c>
      <c r="B1" s="16" t="s">
        <v>1521</v>
      </c>
    </row>
    <row r="2" spans="1:2">
      <c r="A2">
        <v>1</v>
      </c>
      <c r="B2" t="s">
        <v>213</v>
      </c>
    </row>
    <row r="3" spans="1:2">
      <c r="A3">
        <v>2</v>
      </c>
      <c r="B3" t="s">
        <v>214</v>
      </c>
    </row>
    <row r="4" spans="1:2">
      <c r="A4">
        <v>3</v>
      </c>
      <c r="B4" t="s">
        <v>1479</v>
      </c>
    </row>
  </sheetData>
  <phoneticPr fontId="6"/>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28F42-8E74-4985-BBA1-94C18DAC9466}">
  <sheetPr codeName="Sheet1"/>
  <dimension ref="B1:J63"/>
  <sheetViews>
    <sheetView showGridLines="0" zoomScaleNormal="100" workbookViewId="0">
      <selection activeCell="C23" sqref="C23"/>
    </sheetView>
  </sheetViews>
  <sheetFormatPr defaultColWidth="8.75" defaultRowHeight="16.5" customHeight="1"/>
  <cols>
    <col min="1" max="1" width="3" style="43" customWidth="1"/>
    <col min="2" max="2" width="23" style="43" customWidth="1"/>
    <col min="3" max="3" width="55.5" style="43" customWidth="1"/>
    <col min="4" max="4" width="8.25" style="43" customWidth="1"/>
    <col min="5" max="5" width="13.5" style="43" customWidth="1"/>
    <col min="6" max="9" width="21.375" style="43" customWidth="1"/>
    <col min="10" max="10" width="26.375" style="43" customWidth="1"/>
    <col min="11" max="16384" width="8.75" style="43"/>
  </cols>
  <sheetData>
    <row r="1" spans="2:10">
      <c r="B1" s="42" t="s">
        <v>1529</v>
      </c>
    </row>
    <row r="3" spans="2:10" ht="16.5" customHeight="1">
      <c r="E3" s="47" t="s">
        <v>1532</v>
      </c>
    </row>
    <row r="4" spans="2:10" ht="16.5" customHeight="1">
      <c r="B4" s="44" t="s">
        <v>1476</v>
      </c>
      <c r="C4" s="60"/>
      <c r="D4" s="46"/>
      <c r="E4" s="48">
        <v>1</v>
      </c>
      <c r="F4" s="49" t="s">
        <v>1478</v>
      </c>
      <c r="G4" s="49" t="s">
        <v>1524</v>
      </c>
      <c r="H4" s="49" t="s">
        <v>1480</v>
      </c>
      <c r="I4" s="49" t="s">
        <v>1489</v>
      </c>
    </row>
    <row r="5" spans="2:10" ht="16.5" customHeight="1">
      <c r="B5" s="44" t="s">
        <v>2907</v>
      </c>
      <c r="C5" s="65">
        <f>申込書!E8</f>
        <v>0</v>
      </c>
      <c r="D5" s="46"/>
      <c r="E5" s="55" t="s">
        <v>1481</v>
      </c>
      <c r="F5" s="90">
        <f>F13+F21+F29+F37+F45+F53+F61</f>
        <v>0</v>
      </c>
      <c r="G5" s="90">
        <f>G13+G21+G29+G37+G45+G53+G61</f>
        <v>0</v>
      </c>
      <c r="H5" s="90">
        <f>H13+H21+H29+H37+H45+H53+H61</f>
        <v>0</v>
      </c>
      <c r="I5" s="90">
        <f>SUM(F5:H5)</f>
        <v>0</v>
      </c>
    </row>
    <row r="6" spans="2:10" ht="16.5" customHeight="1">
      <c r="B6" s="44" t="s">
        <v>1523</v>
      </c>
      <c r="C6" s="45"/>
      <c r="D6" s="46"/>
      <c r="E6" s="55" t="s">
        <v>1535</v>
      </c>
      <c r="F6" s="90">
        <f xml:space="preserve">
IF(_xlfn.NUMBERVALUE(F14)=0,F13,F14)+
IF(_xlfn.NUMBERVALUE(F22)=0,F21,F22)+
IF(_xlfn.NUMBERVALUE(F30)=0,F29,F30)+
IF(_xlfn.NUMBERVALUE(F38)=0,F37,F38)+
IF(_xlfn.NUMBERVALUE(F46)=0,F45,F46)+
IF(_xlfn.NUMBERVALUE(F54)=0,F53,F54)+
IF(_xlfn.NUMBERVALUE(F62)=0,F61,F62)</f>
        <v>100</v>
      </c>
      <c r="G6" s="90">
        <f xml:space="preserve">
IF(_xlfn.NUMBERVALUE(G14)=0,G13,G14)+
IF(_xlfn.NUMBERVALUE(G22)=0,G21,G22)+
IF(_xlfn.NUMBERVALUE(G30)=0,G29,G30)+
IF(_xlfn.NUMBERVALUE(G38)=0,G37,G38)+
IF(_xlfn.NUMBERVALUE(G46)=0,G45,G46)+
IF(_xlfn.NUMBERVALUE(G54)=0,G53,G54)+
IF(_xlfn.NUMBERVALUE(G62)=0,G61,G62)</f>
        <v>200</v>
      </c>
      <c r="H6" s="90">
        <f xml:space="preserve">
IF(_xlfn.NUMBERVALUE(H14)=0,H13,H14)+
IF(_xlfn.NUMBERVALUE(H22)=0,H21,H22)+
IF(_xlfn.NUMBERVALUE(H30)=0,H29,H30)+
IF(_xlfn.NUMBERVALUE(H38)=0,H37,H38)+
IF(_xlfn.NUMBERVALUE(H46)=0,H45,H46)+
IF(_xlfn.NUMBERVALUE(H54)=0,H53,H54)+
IF(_xlfn.NUMBERVALUE(H62)=0,H61,H62)</f>
        <v>300</v>
      </c>
      <c r="I6" s="90">
        <f>SUM(F6:H6)</f>
        <v>600</v>
      </c>
    </row>
    <row r="7" spans="2:10" ht="16.5" customHeight="1">
      <c r="B7" s="91" t="s">
        <v>3135</v>
      </c>
      <c r="C7" s="60">
        <f>申込書!E7</f>
        <v>0</v>
      </c>
      <c r="D7" s="46"/>
      <c r="E7" s="55" t="s">
        <v>1526</v>
      </c>
      <c r="F7" s="90" t="e">
        <f ca="1">F15+F23+F31+F39+F47+F55+F63</f>
        <v>#NAME?</v>
      </c>
      <c r="G7" s="90" t="e">
        <f ca="1">G15+G23+G31+G39+G47+G55+G63</f>
        <v>#NAME?</v>
      </c>
      <c r="H7" s="90" t="e">
        <f ca="1">H15+H23+H31+H39+H47+H55+H63</f>
        <v>#NAME?</v>
      </c>
      <c r="I7" s="90" t="e">
        <f ca="1">SUM(F7:H7)</f>
        <v>#NAME?</v>
      </c>
    </row>
    <row r="8" spans="2:10" ht="16.5" customHeight="1">
      <c r="B8" s="51" t="s">
        <v>1516</v>
      </c>
      <c r="C8" s="52"/>
      <c r="D8" s="46"/>
    </row>
    <row r="9" spans="2:10" ht="16.5" customHeight="1">
      <c r="B9" s="53" t="s">
        <v>1498</v>
      </c>
      <c r="C9" s="54"/>
      <c r="D9" s="46"/>
      <c r="E9" s="47" t="s">
        <v>1554</v>
      </c>
    </row>
    <row r="10" spans="2:10" ht="16.5" customHeight="1">
      <c r="B10" s="51" t="s">
        <v>1477</v>
      </c>
      <c r="C10" s="60">
        <f>申込書!C88</f>
        <v>0</v>
      </c>
      <c r="D10" s="46"/>
      <c r="E10" s="48">
        <v>1</v>
      </c>
      <c r="F10" s="49" t="s">
        <v>1478</v>
      </c>
      <c r="G10" s="49" t="s">
        <v>1524</v>
      </c>
      <c r="H10" s="49" t="s">
        <v>1480</v>
      </c>
      <c r="I10" s="49" t="s">
        <v>1489</v>
      </c>
      <c r="J10" s="49" t="s">
        <v>1565</v>
      </c>
    </row>
    <row r="11" spans="2:10" ht="16.5" customHeight="1">
      <c r="B11" s="53" t="s">
        <v>3141</v>
      </c>
      <c r="C11" s="54">
        <f>申込書!C8</f>
        <v>0</v>
      </c>
      <c r="D11" s="46"/>
      <c r="E11" s="50" t="s">
        <v>242</v>
      </c>
      <c r="F11" s="41" t="e" cm="1">
        <f t="array" aca="1" ref="F11" ca="1">IF($C$6="",単価($E10,"戸建て",$C$5),単価($E10,"戸建て",$C$5)*(1-$C$6))</f>
        <v>#NAME?</v>
      </c>
      <c r="G11" s="41" t="e" cm="1">
        <f t="array" aca="1" ref="G11" ca="1">IF($C$6="",単価($E10,"集合",$C$5),単価($E10,"集合",$C$5)*(1-$C$6))</f>
        <v>#NAME?</v>
      </c>
      <c r="H11" s="41" t="e" cm="1">
        <f t="array" aca="1" ref="H11" ca="1">IF($C$6="",単価($E10,"全戸",$C$5),単価($E10,"全戸",$C$5)*(1-$C$6))</f>
        <v>#NAME?</v>
      </c>
      <c r="I11" s="20"/>
      <c r="J11" s="56">
        <f>申込書!C13</f>
        <v>0</v>
      </c>
    </row>
    <row r="12" spans="2:10" ht="16.5" customHeight="1">
      <c r="B12" s="53" t="s">
        <v>1499</v>
      </c>
      <c r="C12" s="52"/>
      <c r="D12" s="46"/>
      <c r="E12" s="50" t="s">
        <v>1531</v>
      </c>
      <c r="F12" s="40" t="str">
        <f>申込書!C41&amp;""</f>
        <v/>
      </c>
      <c r="G12" s="40" t="str">
        <f>IF(申込書!D41="","",申込書!D41)</f>
        <v/>
      </c>
      <c r="H12" s="40" t="str">
        <f>申込書!E41&amp;""</f>
        <v/>
      </c>
      <c r="I12" s="20"/>
      <c r="J12" s="49" t="s">
        <v>1566</v>
      </c>
    </row>
    <row r="13" spans="2:10" ht="16.5" customHeight="1">
      <c r="B13" s="53" t="s">
        <v>1537</v>
      </c>
      <c r="C13" s="56"/>
      <c r="D13" s="46"/>
      <c r="E13" s="55" t="s">
        <v>1481</v>
      </c>
      <c r="F13" s="21">
        <f>import_1!$E$5</f>
        <v>0</v>
      </c>
      <c r="G13" s="21">
        <f>import_1!$G$5</f>
        <v>0</v>
      </c>
      <c r="H13" s="21">
        <f>import_1!$I$5</f>
        <v>0</v>
      </c>
      <c r="I13" s="21">
        <f>SUM(F13:H13)</f>
        <v>0</v>
      </c>
      <c r="J13" s="56">
        <f>申込書!E13</f>
        <v>0</v>
      </c>
    </row>
    <row r="14" spans="2:10" ht="16.5" customHeight="1">
      <c r="B14" s="53" t="s">
        <v>1538</v>
      </c>
      <c r="C14" s="56"/>
      <c r="D14" s="46"/>
      <c r="E14" s="55" t="s">
        <v>1482</v>
      </c>
      <c r="F14" s="22" t="str">
        <f>申込書!C43&amp;""</f>
        <v/>
      </c>
      <c r="G14" s="22" t="str">
        <f>申込書!D43&amp;""</f>
        <v/>
      </c>
      <c r="H14" s="22" t="str">
        <f>申込書!E43&amp;""</f>
        <v/>
      </c>
      <c r="I14" s="21">
        <f>SUM(F14:H14)</f>
        <v>0</v>
      </c>
    </row>
    <row r="15" spans="2:10" ht="16.5" customHeight="1">
      <c r="B15" s="53" t="s">
        <v>1501</v>
      </c>
      <c r="C15" s="54"/>
      <c r="D15" s="46"/>
      <c r="E15" s="55" t="s">
        <v>1526</v>
      </c>
      <c r="F15" s="21" t="e">
        <f ca="1">IF(_xlfn.NUMBERVALUE(F12)&gt;0,IF(F14="",F12*F13,F12*F14),IF(F14="",F11*F13,F11*F14))</f>
        <v>#NAME?</v>
      </c>
      <c r="G15" s="21" t="e">
        <f ca="1">IF(_xlfn.NUMBERVALUE(G12)&gt;0,IF(G14="",G12*G13,G12*G14),IF(G14="",G11*G13,G11*G14))</f>
        <v>#NAME?</v>
      </c>
      <c r="H15" s="21" t="e">
        <f ca="1">IF(_xlfn.NUMBERVALUE(H12)&gt;0,IF(H14="",H12*H13,H12*H14),IF(H14="",H11*H13,H11*H14))</f>
        <v>#NAME?</v>
      </c>
      <c r="I15" s="21" t="e">
        <f ca="1">SUM(F15:H15)</f>
        <v>#NAME?</v>
      </c>
    </row>
    <row r="16" spans="2:10" ht="16.5" customHeight="1">
      <c r="B16" s="53" t="s">
        <v>1502</v>
      </c>
      <c r="C16" s="58"/>
      <c r="D16" s="46"/>
    </row>
    <row r="17" spans="2:10" ht="16.5" customHeight="1">
      <c r="B17" s="44" t="s">
        <v>1474</v>
      </c>
      <c r="C17" s="92" t="s">
        <v>3385</v>
      </c>
      <c r="D17" s="46"/>
      <c r="E17" s="47" t="s">
        <v>1549</v>
      </c>
    </row>
    <row r="18" spans="2:10" ht="16.5" customHeight="1">
      <c r="B18" s="53" t="s">
        <v>1503</v>
      </c>
      <c r="C18" s="61" t="s">
        <v>1539</v>
      </c>
      <c r="D18" s="46"/>
      <c r="E18" s="48">
        <v>2</v>
      </c>
      <c r="F18" s="49" t="s">
        <v>1478</v>
      </c>
      <c r="G18" s="49" t="s">
        <v>1524</v>
      </c>
      <c r="H18" s="49" t="s">
        <v>1480</v>
      </c>
      <c r="I18" s="49" t="s">
        <v>1489</v>
      </c>
      <c r="J18" s="49" t="s">
        <v>1565</v>
      </c>
    </row>
    <row r="19" spans="2:10" ht="16.5" customHeight="1">
      <c r="B19" s="51" t="s">
        <v>2912</v>
      </c>
      <c r="C19" s="62">
        <f>申込書!C82</f>
        <v>0</v>
      </c>
      <c r="D19" s="46"/>
      <c r="E19" s="50" t="s">
        <v>242</v>
      </c>
      <c r="F19" s="41" t="e" cm="1">
        <f t="array" aca="1" ref="F19" ca="1">IF($C$6="",単価($E18,"戸建て",$C$5),単価($E18,"戸建て",$C$5)*(1-$C$6))</f>
        <v>#NAME?</v>
      </c>
      <c r="G19" s="41" t="e" cm="1">
        <f t="array" aca="1" ref="G19" ca="1">IF($C$6="",単価($E18,"集合",$C$5),単価($E18,"集合",$C$5)*(1-$C$6))</f>
        <v>#NAME?</v>
      </c>
      <c r="H19" s="41" t="e" cm="1">
        <f t="array" aca="1" ref="H19" ca="1">IF($C$6="",単価($E18,"全戸",$C$5),単価($E18,"全戸",$C$5)*(1-$C$6))</f>
        <v>#NAME?</v>
      </c>
      <c r="I19" s="20"/>
      <c r="J19" s="56">
        <f>申込書!C15</f>
        <v>45323</v>
      </c>
    </row>
    <row r="20" spans="2:10">
      <c r="B20" s="51" t="s">
        <v>2914</v>
      </c>
      <c r="C20" s="63">
        <f>申込書!C83</f>
        <v>0</v>
      </c>
      <c r="D20" s="46"/>
      <c r="E20" s="50" t="s">
        <v>1531</v>
      </c>
      <c r="F20" s="40" t="str">
        <f>申込書!C47&amp;""</f>
        <v/>
      </c>
      <c r="G20" s="40" t="str">
        <f>申込書!D47&amp;""</f>
        <v/>
      </c>
      <c r="H20" s="40" t="str">
        <f>申込書!E47&amp;""</f>
        <v/>
      </c>
      <c r="I20" s="20"/>
      <c r="J20" s="49" t="s">
        <v>1566</v>
      </c>
    </row>
    <row r="21" spans="2:10" ht="16.5" customHeight="1">
      <c r="B21" s="51" t="s">
        <v>2911</v>
      </c>
      <c r="C21" s="60">
        <f>申込書!C84</f>
        <v>0</v>
      </c>
      <c r="D21" s="46"/>
      <c r="E21" s="55" t="s">
        <v>1481</v>
      </c>
      <c r="F21" s="21">
        <f>import_2!$E$5</f>
        <v>0</v>
      </c>
      <c r="G21" s="21">
        <f>import_2!$G$5</f>
        <v>0</v>
      </c>
      <c r="H21" s="21">
        <f>import_2!$I$5</f>
        <v>0</v>
      </c>
      <c r="I21" s="21">
        <f>SUM(F21:H21)</f>
        <v>0</v>
      </c>
      <c r="J21" s="56">
        <f>申込書!E15</f>
        <v>45324</v>
      </c>
    </row>
    <row r="22" spans="2:10" ht="16.5" customHeight="1">
      <c r="B22" s="44" t="s">
        <v>2913</v>
      </c>
      <c r="C22" s="63">
        <f>申込書!C85</f>
        <v>0</v>
      </c>
      <c r="D22" s="46"/>
      <c r="E22" s="55" t="s">
        <v>1482</v>
      </c>
      <c r="F22" s="22" t="str">
        <f>申込書!C49&amp;""</f>
        <v/>
      </c>
      <c r="G22" s="22" t="str">
        <f>申込書!D49&amp;""</f>
        <v/>
      </c>
      <c r="H22" s="22" t="str">
        <f>申込書!E49&amp;""</f>
        <v/>
      </c>
      <c r="I22" s="21">
        <f>SUM(F22:H22)</f>
        <v>0</v>
      </c>
    </row>
    <row r="23" spans="2:10" ht="16.5" customHeight="1">
      <c r="B23" s="51" t="s">
        <v>1483</v>
      </c>
      <c r="C23" s="67">
        <f>申込書!C86</f>
        <v>0</v>
      </c>
      <c r="D23" s="46"/>
      <c r="E23" s="55" t="s">
        <v>1526</v>
      </c>
      <c r="F23" s="21" t="e">
        <f ca="1">IF(_xlfn.NUMBERVALUE(F20)&gt;0,IF(F22="",F20*F21,F20*F22),IF(F22="",F19*F21,F19*F22))</f>
        <v>#NAME?</v>
      </c>
      <c r="G23" s="21" t="e">
        <f ca="1">IF(_xlfn.NUMBERVALUE(G20)&gt;0,IF(G22="",G20*G21,G20*G22),IF(G22="",G19*G21,G19*G22))</f>
        <v>#NAME?</v>
      </c>
      <c r="H23" s="21" t="e">
        <f ca="1">IF(_xlfn.NUMBERVALUE(H20)&gt;0,IF(H22="",H20*H21,H20*H22),IF(H22="",H19*H21,H19*H22))</f>
        <v>#NAME?</v>
      </c>
      <c r="I23" s="21" t="e">
        <f ca="1">SUM(F23:H23)</f>
        <v>#NAME?</v>
      </c>
    </row>
    <row r="24" spans="2:10" ht="16.5" customHeight="1">
      <c r="B24" s="59" t="s">
        <v>2910</v>
      </c>
      <c r="C24" s="64">
        <f>申込書!C87</f>
        <v>0</v>
      </c>
      <c r="D24" s="46"/>
    </row>
    <row r="25" spans="2:10" ht="16.5" customHeight="1">
      <c r="D25" s="46"/>
      <c r="E25" s="57" t="s">
        <v>1550</v>
      </c>
      <c r="F25" s="46"/>
      <c r="G25" s="46"/>
      <c r="H25" s="46"/>
      <c r="I25" s="46"/>
    </row>
    <row r="26" spans="2:10" ht="16.5" customHeight="1">
      <c r="D26" s="46"/>
      <c r="E26" s="48">
        <v>3</v>
      </c>
      <c r="F26" s="49" t="s">
        <v>1522</v>
      </c>
      <c r="G26" s="49" t="s">
        <v>1479</v>
      </c>
      <c r="H26" s="49" t="s">
        <v>1480</v>
      </c>
      <c r="I26" s="49" t="s">
        <v>1489</v>
      </c>
      <c r="J26" s="49" t="s">
        <v>1565</v>
      </c>
    </row>
    <row r="27" spans="2:10" ht="16.5" customHeight="1">
      <c r="D27" s="46"/>
      <c r="E27" s="50" t="s">
        <v>242</v>
      </c>
      <c r="F27" s="41" t="e" cm="1">
        <f t="array" aca="1" ref="F27" ca="1">IF($C$6="",単価($E26,"戸建て",$C$5),単価($E26,"戸建て",$C$5)*(1-$C$6))</f>
        <v>#NAME?</v>
      </c>
      <c r="G27" s="41" t="e" cm="1">
        <f t="array" aca="1" ref="G27" ca="1">IF($C$6="",単価($E26,"集合",$C$5),単価($E26,"集合",$C$5)*(1-$C$6))</f>
        <v>#NAME?</v>
      </c>
      <c r="H27" s="41" t="e" cm="1">
        <f t="array" aca="1" ref="H27" ca="1">IF($C$6="",単価($E26,"全戸",$C$5),単価($E26,"全戸",$C$5)*(1-$C$6))</f>
        <v>#NAME?</v>
      </c>
      <c r="I27" s="20"/>
      <c r="J27" s="56">
        <f>申込書!C17</f>
        <v>45352</v>
      </c>
    </row>
    <row r="28" spans="2:10" ht="16.5" customHeight="1">
      <c r="B28" s="50" t="s">
        <v>1484</v>
      </c>
      <c r="D28" s="46"/>
      <c r="E28" s="50" t="s">
        <v>1531</v>
      </c>
      <c r="F28" s="40" t="str">
        <f>申込書!C53&amp;""</f>
        <v/>
      </c>
      <c r="G28" s="40" t="str">
        <f>申込書!D53&amp;""</f>
        <v/>
      </c>
      <c r="H28" s="40" t="str">
        <f>申込書!E53&amp;""</f>
        <v/>
      </c>
      <c r="I28" s="20"/>
      <c r="J28" s="49" t="s">
        <v>1566</v>
      </c>
    </row>
    <row r="29" spans="2:10" ht="16.5" customHeight="1">
      <c r="B29" s="49" t="s">
        <v>2908</v>
      </c>
      <c r="C29" s="64">
        <f>申込書!B91</f>
        <v>0</v>
      </c>
      <c r="D29" s="46"/>
      <c r="E29" s="55" t="s">
        <v>1481</v>
      </c>
      <c r="F29" s="21">
        <f>import_3!$E$5</f>
        <v>0</v>
      </c>
      <c r="G29" s="21">
        <f>import_3!$G$5</f>
        <v>0</v>
      </c>
      <c r="H29" s="21">
        <f>import_3!$I$5</f>
        <v>0</v>
      </c>
      <c r="I29" s="21">
        <f>SUM(F29:H29)</f>
        <v>0</v>
      </c>
      <c r="J29" s="56">
        <f>申込書!E17</f>
        <v>45353</v>
      </c>
    </row>
    <row r="30" spans="2:10" ht="16.5" customHeight="1">
      <c r="B30" s="49" t="s">
        <v>2909</v>
      </c>
      <c r="C30" s="66">
        <f>申込書!C91</f>
        <v>0</v>
      </c>
      <c r="E30" s="55" t="s">
        <v>1482</v>
      </c>
      <c r="F30" s="22" t="str">
        <f>申込書!C55&amp;""</f>
        <v/>
      </c>
      <c r="G30" s="22" t="str">
        <f>申込書!D55&amp;""</f>
        <v/>
      </c>
      <c r="H30" s="22" t="str">
        <f>申込書!E55&amp;""</f>
        <v/>
      </c>
      <c r="I30" s="21">
        <f>SUM(F30:H30)</f>
        <v>0</v>
      </c>
    </row>
    <row r="31" spans="2:10" ht="16.5" customHeight="1">
      <c r="B31" s="49" t="s">
        <v>1490</v>
      </c>
      <c r="C31" s="64">
        <f>申込書!D91</f>
        <v>0</v>
      </c>
      <c r="D31" s="46"/>
      <c r="E31" s="55" t="s">
        <v>1525</v>
      </c>
      <c r="F31" s="21" t="e">
        <f ca="1">IF(_xlfn.NUMBERVALUE(F28)&gt;0,IF(F30="",F28*F29,F28*F30),IF(F30="",F27*F29,F27*F30))</f>
        <v>#NAME?</v>
      </c>
      <c r="G31" s="21" t="e">
        <f ca="1">IF(_xlfn.NUMBERVALUE(G28)&gt;0,IF(G30="",G28*G29,G28*G30),IF(G30="",G27*G29,G27*G30))</f>
        <v>#NAME?</v>
      </c>
      <c r="H31" s="21" t="e">
        <f ca="1">IF(_xlfn.NUMBERVALUE(H28)&gt;0,IF(H30="",H28*H29,H28*H30),IF(H30="",H27*H29,H27*H30))</f>
        <v>#NAME?</v>
      </c>
      <c r="I31" s="21" t="e">
        <f ca="1">SUM(F31:H31)</f>
        <v>#NAME?</v>
      </c>
    </row>
    <row r="33" spans="2:10" ht="16.5" customHeight="1">
      <c r="B33" s="50" t="s">
        <v>1485</v>
      </c>
      <c r="E33" s="47" t="s">
        <v>1555</v>
      </c>
    </row>
    <row r="34" spans="2:10" ht="16.5" customHeight="1">
      <c r="B34" s="49" t="s">
        <v>2908</v>
      </c>
      <c r="C34" s="64">
        <f>申込書!B92</f>
        <v>0</v>
      </c>
      <c r="E34" s="48">
        <v>4</v>
      </c>
      <c r="F34" s="49" t="s">
        <v>1522</v>
      </c>
      <c r="G34" s="49" t="s">
        <v>1479</v>
      </c>
      <c r="H34" s="49" t="s">
        <v>1480</v>
      </c>
      <c r="I34" s="49" t="s">
        <v>1489</v>
      </c>
      <c r="J34" s="49" t="s">
        <v>1565</v>
      </c>
    </row>
    <row r="35" spans="2:10" ht="16.5" customHeight="1">
      <c r="B35" s="49" t="s">
        <v>2909</v>
      </c>
      <c r="C35" s="66">
        <f>申込書!C92</f>
        <v>0</v>
      </c>
      <c r="E35" s="50" t="s">
        <v>242</v>
      </c>
      <c r="F35" s="41" t="e" cm="1">
        <f t="array" aca="1" ref="F35" ca="1">IF($C$6="",単価($E34,"戸建て",$C$5),単価($E34,"戸建て",$C$5)*(1-$C$6))</f>
        <v>#NAME?</v>
      </c>
      <c r="G35" s="41" t="e" cm="1">
        <f t="array" aca="1" ref="G35" ca="1">IF($C$6="",単価($E34,"集合",$C$5),単価($E34,"集合",$C$5)*(1-$C$6))</f>
        <v>#NAME?</v>
      </c>
      <c r="H35" s="41" t="e" cm="1">
        <f t="array" aca="1" ref="H35" ca="1">IF($C$6="",単価($E34,"全戸",$C$5),単価($E34,"全戸",$C$5)*(1-$C$6))</f>
        <v>#NAME?</v>
      </c>
      <c r="I35" s="20"/>
      <c r="J35" s="56">
        <f>申込書!C19</f>
        <v>45383</v>
      </c>
    </row>
    <row r="36" spans="2:10" ht="16.5" customHeight="1">
      <c r="B36" s="49" t="s">
        <v>1490</v>
      </c>
      <c r="C36" s="64">
        <f>申込書!D92</f>
        <v>0</v>
      </c>
      <c r="E36" s="50" t="s">
        <v>1531</v>
      </c>
      <c r="F36" s="40" t="str">
        <f>申込書!C59&amp;""</f>
        <v/>
      </c>
      <c r="G36" s="40" t="str">
        <f>申込書!D59&amp;""</f>
        <v/>
      </c>
      <c r="H36" s="40" t="str">
        <f>申込書!E59&amp;""</f>
        <v/>
      </c>
      <c r="I36" s="20"/>
      <c r="J36" s="49" t="s">
        <v>1566</v>
      </c>
    </row>
    <row r="37" spans="2:10" ht="16.5" customHeight="1">
      <c r="E37" s="55" t="s">
        <v>1481</v>
      </c>
      <c r="F37" s="21">
        <f>import_4!$E$5</f>
        <v>0</v>
      </c>
      <c r="G37" s="21">
        <f>import_4!$G$5</f>
        <v>0</v>
      </c>
      <c r="H37" s="21">
        <f>import_4!$I$5</f>
        <v>0</v>
      </c>
      <c r="I37" s="21">
        <f>SUM(F37:H37)</f>
        <v>0</v>
      </c>
      <c r="J37" s="56">
        <f>申込書!E19</f>
        <v>45384</v>
      </c>
    </row>
    <row r="38" spans="2:10" ht="16.5" customHeight="1">
      <c r="B38" s="50" t="s">
        <v>1486</v>
      </c>
      <c r="E38" s="55" t="s">
        <v>1482</v>
      </c>
      <c r="F38" s="22" t="str">
        <f>申込書!C61&amp;""</f>
        <v/>
      </c>
      <c r="G38" s="22" t="str">
        <f>申込書!D61&amp;""</f>
        <v/>
      </c>
      <c r="H38" s="22" t="str">
        <f>申込書!E61&amp;""</f>
        <v/>
      </c>
      <c r="I38" s="21">
        <f>SUM(F38:H38)</f>
        <v>0</v>
      </c>
    </row>
    <row r="39" spans="2:10" ht="16.5" customHeight="1">
      <c r="B39" s="49" t="s">
        <v>2908</v>
      </c>
      <c r="C39" s="64">
        <f>申込書!B93</f>
        <v>0</v>
      </c>
      <c r="E39" s="55" t="s">
        <v>1525</v>
      </c>
      <c r="F39" s="21" t="e">
        <f ca="1">IF(_xlfn.NUMBERVALUE(F36)&gt;0,IF(F38="",F36*F37,F36*F38),IF(F38="",F35*F37,F35*F38))</f>
        <v>#NAME?</v>
      </c>
      <c r="G39" s="21" t="e">
        <f ca="1">IF(_xlfn.NUMBERVALUE(G36)&gt;0,IF(G38="",G36*G37,G36*G38),IF(G38="",G35*G37,G35*G38))</f>
        <v>#NAME?</v>
      </c>
      <c r="H39" s="21" t="e">
        <f ca="1">IF(_xlfn.NUMBERVALUE(H36)&gt;0,IF(H38="",H36*H37,H36*H38),IF(H38="",H35*H37,H35*H38))</f>
        <v>#NAME?</v>
      </c>
      <c r="I39" s="21" t="e">
        <f ca="1">SUM(F39:H39)</f>
        <v>#NAME?</v>
      </c>
    </row>
    <row r="40" spans="2:10" ht="16.5" customHeight="1">
      <c r="B40" s="49" t="s">
        <v>2909</v>
      </c>
      <c r="C40" s="66">
        <f>申込書!C93</f>
        <v>0</v>
      </c>
    </row>
    <row r="41" spans="2:10" ht="16.5" customHeight="1">
      <c r="B41" s="49" t="s">
        <v>1490</v>
      </c>
      <c r="C41" s="64">
        <f>申込書!D93</f>
        <v>0</v>
      </c>
      <c r="E41" s="47" t="s">
        <v>1556</v>
      </c>
    </row>
    <row r="42" spans="2:10" ht="16.5" customHeight="1">
      <c r="E42" s="48">
        <v>5</v>
      </c>
      <c r="F42" s="49" t="s">
        <v>1522</v>
      </c>
      <c r="G42" s="49" t="s">
        <v>1479</v>
      </c>
      <c r="H42" s="49" t="s">
        <v>1480</v>
      </c>
      <c r="I42" s="49" t="s">
        <v>1489</v>
      </c>
      <c r="J42" s="49" t="s">
        <v>1565</v>
      </c>
    </row>
    <row r="43" spans="2:10" ht="16.5" customHeight="1">
      <c r="B43" s="43" t="s">
        <v>2915</v>
      </c>
      <c r="E43" s="50" t="s">
        <v>242</v>
      </c>
      <c r="F43" s="41" t="e" cm="1">
        <f t="array" aca="1" ref="F43" ca="1">IF($C$6="",単価($E42,"戸建て",$C$5),単価($E42,"戸建て",$C$5)*(1-$C$6))</f>
        <v>#NAME?</v>
      </c>
      <c r="G43" s="41" t="e" cm="1">
        <f t="array" aca="1" ref="G43" ca="1">IF($C$6="",単価($E42,"集合",$C$5),単価($E42,"集合",$C$5)*(1-$C$6))</f>
        <v>#NAME?</v>
      </c>
      <c r="H43" s="41" t="e" cm="1">
        <f t="array" aca="1" ref="H43" ca="1">IF($C$6="",単価($E42,"全戸",$C$5),単価($E42,"全戸",$C$5)*(1-$C$6))</f>
        <v>#NAME?</v>
      </c>
      <c r="I43" s="20"/>
      <c r="J43" s="56">
        <f>申込書!C21</f>
        <v>45413</v>
      </c>
    </row>
    <row r="44" spans="2:10" ht="16.5" customHeight="1">
      <c r="E44" s="50" t="s">
        <v>1531</v>
      </c>
      <c r="F44" s="40" t="str">
        <f>申込書!C65&amp;""</f>
        <v/>
      </c>
      <c r="G44" s="40" t="str">
        <f>申込書!D65&amp;""</f>
        <v/>
      </c>
      <c r="H44" s="40" t="str">
        <f>申込書!E65&amp;""</f>
        <v/>
      </c>
      <c r="I44" s="20"/>
      <c r="J44" s="49" t="s">
        <v>1566</v>
      </c>
    </row>
    <row r="45" spans="2:10" ht="16.5" customHeight="1">
      <c r="E45" s="55" t="s">
        <v>1481</v>
      </c>
      <c r="F45" s="21">
        <f>import_5!$E$5</f>
        <v>0</v>
      </c>
      <c r="G45" s="21">
        <f>import_5!$G$5</f>
        <v>0</v>
      </c>
      <c r="H45" s="21">
        <f>import_5!$I$5</f>
        <v>0</v>
      </c>
      <c r="I45" s="21">
        <f>SUM(F45:H45)</f>
        <v>0</v>
      </c>
      <c r="J45" s="56">
        <f>申込書!E21</f>
        <v>45414</v>
      </c>
    </row>
    <row r="46" spans="2:10" ht="16.5" customHeight="1">
      <c r="E46" s="55" t="s">
        <v>1482</v>
      </c>
      <c r="F46" s="22" t="str">
        <f>申込書!C67&amp;""</f>
        <v/>
      </c>
      <c r="G46" s="22" t="str">
        <f>申込書!D67&amp;""</f>
        <v/>
      </c>
      <c r="H46" s="22" t="str">
        <f>申込書!E67&amp;""</f>
        <v/>
      </c>
      <c r="I46" s="21">
        <f>SUM(F46:H46)</f>
        <v>0</v>
      </c>
    </row>
    <row r="47" spans="2:10" ht="16.5" customHeight="1">
      <c r="E47" s="55" t="s">
        <v>1525</v>
      </c>
      <c r="F47" s="21" t="e">
        <f ca="1">IF(_xlfn.NUMBERVALUE(F44)&gt;0,IF(F46="",F44*F45,F44*F46),IF(F46="",F43*F45,F43*F46))</f>
        <v>#NAME?</v>
      </c>
      <c r="G47" s="21" t="e">
        <f ca="1">IF(_xlfn.NUMBERVALUE(G44)&gt;0,IF(G46="",G44*G45,G44*G46),IF(G46="",G43*G45,G43*G46))</f>
        <v>#NAME?</v>
      </c>
      <c r="H47" s="21" t="e">
        <f ca="1">IF(_xlfn.NUMBERVALUE(H44)&gt;0,IF(H46="",H44*H45,H44*H46),IF(H46="",H43*H45,H43*H46))</f>
        <v>#NAME?</v>
      </c>
      <c r="I47" s="21" t="e">
        <f ca="1">SUM(F47:H47)</f>
        <v>#NAME?</v>
      </c>
    </row>
    <row r="49" spans="5:10" ht="16.5" customHeight="1">
      <c r="E49" s="47" t="s">
        <v>1553</v>
      </c>
    </row>
    <row r="50" spans="5:10" ht="16.5" customHeight="1">
      <c r="E50" s="48">
        <v>6</v>
      </c>
      <c r="F50" s="49" t="s">
        <v>1522</v>
      </c>
      <c r="G50" s="49" t="s">
        <v>1479</v>
      </c>
      <c r="H50" s="49" t="s">
        <v>1480</v>
      </c>
      <c r="I50" s="49" t="s">
        <v>1489</v>
      </c>
      <c r="J50" s="49" t="s">
        <v>1565</v>
      </c>
    </row>
    <row r="51" spans="5:10" ht="16.5" customHeight="1">
      <c r="E51" s="50" t="s">
        <v>242</v>
      </c>
      <c r="F51" s="41" t="e" cm="1">
        <f t="array" aca="1" ref="F51" ca="1">IF($C$6="",単価($E50,"戸建て",$C$5),単価($E50,"戸建て",$C$5)*(1-$C$6))</f>
        <v>#NAME?</v>
      </c>
      <c r="G51" s="41" t="e" cm="1">
        <f t="array" aca="1" ref="G51" ca="1">IF($C$6="",単価($E50,"集合",$C$5),単価($E50,"集合",$C$5)*(1-$C$6))</f>
        <v>#NAME?</v>
      </c>
      <c r="H51" s="41" t="e" cm="1">
        <f t="array" aca="1" ref="H51" ca="1">IF($C$6="",単価($E50,"全戸",$C$5),単価($E50,"全戸",$C$5)*(1-$C$6))</f>
        <v>#NAME?</v>
      </c>
      <c r="I51" s="20"/>
      <c r="J51" s="56">
        <f>申込書!C23</f>
        <v>45444</v>
      </c>
    </row>
    <row r="52" spans="5:10" ht="16.5" customHeight="1">
      <c r="E52" s="50" t="s">
        <v>1531</v>
      </c>
      <c r="F52" s="40" t="str">
        <f>申込書!C71&amp;""</f>
        <v/>
      </c>
      <c r="G52" s="40" t="str">
        <f>申込書!D71&amp;""</f>
        <v/>
      </c>
      <c r="H52" s="40" t="str">
        <f>申込書!E71&amp;""</f>
        <v/>
      </c>
      <c r="I52" s="20"/>
      <c r="J52" s="49" t="s">
        <v>1566</v>
      </c>
    </row>
    <row r="53" spans="5:10" ht="16.5" customHeight="1">
      <c r="E53" s="55" t="s">
        <v>1481</v>
      </c>
      <c r="F53" s="21">
        <f>import_6!$E$5</f>
        <v>0</v>
      </c>
      <c r="G53" s="21">
        <f>import_6!$G$5</f>
        <v>0</v>
      </c>
      <c r="H53" s="21">
        <f>import_6!$I$5</f>
        <v>0</v>
      </c>
      <c r="I53" s="21">
        <f>SUM(F53:H53)</f>
        <v>0</v>
      </c>
      <c r="J53" s="56">
        <f>申込書!E23</f>
        <v>45445</v>
      </c>
    </row>
    <row r="54" spans="5:10" ht="16.5" customHeight="1">
      <c r="E54" s="55" t="s">
        <v>1482</v>
      </c>
      <c r="F54" s="22" t="str">
        <f>申込書!C73&amp;""</f>
        <v/>
      </c>
      <c r="G54" s="22" t="str">
        <f>申込書!D73&amp;""</f>
        <v/>
      </c>
      <c r="H54" s="22" t="str">
        <f>申込書!E73&amp;""</f>
        <v/>
      </c>
      <c r="I54" s="21">
        <f>SUM(F54:H54)</f>
        <v>0</v>
      </c>
    </row>
    <row r="55" spans="5:10" ht="16.5" customHeight="1">
      <c r="E55" s="55" t="s">
        <v>1525</v>
      </c>
      <c r="F55" s="21" t="e">
        <f ca="1">IF(_xlfn.NUMBERVALUE(F52)&gt;0,IF(F54="",F52*F53,F52*F54),IF(F54="",F51*F53,F51*F54))</f>
        <v>#NAME?</v>
      </c>
      <c r="G55" s="21" t="e">
        <f ca="1">IF(_xlfn.NUMBERVALUE(G52)&gt;0,IF(G54="",G52*G53,G52*G54),IF(G54="",G51*G53,G51*G54))</f>
        <v>#NAME?</v>
      </c>
      <c r="H55" s="21" t="e">
        <f ca="1">IF(_xlfn.NUMBERVALUE(H52)&gt;0,IF(H54="",H52*H53,H52*H54),IF(H54="",H51*H53,H51*H54))</f>
        <v>#NAME?</v>
      </c>
      <c r="I55" s="21" t="e">
        <f ca="1">SUM(F55:H55)</f>
        <v>#NAME?</v>
      </c>
    </row>
    <row r="57" spans="5:10" ht="16.5" customHeight="1">
      <c r="E57" s="47" t="s">
        <v>3358</v>
      </c>
    </row>
    <row r="58" spans="5:10" ht="16.5" customHeight="1">
      <c r="E58" s="48">
        <v>7</v>
      </c>
      <c r="F58" s="49" t="s">
        <v>1522</v>
      </c>
      <c r="G58" s="49" t="s">
        <v>1479</v>
      </c>
      <c r="H58" s="49" t="s">
        <v>1480</v>
      </c>
      <c r="I58" s="49" t="s">
        <v>1489</v>
      </c>
      <c r="J58" s="49" t="s">
        <v>1565</v>
      </c>
    </row>
    <row r="59" spans="5:10" ht="16.5" customHeight="1">
      <c r="E59" s="50" t="s">
        <v>242</v>
      </c>
      <c r="F59" s="41" t="e" cm="1">
        <f t="array" aca="1" ref="F59" ca="1">IF($C$6="",単価($E58,"戸建て",$C$5),単価($E58,"戸建て",$C$5)*(1-$C$6))</f>
        <v>#NAME?</v>
      </c>
      <c r="G59" s="41" t="e" cm="1">
        <f t="array" aca="1" ref="G59" ca="1">IF($C$6="",単価($E58,"集合",$C$5),単価($E58,"集合",$C$5)*(1-$C$6))</f>
        <v>#NAME?</v>
      </c>
      <c r="H59" s="41" t="e" cm="1">
        <f t="array" aca="1" ref="H59" ca="1">IF($C$6="",単価($E58,"全戸",$C$5),単価($E58,"全戸",$C$5)*(1-$C$6))</f>
        <v>#NAME?</v>
      </c>
      <c r="I59" s="20"/>
      <c r="J59" s="56">
        <f>申込書!C25</f>
        <v>45474</v>
      </c>
    </row>
    <row r="60" spans="5:10" ht="16.5" customHeight="1">
      <c r="E60" s="50" t="s">
        <v>1531</v>
      </c>
      <c r="F60" s="40" t="str">
        <f>申込書!C77&amp;""</f>
        <v>1</v>
      </c>
      <c r="G60" s="40" t="str">
        <f>申込書!D77&amp;""</f>
        <v>2</v>
      </c>
      <c r="H60" s="40" t="str">
        <f>申込書!E77&amp;""</f>
        <v>3</v>
      </c>
      <c r="I60" s="20"/>
      <c r="J60" s="49" t="s">
        <v>1566</v>
      </c>
    </row>
    <row r="61" spans="5:10" ht="16.5" customHeight="1">
      <c r="E61" s="55" t="s">
        <v>1481</v>
      </c>
      <c r="F61" s="21">
        <f>import_6!$E$5</f>
        <v>0</v>
      </c>
      <c r="G61" s="21">
        <f>import_6!$G$5</f>
        <v>0</v>
      </c>
      <c r="H61" s="21">
        <f>import_6!$I$5</f>
        <v>0</v>
      </c>
      <c r="I61" s="21">
        <f>SUM(F61:H61)</f>
        <v>0</v>
      </c>
      <c r="J61" s="56">
        <f>申込書!E25</f>
        <v>45475</v>
      </c>
    </row>
    <row r="62" spans="5:10" ht="16.5" customHeight="1">
      <c r="E62" s="55" t="s">
        <v>1482</v>
      </c>
      <c r="F62" s="22" t="str">
        <f>申込書!C79&amp;""</f>
        <v>100</v>
      </c>
      <c r="G62" s="22" t="str">
        <f>申込書!D79&amp;""</f>
        <v>200</v>
      </c>
      <c r="H62" s="22" t="str">
        <f>申込書!E79&amp;""</f>
        <v>300</v>
      </c>
      <c r="I62" s="21">
        <f>SUM(F62:H62)</f>
        <v>0</v>
      </c>
    </row>
    <row r="63" spans="5:10" ht="16.5" customHeight="1">
      <c r="E63" s="55" t="s">
        <v>1525</v>
      </c>
      <c r="F63" s="21">
        <f>IF(_xlfn.NUMBERVALUE(F60)&gt;0,IF(F62="",F60*F61,F60*F62),IF(F62="",F59*F61,F59*F62))</f>
        <v>100</v>
      </c>
      <c r="G63" s="21">
        <f>IF(_xlfn.NUMBERVALUE(G60)&gt;0,IF(G62="",G60*G61,G60*G62),IF(G62="",G59*G61,G59*G62))</f>
        <v>400</v>
      </c>
      <c r="H63" s="21">
        <f>IF(_xlfn.NUMBERVALUE(H60)&gt;0,IF(H62="",H60*H61,H60*H62),IF(H62="",H59*H61,H59*H62))</f>
        <v>900</v>
      </c>
      <c r="I63" s="21">
        <f>SUM(F63:H63)</f>
        <v>1400</v>
      </c>
    </row>
  </sheetData>
  <phoneticPr fontId="6"/>
  <dataValidations count="2">
    <dataValidation type="list" showInputMessage="1" showErrorMessage="1" sqref="C24" xr:uid="{40A9E02F-5790-4925-9648-2C6B3DADD859}">
      <formula1>"　,保管"</formula1>
    </dataValidation>
    <dataValidation imeMode="off" allowBlank="1" showInputMessage="1" showErrorMessage="1" sqref="C16:C17" xr:uid="{48A509A6-0509-486C-B024-192F3214FB35}"/>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showInputMessage="1" showErrorMessage="1" xr:uid="{1273A22E-4412-406C-8380-3BAEC4DD5858}">
          <x14:formula1>
            <xm:f>channel!$D:$D</xm:f>
          </x14:formula1>
          <xm:sqref>C19</xm:sqref>
        </x14:dataValidation>
        <x14:dataValidation type="list" showInputMessage="1" showErrorMessage="1" prompt="新規の場合のみ入力してください" xr:uid="{881E7856-872B-4CF0-97CE-F5B18AD475E3}">
          <x14:formula1>
            <xm:f>channel!$A:$A</xm:f>
          </x14:formula1>
          <xm:sqref>C20</xm:sqref>
        </x14:dataValidation>
        <x14:dataValidation type="list" showInputMessage="1" showErrorMessage="1" xr:uid="{244C13EA-2F01-4B75-A37A-0EADBC229412}">
          <x14:formula1>
            <xm:f>sector!$A:$A</xm:f>
          </x14:formula1>
          <xm:sqref>C22</xm:sqref>
        </x14:dataValidation>
        <x14:dataValidation type="list" allowBlank="1" showInputMessage="1" showErrorMessage="1" xr:uid="{6C9D2086-A7DB-4061-A281-39682B4C2A8F}">
          <x14:formula1>
            <xm:f>channel!$G$2:$G$3</xm:f>
          </x14:formula1>
          <xm:sqref>C21</xm:sqref>
        </x14:dataValidation>
        <x14:dataValidation type="list" showInputMessage="1" showErrorMessage="1" xr:uid="{AFF7468C-A738-477C-8758-0D95BD8E2260}">
          <x14:formula1>
            <xm:f>caution!$A$2:$A$11</xm:f>
          </x14:formula1>
          <xm:sqref>C29 C34 C39</xm:sqref>
        </x14:dataValidation>
        <x14:dataValidation type="list" showInputMessage="1" xr:uid="{D47B5FAC-2AE3-4E6E-87C7-56D83505A781}">
          <x14:formula1>
            <xm:f>caution!$A$14:$A$23</xm:f>
          </x14:formula1>
          <xm:sqref>C30 C35 C40</xm:sqref>
        </x14:dataValidation>
        <x14:dataValidation type="list" showInputMessage="1" showErrorMessage="1" xr:uid="{EFB3F784-0EB2-49E7-B743-FC4FCD0ECE5C}">
          <x14:formula1>
            <xm:f>shouhin!$A:$A</xm:f>
          </x14:formula1>
          <xm:sqref>C5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0" tint="-0.499984740745262"/>
  </sheetPr>
  <dimension ref="A2:B58"/>
  <sheetViews>
    <sheetView workbookViewId="0">
      <selection activeCell="E16" sqref="E16"/>
    </sheetView>
  </sheetViews>
  <sheetFormatPr defaultColWidth="9" defaultRowHeight="18.75"/>
  <cols>
    <col min="1" max="1" width="40" style="3" bestFit="1" customWidth="1"/>
    <col min="2" max="2" width="6.125" style="4" bestFit="1" customWidth="1"/>
    <col min="3" max="16384" width="9" style="3"/>
  </cols>
  <sheetData>
    <row r="2" spans="1:2">
      <c r="A2" s="3" t="s">
        <v>223</v>
      </c>
      <c r="B2" s="4">
        <v>0</v>
      </c>
    </row>
    <row r="3" spans="1:2">
      <c r="A3" s="3" t="s">
        <v>3274</v>
      </c>
      <c r="B3" s="4">
        <v>10</v>
      </c>
    </row>
    <row r="4" spans="1:2">
      <c r="A4" s="3" t="s">
        <v>3275</v>
      </c>
      <c r="B4" s="4">
        <v>20</v>
      </c>
    </row>
    <row r="5" spans="1:2">
      <c r="A5" s="3" t="s">
        <v>3276</v>
      </c>
      <c r="B5" s="4">
        <v>30</v>
      </c>
    </row>
    <row r="6" spans="1:2">
      <c r="A6" s="3" t="s">
        <v>3277</v>
      </c>
      <c r="B6" s="4">
        <v>40</v>
      </c>
    </row>
    <row r="7" spans="1:2">
      <c r="A7" s="3" t="s">
        <v>3278</v>
      </c>
      <c r="B7" s="4">
        <v>50</v>
      </c>
    </row>
    <row r="8" spans="1:2">
      <c r="A8" s="3" t="s">
        <v>3279</v>
      </c>
      <c r="B8" s="4">
        <v>60</v>
      </c>
    </row>
    <row r="9" spans="1:2">
      <c r="A9" s="3" t="s">
        <v>3280</v>
      </c>
      <c r="B9" s="4">
        <v>70</v>
      </c>
    </row>
    <row r="10" spans="1:2">
      <c r="A10" s="3" t="s">
        <v>3281</v>
      </c>
      <c r="B10" s="4">
        <v>80</v>
      </c>
    </row>
    <row r="11" spans="1:2">
      <c r="A11" s="3" t="s">
        <v>3282</v>
      </c>
      <c r="B11" s="4">
        <v>90</v>
      </c>
    </row>
    <row r="12" spans="1:2">
      <c r="A12" s="3" t="s">
        <v>3283</v>
      </c>
      <c r="B12" s="4">
        <v>100</v>
      </c>
    </row>
    <row r="13" spans="1:2">
      <c r="A13" s="3" t="s">
        <v>224</v>
      </c>
      <c r="B13" s="4">
        <v>110</v>
      </c>
    </row>
    <row r="14" spans="1:2">
      <c r="A14" s="3" t="s">
        <v>3284</v>
      </c>
      <c r="B14" s="4">
        <v>120</v>
      </c>
    </row>
    <row r="15" spans="1:2">
      <c r="A15" s="3" t="s">
        <v>3285</v>
      </c>
      <c r="B15" s="4">
        <v>130</v>
      </c>
    </row>
    <row r="16" spans="1:2">
      <c r="A16" s="3" t="s">
        <v>3286</v>
      </c>
      <c r="B16" s="4">
        <v>140</v>
      </c>
    </row>
    <row r="17" spans="1:2">
      <c r="A17" s="3" t="s">
        <v>3287</v>
      </c>
      <c r="B17" s="4">
        <v>150</v>
      </c>
    </row>
    <row r="18" spans="1:2">
      <c r="A18" s="3" t="s">
        <v>3288</v>
      </c>
      <c r="B18" s="4">
        <v>160</v>
      </c>
    </row>
    <row r="19" spans="1:2">
      <c r="A19" s="3" t="s">
        <v>3289</v>
      </c>
      <c r="B19" s="4">
        <v>170</v>
      </c>
    </row>
    <row r="20" spans="1:2">
      <c r="A20" s="3" t="s">
        <v>3290</v>
      </c>
      <c r="B20" s="4">
        <v>180</v>
      </c>
    </row>
    <row r="21" spans="1:2">
      <c r="A21" s="3" t="s">
        <v>3291</v>
      </c>
      <c r="B21" s="4">
        <v>190</v>
      </c>
    </row>
    <row r="22" spans="1:2">
      <c r="A22" s="3" t="s">
        <v>3292</v>
      </c>
      <c r="B22" s="4">
        <v>200</v>
      </c>
    </row>
    <row r="23" spans="1:2">
      <c r="A23" s="3" t="s">
        <v>3293</v>
      </c>
      <c r="B23" s="4">
        <v>210</v>
      </c>
    </row>
    <row r="24" spans="1:2">
      <c r="A24" s="3" t="s">
        <v>3294</v>
      </c>
      <c r="B24" s="4">
        <v>220</v>
      </c>
    </row>
    <row r="25" spans="1:2">
      <c r="A25" s="3" t="s">
        <v>3378</v>
      </c>
      <c r="B25" s="4">
        <v>230</v>
      </c>
    </row>
    <row r="26" spans="1:2">
      <c r="A26" s="3" t="s">
        <v>3295</v>
      </c>
      <c r="B26" s="4">
        <v>240</v>
      </c>
    </row>
    <row r="27" spans="1:2">
      <c r="A27" s="3" t="s">
        <v>3296</v>
      </c>
      <c r="B27" s="4">
        <v>250</v>
      </c>
    </row>
    <row r="28" spans="1:2">
      <c r="A28" s="3" t="s">
        <v>3297</v>
      </c>
      <c r="B28" s="4">
        <v>260</v>
      </c>
    </row>
    <row r="29" spans="1:2">
      <c r="A29" s="3" t="s">
        <v>3298</v>
      </c>
      <c r="B29" s="4">
        <v>270</v>
      </c>
    </row>
    <row r="30" spans="1:2">
      <c r="A30" s="3" t="s">
        <v>3299</v>
      </c>
      <c r="B30" s="4">
        <v>280</v>
      </c>
    </row>
    <row r="31" spans="1:2">
      <c r="A31" s="3" t="s">
        <v>229</v>
      </c>
      <c r="B31" s="4">
        <v>290</v>
      </c>
    </row>
    <row r="32" spans="1:2">
      <c r="A32" s="3" t="s">
        <v>3300</v>
      </c>
      <c r="B32" s="4">
        <v>300</v>
      </c>
    </row>
    <row r="33" spans="1:2">
      <c r="A33" s="3" t="s">
        <v>232</v>
      </c>
      <c r="B33" s="4">
        <v>310</v>
      </c>
    </row>
    <row r="34" spans="1:2">
      <c r="A34" s="3" t="s">
        <v>3301</v>
      </c>
      <c r="B34" s="4">
        <v>320</v>
      </c>
    </row>
    <row r="35" spans="1:2">
      <c r="A35" s="3" t="s">
        <v>3302</v>
      </c>
      <c r="B35" s="4">
        <v>330</v>
      </c>
    </row>
    <row r="36" spans="1:2">
      <c r="A36" s="3" t="s">
        <v>230</v>
      </c>
      <c r="B36" s="4">
        <v>340</v>
      </c>
    </row>
    <row r="37" spans="1:2">
      <c r="A37" s="3" t="s">
        <v>3303</v>
      </c>
      <c r="B37" s="4">
        <v>350</v>
      </c>
    </row>
    <row r="38" spans="1:2">
      <c r="A38" s="3" t="s">
        <v>225</v>
      </c>
      <c r="B38" s="4">
        <v>360</v>
      </c>
    </row>
    <row r="39" spans="1:2">
      <c r="A39" s="3" t="s">
        <v>226</v>
      </c>
      <c r="B39" s="4">
        <v>370</v>
      </c>
    </row>
    <row r="40" spans="1:2">
      <c r="A40" s="3" t="s">
        <v>3304</v>
      </c>
      <c r="B40" s="4">
        <v>380</v>
      </c>
    </row>
    <row r="41" spans="1:2">
      <c r="A41" s="3" t="s">
        <v>3305</v>
      </c>
      <c r="B41" s="4">
        <v>390</v>
      </c>
    </row>
    <row r="42" spans="1:2">
      <c r="A42" s="3" t="s">
        <v>3306</v>
      </c>
      <c r="B42" s="4">
        <v>400</v>
      </c>
    </row>
    <row r="43" spans="1:2">
      <c r="A43" s="3" t="s">
        <v>3307</v>
      </c>
      <c r="B43" s="4">
        <v>410</v>
      </c>
    </row>
    <row r="44" spans="1:2">
      <c r="A44" s="3" t="s">
        <v>3308</v>
      </c>
      <c r="B44" s="4">
        <v>420</v>
      </c>
    </row>
    <row r="45" spans="1:2">
      <c r="A45" s="3" t="s">
        <v>3309</v>
      </c>
      <c r="B45" s="4">
        <v>430</v>
      </c>
    </row>
    <row r="46" spans="1:2">
      <c r="A46" s="3" t="s">
        <v>227</v>
      </c>
      <c r="B46" s="4">
        <v>440</v>
      </c>
    </row>
    <row r="47" spans="1:2">
      <c r="A47" s="3" t="s">
        <v>228</v>
      </c>
      <c r="B47" s="4">
        <v>450</v>
      </c>
    </row>
    <row r="48" spans="1:2">
      <c r="A48" s="3" t="s">
        <v>3310</v>
      </c>
      <c r="B48" s="4">
        <v>460</v>
      </c>
    </row>
    <row r="49" spans="1:2">
      <c r="A49" s="3" t="s">
        <v>3311</v>
      </c>
      <c r="B49" s="4">
        <v>470</v>
      </c>
    </row>
    <row r="50" spans="1:2">
      <c r="A50" s="3" t="s">
        <v>3312</v>
      </c>
      <c r="B50" s="4">
        <v>480</v>
      </c>
    </row>
    <row r="51" spans="1:2">
      <c r="A51" s="3" t="s">
        <v>3313</v>
      </c>
      <c r="B51" s="4">
        <v>490</v>
      </c>
    </row>
    <row r="52" spans="1:2">
      <c r="A52" s="3" t="s">
        <v>3314</v>
      </c>
      <c r="B52" s="4">
        <v>500</v>
      </c>
    </row>
    <row r="53" spans="1:2">
      <c r="A53" s="3" t="s">
        <v>231</v>
      </c>
      <c r="B53" s="4">
        <v>510</v>
      </c>
    </row>
    <row r="54" spans="1:2">
      <c r="A54" s="3" t="s">
        <v>3315</v>
      </c>
      <c r="B54" s="4">
        <v>520</v>
      </c>
    </row>
    <row r="55" spans="1:2">
      <c r="A55" s="3" t="s">
        <v>3316</v>
      </c>
      <c r="B55" s="4">
        <v>530</v>
      </c>
    </row>
    <row r="56" spans="1:2">
      <c r="A56" s="3" t="s">
        <v>3317</v>
      </c>
      <c r="B56" s="4">
        <v>540</v>
      </c>
    </row>
    <row r="57" spans="1:2">
      <c r="A57" s="3" t="s">
        <v>3318</v>
      </c>
      <c r="B57" s="4">
        <v>550</v>
      </c>
    </row>
    <row r="58" spans="1:2">
      <c r="A58" s="3" t="s">
        <v>2532</v>
      </c>
      <c r="B58" s="4">
        <v>990</v>
      </c>
    </row>
  </sheetData>
  <customSheetViews>
    <customSheetView guid="{46367187-909C-43FD-B2FE-800B858763B3}" state="hidden">
      <selection activeCell="L8" sqref="L8"/>
      <pageMargins left="0.7" right="0.7" top="0.75" bottom="0.75" header="0.3" footer="0.3"/>
      <pageSetup paperSize="9" orientation="portrait" verticalDpi="0" r:id="rId1"/>
    </customSheetView>
    <customSheetView guid="{C6BBC7FB-9011-4734-9FA2-70B529AA7536}" state="hidden">
      <selection activeCell="L8" sqref="L8"/>
      <pageMargins left="0.7" right="0.7" top="0.75" bottom="0.75" header="0.3" footer="0.3"/>
      <pageSetup paperSize="9" orientation="portrait" verticalDpi="0" r:id="rId2"/>
    </customSheetView>
  </customSheetViews>
  <phoneticPr fontId="6"/>
  <pageMargins left="0.7" right="0.7" top="0.75" bottom="0.75" header="0.3" footer="0.3"/>
  <pageSetup paperSize="9" orientation="portrait" verticalDpi="0"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C4920-CE8F-472C-B228-B0E9CC88110C}">
  <sheetPr codeName="Sheet15">
    <tabColor theme="0" tint="-0.499984740745262"/>
  </sheetPr>
  <dimension ref="A2:H8"/>
  <sheetViews>
    <sheetView workbookViewId="0"/>
  </sheetViews>
  <sheetFormatPr defaultColWidth="9" defaultRowHeight="18.75"/>
  <cols>
    <col min="1" max="1" width="10.25" style="3" bestFit="1" customWidth="1"/>
    <col min="2" max="2" width="6.125" style="4" bestFit="1" customWidth="1"/>
    <col min="3" max="3" width="9" style="3"/>
    <col min="4" max="4" width="17.375" style="3" bestFit="1" customWidth="1"/>
    <col min="5" max="16384" width="9" style="3"/>
  </cols>
  <sheetData>
    <row r="2" spans="1:8">
      <c r="A2" s="3" t="s">
        <v>268</v>
      </c>
      <c r="B2" s="4">
        <v>10</v>
      </c>
      <c r="D2" s="3" t="s">
        <v>277</v>
      </c>
      <c r="E2" s="3">
        <v>10</v>
      </c>
      <c r="H2" s="3">
        <v>0</v>
      </c>
    </row>
    <row r="3" spans="1:8">
      <c r="A3" s="3" t="s">
        <v>269</v>
      </c>
      <c r="B3" s="4">
        <v>20</v>
      </c>
      <c r="D3" s="3" t="s">
        <v>278</v>
      </c>
      <c r="E3" s="3">
        <v>20</v>
      </c>
      <c r="G3" s="3" t="s">
        <v>266</v>
      </c>
      <c r="H3" s="3">
        <v>1</v>
      </c>
    </row>
    <row r="4" spans="1:8">
      <c r="A4" s="3" t="s">
        <v>270</v>
      </c>
      <c r="B4" s="4">
        <v>30</v>
      </c>
      <c r="D4" s="3" t="s">
        <v>279</v>
      </c>
      <c r="E4" s="3">
        <v>30</v>
      </c>
    </row>
    <row r="5" spans="1:8">
      <c r="A5" s="3" t="s">
        <v>271</v>
      </c>
      <c r="B5" s="4">
        <v>40</v>
      </c>
    </row>
    <row r="6" spans="1:8">
      <c r="A6" s="3" t="s">
        <v>272</v>
      </c>
      <c r="B6" s="4">
        <v>50</v>
      </c>
    </row>
    <row r="7" spans="1:8">
      <c r="A7" s="3" t="s">
        <v>273</v>
      </c>
      <c r="B7" s="4">
        <v>60</v>
      </c>
    </row>
    <row r="8" spans="1:8">
      <c r="A8" s="3" t="s">
        <v>274</v>
      </c>
      <c r="B8" s="4">
        <v>70</v>
      </c>
    </row>
  </sheetData>
  <phoneticPr fontId="6"/>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0" tint="-0.499984740745262"/>
  </sheetPr>
  <dimension ref="A1:I16"/>
  <sheetViews>
    <sheetView showGridLines="0" workbookViewId="0">
      <selection activeCell="K20" sqref="K20"/>
    </sheetView>
  </sheetViews>
  <sheetFormatPr defaultColWidth="9" defaultRowHeight="18.75"/>
  <cols>
    <col min="1" max="1" width="16.75" style="3" bestFit="1" customWidth="1"/>
    <col min="2" max="2" width="6.125" style="4" bestFit="1" customWidth="1"/>
    <col min="3" max="16384" width="9" style="3"/>
  </cols>
  <sheetData>
    <row r="1" spans="1:9">
      <c r="A1" s="3" t="s">
        <v>256</v>
      </c>
      <c r="H1" s="3">
        <v>1</v>
      </c>
      <c r="I1" s="47" t="s">
        <v>1554</v>
      </c>
    </row>
    <row r="2" spans="1:9">
      <c r="A2" s="5"/>
      <c r="B2" s="6"/>
      <c r="H2" s="3">
        <v>2</v>
      </c>
      <c r="I2" s="47" t="s">
        <v>1549</v>
      </c>
    </row>
    <row r="3" spans="1:9">
      <c r="A3" s="7" t="s">
        <v>252</v>
      </c>
      <c r="B3" s="8">
        <v>1</v>
      </c>
      <c r="H3" s="3">
        <v>3</v>
      </c>
      <c r="I3" s="57" t="s">
        <v>1550</v>
      </c>
    </row>
    <row r="4" spans="1:9">
      <c r="A4" s="7" t="s">
        <v>253</v>
      </c>
      <c r="B4" s="8">
        <v>2</v>
      </c>
      <c r="H4" s="3">
        <v>4</v>
      </c>
      <c r="I4" s="47" t="s">
        <v>1555</v>
      </c>
    </row>
    <row r="5" spans="1:9">
      <c r="A5" s="7"/>
      <c r="B5" s="8"/>
      <c r="H5" s="3">
        <v>5</v>
      </c>
      <c r="I5" s="47" t="s">
        <v>1556</v>
      </c>
    </row>
    <row r="6" spans="1:9">
      <c r="A6" s="7"/>
      <c r="B6" s="8"/>
      <c r="H6" s="3">
        <v>6</v>
      </c>
      <c r="I6" s="47" t="s">
        <v>1553</v>
      </c>
    </row>
    <row r="7" spans="1:9">
      <c r="A7" s="7"/>
      <c r="B7" s="8"/>
      <c r="H7" s="3">
        <v>7</v>
      </c>
      <c r="I7" s="47" t="s">
        <v>3359</v>
      </c>
    </row>
    <row r="8" spans="1:9">
      <c r="A8" s="7"/>
      <c r="B8" s="8"/>
    </row>
    <row r="9" spans="1:9">
      <c r="A9" s="7"/>
      <c r="B9" s="8"/>
    </row>
    <row r="10" spans="1:9">
      <c r="A10" s="7"/>
      <c r="B10" s="8"/>
    </row>
    <row r="11" spans="1:9">
      <c r="A11" s="9"/>
      <c r="B11" s="10"/>
    </row>
    <row r="13" spans="1:9">
      <c r="A13" s="3" t="s">
        <v>257</v>
      </c>
      <c r="C13" s="3" t="s">
        <v>258</v>
      </c>
      <c r="E13" s="3" t="s">
        <v>259</v>
      </c>
    </row>
    <row r="14" spans="1:9">
      <c r="A14" s="11"/>
      <c r="B14" s="12"/>
      <c r="C14" s="11"/>
      <c r="D14" s="15"/>
      <c r="E14" s="11"/>
      <c r="F14" s="15"/>
    </row>
    <row r="15" spans="1:9">
      <c r="A15" s="13" t="s">
        <v>254</v>
      </c>
      <c r="B15" s="14">
        <v>1</v>
      </c>
      <c r="C15" s="13" t="s">
        <v>260</v>
      </c>
      <c r="D15" s="14">
        <v>1</v>
      </c>
      <c r="E15" s="13"/>
      <c r="F15" s="14">
        <v>1</v>
      </c>
    </row>
    <row r="16" spans="1:9">
      <c r="A16" s="13" t="s">
        <v>255</v>
      </c>
      <c r="B16" s="14">
        <v>2</v>
      </c>
      <c r="C16" s="13" t="s">
        <v>261</v>
      </c>
      <c r="D16" s="14">
        <v>2</v>
      </c>
      <c r="E16" s="13"/>
      <c r="F16" s="14">
        <v>2</v>
      </c>
    </row>
  </sheetData>
  <customSheetViews>
    <customSheetView guid="{46367187-909C-43FD-B2FE-800B858763B3}" showGridLines="0" state="hidden">
      <selection activeCell="L8" sqref="L8"/>
      <pageMargins left="0.7" right="0.7" top="0.75" bottom="0.75" header="0.3" footer="0.3"/>
      <pageSetup paperSize="9" orientation="portrait" verticalDpi="0" r:id="rId1"/>
    </customSheetView>
    <customSheetView guid="{C6BBC7FB-9011-4734-9FA2-70B529AA7536}" showGridLines="0" state="hidden">
      <selection activeCell="L8" sqref="L8"/>
      <pageMargins left="0.7" right="0.7" top="0.75" bottom="0.75" header="0.3" footer="0.3"/>
      <pageSetup paperSize="9" orientation="portrait" verticalDpi="0" r:id="rId2"/>
    </customSheetView>
  </customSheetViews>
  <phoneticPr fontId="6"/>
  <pageMargins left="0.7" right="0.7" top="0.75" bottom="0.75" header="0.3" footer="0.3"/>
  <pageSetup paperSize="9" orientation="portrait"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
    <pageSetUpPr fitToPage="1"/>
  </sheetPr>
  <dimension ref="B3:U43"/>
  <sheetViews>
    <sheetView showGridLines="0" zoomScale="85" zoomScaleNormal="85" zoomScaleSheetLayoutView="100" workbookViewId="0">
      <selection activeCell="P7" sqref="P7:P8"/>
    </sheetView>
  </sheetViews>
  <sheetFormatPr defaultColWidth="9" defaultRowHeight="18.75"/>
  <cols>
    <col min="1" max="1" width="6" style="93" customWidth="1"/>
    <col min="2" max="10" width="9" style="93"/>
    <col min="11" max="11" width="17.125" style="93" customWidth="1"/>
    <col min="12" max="12" width="19.125" style="93" customWidth="1"/>
    <col min="13" max="16" width="12.625" style="93" customWidth="1"/>
    <col min="17" max="17" width="15.875" style="93" hidden="1" customWidth="1"/>
    <col min="18" max="18" width="11.625" style="165" hidden="1" customWidth="1"/>
    <col min="19" max="19" width="9.5" style="93" bestFit="1" customWidth="1"/>
    <col min="20" max="20" width="16.5" style="93" bestFit="1" customWidth="1"/>
    <col min="21" max="21" width="8.625" style="93" customWidth="1"/>
    <col min="22" max="16384" width="9" style="93"/>
  </cols>
  <sheetData>
    <row r="3" spans="12:21" ht="21.75" customHeight="1">
      <c r="L3" s="301" t="s">
        <v>265</v>
      </c>
      <c r="M3" s="301"/>
      <c r="N3" s="301"/>
      <c r="O3" s="301"/>
      <c r="P3" s="301"/>
      <c r="Q3" s="104"/>
      <c r="R3" s="105"/>
      <c r="S3" s="106"/>
      <c r="T3" s="106"/>
      <c r="U3" s="106"/>
    </row>
    <row r="4" spans="12:21" ht="21.75" customHeight="1" thickBot="1">
      <c r="L4" s="302"/>
      <c r="M4" s="302"/>
      <c r="N4" s="302"/>
      <c r="O4" s="302"/>
      <c r="P4" s="302"/>
      <c r="Q4" s="107"/>
      <c r="R4" s="108"/>
      <c r="S4" s="109"/>
      <c r="T4" s="109"/>
      <c r="U4" s="110" t="s">
        <v>3379</v>
      </c>
    </row>
    <row r="5" spans="12:21" ht="21.75" customHeight="1" thickBot="1">
      <c r="L5" s="111"/>
      <c r="M5" s="111"/>
      <c r="N5" s="111"/>
      <c r="O5" s="111"/>
      <c r="P5" s="111"/>
      <c r="Q5" s="111"/>
      <c r="R5" s="112"/>
      <c r="S5" s="111"/>
      <c r="T5" s="111"/>
      <c r="U5" s="111"/>
    </row>
    <row r="6" spans="12:21" s="119" customFormat="1" ht="25.15" customHeight="1">
      <c r="L6" s="113" t="s">
        <v>3</v>
      </c>
      <c r="M6" s="291" t="s">
        <v>3376</v>
      </c>
      <c r="N6" s="113" t="s">
        <v>263</v>
      </c>
      <c r="O6" s="114" t="s">
        <v>3377</v>
      </c>
      <c r="P6" s="114" t="s">
        <v>40</v>
      </c>
      <c r="Q6" s="114" t="s">
        <v>264</v>
      </c>
      <c r="R6" s="115"/>
      <c r="S6" s="116" t="s">
        <v>144</v>
      </c>
      <c r="T6" s="117" t="s">
        <v>145</v>
      </c>
      <c r="U6" s="118" t="s">
        <v>146</v>
      </c>
    </row>
    <row r="7" spans="12:21" ht="25.15" customHeight="1">
      <c r="L7" s="120" t="s">
        <v>2858</v>
      </c>
      <c r="M7" s="290">
        <v>14800</v>
      </c>
      <c r="N7" s="140">
        <f>SUM(O7:P7)</f>
        <v>9523</v>
      </c>
      <c r="O7" s="121">
        <v>2178</v>
      </c>
      <c r="P7" s="121">
        <v>7345</v>
      </c>
      <c r="Q7" s="123" t="e">
        <f>#REF!/R7</f>
        <v>#REF!</v>
      </c>
      <c r="R7" s="124">
        <v>13361</v>
      </c>
      <c r="S7" s="125">
        <v>62</v>
      </c>
      <c r="T7" s="121">
        <v>264</v>
      </c>
      <c r="U7" s="126">
        <f>S7+T7</f>
        <v>326</v>
      </c>
    </row>
    <row r="8" spans="12:21" ht="25.15" customHeight="1">
      <c r="L8" s="120" t="s">
        <v>2859</v>
      </c>
      <c r="M8" s="290">
        <v>18749</v>
      </c>
      <c r="N8" s="140">
        <f>SUM(O8:P8)</f>
        <v>11042</v>
      </c>
      <c r="O8" s="121">
        <v>2774</v>
      </c>
      <c r="P8" s="121">
        <v>8268</v>
      </c>
      <c r="Q8" s="123" t="e">
        <f>#REF!/R8</f>
        <v>#REF!</v>
      </c>
      <c r="R8" s="124">
        <v>16655</v>
      </c>
      <c r="S8" s="125">
        <v>53</v>
      </c>
      <c r="T8" s="121">
        <v>292</v>
      </c>
      <c r="U8" s="126">
        <f t="shared" ref="U8:U32" si="0">S8+T8</f>
        <v>345</v>
      </c>
    </row>
    <row r="9" spans="12:21" ht="25.15" customHeight="1">
      <c r="L9" s="120" t="s">
        <v>2860</v>
      </c>
      <c r="M9" s="290">
        <v>15630</v>
      </c>
      <c r="N9" s="140">
        <f t="shared" ref="N9:N15" si="1">SUM(O9:P9)</f>
        <v>12340</v>
      </c>
      <c r="O9" s="121">
        <v>2869</v>
      </c>
      <c r="P9" s="121">
        <v>9471</v>
      </c>
      <c r="Q9" s="123" t="e">
        <f>#REF!/R9</f>
        <v>#REF!</v>
      </c>
      <c r="R9" s="124">
        <v>15071</v>
      </c>
      <c r="S9" s="125">
        <v>36</v>
      </c>
      <c r="T9" s="121">
        <v>235</v>
      </c>
      <c r="U9" s="126">
        <f t="shared" si="0"/>
        <v>271</v>
      </c>
    </row>
    <row r="10" spans="12:21" ht="25.15" customHeight="1">
      <c r="L10" s="120" t="s">
        <v>2861</v>
      </c>
      <c r="M10" s="290">
        <v>14483</v>
      </c>
      <c r="N10" s="140">
        <f t="shared" si="1"/>
        <v>9828</v>
      </c>
      <c r="O10" s="121">
        <v>2832</v>
      </c>
      <c r="P10" s="121">
        <v>6996</v>
      </c>
      <c r="Q10" s="123" t="e">
        <f>#REF!/R10</f>
        <v>#REF!</v>
      </c>
      <c r="R10" s="124">
        <v>14543</v>
      </c>
      <c r="S10" s="125">
        <v>36</v>
      </c>
      <c r="T10" s="121">
        <v>176</v>
      </c>
      <c r="U10" s="126">
        <f t="shared" si="0"/>
        <v>212</v>
      </c>
    </row>
    <row r="11" spans="12:21" ht="25.15" customHeight="1">
      <c r="L11" s="120" t="s">
        <v>2862</v>
      </c>
      <c r="M11" s="290">
        <v>13275</v>
      </c>
      <c r="N11" s="140">
        <f t="shared" si="1"/>
        <v>9594</v>
      </c>
      <c r="O11" s="121">
        <v>3265</v>
      </c>
      <c r="P11" s="121">
        <v>6329</v>
      </c>
      <c r="Q11" s="123" t="e">
        <f>#REF!/R11</f>
        <v>#REF!</v>
      </c>
      <c r="R11" s="124">
        <v>13112</v>
      </c>
      <c r="S11" s="125">
        <v>30</v>
      </c>
      <c r="T11" s="121">
        <v>136</v>
      </c>
      <c r="U11" s="126">
        <f t="shared" si="0"/>
        <v>166</v>
      </c>
    </row>
    <row r="12" spans="12:21" ht="25.15" customHeight="1">
      <c r="L12" s="120" t="s">
        <v>2863</v>
      </c>
      <c r="M12" s="290">
        <v>15208</v>
      </c>
      <c r="N12" s="140">
        <f t="shared" si="1"/>
        <v>11678</v>
      </c>
      <c r="O12" s="121">
        <v>5682</v>
      </c>
      <c r="P12" s="121">
        <v>5996</v>
      </c>
      <c r="Q12" s="123" t="e">
        <f>#REF!/R12</f>
        <v>#REF!</v>
      </c>
      <c r="R12" s="124">
        <v>15043</v>
      </c>
      <c r="S12" s="125">
        <v>61</v>
      </c>
      <c r="T12" s="121">
        <v>270</v>
      </c>
      <c r="U12" s="126">
        <f t="shared" si="0"/>
        <v>331</v>
      </c>
    </row>
    <row r="13" spans="12:21" ht="25.15" customHeight="1">
      <c r="L13" s="120" t="s">
        <v>2864</v>
      </c>
      <c r="M13" s="290">
        <v>11878</v>
      </c>
      <c r="N13" s="140">
        <f t="shared" si="1"/>
        <v>10474</v>
      </c>
      <c r="O13" s="121">
        <v>5599</v>
      </c>
      <c r="P13" s="121">
        <v>4875</v>
      </c>
      <c r="Q13" s="123" t="e">
        <f>#REF!/R13</f>
        <v>#REF!</v>
      </c>
      <c r="R13" s="124">
        <v>11526</v>
      </c>
      <c r="S13" s="125">
        <v>31</v>
      </c>
      <c r="T13" s="121">
        <v>229</v>
      </c>
      <c r="U13" s="126">
        <f t="shared" si="0"/>
        <v>260</v>
      </c>
    </row>
    <row r="14" spans="12:21" ht="25.15" customHeight="1">
      <c r="L14" s="120" t="s">
        <v>2865</v>
      </c>
      <c r="M14" s="290">
        <v>10796</v>
      </c>
      <c r="N14" s="140">
        <f t="shared" si="1"/>
        <v>9475</v>
      </c>
      <c r="O14" s="121">
        <v>3833</v>
      </c>
      <c r="P14" s="121">
        <v>5642</v>
      </c>
      <c r="Q14" s="123" t="e">
        <f>#REF!/R14</f>
        <v>#REF!</v>
      </c>
      <c r="R14" s="124">
        <v>10690</v>
      </c>
      <c r="S14" s="125">
        <v>21</v>
      </c>
      <c r="T14" s="121">
        <v>125</v>
      </c>
      <c r="U14" s="126">
        <f t="shared" si="0"/>
        <v>146</v>
      </c>
    </row>
    <row r="15" spans="12:21" ht="25.15" customHeight="1">
      <c r="L15" s="120" t="s">
        <v>2866</v>
      </c>
      <c r="M15" s="290">
        <v>15904</v>
      </c>
      <c r="N15" s="140">
        <f t="shared" si="1"/>
        <v>12757</v>
      </c>
      <c r="O15" s="121">
        <v>5901</v>
      </c>
      <c r="P15" s="121">
        <v>6856</v>
      </c>
      <c r="Q15" s="123" t="e">
        <f>#REF!/R15</f>
        <v>#REF!</v>
      </c>
      <c r="R15" s="124">
        <v>15559</v>
      </c>
      <c r="S15" s="125">
        <v>30</v>
      </c>
      <c r="T15" s="121">
        <v>298</v>
      </c>
      <c r="U15" s="126">
        <f t="shared" si="0"/>
        <v>328</v>
      </c>
    </row>
    <row r="16" spans="12:21" ht="25.15" customHeight="1">
      <c r="L16" s="120" t="s">
        <v>2867</v>
      </c>
      <c r="M16" s="290">
        <v>13492</v>
      </c>
      <c r="N16" s="140">
        <f t="shared" ref="N16:N32" si="2">SUM(O16:P16)</f>
        <v>11468</v>
      </c>
      <c r="O16" s="121">
        <v>5205</v>
      </c>
      <c r="P16" s="121">
        <v>6263</v>
      </c>
      <c r="Q16" s="123" t="e">
        <f>#REF!/R16</f>
        <v>#REF!</v>
      </c>
      <c r="R16" s="124">
        <v>13317</v>
      </c>
      <c r="S16" s="125">
        <v>19</v>
      </c>
      <c r="T16" s="121">
        <v>250</v>
      </c>
      <c r="U16" s="126">
        <f t="shared" si="0"/>
        <v>269</v>
      </c>
    </row>
    <row r="17" spans="2:21" ht="25.15" customHeight="1">
      <c r="L17" s="120" t="s">
        <v>2868</v>
      </c>
      <c r="M17" s="290">
        <v>15875</v>
      </c>
      <c r="N17" s="140">
        <f t="shared" si="2"/>
        <v>12399</v>
      </c>
      <c r="O17" s="121">
        <v>7173</v>
      </c>
      <c r="P17" s="121">
        <v>5226</v>
      </c>
      <c r="Q17" s="123" t="e">
        <f>#REF!/R17</f>
        <v>#REF!</v>
      </c>
      <c r="R17" s="124">
        <v>13690</v>
      </c>
      <c r="S17" s="125">
        <v>21</v>
      </c>
      <c r="T17" s="121">
        <v>181</v>
      </c>
      <c r="U17" s="126">
        <f t="shared" si="0"/>
        <v>202</v>
      </c>
    </row>
    <row r="18" spans="2:21" ht="25.15" customHeight="1">
      <c r="L18" s="120" t="s">
        <v>2869</v>
      </c>
      <c r="M18" s="290">
        <v>10557</v>
      </c>
      <c r="N18" s="140">
        <f t="shared" si="2"/>
        <v>9244</v>
      </c>
      <c r="O18" s="121">
        <v>3207</v>
      </c>
      <c r="P18" s="121">
        <v>6037</v>
      </c>
      <c r="Q18" s="123" t="e">
        <f>#REF!/R18</f>
        <v>#REF!</v>
      </c>
      <c r="R18" s="124">
        <v>10391</v>
      </c>
      <c r="S18" s="125">
        <v>28</v>
      </c>
      <c r="T18" s="121">
        <v>89</v>
      </c>
      <c r="U18" s="126">
        <f t="shared" si="0"/>
        <v>117</v>
      </c>
    </row>
    <row r="19" spans="2:21" ht="25.15" customHeight="1">
      <c r="L19" s="127" t="s">
        <v>2870</v>
      </c>
      <c r="M19" s="292">
        <v>12469</v>
      </c>
      <c r="N19" s="140">
        <f t="shared" si="2"/>
        <v>9392</v>
      </c>
      <c r="O19" s="128">
        <v>5172</v>
      </c>
      <c r="P19" s="128">
        <v>4220</v>
      </c>
      <c r="Q19" s="123" t="e">
        <f>#REF!/R19</f>
        <v>#REF!</v>
      </c>
      <c r="R19" s="129">
        <v>15030</v>
      </c>
      <c r="S19" s="130">
        <v>10</v>
      </c>
      <c r="T19" s="128">
        <v>134</v>
      </c>
      <c r="U19" s="131">
        <f t="shared" si="0"/>
        <v>144</v>
      </c>
    </row>
    <row r="20" spans="2:21" ht="25.15" customHeight="1">
      <c r="L20" s="120" t="s">
        <v>2871</v>
      </c>
      <c r="M20" s="290">
        <v>11986</v>
      </c>
      <c r="N20" s="140">
        <f t="shared" si="2"/>
        <v>10638</v>
      </c>
      <c r="O20" s="121">
        <v>6766</v>
      </c>
      <c r="P20" s="121">
        <v>3872</v>
      </c>
      <c r="Q20" s="123" t="e">
        <f>#REF!/R20</f>
        <v>#REF!</v>
      </c>
      <c r="R20" s="124">
        <v>11662</v>
      </c>
      <c r="S20" s="125">
        <v>17</v>
      </c>
      <c r="T20" s="121">
        <v>80</v>
      </c>
      <c r="U20" s="126">
        <f t="shared" si="0"/>
        <v>97</v>
      </c>
    </row>
    <row r="21" spans="2:21" ht="25.15" customHeight="1">
      <c r="L21" s="293" t="s">
        <v>2872</v>
      </c>
      <c r="M21" s="294">
        <v>14615</v>
      </c>
      <c r="N21" s="140">
        <f t="shared" si="2"/>
        <v>13670</v>
      </c>
      <c r="O21" s="297">
        <v>8101</v>
      </c>
      <c r="P21" s="132">
        <v>5569</v>
      </c>
      <c r="Q21" s="123" t="e">
        <f>#REF!/R21</f>
        <v>#REF!</v>
      </c>
      <c r="R21" s="134">
        <v>15000</v>
      </c>
      <c r="S21" s="125">
        <v>37</v>
      </c>
      <c r="T21" s="121">
        <v>284</v>
      </c>
      <c r="U21" s="126">
        <f t="shared" si="0"/>
        <v>321</v>
      </c>
    </row>
    <row r="22" spans="2:21" ht="25.15" customHeight="1">
      <c r="L22" s="120" t="s">
        <v>2873</v>
      </c>
      <c r="M22" s="290">
        <v>9367</v>
      </c>
      <c r="N22" s="140">
        <f t="shared" si="2"/>
        <v>6772</v>
      </c>
      <c r="O22" s="121">
        <v>3844</v>
      </c>
      <c r="P22" s="121">
        <v>2928</v>
      </c>
      <c r="Q22" s="123" t="e">
        <f>#REF!/R22</f>
        <v>#REF!</v>
      </c>
      <c r="R22" s="124">
        <v>8609</v>
      </c>
      <c r="S22" s="125">
        <v>8</v>
      </c>
      <c r="T22" s="121">
        <v>68</v>
      </c>
      <c r="U22" s="126">
        <f t="shared" si="0"/>
        <v>76</v>
      </c>
    </row>
    <row r="23" spans="2:21" ht="25.15" customHeight="1">
      <c r="L23" s="120" t="s">
        <v>2874</v>
      </c>
      <c r="M23" s="290">
        <v>11213</v>
      </c>
      <c r="N23" s="140">
        <f t="shared" si="2"/>
        <v>8779</v>
      </c>
      <c r="O23" s="121">
        <v>4495</v>
      </c>
      <c r="P23" s="121">
        <v>4284</v>
      </c>
      <c r="Q23" s="123" t="e">
        <f>#REF!/R23</f>
        <v>#REF!</v>
      </c>
      <c r="R23" s="124">
        <v>9747</v>
      </c>
      <c r="S23" s="125">
        <v>9</v>
      </c>
      <c r="T23" s="121">
        <v>106</v>
      </c>
      <c r="U23" s="126">
        <f t="shared" si="0"/>
        <v>115</v>
      </c>
    </row>
    <row r="24" spans="2:21" ht="25.15" customHeight="1">
      <c r="L24" s="120" t="s">
        <v>3320</v>
      </c>
      <c r="M24" s="290">
        <v>13241</v>
      </c>
      <c r="N24" s="140">
        <f t="shared" si="2"/>
        <v>11094</v>
      </c>
      <c r="O24" s="121">
        <v>7654</v>
      </c>
      <c r="P24" s="121">
        <v>3440</v>
      </c>
      <c r="Q24" s="123" t="e">
        <f>#REF!/R24</f>
        <v>#REF!</v>
      </c>
      <c r="R24" s="124">
        <v>14243</v>
      </c>
      <c r="S24" s="125">
        <v>11</v>
      </c>
      <c r="T24" s="121">
        <v>103</v>
      </c>
      <c r="U24" s="126">
        <f t="shared" si="0"/>
        <v>114</v>
      </c>
    </row>
    <row r="25" spans="2:21" ht="25.15" customHeight="1">
      <c r="L25" s="120" t="s">
        <v>2876</v>
      </c>
      <c r="M25" s="290">
        <v>14806</v>
      </c>
      <c r="N25" s="140">
        <f t="shared" si="2"/>
        <v>12061</v>
      </c>
      <c r="O25" s="121">
        <v>5100</v>
      </c>
      <c r="P25" s="121">
        <v>6961</v>
      </c>
      <c r="Q25" s="123" t="e">
        <f>#REF!/R25</f>
        <v>#REF!</v>
      </c>
      <c r="R25" s="124">
        <v>13816</v>
      </c>
      <c r="S25" s="125">
        <v>30</v>
      </c>
      <c r="T25" s="121">
        <v>368</v>
      </c>
      <c r="U25" s="126">
        <f t="shared" si="0"/>
        <v>398</v>
      </c>
    </row>
    <row r="26" spans="2:21" ht="25.15" customHeight="1">
      <c r="L26" s="127" t="s">
        <v>2877</v>
      </c>
      <c r="M26" s="290">
        <v>12737</v>
      </c>
      <c r="N26" s="140">
        <f t="shared" si="2"/>
        <v>11451</v>
      </c>
      <c r="O26" s="298">
        <v>7535</v>
      </c>
      <c r="P26" s="133">
        <v>3916</v>
      </c>
      <c r="Q26" s="123" t="e">
        <f>#REF!/R26</f>
        <v>#REF!</v>
      </c>
      <c r="R26" s="134">
        <v>25105</v>
      </c>
      <c r="S26" s="125">
        <v>10</v>
      </c>
      <c r="T26" s="121">
        <v>54</v>
      </c>
      <c r="U26" s="126">
        <f t="shared" si="0"/>
        <v>64</v>
      </c>
    </row>
    <row r="27" spans="2:21" ht="25.15" customHeight="1">
      <c r="L27" s="127" t="s">
        <v>2878</v>
      </c>
      <c r="M27" s="294">
        <v>11825</v>
      </c>
      <c r="N27" s="140">
        <f t="shared" si="2"/>
        <v>9570</v>
      </c>
      <c r="O27" s="298">
        <v>5494</v>
      </c>
      <c r="P27" s="133">
        <v>4076</v>
      </c>
      <c r="Q27" s="123" t="e">
        <f>#REF!/R27</f>
        <v>#REF!</v>
      </c>
      <c r="R27" s="134">
        <v>11166</v>
      </c>
      <c r="S27" s="125">
        <v>9</v>
      </c>
      <c r="T27" s="121">
        <v>215</v>
      </c>
      <c r="U27" s="126">
        <f t="shared" si="0"/>
        <v>224</v>
      </c>
    </row>
    <row r="28" spans="2:21" ht="25.15" customHeight="1">
      <c r="L28" s="120" t="s">
        <v>2879</v>
      </c>
      <c r="M28" s="290">
        <v>10995</v>
      </c>
      <c r="N28" s="140">
        <f t="shared" si="2"/>
        <v>9666</v>
      </c>
      <c r="O28" s="121">
        <v>6251</v>
      </c>
      <c r="P28" s="121">
        <v>3415</v>
      </c>
      <c r="Q28" s="123" t="e">
        <f>#REF!/R28</f>
        <v>#REF!</v>
      </c>
      <c r="R28" s="124">
        <v>10594</v>
      </c>
      <c r="S28" s="125">
        <v>10</v>
      </c>
      <c r="T28" s="121">
        <v>104</v>
      </c>
      <c r="U28" s="126">
        <f t="shared" si="0"/>
        <v>114</v>
      </c>
    </row>
    <row r="29" spans="2:21" ht="25.15" customHeight="1">
      <c r="I29" s="135"/>
      <c r="L29" s="120" t="s">
        <v>2880</v>
      </c>
      <c r="M29" s="290">
        <v>14441</v>
      </c>
      <c r="N29" s="140">
        <f t="shared" si="2"/>
        <v>3700</v>
      </c>
      <c r="O29" s="121">
        <v>2522</v>
      </c>
      <c r="P29" s="121">
        <v>1178</v>
      </c>
      <c r="Q29" s="123" t="e">
        <f>#REF!/R29</f>
        <v>#REF!</v>
      </c>
      <c r="R29" s="124">
        <v>13746</v>
      </c>
      <c r="S29" s="125">
        <v>10</v>
      </c>
      <c r="T29" s="121">
        <v>38</v>
      </c>
      <c r="U29" s="126">
        <f t="shared" si="0"/>
        <v>48</v>
      </c>
    </row>
    <row r="30" spans="2:21" ht="25.15" customHeight="1">
      <c r="L30" s="127" t="s">
        <v>3319</v>
      </c>
      <c r="M30" s="292">
        <v>11284</v>
      </c>
      <c r="N30" s="140">
        <f t="shared" si="2"/>
        <v>9269</v>
      </c>
      <c r="O30" s="128">
        <v>4744</v>
      </c>
      <c r="P30" s="128">
        <v>4525</v>
      </c>
      <c r="Q30" s="123" t="e">
        <f>#REF!/R30</f>
        <v>#REF!</v>
      </c>
      <c r="R30" s="129">
        <v>8770</v>
      </c>
      <c r="S30" s="130">
        <v>20</v>
      </c>
      <c r="T30" s="121">
        <v>103</v>
      </c>
      <c r="U30" s="131">
        <f t="shared" si="0"/>
        <v>123</v>
      </c>
    </row>
    <row r="31" spans="2:21" ht="25.15" customHeight="1">
      <c r="B31" s="136" t="s">
        <v>267</v>
      </c>
      <c r="E31" s="137"/>
      <c r="F31" s="137"/>
      <c r="G31" s="99"/>
      <c r="L31" s="120" t="s">
        <v>2883</v>
      </c>
      <c r="M31" s="290">
        <v>11723</v>
      </c>
      <c r="N31" s="140">
        <f t="shared" si="2"/>
        <v>10770</v>
      </c>
      <c r="O31" s="121">
        <v>8100</v>
      </c>
      <c r="P31" s="122">
        <v>2670</v>
      </c>
      <c r="Q31" s="123" t="e">
        <f>#REF!/R31</f>
        <v>#REF!</v>
      </c>
      <c r="R31" s="124">
        <v>25105</v>
      </c>
      <c r="S31" s="140">
        <v>15</v>
      </c>
      <c r="T31" s="141">
        <v>55</v>
      </c>
      <c r="U31" s="126">
        <f t="shared" si="0"/>
        <v>70</v>
      </c>
    </row>
    <row r="32" spans="2:21" ht="25.15" customHeight="1" thickBot="1">
      <c r="B32" s="138"/>
      <c r="F32" s="139"/>
      <c r="L32" s="120" t="s">
        <v>2884</v>
      </c>
      <c r="M32" s="290">
        <v>3255</v>
      </c>
      <c r="N32" s="140">
        <f t="shared" si="2"/>
        <v>3042</v>
      </c>
      <c r="O32" s="121">
        <v>1687</v>
      </c>
      <c r="P32" s="122">
        <v>1355</v>
      </c>
      <c r="Q32" s="123" t="e">
        <f>#REF!/R32</f>
        <v>#REF!</v>
      </c>
      <c r="R32" s="124">
        <v>3138</v>
      </c>
      <c r="S32" s="140">
        <v>0</v>
      </c>
      <c r="T32" s="141">
        <v>13</v>
      </c>
      <c r="U32" s="126">
        <f t="shared" si="0"/>
        <v>13</v>
      </c>
    </row>
    <row r="33" spans="2:21" ht="25.15" customHeight="1" thickTop="1" thickBot="1">
      <c r="B33" s="138"/>
      <c r="F33" s="139"/>
      <c r="L33" s="295" t="s">
        <v>147</v>
      </c>
      <c r="M33" s="296">
        <f>SUM(M7:M32)</f>
        <v>334604</v>
      </c>
      <c r="N33" s="146">
        <f>SUM(N7:N32)</f>
        <v>259696</v>
      </c>
      <c r="O33" s="147">
        <f>SUM(O7:O32)</f>
        <v>127983</v>
      </c>
      <c r="P33" s="143">
        <f>SUM(P7:P32)</f>
        <v>131713</v>
      </c>
      <c r="Q33" s="144" t="e">
        <f>#REF!/R33</f>
        <v>#REF!</v>
      </c>
      <c r="R33" s="145">
        <f>SUM(R7:R31)</f>
        <v>345551</v>
      </c>
      <c r="S33" s="146">
        <f>SUM(S7:S32)</f>
        <v>624</v>
      </c>
      <c r="T33" s="147">
        <f>SUM(T7:T32)</f>
        <v>4270</v>
      </c>
      <c r="U33" s="148">
        <f>SUM(U7:U32)</f>
        <v>4894</v>
      </c>
    </row>
    <row r="34" spans="2:21" ht="25.15" customHeight="1">
      <c r="B34" s="138"/>
      <c r="F34" s="139"/>
      <c r="L34" s="149"/>
      <c r="M34" s="149"/>
      <c r="N34" s="150"/>
      <c r="O34" s="150"/>
      <c r="P34" s="150"/>
      <c r="Q34" s="150"/>
      <c r="R34" s="151"/>
      <c r="S34" s="150"/>
      <c r="T34" s="150"/>
      <c r="U34" s="152" t="s">
        <v>148</v>
      </c>
    </row>
    <row r="35" spans="2:21" ht="25.15" customHeight="1">
      <c r="F35" s="142"/>
      <c r="L35" s="154"/>
      <c r="M35" s="154"/>
      <c r="N35" s="155"/>
      <c r="O35" s="155"/>
      <c r="P35" s="155"/>
      <c r="Q35" s="155"/>
      <c r="R35" s="156"/>
      <c r="S35" s="155"/>
      <c r="T35" s="155"/>
      <c r="U35" s="155"/>
    </row>
    <row r="36" spans="2:21" ht="21.75" customHeight="1">
      <c r="L36" s="149"/>
      <c r="M36" s="149"/>
      <c r="N36" s="157"/>
      <c r="O36" s="157"/>
      <c r="P36" s="157"/>
      <c r="Q36" s="157"/>
      <c r="R36" s="158"/>
      <c r="S36" s="157"/>
      <c r="T36" s="157"/>
      <c r="U36" s="157"/>
    </row>
    <row r="37" spans="2:21" s="153" customFormat="1" ht="18" customHeight="1">
      <c r="L37" s="159"/>
      <c r="M37" s="159"/>
      <c r="N37" s="159"/>
      <c r="O37" s="159"/>
      <c r="P37" s="159"/>
      <c r="Q37" s="159"/>
      <c r="R37" s="160"/>
      <c r="S37" s="159"/>
      <c r="T37" s="159"/>
      <c r="U37" s="159"/>
    </row>
    <row r="38" spans="2:21" ht="16.5" customHeight="1">
      <c r="L38" s="161"/>
      <c r="M38" s="161"/>
      <c r="N38" s="159"/>
      <c r="O38" s="159"/>
      <c r="P38" s="159"/>
      <c r="Q38" s="159"/>
      <c r="R38" s="160"/>
      <c r="S38" s="159"/>
      <c r="T38" s="159"/>
      <c r="U38" s="159"/>
    </row>
    <row r="39" spans="2:21" ht="16.5" customHeight="1">
      <c r="L39" s="159"/>
      <c r="M39" s="159"/>
      <c r="N39" s="159"/>
      <c r="O39" s="159"/>
      <c r="P39" s="159"/>
      <c r="Q39" s="159"/>
      <c r="R39" s="160"/>
      <c r="S39" s="159"/>
      <c r="T39" s="159"/>
      <c r="U39" s="159"/>
    </row>
    <row r="40" spans="2:21" ht="20.25">
      <c r="L40" s="159"/>
      <c r="M40" s="159"/>
      <c r="N40" s="162"/>
      <c r="O40" s="162"/>
      <c r="P40" s="162"/>
      <c r="Q40" s="162"/>
      <c r="R40" s="163"/>
      <c r="S40" s="162"/>
      <c r="T40" s="162"/>
      <c r="U40" s="162"/>
    </row>
    <row r="41" spans="2:21" ht="20.25">
      <c r="L41" s="304"/>
      <c r="M41" s="304"/>
      <c r="N41" s="304"/>
      <c r="O41" s="304"/>
      <c r="P41" s="304"/>
      <c r="Q41" s="304"/>
      <c r="R41" s="304"/>
      <c r="S41" s="304"/>
      <c r="T41" s="304"/>
      <c r="U41" s="304"/>
    </row>
    <row r="42" spans="2:21" ht="24">
      <c r="L42" s="164"/>
      <c r="M42" s="164"/>
    </row>
    <row r="43" spans="2:21" ht="19.5">
      <c r="L43" s="303"/>
      <c r="M43" s="303"/>
      <c r="N43" s="303"/>
      <c r="O43" s="303"/>
      <c r="P43" s="303"/>
      <c r="Q43" s="303"/>
      <c r="R43" s="303"/>
      <c r="S43" s="303"/>
      <c r="T43" s="303"/>
      <c r="U43" s="303"/>
    </row>
  </sheetData>
  <customSheetViews>
    <customSheetView guid="{46367187-909C-43FD-B2FE-800B858763B3}" scale="70" showPageBreaks="1" fitToPage="1" printArea="1" hiddenColumns="1" view="pageBreakPreview">
      <selection activeCell="F11" sqref="F11"/>
      <pageMargins left="0.70866141732283472" right="0.31496062992125984" top="0.43307086614173229" bottom="0.27559055118110237" header="0.31496062992125984" footer="0.19685039370078741"/>
      <pageSetup paperSize="8" fitToWidth="0" orientation="landscape" verticalDpi="400" r:id="rId1"/>
      <headerFooter alignWithMargins="0"/>
    </customSheetView>
    <customSheetView guid="{C6BBC7FB-9011-4734-9FA2-70B529AA7536}" scale="55" showPageBreaks="1" fitToPage="1" printArea="1" hiddenColumns="1" view="pageBreakPreview" topLeftCell="A9">
      <selection activeCell="W21" sqref="W21"/>
      <pageMargins left="0.70866141732283472" right="0.31496062992125984" top="0.43307086614173229" bottom="0.27559055118110237" header="0.31496062992125984" footer="0.19685039370078741"/>
      <pageSetup paperSize="8" fitToWidth="0" orientation="landscape" verticalDpi="400" r:id="rId2"/>
      <headerFooter alignWithMargins="0"/>
    </customSheetView>
  </customSheetViews>
  <mergeCells count="3">
    <mergeCell ref="L3:P4"/>
    <mergeCell ref="L43:U43"/>
    <mergeCell ref="L41:U41"/>
  </mergeCells>
  <phoneticPr fontId="2"/>
  <printOptions gridLinesSet="0"/>
  <pageMargins left="0.70866141732283472" right="0.31496062992125984" top="0.43307086614173229" bottom="0.27559055118110237" header="0.31496062992125984" footer="0.19685039370078741"/>
  <pageSetup paperSize="8" scale="97" orientation="landscape" verticalDpi="400"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2B11-9057-4D21-AE54-9406FB49B767}">
  <sheetPr codeName="Sheet29">
    <pageSetUpPr fitToPage="1"/>
  </sheetPr>
  <dimension ref="B2:G93"/>
  <sheetViews>
    <sheetView showGridLines="0" tabSelected="1" view="pageBreakPreview" zoomScale="80" zoomScaleNormal="100" zoomScaleSheetLayoutView="80" workbookViewId="0">
      <selection activeCell="B28" sqref="B28:G31"/>
    </sheetView>
  </sheetViews>
  <sheetFormatPr defaultColWidth="28.25" defaultRowHeight="18.75"/>
  <cols>
    <col min="1" max="1" width="4.375" style="255" customWidth="1"/>
    <col min="2" max="16384" width="28.25" style="255"/>
  </cols>
  <sheetData>
    <row r="2" spans="2:7">
      <c r="B2" s="316" t="s">
        <v>3383</v>
      </c>
      <c r="C2" s="314" t="s">
        <v>3384</v>
      </c>
    </row>
    <row r="3" spans="2:7" ht="15" customHeight="1">
      <c r="B3" s="317"/>
      <c r="C3" s="315"/>
    </row>
    <row r="5" spans="2:7" ht="24">
      <c r="G5" s="180" t="s">
        <v>173</v>
      </c>
    </row>
    <row r="6" spans="2:7" ht="25.5">
      <c r="C6" s="256"/>
      <c r="D6" s="256"/>
      <c r="G6" s="181" t="s">
        <v>4</v>
      </c>
    </row>
    <row r="7" spans="2:7" ht="25.5">
      <c r="B7" s="257" t="s">
        <v>1543</v>
      </c>
      <c r="C7" s="264"/>
      <c r="D7" s="257" t="s">
        <v>1475</v>
      </c>
      <c r="E7" s="264"/>
      <c r="G7" s="181" t="s">
        <v>243</v>
      </c>
    </row>
    <row r="8" spans="2:7" ht="25.5">
      <c r="B8" s="257" t="s">
        <v>1540</v>
      </c>
      <c r="C8" s="264"/>
      <c r="D8" s="257" t="s">
        <v>3269</v>
      </c>
      <c r="E8" s="268"/>
      <c r="G8" s="181"/>
    </row>
    <row r="9" spans="2:7" ht="25.5">
      <c r="B9" s="257" t="s">
        <v>3138</v>
      </c>
      <c r="C9" s="265">
        <f>F36</f>
        <v>0</v>
      </c>
    </row>
    <row r="10" spans="2:7" ht="25.5">
      <c r="B10" s="257" t="s">
        <v>3139</v>
      </c>
      <c r="C10" s="266"/>
    </row>
    <row r="11" spans="2:7" ht="25.5">
      <c r="D11" s="256"/>
    </row>
    <row r="12" spans="2:7" ht="21" customHeight="1">
      <c r="B12" s="47" t="s">
        <v>1554</v>
      </c>
      <c r="C12" s="256"/>
      <c r="D12" s="256"/>
    </row>
    <row r="13" spans="2:7" ht="21" customHeight="1">
      <c r="B13" s="267" t="s">
        <v>1542</v>
      </c>
      <c r="C13" s="269"/>
      <c r="D13" s="267" t="s">
        <v>1541</v>
      </c>
      <c r="E13" s="270"/>
    </row>
    <row r="14" spans="2:7" ht="21" hidden="1" customHeight="1">
      <c r="B14" s="47" t="s">
        <v>1549</v>
      </c>
      <c r="C14" s="256"/>
      <c r="D14" s="256"/>
    </row>
    <row r="15" spans="2:7" ht="21" hidden="1" customHeight="1">
      <c r="B15" s="267" t="s">
        <v>1542</v>
      </c>
      <c r="C15" s="269">
        <v>45323</v>
      </c>
      <c r="D15" s="267" t="s">
        <v>1541</v>
      </c>
      <c r="E15" s="270">
        <v>45324</v>
      </c>
    </row>
    <row r="16" spans="2:7" ht="21" hidden="1" customHeight="1">
      <c r="B16" s="57" t="s">
        <v>1550</v>
      </c>
      <c r="C16" s="256"/>
      <c r="D16" s="256"/>
    </row>
    <row r="17" spans="2:7" ht="21" hidden="1" customHeight="1">
      <c r="B17" s="267" t="s">
        <v>1542</v>
      </c>
      <c r="C17" s="269">
        <v>45352</v>
      </c>
      <c r="D17" s="267" t="s">
        <v>1541</v>
      </c>
      <c r="E17" s="270">
        <v>45353</v>
      </c>
    </row>
    <row r="18" spans="2:7" ht="21" hidden="1" customHeight="1">
      <c r="B18" s="47" t="s">
        <v>1555</v>
      </c>
      <c r="C18" s="256"/>
      <c r="D18" s="256"/>
    </row>
    <row r="19" spans="2:7" ht="21" hidden="1" customHeight="1">
      <c r="B19" s="267" t="s">
        <v>1542</v>
      </c>
      <c r="C19" s="269">
        <v>45383</v>
      </c>
      <c r="D19" s="267" t="s">
        <v>1541</v>
      </c>
      <c r="E19" s="270">
        <v>45384</v>
      </c>
    </row>
    <row r="20" spans="2:7" ht="21" hidden="1" customHeight="1">
      <c r="B20" s="47" t="s">
        <v>1556</v>
      </c>
      <c r="C20" s="256"/>
      <c r="D20" s="256"/>
    </row>
    <row r="21" spans="2:7" ht="21" hidden="1" customHeight="1">
      <c r="B21" s="267" t="s">
        <v>1542</v>
      </c>
      <c r="C21" s="269">
        <v>45413</v>
      </c>
      <c r="D21" s="267" t="s">
        <v>1541</v>
      </c>
      <c r="E21" s="270">
        <v>45414</v>
      </c>
    </row>
    <row r="22" spans="2:7" ht="21" hidden="1" customHeight="1">
      <c r="B22" s="47" t="s">
        <v>1553</v>
      </c>
      <c r="C22" s="256"/>
      <c r="D22" s="256"/>
    </row>
    <row r="23" spans="2:7" ht="21" hidden="1" customHeight="1">
      <c r="B23" s="267" t="s">
        <v>1542</v>
      </c>
      <c r="C23" s="269">
        <v>45444</v>
      </c>
      <c r="D23" s="267" t="s">
        <v>1541</v>
      </c>
      <c r="E23" s="270">
        <v>45445</v>
      </c>
    </row>
    <row r="24" spans="2:7" ht="21" hidden="1" customHeight="1">
      <c r="B24" s="47" t="s">
        <v>3358</v>
      </c>
      <c r="C24" s="256"/>
      <c r="D24" s="256"/>
    </row>
    <row r="25" spans="2:7" ht="21" hidden="1" customHeight="1">
      <c r="B25" s="267" t="s">
        <v>1542</v>
      </c>
      <c r="C25" s="269">
        <v>45474</v>
      </c>
      <c r="D25" s="267" t="s">
        <v>1541</v>
      </c>
      <c r="E25" s="270">
        <v>45475</v>
      </c>
    </row>
    <row r="27" spans="2:7" ht="25.5">
      <c r="B27" s="258" t="s">
        <v>1544</v>
      </c>
    </row>
    <row r="28" spans="2:7">
      <c r="B28" s="305" t="str">
        <f>入力!C17</f>
        <v>※申込み・納品締め日：前週水曜日15時まで</v>
      </c>
      <c r="C28" s="306"/>
      <c r="D28" s="306"/>
      <c r="E28" s="306"/>
      <c r="F28" s="306"/>
      <c r="G28" s="307"/>
    </row>
    <row r="29" spans="2:7">
      <c r="B29" s="308"/>
      <c r="C29" s="309"/>
      <c r="D29" s="309"/>
      <c r="E29" s="309"/>
      <c r="F29" s="309"/>
      <c r="G29" s="310"/>
    </row>
    <row r="30" spans="2:7">
      <c r="B30" s="308"/>
      <c r="C30" s="309"/>
      <c r="D30" s="309"/>
      <c r="E30" s="309"/>
      <c r="F30" s="309"/>
      <c r="G30" s="310"/>
    </row>
    <row r="31" spans="2:7">
      <c r="B31" s="311"/>
      <c r="C31" s="312"/>
      <c r="D31" s="312"/>
      <c r="E31" s="312"/>
      <c r="F31" s="312"/>
      <c r="G31" s="313"/>
    </row>
    <row r="33" spans="2:6">
      <c r="B33" s="263" t="s">
        <v>3140</v>
      </c>
    </row>
    <row r="34" spans="2:6">
      <c r="B34" s="47" t="s">
        <v>1532</v>
      </c>
      <c r="C34" s="43"/>
      <c r="D34" s="43"/>
      <c r="E34" s="43"/>
      <c r="F34" s="43"/>
    </row>
    <row r="35" spans="2:6">
      <c r="B35" s="48">
        <v>1</v>
      </c>
      <c r="C35" s="49" t="s">
        <v>1478</v>
      </c>
      <c r="D35" s="49" t="s">
        <v>1524</v>
      </c>
      <c r="E35" s="49" t="s">
        <v>1480</v>
      </c>
      <c r="F35" s="49" t="s">
        <v>1489</v>
      </c>
    </row>
    <row r="36" spans="2:6">
      <c r="B36" s="55" t="s">
        <v>1481</v>
      </c>
      <c r="C36" s="90">
        <f>C48+C54+C60+C66+C72+C42</f>
        <v>0</v>
      </c>
      <c r="D36" s="90">
        <f>D48+D54+D60+D66+D72+D42</f>
        <v>0</v>
      </c>
      <c r="E36" s="90">
        <f>E48+E54+E60+E66+E72+E42</f>
        <v>0</v>
      </c>
      <c r="F36" s="90">
        <f>SUM(C36:E36)</f>
        <v>0</v>
      </c>
    </row>
    <row r="37" spans="2:6">
      <c r="B37" s="55" t="s">
        <v>1535</v>
      </c>
      <c r="C37" s="90">
        <f xml:space="preserve">
IF(C43=0,C42,C43)+
IF(C49=0,C48,C49)+
IF(C55=0,C54,C55)+
IF(C61=0,C60,C61)+
IF(C67=0,C66,C67)+
IF(C73=0,C72,C73)</f>
        <v>0</v>
      </c>
      <c r="D37" s="90">
        <f xml:space="preserve">
IF(D43=0,D42,D43)+
IF(D49=0,D48,D49)+
IF(D55=0,D54,D55)+
IF(D61=0,D60,D61)+
IF(D67=0,D66,D67)+
IF(D73=0,D72,D73)</f>
        <v>0</v>
      </c>
      <c r="E37" s="90">
        <f xml:space="preserve">
IF(E43=0,E42,E43)+
IF(E49=0,E48,E49)+
IF(E55=0,E54,E55)+
IF(E61=0,E60,E61)+
IF(E67=0,E66,E67)+
IF(E73=0,E72,E73)</f>
        <v>0</v>
      </c>
      <c r="F37" s="90">
        <f>SUM(C37:E37)</f>
        <v>0</v>
      </c>
    </row>
    <row r="38" spans="2:6">
      <c r="B38" s="43"/>
      <c r="C38" s="43"/>
      <c r="D38" s="43"/>
      <c r="E38" s="43"/>
      <c r="F38" s="43"/>
    </row>
    <row r="39" spans="2:6">
      <c r="B39" s="47" t="s">
        <v>1554</v>
      </c>
      <c r="C39" s="43"/>
      <c r="D39" s="43"/>
      <c r="E39" s="43"/>
      <c r="F39" s="43"/>
    </row>
    <row r="40" spans="2:6">
      <c r="B40" s="48">
        <v>1</v>
      </c>
      <c r="C40" s="49" t="s">
        <v>1478</v>
      </c>
      <c r="D40" s="49" t="s">
        <v>1524</v>
      </c>
      <c r="E40" s="49" t="s">
        <v>1480</v>
      </c>
      <c r="F40" s="49" t="s">
        <v>1489</v>
      </c>
    </row>
    <row r="41" spans="2:6">
      <c r="B41" s="50" t="s">
        <v>1531</v>
      </c>
      <c r="C41" s="40"/>
      <c r="D41" s="40"/>
      <c r="E41" s="40"/>
      <c r="F41" s="20"/>
    </row>
    <row r="42" spans="2:6">
      <c r="B42" s="55" t="s">
        <v>1481</v>
      </c>
      <c r="C42" s="21">
        <f>import_1!$E$5</f>
        <v>0</v>
      </c>
      <c r="D42" s="21">
        <f>import_1!$G$5</f>
        <v>0</v>
      </c>
      <c r="E42" s="21">
        <f>import_1!$I$5</f>
        <v>0</v>
      </c>
      <c r="F42" s="21">
        <f>SUM(C42:E42)</f>
        <v>0</v>
      </c>
    </row>
    <row r="43" spans="2:6">
      <c r="B43" s="55" t="s">
        <v>1482</v>
      </c>
      <c r="C43" s="22"/>
      <c r="D43" s="22"/>
      <c r="E43" s="22"/>
      <c r="F43" s="21">
        <f>SUM(C43:E43)</f>
        <v>0</v>
      </c>
    </row>
    <row r="44" spans="2:6">
      <c r="B44" s="43"/>
      <c r="C44" s="43"/>
      <c r="D44" s="43"/>
      <c r="E44" s="43"/>
      <c r="F44" s="43"/>
    </row>
    <row r="45" spans="2:6" hidden="1">
      <c r="B45" s="47" t="s">
        <v>1549</v>
      </c>
      <c r="C45" s="43"/>
      <c r="D45" s="43"/>
      <c r="E45" s="43"/>
      <c r="F45" s="43"/>
    </row>
    <row r="46" spans="2:6" hidden="1">
      <c r="B46" s="48">
        <v>2</v>
      </c>
      <c r="C46" s="49" t="s">
        <v>1478</v>
      </c>
      <c r="D46" s="49" t="s">
        <v>1524</v>
      </c>
      <c r="E46" s="49" t="s">
        <v>1480</v>
      </c>
      <c r="F46" s="49" t="s">
        <v>1489</v>
      </c>
    </row>
    <row r="47" spans="2:6" hidden="1">
      <c r="B47" s="50" t="s">
        <v>1531</v>
      </c>
      <c r="C47" s="40"/>
      <c r="D47" s="40"/>
      <c r="E47" s="40"/>
      <c r="F47" s="20"/>
    </row>
    <row r="48" spans="2:6" hidden="1">
      <c r="B48" s="55" t="s">
        <v>1481</v>
      </c>
      <c r="C48" s="21">
        <f>import_2!$E$5</f>
        <v>0</v>
      </c>
      <c r="D48" s="21">
        <f>import_2!$G$5</f>
        <v>0</v>
      </c>
      <c r="E48" s="21">
        <f>import_2!$I$5</f>
        <v>0</v>
      </c>
      <c r="F48" s="21">
        <f>SUM(C48:E48)</f>
        <v>0</v>
      </c>
    </row>
    <row r="49" spans="2:6" hidden="1">
      <c r="B49" s="55" t="s">
        <v>1482</v>
      </c>
      <c r="C49" s="22"/>
      <c r="D49" s="22"/>
      <c r="E49" s="22"/>
      <c r="F49" s="21">
        <f>SUM(C49:E49)</f>
        <v>0</v>
      </c>
    </row>
    <row r="50" spans="2:6" hidden="1">
      <c r="B50" s="43"/>
      <c r="C50" s="43"/>
      <c r="D50" s="43"/>
      <c r="E50" s="43"/>
      <c r="F50" s="43"/>
    </row>
    <row r="51" spans="2:6" hidden="1">
      <c r="B51" s="57" t="s">
        <v>1550</v>
      </c>
      <c r="C51" s="46"/>
      <c r="D51" s="46"/>
      <c r="E51" s="46"/>
      <c r="F51" s="46"/>
    </row>
    <row r="52" spans="2:6" hidden="1">
      <c r="B52" s="48">
        <v>3</v>
      </c>
      <c r="C52" s="49" t="s">
        <v>1522</v>
      </c>
      <c r="D52" s="49" t="s">
        <v>1479</v>
      </c>
      <c r="E52" s="49" t="s">
        <v>1480</v>
      </c>
      <c r="F52" s="49" t="s">
        <v>1489</v>
      </c>
    </row>
    <row r="53" spans="2:6" hidden="1">
      <c r="B53" s="50" t="s">
        <v>1531</v>
      </c>
      <c r="C53" s="40"/>
      <c r="D53" s="40"/>
      <c r="E53" s="40"/>
      <c r="F53" s="20"/>
    </row>
    <row r="54" spans="2:6" hidden="1">
      <c r="B54" s="55" t="s">
        <v>1481</v>
      </c>
      <c r="C54" s="21">
        <f>import_3!$E$5</f>
        <v>0</v>
      </c>
      <c r="D54" s="21">
        <f>import_3!$G$5</f>
        <v>0</v>
      </c>
      <c r="E54" s="21">
        <f>import_3!$I$5</f>
        <v>0</v>
      </c>
      <c r="F54" s="21">
        <f>SUM(C54:E54)</f>
        <v>0</v>
      </c>
    </row>
    <row r="55" spans="2:6" hidden="1">
      <c r="B55" s="55" t="s">
        <v>1482</v>
      </c>
      <c r="C55" s="22"/>
      <c r="D55" s="22"/>
      <c r="E55" s="22"/>
      <c r="F55" s="21">
        <f>SUM(C55:E55)</f>
        <v>0</v>
      </c>
    </row>
    <row r="56" spans="2:6" hidden="1">
      <c r="B56" s="43"/>
      <c r="C56" s="43"/>
      <c r="D56" s="43"/>
      <c r="E56" s="43"/>
      <c r="F56" s="43"/>
    </row>
    <row r="57" spans="2:6" hidden="1">
      <c r="B57" s="47" t="s">
        <v>1555</v>
      </c>
      <c r="C57" s="43"/>
      <c r="D57" s="43"/>
      <c r="E57" s="43"/>
      <c r="F57" s="43"/>
    </row>
    <row r="58" spans="2:6" hidden="1">
      <c r="B58" s="48">
        <v>4</v>
      </c>
      <c r="C58" s="49" t="s">
        <v>1522</v>
      </c>
      <c r="D58" s="49" t="s">
        <v>1479</v>
      </c>
      <c r="E58" s="49" t="s">
        <v>1480</v>
      </c>
      <c r="F58" s="49" t="s">
        <v>1489</v>
      </c>
    </row>
    <row r="59" spans="2:6" hidden="1">
      <c r="B59" s="50" t="s">
        <v>1531</v>
      </c>
      <c r="C59" s="40"/>
      <c r="D59" s="40"/>
      <c r="E59" s="40"/>
      <c r="F59" s="20"/>
    </row>
    <row r="60" spans="2:6" hidden="1">
      <c r="B60" s="55" t="s">
        <v>1481</v>
      </c>
      <c r="C60" s="21">
        <f>import_4!$E$5</f>
        <v>0</v>
      </c>
      <c r="D60" s="21">
        <f>import_4!$G$5</f>
        <v>0</v>
      </c>
      <c r="E60" s="21">
        <f>import_4!$I$5</f>
        <v>0</v>
      </c>
      <c r="F60" s="21">
        <f>SUM(C60:E60)</f>
        <v>0</v>
      </c>
    </row>
    <row r="61" spans="2:6" hidden="1">
      <c r="B61" s="55" t="s">
        <v>1482</v>
      </c>
      <c r="C61" s="22"/>
      <c r="D61" s="22"/>
      <c r="E61" s="22"/>
      <c r="F61" s="21">
        <f>SUM(C61:E61)</f>
        <v>0</v>
      </c>
    </row>
    <row r="62" spans="2:6" hidden="1">
      <c r="B62" s="43"/>
      <c r="C62" s="43"/>
      <c r="D62" s="43"/>
      <c r="E62" s="43"/>
      <c r="F62" s="43"/>
    </row>
    <row r="63" spans="2:6" hidden="1">
      <c r="B63" s="47" t="s">
        <v>1556</v>
      </c>
      <c r="C63" s="43"/>
      <c r="D63" s="43"/>
      <c r="E63" s="43"/>
      <c r="F63" s="43"/>
    </row>
    <row r="64" spans="2:6" hidden="1">
      <c r="B64" s="48">
        <v>5</v>
      </c>
      <c r="C64" s="49" t="s">
        <v>1522</v>
      </c>
      <c r="D64" s="49" t="s">
        <v>1479</v>
      </c>
      <c r="E64" s="49" t="s">
        <v>1480</v>
      </c>
      <c r="F64" s="49" t="s">
        <v>1489</v>
      </c>
    </row>
    <row r="65" spans="2:6" hidden="1">
      <c r="B65" s="50" t="s">
        <v>1531</v>
      </c>
      <c r="C65" s="40"/>
      <c r="D65" s="40"/>
      <c r="E65" s="40"/>
      <c r="F65" s="20"/>
    </row>
    <row r="66" spans="2:6" hidden="1">
      <c r="B66" s="55" t="s">
        <v>1481</v>
      </c>
      <c r="C66" s="21">
        <f>import_5!$E$5</f>
        <v>0</v>
      </c>
      <c r="D66" s="21">
        <f>import_5!$G$5</f>
        <v>0</v>
      </c>
      <c r="E66" s="21">
        <f>import_5!$I$5</f>
        <v>0</v>
      </c>
      <c r="F66" s="21">
        <f>SUM(C66:E66)</f>
        <v>0</v>
      </c>
    </row>
    <row r="67" spans="2:6" hidden="1">
      <c r="B67" s="55" t="s">
        <v>1482</v>
      </c>
      <c r="C67" s="22"/>
      <c r="D67" s="22"/>
      <c r="E67" s="22"/>
      <c r="F67" s="21">
        <f>SUM(C67:E67)</f>
        <v>0</v>
      </c>
    </row>
    <row r="68" spans="2:6" hidden="1">
      <c r="B68" s="43"/>
      <c r="C68" s="43"/>
      <c r="D68" s="43"/>
      <c r="E68" s="43"/>
      <c r="F68" s="43"/>
    </row>
    <row r="69" spans="2:6" hidden="1">
      <c r="B69" s="47" t="s">
        <v>1553</v>
      </c>
      <c r="C69" s="43"/>
      <c r="D69" s="43"/>
      <c r="E69" s="43"/>
      <c r="F69" s="43"/>
    </row>
    <row r="70" spans="2:6" hidden="1">
      <c r="B70" s="48">
        <v>6</v>
      </c>
      <c r="C70" s="49" t="s">
        <v>1522</v>
      </c>
      <c r="D70" s="49" t="s">
        <v>1479</v>
      </c>
      <c r="E70" s="49" t="s">
        <v>1480</v>
      </c>
      <c r="F70" s="49" t="s">
        <v>1489</v>
      </c>
    </row>
    <row r="71" spans="2:6" hidden="1">
      <c r="B71" s="50" t="s">
        <v>1531</v>
      </c>
      <c r="C71" s="40"/>
      <c r="D71" s="40"/>
      <c r="E71" s="40"/>
      <c r="F71" s="20"/>
    </row>
    <row r="72" spans="2:6" hidden="1">
      <c r="B72" s="55" t="s">
        <v>1481</v>
      </c>
      <c r="C72" s="21">
        <f>import_6!$E$5</f>
        <v>0</v>
      </c>
      <c r="D72" s="21">
        <f>import_6!$G$5</f>
        <v>0</v>
      </c>
      <c r="E72" s="21">
        <f>import_6!$I$5</f>
        <v>0</v>
      </c>
      <c r="F72" s="21">
        <f>SUM(C72:E72)</f>
        <v>0</v>
      </c>
    </row>
    <row r="73" spans="2:6" hidden="1">
      <c r="B73" s="55" t="s">
        <v>1482</v>
      </c>
      <c r="C73" s="22"/>
      <c r="D73" s="22"/>
      <c r="E73" s="22"/>
      <c r="F73" s="21">
        <f>SUM(C73:E73)</f>
        <v>0</v>
      </c>
    </row>
    <row r="74" spans="2:6" hidden="1">
      <c r="B74" s="43"/>
      <c r="C74" s="43"/>
      <c r="D74" s="43"/>
      <c r="E74" s="43"/>
      <c r="F74" s="43"/>
    </row>
    <row r="75" spans="2:6" hidden="1">
      <c r="B75" s="47" t="s">
        <v>3358</v>
      </c>
      <c r="C75" s="43"/>
      <c r="D75" s="43"/>
      <c r="E75" s="43"/>
      <c r="F75" s="43"/>
    </row>
    <row r="76" spans="2:6" hidden="1">
      <c r="B76" s="48">
        <v>6</v>
      </c>
      <c r="C76" s="49" t="s">
        <v>1522</v>
      </c>
      <c r="D76" s="49" t="s">
        <v>1479</v>
      </c>
      <c r="E76" s="49" t="s">
        <v>1480</v>
      </c>
      <c r="F76" s="49" t="s">
        <v>1489</v>
      </c>
    </row>
    <row r="77" spans="2:6" hidden="1">
      <c r="B77" s="50" t="s">
        <v>1531</v>
      </c>
      <c r="C77" s="40">
        <v>1</v>
      </c>
      <c r="D77" s="40">
        <v>2</v>
      </c>
      <c r="E77" s="40">
        <v>3</v>
      </c>
      <c r="F77" s="20"/>
    </row>
    <row r="78" spans="2:6" hidden="1">
      <c r="B78" s="55" t="s">
        <v>1481</v>
      </c>
      <c r="C78" s="21">
        <f>import_7!$E$5</f>
        <v>0</v>
      </c>
      <c r="D78" s="21">
        <f>import_7!$G$5</f>
        <v>0</v>
      </c>
      <c r="E78" s="21">
        <f>import_7!$I$5</f>
        <v>0</v>
      </c>
      <c r="F78" s="21">
        <f>SUM(C78:E78)</f>
        <v>0</v>
      </c>
    </row>
    <row r="79" spans="2:6" hidden="1">
      <c r="B79" s="55" t="s">
        <v>1482</v>
      </c>
      <c r="C79" s="22">
        <v>100</v>
      </c>
      <c r="D79" s="22">
        <v>200</v>
      </c>
      <c r="E79" s="22">
        <v>300</v>
      </c>
      <c r="F79" s="21">
        <f>SUM(C79:E79)</f>
        <v>600</v>
      </c>
    </row>
    <row r="80" spans="2:6" hidden="1"/>
    <row r="82" spans="2:6">
      <c r="B82" s="51" t="s">
        <v>2912</v>
      </c>
      <c r="C82" s="62"/>
      <c r="F82" s="43"/>
    </row>
    <row r="83" spans="2:6">
      <c r="B83" s="51" t="s">
        <v>2914</v>
      </c>
      <c r="C83" s="63"/>
    </row>
    <row r="84" spans="2:6">
      <c r="B84" s="51" t="s">
        <v>2911</v>
      </c>
      <c r="C84" s="60"/>
    </row>
    <row r="85" spans="2:6">
      <c r="B85" s="44" t="s">
        <v>2913</v>
      </c>
      <c r="C85" s="63"/>
    </row>
    <row r="86" spans="2:6">
      <c r="B86" s="51" t="s">
        <v>1483</v>
      </c>
      <c r="C86" s="274"/>
      <c r="E86" s="43"/>
      <c r="F86" s="43"/>
    </row>
    <row r="87" spans="2:6">
      <c r="B87" s="59" t="s">
        <v>3321</v>
      </c>
      <c r="C87" s="64"/>
      <c r="F87" s="43"/>
    </row>
    <row r="88" spans="2:6">
      <c r="B88" s="51" t="s">
        <v>3142</v>
      </c>
      <c r="C88" s="67"/>
    </row>
    <row r="90" spans="2:6">
      <c r="B90" s="49" t="s">
        <v>2908</v>
      </c>
      <c r="C90" s="49" t="s">
        <v>2909</v>
      </c>
      <c r="D90" s="49" t="s">
        <v>1490</v>
      </c>
    </row>
    <row r="91" spans="2:6">
      <c r="B91" s="64"/>
      <c r="C91" s="66"/>
      <c r="D91" s="64"/>
      <c r="F91" s="43"/>
    </row>
    <row r="92" spans="2:6">
      <c r="B92" s="64"/>
      <c r="C92" s="66"/>
      <c r="D92" s="64"/>
      <c r="F92" s="43"/>
    </row>
    <row r="93" spans="2:6">
      <c r="B93" s="64"/>
      <c r="C93" s="66"/>
      <c r="D93" s="64"/>
    </row>
  </sheetData>
  <mergeCells count="3">
    <mergeCell ref="B28:G31"/>
    <mergeCell ref="C2:C3"/>
    <mergeCell ref="B2:B3"/>
  </mergeCells>
  <phoneticPr fontId="6"/>
  <dataValidations count="1">
    <dataValidation type="list" showInputMessage="1" showErrorMessage="1" sqref="C87" xr:uid="{20248BA8-0032-4760-B79C-1FC4EA15FDF1}">
      <formula1>"　,保管"</formula1>
    </dataValidation>
  </dataValidations>
  <pageMargins left="0.7" right="0.7" top="0.75" bottom="0.75" header="0.3" footer="0.3"/>
  <pageSetup paperSize="9" scale="44" fitToHeight="0" orientation="portrait" r:id="rId1"/>
  <drawing r:id="rId2"/>
  <extLst>
    <ext xmlns:x14="http://schemas.microsoft.com/office/spreadsheetml/2009/9/main" uri="{CCE6A557-97BC-4b89-ADB6-D9C93CAAB3DF}">
      <x14:dataValidations xmlns:xm="http://schemas.microsoft.com/office/excel/2006/main" count="7">
        <x14:dataValidation type="list" showInputMessage="1" showErrorMessage="1" xr:uid="{4EFC129D-F8A3-4DDF-913F-D121BB459CB1}">
          <x14:formula1>
            <xm:f>channel!$D:$D</xm:f>
          </x14:formula1>
          <xm:sqref>C82</xm:sqref>
        </x14:dataValidation>
        <x14:dataValidation type="list" showInputMessage="1" showErrorMessage="1" prompt="新規の場合のみ入力してください" xr:uid="{AD6DBFF1-75E1-484D-A7E7-E5E6D600F3CB}">
          <x14:formula1>
            <xm:f>channel!$A:$A</xm:f>
          </x14:formula1>
          <xm:sqref>C83</xm:sqref>
        </x14:dataValidation>
        <x14:dataValidation type="list" allowBlank="1" showInputMessage="1" showErrorMessage="1" xr:uid="{8270B935-7388-44BF-B3B3-678DC70298AA}">
          <x14:formula1>
            <xm:f>channel!$G$2:$G$3</xm:f>
          </x14:formula1>
          <xm:sqref>C84</xm:sqref>
        </x14:dataValidation>
        <x14:dataValidation type="list" showInputMessage="1" showErrorMessage="1" xr:uid="{09DB0259-2E6F-4B0D-B155-0C08110B271C}">
          <x14:formula1>
            <xm:f>sector!$A:$A</xm:f>
          </x14:formula1>
          <xm:sqref>C85</xm:sqref>
        </x14:dataValidation>
        <x14:dataValidation type="list" showInputMessage="1" xr:uid="{5ABCB02F-A201-48E6-88CD-3B141D3C5B15}">
          <x14:formula1>
            <xm:f>caution!$A$14:$A$23</xm:f>
          </x14:formula1>
          <xm:sqref>C91:C93</xm:sqref>
        </x14:dataValidation>
        <x14:dataValidation type="list" showInputMessage="1" showErrorMessage="1" xr:uid="{D17D047B-4404-4764-B9BA-9A4CBE76628A}">
          <x14:formula1>
            <xm:f>caution!$A$2:$A$11</xm:f>
          </x14:formula1>
          <xm:sqref>B91:B93</xm:sqref>
        </x14:dataValidation>
        <x14:dataValidation type="list" showInputMessage="1" showErrorMessage="1" xr:uid="{5D521F0B-1F48-46A5-97E4-51D5A0F658A0}">
          <x14:formula1>
            <xm:f>shouhin!$A:$A</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85339-7155-44FC-87AC-F99DC13F169A}">
  <sheetPr codeName="Sheet17">
    <tabColor theme="9" tint="-0.499984740745262"/>
  </sheetPr>
  <dimension ref="A1:G86"/>
  <sheetViews>
    <sheetView showGridLines="0" zoomScale="80" zoomScaleNormal="80" workbookViewId="0">
      <selection activeCell="F89" sqref="F89"/>
    </sheetView>
  </sheetViews>
  <sheetFormatPr defaultColWidth="8.75" defaultRowHeight="21" customHeight="1"/>
  <cols>
    <col min="1" max="1" width="4.875" style="93" customWidth="1"/>
    <col min="2" max="2" width="5.25" style="93" customWidth="1"/>
    <col min="3" max="3" width="7.375" style="93" customWidth="1"/>
    <col min="4" max="4" width="27.625" style="93" bestFit="1" customWidth="1"/>
    <col min="5" max="5" width="7.875" style="93" customWidth="1"/>
    <col min="6" max="6" width="81.25" style="93" bestFit="1" customWidth="1"/>
    <col min="7" max="7" width="8.375" style="93" customWidth="1"/>
    <col min="8" max="8" width="7.5" style="93" customWidth="1"/>
    <col min="9" max="16384" width="8.75" style="93"/>
  </cols>
  <sheetData>
    <row r="1" spans="1:7" ht="33.75" customHeight="1">
      <c r="A1" s="106" t="s">
        <v>2991</v>
      </c>
    </row>
    <row r="3" spans="1:7" ht="21" customHeight="1">
      <c r="B3" s="245" t="s">
        <v>2125</v>
      </c>
      <c r="C3" s="245" t="s">
        <v>1557</v>
      </c>
      <c r="D3" s="245" t="s">
        <v>1521</v>
      </c>
      <c r="E3" s="240" t="s">
        <v>1471</v>
      </c>
      <c r="F3" s="244" t="s">
        <v>2916</v>
      </c>
      <c r="G3" s="250" t="s">
        <v>216</v>
      </c>
    </row>
    <row r="4" spans="1:7" ht="21" customHeight="1">
      <c r="A4" s="272"/>
      <c r="B4" s="241" t="s">
        <v>2127</v>
      </c>
      <c r="C4" s="243">
        <f>VLOOKUP(地区マスタ67[[#This Row],[名称]],地区マスタ[[名称]:[コード]],2,FALSE)</f>
        <v>1</v>
      </c>
      <c r="D4" s="177" t="s">
        <v>1438</v>
      </c>
      <c r="E4" s="242">
        <v>1</v>
      </c>
      <c r="F4" s="242" t="str">
        <f>VLOOKUP(地区マスタ67[[#This Row],[単価区分]],caution!$H$1:$I$10,2,FALSE)</f>
        <v>1.熊本市内（通常エリア）</v>
      </c>
      <c r="G4" s="251">
        <f>SUMIF(エリアマスタ!$A$2:$A$2131,地区マスタ67[[#This Row],[№]],エリアマスタ!$I$1:$I$2131)</f>
        <v>9263</v>
      </c>
    </row>
    <row r="5" spans="1:7" ht="21" customHeight="1">
      <c r="A5" s="272"/>
      <c r="B5" s="241" t="s">
        <v>2127</v>
      </c>
      <c r="C5" s="243">
        <f>VLOOKUP(地区マスタ67[[#This Row],[名称]],地区マスタ[[名称]:[コード]],2,FALSE)</f>
        <v>2</v>
      </c>
      <c r="D5" s="177" t="s">
        <v>1439</v>
      </c>
      <c r="E5" s="242">
        <v>1</v>
      </c>
      <c r="F5" s="242" t="str">
        <f>VLOOKUP(地区マスタ67[[#This Row],[単価区分]],caution!$H$1:$I$10,2,FALSE)</f>
        <v>1.熊本市内（通常エリア）</v>
      </c>
      <c r="G5" s="251">
        <f>SUMIF(エリアマスタ!$A$2:$A$2131,地区マスタ67[[#This Row],[№]],エリアマスタ!$I$1:$I$2131)</f>
        <v>10680</v>
      </c>
    </row>
    <row r="6" spans="1:7" ht="21" customHeight="1">
      <c r="A6" s="272"/>
      <c r="B6" s="241" t="s">
        <v>2127</v>
      </c>
      <c r="C6" s="243">
        <f>VLOOKUP(地区マスタ67[[#This Row],[名称]],地区マスタ[[名称]:[コード]],2,FALSE)</f>
        <v>3</v>
      </c>
      <c r="D6" s="177" t="s">
        <v>1440</v>
      </c>
      <c r="E6" s="242">
        <v>1</v>
      </c>
      <c r="F6" s="242" t="str">
        <f>VLOOKUP(地区マスタ67[[#This Row],[単価区分]],caution!$H$1:$I$10,2,FALSE)</f>
        <v>1.熊本市内（通常エリア）</v>
      </c>
      <c r="G6" s="251">
        <f>SUMIF(エリアマスタ!$A$2:$A$2131,地区マスタ67[[#This Row],[№]],エリアマスタ!$I$1:$I$2131)</f>
        <v>12778</v>
      </c>
    </row>
    <row r="7" spans="1:7" ht="21" customHeight="1">
      <c r="A7" s="272"/>
      <c r="B7" s="241" t="s">
        <v>2127</v>
      </c>
      <c r="C7" s="243">
        <f>VLOOKUP(地区マスタ67[[#This Row],[名称]],地区マスタ[[名称]:[コード]],2,FALSE)</f>
        <v>4</v>
      </c>
      <c r="D7" s="177" t="s">
        <v>1441</v>
      </c>
      <c r="E7" s="242">
        <v>1</v>
      </c>
      <c r="F7" s="242" t="str">
        <f>VLOOKUP(地区マスタ67[[#This Row],[単価区分]],caution!$H$1:$I$10,2,FALSE)</f>
        <v>1.熊本市内（通常エリア）</v>
      </c>
      <c r="G7" s="251">
        <f>SUMIF(エリアマスタ!$A$2:$A$2131,地区マスタ67[[#This Row],[№]],エリアマスタ!$I$1:$I$2131)</f>
        <v>9757</v>
      </c>
    </row>
    <row r="8" spans="1:7" ht="21" customHeight="1">
      <c r="A8" s="272"/>
      <c r="B8" s="241" t="s">
        <v>2127</v>
      </c>
      <c r="C8" s="243">
        <f>VLOOKUP(地区マスタ67[[#This Row],[名称]],地区マスタ[[名称]:[コード]],2,FALSE)</f>
        <v>5</v>
      </c>
      <c r="D8" s="177" t="s">
        <v>1442</v>
      </c>
      <c r="E8" s="242">
        <v>1</v>
      </c>
      <c r="F8" s="242" t="str">
        <f>VLOOKUP(地区マスタ67[[#This Row],[単価区分]],caution!$H$1:$I$10,2,FALSE)</f>
        <v>1.熊本市内（通常エリア）</v>
      </c>
      <c r="G8" s="251">
        <f>SUMIF(エリアマスタ!$A$2:$A$2131,地区マスタ67[[#This Row],[№]],エリアマスタ!$I$1:$I$2131)</f>
        <v>9578</v>
      </c>
    </row>
    <row r="9" spans="1:7" ht="21" customHeight="1">
      <c r="A9" s="272"/>
      <c r="B9" s="241" t="s">
        <v>2127</v>
      </c>
      <c r="C9" s="243">
        <f>VLOOKUP(地区マスタ67[[#This Row],[名称]],地区マスタ[[名称]:[コード]],2,FALSE)</f>
        <v>6</v>
      </c>
      <c r="D9" s="177" t="s">
        <v>1443</v>
      </c>
      <c r="E9" s="242">
        <v>1</v>
      </c>
      <c r="F9" s="242" t="str">
        <f>VLOOKUP(地区マスタ67[[#This Row],[単価区分]],caution!$H$1:$I$10,2,FALSE)</f>
        <v>1.熊本市内（通常エリア）</v>
      </c>
      <c r="G9" s="251">
        <f>SUMIF(エリアマスタ!$A$2:$A$2131,地区マスタ67[[#This Row],[№]],エリアマスタ!$I$1:$I$2131)</f>
        <v>11577</v>
      </c>
    </row>
    <row r="10" spans="1:7" ht="21" customHeight="1">
      <c r="A10" s="272"/>
      <c r="B10" s="241" t="s">
        <v>2127</v>
      </c>
      <c r="C10" s="243">
        <f>VLOOKUP(地区マスタ67[[#This Row],[名称]],地区マスタ[[名称]:[コード]],2,FALSE)</f>
        <v>7</v>
      </c>
      <c r="D10" s="177" t="s">
        <v>1444</v>
      </c>
      <c r="E10" s="242">
        <v>1</v>
      </c>
      <c r="F10" s="242" t="str">
        <f>VLOOKUP(地区マスタ67[[#This Row],[単価区分]],caution!$H$1:$I$10,2,FALSE)</f>
        <v>1.熊本市内（通常エリア）</v>
      </c>
      <c r="G10" s="251">
        <f>SUMIF(エリアマスタ!$A$2:$A$2131,地区マスタ67[[#This Row],[№]],エリアマスタ!$I$1:$I$2131)</f>
        <v>10554</v>
      </c>
    </row>
    <row r="11" spans="1:7" ht="21" customHeight="1">
      <c r="A11" s="272"/>
      <c r="B11" s="241" t="s">
        <v>2127</v>
      </c>
      <c r="C11" s="243">
        <f>VLOOKUP(地区マスタ67[[#This Row],[名称]],地区マスタ[[名称]:[コード]],2,FALSE)</f>
        <v>8</v>
      </c>
      <c r="D11" s="177" t="s">
        <v>1445</v>
      </c>
      <c r="E11" s="242">
        <v>1</v>
      </c>
      <c r="F11" s="242" t="str">
        <f>VLOOKUP(地区マスタ67[[#This Row],[単価区分]],caution!$H$1:$I$10,2,FALSE)</f>
        <v>1.熊本市内（通常エリア）</v>
      </c>
      <c r="G11" s="251">
        <f>SUMIF(エリアマスタ!$A$2:$A$2131,地区マスタ67[[#This Row],[№]],エリアマスタ!$I$1:$I$2131)</f>
        <v>9470</v>
      </c>
    </row>
    <row r="12" spans="1:7" ht="21" customHeight="1">
      <c r="A12" s="272"/>
      <c r="B12" s="241" t="s">
        <v>2127</v>
      </c>
      <c r="C12" s="243">
        <f>VLOOKUP(地区マスタ67[[#This Row],[名称]],地区マスタ[[名称]:[コード]],2,FALSE)</f>
        <v>9</v>
      </c>
      <c r="D12" s="177" t="s">
        <v>1446</v>
      </c>
      <c r="E12" s="242">
        <v>1</v>
      </c>
      <c r="F12" s="242" t="str">
        <f>VLOOKUP(地区マスタ67[[#This Row],[単価区分]],caution!$H$1:$I$10,2,FALSE)</f>
        <v>1.熊本市内（通常エリア）</v>
      </c>
      <c r="G12" s="251">
        <f>SUMIF(エリアマスタ!$A$2:$A$2131,地区マスタ67[[#This Row],[№]],エリアマスタ!$I$1:$I$2131)</f>
        <v>12842</v>
      </c>
    </row>
    <row r="13" spans="1:7" ht="21" customHeight="1">
      <c r="A13" s="272"/>
      <c r="B13" s="241" t="s">
        <v>2127</v>
      </c>
      <c r="C13" s="243">
        <f>VLOOKUP(地区マスタ67[[#This Row],[名称]],地区マスタ[[名称]:[コード]],2,FALSE)</f>
        <v>10</v>
      </c>
      <c r="D13" s="177" t="s">
        <v>1447</v>
      </c>
      <c r="E13" s="242">
        <v>1</v>
      </c>
      <c r="F13" s="242" t="str">
        <f>VLOOKUP(地区マスタ67[[#This Row],[単価区分]],caution!$H$1:$I$10,2,FALSE)</f>
        <v>1.熊本市内（通常エリア）</v>
      </c>
      <c r="G13" s="251">
        <f>SUMIF(エリアマスタ!$A$2:$A$2131,地区マスタ67[[#This Row],[№]],エリアマスタ!$I$1:$I$2131)</f>
        <v>11431</v>
      </c>
    </row>
    <row r="14" spans="1:7" ht="21" customHeight="1">
      <c r="A14" s="272"/>
      <c r="B14" s="241" t="s">
        <v>2127</v>
      </c>
      <c r="C14" s="243">
        <f>VLOOKUP(地区マスタ67[[#This Row],[名称]],地区マスタ[[名称]:[コード]],2,FALSE)</f>
        <v>11</v>
      </c>
      <c r="D14" s="177" t="s">
        <v>1448</v>
      </c>
      <c r="E14" s="242">
        <v>1</v>
      </c>
      <c r="F14" s="242" t="str">
        <f>VLOOKUP(地区マスタ67[[#This Row],[単価区分]],caution!$H$1:$I$10,2,FALSE)</f>
        <v>1.熊本市内（通常エリア）</v>
      </c>
      <c r="G14" s="251">
        <f>SUMIF(エリアマスタ!$A$2:$A$2131,地区マスタ67[[#This Row],[№]],エリアマスタ!$I$1:$I$2131)</f>
        <v>12273</v>
      </c>
    </row>
    <row r="15" spans="1:7" ht="21" customHeight="1">
      <c r="A15" s="272"/>
      <c r="B15" s="241" t="s">
        <v>2127</v>
      </c>
      <c r="C15" s="243">
        <f>VLOOKUP(地区マスタ67[[#This Row],[名称]],地区マスタ[[名称]:[コード]],2,FALSE)</f>
        <v>12</v>
      </c>
      <c r="D15" s="177" t="s">
        <v>1449</v>
      </c>
      <c r="E15" s="242">
        <v>1</v>
      </c>
      <c r="F15" s="242" t="str">
        <f>VLOOKUP(地区マスタ67[[#This Row],[単価区分]],caution!$H$1:$I$10,2,FALSE)</f>
        <v>1.熊本市内（通常エリア）</v>
      </c>
      <c r="G15" s="251">
        <f>SUMIF(エリアマスタ!$A$2:$A$2131,地区マスタ67[[#This Row],[№]],エリアマスタ!$I$1:$I$2131)</f>
        <v>9441</v>
      </c>
    </row>
    <row r="16" spans="1:7" ht="21" customHeight="1">
      <c r="A16" s="272"/>
      <c r="B16" s="241" t="s">
        <v>2127</v>
      </c>
      <c r="C16" s="243">
        <f>VLOOKUP(地区マスタ67[[#This Row],[名称]],地区マスタ[[名称]:[コード]],2,FALSE)</f>
        <v>13</v>
      </c>
      <c r="D16" s="177" t="s">
        <v>1450</v>
      </c>
      <c r="E16" s="242">
        <v>1</v>
      </c>
      <c r="F16" s="242" t="str">
        <f>VLOOKUP(地区マスタ67[[#This Row],[単価区分]],caution!$H$1:$I$10,2,FALSE)</f>
        <v>1.熊本市内（通常エリア）</v>
      </c>
      <c r="G16" s="251">
        <f>SUMIF(エリアマスタ!$A$2:$A$2131,地区マスタ67[[#This Row],[№]],エリアマスタ!$I$1:$I$2131)</f>
        <v>9231</v>
      </c>
    </row>
    <row r="17" spans="2:7" ht="21" customHeight="1">
      <c r="B17" s="241" t="s">
        <v>2127</v>
      </c>
      <c r="C17" s="243">
        <f>VLOOKUP(地区マスタ67[[#This Row],[名称]],地区マスタ[[名称]:[コード]],2,FALSE)</f>
        <v>14</v>
      </c>
      <c r="D17" s="177" t="s">
        <v>1451</v>
      </c>
      <c r="E17" s="242">
        <v>1</v>
      </c>
      <c r="F17" s="242" t="str">
        <f>VLOOKUP(地区マスタ67[[#This Row],[単価区分]],caution!$H$1:$I$10,2,FALSE)</f>
        <v>1.熊本市内（通常エリア）</v>
      </c>
      <c r="G17" s="251">
        <f>SUMIF(エリアマスタ!$A$2:$A$2131,地区マスタ67[[#This Row],[№]],エリアマスタ!$I$1:$I$2131)</f>
        <v>10763</v>
      </c>
    </row>
    <row r="18" spans="2:7" ht="21" customHeight="1">
      <c r="B18" s="241" t="s">
        <v>2127</v>
      </c>
      <c r="C18" s="243">
        <f>VLOOKUP(地区マスタ67[[#This Row],[名称]],地区マスタ[[名称]:[コード]],2,FALSE)</f>
        <v>15</v>
      </c>
      <c r="D18" s="177" t="s">
        <v>1452</v>
      </c>
      <c r="E18" s="242">
        <v>1</v>
      </c>
      <c r="F18" s="242" t="str">
        <f>VLOOKUP(地区マスタ67[[#This Row],[単価区分]],caution!$H$1:$I$10,2,FALSE)</f>
        <v>1.熊本市内（通常エリア）</v>
      </c>
      <c r="G18" s="251">
        <f>SUMIF(エリアマスタ!$A$2:$A$2131,地区マスタ67[[#This Row],[№]],エリアマスタ!$I$1:$I$2131)</f>
        <v>13630</v>
      </c>
    </row>
    <row r="19" spans="2:7" ht="21" customHeight="1">
      <c r="B19" s="241" t="s">
        <v>2127</v>
      </c>
      <c r="C19" s="243">
        <f>VLOOKUP(地区マスタ67[[#This Row],[名称]],地区マスタ[[名称]:[コード]],2,FALSE)</f>
        <v>16</v>
      </c>
      <c r="D19" s="177" t="s">
        <v>2091</v>
      </c>
      <c r="E19" s="242">
        <v>1</v>
      </c>
      <c r="F19" s="242" t="str">
        <f>VLOOKUP(地区マスタ67[[#This Row],[単価区分]],caution!$H$1:$I$10,2,FALSE)</f>
        <v>1.熊本市内（通常エリア）</v>
      </c>
      <c r="G19" s="251">
        <f>SUMIF(エリアマスタ!$A$2:$A$2131,地区マスタ67[[#This Row],[№]],エリアマスタ!$I$1:$I$2131)</f>
        <v>6631</v>
      </c>
    </row>
    <row r="20" spans="2:7" ht="21" customHeight="1">
      <c r="B20" s="241" t="s">
        <v>2127</v>
      </c>
      <c r="C20" s="243">
        <f>VLOOKUP(地区マスタ67[[#This Row],[名称]],地区マスタ[[名称]:[コード]],2,FALSE)</f>
        <v>17</v>
      </c>
      <c r="D20" s="177" t="s">
        <v>1453</v>
      </c>
      <c r="E20" s="242">
        <v>1</v>
      </c>
      <c r="F20" s="242" t="str">
        <f>VLOOKUP(地区マスタ67[[#This Row],[単価区分]],caution!$H$1:$I$10,2,FALSE)</f>
        <v>1.熊本市内（通常エリア）</v>
      </c>
      <c r="G20" s="251">
        <f>SUMIF(エリアマスタ!$A$2:$A$2131,地区マスタ67[[#This Row],[№]],エリアマスタ!$I$1:$I$2131)</f>
        <v>8926</v>
      </c>
    </row>
    <row r="21" spans="2:7" ht="21" customHeight="1">
      <c r="B21" s="241" t="s">
        <v>2127</v>
      </c>
      <c r="C21" s="243">
        <f>VLOOKUP(地区マスタ67[[#This Row],[名称]],地区マスタ[[名称]:[コード]],2,FALSE)</f>
        <v>18</v>
      </c>
      <c r="D21" s="177" t="s">
        <v>2092</v>
      </c>
      <c r="E21" s="242">
        <v>1</v>
      </c>
      <c r="F21" s="242" t="str">
        <f>VLOOKUP(地区マスタ67[[#This Row],[単価区分]],caution!$H$1:$I$10,2,FALSE)</f>
        <v>1.熊本市内（通常エリア）</v>
      </c>
      <c r="G21" s="251">
        <f>SUMIF(エリアマスタ!$A$2:$A$2131,地区マスタ67[[#This Row],[№]],エリアマスタ!$I$1:$I$2131)</f>
        <v>11073</v>
      </c>
    </row>
    <row r="22" spans="2:7" ht="21" customHeight="1">
      <c r="B22" s="241" t="s">
        <v>2127</v>
      </c>
      <c r="C22" s="243">
        <f>VLOOKUP(地区マスタ67[[#This Row],[名称]],地区マスタ[[名称]:[コード]],2,FALSE)</f>
        <v>19</v>
      </c>
      <c r="D22" s="177" t="s">
        <v>1454</v>
      </c>
      <c r="E22" s="242">
        <v>1</v>
      </c>
      <c r="F22" s="242" t="str">
        <f>VLOOKUP(地区マスタ67[[#This Row],[単価区分]],caution!$H$1:$I$10,2,FALSE)</f>
        <v>1.熊本市内（通常エリア）</v>
      </c>
      <c r="G22" s="251">
        <f>SUMIF(エリアマスタ!$A$2:$A$2131,地区マスタ67[[#This Row],[№]],エリアマスタ!$I$1:$I$2131)</f>
        <v>12039</v>
      </c>
    </row>
    <row r="23" spans="2:7" ht="21" customHeight="1">
      <c r="B23" s="241" t="s">
        <v>2127</v>
      </c>
      <c r="C23" s="243">
        <f>VLOOKUP(地区マスタ67[[#This Row],[名称]],地区マスタ[[名称]:[コード]],2,FALSE)</f>
        <v>20</v>
      </c>
      <c r="D23" s="177" t="s">
        <v>1455</v>
      </c>
      <c r="E23" s="242">
        <v>1</v>
      </c>
      <c r="F23" s="242" t="str">
        <f>VLOOKUP(地区マスタ67[[#This Row],[単価区分]],caution!$H$1:$I$10,2,FALSE)</f>
        <v>1.熊本市内（通常エリア）</v>
      </c>
      <c r="G23" s="251">
        <f>SUMIF(エリアマスタ!$A$2:$A$2131,地区マスタ67[[#This Row],[№]],エリアマスタ!$I$1:$I$2131)</f>
        <v>11414</v>
      </c>
    </row>
    <row r="24" spans="2:7" ht="21" customHeight="1">
      <c r="B24" s="241" t="s">
        <v>2127</v>
      </c>
      <c r="C24" s="243">
        <f>VLOOKUP(地区マスタ67[[#This Row],[名称]],地区マスタ[[名称]:[コード]],2,FALSE)</f>
        <v>21</v>
      </c>
      <c r="D24" s="177" t="s">
        <v>1456</v>
      </c>
      <c r="E24" s="242">
        <v>1</v>
      </c>
      <c r="F24" s="242" t="str">
        <f>VLOOKUP(地区マスタ67[[#This Row],[単価区分]],caution!$H$1:$I$10,2,FALSE)</f>
        <v>1.熊本市内（通常エリア）</v>
      </c>
      <c r="G24" s="251">
        <f>SUMIF(エリアマスタ!$A$2:$A$2131,地区マスタ67[[#This Row],[№]],エリアマスタ!$I$1:$I$2131)</f>
        <v>9623</v>
      </c>
    </row>
    <row r="25" spans="2:7" ht="21" customHeight="1">
      <c r="B25" s="241" t="s">
        <v>2127</v>
      </c>
      <c r="C25" s="243">
        <f>VLOOKUP(地区マスタ67[[#This Row],[名称]],地区マスタ[[名称]:[コード]],2,FALSE)</f>
        <v>22</v>
      </c>
      <c r="D25" s="177" t="s">
        <v>1457</v>
      </c>
      <c r="E25" s="242">
        <v>1</v>
      </c>
      <c r="F25" s="242" t="str">
        <f>VLOOKUP(地区マスタ67[[#This Row],[単価区分]],caution!$H$1:$I$10,2,FALSE)</f>
        <v>1.熊本市内（通常エリア）</v>
      </c>
      <c r="G25" s="251">
        <f>SUMIF(エリアマスタ!$A$2:$A$2131,地区マスタ67[[#This Row],[№]],エリアマスタ!$I$1:$I$2131)</f>
        <v>9770</v>
      </c>
    </row>
    <row r="26" spans="2:7" ht="21" customHeight="1">
      <c r="B26" s="241" t="s">
        <v>2127</v>
      </c>
      <c r="C26" s="243">
        <f>VLOOKUP(地区マスタ67[[#This Row],[名称]],地区マスタ[[名称]:[コード]],2,FALSE)</f>
        <v>23</v>
      </c>
      <c r="D26" s="177" t="s">
        <v>1458</v>
      </c>
      <c r="E26" s="242">
        <v>1</v>
      </c>
      <c r="F26" s="242" t="str">
        <f>VLOOKUP(地区マスタ67[[#This Row],[単価区分]],caution!$H$1:$I$10,2,FALSE)</f>
        <v>1.熊本市内（通常エリア）</v>
      </c>
      <c r="G26" s="251">
        <f>SUMIF(エリアマスタ!$A$2:$A$2131,地区マスタ67[[#This Row],[№]],エリアマスタ!$I$1:$I$2131)</f>
        <v>3333</v>
      </c>
    </row>
    <row r="27" spans="2:7" ht="21" customHeight="1">
      <c r="B27" s="241" t="s">
        <v>3352</v>
      </c>
      <c r="C27" s="243">
        <f>VLOOKUP(地区マスタ67[[#This Row],[名称]],地区マスタ[[名称]:[コード]],2,FALSE)</f>
        <v>50</v>
      </c>
      <c r="D27" s="177" t="s">
        <v>1459</v>
      </c>
      <c r="E27" s="242">
        <v>1</v>
      </c>
      <c r="F27" s="242" t="str">
        <f>VLOOKUP(地区マスタ67[[#This Row],[単価区分]],caution!$H$1:$I$10,2,FALSE)</f>
        <v>1.熊本市内（通常エリア）</v>
      </c>
      <c r="G27" s="251">
        <f>SUMIF(エリアマスタ!$A$2:$A$2131,地区マスタ67[[#This Row],[№]],エリアマスタ!$I$1:$I$2131)</f>
        <v>2369</v>
      </c>
    </row>
    <row r="28" spans="2:7" ht="21" customHeight="1">
      <c r="B28" s="241" t="s">
        <v>2127</v>
      </c>
      <c r="C28" s="243">
        <f>VLOOKUP(地区マスタ67[[#This Row],[名称]],地区マスタ[[名称]:[コード]],2,FALSE)</f>
        <v>51</v>
      </c>
      <c r="D28" s="177" t="s">
        <v>2104</v>
      </c>
      <c r="E28" s="242">
        <v>1</v>
      </c>
      <c r="F28" s="242" t="str">
        <f>VLOOKUP(地区マスタ67[[#This Row],[単価区分]],caution!$H$1:$I$10,2,FALSE)</f>
        <v>1.熊本市内（通常エリア）</v>
      </c>
      <c r="G28" s="251">
        <f>SUMIF(エリアマスタ!$A$2:$A$2131,地区マスタ67[[#This Row],[№]],エリアマスタ!$I$1:$I$2131)</f>
        <v>9002</v>
      </c>
    </row>
    <row r="29" spans="2:7" ht="21" customHeight="1">
      <c r="B29" s="241" t="s">
        <v>2127</v>
      </c>
      <c r="C29" s="243">
        <f>VLOOKUP(地区マスタ67[[#This Row],[名称]],地区マスタ[[名称]:[コード]],2,FALSE)</f>
        <v>52</v>
      </c>
      <c r="D29" s="177" t="s">
        <v>1460</v>
      </c>
      <c r="E29" s="242">
        <v>1</v>
      </c>
      <c r="F29" s="242" t="str">
        <f>VLOOKUP(地区マスタ67[[#This Row],[単価区分]],caution!$H$1:$I$10,2,FALSE)</f>
        <v>1.熊本市内（通常エリア）</v>
      </c>
      <c r="G29" s="251">
        <f>SUMIF(エリアマスタ!$A$2:$A$2131,地区マスタ67[[#This Row],[№]],エリアマスタ!$I$1:$I$2131)</f>
        <v>11058</v>
      </c>
    </row>
    <row r="30" spans="2:7" ht="21" customHeight="1">
      <c r="B30" s="241" t="s">
        <v>2127</v>
      </c>
      <c r="C30" s="243">
        <f>VLOOKUP(地区マスタ67[[#This Row],[名称]],地区マスタ[[名称]:[コード]],2,FALSE)</f>
        <v>54</v>
      </c>
      <c r="D30" s="177" t="s">
        <v>1461</v>
      </c>
      <c r="E30" s="242">
        <v>1</v>
      </c>
      <c r="F30" s="242" t="str">
        <f>VLOOKUP(地区マスタ67[[#This Row],[単価区分]],caution!$H$1:$I$10,2,FALSE)</f>
        <v>1.熊本市内（通常エリア）</v>
      </c>
      <c r="G30" s="251">
        <f>SUMIF(エリアマスタ!$A$2:$A$2131,地区マスタ67[[#This Row],[№]],エリアマスタ!$I$1:$I$2131)</f>
        <v>2376</v>
      </c>
    </row>
    <row r="31" spans="2:7" ht="21" customHeight="1">
      <c r="B31" s="241" t="s">
        <v>3352</v>
      </c>
      <c r="C31" s="243">
        <f>VLOOKUP(地区マスタ67[[#This Row],[名称]],地区マスタ[[名称]:[コード]],2,FALSE)</f>
        <v>55</v>
      </c>
      <c r="D31" s="177" t="s">
        <v>1462</v>
      </c>
      <c r="E31" s="242">
        <v>1</v>
      </c>
      <c r="F31" s="242" t="str">
        <f>VLOOKUP(地区マスタ67[[#This Row],[単価区分]],caution!$H$1:$I$10,2,FALSE)</f>
        <v>1.熊本市内（通常エリア）</v>
      </c>
      <c r="G31" s="251">
        <f>SUMIF(エリアマスタ!$A$2:$A$2131,地区マスタ67[[#This Row],[№]],エリアマスタ!$I$1:$I$2131)</f>
        <v>2647</v>
      </c>
    </row>
    <row r="32" spans="2:7" ht="21" customHeight="1">
      <c r="B32" s="241" t="s">
        <v>2127</v>
      </c>
      <c r="C32" s="243">
        <f>VLOOKUP(地区マスタ67[[#This Row],[名称]],地区マスタ[[名称]:[コード]],2,FALSE)</f>
        <v>100</v>
      </c>
      <c r="D32" s="177" t="s">
        <v>2833</v>
      </c>
      <c r="E32" s="242">
        <v>6</v>
      </c>
      <c r="F32" s="242" t="str">
        <f>VLOOKUP(地区マスタ67[[#This Row],[単価区分]],caution!$H$1:$I$10,2,FALSE)</f>
        <v>6.玉名郡市・荒尾市・阿蘇郡市・天草市・上天草市・人吉市・芦北町・大牟田市</v>
      </c>
      <c r="G32" s="251">
        <f>SUMIF(エリアマスタ!$A$2:$A$2131,地区マスタ67[[#This Row],[№]],エリアマスタ!$I$1:$I$2131)</f>
        <v>5640</v>
      </c>
    </row>
    <row r="33" spans="2:7" ht="21" customHeight="1">
      <c r="B33" s="241" t="s">
        <v>2127</v>
      </c>
      <c r="C33" s="243">
        <f>VLOOKUP(地区マスタ67[[#This Row],[名称]],地区マスタ[[名称]:[コード]],2,FALSE)</f>
        <v>101</v>
      </c>
      <c r="D33" s="177" t="s">
        <v>2834</v>
      </c>
      <c r="E33" s="242">
        <v>6</v>
      </c>
      <c r="F33" s="242" t="str">
        <f>VLOOKUP(地区マスタ67[[#This Row],[単価区分]],caution!$H$1:$I$10,2,FALSE)</f>
        <v>6.玉名郡市・荒尾市・阿蘇郡市・天草市・上天草市・人吉市・芦北町・大牟田市</v>
      </c>
      <c r="G33" s="251">
        <f>SUMIF(エリアマスタ!$A$2:$A$2131,地区マスタ67[[#This Row],[№]],エリアマスタ!$I$1:$I$2131)</f>
        <v>1170</v>
      </c>
    </row>
    <row r="34" spans="2:7" ht="21" customHeight="1">
      <c r="B34" s="241" t="s">
        <v>2127</v>
      </c>
      <c r="C34" s="243">
        <f>VLOOKUP(地区マスタ67[[#This Row],[名称]],地区マスタ[[名称]:[コード]],2,FALSE)</f>
        <v>102</v>
      </c>
      <c r="D34" s="177" t="s">
        <v>2835</v>
      </c>
      <c r="E34" s="242">
        <v>6</v>
      </c>
      <c r="F34" s="242" t="str">
        <f>VLOOKUP(地区マスタ67[[#This Row],[単価区分]],caution!$H$1:$I$10,2,FALSE)</f>
        <v>6.玉名郡市・荒尾市・阿蘇郡市・天草市・上天草市・人吉市・芦北町・大牟田市</v>
      </c>
      <c r="G34" s="251">
        <f>SUMIF(エリアマスタ!$A$2:$A$2131,地区マスタ67[[#This Row],[№]],エリアマスタ!$I$1:$I$2131)</f>
        <v>100</v>
      </c>
    </row>
    <row r="35" spans="2:7" ht="21" customHeight="1">
      <c r="B35" s="241" t="s">
        <v>3352</v>
      </c>
      <c r="C35" s="243" t="e">
        <f>VLOOKUP(地区マスタ67[[#This Row],[名称]],地区マスタ[[名称]:[コード]],2,FALSE)</f>
        <v>#N/A</v>
      </c>
      <c r="D35" s="177" t="s">
        <v>1423</v>
      </c>
      <c r="E35" s="242">
        <v>6</v>
      </c>
      <c r="F35" s="242" t="str">
        <f>VLOOKUP(地区マスタ67[[#This Row],[単価区分]],caution!$H$1:$I$10,2,FALSE)</f>
        <v>6.玉名郡市・荒尾市・阿蘇郡市・天草市・上天草市・人吉市・芦北町・大牟田市</v>
      </c>
      <c r="G35" s="251">
        <f>SUMIF(エリアマスタ!$A$2:$A$2131,地区マスタ67[[#This Row],[№]],エリアマスタ!$I$1:$I$2131)</f>
        <v>0</v>
      </c>
    </row>
    <row r="36" spans="2:7" ht="21" customHeight="1">
      <c r="B36" s="241" t="s">
        <v>3352</v>
      </c>
      <c r="C36" s="243" t="e">
        <f>VLOOKUP(地区マスタ67[[#This Row],[名称]],地区マスタ[[名称]:[コード]],2,FALSE)</f>
        <v>#N/A</v>
      </c>
      <c r="D36" s="177" t="s">
        <v>1424</v>
      </c>
      <c r="E36" s="242">
        <v>6</v>
      </c>
      <c r="F36" s="242" t="str">
        <f>VLOOKUP(地区マスタ67[[#This Row],[単価区分]],caution!$H$1:$I$10,2,FALSE)</f>
        <v>6.玉名郡市・荒尾市・阿蘇郡市・天草市・上天草市・人吉市・芦北町・大牟田市</v>
      </c>
      <c r="G36" s="251">
        <f>SUMIF(エリアマスタ!$A$2:$A$2131,地区マスタ67[[#This Row],[№]],エリアマスタ!$I$1:$I$2131)</f>
        <v>0</v>
      </c>
    </row>
    <row r="37" spans="2:7" ht="21" customHeight="1">
      <c r="B37" s="241" t="s">
        <v>3352</v>
      </c>
      <c r="C37" s="243" t="e">
        <f>VLOOKUP(地区マスタ67[[#This Row],[名称]],地区マスタ[[名称]:[コード]],2,FALSE)</f>
        <v>#N/A</v>
      </c>
      <c r="D37" s="177" t="s">
        <v>1425</v>
      </c>
      <c r="E37" s="242">
        <v>6</v>
      </c>
      <c r="F37" s="242" t="str">
        <f>VLOOKUP(地区マスタ67[[#This Row],[単価区分]],caution!$H$1:$I$10,2,FALSE)</f>
        <v>6.玉名郡市・荒尾市・阿蘇郡市・天草市・上天草市・人吉市・芦北町・大牟田市</v>
      </c>
      <c r="G37" s="251">
        <f>SUMIF(エリアマスタ!$A$2:$A$2131,地区マスタ67[[#This Row],[№]],エリアマスタ!$I$1:$I$2131)</f>
        <v>0</v>
      </c>
    </row>
    <row r="38" spans="2:7" ht="21" customHeight="1">
      <c r="B38" s="241" t="s">
        <v>3352</v>
      </c>
      <c r="C38" s="243">
        <f>VLOOKUP(地区マスタ67[[#This Row],[名称]],地区マスタ[[名称]:[コード]],2,FALSE)</f>
        <v>106</v>
      </c>
      <c r="D38" s="177" t="s">
        <v>2836</v>
      </c>
      <c r="E38" s="242">
        <v>6</v>
      </c>
      <c r="F38" s="242" t="str">
        <f>VLOOKUP(地区マスタ67[[#This Row],[単価区分]],caution!$H$1:$I$10,2,FALSE)</f>
        <v>6.玉名郡市・荒尾市・阿蘇郡市・天草市・上天草市・人吉市・芦北町・大牟田市</v>
      </c>
      <c r="G38" s="251">
        <f>SUMIF(エリアマスタ!$A$2:$A$2131,地区マスタ67[[#This Row],[№]],エリアマスタ!$I$1:$I$2131)</f>
        <v>5555</v>
      </c>
    </row>
    <row r="39" spans="2:7" ht="21" customHeight="1">
      <c r="B39" s="241" t="s">
        <v>3352</v>
      </c>
      <c r="C39" s="243">
        <f>VLOOKUP(地区マスタ67[[#This Row],[名称]],地区マスタ[[名称]:[コード]],2,FALSE)</f>
        <v>107</v>
      </c>
      <c r="D39" s="177" t="s">
        <v>2837</v>
      </c>
      <c r="E39" s="242">
        <v>6</v>
      </c>
      <c r="F39" s="242" t="str">
        <f>VLOOKUP(地区マスタ67[[#This Row],[単価区分]],caution!$H$1:$I$10,2,FALSE)</f>
        <v>6.玉名郡市・荒尾市・阿蘇郡市・天草市・上天草市・人吉市・芦北町・大牟田市</v>
      </c>
      <c r="G39" s="251">
        <f>SUMIF(エリアマスタ!$A$2:$A$2131,地区マスタ67[[#This Row],[№]],エリアマスタ!$I$1:$I$2131)</f>
        <v>3785</v>
      </c>
    </row>
    <row r="40" spans="2:7" ht="21" customHeight="1">
      <c r="B40" s="241" t="s">
        <v>3352</v>
      </c>
      <c r="C40" s="243">
        <f>VLOOKUP(地区マスタ67[[#This Row],[名称]],地区マスタ[[名称]:[コード]],2,FALSE)</f>
        <v>108</v>
      </c>
      <c r="D40" s="177" t="s">
        <v>2838</v>
      </c>
      <c r="E40" s="242">
        <v>6</v>
      </c>
      <c r="F40" s="242" t="str">
        <f>VLOOKUP(地区マスタ67[[#This Row],[単価区分]],caution!$H$1:$I$10,2,FALSE)</f>
        <v>6.玉名郡市・荒尾市・阿蘇郡市・天草市・上天草市・人吉市・芦北町・大牟田市</v>
      </c>
      <c r="G40" s="251">
        <f>SUMIF(エリアマスタ!$A$2:$A$2131,地区マスタ67[[#This Row],[№]],エリアマスタ!$I$1:$I$2131)</f>
        <v>3655</v>
      </c>
    </row>
    <row r="41" spans="2:7" ht="21" customHeight="1">
      <c r="B41" s="241" t="s">
        <v>3352</v>
      </c>
      <c r="C41" s="243">
        <f>VLOOKUP(地区マスタ67[[#This Row],[名称]],地区マスタ[[名称]:[コード]],2,FALSE)</f>
        <v>109</v>
      </c>
      <c r="D41" s="177" t="s">
        <v>2839</v>
      </c>
      <c r="E41" s="242">
        <v>6</v>
      </c>
      <c r="F41" s="242" t="str">
        <f>VLOOKUP(地区マスタ67[[#This Row],[単価区分]],caution!$H$1:$I$10,2,FALSE)</f>
        <v>6.玉名郡市・荒尾市・阿蘇郡市・天草市・上天草市・人吉市・芦北町・大牟田市</v>
      </c>
      <c r="G41" s="251">
        <f>SUMIF(エリアマスタ!$A$2:$A$2131,地区マスタ67[[#This Row],[№]],エリアマスタ!$I$1:$I$2131)</f>
        <v>13085</v>
      </c>
    </row>
    <row r="42" spans="2:7" ht="21" customHeight="1">
      <c r="B42" s="241" t="s">
        <v>3352</v>
      </c>
      <c r="C42" s="243">
        <f>VLOOKUP(地区マスタ67[[#This Row],[名称]],地区マスタ[[名称]:[コード]],2,FALSE)</f>
        <v>110</v>
      </c>
      <c r="D42" s="177" t="s">
        <v>2840</v>
      </c>
      <c r="E42" s="242">
        <v>6</v>
      </c>
      <c r="F42" s="242" t="str">
        <f>VLOOKUP(地区マスタ67[[#This Row],[単価区分]],caution!$H$1:$I$10,2,FALSE)</f>
        <v>6.玉名郡市・荒尾市・阿蘇郡市・天草市・上天草市・人吉市・芦北町・大牟田市</v>
      </c>
      <c r="G42" s="251">
        <f>SUMIF(エリアマスタ!$A$2:$A$2131,地区マスタ67[[#This Row],[№]],エリアマスタ!$I$1:$I$2131)</f>
        <v>11920</v>
      </c>
    </row>
    <row r="43" spans="2:7" ht="21" customHeight="1">
      <c r="B43" s="241" t="s">
        <v>3352</v>
      </c>
      <c r="C43" s="243">
        <f>VLOOKUP(地区マスタ67[[#This Row],[名称]],地区マスタ[[名称]:[コード]],2,FALSE)</f>
        <v>111</v>
      </c>
      <c r="D43" s="177" t="s">
        <v>1463</v>
      </c>
      <c r="E43" s="242">
        <v>5</v>
      </c>
      <c r="F43" s="242" t="str">
        <f>VLOOKUP(地区マスタ67[[#This Row],[単価区分]],caution!$H$1:$I$10,2,FALSE)</f>
        <v>5.八代市・菊池市・山鹿市・御船町・甲佐町・美里町・山都町</v>
      </c>
      <c r="G43" s="251">
        <f>SUMIF(エリアマスタ!$A$2:$A$2131,地区マスタ67[[#This Row],[№]],エリアマスタ!$I$1:$I$2131)</f>
        <v>6255</v>
      </c>
    </row>
    <row r="44" spans="2:7" ht="21" customHeight="1">
      <c r="B44" s="241" t="s">
        <v>3352</v>
      </c>
      <c r="C44" s="243">
        <f>VLOOKUP(地区マスタ67[[#This Row],[名称]],地区マスタ[[名称]:[コード]],2,FALSE)</f>
        <v>112</v>
      </c>
      <c r="D44" s="177" t="s">
        <v>2841</v>
      </c>
      <c r="E44" s="242">
        <v>5</v>
      </c>
      <c r="F44" s="242" t="str">
        <f>VLOOKUP(地区マスタ67[[#This Row],[単価区分]],caution!$H$1:$I$10,2,FALSE)</f>
        <v>5.八代市・菊池市・山鹿市・御船町・甲佐町・美里町・山都町</v>
      </c>
      <c r="G44" s="251">
        <f>SUMIF(エリアマスタ!$A$2:$A$2131,地区マスタ67[[#This Row],[№]],エリアマスタ!$I$1:$I$2131)</f>
        <v>7795</v>
      </c>
    </row>
    <row r="45" spans="2:7" ht="21" customHeight="1">
      <c r="B45" s="241" t="s">
        <v>3352</v>
      </c>
      <c r="C45" s="243">
        <f>VLOOKUP(地区マスタ67[[#This Row],[名称]],地区マスタ[[名称]:[コード]],2,FALSE)</f>
        <v>113</v>
      </c>
      <c r="D45" s="177" t="s">
        <v>1464</v>
      </c>
      <c r="E45" s="242">
        <v>5</v>
      </c>
      <c r="F45" s="242" t="str">
        <f>VLOOKUP(地区マスタ67[[#This Row],[単価区分]],caution!$H$1:$I$10,2,FALSE)</f>
        <v>5.八代市・菊池市・山鹿市・御船町・甲佐町・美里町・山都町</v>
      </c>
      <c r="G45" s="251">
        <f>SUMIF(エリアマスタ!$A$2:$A$2131,地区マスタ67[[#This Row],[№]],エリアマスタ!$I$1:$I$2131)</f>
        <v>300</v>
      </c>
    </row>
    <row r="46" spans="2:7" ht="21" customHeight="1">
      <c r="B46" s="241" t="s">
        <v>3352</v>
      </c>
      <c r="C46" s="243">
        <f>VLOOKUP(地区マスタ67[[#This Row],[名称]],地区マスタ[[名称]:[コード]],2,FALSE)</f>
        <v>114</v>
      </c>
      <c r="D46" s="177" t="s">
        <v>1465</v>
      </c>
      <c r="E46" s="242">
        <v>5</v>
      </c>
      <c r="F46" s="242" t="str">
        <f>VLOOKUP(地区マスタ67[[#This Row],[単価区分]],caution!$H$1:$I$10,2,FALSE)</f>
        <v>5.八代市・菊池市・山鹿市・御船町・甲佐町・美里町・山都町</v>
      </c>
      <c r="G46" s="251">
        <f>SUMIF(エリアマスタ!$A$2:$A$2131,地区マスタ67[[#This Row],[№]],エリアマスタ!$I$1:$I$2131)</f>
        <v>550</v>
      </c>
    </row>
    <row r="47" spans="2:7" ht="21" customHeight="1">
      <c r="B47" s="241" t="s">
        <v>3352</v>
      </c>
      <c r="C47" s="243">
        <f>VLOOKUP(地区マスタ67[[#This Row],[名称]],地区マスタ[[名称]:[コード]],2,FALSE)</f>
        <v>115</v>
      </c>
      <c r="D47" s="177" t="s">
        <v>1466</v>
      </c>
      <c r="E47" s="242">
        <v>5</v>
      </c>
      <c r="F47" s="242" t="str">
        <f>VLOOKUP(地区マスタ67[[#This Row],[単価区分]],caution!$H$1:$I$10,2,FALSE)</f>
        <v>5.八代市・菊池市・山鹿市・御船町・甲佐町・美里町・山都町</v>
      </c>
      <c r="G47" s="251">
        <f>SUMIF(エリアマスタ!$A$2:$A$2131,地区マスタ67[[#This Row],[№]],エリアマスタ!$I$1:$I$2131)</f>
        <v>600</v>
      </c>
    </row>
    <row r="48" spans="2:7" ht="21" customHeight="1">
      <c r="B48" s="241" t="s">
        <v>3352</v>
      </c>
      <c r="C48" s="243">
        <f>VLOOKUP(地区マスタ67[[#This Row],[名称]],地区マスタ[[名称]:[コード]],2,FALSE)</f>
        <v>116</v>
      </c>
      <c r="D48" s="177" t="s">
        <v>2842</v>
      </c>
      <c r="E48" s="242">
        <v>3</v>
      </c>
      <c r="F48" s="242" t="str">
        <f>VLOOKUP(地区マスタ67[[#This Row],[単価区分]],caution!$H$1:$I$10,2,FALSE)</f>
        <v>3.菊池郡（大津町）</v>
      </c>
      <c r="G48" s="251">
        <f>SUMIF(エリアマスタ!$A$2:$A$2131,地区マスタ67[[#This Row],[№]],エリアマスタ!$I$1:$I$2131)</f>
        <v>10300</v>
      </c>
    </row>
    <row r="49" spans="2:7" ht="21" customHeight="1">
      <c r="B49" s="241" t="s">
        <v>3352</v>
      </c>
      <c r="C49" s="243">
        <f>VLOOKUP(地区マスタ67[[#This Row],[名称]],地区マスタ[[名称]:[コード]],2,FALSE)</f>
        <v>117</v>
      </c>
      <c r="D49" s="177" t="s">
        <v>1467</v>
      </c>
      <c r="E49" s="242">
        <v>6</v>
      </c>
      <c r="F49" s="242" t="str">
        <f>VLOOKUP(地区マスタ67[[#This Row],[単価区分]],caution!$H$1:$I$10,2,FALSE)</f>
        <v>6.玉名郡市・荒尾市・阿蘇郡市・天草市・上天草市・人吉市・芦北町・大牟田市</v>
      </c>
      <c r="G49" s="251">
        <f>SUMIF(エリアマスタ!$A$2:$A$2131,地区マスタ67[[#This Row],[№]],エリアマスタ!$I$1:$I$2131)</f>
        <v>6045</v>
      </c>
    </row>
    <row r="50" spans="2:7" ht="21" customHeight="1">
      <c r="B50" s="241" t="s">
        <v>3352</v>
      </c>
      <c r="C50" s="243">
        <f>VLOOKUP(地区マスタ67[[#This Row],[名称]],地区マスタ[[名称]:[コード]],2,FALSE)</f>
        <v>118</v>
      </c>
      <c r="D50" s="177" t="s">
        <v>1426</v>
      </c>
      <c r="E50" s="242">
        <v>6</v>
      </c>
      <c r="F50" s="242" t="str">
        <f>VLOOKUP(地区マスタ67[[#This Row],[単価区分]],caution!$H$1:$I$10,2,FALSE)</f>
        <v>6.玉名郡市・荒尾市・阿蘇郡市・天草市・上天草市・人吉市・芦北町・大牟田市</v>
      </c>
      <c r="G50" s="251">
        <f>SUMIF(エリアマスタ!$A$2:$A$2131,地区マスタ67[[#This Row],[№]],エリアマスタ!$I$1:$I$2131)</f>
        <v>255</v>
      </c>
    </row>
    <row r="51" spans="2:7" ht="21" customHeight="1">
      <c r="B51" s="241" t="s">
        <v>3352</v>
      </c>
      <c r="C51" s="243">
        <f>VLOOKUP(地区マスタ67[[#This Row],[名称]],地区マスタ[[名称]:[コード]],2,FALSE)</f>
        <v>119</v>
      </c>
      <c r="D51" s="177" t="s">
        <v>1427</v>
      </c>
      <c r="E51" s="242">
        <v>6</v>
      </c>
      <c r="F51" s="242" t="str">
        <f>VLOOKUP(地区マスタ67[[#This Row],[単価区分]],caution!$H$1:$I$10,2,FALSE)</f>
        <v>6.玉名郡市・荒尾市・阿蘇郡市・天草市・上天草市・人吉市・芦北町・大牟田市</v>
      </c>
      <c r="G51" s="251">
        <f>SUMIF(エリアマスタ!$A$2:$A$2131,地区マスタ67[[#This Row],[№]],エリアマスタ!$I$1:$I$2131)</f>
        <v>450</v>
      </c>
    </row>
    <row r="52" spans="2:7" ht="21" customHeight="1">
      <c r="B52" s="241" t="s">
        <v>3352</v>
      </c>
      <c r="C52" s="243">
        <f>VLOOKUP(地区マスタ67[[#This Row],[名称]],地区マスタ[[名称]:[コード]],2,FALSE)</f>
        <v>120</v>
      </c>
      <c r="D52" s="177" t="s">
        <v>1428</v>
      </c>
      <c r="E52" s="242">
        <v>6</v>
      </c>
      <c r="F52" s="242" t="str">
        <f>VLOOKUP(地区マスタ67[[#This Row],[単価区分]],caution!$H$1:$I$10,2,FALSE)</f>
        <v>6.玉名郡市・荒尾市・阿蘇郡市・天草市・上天草市・人吉市・芦北町・大牟田市</v>
      </c>
      <c r="G52" s="251">
        <f>SUMIF(エリアマスタ!$A$2:$A$2131,地区マスタ67[[#This Row],[№]],エリアマスタ!$I$1:$I$2131)</f>
        <v>900</v>
      </c>
    </row>
    <row r="53" spans="2:7" ht="21" customHeight="1">
      <c r="B53" s="241" t="s">
        <v>3352</v>
      </c>
      <c r="C53" s="243">
        <f>VLOOKUP(地区マスタ67[[#This Row],[名称]],地区マスタ[[名称]:[コード]],2,FALSE)</f>
        <v>121</v>
      </c>
      <c r="D53" s="177" t="s">
        <v>1429</v>
      </c>
      <c r="E53" s="242">
        <v>6</v>
      </c>
      <c r="F53" s="242" t="str">
        <f>VLOOKUP(地区マスタ67[[#This Row],[単価区分]],caution!$H$1:$I$10,2,FALSE)</f>
        <v>6.玉名郡市・荒尾市・阿蘇郡市・天草市・上天草市・人吉市・芦北町・大牟田市</v>
      </c>
      <c r="G53" s="251">
        <f>SUMIF(エリアマスタ!$A$2:$A$2131,地区マスタ67[[#This Row],[№]],エリアマスタ!$I$1:$I$2131)</f>
        <v>1760</v>
      </c>
    </row>
    <row r="54" spans="2:7" ht="21" customHeight="1">
      <c r="B54" s="241" t="s">
        <v>3352</v>
      </c>
      <c r="C54" s="243">
        <f>VLOOKUP(地区マスタ67[[#This Row],[名称]],地区マスタ[[名称]:[コード]],2,FALSE)</f>
        <v>122</v>
      </c>
      <c r="D54" s="177" t="s">
        <v>1430</v>
      </c>
      <c r="E54" s="242">
        <v>6</v>
      </c>
      <c r="F54" s="242" t="str">
        <f>VLOOKUP(地区マスタ67[[#This Row],[単価区分]],caution!$H$1:$I$10,2,FALSE)</f>
        <v>6.玉名郡市・荒尾市・阿蘇郡市・天草市・上天草市・人吉市・芦北町・大牟田市</v>
      </c>
      <c r="G54" s="251">
        <f>SUMIF(エリアマスタ!$A$2:$A$2131,地区マスタ67[[#This Row],[№]],エリアマスタ!$I$1:$I$2131)</f>
        <v>2940</v>
      </c>
    </row>
    <row r="55" spans="2:7" ht="21" customHeight="1">
      <c r="B55" s="241" t="s">
        <v>3352</v>
      </c>
      <c r="C55" s="243">
        <v>123</v>
      </c>
      <c r="D55" s="177" t="s">
        <v>3136</v>
      </c>
      <c r="E55" s="97">
        <v>5</v>
      </c>
      <c r="F55" s="242" t="str">
        <f>VLOOKUP(地区マスタ67[[#This Row],[単価区分]],caution!$H$1:$I$10,2,FALSE)</f>
        <v>5.八代市・菊池市・山鹿市・御船町・甲佐町・美里町・山都町</v>
      </c>
      <c r="G55" s="251">
        <f>SUMIF(エリアマスタ!$A$2:$A$2131,地区マスタ67[[#This Row],[№]],エリアマスタ!$I$1:$I$2131)</f>
        <v>3560</v>
      </c>
    </row>
    <row r="56" spans="2:7" ht="21" customHeight="1">
      <c r="B56" s="241" t="s">
        <v>3352</v>
      </c>
      <c r="C56" s="243">
        <f>VLOOKUP(地区マスタ67[[#This Row],[名称]],地区マスタ[[名称]:[コード]],2,FALSE)</f>
        <v>124</v>
      </c>
      <c r="D56" s="177" t="s">
        <v>1432</v>
      </c>
      <c r="E56" s="242">
        <v>5</v>
      </c>
      <c r="F56" s="242" t="str">
        <f>VLOOKUP(地区マスタ67[[#This Row],[単価区分]],caution!$H$1:$I$10,2,FALSE)</f>
        <v>5.八代市・菊池市・山鹿市・御船町・甲佐町・美里町・山都町</v>
      </c>
      <c r="G56" s="251">
        <f>SUMIF(エリアマスタ!$A$2:$A$2131,地区マスタ67[[#This Row],[№]],エリアマスタ!$I$1:$I$2131)</f>
        <v>2100</v>
      </c>
    </row>
    <row r="57" spans="2:7" ht="21" customHeight="1">
      <c r="B57" s="241" t="s">
        <v>3352</v>
      </c>
      <c r="C57" s="243" t="e">
        <f>VLOOKUP(地区マスタ67[[#This Row],[名称]],地区マスタ[[名称]:[コード]],2,FALSE)</f>
        <v>#N/A</v>
      </c>
      <c r="D57" s="177" t="s">
        <v>1433</v>
      </c>
      <c r="E57" s="242">
        <v>5</v>
      </c>
      <c r="F57" s="242" t="str">
        <f>VLOOKUP(地区マスタ67[[#This Row],[単価区分]],caution!$H$1:$I$10,2,FALSE)</f>
        <v>5.八代市・菊池市・山鹿市・御船町・甲佐町・美里町・山都町</v>
      </c>
      <c r="G57" s="251">
        <f>SUMIF(エリアマスタ!$A$2:$A$2131,地区マスタ67[[#This Row],[№]],エリアマスタ!$I$1:$I$2131)</f>
        <v>0</v>
      </c>
    </row>
    <row r="58" spans="2:7" ht="21" customHeight="1">
      <c r="B58" s="241" t="s">
        <v>3352</v>
      </c>
      <c r="C58" s="243">
        <f>VLOOKUP(地区マスタ67[[#This Row],[名称]],地区マスタ[[名称]:[コード]],2,FALSE)</f>
        <v>126</v>
      </c>
      <c r="D58" s="177" t="s">
        <v>1434</v>
      </c>
      <c r="E58" s="242">
        <v>5</v>
      </c>
      <c r="F58" s="242" t="str">
        <f>VLOOKUP(地区マスタ67[[#This Row],[単価区分]],caution!$H$1:$I$10,2,FALSE)</f>
        <v>5.八代市・菊池市・山鹿市・御船町・甲佐町・美里町・山都町</v>
      </c>
      <c r="G58" s="251">
        <f>SUMIF(エリアマスタ!$A$2:$A$2131,地区マスタ67[[#This Row],[№]],エリアマスタ!$I$1:$I$2131)</f>
        <v>1030</v>
      </c>
    </row>
    <row r="59" spans="2:7" ht="21" customHeight="1">
      <c r="B59" s="241" t="s">
        <v>3352</v>
      </c>
      <c r="C59" s="243">
        <f>VLOOKUP(地区マスタ67[[#This Row],[名称]],地区マスタ[[名称]:[コード]],2,FALSE)</f>
        <v>127</v>
      </c>
      <c r="D59" s="177" t="s">
        <v>2843</v>
      </c>
      <c r="E59" s="242">
        <v>4</v>
      </c>
      <c r="F59" s="242" t="str">
        <f>VLOOKUP(地区マスタ67[[#This Row],[単価区分]],caution!$H$1:$I$10,2,FALSE)</f>
        <v>4.宇城市・宇土市</v>
      </c>
      <c r="G59" s="251">
        <f>SUMIF(エリアマスタ!$A$2:$A$2131,地区マスタ67[[#This Row],[№]],エリアマスタ!$I$1:$I$2131)</f>
        <v>5200</v>
      </c>
    </row>
    <row r="60" spans="2:7" ht="21" customHeight="1">
      <c r="B60" s="241" t="s">
        <v>3352</v>
      </c>
      <c r="C60" s="243">
        <f>VLOOKUP(地区マスタ67[[#This Row],[名称]],地区マスタ[[名称]:[コード]],2,FALSE)</f>
        <v>128</v>
      </c>
      <c r="D60" s="177" t="s">
        <v>969</v>
      </c>
      <c r="E60" s="242">
        <v>4</v>
      </c>
      <c r="F60" s="242" t="str">
        <f>VLOOKUP(地区マスタ67[[#This Row],[単価区分]],caution!$H$1:$I$10,2,FALSE)</f>
        <v>4.宇城市・宇土市</v>
      </c>
      <c r="G60" s="251">
        <f>SUMIF(エリアマスタ!$A$2:$A$2131,地区マスタ67[[#This Row],[№]],エリアマスタ!$I$1:$I$2131)</f>
        <v>1350</v>
      </c>
    </row>
    <row r="61" spans="2:7" ht="21" customHeight="1">
      <c r="B61" s="241" t="s">
        <v>3352</v>
      </c>
      <c r="C61" s="243">
        <f>VLOOKUP(地区マスタ67[[#This Row],[名称]],地区マスタ[[名称]:[コード]],2,FALSE)</f>
        <v>129</v>
      </c>
      <c r="D61" s="177" t="s">
        <v>1435</v>
      </c>
      <c r="E61" s="242">
        <v>4</v>
      </c>
      <c r="F61" s="242" t="str">
        <f>VLOOKUP(地区マスタ67[[#This Row],[単価区分]],caution!$H$1:$I$10,2,FALSE)</f>
        <v>4.宇城市・宇土市</v>
      </c>
      <c r="G61" s="251">
        <f>SUMIF(エリアマスタ!$A$2:$A$2131,地区マスタ67[[#This Row],[№]],エリアマスタ!$I$1:$I$2131)</f>
        <v>4230</v>
      </c>
    </row>
    <row r="62" spans="2:7" ht="21" customHeight="1">
      <c r="B62" s="241" t="s">
        <v>3352</v>
      </c>
      <c r="C62" s="243">
        <f>VLOOKUP(地区マスタ67[[#This Row],[名称]],地区マスタ[[名称]:[コード]],2,FALSE)</f>
        <v>130</v>
      </c>
      <c r="D62" s="177" t="s">
        <v>944</v>
      </c>
      <c r="E62" s="242">
        <v>4</v>
      </c>
      <c r="F62" s="242" t="str">
        <f>VLOOKUP(地区マスタ67[[#This Row],[単価区分]],caution!$H$1:$I$10,2,FALSE)</f>
        <v>4.宇城市・宇土市</v>
      </c>
      <c r="G62" s="251">
        <f>SUMIF(エリアマスタ!$A$2:$A$2131,地区マスタ67[[#This Row],[№]],エリアマスタ!$I$1:$I$2131)</f>
        <v>1650</v>
      </c>
    </row>
    <row r="63" spans="2:7" ht="21" customHeight="1">
      <c r="B63" s="241" t="s">
        <v>3352</v>
      </c>
      <c r="C63" s="243">
        <f>VLOOKUP(地区マスタ67[[#This Row],[名称]],地区マスタ[[名称]:[コード]],2,FALSE)</f>
        <v>136</v>
      </c>
      <c r="D63" s="177" t="s">
        <v>2848</v>
      </c>
      <c r="E63" s="242">
        <v>6</v>
      </c>
      <c r="F63" s="242" t="str">
        <f>VLOOKUP(地区マスタ67[[#This Row],[単価区分]],caution!$H$1:$I$10,2,FALSE)</f>
        <v>6.玉名郡市・荒尾市・阿蘇郡市・天草市・上天草市・人吉市・芦北町・大牟田市</v>
      </c>
      <c r="G63" s="251">
        <f>SUMIF(エリアマスタ!$A$2:$A$2131,地区マスタ67[[#This Row],[№]],エリアマスタ!$I$1:$I$2131)</f>
        <v>2887</v>
      </c>
    </row>
    <row r="64" spans="2:7" ht="21" customHeight="1">
      <c r="B64" s="241" t="s">
        <v>3352</v>
      </c>
      <c r="C64" s="243">
        <f>VLOOKUP(地区マスタ67[[#This Row],[名称]],地区マスタ[[名称]:[コード]],2,FALSE)</f>
        <v>137</v>
      </c>
      <c r="D64" s="177" t="s">
        <v>2849</v>
      </c>
      <c r="E64" s="242">
        <v>6</v>
      </c>
      <c r="F64" s="242" t="str">
        <f>VLOOKUP(地区マスタ67[[#This Row],[単価区分]],caution!$H$1:$I$10,2,FALSE)</f>
        <v>6.玉名郡市・荒尾市・阿蘇郡市・天草市・上天草市・人吉市・芦北町・大牟田市</v>
      </c>
      <c r="G64" s="251">
        <f>SUMIF(エリアマスタ!$A$2:$A$2131,地区マスタ67[[#This Row],[№]],エリアマスタ!$I$1:$I$2131)</f>
        <v>4782</v>
      </c>
    </row>
    <row r="65" spans="2:7" ht="21" customHeight="1">
      <c r="B65" s="241" t="s">
        <v>3352</v>
      </c>
      <c r="C65" s="243" t="e">
        <f>VLOOKUP(地区マスタ67[[#This Row],[名称]],地区マスタ[[名称]:[コード]],2,FALSE)</f>
        <v>#N/A</v>
      </c>
      <c r="D65" s="177" t="s">
        <v>1468</v>
      </c>
      <c r="E65" s="242">
        <v>6</v>
      </c>
      <c r="F65" s="242" t="str">
        <f>VLOOKUP(地区マスタ67[[#This Row],[単価区分]],caution!$H$1:$I$10,2,FALSE)</f>
        <v>6.玉名郡市・荒尾市・阿蘇郡市・天草市・上天草市・人吉市・芦北町・大牟田市</v>
      </c>
      <c r="G65" s="251">
        <f>SUMIF(エリアマスタ!$A$2:$A$2131,地区マスタ67[[#This Row],[№]],エリアマスタ!$I$1:$I$2131)</f>
        <v>0</v>
      </c>
    </row>
    <row r="66" spans="2:7" ht="21" customHeight="1">
      <c r="B66" s="241" t="s">
        <v>3352</v>
      </c>
      <c r="C66" s="243">
        <f>VLOOKUP(地区マスタ67[[#This Row],[名称]],地区マスタ[[名称]:[コード]],2,FALSE)</f>
        <v>139</v>
      </c>
      <c r="D66" s="177" t="s">
        <v>2850</v>
      </c>
      <c r="E66" s="242">
        <v>6</v>
      </c>
      <c r="F66" s="242" t="str">
        <f>VLOOKUP(地区マスタ67[[#This Row],[単価区分]],caution!$H$1:$I$10,2,FALSE)</f>
        <v>6.玉名郡市・荒尾市・阿蘇郡市・天草市・上天草市・人吉市・芦北町・大牟田市</v>
      </c>
      <c r="G66" s="251">
        <f>SUMIF(エリアマスタ!$A$2:$A$2131,地区マスタ67[[#This Row],[№]],エリアマスタ!$I$1:$I$2131)</f>
        <v>3101</v>
      </c>
    </row>
    <row r="67" spans="2:7" ht="21" customHeight="1">
      <c r="B67" s="241" t="s">
        <v>3352</v>
      </c>
      <c r="C67" s="243">
        <f>VLOOKUP(地区マスタ67[[#This Row],[名称]],地区マスタ[[名称]:[コード]],2,FALSE)</f>
        <v>140</v>
      </c>
      <c r="D67" s="177" t="s">
        <v>2851</v>
      </c>
      <c r="E67" s="242">
        <v>6</v>
      </c>
      <c r="F67" s="242" t="str">
        <f>VLOOKUP(地区マスタ67[[#This Row],[単価区分]],caution!$H$1:$I$10,2,FALSE)</f>
        <v>6.玉名郡市・荒尾市・阿蘇郡市・天草市・上天草市・人吉市・芦北町・大牟田市</v>
      </c>
      <c r="G67" s="251">
        <f>SUMIF(エリアマスタ!$A$2:$A$2131,地区マスタ67[[#This Row],[№]],エリアマスタ!$I$1:$I$2131)</f>
        <v>6500</v>
      </c>
    </row>
    <row r="68" spans="2:7" ht="21" customHeight="1">
      <c r="B68" s="241" t="s">
        <v>3352</v>
      </c>
      <c r="C68" s="243" t="e">
        <f>VLOOKUP(地区マスタ67[[#This Row],[名称]],地区マスタ[[名称]:[コード]],2,FALSE)</f>
        <v>#N/A</v>
      </c>
      <c r="D68" s="177" t="s">
        <v>1437</v>
      </c>
      <c r="E68" s="242">
        <v>6</v>
      </c>
      <c r="F68" s="242" t="str">
        <f>VLOOKUP(地区マスタ67[[#This Row],[単価区分]],caution!$H$1:$I$10,2,FALSE)</f>
        <v>6.玉名郡市・荒尾市・阿蘇郡市・天草市・上天草市・人吉市・芦北町・大牟田市</v>
      </c>
      <c r="G68" s="251">
        <f>SUMIF(エリアマスタ!$A$2:$A$2131,地区マスタ67[[#This Row],[№]],エリアマスタ!$I$1:$I$2131)</f>
        <v>0</v>
      </c>
    </row>
    <row r="69" spans="2:7" ht="21" customHeight="1">
      <c r="B69" s="241" t="s">
        <v>3352</v>
      </c>
      <c r="C69" s="243">
        <f>VLOOKUP(地区マスタ67[[#This Row],[名称]],地区マスタ[[名称]:[コード]],2,FALSE)</f>
        <v>142</v>
      </c>
      <c r="D69" s="177" t="s">
        <v>1469</v>
      </c>
      <c r="E69" s="242">
        <v>6</v>
      </c>
      <c r="F69" s="242" t="str">
        <f>VLOOKUP(地区マスタ67[[#This Row],[単価区分]],caution!$H$1:$I$10,2,FALSE)</f>
        <v>6.玉名郡市・荒尾市・阿蘇郡市・天草市・上天草市・人吉市・芦北町・大牟田市</v>
      </c>
      <c r="G69" s="251">
        <f>SUMIF(エリアマスタ!$A$2:$A$2131,地区マスタ67[[#This Row],[№]],エリアマスタ!$I$1:$I$2131)</f>
        <v>381</v>
      </c>
    </row>
    <row r="70" spans="2:7" ht="21" customHeight="1">
      <c r="B70" s="241" t="s">
        <v>3352</v>
      </c>
      <c r="C70" s="243">
        <f>VLOOKUP(地区マスタ67[[#This Row],[名称]],地区マスタ[[名称]:[コード]],2,FALSE)</f>
        <v>143</v>
      </c>
      <c r="D70" s="177" t="s">
        <v>2852</v>
      </c>
      <c r="E70" s="242">
        <v>6</v>
      </c>
      <c r="F70" s="242" t="str">
        <f>VLOOKUP(地区マスタ67[[#This Row],[単価区分]],caution!$H$1:$I$10,2,FALSE)</f>
        <v>6.玉名郡市・荒尾市・阿蘇郡市・天草市・上天草市・人吉市・芦北町・大牟田市</v>
      </c>
      <c r="G70" s="251">
        <f>SUMIF(エリアマスタ!$A$2:$A$2131,地区マスタ67[[#This Row],[№]],エリアマスタ!$I$1:$I$2131)</f>
        <v>2706</v>
      </c>
    </row>
    <row r="71" spans="2:7" ht="21" customHeight="1">
      <c r="B71" s="241" t="s">
        <v>3352</v>
      </c>
      <c r="C71" s="243">
        <f>VLOOKUP(地区マスタ67[[#This Row],[名称]],地区マスタ[[名称]:[コード]],2,FALSE)</f>
        <v>144</v>
      </c>
      <c r="D71" s="177" t="s">
        <v>2853</v>
      </c>
      <c r="E71" s="242">
        <v>6</v>
      </c>
      <c r="F71" s="242" t="str">
        <f>VLOOKUP(地区マスタ67[[#This Row],[単価区分]],caution!$H$1:$I$10,2,FALSE)</f>
        <v>6.玉名郡市・荒尾市・阿蘇郡市・天草市・上天草市・人吉市・芦北町・大牟田市</v>
      </c>
      <c r="G71" s="251">
        <f>SUMIF(エリアマスタ!$A$2:$A$2131,地区マスタ67[[#This Row],[№]],エリアマスタ!$I$1:$I$2131)</f>
        <v>3275</v>
      </c>
    </row>
    <row r="72" spans="2:7" ht="21" customHeight="1">
      <c r="B72" s="241" t="s">
        <v>3352</v>
      </c>
      <c r="C72" s="243">
        <f>VLOOKUP(地区マスタ67[[#This Row],[名称]],地区マスタ[[名称]:[コード]],2,FALSE)</f>
        <v>145</v>
      </c>
      <c r="D72" s="95" t="s">
        <v>3353</v>
      </c>
      <c r="E72" s="97">
        <v>2</v>
      </c>
      <c r="F72" s="242" t="str">
        <f>VLOOKUP(地区マスタ67[[#This Row],[単価区分]],caution!$H$1:$I$10,2,FALSE)</f>
        <v>2.熊本市内（通常エリア外／城南町・富合町・西区、南区の一部、旧北部町、植木町）</v>
      </c>
      <c r="G72" s="251">
        <f>SUMIF(エリアマスタ!$A$2:$A$2131,地区マスタ67[[#This Row],[№]],エリアマスタ!$I$1:$I$2131)</f>
        <v>2000</v>
      </c>
    </row>
    <row r="73" spans="2:7" ht="21" customHeight="1">
      <c r="B73" s="241" t="s">
        <v>3352</v>
      </c>
      <c r="C73" s="243">
        <f>VLOOKUP(地区マスタ67[[#This Row],[名称]],地区マスタ[[名称]:[コード]],2,FALSE)</f>
        <v>146</v>
      </c>
      <c r="D73" s="95" t="s">
        <v>3354</v>
      </c>
      <c r="E73" s="97">
        <v>2</v>
      </c>
      <c r="F73" s="242" t="str">
        <f>VLOOKUP(地区マスタ67[[#This Row],[単価区分]],caution!$H$1:$I$10,2,FALSE)</f>
        <v>2.熊本市内（通常エリア外／城南町・富合町・西区、南区の一部、旧北部町、植木町）</v>
      </c>
      <c r="G73" s="251">
        <f>SUMIF(エリアマスタ!$A$2:$A$2131,地区マスタ67[[#This Row],[№]],エリアマスタ!$I$1:$I$2131)</f>
        <v>1550</v>
      </c>
    </row>
    <row r="74" spans="2:7" ht="21" customHeight="1">
      <c r="B74" s="241" t="s">
        <v>3352</v>
      </c>
      <c r="C74" s="243" t="e">
        <f>VLOOKUP(地区マスタ67[[#This Row],[名称]],地区マスタ[[名称]:[コード]],2,FALSE)</f>
        <v>#N/A</v>
      </c>
      <c r="D74" s="95" t="s">
        <v>3355</v>
      </c>
      <c r="E74" s="97">
        <v>2</v>
      </c>
      <c r="F74" s="242" t="str">
        <f>VLOOKUP(地区マスタ67[[#This Row],[単価区分]],caution!$H$1:$I$10,2,FALSE)</f>
        <v>2.熊本市内（通常エリア外／城南町・富合町・西区、南区の一部、旧北部町、植木町）</v>
      </c>
      <c r="G74" s="251">
        <f>SUMIF(エリアマスタ!$A$2:$A$2131,地区マスタ67[[#This Row],[№]],エリアマスタ!$I$1:$I$2131)</f>
        <v>0</v>
      </c>
    </row>
    <row r="75" spans="2:7" ht="21" customHeight="1">
      <c r="B75" s="241" t="s">
        <v>3352</v>
      </c>
      <c r="C75" s="243">
        <f>VLOOKUP(地区マスタ67[[#This Row],[名称]],地区マスタ[[名称]:[コード]],2,FALSE)</f>
        <v>148</v>
      </c>
      <c r="D75" s="95" t="s">
        <v>3356</v>
      </c>
      <c r="E75" s="97">
        <v>2</v>
      </c>
      <c r="F75" s="242" t="str">
        <f>VLOOKUP(地区マスタ67[[#This Row],[単価区分]],caution!$H$1:$I$10,2,FALSE)</f>
        <v>2.熊本市内（通常エリア外／城南町・富合町・西区、南区の一部、旧北部町、植木町）</v>
      </c>
      <c r="G75" s="251">
        <f>SUMIF(エリアマスタ!$A$2:$A$2131,地区マスタ67[[#This Row],[№]],エリアマスタ!$I$1:$I$2131)</f>
        <v>5670</v>
      </c>
    </row>
    <row r="76" spans="2:7" ht="21" customHeight="1">
      <c r="B76" s="241" t="s">
        <v>3352</v>
      </c>
      <c r="C76" s="243">
        <f>VLOOKUP(地区マスタ67[[#This Row],[名称]],地区マスタ[[名称]:[コード]],2,FALSE)</f>
        <v>149</v>
      </c>
      <c r="D76" s="95" t="s">
        <v>2854</v>
      </c>
      <c r="E76" s="97">
        <v>2</v>
      </c>
      <c r="F76" s="242" t="str">
        <f>VLOOKUP(地区マスタ67[[#This Row],[単価区分]],caution!$H$1:$I$10,2,FALSE)</f>
        <v>2.熊本市内（通常エリア外／城南町・富合町・西区、南区の一部、旧北部町、植木町）</v>
      </c>
      <c r="G76" s="251">
        <f>SUMIF(エリアマスタ!$A$2:$A$2131,地区マスタ67[[#This Row],[№]],エリアマスタ!$I$1:$I$2131)</f>
        <v>970</v>
      </c>
    </row>
    <row r="77" spans="2:7" ht="21" customHeight="1">
      <c r="B77" s="241" t="s">
        <v>3352</v>
      </c>
      <c r="C77" s="243">
        <f>VLOOKUP(地区マスタ67[[#This Row],[名称]],地区マスタ[[名称]:[コード]],2,FALSE)</f>
        <v>150</v>
      </c>
      <c r="D77" s="95" t="s">
        <v>2855</v>
      </c>
      <c r="E77" s="97">
        <v>2</v>
      </c>
      <c r="F77" s="242" t="str">
        <f>VLOOKUP(地区マスタ67[[#This Row],[単価区分]],caution!$H$1:$I$10,2,FALSE)</f>
        <v>2.熊本市内（通常エリア外／城南町・富合町・西区、南区の一部、旧北部町、植木町）</v>
      </c>
      <c r="G77" s="251">
        <f>SUMIF(エリアマスタ!$A$2:$A$2131,地区マスタ67[[#This Row],[№]],エリアマスタ!$I$1:$I$2131)</f>
        <v>3654</v>
      </c>
    </row>
    <row r="78" spans="2:7" ht="21" customHeight="1">
      <c r="B78" s="241" t="s">
        <v>3352</v>
      </c>
      <c r="C78" s="243">
        <f>VLOOKUP(地区マスタ67[[#This Row],[名称]],地区マスタ[[名称]:[コード]],2,FALSE)</f>
        <v>151</v>
      </c>
      <c r="D78" s="95" t="s">
        <v>2856</v>
      </c>
      <c r="E78" s="97">
        <v>2</v>
      </c>
      <c r="F78" s="242" t="str">
        <f>VLOOKUP(地区マスタ67[[#This Row],[単価区分]],caution!$H$1:$I$10,2,FALSE)</f>
        <v>2.熊本市内（通常エリア外／城南町・富合町・西区、南区の一部、旧北部町、植木町）</v>
      </c>
      <c r="G78" s="251">
        <f>SUMIF(エリアマスタ!$A$2:$A$2131,地区マスタ67[[#This Row],[№]],エリアマスタ!$I$1:$I$2131)</f>
        <v>1960</v>
      </c>
    </row>
    <row r="79" spans="2:7" ht="21" customHeight="1">
      <c r="B79" s="241" t="s">
        <v>3352</v>
      </c>
      <c r="C79" s="271">
        <f>VLOOKUP(地区マスタ67[[#This Row],[名称]],地区マスタ[[名称]:[コード]],2,FALSE)</f>
        <v>152</v>
      </c>
      <c r="D79" s="95" t="s">
        <v>2857</v>
      </c>
      <c r="E79" s="97">
        <v>2</v>
      </c>
      <c r="F79" s="242" t="str">
        <f>VLOOKUP(地区マスタ67[[#This Row],[単価区分]],caution!$H$1:$I$10,2,FALSE)</f>
        <v>2.熊本市内（通常エリア外／城南町・富合町・西区、南区の一部、旧北部町、植木町）</v>
      </c>
      <c r="G79" s="251">
        <f>SUMIF(エリアマスタ!$A$2:$A$2131,地区マスタ67[[#This Row],[№]],エリアマスタ!$I$1:$I$2131)</f>
        <v>1150</v>
      </c>
    </row>
    <row r="80" spans="2:7" ht="21" customHeight="1">
      <c r="B80" s="241" t="s">
        <v>3352</v>
      </c>
      <c r="C80" s="243">
        <f>VLOOKUP(地区マスタ67[[#This Row],[名称]],地区マスタ[[名称]:[コード]],2,FALSE)</f>
        <v>153</v>
      </c>
      <c r="D80" s="95" t="s">
        <v>1706</v>
      </c>
      <c r="E80" s="97">
        <v>2</v>
      </c>
      <c r="F80" s="242" t="str">
        <f>VLOOKUP(地区マスタ67[[#This Row],[単価区分]],caution!$H$1:$I$10,2,FALSE)</f>
        <v>2.熊本市内（通常エリア外／城南町・富合町・西区、南区の一部、旧北部町、植木町）</v>
      </c>
      <c r="G80" s="251">
        <f>SUMIF(エリアマスタ!$A$2:$A$2131,地区マスタ67[[#This Row],[№]],エリアマスタ!$I$1:$I$2131)</f>
        <v>1315</v>
      </c>
    </row>
    <row r="81" spans="2:7" ht="21" customHeight="1">
      <c r="B81" s="241" t="s">
        <v>3352</v>
      </c>
      <c r="C81" s="243">
        <f>VLOOKUP(地区マスタ67[[#This Row],[名称]],地区マスタ[[名称]:[コード]],2,FALSE)</f>
        <v>154</v>
      </c>
      <c r="D81" s="177" t="s">
        <v>3340</v>
      </c>
      <c r="E81" s="97">
        <v>5</v>
      </c>
      <c r="F81" s="242" t="str">
        <f>VLOOKUP(地区マスタ67[[#This Row],[単価区分]],caution!$H$1:$I$10,2,FALSE)</f>
        <v>5.八代市・菊池市・山鹿市・御船町・甲佐町・美里町・山都町</v>
      </c>
      <c r="G81" s="251">
        <f>SUMIF(エリアマスタ!$A$2:$A$2131,地区マスタ67[[#This Row],[№]],エリアマスタ!$I$1:$I$2131)</f>
        <v>4980</v>
      </c>
    </row>
    <row r="82" spans="2:7" ht="21" customHeight="1">
      <c r="B82" s="241" t="s">
        <v>3352</v>
      </c>
      <c r="C82" s="243">
        <f>VLOOKUP(地区マスタ67[[#This Row],[名称]],地区マスタ[[名称]:[コード]],2,FALSE)</f>
        <v>155</v>
      </c>
      <c r="D82" s="177" t="s">
        <v>3341</v>
      </c>
      <c r="E82" s="97">
        <v>5</v>
      </c>
      <c r="F82" s="242" t="str">
        <f>VLOOKUP(地区マスタ67[[#This Row],[単価区分]],caution!$H$1:$I$10,2,FALSE)</f>
        <v>5.八代市・菊池市・山鹿市・御船町・甲佐町・美里町・山都町</v>
      </c>
      <c r="G82" s="251">
        <f>SUMIF(エリアマスタ!$A$2:$A$2131,地区マスタ67[[#This Row],[№]],エリアマスタ!$I$1:$I$2131)</f>
        <v>9660</v>
      </c>
    </row>
    <row r="83" spans="2:7" ht="21" customHeight="1">
      <c r="B83" s="241" t="s">
        <v>3352</v>
      </c>
      <c r="C83" s="243">
        <f>VLOOKUP(地区マスタ67[[#This Row],[名称]],地区マスタ[[名称]:[コード]],2,FALSE)</f>
        <v>156</v>
      </c>
      <c r="D83" s="177" t="s">
        <v>2921</v>
      </c>
      <c r="E83" s="97">
        <v>7</v>
      </c>
      <c r="F83" s="242" t="str">
        <f>VLOOKUP(地区マスタ67[[#This Row],[単価区分]],caution!$H$1:$I$10,2,FALSE)</f>
        <v>7.八代市</v>
      </c>
      <c r="G83" s="251">
        <f>SUMIF(エリアマスタ!$A$2:$A$2131,地区マスタ67[[#This Row],[№]],エリアマスタ!$I$1:$I$2131)</f>
        <v>5429</v>
      </c>
    </row>
    <row r="84" spans="2:7" ht="21" customHeight="1">
      <c r="B84" s="241" t="s">
        <v>3352</v>
      </c>
      <c r="C84" s="243">
        <f>VLOOKUP(地区マスタ67[[#This Row],[名称]],地区マスタ[[名称]:[コード]],2,FALSE)</f>
        <v>157</v>
      </c>
      <c r="D84" s="177" t="s">
        <v>2943</v>
      </c>
      <c r="E84" s="97">
        <v>7</v>
      </c>
      <c r="F84" s="242" t="str">
        <f>VLOOKUP(地区マスタ67[[#This Row],[単価区分]],caution!$H$1:$I$10,2,FALSE)</f>
        <v>7.八代市</v>
      </c>
      <c r="G84" s="251">
        <f>SUMIF(エリアマスタ!$A$2:$A$2131,地区マスタ67[[#This Row],[№]],エリアマスタ!$I$1:$I$2131)</f>
        <v>7106</v>
      </c>
    </row>
    <row r="85" spans="2:7" ht="21" customHeight="1">
      <c r="B85" s="241" t="s">
        <v>3352</v>
      </c>
      <c r="C85" s="243">
        <f>VLOOKUP(地区マスタ67[[#This Row],[名称]],地区マスタ[[名称]:[コード]],2,FALSE)</f>
        <v>158</v>
      </c>
      <c r="D85" s="177" t="s">
        <v>2944</v>
      </c>
      <c r="E85" s="97">
        <v>7</v>
      </c>
      <c r="F85" s="242" t="str">
        <f>VLOOKUP(地区マスタ67[[#This Row],[単価区分]],caution!$H$1:$I$10,2,FALSE)</f>
        <v>7.八代市</v>
      </c>
      <c r="G85" s="251">
        <f>SUMIF(エリアマスタ!$A$2:$A$2131,地区マスタ67[[#This Row],[№]],エリアマスタ!$I$1:$I$2131)</f>
        <v>4053</v>
      </c>
    </row>
    <row r="86" spans="2:7" ht="21" customHeight="1">
      <c r="B86" s="241" t="s">
        <v>3352</v>
      </c>
      <c r="C86" s="243">
        <f>VLOOKUP(地区マスタ67[[#This Row],[名称]],地区マスタ[[名称]:[コード]],2,FALSE)</f>
        <v>159</v>
      </c>
      <c r="D86" s="177" t="s">
        <v>3342</v>
      </c>
      <c r="E86" s="97">
        <v>5</v>
      </c>
      <c r="F86" s="242" t="str">
        <f>VLOOKUP(地区マスタ67[[#This Row],[単価区分]],caution!$H$1:$I$10,2,FALSE)</f>
        <v>5.八代市・菊池市・山鹿市・御船町・甲佐町・美里町・山都町</v>
      </c>
      <c r="G86" s="251">
        <f>SUMIF(エリアマスタ!$A$2:$A$2131,地区マスタ67[[#This Row],[№]],エリアマスタ!$I$1:$I$2131)</f>
        <v>3708</v>
      </c>
    </row>
  </sheetData>
  <phoneticPr fontId="6"/>
  <dataValidations count="2">
    <dataValidation type="list" sqref="B4:B86" xr:uid="{D92C50A1-5569-4FA0-B02C-7B5DDD4BEA78}">
      <formula1>"●,　"</formula1>
    </dataValidation>
    <dataValidation sqref="C4:C86" xr:uid="{16FB8BA3-0612-477E-B4C3-18A719920774}"/>
  </dataValidations>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6AC06-FBAE-4B5C-855E-AFF1B9DC0133}">
  <sheetPr codeName="Sheet22">
    <tabColor theme="9" tint="-0.499984740745262"/>
  </sheetPr>
  <dimension ref="A1:G85"/>
  <sheetViews>
    <sheetView showGridLines="0" topLeftCell="A54" zoomScale="80" zoomScaleNormal="80" workbookViewId="0">
      <selection activeCell="E80" sqref="E80"/>
    </sheetView>
  </sheetViews>
  <sheetFormatPr defaultColWidth="8.75" defaultRowHeight="21" customHeight="1"/>
  <cols>
    <col min="1" max="1" width="4.875" style="93" customWidth="1"/>
    <col min="2" max="2" width="5.25" style="93" customWidth="1"/>
    <col min="3" max="3" width="7.375" style="93" customWidth="1"/>
    <col min="4" max="4" width="27.625" style="93" bestFit="1" customWidth="1"/>
    <col min="5" max="5" width="7.875" style="93" customWidth="1"/>
    <col min="6" max="6" width="81.25" style="93" bestFit="1" customWidth="1"/>
    <col min="7" max="7" width="8.375" style="93" customWidth="1"/>
    <col min="8" max="8" width="7.5" style="93" customWidth="1"/>
    <col min="9" max="16384" width="8.75" style="93"/>
  </cols>
  <sheetData>
    <row r="1" spans="1:7" ht="33.75" customHeight="1">
      <c r="A1" s="106" t="s">
        <v>2991</v>
      </c>
    </row>
    <row r="3" spans="1:7" ht="21" customHeight="1">
      <c r="B3" s="245" t="s">
        <v>2125</v>
      </c>
      <c r="C3" s="245" t="s">
        <v>1557</v>
      </c>
      <c r="D3" s="245" t="s">
        <v>1521</v>
      </c>
      <c r="E3" s="240" t="s">
        <v>1471</v>
      </c>
      <c r="F3" s="244" t="s">
        <v>2916</v>
      </c>
      <c r="G3" s="250" t="s">
        <v>216</v>
      </c>
    </row>
    <row r="4" spans="1:7" ht="21" customHeight="1">
      <c r="A4" s="272"/>
      <c r="B4" s="241" t="s">
        <v>2127</v>
      </c>
      <c r="C4" s="243">
        <f>VLOOKUP(地区マスタ678[[#This Row],[名称]],地区マスタ[[名称]:[コード]],2,FALSE)</f>
        <v>1</v>
      </c>
      <c r="D4" s="177" t="s">
        <v>1438</v>
      </c>
      <c r="E4" s="242">
        <v>1</v>
      </c>
      <c r="F4" s="242" t="str">
        <f>VLOOKUP(地区マスタ678[[#This Row],[単価区分]],caution!$H$1:$I$6,2,FALSE)</f>
        <v>1.熊本市内（通常エリア）</v>
      </c>
      <c r="G4" s="251">
        <f>SUMIF(エリアマスタ!$A$2:$A$2131,地区マスタ678[[#This Row],[№]],エリアマスタ!$I$1:$I$2131)</f>
        <v>9263</v>
      </c>
    </row>
    <row r="5" spans="1:7" ht="21" customHeight="1">
      <c r="A5" s="272"/>
      <c r="B5" s="241" t="s">
        <v>2127</v>
      </c>
      <c r="C5" s="243">
        <f>VLOOKUP(地区マスタ678[[#This Row],[名称]],地区マスタ[[名称]:[コード]],2,FALSE)</f>
        <v>2</v>
      </c>
      <c r="D5" s="177" t="s">
        <v>1439</v>
      </c>
      <c r="E5" s="242">
        <v>1</v>
      </c>
      <c r="F5" s="242" t="str">
        <f>VLOOKUP(地区マスタ678[[#This Row],[単価区分]],caution!$H$1:$I$6,2,FALSE)</f>
        <v>1.熊本市内（通常エリア）</v>
      </c>
      <c r="G5" s="251">
        <f>SUMIF(エリアマスタ!$A$2:$A$2131,地区マスタ678[[#This Row],[№]],エリアマスタ!$I$1:$I$2131)</f>
        <v>10680</v>
      </c>
    </row>
    <row r="6" spans="1:7" ht="21" customHeight="1">
      <c r="A6" s="272"/>
      <c r="B6" s="241" t="s">
        <v>2127</v>
      </c>
      <c r="C6" s="243">
        <f>VLOOKUP(地区マスタ678[[#This Row],[名称]],地区マスタ[[名称]:[コード]],2,FALSE)</f>
        <v>3</v>
      </c>
      <c r="D6" s="177" t="s">
        <v>1440</v>
      </c>
      <c r="E6" s="242">
        <v>1</v>
      </c>
      <c r="F6" s="242" t="str">
        <f>VLOOKUP(地区マスタ678[[#This Row],[単価区分]],caution!$H$1:$I$6,2,FALSE)</f>
        <v>1.熊本市内（通常エリア）</v>
      </c>
      <c r="G6" s="251">
        <f>SUMIF(エリアマスタ!$A$2:$A$2131,地区マスタ678[[#This Row],[№]],エリアマスタ!$I$1:$I$2131)</f>
        <v>12778</v>
      </c>
    </row>
    <row r="7" spans="1:7" ht="21" customHeight="1">
      <c r="A7" s="272"/>
      <c r="B7" s="241" t="s">
        <v>2127</v>
      </c>
      <c r="C7" s="243">
        <f>VLOOKUP(地区マスタ678[[#This Row],[名称]],地区マスタ[[名称]:[コード]],2,FALSE)</f>
        <v>4</v>
      </c>
      <c r="D7" s="177" t="s">
        <v>1441</v>
      </c>
      <c r="E7" s="242">
        <v>1</v>
      </c>
      <c r="F7" s="242" t="str">
        <f>VLOOKUP(地区マスタ678[[#This Row],[単価区分]],caution!$H$1:$I$6,2,FALSE)</f>
        <v>1.熊本市内（通常エリア）</v>
      </c>
      <c r="G7" s="251">
        <f>SUMIF(エリアマスタ!$A$2:$A$2131,地区マスタ678[[#This Row],[№]],エリアマスタ!$I$1:$I$2131)</f>
        <v>9757</v>
      </c>
    </row>
    <row r="8" spans="1:7" ht="21" customHeight="1">
      <c r="A8" s="272"/>
      <c r="B8" s="241" t="s">
        <v>2127</v>
      </c>
      <c r="C8" s="243">
        <f>VLOOKUP(地区マスタ678[[#This Row],[名称]],地区マスタ[[名称]:[コード]],2,FALSE)</f>
        <v>5</v>
      </c>
      <c r="D8" s="177" t="s">
        <v>1442</v>
      </c>
      <c r="E8" s="242">
        <v>1</v>
      </c>
      <c r="F8" s="242" t="str">
        <f>VLOOKUP(地区マスタ678[[#This Row],[単価区分]],caution!$H$1:$I$6,2,FALSE)</f>
        <v>1.熊本市内（通常エリア）</v>
      </c>
      <c r="G8" s="251">
        <f>SUMIF(エリアマスタ!$A$2:$A$2131,地区マスタ678[[#This Row],[№]],エリアマスタ!$I$1:$I$2131)</f>
        <v>9578</v>
      </c>
    </row>
    <row r="9" spans="1:7" ht="21" customHeight="1">
      <c r="A9" s="272"/>
      <c r="B9" s="241" t="s">
        <v>2127</v>
      </c>
      <c r="C9" s="243">
        <f>VLOOKUP(地区マスタ678[[#This Row],[名称]],地区マスタ[[名称]:[コード]],2,FALSE)</f>
        <v>6</v>
      </c>
      <c r="D9" s="177" t="s">
        <v>1443</v>
      </c>
      <c r="E9" s="242">
        <v>1</v>
      </c>
      <c r="F9" s="242" t="str">
        <f>VLOOKUP(地区マスタ678[[#This Row],[単価区分]],caution!$H$1:$I$6,2,FALSE)</f>
        <v>1.熊本市内（通常エリア）</v>
      </c>
      <c r="G9" s="251">
        <f>SUMIF(エリアマスタ!$A$2:$A$2131,地区マスタ678[[#This Row],[№]],エリアマスタ!$I$1:$I$2131)</f>
        <v>11577</v>
      </c>
    </row>
    <row r="10" spans="1:7" ht="21" customHeight="1">
      <c r="A10" s="272"/>
      <c r="B10" s="241" t="s">
        <v>2127</v>
      </c>
      <c r="C10" s="243">
        <f>VLOOKUP(地区マスタ678[[#This Row],[名称]],地区マスタ[[名称]:[コード]],2,FALSE)</f>
        <v>7</v>
      </c>
      <c r="D10" s="177" t="s">
        <v>1444</v>
      </c>
      <c r="E10" s="242">
        <v>1</v>
      </c>
      <c r="F10" s="242" t="str">
        <f>VLOOKUP(地区マスタ678[[#This Row],[単価区分]],caution!$H$1:$I$6,2,FALSE)</f>
        <v>1.熊本市内（通常エリア）</v>
      </c>
      <c r="G10" s="251">
        <f>SUMIF(エリアマスタ!$A$2:$A$2131,地区マスタ678[[#This Row],[№]],エリアマスタ!$I$1:$I$2131)</f>
        <v>10554</v>
      </c>
    </row>
    <row r="11" spans="1:7" ht="21" customHeight="1">
      <c r="A11" s="272"/>
      <c r="B11" s="241" t="s">
        <v>2127</v>
      </c>
      <c r="C11" s="243">
        <f>VLOOKUP(地区マスタ678[[#This Row],[名称]],地区マスタ[[名称]:[コード]],2,FALSE)</f>
        <v>8</v>
      </c>
      <c r="D11" s="177" t="s">
        <v>1445</v>
      </c>
      <c r="E11" s="242">
        <v>1</v>
      </c>
      <c r="F11" s="242" t="str">
        <f>VLOOKUP(地区マスタ678[[#This Row],[単価区分]],caution!$H$1:$I$6,2,FALSE)</f>
        <v>1.熊本市内（通常エリア）</v>
      </c>
      <c r="G11" s="251">
        <f>SUMIF(エリアマスタ!$A$2:$A$2131,地区マスタ678[[#This Row],[№]],エリアマスタ!$I$1:$I$2131)</f>
        <v>9470</v>
      </c>
    </row>
    <row r="12" spans="1:7" ht="21" customHeight="1">
      <c r="A12" s="272"/>
      <c r="B12" s="241" t="s">
        <v>2127</v>
      </c>
      <c r="C12" s="243">
        <f>VLOOKUP(地区マスタ678[[#This Row],[名称]],地区マスタ[[名称]:[コード]],2,FALSE)</f>
        <v>9</v>
      </c>
      <c r="D12" s="177" t="s">
        <v>1446</v>
      </c>
      <c r="E12" s="242">
        <v>1</v>
      </c>
      <c r="F12" s="242" t="str">
        <f>VLOOKUP(地区マスタ678[[#This Row],[単価区分]],caution!$H$1:$I$6,2,FALSE)</f>
        <v>1.熊本市内（通常エリア）</v>
      </c>
      <c r="G12" s="251">
        <f>SUMIF(エリアマスタ!$A$2:$A$2131,地区マスタ678[[#This Row],[№]],エリアマスタ!$I$1:$I$2131)</f>
        <v>12842</v>
      </c>
    </row>
    <row r="13" spans="1:7" ht="21" customHeight="1">
      <c r="A13" s="272"/>
      <c r="B13" s="241" t="s">
        <v>2127</v>
      </c>
      <c r="C13" s="243">
        <f>VLOOKUP(地区マスタ678[[#This Row],[名称]],地区マスタ[[名称]:[コード]],2,FALSE)</f>
        <v>10</v>
      </c>
      <c r="D13" s="177" t="s">
        <v>1447</v>
      </c>
      <c r="E13" s="242">
        <v>1</v>
      </c>
      <c r="F13" s="242" t="str">
        <f>VLOOKUP(地区マスタ678[[#This Row],[単価区分]],caution!$H$1:$I$6,2,FALSE)</f>
        <v>1.熊本市内（通常エリア）</v>
      </c>
      <c r="G13" s="251">
        <f>SUMIF(エリアマスタ!$A$2:$A$2131,地区マスタ678[[#This Row],[№]],エリアマスタ!$I$1:$I$2131)</f>
        <v>11431</v>
      </c>
    </row>
    <row r="14" spans="1:7" ht="21" customHeight="1">
      <c r="A14" s="272"/>
      <c r="B14" s="241" t="s">
        <v>2127</v>
      </c>
      <c r="C14" s="243">
        <f>VLOOKUP(地区マスタ678[[#This Row],[名称]],地区マスタ[[名称]:[コード]],2,FALSE)</f>
        <v>11</v>
      </c>
      <c r="D14" s="177" t="s">
        <v>1448</v>
      </c>
      <c r="E14" s="242">
        <v>1</v>
      </c>
      <c r="F14" s="242" t="str">
        <f>VLOOKUP(地区マスタ678[[#This Row],[単価区分]],caution!$H$1:$I$6,2,FALSE)</f>
        <v>1.熊本市内（通常エリア）</v>
      </c>
      <c r="G14" s="251">
        <f>SUMIF(エリアマスタ!$A$2:$A$2131,地区マスタ678[[#This Row],[№]],エリアマスタ!$I$1:$I$2131)</f>
        <v>12273</v>
      </c>
    </row>
    <row r="15" spans="1:7" ht="21" customHeight="1">
      <c r="A15" s="272"/>
      <c r="B15" s="241" t="s">
        <v>2127</v>
      </c>
      <c r="C15" s="243">
        <f>VLOOKUP(地区マスタ678[[#This Row],[名称]],地区マスタ[[名称]:[コード]],2,FALSE)</f>
        <v>12</v>
      </c>
      <c r="D15" s="177" t="s">
        <v>1449</v>
      </c>
      <c r="E15" s="242">
        <v>1</v>
      </c>
      <c r="F15" s="242" t="str">
        <f>VLOOKUP(地区マスタ678[[#This Row],[単価区分]],caution!$H$1:$I$6,2,FALSE)</f>
        <v>1.熊本市内（通常エリア）</v>
      </c>
      <c r="G15" s="251">
        <f>SUMIF(エリアマスタ!$A$2:$A$2131,地区マスタ678[[#This Row],[№]],エリアマスタ!$I$1:$I$2131)</f>
        <v>9441</v>
      </c>
    </row>
    <row r="16" spans="1:7" ht="21" customHeight="1">
      <c r="A16" s="272"/>
      <c r="B16" s="241" t="s">
        <v>2127</v>
      </c>
      <c r="C16" s="243">
        <f>VLOOKUP(地区マスタ678[[#This Row],[名称]],地区マスタ[[名称]:[コード]],2,FALSE)</f>
        <v>13</v>
      </c>
      <c r="D16" s="177" t="s">
        <v>1450</v>
      </c>
      <c r="E16" s="242">
        <v>1</v>
      </c>
      <c r="F16" s="242" t="str">
        <f>VLOOKUP(地区マスタ678[[#This Row],[単価区分]],caution!$H$1:$I$6,2,FALSE)</f>
        <v>1.熊本市内（通常エリア）</v>
      </c>
      <c r="G16" s="251">
        <f>SUMIF(エリアマスタ!$A$2:$A$2131,地区マスタ678[[#This Row],[№]],エリアマスタ!$I$1:$I$2131)</f>
        <v>9231</v>
      </c>
    </row>
    <row r="17" spans="2:7" ht="21" customHeight="1">
      <c r="B17" s="241" t="s">
        <v>2127</v>
      </c>
      <c r="C17" s="243">
        <f>VLOOKUP(地区マスタ678[[#This Row],[名称]],地区マスタ[[名称]:[コード]],2,FALSE)</f>
        <v>14</v>
      </c>
      <c r="D17" s="177" t="s">
        <v>1451</v>
      </c>
      <c r="E17" s="242">
        <v>1</v>
      </c>
      <c r="F17" s="242" t="str">
        <f>VLOOKUP(地区マスタ678[[#This Row],[単価区分]],caution!$H$1:$I$6,2,FALSE)</f>
        <v>1.熊本市内（通常エリア）</v>
      </c>
      <c r="G17" s="251">
        <f>SUMIF(エリアマスタ!$A$2:$A$2131,地区マスタ678[[#This Row],[№]],エリアマスタ!$I$1:$I$2131)</f>
        <v>10763</v>
      </c>
    </row>
    <row r="18" spans="2:7" ht="21" customHeight="1">
      <c r="B18" s="241" t="s">
        <v>2127</v>
      </c>
      <c r="C18" s="243">
        <f>VLOOKUP(地区マスタ678[[#This Row],[名称]],地区マスタ[[名称]:[コード]],2,FALSE)</f>
        <v>15</v>
      </c>
      <c r="D18" s="177" t="s">
        <v>1452</v>
      </c>
      <c r="E18" s="242">
        <v>1</v>
      </c>
      <c r="F18" s="242" t="str">
        <f>VLOOKUP(地区マスタ678[[#This Row],[単価区分]],caution!$H$1:$I$6,2,FALSE)</f>
        <v>1.熊本市内（通常エリア）</v>
      </c>
      <c r="G18" s="251">
        <f>SUMIF(エリアマスタ!$A$2:$A$2131,地区マスタ678[[#This Row],[№]],エリアマスタ!$I$1:$I$2131)</f>
        <v>13630</v>
      </c>
    </row>
    <row r="19" spans="2:7" ht="21" customHeight="1">
      <c r="B19" s="241" t="s">
        <v>2127</v>
      </c>
      <c r="C19" s="243">
        <f>VLOOKUP(地区マスタ678[[#This Row],[名称]],地区マスタ[[名称]:[コード]],2,FALSE)</f>
        <v>16</v>
      </c>
      <c r="D19" s="177" t="s">
        <v>2091</v>
      </c>
      <c r="E19" s="242">
        <v>1</v>
      </c>
      <c r="F19" s="242" t="str">
        <f>VLOOKUP(地区マスタ678[[#This Row],[単価区分]],caution!$H$1:$I$6,2,FALSE)</f>
        <v>1.熊本市内（通常エリア）</v>
      </c>
      <c r="G19" s="251">
        <f>SUMIF(エリアマスタ!$A$2:$A$2131,地区マスタ678[[#This Row],[№]],エリアマスタ!$I$1:$I$2131)</f>
        <v>6631</v>
      </c>
    </row>
    <row r="20" spans="2:7" ht="21" customHeight="1">
      <c r="B20" s="241" t="s">
        <v>2127</v>
      </c>
      <c r="C20" s="243">
        <f>VLOOKUP(地区マスタ678[[#This Row],[名称]],地区マスタ[[名称]:[コード]],2,FALSE)</f>
        <v>17</v>
      </c>
      <c r="D20" s="177" t="s">
        <v>1453</v>
      </c>
      <c r="E20" s="242">
        <v>1</v>
      </c>
      <c r="F20" s="242" t="str">
        <f>VLOOKUP(地区マスタ678[[#This Row],[単価区分]],caution!$H$1:$I$6,2,FALSE)</f>
        <v>1.熊本市内（通常エリア）</v>
      </c>
      <c r="G20" s="251">
        <f>SUMIF(エリアマスタ!$A$2:$A$2131,地区マスタ678[[#This Row],[№]],エリアマスタ!$I$1:$I$2131)</f>
        <v>8926</v>
      </c>
    </row>
    <row r="21" spans="2:7" ht="21" customHeight="1">
      <c r="B21" s="241" t="s">
        <v>2127</v>
      </c>
      <c r="C21" s="243">
        <f>VLOOKUP(地区マスタ678[[#This Row],[名称]],地区マスタ[[名称]:[コード]],2,FALSE)</f>
        <v>18</v>
      </c>
      <c r="D21" s="177" t="s">
        <v>2092</v>
      </c>
      <c r="E21" s="242">
        <v>1</v>
      </c>
      <c r="F21" s="242" t="str">
        <f>VLOOKUP(地区マスタ678[[#This Row],[単価区分]],caution!$H$1:$I$6,2,FALSE)</f>
        <v>1.熊本市内（通常エリア）</v>
      </c>
      <c r="G21" s="251">
        <f>SUMIF(エリアマスタ!$A$2:$A$2131,地区マスタ678[[#This Row],[№]],エリアマスタ!$I$1:$I$2131)</f>
        <v>11073</v>
      </c>
    </row>
    <row r="22" spans="2:7" ht="21" customHeight="1">
      <c r="B22" s="241" t="s">
        <v>2127</v>
      </c>
      <c r="C22" s="243">
        <f>VLOOKUP(地区マスタ678[[#This Row],[名称]],地区マスタ[[名称]:[コード]],2,FALSE)</f>
        <v>19</v>
      </c>
      <c r="D22" s="177" t="s">
        <v>1454</v>
      </c>
      <c r="E22" s="242">
        <v>1</v>
      </c>
      <c r="F22" s="242" t="str">
        <f>VLOOKUP(地区マスタ678[[#This Row],[単価区分]],caution!$H$1:$I$6,2,FALSE)</f>
        <v>1.熊本市内（通常エリア）</v>
      </c>
      <c r="G22" s="251">
        <f>SUMIF(エリアマスタ!$A$2:$A$2131,地区マスタ678[[#This Row],[№]],エリアマスタ!$I$1:$I$2131)</f>
        <v>12039</v>
      </c>
    </row>
    <row r="23" spans="2:7" ht="21" customHeight="1">
      <c r="B23" s="241" t="s">
        <v>2127</v>
      </c>
      <c r="C23" s="243">
        <f>VLOOKUP(地区マスタ678[[#This Row],[名称]],地区マスタ[[名称]:[コード]],2,FALSE)</f>
        <v>20</v>
      </c>
      <c r="D23" s="177" t="s">
        <v>1455</v>
      </c>
      <c r="E23" s="242">
        <v>1</v>
      </c>
      <c r="F23" s="242" t="str">
        <f>VLOOKUP(地区マスタ678[[#This Row],[単価区分]],caution!$H$1:$I$6,2,FALSE)</f>
        <v>1.熊本市内（通常エリア）</v>
      </c>
      <c r="G23" s="251">
        <f>SUMIF(エリアマスタ!$A$2:$A$2131,地区マスタ678[[#This Row],[№]],エリアマスタ!$I$1:$I$2131)</f>
        <v>11414</v>
      </c>
    </row>
    <row r="24" spans="2:7" ht="21" customHeight="1">
      <c r="B24" s="241" t="s">
        <v>2127</v>
      </c>
      <c r="C24" s="243">
        <f>VLOOKUP(地区マスタ678[[#This Row],[名称]],地区マスタ[[名称]:[コード]],2,FALSE)</f>
        <v>21</v>
      </c>
      <c r="D24" s="177" t="s">
        <v>1456</v>
      </c>
      <c r="E24" s="242">
        <v>1</v>
      </c>
      <c r="F24" s="242" t="str">
        <f>VLOOKUP(地区マスタ678[[#This Row],[単価区分]],caution!$H$1:$I$6,2,FALSE)</f>
        <v>1.熊本市内（通常エリア）</v>
      </c>
      <c r="G24" s="251">
        <f>SUMIF(エリアマスタ!$A$2:$A$2131,地区マスタ678[[#This Row],[№]],エリアマスタ!$I$1:$I$2131)</f>
        <v>9623</v>
      </c>
    </row>
    <row r="25" spans="2:7" ht="21" customHeight="1">
      <c r="B25" s="241" t="s">
        <v>2127</v>
      </c>
      <c r="C25" s="243">
        <f>VLOOKUP(地区マスタ678[[#This Row],[名称]],地区マスタ[[名称]:[コード]],2,FALSE)</f>
        <v>22</v>
      </c>
      <c r="D25" s="177" t="s">
        <v>1457</v>
      </c>
      <c r="E25" s="242">
        <v>1</v>
      </c>
      <c r="F25" s="242" t="str">
        <f>VLOOKUP(地区マスタ678[[#This Row],[単価区分]],caution!$H$1:$I$6,2,FALSE)</f>
        <v>1.熊本市内（通常エリア）</v>
      </c>
      <c r="G25" s="251">
        <f>SUMIF(エリアマスタ!$A$2:$A$2131,地区マスタ678[[#This Row],[№]],エリアマスタ!$I$1:$I$2131)</f>
        <v>9770</v>
      </c>
    </row>
    <row r="26" spans="2:7" ht="21" customHeight="1">
      <c r="B26" s="241" t="s">
        <v>2127</v>
      </c>
      <c r="C26" s="243">
        <f>VLOOKUP(地区マスタ678[[#This Row],[名称]],地区マスタ[[名称]:[コード]],2,FALSE)</f>
        <v>23</v>
      </c>
      <c r="D26" s="177" t="s">
        <v>1458</v>
      </c>
      <c r="E26" s="242">
        <v>1</v>
      </c>
      <c r="F26" s="242" t="str">
        <f>VLOOKUP(地区マスタ678[[#This Row],[単価区分]],caution!$H$1:$I$6,2,FALSE)</f>
        <v>1.熊本市内（通常エリア）</v>
      </c>
      <c r="G26" s="251">
        <f>SUMIF(エリアマスタ!$A$2:$A$2131,地区マスタ678[[#This Row],[№]],エリアマスタ!$I$1:$I$2131)</f>
        <v>3333</v>
      </c>
    </row>
    <row r="27" spans="2:7" ht="21" customHeight="1">
      <c r="B27" s="241" t="s">
        <v>2127</v>
      </c>
      <c r="C27" s="243">
        <f>VLOOKUP(地区マスタ678[[#This Row],[名称]],地区マスタ[[名称]:[コード]],2,FALSE)</f>
        <v>50</v>
      </c>
      <c r="D27" s="177" t="s">
        <v>1459</v>
      </c>
      <c r="E27" s="242">
        <v>1</v>
      </c>
      <c r="F27" s="242" t="str">
        <f>VLOOKUP(地区マスタ678[[#This Row],[単価区分]],caution!$H$1:$I$6,2,FALSE)</f>
        <v>1.熊本市内（通常エリア）</v>
      </c>
      <c r="G27" s="251">
        <f>SUMIF(エリアマスタ!$A$2:$A$2131,地区マスタ678[[#This Row],[№]],エリアマスタ!$I$1:$I$2131)</f>
        <v>2369</v>
      </c>
    </row>
    <row r="28" spans="2:7" ht="21" customHeight="1">
      <c r="B28" s="241" t="s">
        <v>2127</v>
      </c>
      <c r="C28" s="243">
        <f>VLOOKUP(地区マスタ678[[#This Row],[名称]],地区マスタ[[名称]:[コード]],2,FALSE)</f>
        <v>51</v>
      </c>
      <c r="D28" s="177" t="s">
        <v>2104</v>
      </c>
      <c r="E28" s="242">
        <v>1</v>
      </c>
      <c r="F28" s="242" t="str">
        <f>VLOOKUP(地区マスタ678[[#This Row],[単価区分]],caution!$H$1:$I$6,2,FALSE)</f>
        <v>1.熊本市内（通常エリア）</v>
      </c>
      <c r="G28" s="251">
        <f>SUMIF(エリアマスタ!$A$2:$A$2131,地区マスタ678[[#This Row],[№]],エリアマスタ!$I$1:$I$2131)</f>
        <v>9002</v>
      </c>
    </row>
    <row r="29" spans="2:7" ht="21" customHeight="1">
      <c r="B29" s="241" t="s">
        <v>2127</v>
      </c>
      <c r="C29" s="243">
        <f>VLOOKUP(地区マスタ678[[#This Row],[名称]],地区マスタ[[名称]:[コード]],2,FALSE)</f>
        <v>52</v>
      </c>
      <c r="D29" s="177" t="s">
        <v>1460</v>
      </c>
      <c r="E29" s="242">
        <v>1</v>
      </c>
      <c r="F29" s="242" t="str">
        <f>VLOOKUP(地区マスタ678[[#This Row],[単価区分]],caution!$H$1:$I$6,2,FALSE)</f>
        <v>1.熊本市内（通常エリア）</v>
      </c>
      <c r="G29" s="251">
        <f>SUMIF(エリアマスタ!$A$2:$A$2131,地区マスタ678[[#This Row],[№]],エリアマスタ!$I$1:$I$2131)</f>
        <v>11058</v>
      </c>
    </row>
    <row r="30" spans="2:7" ht="21" customHeight="1">
      <c r="B30" s="241" t="s">
        <v>2127</v>
      </c>
      <c r="C30" s="243">
        <f>VLOOKUP(地区マスタ678[[#This Row],[名称]],地区マスタ[[名称]:[コード]],2,FALSE)</f>
        <v>54</v>
      </c>
      <c r="D30" s="177" t="s">
        <v>1461</v>
      </c>
      <c r="E30" s="242">
        <v>1</v>
      </c>
      <c r="F30" s="242" t="str">
        <f>VLOOKUP(地区マスタ678[[#This Row],[単価区分]],caution!$H$1:$I$6,2,FALSE)</f>
        <v>1.熊本市内（通常エリア）</v>
      </c>
      <c r="G30" s="251">
        <f>SUMIF(エリアマスタ!$A$2:$A$2131,地区マスタ678[[#This Row],[№]],エリアマスタ!$I$1:$I$2131)</f>
        <v>2376</v>
      </c>
    </row>
    <row r="31" spans="2:7" ht="21" customHeight="1">
      <c r="B31" s="241" t="s">
        <v>2127</v>
      </c>
      <c r="C31" s="243">
        <f>VLOOKUP(地区マスタ678[[#This Row],[名称]],地区マスタ[[名称]:[コード]],2,FALSE)</f>
        <v>55</v>
      </c>
      <c r="D31" s="177" t="s">
        <v>1462</v>
      </c>
      <c r="E31" s="242">
        <v>1</v>
      </c>
      <c r="F31" s="242" t="str">
        <f>VLOOKUP(地区マスタ678[[#This Row],[単価区分]],caution!$H$1:$I$6,2,FALSE)</f>
        <v>1.熊本市内（通常エリア）</v>
      </c>
      <c r="G31" s="251">
        <f>SUMIF(エリアマスタ!$A$2:$A$2131,地区マスタ678[[#This Row],[№]],エリアマスタ!$I$1:$I$2131)</f>
        <v>2647</v>
      </c>
    </row>
    <row r="32" spans="2:7" ht="21" customHeight="1">
      <c r="B32" s="241" t="s">
        <v>2127</v>
      </c>
      <c r="C32" s="243">
        <f>VLOOKUP(地区マスタ678[[#This Row],[名称]],地区マスタ[[名称]:[コード]],2,FALSE)</f>
        <v>100</v>
      </c>
      <c r="D32" s="177" t="s">
        <v>2833</v>
      </c>
      <c r="E32" s="242">
        <v>6</v>
      </c>
      <c r="F32" s="242" t="str">
        <f>VLOOKUP(地区マスタ678[[#This Row],[単価区分]],caution!$H$1:$I$6,2,FALSE)</f>
        <v>6.玉名郡市・荒尾市・阿蘇郡市・天草市・上天草市・人吉市・芦北町・大牟田市</v>
      </c>
      <c r="G32" s="251">
        <f>SUMIF(エリアマスタ!$A$2:$A$2131,地区マスタ678[[#This Row],[№]],エリアマスタ!$I$1:$I$2131)</f>
        <v>5640</v>
      </c>
    </row>
    <row r="33" spans="2:7" ht="21" customHeight="1">
      <c r="B33" s="241" t="s">
        <v>2127</v>
      </c>
      <c r="C33" s="243">
        <f>VLOOKUP(地区マスタ678[[#This Row],[名称]],地区マスタ[[名称]:[コード]],2,FALSE)</f>
        <v>101</v>
      </c>
      <c r="D33" s="177" t="s">
        <v>2834</v>
      </c>
      <c r="E33" s="242">
        <v>6</v>
      </c>
      <c r="F33" s="242" t="str">
        <f>VLOOKUP(地区マスタ678[[#This Row],[単価区分]],caution!$H$1:$I$6,2,FALSE)</f>
        <v>6.玉名郡市・荒尾市・阿蘇郡市・天草市・上天草市・人吉市・芦北町・大牟田市</v>
      </c>
      <c r="G33" s="251">
        <f>SUMIF(エリアマスタ!$A$2:$A$2131,地区マスタ678[[#This Row],[№]],エリアマスタ!$I$1:$I$2131)</f>
        <v>1170</v>
      </c>
    </row>
    <row r="34" spans="2:7" ht="21" customHeight="1">
      <c r="B34" s="241" t="s">
        <v>2127</v>
      </c>
      <c r="C34" s="243">
        <f>VLOOKUP(地区マスタ678[[#This Row],[名称]],地区マスタ[[名称]:[コード]],2,FALSE)</f>
        <v>102</v>
      </c>
      <c r="D34" s="177" t="s">
        <v>2835</v>
      </c>
      <c r="E34" s="242">
        <v>6</v>
      </c>
      <c r="F34" s="242" t="str">
        <f>VLOOKUP(地区マスタ678[[#This Row],[単価区分]],caution!$H$1:$I$6,2,FALSE)</f>
        <v>6.玉名郡市・荒尾市・阿蘇郡市・天草市・上天草市・人吉市・芦北町・大牟田市</v>
      </c>
      <c r="G34" s="251">
        <f>SUMIF(エリアマスタ!$A$2:$A$2131,地区マスタ678[[#This Row],[№]],エリアマスタ!$I$1:$I$2131)</f>
        <v>100</v>
      </c>
    </row>
    <row r="35" spans="2:7" ht="21" customHeight="1">
      <c r="B35" s="241"/>
      <c r="C35" s="243" t="e">
        <f>VLOOKUP(地区マスタ678[[#This Row],[名称]],地区マスタ[[名称]:[コード]],2,FALSE)</f>
        <v>#N/A</v>
      </c>
      <c r="D35" s="177" t="s">
        <v>1423</v>
      </c>
      <c r="E35" s="242">
        <v>6</v>
      </c>
      <c r="F35" s="242" t="str">
        <f>VLOOKUP(地区マスタ678[[#This Row],[単価区分]],caution!$H$1:$I$6,2,FALSE)</f>
        <v>6.玉名郡市・荒尾市・阿蘇郡市・天草市・上天草市・人吉市・芦北町・大牟田市</v>
      </c>
      <c r="G35" s="251">
        <f>SUMIF(エリアマスタ!$A$2:$A$2131,地区マスタ678[[#This Row],[№]],エリアマスタ!$I$1:$I$2131)</f>
        <v>0</v>
      </c>
    </row>
    <row r="36" spans="2:7" ht="21" customHeight="1">
      <c r="B36" s="241"/>
      <c r="C36" s="243" t="e">
        <f>VLOOKUP(地区マスタ678[[#This Row],[名称]],地区マスタ[[名称]:[コード]],2,FALSE)</f>
        <v>#N/A</v>
      </c>
      <c r="D36" s="177" t="s">
        <v>1424</v>
      </c>
      <c r="E36" s="242">
        <v>6</v>
      </c>
      <c r="F36" s="242" t="str">
        <f>VLOOKUP(地区マスタ678[[#This Row],[単価区分]],caution!$H$1:$I$6,2,FALSE)</f>
        <v>6.玉名郡市・荒尾市・阿蘇郡市・天草市・上天草市・人吉市・芦北町・大牟田市</v>
      </c>
      <c r="G36" s="251">
        <f>SUMIF(エリアマスタ!$A$2:$A$2131,地区マスタ678[[#This Row],[№]],エリアマスタ!$I$1:$I$2131)</f>
        <v>0</v>
      </c>
    </row>
    <row r="37" spans="2:7" ht="21" customHeight="1">
      <c r="B37" s="241"/>
      <c r="C37" s="243" t="e">
        <f>VLOOKUP(地区マスタ678[[#This Row],[名称]],地区マスタ[[名称]:[コード]],2,FALSE)</f>
        <v>#N/A</v>
      </c>
      <c r="D37" s="177" t="s">
        <v>1425</v>
      </c>
      <c r="E37" s="242">
        <v>6</v>
      </c>
      <c r="F37" s="242" t="str">
        <f>VLOOKUP(地区マスタ678[[#This Row],[単価区分]],caution!$H$1:$I$6,2,FALSE)</f>
        <v>6.玉名郡市・荒尾市・阿蘇郡市・天草市・上天草市・人吉市・芦北町・大牟田市</v>
      </c>
      <c r="G37" s="251">
        <f>SUMIF(エリアマスタ!$A$2:$A$2131,地区マスタ678[[#This Row],[№]],エリアマスタ!$I$1:$I$2131)</f>
        <v>0</v>
      </c>
    </row>
    <row r="38" spans="2:7" ht="21" customHeight="1">
      <c r="B38" s="241" t="s">
        <v>2127</v>
      </c>
      <c r="C38" s="243">
        <f>VLOOKUP(地区マスタ678[[#This Row],[名称]],地区マスタ[[名称]:[コード]],2,FALSE)</f>
        <v>106</v>
      </c>
      <c r="D38" s="177" t="s">
        <v>2836</v>
      </c>
      <c r="E38" s="242">
        <v>6</v>
      </c>
      <c r="F38" s="242" t="str">
        <f>VLOOKUP(地区マスタ678[[#This Row],[単価区分]],caution!$H$1:$I$6,2,FALSE)</f>
        <v>6.玉名郡市・荒尾市・阿蘇郡市・天草市・上天草市・人吉市・芦北町・大牟田市</v>
      </c>
      <c r="G38" s="251">
        <f>SUMIF(エリアマスタ!$A$2:$A$2131,地区マスタ678[[#This Row],[№]],エリアマスタ!$I$1:$I$2131)</f>
        <v>5555</v>
      </c>
    </row>
    <row r="39" spans="2:7" ht="21" customHeight="1">
      <c r="B39" s="241" t="s">
        <v>2127</v>
      </c>
      <c r="C39" s="243">
        <f>VLOOKUP(地区マスタ678[[#This Row],[名称]],地区マスタ[[名称]:[コード]],2,FALSE)</f>
        <v>107</v>
      </c>
      <c r="D39" s="177" t="s">
        <v>2837</v>
      </c>
      <c r="E39" s="242">
        <v>6</v>
      </c>
      <c r="F39" s="242" t="str">
        <f>VLOOKUP(地区マスタ678[[#This Row],[単価区分]],caution!$H$1:$I$6,2,FALSE)</f>
        <v>6.玉名郡市・荒尾市・阿蘇郡市・天草市・上天草市・人吉市・芦北町・大牟田市</v>
      </c>
      <c r="G39" s="251">
        <f>SUMIF(エリアマスタ!$A$2:$A$2131,地区マスタ678[[#This Row],[№]],エリアマスタ!$I$1:$I$2131)</f>
        <v>3785</v>
      </c>
    </row>
    <row r="40" spans="2:7" ht="21" customHeight="1">
      <c r="B40" s="241" t="s">
        <v>2127</v>
      </c>
      <c r="C40" s="243">
        <f>VLOOKUP(地区マスタ678[[#This Row],[名称]],地区マスタ[[名称]:[コード]],2,FALSE)</f>
        <v>108</v>
      </c>
      <c r="D40" s="177" t="s">
        <v>2838</v>
      </c>
      <c r="E40" s="242">
        <v>6</v>
      </c>
      <c r="F40" s="242" t="str">
        <f>VLOOKUP(地区マスタ678[[#This Row],[単価区分]],caution!$H$1:$I$6,2,FALSE)</f>
        <v>6.玉名郡市・荒尾市・阿蘇郡市・天草市・上天草市・人吉市・芦北町・大牟田市</v>
      </c>
      <c r="G40" s="251">
        <f>SUMIF(エリアマスタ!$A$2:$A$2131,地区マスタ678[[#This Row],[№]],エリアマスタ!$I$1:$I$2131)</f>
        <v>3655</v>
      </c>
    </row>
    <row r="41" spans="2:7" ht="21" customHeight="1">
      <c r="B41" s="241" t="s">
        <v>2127</v>
      </c>
      <c r="C41" s="243">
        <f>VLOOKUP(地区マスタ678[[#This Row],[名称]],地区マスタ[[名称]:[コード]],2,FALSE)</f>
        <v>109</v>
      </c>
      <c r="D41" s="177" t="s">
        <v>2839</v>
      </c>
      <c r="E41" s="242">
        <v>6</v>
      </c>
      <c r="F41" s="242" t="str">
        <f>VLOOKUP(地区マスタ678[[#This Row],[単価区分]],caution!$H$1:$I$6,2,FALSE)</f>
        <v>6.玉名郡市・荒尾市・阿蘇郡市・天草市・上天草市・人吉市・芦北町・大牟田市</v>
      </c>
      <c r="G41" s="251">
        <f>SUMIF(エリアマスタ!$A$2:$A$2131,地区マスタ678[[#This Row],[№]],エリアマスタ!$I$1:$I$2131)</f>
        <v>13085</v>
      </c>
    </row>
    <row r="42" spans="2:7" ht="21" customHeight="1">
      <c r="B42" s="241" t="s">
        <v>2127</v>
      </c>
      <c r="C42" s="243">
        <f>VLOOKUP(地区マスタ678[[#This Row],[名称]],地区マスタ[[名称]:[コード]],2,FALSE)</f>
        <v>110</v>
      </c>
      <c r="D42" s="177" t="s">
        <v>2840</v>
      </c>
      <c r="E42" s="242">
        <v>6</v>
      </c>
      <c r="F42" s="242" t="str">
        <f>VLOOKUP(地区マスタ678[[#This Row],[単価区分]],caution!$H$1:$I$6,2,FALSE)</f>
        <v>6.玉名郡市・荒尾市・阿蘇郡市・天草市・上天草市・人吉市・芦北町・大牟田市</v>
      </c>
      <c r="G42" s="251">
        <f>SUMIF(エリアマスタ!$A$2:$A$2131,地区マスタ678[[#This Row],[№]],エリアマスタ!$I$1:$I$2131)</f>
        <v>11920</v>
      </c>
    </row>
    <row r="43" spans="2:7" ht="21" customHeight="1">
      <c r="B43" s="241" t="s">
        <v>2127</v>
      </c>
      <c r="C43" s="243">
        <f>VLOOKUP(地区マスタ678[[#This Row],[名称]],地区マスタ[[名称]:[コード]],2,FALSE)</f>
        <v>111</v>
      </c>
      <c r="D43" s="177" t="s">
        <v>1463</v>
      </c>
      <c r="E43" s="242">
        <v>5</v>
      </c>
      <c r="F43" s="242" t="str">
        <f>VLOOKUP(地区マスタ678[[#This Row],[単価区分]],caution!$H$1:$I$6,2,FALSE)</f>
        <v>5.八代市・菊池市・山鹿市・御船町・甲佐町・美里町・山都町</v>
      </c>
      <c r="G43" s="251">
        <f>SUMIF(エリアマスタ!$A$2:$A$2131,地区マスタ678[[#This Row],[№]],エリアマスタ!$I$1:$I$2131)</f>
        <v>6255</v>
      </c>
    </row>
    <row r="44" spans="2:7" ht="21" customHeight="1">
      <c r="B44" s="241" t="s">
        <v>2127</v>
      </c>
      <c r="C44" s="243">
        <f>VLOOKUP(地区マスタ678[[#This Row],[名称]],地区マスタ[[名称]:[コード]],2,FALSE)</f>
        <v>112</v>
      </c>
      <c r="D44" s="177" t="s">
        <v>2841</v>
      </c>
      <c r="E44" s="242">
        <v>5</v>
      </c>
      <c r="F44" s="242" t="str">
        <f>VLOOKUP(地区マスタ678[[#This Row],[単価区分]],caution!$H$1:$I$6,2,FALSE)</f>
        <v>5.八代市・菊池市・山鹿市・御船町・甲佐町・美里町・山都町</v>
      </c>
      <c r="G44" s="251">
        <f>SUMIF(エリアマスタ!$A$2:$A$2131,地区マスタ678[[#This Row],[№]],エリアマスタ!$I$1:$I$2131)</f>
        <v>7795</v>
      </c>
    </row>
    <row r="45" spans="2:7" ht="21" customHeight="1">
      <c r="B45" s="241" t="s">
        <v>2127</v>
      </c>
      <c r="C45" s="243">
        <f>VLOOKUP(地区マスタ678[[#This Row],[名称]],地区マスタ[[名称]:[コード]],2,FALSE)</f>
        <v>113</v>
      </c>
      <c r="D45" s="177" t="s">
        <v>1464</v>
      </c>
      <c r="E45" s="242">
        <v>5</v>
      </c>
      <c r="F45" s="242" t="str">
        <f>VLOOKUP(地区マスタ678[[#This Row],[単価区分]],caution!$H$1:$I$6,2,FALSE)</f>
        <v>5.八代市・菊池市・山鹿市・御船町・甲佐町・美里町・山都町</v>
      </c>
      <c r="G45" s="251">
        <f>SUMIF(エリアマスタ!$A$2:$A$2131,地区マスタ678[[#This Row],[№]],エリアマスタ!$I$1:$I$2131)</f>
        <v>300</v>
      </c>
    </row>
    <row r="46" spans="2:7" ht="21" customHeight="1">
      <c r="B46" s="241" t="s">
        <v>2127</v>
      </c>
      <c r="C46" s="243">
        <f>VLOOKUP(地区マスタ678[[#This Row],[名称]],地区マスタ[[名称]:[コード]],2,FALSE)</f>
        <v>114</v>
      </c>
      <c r="D46" s="177" t="s">
        <v>1465</v>
      </c>
      <c r="E46" s="242">
        <v>5</v>
      </c>
      <c r="F46" s="242" t="str">
        <f>VLOOKUP(地区マスタ678[[#This Row],[単価区分]],caution!$H$1:$I$6,2,FALSE)</f>
        <v>5.八代市・菊池市・山鹿市・御船町・甲佐町・美里町・山都町</v>
      </c>
      <c r="G46" s="251">
        <f>SUMIF(エリアマスタ!$A$2:$A$2131,地区マスタ678[[#This Row],[№]],エリアマスタ!$I$1:$I$2131)</f>
        <v>550</v>
      </c>
    </row>
    <row r="47" spans="2:7" ht="21" customHeight="1">
      <c r="B47" s="241" t="s">
        <v>2127</v>
      </c>
      <c r="C47" s="243">
        <f>VLOOKUP(地区マスタ678[[#This Row],[名称]],地区マスタ[[名称]:[コード]],2,FALSE)</f>
        <v>115</v>
      </c>
      <c r="D47" s="177" t="s">
        <v>1466</v>
      </c>
      <c r="E47" s="242">
        <v>5</v>
      </c>
      <c r="F47" s="242" t="str">
        <f>VLOOKUP(地区マスタ678[[#This Row],[単価区分]],caution!$H$1:$I$6,2,FALSE)</f>
        <v>5.八代市・菊池市・山鹿市・御船町・甲佐町・美里町・山都町</v>
      </c>
      <c r="G47" s="251">
        <f>SUMIF(エリアマスタ!$A$2:$A$2131,地区マスタ678[[#This Row],[№]],エリアマスタ!$I$1:$I$2131)</f>
        <v>600</v>
      </c>
    </row>
    <row r="48" spans="2:7" ht="21" customHeight="1">
      <c r="B48" s="241" t="s">
        <v>2127</v>
      </c>
      <c r="C48" s="243">
        <f>VLOOKUP(地区マスタ678[[#This Row],[名称]],地区マスタ[[名称]:[コード]],2,FALSE)</f>
        <v>116</v>
      </c>
      <c r="D48" s="177" t="s">
        <v>2842</v>
      </c>
      <c r="E48" s="242">
        <v>3</v>
      </c>
      <c r="F48" s="242" t="str">
        <f>VLOOKUP(地区マスタ678[[#This Row],[単価区分]],caution!$H$1:$I$6,2,FALSE)</f>
        <v>3.菊池郡（大津町）</v>
      </c>
      <c r="G48" s="251">
        <f>SUMIF(エリアマスタ!$A$2:$A$2131,地区マスタ678[[#This Row],[№]],エリアマスタ!$I$1:$I$2131)</f>
        <v>10300</v>
      </c>
    </row>
    <row r="49" spans="2:7" ht="21" customHeight="1">
      <c r="B49" s="241" t="s">
        <v>2127</v>
      </c>
      <c r="C49" s="243">
        <f>VLOOKUP(地区マスタ678[[#This Row],[名称]],地区マスタ[[名称]:[コード]],2,FALSE)</f>
        <v>117</v>
      </c>
      <c r="D49" s="177" t="s">
        <v>1467</v>
      </c>
      <c r="E49" s="242">
        <v>6</v>
      </c>
      <c r="F49" s="242" t="str">
        <f>VLOOKUP(地区マスタ678[[#This Row],[単価区分]],caution!$H$1:$I$6,2,FALSE)</f>
        <v>6.玉名郡市・荒尾市・阿蘇郡市・天草市・上天草市・人吉市・芦北町・大牟田市</v>
      </c>
      <c r="G49" s="251">
        <f>SUMIF(エリアマスタ!$A$2:$A$2131,地区マスタ678[[#This Row],[№]],エリアマスタ!$I$1:$I$2131)</f>
        <v>6045</v>
      </c>
    </row>
    <row r="50" spans="2:7" ht="21" customHeight="1">
      <c r="B50" s="241" t="s">
        <v>2127</v>
      </c>
      <c r="C50" s="243">
        <f>VLOOKUP(地区マスタ678[[#This Row],[名称]],地区マスタ[[名称]:[コード]],2,FALSE)</f>
        <v>118</v>
      </c>
      <c r="D50" s="177" t="s">
        <v>1426</v>
      </c>
      <c r="E50" s="242">
        <v>6</v>
      </c>
      <c r="F50" s="242" t="str">
        <f>VLOOKUP(地区マスタ678[[#This Row],[単価区分]],caution!$H$1:$I$6,2,FALSE)</f>
        <v>6.玉名郡市・荒尾市・阿蘇郡市・天草市・上天草市・人吉市・芦北町・大牟田市</v>
      </c>
      <c r="G50" s="251">
        <f>SUMIF(エリアマスタ!$A$2:$A$2131,地区マスタ678[[#This Row],[№]],エリアマスタ!$I$1:$I$2131)</f>
        <v>255</v>
      </c>
    </row>
    <row r="51" spans="2:7" ht="21" customHeight="1">
      <c r="B51" s="241" t="s">
        <v>2127</v>
      </c>
      <c r="C51" s="243">
        <f>VLOOKUP(地区マスタ678[[#This Row],[名称]],地区マスタ[[名称]:[コード]],2,FALSE)</f>
        <v>119</v>
      </c>
      <c r="D51" s="177" t="s">
        <v>1427</v>
      </c>
      <c r="E51" s="242">
        <v>6</v>
      </c>
      <c r="F51" s="242" t="str">
        <f>VLOOKUP(地区マスタ678[[#This Row],[単価区分]],caution!$H$1:$I$6,2,FALSE)</f>
        <v>6.玉名郡市・荒尾市・阿蘇郡市・天草市・上天草市・人吉市・芦北町・大牟田市</v>
      </c>
      <c r="G51" s="251">
        <f>SUMIF(エリアマスタ!$A$2:$A$2131,地区マスタ678[[#This Row],[№]],エリアマスタ!$I$1:$I$2131)</f>
        <v>450</v>
      </c>
    </row>
    <row r="52" spans="2:7" ht="21" customHeight="1">
      <c r="B52" s="241" t="s">
        <v>2127</v>
      </c>
      <c r="C52" s="243">
        <f>VLOOKUP(地区マスタ678[[#This Row],[名称]],地区マスタ[[名称]:[コード]],2,FALSE)</f>
        <v>120</v>
      </c>
      <c r="D52" s="177" t="s">
        <v>1428</v>
      </c>
      <c r="E52" s="242">
        <v>6</v>
      </c>
      <c r="F52" s="242" t="str">
        <f>VLOOKUP(地区マスタ678[[#This Row],[単価区分]],caution!$H$1:$I$6,2,FALSE)</f>
        <v>6.玉名郡市・荒尾市・阿蘇郡市・天草市・上天草市・人吉市・芦北町・大牟田市</v>
      </c>
      <c r="G52" s="251">
        <f>SUMIF(エリアマスタ!$A$2:$A$2131,地区マスタ678[[#This Row],[№]],エリアマスタ!$I$1:$I$2131)</f>
        <v>900</v>
      </c>
    </row>
    <row r="53" spans="2:7" ht="21" customHeight="1">
      <c r="B53" s="241" t="s">
        <v>2127</v>
      </c>
      <c r="C53" s="243">
        <f>VLOOKUP(地区マスタ678[[#This Row],[名称]],地区マスタ[[名称]:[コード]],2,FALSE)</f>
        <v>121</v>
      </c>
      <c r="D53" s="177" t="s">
        <v>1429</v>
      </c>
      <c r="E53" s="242">
        <v>6</v>
      </c>
      <c r="F53" s="242" t="str">
        <f>VLOOKUP(地区マスタ678[[#This Row],[単価区分]],caution!$H$1:$I$6,2,FALSE)</f>
        <v>6.玉名郡市・荒尾市・阿蘇郡市・天草市・上天草市・人吉市・芦北町・大牟田市</v>
      </c>
      <c r="G53" s="251">
        <f>SUMIF(エリアマスタ!$A$2:$A$2131,地区マスタ678[[#This Row],[№]],エリアマスタ!$I$1:$I$2131)</f>
        <v>1760</v>
      </c>
    </row>
    <row r="54" spans="2:7" ht="21" customHeight="1">
      <c r="B54" s="241" t="s">
        <v>2127</v>
      </c>
      <c r="C54" s="243">
        <f>VLOOKUP(地区マスタ678[[#This Row],[名称]],地区マスタ[[名称]:[コード]],2,FALSE)</f>
        <v>122</v>
      </c>
      <c r="D54" s="177" t="s">
        <v>1430</v>
      </c>
      <c r="E54" s="242">
        <v>6</v>
      </c>
      <c r="F54" s="242" t="str">
        <f>VLOOKUP(地区マスタ678[[#This Row],[単価区分]],caution!$H$1:$I$6,2,FALSE)</f>
        <v>6.玉名郡市・荒尾市・阿蘇郡市・天草市・上天草市・人吉市・芦北町・大牟田市</v>
      </c>
      <c r="G54" s="251">
        <f>SUMIF(エリアマスタ!$A$2:$A$2131,地区マスタ678[[#This Row],[№]],エリアマスタ!$I$1:$I$2131)</f>
        <v>2940</v>
      </c>
    </row>
    <row r="55" spans="2:7" ht="21" customHeight="1">
      <c r="B55" s="241" t="s">
        <v>2127</v>
      </c>
      <c r="C55" s="243">
        <v>123</v>
      </c>
      <c r="D55" s="177" t="s">
        <v>3136</v>
      </c>
      <c r="E55" s="97">
        <v>5</v>
      </c>
      <c r="F55" s="242" t="str">
        <f>VLOOKUP(地区マスタ678[[#This Row],[単価区分]],caution!$H$1:$I$6,2,FALSE)</f>
        <v>5.八代市・菊池市・山鹿市・御船町・甲佐町・美里町・山都町</v>
      </c>
      <c r="G55" s="251">
        <f>SUMIF(エリアマスタ!$A$2:$A$2131,地区マスタ678[[#This Row],[№]],エリアマスタ!$I$1:$I$2131)</f>
        <v>3560</v>
      </c>
    </row>
    <row r="56" spans="2:7" ht="21" customHeight="1">
      <c r="B56" s="241" t="s">
        <v>2127</v>
      </c>
      <c r="C56" s="243">
        <f>VLOOKUP(地区マスタ678[[#This Row],[名称]],地区マスタ[[名称]:[コード]],2,FALSE)</f>
        <v>124</v>
      </c>
      <c r="D56" s="177" t="s">
        <v>1432</v>
      </c>
      <c r="E56" s="242">
        <v>5</v>
      </c>
      <c r="F56" s="242" t="str">
        <f>VLOOKUP(地区マスタ678[[#This Row],[単価区分]],caution!$H$1:$I$6,2,FALSE)</f>
        <v>5.八代市・菊池市・山鹿市・御船町・甲佐町・美里町・山都町</v>
      </c>
      <c r="G56" s="251">
        <f>SUMIF(エリアマスタ!$A$2:$A$2131,地区マスタ678[[#This Row],[№]],エリアマスタ!$I$1:$I$2131)</f>
        <v>2100</v>
      </c>
    </row>
    <row r="57" spans="2:7" ht="21" customHeight="1">
      <c r="B57" s="241"/>
      <c r="C57" s="243" t="e">
        <f>VLOOKUP(地区マスタ678[[#This Row],[名称]],地区マスタ[[名称]:[コード]],2,FALSE)</f>
        <v>#N/A</v>
      </c>
      <c r="D57" s="177" t="s">
        <v>1433</v>
      </c>
      <c r="E57" s="242">
        <v>5</v>
      </c>
      <c r="F57" s="242" t="str">
        <f>VLOOKUP(地区マスタ678[[#This Row],[単価区分]],caution!$H$1:$I$6,2,FALSE)</f>
        <v>5.八代市・菊池市・山鹿市・御船町・甲佐町・美里町・山都町</v>
      </c>
      <c r="G57" s="251">
        <f>SUMIF(エリアマスタ!$A$2:$A$2131,地区マスタ678[[#This Row],[№]],エリアマスタ!$I$1:$I$2131)</f>
        <v>0</v>
      </c>
    </row>
    <row r="58" spans="2:7" ht="21" customHeight="1">
      <c r="B58" s="241" t="s">
        <v>2127</v>
      </c>
      <c r="C58" s="243">
        <f>VLOOKUP(地区マスタ678[[#This Row],[名称]],地区マスタ[[名称]:[コード]],2,FALSE)</f>
        <v>126</v>
      </c>
      <c r="D58" s="177" t="s">
        <v>1434</v>
      </c>
      <c r="E58" s="242">
        <v>5</v>
      </c>
      <c r="F58" s="242" t="str">
        <f>VLOOKUP(地区マスタ678[[#This Row],[単価区分]],caution!$H$1:$I$6,2,FALSE)</f>
        <v>5.八代市・菊池市・山鹿市・御船町・甲佐町・美里町・山都町</v>
      </c>
      <c r="G58" s="251">
        <f>SUMIF(エリアマスタ!$A$2:$A$2131,地区マスタ678[[#This Row],[№]],エリアマスタ!$I$1:$I$2131)</f>
        <v>1030</v>
      </c>
    </row>
    <row r="59" spans="2:7" ht="21" customHeight="1">
      <c r="B59" s="241" t="s">
        <v>2127</v>
      </c>
      <c r="C59" s="243">
        <f>VLOOKUP(地区マスタ678[[#This Row],[名称]],地区マスタ[[名称]:[コード]],2,FALSE)</f>
        <v>127</v>
      </c>
      <c r="D59" s="177" t="s">
        <v>2843</v>
      </c>
      <c r="E59" s="242">
        <v>4</v>
      </c>
      <c r="F59" s="242" t="str">
        <f>VLOOKUP(地区マスタ678[[#This Row],[単価区分]],caution!$H$1:$I$6,2,FALSE)</f>
        <v>4.宇城市・宇土市</v>
      </c>
      <c r="G59" s="251">
        <f>SUMIF(エリアマスタ!$A$2:$A$2131,地区マスタ678[[#This Row],[№]],エリアマスタ!$I$1:$I$2131)</f>
        <v>5200</v>
      </c>
    </row>
    <row r="60" spans="2:7" ht="21" customHeight="1">
      <c r="B60" s="241" t="s">
        <v>2127</v>
      </c>
      <c r="C60" s="243">
        <f>VLOOKUP(地区マスタ678[[#This Row],[名称]],地区マスタ[[名称]:[コード]],2,FALSE)</f>
        <v>128</v>
      </c>
      <c r="D60" s="177" t="s">
        <v>969</v>
      </c>
      <c r="E60" s="242">
        <v>4</v>
      </c>
      <c r="F60" s="242" t="str">
        <f>VLOOKUP(地区マスタ678[[#This Row],[単価区分]],caution!$H$1:$I$6,2,FALSE)</f>
        <v>4.宇城市・宇土市</v>
      </c>
      <c r="G60" s="251">
        <f>SUMIF(エリアマスタ!$A$2:$A$2131,地区マスタ678[[#This Row],[№]],エリアマスタ!$I$1:$I$2131)</f>
        <v>1350</v>
      </c>
    </row>
    <row r="61" spans="2:7" ht="21" customHeight="1">
      <c r="B61" s="241" t="s">
        <v>2127</v>
      </c>
      <c r="C61" s="243">
        <f>VLOOKUP(地区マスタ678[[#This Row],[名称]],地区マスタ[[名称]:[コード]],2,FALSE)</f>
        <v>129</v>
      </c>
      <c r="D61" s="177" t="s">
        <v>1435</v>
      </c>
      <c r="E61" s="242">
        <v>4</v>
      </c>
      <c r="F61" s="242" t="str">
        <f>VLOOKUP(地区マスタ678[[#This Row],[単価区分]],caution!$H$1:$I$6,2,FALSE)</f>
        <v>4.宇城市・宇土市</v>
      </c>
      <c r="G61" s="251">
        <f>SUMIF(エリアマスタ!$A$2:$A$2131,地区マスタ678[[#This Row],[№]],エリアマスタ!$I$1:$I$2131)</f>
        <v>4230</v>
      </c>
    </row>
    <row r="62" spans="2:7" ht="21" customHeight="1">
      <c r="B62" s="241" t="s">
        <v>2127</v>
      </c>
      <c r="C62" s="243">
        <f>VLOOKUP(地区マスタ678[[#This Row],[名称]],地区マスタ[[名称]:[コード]],2,FALSE)</f>
        <v>130</v>
      </c>
      <c r="D62" s="177" t="s">
        <v>944</v>
      </c>
      <c r="E62" s="242">
        <v>4</v>
      </c>
      <c r="F62" s="242" t="str">
        <f>VLOOKUP(地区マスタ678[[#This Row],[単価区分]],caution!$H$1:$I$6,2,FALSE)</f>
        <v>4.宇城市・宇土市</v>
      </c>
      <c r="G62" s="251">
        <f>SUMIF(エリアマスタ!$A$2:$A$2131,地区マスタ678[[#This Row],[№]],エリアマスタ!$I$1:$I$2131)</f>
        <v>1650</v>
      </c>
    </row>
    <row r="63" spans="2:7" ht="21" customHeight="1">
      <c r="B63" s="241"/>
      <c r="C63" s="243">
        <f>VLOOKUP(地区マスタ678[[#This Row],[名称]],地区マスタ[[名称]:[コード]],2,FALSE)</f>
        <v>159</v>
      </c>
      <c r="D63" s="177" t="s">
        <v>1436</v>
      </c>
      <c r="E63" s="242">
        <v>5</v>
      </c>
      <c r="F63" s="242" t="str">
        <f>VLOOKUP(地区マスタ678[[#This Row],[単価区分]],caution!$H$1:$I$6,2,FALSE)</f>
        <v>5.八代市・菊池市・山鹿市・御船町・甲佐町・美里町・山都町</v>
      </c>
      <c r="G63" s="251">
        <f>SUMIF(エリアマスタ!$A$2:$A$2131,地区マスタ678[[#This Row],[№]],エリアマスタ!$I$1:$I$2131)</f>
        <v>3708</v>
      </c>
    </row>
    <row r="64" spans="2:7" ht="21" customHeight="1">
      <c r="B64" s="241" t="s">
        <v>2127</v>
      </c>
      <c r="C64" s="243">
        <f>VLOOKUP(地区マスタ678[[#This Row],[名称]],地区マスタ[[名称]:[コード]],2,FALSE)</f>
        <v>157</v>
      </c>
      <c r="D64" s="177" t="s">
        <v>2844</v>
      </c>
      <c r="E64" s="242">
        <v>5</v>
      </c>
      <c r="F64" s="242" t="str">
        <f>VLOOKUP(地区マスタ678[[#This Row],[単価区分]],caution!$H$1:$I$6,2,FALSE)</f>
        <v>5.八代市・菊池市・山鹿市・御船町・甲佐町・美里町・山都町</v>
      </c>
      <c r="G64" s="251">
        <f>SUMIF(エリアマスタ!$A$2:$A$2131,地区マスタ678[[#This Row],[№]],エリアマスタ!$I$1:$I$2131)</f>
        <v>7106</v>
      </c>
    </row>
    <row r="65" spans="2:7" ht="21" customHeight="1">
      <c r="B65" s="241" t="s">
        <v>2127</v>
      </c>
      <c r="C65" s="243">
        <f>VLOOKUP(地区マスタ678[[#This Row],[名称]],地区マスタ[[名称]:[コード]],2,FALSE)</f>
        <v>158</v>
      </c>
      <c r="D65" s="177" t="s">
        <v>2845</v>
      </c>
      <c r="E65" s="242">
        <v>5</v>
      </c>
      <c r="F65" s="242" t="str">
        <f>VLOOKUP(地区マスタ678[[#This Row],[単価区分]],caution!$H$1:$I$6,2,FALSE)</f>
        <v>5.八代市・菊池市・山鹿市・御船町・甲佐町・美里町・山都町</v>
      </c>
      <c r="G65" s="251">
        <f>SUMIF(エリアマスタ!$A$2:$A$2131,地区マスタ678[[#This Row],[№]],エリアマスタ!$I$1:$I$2131)</f>
        <v>4053</v>
      </c>
    </row>
    <row r="66" spans="2:7" ht="21" customHeight="1">
      <c r="B66" s="241" t="s">
        <v>2127</v>
      </c>
      <c r="C66" s="243" t="e">
        <f>VLOOKUP(地区マスタ678[[#This Row],[名称]],地区マスタ[[名称]:[コード]],2,FALSE)</f>
        <v>#N/A</v>
      </c>
      <c r="D66" s="177" t="s">
        <v>2846</v>
      </c>
      <c r="E66" s="242">
        <v>5</v>
      </c>
      <c r="F66" s="242" t="str">
        <f>VLOOKUP(地区マスタ678[[#This Row],[単価区分]],caution!$H$1:$I$6,2,FALSE)</f>
        <v>5.八代市・菊池市・山鹿市・御船町・甲佐町・美里町・山都町</v>
      </c>
      <c r="G66" s="251">
        <f>SUMIF(エリアマスタ!$A$2:$A$2131,地区マスタ678[[#This Row],[№]],エリアマスタ!$I$1:$I$2131)</f>
        <v>0</v>
      </c>
    </row>
    <row r="67" spans="2:7" ht="21" customHeight="1">
      <c r="B67" s="241" t="s">
        <v>2127</v>
      </c>
      <c r="C67" s="243" t="e">
        <f>VLOOKUP(地区マスタ678[[#This Row],[名称]],地区マスタ[[名称]:[コード]],2,FALSE)</f>
        <v>#N/A</v>
      </c>
      <c r="D67" s="177" t="s">
        <v>2847</v>
      </c>
      <c r="E67" s="242">
        <v>5</v>
      </c>
      <c r="F67" s="242" t="str">
        <f>VLOOKUP(地区マスタ678[[#This Row],[単価区分]],caution!$H$1:$I$6,2,FALSE)</f>
        <v>5.八代市・菊池市・山鹿市・御船町・甲佐町・美里町・山都町</v>
      </c>
      <c r="G67" s="251">
        <f>SUMIF(エリアマスタ!$A$2:$A$2131,地区マスタ678[[#This Row],[№]],エリアマスタ!$I$1:$I$2131)</f>
        <v>0</v>
      </c>
    </row>
    <row r="68" spans="2:7" ht="21" customHeight="1">
      <c r="B68" s="241" t="s">
        <v>2127</v>
      </c>
      <c r="C68" s="243">
        <f>VLOOKUP(地区マスタ678[[#This Row],[名称]],地区マスタ[[名称]:[コード]],2,FALSE)</f>
        <v>136</v>
      </c>
      <c r="D68" s="177" t="s">
        <v>2848</v>
      </c>
      <c r="E68" s="242">
        <v>6</v>
      </c>
      <c r="F68" s="242" t="str">
        <f>VLOOKUP(地区マスタ678[[#This Row],[単価区分]],caution!$H$1:$I$6,2,FALSE)</f>
        <v>6.玉名郡市・荒尾市・阿蘇郡市・天草市・上天草市・人吉市・芦北町・大牟田市</v>
      </c>
      <c r="G68" s="251">
        <f>SUMIF(エリアマスタ!$A$2:$A$2131,地区マスタ678[[#This Row],[№]],エリアマスタ!$I$1:$I$2131)</f>
        <v>2887</v>
      </c>
    </row>
    <row r="69" spans="2:7" ht="21" customHeight="1">
      <c r="B69" s="241" t="s">
        <v>2127</v>
      </c>
      <c r="C69" s="243">
        <f>VLOOKUP(地区マスタ678[[#This Row],[名称]],地区マスタ[[名称]:[コード]],2,FALSE)</f>
        <v>137</v>
      </c>
      <c r="D69" s="177" t="s">
        <v>2849</v>
      </c>
      <c r="E69" s="242">
        <v>6</v>
      </c>
      <c r="F69" s="242" t="str">
        <f>VLOOKUP(地区マスタ678[[#This Row],[単価区分]],caution!$H$1:$I$6,2,FALSE)</f>
        <v>6.玉名郡市・荒尾市・阿蘇郡市・天草市・上天草市・人吉市・芦北町・大牟田市</v>
      </c>
      <c r="G69" s="251">
        <f>SUMIF(エリアマスタ!$A$2:$A$2131,地区マスタ678[[#This Row],[№]],エリアマスタ!$I$1:$I$2131)</f>
        <v>4782</v>
      </c>
    </row>
    <row r="70" spans="2:7" ht="21" customHeight="1">
      <c r="B70" s="241"/>
      <c r="C70" s="243" t="e">
        <f>VLOOKUP(地区マスタ678[[#This Row],[名称]],地区マスタ[[名称]:[コード]],2,FALSE)</f>
        <v>#N/A</v>
      </c>
      <c r="D70" s="177" t="s">
        <v>1468</v>
      </c>
      <c r="E70" s="242">
        <v>6</v>
      </c>
      <c r="F70" s="242" t="str">
        <f>VLOOKUP(地区マスタ678[[#This Row],[単価区分]],caution!$H$1:$I$6,2,FALSE)</f>
        <v>6.玉名郡市・荒尾市・阿蘇郡市・天草市・上天草市・人吉市・芦北町・大牟田市</v>
      </c>
      <c r="G70" s="251">
        <f>SUMIF(エリアマスタ!$A$2:$A$2131,地区マスタ678[[#This Row],[№]],エリアマスタ!$I$1:$I$2131)</f>
        <v>0</v>
      </c>
    </row>
    <row r="71" spans="2:7" ht="21" customHeight="1">
      <c r="B71" s="241" t="s">
        <v>2127</v>
      </c>
      <c r="C71" s="243">
        <f>VLOOKUP(地区マスタ678[[#This Row],[名称]],地区マスタ[[名称]:[コード]],2,FALSE)</f>
        <v>139</v>
      </c>
      <c r="D71" s="177" t="s">
        <v>2850</v>
      </c>
      <c r="E71" s="242">
        <v>6</v>
      </c>
      <c r="F71" s="242" t="str">
        <f>VLOOKUP(地区マスタ678[[#This Row],[単価区分]],caution!$H$1:$I$6,2,FALSE)</f>
        <v>6.玉名郡市・荒尾市・阿蘇郡市・天草市・上天草市・人吉市・芦北町・大牟田市</v>
      </c>
      <c r="G71" s="251">
        <f>SUMIF(エリアマスタ!$A$2:$A$2131,地区マスタ678[[#This Row],[№]],エリアマスタ!$I$1:$I$2131)</f>
        <v>3101</v>
      </c>
    </row>
    <row r="72" spans="2:7" ht="21" customHeight="1">
      <c r="B72" s="241" t="s">
        <v>2127</v>
      </c>
      <c r="C72" s="243">
        <f>VLOOKUP(地区マスタ678[[#This Row],[名称]],地区マスタ[[名称]:[コード]],2,FALSE)</f>
        <v>140</v>
      </c>
      <c r="D72" s="177" t="s">
        <v>2851</v>
      </c>
      <c r="E72" s="242">
        <v>6</v>
      </c>
      <c r="F72" s="242" t="str">
        <f>VLOOKUP(地区マスタ678[[#This Row],[単価区分]],caution!$H$1:$I$6,2,FALSE)</f>
        <v>6.玉名郡市・荒尾市・阿蘇郡市・天草市・上天草市・人吉市・芦北町・大牟田市</v>
      </c>
      <c r="G72" s="251">
        <f>SUMIF(エリアマスタ!$A$2:$A$2131,地区マスタ678[[#This Row],[№]],エリアマスタ!$I$1:$I$2131)</f>
        <v>6500</v>
      </c>
    </row>
    <row r="73" spans="2:7" ht="21" customHeight="1">
      <c r="B73" s="241"/>
      <c r="C73" s="243" t="e">
        <f>VLOOKUP(地区マスタ678[[#This Row],[名称]],地区マスタ[[名称]:[コード]],2,FALSE)</f>
        <v>#N/A</v>
      </c>
      <c r="D73" s="177" t="s">
        <v>1437</v>
      </c>
      <c r="E73" s="242">
        <v>6</v>
      </c>
      <c r="F73" s="242" t="str">
        <f>VLOOKUP(地区マスタ678[[#This Row],[単価区分]],caution!$H$1:$I$6,2,FALSE)</f>
        <v>6.玉名郡市・荒尾市・阿蘇郡市・天草市・上天草市・人吉市・芦北町・大牟田市</v>
      </c>
      <c r="G73" s="251">
        <f>SUMIF(エリアマスタ!$A$2:$A$2131,地区マスタ678[[#This Row],[№]],エリアマスタ!$I$1:$I$2131)</f>
        <v>0</v>
      </c>
    </row>
    <row r="74" spans="2:7" ht="21" customHeight="1">
      <c r="B74" s="241" t="s">
        <v>2127</v>
      </c>
      <c r="C74" s="243">
        <f>VLOOKUP(地区マスタ678[[#This Row],[名称]],地区マスタ[[名称]:[コード]],2,FALSE)</f>
        <v>142</v>
      </c>
      <c r="D74" s="177" t="s">
        <v>1469</v>
      </c>
      <c r="E74" s="242">
        <v>6</v>
      </c>
      <c r="F74" s="242" t="str">
        <f>VLOOKUP(地区マスタ678[[#This Row],[単価区分]],caution!$H$1:$I$6,2,FALSE)</f>
        <v>6.玉名郡市・荒尾市・阿蘇郡市・天草市・上天草市・人吉市・芦北町・大牟田市</v>
      </c>
      <c r="G74" s="251">
        <f>SUMIF(エリアマスタ!$A$2:$A$2131,地区マスタ678[[#This Row],[№]],エリアマスタ!$I$1:$I$2131)</f>
        <v>381</v>
      </c>
    </row>
    <row r="75" spans="2:7" ht="21" customHeight="1">
      <c r="B75" s="241" t="s">
        <v>2127</v>
      </c>
      <c r="C75" s="243">
        <f>VLOOKUP(地区マスタ678[[#This Row],[名称]],地区マスタ[[名称]:[コード]],2,FALSE)</f>
        <v>143</v>
      </c>
      <c r="D75" s="177" t="s">
        <v>2852</v>
      </c>
      <c r="E75" s="242">
        <v>6</v>
      </c>
      <c r="F75" s="242" t="str">
        <f>VLOOKUP(地区マスタ678[[#This Row],[単価区分]],caution!$H$1:$I$6,2,FALSE)</f>
        <v>6.玉名郡市・荒尾市・阿蘇郡市・天草市・上天草市・人吉市・芦北町・大牟田市</v>
      </c>
      <c r="G75" s="251">
        <f>SUMIF(エリアマスタ!$A$2:$A$2131,地区マスタ678[[#This Row],[№]],エリアマスタ!$I$1:$I$2131)</f>
        <v>2706</v>
      </c>
    </row>
    <row r="76" spans="2:7" ht="21" customHeight="1">
      <c r="B76" s="241" t="s">
        <v>2127</v>
      </c>
      <c r="C76" s="243">
        <f>VLOOKUP(地区マスタ678[[#This Row],[名称]],地区マスタ[[名称]:[コード]],2,FALSE)</f>
        <v>144</v>
      </c>
      <c r="D76" s="177" t="s">
        <v>2853</v>
      </c>
      <c r="E76" s="242">
        <v>6</v>
      </c>
      <c r="F76" s="242" t="str">
        <f>VLOOKUP(地区マスタ678[[#This Row],[単価区分]],caution!$H$1:$I$6,2,FALSE)</f>
        <v>6.玉名郡市・荒尾市・阿蘇郡市・天草市・上天草市・人吉市・芦北町・大牟田市</v>
      </c>
      <c r="G76" s="251">
        <f>SUMIF(エリアマスタ!$A$2:$A$2131,地区マスタ678[[#This Row],[№]],エリアマスタ!$I$1:$I$2131)</f>
        <v>3275</v>
      </c>
    </row>
    <row r="77" spans="2:7" ht="21" customHeight="1">
      <c r="B77" s="241" t="s">
        <v>2127</v>
      </c>
      <c r="C77" s="243" t="e">
        <f>VLOOKUP(地区マスタ678[[#This Row],[名称]],地区マスタ[[名称]:[コード]],2,FALSE)</f>
        <v>#N/A</v>
      </c>
      <c r="D77" s="95" t="s">
        <v>2093</v>
      </c>
      <c r="E77" s="97">
        <v>2</v>
      </c>
      <c r="F77" s="242" t="str">
        <f>VLOOKUP(地区マスタ678[[#This Row],[単価区分]],caution!$H$1:$I$6,2,FALSE)</f>
        <v>2.熊本市内（通常エリア外／城南町・富合町・西区、南区の一部、旧北部町、植木町）</v>
      </c>
      <c r="G77" s="251">
        <f>SUMIF(エリアマスタ!$A$2:$A$2131,地区マスタ678[[#This Row],[№]],エリアマスタ!$I$1:$I$2131)</f>
        <v>0</v>
      </c>
    </row>
    <row r="78" spans="2:7" ht="21" customHeight="1">
      <c r="B78" s="241" t="s">
        <v>2127</v>
      </c>
      <c r="C78" s="243" t="e">
        <f>VLOOKUP(地区マスタ678[[#This Row],[名称]],地区マスタ[[名称]:[コード]],2,FALSE)</f>
        <v>#N/A</v>
      </c>
      <c r="D78" s="95" t="s">
        <v>3204</v>
      </c>
      <c r="E78" s="97">
        <v>2</v>
      </c>
      <c r="F78" s="242" t="str">
        <f>VLOOKUP(地区マスタ678[[#This Row],[単価区分]],caution!$H$1:$I$6,2,FALSE)</f>
        <v>2.熊本市内（通常エリア外／城南町・富合町・西区、南区の一部、旧北部町、植木町）</v>
      </c>
      <c r="G78" s="251">
        <f>SUMIF(エリアマスタ!$A$2:$A$2131,地区マスタ678[[#This Row],[№]],エリアマスタ!$I$1:$I$2131)</f>
        <v>0</v>
      </c>
    </row>
    <row r="79" spans="2:7" ht="21" customHeight="1">
      <c r="B79" s="241"/>
      <c r="C79" s="243" t="e">
        <f>VLOOKUP(地区マスタ678[[#This Row],[名称]],地区マスタ[[名称]:[コード]],2,FALSE)</f>
        <v>#N/A</v>
      </c>
      <c r="D79" s="95" t="s">
        <v>3205</v>
      </c>
      <c r="E79" s="97">
        <v>2</v>
      </c>
      <c r="F79" s="242" t="str">
        <f>VLOOKUP(地区マスタ678[[#This Row],[単価区分]],caution!$H$1:$I$6,2,FALSE)</f>
        <v>2.熊本市内（通常エリア外／城南町・富合町・西区、南区の一部、旧北部町、植木町）</v>
      </c>
      <c r="G79" s="251">
        <f>SUMIF(エリアマスタ!$A$2:$A$2131,地区マスタ678[[#This Row],[№]],エリアマスタ!$I$1:$I$2131)</f>
        <v>0</v>
      </c>
    </row>
    <row r="80" spans="2:7" ht="21" customHeight="1">
      <c r="B80" s="241" t="s">
        <v>2127</v>
      </c>
      <c r="C80" s="243" t="e">
        <f>VLOOKUP(地区マスタ678[[#This Row],[名称]],地区マスタ[[名称]:[コード]],2,FALSE)</f>
        <v>#N/A</v>
      </c>
      <c r="D80" s="95" t="s">
        <v>3206</v>
      </c>
      <c r="E80" s="97">
        <v>2</v>
      </c>
      <c r="F80" s="242" t="str">
        <f>VLOOKUP(地区マスタ678[[#This Row],[単価区分]],caution!$H$1:$I$6,2,FALSE)</f>
        <v>2.熊本市内（通常エリア外／城南町・富合町・西区、南区の一部、旧北部町、植木町）</v>
      </c>
      <c r="G80" s="251">
        <f>SUMIF(エリアマスタ!$A$2:$A$2131,地区マスタ678[[#This Row],[№]],エリアマスタ!$I$1:$I$2131)</f>
        <v>0</v>
      </c>
    </row>
    <row r="81" spans="2:7" ht="21" customHeight="1">
      <c r="B81" s="241" t="s">
        <v>2127</v>
      </c>
      <c r="C81" s="243">
        <f>VLOOKUP(地区マスタ678[[#This Row],[名称]],地区マスタ[[名称]:[コード]],2,FALSE)</f>
        <v>149</v>
      </c>
      <c r="D81" s="95" t="s">
        <v>2854</v>
      </c>
      <c r="E81" s="97">
        <v>2</v>
      </c>
      <c r="F81" s="242" t="str">
        <f>VLOOKUP(地区マスタ678[[#This Row],[単価区分]],caution!$H$1:$I$6,2,FALSE)</f>
        <v>2.熊本市内（通常エリア外／城南町・富合町・西区、南区の一部、旧北部町、植木町）</v>
      </c>
      <c r="G81" s="251">
        <f>SUMIF(エリアマスタ!$A$2:$A$2131,地区マスタ678[[#This Row],[№]],エリアマスタ!$I$1:$I$2131)</f>
        <v>970</v>
      </c>
    </row>
    <row r="82" spans="2:7" ht="21" customHeight="1">
      <c r="B82" s="241" t="s">
        <v>2127</v>
      </c>
      <c r="C82" s="243">
        <f>VLOOKUP(地区マスタ678[[#This Row],[名称]],地区マスタ[[名称]:[コード]],2,FALSE)</f>
        <v>150</v>
      </c>
      <c r="D82" s="95" t="s">
        <v>2855</v>
      </c>
      <c r="E82" s="97">
        <v>2</v>
      </c>
      <c r="F82" s="242" t="str">
        <f>VLOOKUP(地区マスタ678[[#This Row],[単価区分]],caution!$H$1:$I$6,2,FALSE)</f>
        <v>2.熊本市内（通常エリア外／城南町・富合町・西区、南区の一部、旧北部町、植木町）</v>
      </c>
      <c r="G82" s="251">
        <f>SUMIF(エリアマスタ!$A$2:$A$2131,地区マスタ678[[#This Row],[№]],エリアマスタ!$I$1:$I$2131)</f>
        <v>3654</v>
      </c>
    </row>
    <row r="83" spans="2:7" ht="21" customHeight="1">
      <c r="B83" s="241" t="s">
        <v>2127</v>
      </c>
      <c r="C83" s="243">
        <f>VLOOKUP(地区マスタ678[[#This Row],[名称]],地区マスタ[[名称]:[コード]],2,FALSE)</f>
        <v>151</v>
      </c>
      <c r="D83" s="95" t="s">
        <v>2856</v>
      </c>
      <c r="E83" s="97">
        <v>2</v>
      </c>
      <c r="F83" s="242" t="str">
        <f>VLOOKUP(地区マスタ678[[#This Row],[単価区分]],caution!$H$1:$I$6,2,FALSE)</f>
        <v>2.熊本市内（通常エリア外／城南町・富合町・西区、南区の一部、旧北部町、植木町）</v>
      </c>
      <c r="G83" s="251">
        <f>SUMIF(エリアマスタ!$A$2:$A$2131,地区マスタ678[[#This Row],[№]],エリアマスタ!$I$1:$I$2131)</f>
        <v>1960</v>
      </c>
    </row>
    <row r="84" spans="2:7" ht="21" customHeight="1">
      <c r="B84" s="241" t="s">
        <v>2127</v>
      </c>
      <c r="C84" s="271">
        <f>VLOOKUP(地区マスタ678[[#This Row],[名称]],地区マスタ[[名称]:[コード]],2,FALSE)</f>
        <v>152</v>
      </c>
      <c r="D84" s="95" t="s">
        <v>2857</v>
      </c>
      <c r="E84" s="97">
        <v>2</v>
      </c>
      <c r="F84" s="242" t="str">
        <f>VLOOKUP(地区マスタ678[[#This Row],[単価区分]],caution!$H$1:$I$6,2,FALSE)</f>
        <v>2.熊本市内（通常エリア外／城南町・富合町・西区、南区の一部、旧北部町、植木町）</v>
      </c>
      <c r="G84" s="251">
        <f>SUMIF(エリアマスタ!$A$2:$A$2131,地区マスタ678[[#This Row],[№]],エリアマスタ!$I$1:$I$2131)</f>
        <v>1150</v>
      </c>
    </row>
    <row r="85" spans="2:7" ht="21" customHeight="1">
      <c r="B85" s="241" t="s">
        <v>2127</v>
      </c>
      <c r="C85" s="243">
        <f>VLOOKUP(地区マスタ678[[#This Row],[名称]],地区マスタ[[名称]:[コード]],2,FALSE)</f>
        <v>153</v>
      </c>
      <c r="D85" s="95" t="s">
        <v>1706</v>
      </c>
      <c r="E85" s="97">
        <v>2</v>
      </c>
      <c r="F85" s="242" t="str">
        <f>VLOOKUP(地区マスタ678[[#This Row],[単価区分]],caution!$H$1:$I$6,2,FALSE)</f>
        <v>2.熊本市内（通常エリア外／城南町・富合町・西区、南区の一部、旧北部町、植木町）</v>
      </c>
      <c r="G85" s="251">
        <f>SUMIF(エリアマスタ!$A$2:$A$2131,地区マスタ678[[#This Row],[№]],エリアマスタ!$I$1:$I$2131)</f>
        <v>1315</v>
      </c>
    </row>
  </sheetData>
  <phoneticPr fontId="6"/>
  <dataValidations count="2">
    <dataValidation sqref="C4:C85" xr:uid="{F2B1FF8A-DA90-4994-B4C4-02C52386A8BE}"/>
    <dataValidation type="list" sqref="B4:B85" xr:uid="{BC8BC810-2AD8-4651-B805-47AB4538E38F}">
      <formula1>"●,　"</formula1>
    </dataValidation>
  </dataValidation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A122E-5BB8-4F50-9033-C72755C702E4}">
  <sheetPr codeName="Sheet3">
    <tabColor rgb="FFFF0000"/>
  </sheetPr>
  <dimension ref="A1:AO343"/>
  <sheetViews>
    <sheetView showGridLines="0" showZeros="0" topLeftCell="A261" zoomScale="80" zoomScaleNormal="80" zoomScaleSheetLayoutView="70" zoomScalePageLayoutView="40" workbookViewId="0">
      <selection activeCell="J345" sqref="J345"/>
    </sheetView>
  </sheetViews>
  <sheetFormatPr defaultColWidth="9" defaultRowHeight="12" customHeight="1"/>
  <cols>
    <col min="1" max="1" width="3.25" style="184" customWidth="1"/>
    <col min="2" max="2" width="3.125" style="183" customWidth="1"/>
    <col min="3" max="3" width="3.875" style="183" customWidth="1"/>
    <col min="4" max="4" width="5.75" style="183" customWidth="1"/>
    <col min="5" max="5" width="38.375" style="183" customWidth="1"/>
    <col min="6" max="6" width="2.5" style="183" customWidth="1"/>
    <col min="7" max="7" width="6.625" style="183" customWidth="1"/>
    <col min="8" max="8" width="2.5" style="183" customWidth="1"/>
    <col min="9" max="9" width="7.125" style="183" customWidth="1"/>
    <col min="10" max="10" width="2.5" style="183" customWidth="1"/>
    <col min="11" max="11" width="8" style="183" bestFit="1" customWidth="1"/>
    <col min="12" max="12" width="9.25" style="183" customWidth="1"/>
    <col min="13" max="13" width="5.5" style="185" hidden="1" customWidth="1"/>
    <col min="14" max="14" width="3.125" style="184" customWidth="1"/>
    <col min="15" max="15" width="3.125" style="183" customWidth="1"/>
    <col min="16" max="16" width="4.625" style="183" customWidth="1"/>
    <col min="17" max="17" width="5.625" style="183" customWidth="1"/>
    <col min="18" max="18" width="38.375" style="186" customWidth="1"/>
    <col min="19" max="19" width="2.5" style="183" customWidth="1"/>
    <col min="20" max="20" width="6.625" style="183" customWidth="1"/>
    <col min="21" max="21" width="2.5" style="183" customWidth="1"/>
    <col min="22" max="22" width="7.25" style="183" customWidth="1"/>
    <col min="23" max="23" width="2.5" style="183" customWidth="1"/>
    <col min="24" max="24" width="8" style="183" bestFit="1" customWidth="1"/>
    <col min="25" max="25" width="6.625" style="183" customWidth="1"/>
    <col min="26" max="26" width="5" style="185" hidden="1" customWidth="1"/>
    <col min="27" max="27" width="3.125" style="184" customWidth="1"/>
    <col min="28" max="28" width="2.75" style="183" customWidth="1"/>
    <col min="29" max="29" width="4.125" style="183" customWidth="1"/>
    <col min="30" max="30" width="5.5" style="183" bestFit="1" customWidth="1"/>
    <col min="31" max="31" width="38.375" style="186" customWidth="1"/>
    <col min="32" max="32" width="2.5" style="183" customWidth="1"/>
    <col min="33" max="33" width="6.625" style="183" customWidth="1"/>
    <col min="34" max="34" width="2.5" style="183" customWidth="1"/>
    <col min="35" max="35" width="7.375" style="183" customWidth="1"/>
    <col min="36" max="36" width="2.5" style="183" customWidth="1"/>
    <col min="37" max="37" width="8" style="183" bestFit="1" customWidth="1"/>
    <col min="38" max="38" width="6.625" style="183" customWidth="1"/>
    <col min="39" max="39" width="5" style="185" hidden="1" customWidth="1"/>
    <col min="40" max="40" width="5.75" style="187" customWidth="1"/>
    <col min="41" max="16384" width="9" style="183"/>
  </cols>
  <sheetData>
    <row r="1" spans="1:41" ht="25.5">
      <c r="A1" s="318" t="s">
        <v>3382</v>
      </c>
      <c r="B1" s="318"/>
      <c r="C1" s="318"/>
      <c r="D1" s="318"/>
      <c r="E1" s="319"/>
      <c r="F1" s="326" t="s">
        <v>2992</v>
      </c>
      <c r="G1" s="327"/>
      <c r="H1" s="327"/>
      <c r="I1" s="328"/>
      <c r="J1" s="184" t="s">
        <v>2993</v>
      </c>
      <c r="K1" s="184"/>
    </row>
    <row r="2" spans="1:41" ht="18.75" customHeight="1">
      <c r="C2" s="184"/>
      <c r="E2" s="184"/>
      <c r="G2" s="184"/>
      <c r="I2" s="184"/>
      <c r="K2" s="184"/>
      <c r="M2" s="184"/>
      <c r="N2" s="183"/>
      <c r="O2" s="184"/>
      <c r="Q2" s="184"/>
      <c r="R2" s="183"/>
      <c r="S2" s="184"/>
      <c r="U2" s="184"/>
      <c r="W2" s="184"/>
      <c r="Y2" s="184"/>
      <c r="Z2" s="183"/>
      <c r="AC2" s="184"/>
      <c r="AE2" s="184"/>
      <c r="AG2" s="184"/>
      <c r="AI2" s="184"/>
      <c r="AK2" s="184"/>
      <c r="AM2" s="184"/>
    </row>
    <row r="3" spans="1:41" ht="13.5" customHeight="1">
      <c r="B3" s="320">
        <f>VLOOKUP(E3,地区マスタ!$A$2:$C$159,2,FALSE)</f>
        <v>1</v>
      </c>
      <c r="C3" s="321"/>
      <c r="D3" s="188"/>
      <c r="E3" s="189" t="s">
        <v>3178</v>
      </c>
      <c r="F3" s="288"/>
      <c r="G3" s="191"/>
      <c r="H3" s="191"/>
      <c r="I3" s="191"/>
      <c r="J3" s="191"/>
      <c r="K3" s="191"/>
      <c r="L3" s="289"/>
      <c r="M3" s="192"/>
      <c r="N3" s="193"/>
      <c r="O3" s="320">
        <f>VLOOKUP(R3,地区マスタ!$A$2:$C$159,2,FALSE)</f>
        <v>2</v>
      </c>
      <c r="P3" s="321"/>
      <c r="Q3" s="188"/>
      <c r="R3" s="189" t="s">
        <v>3179</v>
      </c>
      <c r="S3" s="288"/>
      <c r="T3" s="191"/>
      <c r="U3" s="191"/>
      <c r="V3" s="191"/>
      <c r="W3" s="191"/>
      <c r="X3" s="191"/>
      <c r="Y3" s="289"/>
      <c r="Z3" s="192"/>
      <c r="AA3" s="193"/>
      <c r="AB3" s="320">
        <f>VLOOKUP(AE3,地区マスタ!$A$2:$C$159,2,FALSE)</f>
        <v>3</v>
      </c>
      <c r="AC3" s="321"/>
      <c r="AD3" s="188"/>
      <c r="AE3" s="189" t="s">
        <v>3180</v>
      </c>
      <c r="AF3" s="288"/>
      <c r="AG3" s="191"/>
      <c r="AH3" s="191"/>
      <c r="AI3" s="191"/>
      <c r="AJ3" s="191"/>
      <c r="AK3" s="191"/>
      <c r="AL3" s="289"/>
      <c r="AM3" s="192"/>
    </row>
    <row r="4" spans="1:41" s="203" customFormat="1" ht="13.5" customHeight="1">
      <c r="A4" s="184"/>
      <c r="B4" s="322" t="s">
        <v>1557</v>
      </c>
      <c r="C4" s="323"/>
      <c r="D4" s="194" t="s">
        <v>1558</v>
      </c>
      <c r="E4" s="195" t="s">
        <v>2126</v>
      </c>
      <c r="F4" s="196"/>
      <c r="G4" s="197" t="s">
        <v>39</v>
      </c>
      <c r="H4" s="198"/>
      <c r="I4" s="197" t="s">
        <v>40</v>
      </c>
      <c r="J4" s="198"/>
      <c r="K4" s="197" t="s">
        <v>41</v>
      </c>
      <c r="L4" s="199" t="s">
        <v>42</v>
      </c>
      <c r="M4" s="199" t="s">
        <v>176</v>
      </c>
      <c r="N4" s="193"/>
      <c r="O4" s="324" t="s">
        <v>1557</v>
      </c>
      <c r="P4" s="325"/>
      <c r="Q4" s="194" t="s">
        <v>1558</v>
      </c>
      <c r="R4" s="200" t="s">
        <v>2126</v>
      </c>
      <c r="S4" s="198"/>
      <c r="T4" s="197" t="s">
        <v>39</v>
      </c>
      <c r="U4" s="198"/>
      <c r="V4" s="197" t="s">
        <v>40</v>
      </c>
      <c r="W4" s="198"/>
      <c r="X4" s="197" t="s">
        <v>41</v>
      </c>
      <c r="Y4" s="199" t="s">
        <v>42</v>
      </c>
      <c r="Z4" s="199" t="s">
        <v>176</v>
      </c>
      <c r="AA4" s="193"/>
      <c r="AB4" s="324" t="s">
        <v>1557</v>
      </c>
      <c r="AC4" s="325"/>
      <c r="AD4" s="194" t="s">
        <v>1558</v>
      </c>
      <c r="AE4" s="200" t="s">
        <v>2126</v>
      </c>
      <c r="AF4" s="198"/>
      <c r="AG4" s="197" t="s">
        <v>39</v>
      </c>
      <c r="AH4" s="198"/>
      <c r="AI4" s="197" t="s">
        <v>40</v>
      </c>
      <c r="AJ4" s="198"/>
      <c r="AK4" s="197" t="s">
        <v>41</v>
      </c>
      <c r="AL4" s="199" t="s">
        <v>42</v>
      </c>
      <c r="AM4" s="199" t="s">
        <v>176</v>
      </c>
      <c r="AN4" s="201"/>
      <c r="AO4" s="202"/>
    </row>
    <row r="5" spans="1:41" ht="13.5" customHeight="1">
      <c r="B5" s="204" t="str">
        <f t="shared" ref="B5:B22" si="0">IF(L5&gt;1,"●","")</f>
        <v/>
      </c>
      <c r="C5" s="205">
        <v>1</v>
      </c>
      <c r="D5" s="206" t="str">
        <f>B3&amp;"-"&amp;C5</f>
        <v>1-1</v>
      </c>
      <c r="E5" s="207" t="s">
        <v>1567</v>
      </c>
      <c r="F5" s="209"/>
      <c r="G5" s="207">
        <f>IFERROR(VLOOKUP(D5,エリアマスタ!$C$2:$I$2239,5,FALSE),"")</f>
        <v>139</v>
      </c>
      <c r="H5" s="209"/>
      <c r="I5" s="207">
        <f>IFERROR(VLOOKUP(D5,エリアマスタ!$C$2:$I$2239,6,FALSE),"")</f>
        <v>192</v>
      </c>
      <c r="J5" s="209"/>
      <c r="K5" s="207">
        <f>IFERROR(VLOOKUP(D5,エリアマスタ!$C$2:$I$2239,7,FALSE),"")</f>
        <v>331</v>
      </c>
      <c r="L5" s="210">
        <f t="shared" ref="L5:L37" si="1">IF(OR(OR(AND(F5="●", H5="●"),AND(F5="●", J5="●")),AND(H5="●", J5="●")),"エラー",IF(F5="●",G5,0)+IF(H5="●",I5,0)+IF(J5="●",K5,0))</f>
        <v>0</v>
      </c>
      <c r="M5" s="211">
        <v>1</v>
      </c>
      <c r="N5" s="212"/>
      <c r="O5" s="213" t="str">
        <f>IF(Y5&gt;1,"●","")</f>
        <v/>
      </c>
      <c r="P5" s="205">
        <v>1</v>
      </c>
      <c r="Q5" s="206" t="str">
        <f>O3&amp;"-"&amp;P5</f>
        <v>2-1</v>
      </c>
      <c r="R5" s="207" t="s">
        <v>283</v>
      </c>
      <c r="S5" s="209"/>
      <c r="T5" s="207">
        <f>IFERROR(VLOOKUP(Q5,エリアマスタ!$C$2:$I$2239,5,FALSE),"")</f>
        <v>73</v>
      </c>
      <c r="U5" s="208"/>
      <c r="V5" s="207">
        <f>IFERROR(VLOOKUP(Q5,エリアマスタ!$C$2:$I$2239,6,FALSE),"")</f>
        <v>504</v>
      </c>
      <c r="W5" s="209"/>
      <c r="X5" s="207">
        <f>IFERROR(VLOOKUP(Q5,エリアマスタ!$C$2:$I$2239,7,FALSE),"")</f>
        <v>577</v>
      </c>
      <c r="Y5" s="210">
        <f t="shared" ref="Y5:Y37" si="2">IF(OR(OR(AND(S5="●", U5="●"),AND(S5="●", W5="●")),AND(U5="●", W5="●")),"エラー",IF(S5="●",T5,0)+IF(U5="●",V5,0)+IF(W5="●",X5,0))</f>
        <v>0</v>
      </c>
      <c r="Z5" s="211">
        <v>1</v>
      </c>
      <c r="AA5" s="212"/>
      <c r="AB5" s="213" t="str">
        <f>IF(AL5&gt;1,"●","")</f>
        <v/>
      </c>
      <c r="AC5" s="205">
        <v>1</v>
      </c>
      <c r="AD5" s="206" t="str">
        <f>AB3&amp;"-"&amp;AC5</f>
        <v>3-1</v>
      </c>
      <c r="AE5" s="207" t="s">
        <v>305</v>
      </c>
      <c r="AF5" s="209"/>
      <c r="AG5" s="207">
        <f>IFERROR(VLOOKUP(AD5,エリアマスタ!$C$2:$I$2239,5,FALSE),"")</f>
        <v>70</v>
      </c>
      <c r="AH5" s="209"/>
      <c r="AI5" s="207">
        <f>IFERROR(VLOOKUP(AD5,エリアマスタ!$C$2:$I$2239,6,FALSE),"")</f>
        <v>536</v>
      </c>
      <c r="AJ5" s="208"/>
      <c r="AK5" s="207">
        <f>IFERROR(VLOOKUP(AD5,エリアマスタ!$C$2:$I$2239,7,FALSE),"")</f>
        <v>606</v>
      </c>
      <c r="AL5" s="214">
        <f t="shared" ref="AL5:AL37" si="3">IF(OR(OR(AND(AF5="●", AH5="●"),AND(AF5="●", AJ5="●")),AND(AH5="●", AJ5="●")),"エラー",IF(AF5="●",AG5,0)+IF(AH5="●",AI5,0)+IF(AJ5="●",AK5,0))</f>
        <v>0</v>
      </c>
      <c r="AM5" s="211">
        <v>1</v>
      </c>
    </row>
    <row r="6" spans="1:41" ht="13.5" customHeight="1">
      <c r="B6" s="204" t="str">
        <f t="shared" si="0"/>
        <v/>
      </c>
      <c r="C6" s="205">
        <v>2</v>
      </c>
      <c r="D6" s="206" t="str">
        <f>B3&amp;"-"&amp;C6</f>
        <v>1-2</v>
      </c>
      <c r="E6" s="207" t="s">
        <v>1568</v>
      </c>
      <c r="F6" s="208"/>
      <c r="G6" s="207">
        <f>IFERROR(VLOOKUP(D6,エリアマスタ!$C$2:$I$2239,5,FALSE),"")</f>
        <v>31</v>
      </c>
      <c r="H6" s="209"/>
      <c r="I6" s="207">
        <f>IFERROR(VLOOKUP(D6,エリアマスタ!$C$2:$I$2239,6,FALSE),"")</f>
        <v>129</v>
      </c>
      <c r="J6" s="209"/>
      <c r="K6" s="207">
        <f>IFERROR(VLOOKUP(D6,エリアマスタ!$C$2:$I$2239,7,FALSE),"")</f>
        <v>160</v>
      </c>
      <c r="L6" s="210">
        <f t="shared" si="1"/>
        <v>0</v>
      </c>
      <c r="M6" s="215">
        <v>2</v>
      </c>
      <c r="N6" s="212"/>
      <c r="O6" s="213" t="str">
        <f>IF(Y6&gt;1,"●","")</f>
        <v/>
      </c>
      <c r="P6" s="205">
        <v>2</v>
      </c>
      <c r="Q6" s="206" t="str">
        <f>O3&amp;"-"&amp;P6</f>
        <v>2-2</v>
      </c>
      <c r="R6" s="207" t="s">
        <v>284</v>
      </c>
      <c r="S6" s="209"/>
      <c r="T6" s="207">
        <f>IFERROR(VLOOKUP(Q6,エリアマスタ!$C$2:$I$2239,5,FALSE),"")</f>
        <v>50</v>
      </c>
      <c r="U6" s="209"/>
      <c r="V6" s="207">
        <f>IFERROR(VLOOKUP(Q6,エリアマスタ!$C$2:$I$2239,6,FALSE),"")</f>
        <v>189</v>
      </c>
      <c r="W6" s="209"/>
      <c r="X6" s="207">
        <f>IFERROR(VLOOKUP(Q6,エリアマスタ!$C$2:$I$2239,7,FALSE),"")</f>
        <v>239</v>
      </c>
      <c r="Y6" s="210">
        <f t="shared" si="2"/>
        <v>0</v>
      </c>
      <c r="Z6" s="215">
        <v>2</v>
      </c>
      <c r="AA6" s="212"/>
      <c r="AB6" s="213" t="str">
        <f>IF(AL6&gt;1,"●","")</f>
        <v/>
      </c>
      <c r="AC6" s="205">
        <v>2</v>
      </c>
      <c r="AD6" s="206" t="str">
        <f>AB3&amp;"-"&amp;AC6</f>
        <v>3-2</v>
      </c>
      <c r="AE6" s="207" t="s">
        <v>61</v>
      </c>
      <c r="AF6" s="209"/>
      <c r="AG6" s="207">
        <f>IFERROR(VLOOKUP(AD6,エリアマスタ!$C$2:$I$2239,5,FALSE),"")</f>
        <v>31</v>
      </c>
      <c r="AH6" s="209"/>
      <c r="AI6" s="207">
        <f>IFERROR(VLOOKUP(AD6,エリアマスタ!$C$2:$I$2239,6,FALSE),"")</f>
        <v>328</v>
      </c>
      <c r="AJ6" s="208"/>
      <c r="AK6" s="207">
        <f>IFERROR(VLOOKUP(AD6,エリアマスタ!$C$2:$I$2239,7,FALSE),"")</f>
        <v>359</v>
      </c>
      <c r="AL6" s="214">
        <f t="shared" si="3"/>
        <v>0</v>
      </c>
      <c r="AM6" s="215">
        <v>2</v>
      </c>
    </row>
    <row r="7" spans="1:41" ht="13.5" customHeight="1">
      <c r="B7" s="204" t="str">
        <f t="shared" si="0"/>
        <v/>
      </c>
      <c r="C7" s="205">
        <v>3</v>
      </c>
      <c r="D7" s="206" t="str">
        <f>B3&amp;"-"&amp;C7</f>
        <v>1-3</v>
      </c>
      <c r="E7" s="207" t="s">
        <v>1569</v>
      </c>
      <c r="F7" s="208"/>
      <c r="G7" s="207">
        <f>IFERROR(VLOOKUP(D7,エリアマスタ!$C$2:$I$2239,5,FALSE),"")</f>
        <v>135</v>
      </c>
      <c r="H7" s="209"/>
      <c r="I7" s="207">
        <f>IFERROR(VLOOKUP(D7,エリアマスタ!$C$2:$I$2239,6,FALSE),"")</f>
        <v>191</v>
      </c>
      <c r="J7" s="209"/>
      <c r="K7" s="207">
        <f>IFERROR(VLOOKUP(D7,エリアマスタ!$C$2:$I$2239,7,FALSE),"")</f>
        <v>326</v>
      </c>
      <c r="L7" s="210">
        <f t="shared" si="1"/>
        <v>0</v>
      </c>
      <c r="M7" s="215">
        <v>3</v>
      </c>
      <c r="N7" s="212"/>
      <c r="O7" s="213" t="str">
        <f t="shared" ref="O7:O35" si="4">IF(Y7&gt;1,"●","")</f>
        <v/>
      </c>
      <c r="P7" s="205">
        <v>3</v>
      </c>
      <c r="Q7" s="206" t="str">
        <f>O3&amp;"-"&amp;P7</f>
        <v>2-3</v>
      </c>
      <c r="R7" s="207" t="s">
        <v>1582</v>
      </c>
      <c r="S7" s="209"/>
      <c r="T7" s="207">
        <f>IFERROR(VLOOKUP(Q7,エリアマスタ!$C$2:$I$2239,5,FALSE),"")</f>
        <v>64</v>
      </c>
      <c r="U7" s="209"/>
      <c r="V7" s="207">
        <f>IFERROR(VLOOKUP(Q7,エリアマスタ!$C$2:$I$2239,6,FALSE),"")</f>
        <v>22</v>
      </c>
      <c r="W7" s="209"/>
      <c r="X7" s="207">
        <f>IFERROR(VLOOKUP(Q7,エリアマスタ!$C$2:$I$2239,7,FALSE),"")</f>
        <v>86</v>
      </c>
      <c r="Y7" s="210">
        <f t="shared" si="2"/>
        <v>0</v>
      </c>
      <c r="Z7" s="215">
        <v>3</v>
      </c>
      <c r="AA7" s="212"/>
      <c r="AB7" s="213" t="str">
        <f t="shared" ref="AB7:AB36" si="5">IF(AL7&gt;1,"●","")</f>
        <v/>
      </c>
      <c r="AC7" s="205">
        <v>3</v>
      </c>
      <c r="AD7" s="206" t="str">
        <f>AB3&amp;"-"&amp;AC7</f>
        <v>3-3</v>
      </c>
      <c r="AE7" s="207" t="s">
        <v>62</v>
      </c>
      <c r="AF7" s="209"/>
      <c r="AG7" s="207">
        <f>IFERROR(VLOOKUP(AD7,エリアマスタ!$C$2:$I$2239,5,FALSE),"")</f>
        <v>108</v>
      </c>
      <c r="AH7" s="209"/>
      <c r="AI7" s="207">
        <f>IFERROR(VLOOKUP(AD7,エリアマスタ!$C$2:$I$2239,6,FALSE),"")</f>
        <v>437</v>
      </c>
      <c r="AJ7" s="208"/>
      <c r="AK7" s="207">
        <f>IFERROR(VLOOKUP(AD7,エリアマスタ!$C$2:$I$2239,7,FALSE),"")</f>
        <v>545</v>
      </c>
      <c r="AL7" s="214">
        <f t="shared" si="3"/>
        <v>0</v>
      </c>
      <c r="AM7" s="215">
        <v>3</v>
      </c>
    </row>
    <row r="8" spans="1:41" ht="13.5" customHeight="1">
      <c r="B8" s="204" t="str">
        <f t="shared" si="0"/>
        <v/>
      </c>
      <c r="C8" s="205">
        <v>4</v>
      </c>
      <c r="D8" s="206" t="str">
        <f>B3&amp;"-"&amp;C8</f>
        <v>1-4</v>
      </c>
      <c r="E8" s="207" t="s">
        <v>1570</v>
      </c>
      <c r="F8" s="209"/>
      <c r="G8" s="207">
        <f>IFERROR(VLOOKUP(D8,エリアマスタ!$C$2:$I$2239,5,FALSE),"")</f>
        <v>80</v>
      </c>
      <c r="H8" s="209"/>
      <c r="I8" s="207">
        <f>IFERROR(VLOOKUP(D8,エリアマスタ!$C$2:$I$2239,6,FALSE),"")</f>
        <v>191</v>
      </c>
      <c r="J8" s="209"/>
      <c r="K8" s="207">
        <f>IFERROR(VLOOKUP(D8,エリアマスタ!$C$2:$I$2239,7,FALSE),"")</f>
        <v>271</v>
      </c>
      <c r="L8" s="210">
        <f t="shared" si="1"/>
        <v>0</v>
      </c>
      <c r="M8" s="211">
        <v>4</v>
      </c>
      <c r="N8" s="212"/>
      <c r="O8" s="213" t="str">
        <f t="shared" si="4"/>
        <v/>
      </c>
      <c r="P8" s="205">
        <v>4</v>
      </c>
      <c r="Q8" s="206" t="str">
        <f>O3&amp;"-"&amp;P8</f>
        <v>2-4</v>
      </c>
      <c r="R8" s="207" t="s">
        <v>285</v>
      </c>
      <c r="S8" s="209"/>
      <c r="T8" s="207">
        <f>IFERROR(VLOOKUP(Q8,エリアマスタ!$C$2:$I$2239,5,FALSE),"")</f>
        <v>110</v>
      </c>
      <c r="U8" s="208"/>
      <c r="V8" s="207">
        <f>IFERROR(VLOOKUP(Q8,エリアマスタ!$C$2:$I$2239,6,FALSE),"")</f>
        <v>165</v>
      </c>
      <c r="W8" s="209"/>
      <c r="X8" s="207">
        <f>IFERROR(VLOOKUP(Q8,エリアマスタ!$C$2:$I$2239,7,FALSE),"")</f>
        <v>275</v>
      </c>
      <c r="Y8" s="210">
        <f t="shared" si="2"/>
        <v>0</v>
      </c>
      <c r="Z8" s="211">
        <v>4</v>
      </c>
      <c r="AA8" s="212"/>
      <c r="AB8" s="213" t="str">
        <f t="shared" si="5"/>
        <v/>
      </c>
      <c r="AC8" s="205">
        <v>4</v>
      </c>
      <c r="AD8" s="206" t="str">
        <f>AB3&amp;"-"&amp;AC8</f>
        <v>3-4</v>
      </c>
      <c r="AE8" s="207" t="s">
        <v>63</v>
      </c>
      <c r="AF8" s="209"/>
      <c r="AG8" s="207">
        <f>IFERROR(VLOOKUP(AD8,エリアマスタ!$C$2:$I$2239,5,FALSE),"")</f>
        <v>128</v>
      </c>
      <c r="AH8" s="209"/>
      <c r="AI8" s="207">
        <f>IFERROR(VLOOKUP(AD8,エリアマスタ!$C$2:$I$2239,6,FALSE),"")</f>
        <v>410</v>
      </c>
      <c r="AJ8" s="208"/>
      <c r="AK8" s="207">
        <f>IFERROR(VLOOKUP(AD8,エリアマスタ!$C$2:$I$2239,7,FALSE),"")</f>
        <v>538</v>
      </c>
      <c r="AL8" s="214">
        <f t="shared" si="3"/>
        <v>0</v>
      </c>
      <c r="AM8" s="211">
        <v>4</v>
      </c>
    </row>
    <row r="9" spans="1:41" ht="13.5" customHeight="1">
      <c r="B9" s="204" t="str">
        <f t="shared" si="0"/>
        <v/>
      </c>
      <c r="C9" s="205">
        <v>5</v>
      </c>
      <c r="D9" s="206" t="str">
        <f>B3&amp;"-"&amp;C9</f>
        <v>1-5</v>
      </c>
      <c r="E9" s="207" t="s">
        <v>280</v>
      </c>
      <c r="F9" s="208"/>
      <c r="G9" s="207">
        <f>IFERROR(VLOOKUP(D9,エリアマスタ!$C$2:$I$2239,5,FALSE),"")</f>
        <v>111</v>
      </c>
      <c r="H9" s="209"/>
      <c r="I9" s="207">
        <f>IFERROR(VLOOKUP(D9,エリアマスタ!$C$2:$I$2239,6,FALSE),"")</f>
        <v>147</v>
      </c>
      <c r="J9" s="209"/>
      <c r="K9" s="207">
        <f>IFERROR(VLOOKUP(D9,エリアマスタ!$C$2:$I$2239,7,FALSE),"")</f>
        <v>258</v>
      </c>
      <c r="L9" s="210">
        <f t="shared" si="1"/>
        <v>0</v>
      </c>
      <c r="M9" s="215">
        <v>5</v>
      </c>
      <c r="N9" s="212"/>
      <c r="O9" s="213" t="str">
        <f t="shared" si="4"/>
        <v/>
      </c>
      <c r="P9" s="205">
        <v>5</v>
      </c>
      <c r="Q9" s="206" t="str">
        <f>O3&amp;"-"&amp;P9</f>
        <v>2-5</v>
      </c>
      <c r="R9" s="207" t="s">
        <v>286</v>
      </c>
      <c r="S9" s="209"/>
      <c r="T9" s="207">
        <f>IFERROR(VLOOKUP(Q9,エリアマスタ!$C$2:$I$2239,5,FALSE),"")</f>
        <v>61</v>
      </c>
      <c r="U9" s="208"/>
      <c r="V9" s="207">
        <f>IFERROR(VLOOKUP(Q9,エリアマスタ!$C$2:$I$2239,6,FALSE),"")</f>
        <v>68</v>
      </c>
      <c r="W9" s="209"/>
      <c r="X9" s="207">
        <f>IFERROR(VLOOKUP(Q9,エリアマスタ!$C$2:$I$2239,7,FALSE),"")</f>
        <v>129</v>
      </c>
      <c r="Y9" s="210">
        <f t="shared" si="2"/>
        <v>0</v>
      </c>
      <c r="Z9" s="215">
        <v>5</v>
      </c>
      <c r="AA9" s="212"/>
      <c r="AB9" s="213" t="str">
        <f t="shared" si="5"/>
        <v/>
      </c>
      <c r="AC9" s="205">
        <v>5</v>
      </c>
      <c r="AD9" s="206" t="str">
        <f>AB3&amp;"-"&amp;AC9</f>
        <v>3-5</v>
      </c>
      <c r="AE9" s="207" t="s">
        <v>306</v>
      </c>
      <c r="AF9" s="209"/>
      <c r="AG9" s="207">
        <f>IFERROR(VLOOKUP(AD9,エリアマスタ!$C$2:$I$2239,5,FALSE),"")</f>
        <v>90</v>
      </c>
      <c r="AH9" s="209"/>
      <c r="AI9" s="207">
        <f>IFERROR(VLOOKUP(AD9,エリアマスタ!$C$2:$I$2239,6,FALSE),"")</f>
        <v>580</v>
      </c>
      <c r="AJ9" s="208"/>
      <c r="AK9" s="207">
        <f>IFERROR(VLOOKUP(AD9,エリアマスタ!$C$2:$I$2239,7,FALSE),"")</f>
        <v>670</v>
      </c>
      <c r="AL9" s="214">
        <f t="shared" si="3"/>
        <v>0</v>
      </c>
      <c r="AM9" s="215">
        <v>5</v>
      </c>
    </row>
    <row r="10" spans="1:41" ht="13.5" customHeight="1">
      <c r="B10" s="204" t="str">
        <f t="shared" si="0"/>
        <v/>
      </c>
      <c r="C10" s="205">
        <v>6</v>
      </c>
      <c r="D10" s="206" t="str">
        <f>B3&amp;"-"&amp;C10</f>
        <v>1-6</v>
      </c>
      <c r="E10" s="207" t="s">
        <v>281</v>
      </c>
      <c r="F10" s="208"/>
      <c r="G10" s="207">
        <f>IFERROR(VLOOKUP(D10,エリアマスタ!$C$2:$I$2239,5,FALSE),"")</f>
        <v>54</v>
      </c>
      <c r="H10" s="209"/>
      <c r="I10" s="207">
        <f>IFERROR(VLOOKUP(D10,エリアマスタ!$C$2:$I$2239,6,FALSE),"")</f>
        <v>60</v>
      </c>
      <c r="J10" s="209"/>
      <c r="K10" s="207">
        <f>IFERROR(VLOOKUP(D10,エリアマスタ!$C$2:$I$2239,7,FALSE),"")</f>
        <v>114</v>
      </c>
      <c r="L10" s="210">
        <f t="shared" si="1"/>
        <v>0</v>
      </c>
      <c r="M10" s="215">
        <v>6</v>
      </c>
      <c r="N10" s="212"/>
      <c r="O10" s="213" t="str">
        <f t="shared" si="4"/>
        <v/>
      </c>
      <c r="P10" s="205">
        <v>6</v>
      </c>
      <c r="Q10" s="206" t="str">
        <f>O3&amp;"-"&amp;P10</f>
        <v>2-6</v>
      </c>
      <c r="R10" s="207" t="s">
        <v>43</v>
      </c>
      <c r="S10" s="209"/>
      <c r="T10" s="207">
        <f>IFERROR(VLOOKUP(Q10,エリアマスタ!$C$2:$I$2239,5,FALSE),"")</f>
        <v>83</v>
      </c>
      <c r="U10" s="208"/>
      <c r="V10" s="207">
        <f>IFERROR(VLOOKUP(Q10,エリアマスタ!$C$2:$I$2239,6,FALSE),"")</f>
        <v>47</v>
      </c>
      <c r="W10" s="209"/>
      <c r="X10" s="207">
        <f>IFERROR(VLOOKUP(Q10,エリアマスタ!$C$2:$I$2239,7,FALSE),"")</f>
        <v>130</v>
      </c>
      <c r="Y10" s="210">
        <f t="shared" si="2"/>
        <v>0</v>
      </c>
      <c r="Z10" s="215">
        <v>6</v>
      </c>
      <c r="AA10" s="212"/>
      <c r="AB10" s="213" t="str">
        <f t="shared" si="5"/>
        <v/>
      </c>
      <c r="AC10" s="205">
        <v>6</v>
      </c>
      <c r="AD10" s="206" t="str">
        <f>AB3&amp;"-"&amp;AC10</f>
        <v>3-6</v>
      </c>
      <c r="AE10" s="207" t="s">
        <v>307</v>
      </c>
      <c r="AF10" s="209"/>
      <c r="AG10" s="207">
        <f>IFERROR(VLOOKUP(AD10,エリアマスタ!$C$2:$I$2239,5,FALSE),"")</f>
        <v>197</v>
      </c>
      <c r="AH10" s="209"/>
      <c r="AI10" s="207">
        <f>IFERROR(VLOOKUP(AD10,エリアマスタ!$C$2:$I$2239,6,FALSE),"")</f>
        <v>348</v>
      </c>
      <c r="AJ10" s="208"/>
      <c r="AK10" s="207">
        <f>IFERROR(VLOOKUP(AD10,エリアマスタ!$C$2:$I$2239,7,FALSE),"")</f>
        <v>545</v>
      </c>
      <c r="AL10" s="214">
        <f t="shared" si="3"/>
        <v>0</v>
      </c>
      <c r="AM10" s="215">
        <v>6</v>
      </c>
    </row>
    <row r="11" spans="1:41" ht="13.5" customHeight="1">
      <c r="B11" s="204" t="str">
        <f t="shared" si="0"/>
        <v/>
      </c>
      <c r="C11" s="205">
        <v>7</v>
      </c>
      <c r="D11" s="206" t="str">
        <f>B3&amp;"-"&amp;C11</f>
        <v>1-7</v>
      </c>
      <c r="E11" s="207" t="s">
        <v>1571</v>
      </c>
      <c r="F11" s="209"/>
      <c r="G11" s="207">
        <f>IFERROR(VLOOKUP(D11,エリアマスタ!$C$2:$I$2239,5,FALSE),"")</f>
        <v>150</v>
      </c>
      <c r="H11" s="209"/>
      <c r="I11" s="207">
        <f>IFERROR(VLOOKUP(D11,エリアマスタ!$C$2:$I$2239,6,FALSE),"")</f>
        <v>105</v>
      </c>
      <c r="J11" s="209"/>
      <c r="K11" s="207">
        <f>IFERROR(VLOOKUP(D11,エリアマスタ!$C$2:$I$2239,7,FALSE),"")</f>
        <v>255</v>
      </c>
      <c r="L11" s="210">
        <f t="shared" si="1"/>
        <v>0</v>
      </c>
      <c r="M11" s="211">
        <v>7</v>
      </c>
      <c r="N11" s="212"/>
      <c r="O11" s="213" t="str">
        <f t="shared" si="4"/>
        <v/>
      </c>
      <c r="P11" s="205">
        <v>7</v>
      </c>
      <c r="Q11" s="206" t="str">
        <f>O3&amp;"-"&amp;P11</f>
        <v>2-7</v>
      </c>
      <c r="R11" s="207" t="s">
        <v>44</v>
      </c>
      <c r="S11" s="209"/>
      <c r="T11" s="207">
        <f>IFERROR(VLOOKUP(Q11,エリアマスタ!$C$2:$I$2239,5,FALSE),"")</f>
        <v>74</v>
      </c>
      <c r="U11" s="208"/>
      <c r="V11" s="207">
        <f>IFERROR(VLOOKUP(Q11,エリアマスタ!$C$2:$I$2239,6,FALSE),"")</f>
        <v>105</v>
      </c>
      <c r="W11" s="209"/>
      <c r="X11" s="207">
        <f>IFERROR(VLOOKUP(Q11,エリアマスタ!$C$2:$I$2239,7,FALSE),"")</f>
        <v>179</v>
      </c>
      <c r="Y11" s="210">
        <f t="shared" si="2"/>
        <v>0</v>
      </c>
      <c r="Z11" s="211">
        <v>7</v>
      </c>
      <c r="AA11" s="212"/>
      <c r="AB11" s="213" t="str">
        <f t="shared" si="5"/>
        <v/>
      </c>
      <c r="AC11" s="205">
        <v>7</v>
      </c>
      <c r="AD11" s="206" t="str">
        <f>AB3&amp;"-"&amp;AC11</f>
        <v>3-7</v>
      </c>
      <c r="AE11" s="207" t="s">
        <v>308</v>
      </c>
      <c r="AF11" s="209"/>
      <c r="AG11" s="207">
        <f>IFERROR(VLOOKUP(AD11,エリアマスタ!$C$2:$I$2239,5,FALSE),"")</f>
        <v>60</v>
      </c>
      <c r="AH11" s="209"/>
      <c r="AI11" s="207">
        <f>IFERROR(VLOOKUP(AD11,エリアマスタ!$C$2:$I$2239,6,FALSE),"")</f>
        <v>154</v>
      </c>
      <c r="AJ11" s="208"/>
      <c r="AK11" s="207">
        <f>IFERROR(VLOOKUP(AD11,エリアマスタ!$C$2:$I$2239,7,FALSE),"")</f>
        <v>214</v>
      </c>
      <c r="AL11" s="214">
        <f t="shared" si="3"/>
        <v>0</v>
      </c>
      <c r="AM11" s="211">
        <v>7</v>
      </c>
    </row>
    <row r="12" spans="1:41" ht="13.5" customHeight="1">
      <c r="B12" s="204" t="str">
        <f t="shared" si="0"/>
        <v/>
      </c>
      <c r="C12" s="205">
        <v>8</v>
      </c>
      <c r="D12" s="206" t="str">
        <f>B3&amp;"-"&amp;C12</f>
        <v>1-8</v>
      </c>
      <c r="E12" s="207" t="s">
        <v>1572</v>
      </c>
      <c r="F12" s="208"/>
      <c r="G12" s="207">
        <f>IFERROR(VLOOKUP(D12,エリアマスタ!$C$2:$I$2239,5,FALSE),"")</f>
        <v>164</v>
      </c>
      <c r="H12" s="209"/>
      <c r="I12" s="207">
        <f>IFERROR(VLOOKUP(D12,エリアマスタ!$C$2:$I$2239,6,FALSE),"")</f>
        <v>110</v>
      </c>
      <c r="J12" s="209"/>
      <c r="K12" s="207">
        <f>IFERROR(VLOOKUP(D12,エリアマスタ!$C$2:$I$2239,7,FALSE),"")</f>
        <v>274</v>
      </c>
      <c r="L12" s="210">
        <f t="shared" si="1"/>
        <v>0</v>
      </c>
      <c r="M12" s="215">
        <v>8</v>
      </c>
      <c r="N12" s="212"/>
      <c r="O12" s="213" t="str">
        <f t="shared" si="4"/>
        <v/>
      </c>
      <c r="P12" s="205">
        <v>8</v>
      </c>
      <c r="Q12" s="206" t="str">
        <f>O3&amp;"-"&amp;P12</f>
        <v>2-8</v>
      </c>
      <c r="R12" s="216" t="s">
        <v>45</v>
      </c>
      <c r="S12" s="209"/>
      <c r="T12" s="207">
        <f>IFERROR(VLOOKUP(Q12,エリアマスタ!$C$2:$I$2239,5,FALSE),"")</f>
        <v>217</v>
      </c>
      <c r="U12" s="208"/>
      <c r="V12" s="207">
        <f>IFERROR(VLOOKUP(Q12,エリアマスタ!$C$2:$I$2239,6,FALSE),"")</f>
        <v>443</v>
      </c>
      <c r="W12" s="209"/>
      <c r="X12" s="207">
        <f>IFERROR(VLOOKUP(Q12,エリアマスタ!$C$2:$I$2239,7,FALSE),"")</f>
        <v>660</v>
      </c>
      <c r="Y12" s="210">
        <f t="shared" si="2"/>
        <v>0</v>
      </c>
      <c r="Z12" s="215">
        <v>8</v>
      </c>
      <c r="AA12" s="212"/>
      <c r="AB12" s="213" t="str">
        <f t="shared" si="5"/>
        <v/>
      </c>
      <c r="AC12" s="205">
        <v>8</v>
      </c>
      <c r="AD12" s="206" t="str">
        <f>AB3&amp;"-"&amp;AC12</f>
        <v>3-8</v>
      </c>
      <c r="AE12" s="207" t="s">
        <v>309</v>
      </c>
      <c r="AF12" s="209"/>
      <c r="AG12" s="207">
        <f>IFERROR(VLOOKUP(AD12,エリアマスタ!$C$2:$I$2239,5,FALSE),"")</f>
        <v>173</v>
      </c>
      <c r="AH12" s="209"/>
      <c r="AI12" s="207">
        <f>IFERROR(VLOOKUP(AD12,エリアマスタ!$C$2:$I$2239,6,FALSE),"")</f>
        <v>370</v>
      </c>
      <c r="AJ12" s="208"/>
      <c r="AK12" s="207">
        <f>IFERROR(VLOOKUP(AD12,エリアマスタ!$C$2:$I$2239,7,FALSE),"")</f>
        <v>543</v>
      </c>
      <c r="AL12" s="214">
        <f t="shared" si="3"/>
        <v>0</v>
      </c>
      <c r="AM12" s="215">
        <v>8</v>
      </c>
    </row>
    <row r="13" spans="1:41" ht="13.5" customHeight="1">
      <c r="B13" s="204" t="str">
        <f t="shared" si="0"/>
        <v/>
      </c>
      <c r="C13" s="205">
        <v>9</v>
      </c>
      <c r="D13" s="206" t="str">
        <f>B3&amp;"-"&amp;C13</f>
        <v>1-9</v>
      </c>
      <c r="E13" s="207" t="s">
        <v>1573</v>
      </c>
      <c r="F13" s="208"/>
      <c r="G13" s="207">
        <f>IFERROR(VLOOKUP(D13,エリアマスタ!$C$2:$I$2239,5,FALSE),"")</f>
        <v>44</v>
      </c>
      <c r="H13" s="209"/>
      <c r="I13" s="207">
        <f>IFERROR(VLOOKUP(D13,エリアマスタ!$C$2:$I$2239,6,FALSE),"")</f>
        <v>482</v>
      </c>
      <c r="J13" s="209"/>
      <c r="K13" s="207">
        <f>IFERROR(VLOOKUP(D13,エリアマスタ!$C$2:$I$2239,7,FALSE),"")</f>
        <v>526</v>
      </c>
      <c r="L13" s="210">
        <f t="shared" si="1"/>
        <v>0</v>
      </c>
      <c r="M13" s="215">
        <v>9</v>
      </c>
      <c r="N13" s="212"/>
      <c r="O13" s="213" t="str">
        <f t="shared" si="4"/>
        <v/>
      </c>
      <c r="P13" s="205">
        <v>9</v>
      </c>
      <c r="Q13" s="206" t="str">
        <f>O3&amp;"-"&amp;P13</f>
        <v>2-9</v>
      </c>
      <c r="R13" s="207" t="s">
        <v>47</v>
      </c>
      <c r="S13" s="209"/>
      <c r="T13" s="207">
        <f>IFERROR(VLOOKUP(Q13,エリアマスタ!$C$2:$I$2239,5,FALSE),"")</f>
        <v>240</v>
      </c>
      <c r="U13" s="208"/>
      <c r="V13" s="207">
        <f>IFERROR(VLOOKUP(Q13,エリアマスタ!$C$2:$I$2239,6,FALSE),"")</f>
        <v>35</v>
      </c>
      <c r="W13" s="209"/>
      <c r="X13" s="207">
        <f>IFERROR(VLOOKUP(Q13,エリアマスタ!$C$2:$I$2239,7,FALSE),"")</f>
        <v>275</v>
      </c>
      <c r="Y13" s="210">
        <f t="shared" si="2"/>
        <v>0</v>
      </c>
      <c r="Z13" s="215">
        <v>9</v>
      </c>
      <c r="AA13" s="212"/>
      <c r="AB13" s="213" t="str">
        <f t="shared" si="5"/>
        <v/>
      </c>
      <c r="AC13" s="205">
        <v>9</v>
      </c>
      <c r="AD13" s="206" t="str">
        <f>AB3&amp;"-"&amp;AC13</f>
        <v>3-9</v>
      </c>
      <c r="AE13" s="207" t="s">
        <v>310</v>
      </c>
      <c r="AF13" s="209"/>
      <c r="AG13" s="207">
        <f>IFERROR(VLOOKUP(AD13,エリアマスタ!$C$2:$I$2239,5,FALSE),"")</f>
        <v>106</v>
      </c>
      <c r="AH13" s="209"/>
      <c r="AI13" s="207">
        <f>IFERROR(VLOOKUP(AD13,エリアマスタ!$C$2:$I$2239,6,FALSE),"")</f>
        <v>194</v>
      </c>
      <c r="AJ13" s="208"/>
      <c r="AK13" s="207">
        <f>IFERROR(VLOOKUP(AD13,エリアマスタ!$C$2:$I$2239,7,FALSE),"")</f>
        <v>300</v>
      </c>
      <c r="AL13" s="214">
        <f t="shared" si="3"/>
        <v>0</v>
      </c>
      <c r="AM13" s="215">
        <v>9</v>
      </c>
    </row>
    <row r="14" spans="1:41" ht="13.5" customHeight="1">
      <c r="B14" s="204" t="str">
        <f t="shared" si="0"/>
        <v/>
      </c>
      <c r="C14" s="205">
        <v>10</v>
      </c>
      <c r="D14" s="206" t="str">
        <f>B3&amp;"-"&amp;C14</f>
        <v>1-10</v>
      </c>
      <c r="E14" s="207" t="s">
        <v>46</v>
      </c>
      <c r="F14" s="208"/>
      <c r="G14" s="207">
        <f>IFERROR(VLOOKUP(D14,エリアマスタ!$C$2:$I$2239,5,FALSE),"")</f>
        <v>40</v>
      </c>
      <c r="H14" s="209"/>
      <c r="I14" s="207">
        <f>IFERROR(VLOOKUP(D14,エリアマスタ!$C$2:$I$2239,6,FALSE),"")</f>
        <v>320</v>
      </c>
      <c r="J14" s="209"/>
      <c r="K14" s="207">
        <f>IFERROR(VLOOKUP(D14,エリアマスタ!$C$2:$I$2239,7,FALSE),"")</f>
        <v>360</v>
      </c>
      <c r="L14" s="210">
        <f t="shared" si="1"/>
        <v>0</v>
      </c>
      <c r="M14" s="211">
        <v>10</v>
      </c>
      <c r="N14" s="212"/>
      <c r="O14" s="213" t="str">
        <f t="shared" si="4"/>
        <v/>
      </c>
      <c r="P14" s="205">
        <v>10</v>
      </c>
      <c r="Q14" s="206" t="str">
        <f>O3&amp;"-"&amp;P14</f>
        <v>2-10</v>
      </c>
      <c r="R14" s="207" t="s">
        <v>287</v>
      </c>
      <c r="S14" s="209"/>
      <c r="T14" s="207">
        <f>IFERROR(VLOOKUP(Q14,エリアマスタ!$C$2:$I$2239,5,FALSE),"")</f>
        <v>159</v>
      </c>
      <c r="U14" s="208"/>
      <c r="V14" s="207">
        <f>IFERROR(VLOOKUP(Q14,エリアマスタ!$C$2:$I$2239,6,FALSE),"")</f>
        <v>114</v>
      </c>
      <c r="W14" s="209"/>
      <c r="X14" s="207">
        <f>IFERROR(VLOOKUP(Q14,エリアマスタ!$C$2:$I$2239,7,FALSE),"")</f>
        <v>273</v>
      </c>
      <c r="Y14" s="210">
        <f t="shared" si="2"/>
        <v>0</v>
      </c>
      <c r="Z14" s="211">
        <v>10</v>
      </c>
      <c r="AA14" s="212"/>
      <c r="AB14" s="213" t="str">
        <f t="shared" si="5"/>
        <v/>
      </c>
      <c r="AC14" s="205">
        <v>10</v>
      </c>
      <c r="AD14" s="206" t="str">
        <f>AB3&amp;"-"&amp;AC14</f>
        <v>3-10</v>
      </c>
      <c r="AE14" s="207" t="s">
        <v>311</v>
      </c>
      <c r="AF14" s="209"/>
      <c r="AG14" s="207">
        <f>IFERROR(VLOOKUP(AD14,エリアマスタ!$C$2:$I$2239,5,FALSE),"")</f>
        <v>114</v>
      </c>
      <c r="AH14" s="209"/>
      <c r="AI14" s="207">
        <f>IFERROR(VLOOKUP(AD14,エリアマスタ!$C$2:$I$2239,6,FALSE),"")</f>
        <v>114</v>
      </c>
      <c r="AJ14" s="208"/>
      <c r="AK14" s="207">
        <f>IFERROR(VLOOKUP(AD14,エリアマスタ!$C$2:$I$2239,7,FALSE),"")</f>
        <v>228</v>
      </c>
      <c r="AL14" s="214">
        <f t="shared" si="3"/>
        <v>0</v>
      </c>
      <c r="AM14" s="211">
        <v>10</v>
      </c>
    </row>
    <row r="15" spans="1:41" ht="13.5" customHeight="1">
      <c r="B15" s="204" t="str">
        <f t="shared" si="0"/>
        <v/>
      </c>
      <c r="C15" s="205">
        <v>11</v>
      </c>
      <c r="D15" s="206" t="str">
        <f>B3&amp;"-"&amp;C15</f>
        <v>1-11</v>
      </c>
      <c r="E15" s="207" t="s">
        <v>1574</v>
      </c>
      <c r="F15" s="208"/>
      <c r="G15" s="207">
        <f>IFERROR(VLOOKUP(D15,エリアマスタ!$C$2:$I$2239,5,FALSE),"")</f>
        <v>86</v>
      </c>
      <c r="H15" s="209"/>
      <c r="I15" s="207">
        <f>IFERROR(VLOOKUP(D15,エリアマスタ!$C$2:$I$2239,6,FALSE),"")</f>
        <v>224</v>
      </c>
      <c r="J15" s="209"/>
      <c r="K15" s="207">
        <f>IFERROR(VLOOKUP(D15,エリアマスタ!$C$2:$I$2239,7,FALSE),"")</f>
        <v>310</v>
      </c>
      <c r="L15" s="210">
        <f t="shared" si="1"/>
        <v>0</v>
      </c>
      <c r="M15" s="215">
        <v>11</v>
      </c>
      <c r="N15" s="212"/>
      <c r="O15" s="213" t="str">
        <f t="shared" si="4"/>
        <v/>
      </c>
      <c r="P15" s="205">
        <v>11</v>
      </c>
      <c r="Q15" s="206" t="str">
        <f>O3&amp;"-"&amp;P15</f>
        <v>2-11</v>
      </c>
      <c r="R15" s="207" t="s">
        <v>288</v>
      </c>
      <c r="S15" s="209"/>
      <c r="T15" s="207">
        <f>IFERROR(VLOOKUP(Q15,エリアマスタ!$C$2:$I$2239,5,FALSE),"")</f>
        <v>130</v>
      </c>
      <c r="U15" s="208"/>
      <c r="V15" s="207">
        <f>IFERROR(VLOOKUP(Q15,エリアマスタ!$C$2:$I$2239,6,FALSE),"")</f>
        <v>90</v>
      </c>
      <c r="W15" s="209"/>
      <c r="X15" s="207">
        <f>IFERROR(VLOOKUP(Q15,エリアマスタ!$C$2:$I$2239,7,FALSE),"")</f>
        <v>220</v>
      </c>
      <c r="Y15" s="210">
        <f t="shared" si="2"/>
        <v>0</v>
      </c>
      <c r="Z15" s="215">
        <v>11</v>
      </c>
      <c r="AA15" s="212"/>
      <c r="AB15" s="213" t="str">
        <f t="shared" si="5"/>
        <v/>
      </c>
      <c r="AC15" s="205">
        <v>11</v>
      </c>
      <c r="AD15" s="206" t="str">
        <f>AB3&amp;"-"&amp;AC15</f>
        <v>3-11</v>
      </c>
      <c r="AE15" s="207" t="s">
        <v>312</v>
      </c>
      <c r="AF15" s="209"/>
      <c r="AG15" s="207">
        <f>IFERROR(VLOOKUP(AD15,エリアマスタ!$C$2:$I$2239,5,FALSE),"")</f>
        <v>89</v>
      </c>
      <c r="AH15" s="209"/>
      <c r="AI15" s="207">
        <f>IFERROR(VLOOKUP(AD15,エリアマスタ!$C$2:$I$2239,6,FALSE),"")</f>
        <v>396</v>
      </c>
      <c r="AJ15" s="208"/>
      <c r="AK15" s="207">
        <f>IFERROR(VLOOKUP(AD15,エリアマスタ!$C$2:$I$2239,7,FALSE),"")</f>
        <v>485</v>
      </c>
      <c r="AL15" s="214">
        <f t="shared" si="3"/>
        <v>0</v>
      </c>
      <c r="AM15" s="215">
        <v>11</v>
      </c>
    </row>
    <row r="16" spans="1:41" ht="13.5" customHeight="1">
      <c r="A16" s="217"/>
      <c r="B16" s="204" t="str">
        <f t="shared" si="0"/>
        <v/>
      </c>
      <c r="C16" s="205">
        <v>12</v>
      </c>
      <c r="D16" s="206" t="str">
        <f>B3&amp;"-"&amp;C16</f>
        <v>1-12</v>
      </c>
      <c r="E16" s="207" t="s">
        <v>1575</v>
      </c>
      <c r="F16" s="208"/>
      <c r="G16" s="207">
        <f>IFERROR(VLOOKUP(D16,エリアマスタ!$C$2:$I$2239,5,FALSE),"")</f>
        <v>36</v>
      </c>
      <c r="H16" s="209" t="s">
        <v>3352</v>
      </c>
      <c r="I16" s="207">
        <f>IFERROR(VLOOKUP(D16,エリアマスタ!$C$2:$I$2239,6,FALSE),"")</f>
        <v>227</v>
      </c>
      <c r="J16" s="209"/>
      <c r="K16" s="207">
        <f>IFERROR(VLOOKUP(D16,エリアマスタ!$C$2:$I$2239,7,FALSE),"")</f>
        <v>263</v>
      </c>
      <c r="L16" s="210">
        <f t="shared" si="1"/>
        <v>0</v>
      </c>
      <c r="M16" s="215">
        <v>12</v>
      </c>
      <c r="N16" s="218"/>
      <c r="O16" s="213" t="str">
        <f t="shared" si="4"/>
        <v/>
      </c>
      <c r="P16" s="205">
        <v>13</v>
      </c>
      <c r="Q16" s="206" t="str">
        <f>O3&amp;"-"&amp;P16</f>
        <v>2-13</v>
      </c>
      <c r="R16" s="207" t="s">
        <v>290</v>
      </c>
      <c r="S16" s="209"/>
      <c r="T16" s="207">
        <f>IFERROR(VLOOKUP(Q16,エリアマスタ!$C$2:$I$2239,5,FALSE),"")</f>
        <v>80</v>
      </c>
      <c r="U16" s="208"/>
      <c r="V16" s="207">
        <f>IFERROR(VLOOKUP(Q16,エリアマスタ!$C$2:$I$2239,6,FALSE),"")</f>
        <v>475</v>
      </c>
      <c r="W16" s="209"/>
      <c r="X16" s="207">
        <f>IFERROR(VLOOKUP(Q16,エリアマスタ!$C$2:$I$2239,7,FALSE),"")</f>
        <v>555</v>
      </c>
      <c r="Y16" s="210">
        <f t="shared" si="2"/>
        <v>0</v>
      </c>
      <c r="Z16" s="215">
        <v>12</v>
      </c>
      <c r="AA16" s="218"/>
      <c r="AB16" s="213" t="str">
        <f t="shared" si="5"/>
        <v/>
      </c>
      <c r="AC16" s="205">
        <v>12</v>
      </c>
      <c r="AD16" s="206" t="str">
        <f>AB3&amp;"-"&amp;AC16</f>
        <v>3-12</v>
      </c>
      <c r="AE16" s="207" t="s">
        <v>313</v>
      </c>
      <c r="AF16" s="209"/>
      <c r="AG16" s="207">
        <f>IFERROR(VLOOKUP(AD16,エリアマスタ!$C$2:$I$2239,5,FALSE),"")</f>
        <v>14</v>
      </c>
      <c r="AH16" s="209"/>
      <c r="AI16" s="207">
        <f>IFERROR(VLOOKUP(AD16,エリアマスタ!$C$2:$I$2239,6,FALSE),"")</f>
        <v>480</v>
      </c>
      <c r="AJ16" s="208"/>
      <c r="AK16" s="207">
        <f>IFERROR(VLOOKUP(AD16,エリアマスタ!$C$2:$I$2239,7,FALSE),"")</f>
        <v>494</v>
      </c>
      <c r="AL16" s="214">
        <f t="shared" si="3"/>
        <v>0</v>
      </c>
      <c r="AM16" s="215">
        <v>12</v>
      </c>
    </row>
    <row r="17" spans="1:40" ht="13.5" customHeight="1">
      <c r="A17" s="183"/>
      <c r="B17" s="204" t="str">
        <f t="shared" si="0"/>
        <v/>
      </c>
      <c r="C17" s="205">
        <v>13</v>
      </c>
      <c r="D17" s="206" t="str">
        <f>B3&amp;"-"&amp;C17</f>
        <v>1-13</v>
      </c>
      <c r="E17" s="207" t="s">
        <v>48</v>
      </c>
      <c r="F17" s="208"/>
      <c r="G17" s="207">
        <f>IFERROR(VLOOKUP(D17,エリアマスタ!$C$2:$I$2239,5,FALSE),"")</f>
        <v>106</v>
      </c>
      <c r="H17" s="209"/>
      <c r="I17" s="207">
        <f>IFERROR(VLOOKUP(D17,エリアマスタ!$C$2:$I$2239,6,FALSE),"")</f>
        <v>282</v>
      </c>
      <c r="J17" s="209"/>
      <c r="K17" s="207">
        <f>IFERROR(VLOOKUP(D17,エリアマスタ!$C$2:$I$2239,7,FALSE),"")</f>
        <v>388</v>
      </c>
      <c r="L17" s="210">
        <f t="shared" si="1"/>
        <v>0</v>
      </c>
      <c r="M17" s="211">
        <v>13</v>
      </c>
      <c r="N17" s="212"/>
      <c r="O17" s="213" t="str">
        <f t="shared" si="4"/>
        <v/>
      </c>
      <c r="P17" s="205">
        <v>14</v>
      </c>
      <c r="Q17" s="206" t="str">
        <f>O3&amp;"-"&amp;P17</f>
        <v>2-14</v>
      </c>
      <c r="R17" s="207" t="s">
        <v>291</v>
      </c>
      <c r="S17" s="209"/>
      <c r="T17" s="207">
        <f>IFERROR(VLOOKUP(Q17,エリアマスタ!$C$2:$I$2239,5,FALSE),"")</f>
        <v>90</v>
      </c>
      <c r="U17" s="208"/>
      <c r="V17" s="207">
        <f>IFERROR(VLOOKUP(Q17,エリアマスタ!$C$2:$I$2239,6,FALSE),"")</f>
        <v>428</v>
      </c>
      <c r="W17" s="209"/>
      <c r="X17" s="207">
        <f>IFERROR(VLOOKUP(Q17,エリアマスタ!$C$2:$I$2239,7,FALSE),"")</f>
        <v>518</v>
      </c>
      <c r="Y17" s="210">
        <f t="shared" si="2"/>
        <v>0</v>
      </c>
      <c r="Z17" s="211">
        <v>13</v>
      </c>
      <c r="AA17" s="212"/>
      <c r="AB17" s="213" t="str">
        <f t="shared" si="5"/>
        <v/>
      </c>
      <c r="AC17" s="205">
        <v>13</v>
      </c>
      <c r="AD17" s="206" t="str">
        <f>AB3&amp;"-"&amp;AC17</f>
        <v>3-13</v>
      </c>
      <c r="AE17" s="207" t="s">
        <v>314</v>
      </c>
      <c r="AF17" s="209"/>
      <c r="AG17" s="207">
        <f>IFERROR(VLOOKUP(AD17,エリアマスタ!$C$2:$I$2239,5,FALSE),"")</f>
        <v>91</v>
      </c>
      <c r="AH17" s="209"/>
      <c r="AI17" s="207">
        <f>IFERROR(VLOOKUP(AD17,エリアマスタ!$C$2:$I$2239,6,FALSE),"")</f>
        <v>690</v>
      </c>
      <c r="AJ17" s="208"/>
      <c r="AK17" s="207">
        <f>IFERROR(VLOOKUP(AD17,エリアマスタ!$C$2:$I$2239,7,FALSE),"")</f>
        <v>781</v>
      </c>
      <c r="AL17" s="214">
        <f t="shared" si="3"/>
        <v>0</v>
      </c>
      <c r="AM17" s="211">
        <v>13</v>
      </c>
      <c r="AN17" s="183"/>
    </row>
    <row r="18" spans="1:40" ht="13.5" customHeight="1">
      <c r="A18" s="219"/>
      <c r="B18" s="204" t="str">
        <f t="shared" si="0"/>
        <v/>
      </c>
      <c r="C18" s="205">
        <v>14</v>
      </c>
      <c r="D18" s="206" t="str">
        <f>B3&amp;"-"&amp;C18</f>
        <v>1-14</v>
      </c>
      <c r="E18" s="300" t="s">
        <v>3381</v>
      </c>
      <c r="F18" s="208"/>
      <c r="G18" s="207">
        <f>IFERROR(VLOOKUP(D18,エリアマスタ!$C$2:$I$2239,5,FALSE),"")</f>
        <v>0</v>
      </c>
      <c r="H18" s="209"/>
      <c r="I18" s="207">
        <f>IFERROR(VLOOKUP(D18,エリアマスタ!$C$2:$I$2239,6,FALSE),"")</f>
        <v>321</v>
      </c>
      <c r="J18" s="209"/>
      <c r="K18" s="207">
        <f>IFERROR(VLOOKUP(D18,エリアマスタ!$C$2:$I$2239,7,FALSE),"")</f>
        <v>321</v>
      </c>
      <c r="L18" s="210">
        <f t="shared" si="1"/>
        <v>0</v>
      </c>
      <c r="M18" s="215">
        <v>14</v>
      </c>
      <c r="N18" s="212"/>
      <c r="O18" s="213" t="str">
        <f t="shared" si="4"/>
        <v/>
      </c>
      <c r="P18" s="205">
        <v>15</v>
      </c>
      <c r="Q18" s="206" t="str">
        <f>O3&amp;"-"&amp;P18</f>
        <v>2-15</v>
      </c>
      <c r="R18" s="207" t="s">
        <v>3322</v>
      </c>
      <c r="S18" s="209"/>
      <c r="T18" s="207">
        <f>IFERROR(VLOOKUP(Q18,エリアマスタ!$C$2:$I$2239,5,FALSE),"")</f>
        <v>55</v>
      </c>
      <c r="U18" s="208"/>
      <c r="V18" s="207">
        <f>IFERROR(VLOOKUP(Q18,エリアマスタ!$C$2:$I$2239,6,FALSE),"")</f>
        <v>345</v>
      </c>
      <c r="W18" s="209"/>
      <c r="X18" s="207">
        <f>IFERROR(VLOOKUP(Q18,エリアマスタ!$C$2:$I$2239,7,FALSE),"")</f>
        <v>400</v>
      </c>
      <c r="Y18" s="210">
        <f t="shared" si="2"/>
        <v>0</v>
      </c>
      <c r="Z18" s="215">
        <v>14</v>
      </c>
      <c r="AA18" s="212"/>
      <c r="AB18" s="213" t="str">
        <f t="shared" si="5"/>
        <v/>
      </c>
      <c r="AC18" s="205">
        <v>14</v>
      </c>
      <c r="AD18" s="206" t="str">
        <f>AB3&amp;"-"&amp;AC18</f>
        <v>3-14</v>
      </c>
      <c r="AE18" s="207" t="s">
        <v>315</v>
      </c>
      <c r="AF18" s="209"/>
      <c r="AG18" s="207">
        <f>IFERROR(VLOOKUP(AD18,エリアマスタ!$C$2:$I$2239,5,FALSE),"")</f>
        <v>190</v>
      </c>
      <c r="AH18" s="209"/>
      <c r="AI18" s="207">
        <f>IFERROR(VLOOKUP(AD18,エリアマスタ!$C$2:$I$2239,6,FALSE),"")</f>
        <v>212</v>
      </c>
      <c r="AJ18" s="208"/>
      <c r="AK18" s="207">
        <f>IFERROR(VLOOKUP(AD18,エリアマスタ!$C$2:$I$2239,7,FALSE),"")</f>
        <v>402</v>
      </c>
      <c r="AL18" s="214">
        <f t="shared" si="3"/>
        <v>0</v>
      </c>
      <c r="AM18" s="215">
        <v>14</v>
      </c>
      <c r="AN18" s="183"/>
    </row>
    <row r="19" spans="1:40" ht="13.5" customHeight="1">
      <c r="A19" s="183"/>
      <c r="B19" s="204" t="str">
        <f t="shared" si="0"/>
        <v/>
      </c>
      <c r="C19" s="205">
        <v>15</v>
      </c>
      <c r="D19" s="206" t="str">
        <f>B3&amp;"-"&amp;C19</f>
        <v>1-15</v>
      </c>
      <c r="E19" s="207" t="s">
        <v>1577</v>
      </c>
      <c r="F19" s="208"/>
      <c r="G19" s="207">
        <f>IFERROR(VLOOKUP(D19,エリアマスタ!$C$2:$I$2239,5,FALSE),"")</f>
        <v>90</v>
      </c>
      <c r="H19" s="209"/>
      <c r="I19" s="207">
        <f>IFERROR(VLOOKUP(D19,エリアマスタ!$C$2:$I$2239,6,FALSE),"")</f>
        <v>616</v>
      </c>
      <c r="J19" s="209"/>
      <c r="K19" s="207">
        <f>IFERROR(VLOOKUP(D19,エリアマスタ!$C$2:$I$2239,7,FALSE),"")</f>
        <v>706</v>
      </c>
      <c r="L19" s="210">
        <f t="shared" si="1"/>
        <v>0</v>
      </c>
      <c r="M19" s="215">
        <v>15</v>
      </c>
      <c r="N19" s="212"/>
      <c r="O19" s="213" t="str">
        <f t="shared" si="4"/>
        <v/>
      </c>
      <c r="P19" s="205">
        <v>16</v>
      </c>
      <c r="Q19" s="206" t="str">
        <f>O3&amp;"-"&amp;P19</f>
        <v>2-16</v>
      </c>
      <c r="R19" s="207" t="s">
        <v>292</v>
      </c>
      <c r="S19" s="209"/>
      <c r="T19" s="207">
        <f>IFERROR(VLOOKUP(Q19,エリアマスタ!$C$2:$I$2239,5,FALSE),"")</f>
        <v>25</v>
      </c>
      <c r="U19" s="208"/>
      <c r="V19" s="207">
        <f>IFERROR(VLOOKUP(Q19,エリアマスタ!$C$2:$I$2239,6,FALSE),"")</f>
        <v>285</v>
      </c>
      <c r="W19" s="209"/>
      <c r="X19" s="207">
        <f>IFERROR(VLOOKUP(Q19,エリアマスタ!$C$2:$I$2239,7,FALSE),"")</f>
        <v>310</v>
      </c>
      <c r="Y19" s="210">
        <f t="shared" si="2"/>
        <v>0</v>
      </c>
      <c r="Z19" s="215">
        <v>15</v>
      </c>
      <c r="AA19" s="212"/>
      <c r="AB19" s="213" t="str">
        <f t="shared" si="5"/>
        <v/>
      </c>
      <c r="AC19" s="205">
        <v>15</v>
      </c>
      <c r="AD19" s="206" t="str">
        <f>AB3&amp;"-"&amp;AC19</f>
        <v>3-15</v>
      </c>
      <c r="AE19" s="207" t="s">
        <v>316</v>
      </c>
      <c r="AF19" s="209"/>
      <c r="AG19" s="207">
        <f>IFERROR(VLOOKUP(AD19,エリアマスタ!$C$2:$I$2239,5,FALSE),"")</f>
        <v>83</v>
      </c>
      <c r="AH19" s="209"/>
      <c r="AI19" s="207">
        <f>IFERROR(VLOOKUP(AD19,エリアマスタ!$C$2:$I$2239,6,FALSE),"")</f>
        <v>442</v>
      </c>
      <c r="AJ19" s="208"/>
      <c r="AK19" s="207">
        <f>IFERROR(VLOOKUP(AD19,エリアマスタ!$C$2:$I$2239,7,FALSE),"")</f>
        <v>525</v>
      </c>
      <c r="AL19" s="214">
        <f t="shared" si="3"/>
        <v>0</v>
      </c>
      <c r="AM19" s="215">
        <v>15</v>
      </c>
      <c r="AN19" s="183"/>
    </row>
    <row r="20" spans="1:40" ht="13.5" customHeight="1">
      <c r="A20" s="183"/>
      <c r="B20" s="204" t="str">
        <f t="shared" si="0"/>
        <v/>
      </c>
      <c r="C20" s="205">
        <v>16</v>
      </c>
      <c r="D20" s="206" t="str">
        <f>B3&amp;"-"&amp;C20</f>
        <v>1-16</v>
      </c>
      <c r="E20" s="207" t="s">
        <v>49</v>
      </c>
      <c r="F20" s="208"/>
      <c r="G20" s="207">
        <f>IFERROR(VLOOKUP(D20,エリアマスタ!$C$2:$I$2239,5,FALSE),"")</f>
        <v>19</v>
      </c>
      <c r="H20" s="209"/>
      <c r="I20" s="207">
        <f>IFERROR(VLOOKUP(D20,エリアマスタ!$C$2:$I$2239,6,FALSE),"")</f>
        <v>547</v>
      </c>
      <c r="J20" s="209"/>
      <c r="K20" s="207">
        <f>IFERROR(VLOOKUP(D20,エリアマスタ!$C$2:$I$2239,7,FALSE),"")</f>
        <v>566</v>
      </c>
      <c r="L20" s="210">
        <f t="shared" si="1"/>
        <v>0</v>
      </c>
      <c r="M20" s="211">
        <v>16</v>
      </c>
      <c r="N20" s="212"/>
      <c r="O20" s="213" t="str">
        <f t="shared" si="4"/>
        <v/>
      </c>
      <c r="P20" s="205">
        <v>17</v>
      </c>
      <c r="Q20" s="206" t="str">
        <f>O3&amp;"-"&amp;P20</f>
        <v>2-17</v>
      </c>
      <c r="R20" s="207" t="s">
        <v>293</v>
      </c>
      <c r="S20" s="209"/>
      <c r="T20" s="207">
        <f>IFERROR(VLOOKUP(Q20,エリアマスタ!$C$2:$I$2239,5,FALSE),"")</f>
        <v>72</v>
      </c>
      <c r="U20" s="208"/>
      <c r="V20" s="207">
        <f>IFERROR(VLOOKUP(Q20,エリアマスタ!$C$2:$I$2239,6,FALSE),"")</f>
        <v>155</v>
      </c>
      <c r="W20" s="209"/>
      <c r="X20" s="207">
        <f>IFERROR(VLOOKUP(Q20,エリアマスタ!$C$2:$I$2239,7,FALSE),"")</f>
        <v>227</v>
      </c>
      <c r="Y20" s="210">
        <f t="shared" si="2"/>
        <v>0</v>
      </c>
      <c r="Z20" s="211">
        <v>16</v>
      </c>
      <c r="AA20" s="212"/>
      <c r="AB20" s="213" t="str">
        <f t="shared" si="5"/>
        <v/>
      </c>
      <c r="AC20" s="205">
        <v>16</v>
      </c>
      <c r="AD20" s="206" t="str">
        <f>AB3&amp;"-"&amp;AC20</f>
        <v>3-16</v>
      </c>
      <c r="AE20" s="207" t="s">
        <v>317</v>
      </c>
      <c r="AF20" s="209"/>
      <c r="AG20" s="207">
        <f>IFERROR(VLOOKUP(AD20,エリアマスタ!$C$2:$I$2239,5,FALSE),"")</f>
        <v>130</v>
      </c>
      <c r="AH20" s="209"/>
      <c r="AI20" s="207">
        <f>IFERROR(VLOOKUP(AD20,エリアマスタ!$C$2:$I$2239,6,FALSE),"")</f>
        <v>96</v>
      </c>
      <c r="AJ20" s="208"/>
      <c r="AK20" s="207">
        <f>IFERROR(VLOOKUP(AD20,エリアマスタ!$C$2:$I$2239,7,FALSE),"")</f>
        <v>226</v>
      </c>
      <c r="AL20" s="214">
        <f t="shared" si="3"/>
        <v>0</v>
      </c>
      <c r="AM20" s="211">
        <v>16</v>
      </c>
      <c r="AN20" s="183"/>
    </row>
    <row r="21" spans="1:40" ht="13.5" customHeight="1">
      <c r="B21" s="204" t="str">
        <f t="shared" si="0"/>
        <v/>
      </c>
      <c r="C21" s="205">
        <v>17</v>
      </c>
      <c r="D21" s="206" t="str">
        <f>B3&amp;"-"&amp;C21</f>
        <v>1-17</v>
      </c>
      <c r="E21" s="207" t="s">
        <v>51</v>
      </c>
      <c r="F21" s="208"/>
      <c r="G21" s="207">
        <f>IFERROR(VLOOKUP(D21,エリアマスタ!$C$2:$I$2239,5,FALSE),"")</f>
        <v>11</v>
      </c>
      <c r="H21" s="209"/>
      <c r="I21" s="207">
        <f>IFERROR(VLOOKUP(D21,エリアマスタ!$C$2:$I$2239,6,FALSE),"")</f>
        <v>245</v>
      </c>
      <c r="J21" s="209"/>
      <c r="K21" s="207">
        <f>IFERROR(VLOOKUP(D21,エリアマスタ!$C$2:$I$2239,7,FALSE),"")</f>
        <v>256</v>
      </c>
      <c r="L21" s="210">
        <f t="shared" si="1"/>
        <v>0</v>
      </c>
      <c r="M21" s="215">
        <v>17</v>
      </c>
      <c r="N21" s="212"/>
      <c r="O21" s="213" t="str">
        <f t="shared" si="4"/>
        <v/>
      </c>
      <c r="P21" s="205">
        <v>18</v>
      </c>
      <c r="Q21" s="206" t="str">
        <f>O3&amp;"-"&amp;P21</f>
        <v>2-18</v>
      </c>
      <c r="R21" s="207" t="s">
        <v>294</v>
      </c>
      <c r="S21" s="209"/>
      <c r="T21" s="207">
        <f>IFERROR(VLOOKUP(Q21,エリアマスタ!$C$2:$I$2239,5,FALSE),"")</f>
        <v>66</v>
      </c>
      <c r="U21" s="208"/>
      <c r="V21" s="207">
        <f>IFERROR(VLOOKUP(Q21,エリアマスタ!$C$2:$I$2239,6,FALSE),"")</f>
        <v>166</v>
      </c>
      <c r="W21" s="209"/>
      <c r="X21" s="207">
        <f>IFERROR(VLOOKUP(Q21,エリアマスタ!$C$2:$I$2239,7,FALSE),"")</f>
        <v>232</v>
      </c>
      <c r="Y21" s="210">
        <f t="shared" si="2"/>
        <v>0</v>
      </c>
      <c r="Z21" s="215">
        <v>17</v>
      </c>
      <c r="AA21" s="212"/>
      <c r="AB21" s="213" t="str">
        <f t="shared" si="5"/>
        <v/>
      </c>
      <c r="AC21" s="205">
        <v>17</v>
      </c>
      <c r="AD21" s="206" t="str">
        <f>AB3&amp;"-"&amp;AC21</f>
        <v>3-17</v>
      </c>
      <c r="AE21" s="207" t="s">
        <v>72</v>
      </c>
      <c r="AF21" s="209"/>
      <c r="AG21" s="207">
        <f>IFERROR(VLOOKUP(AD21,エリアマスタ!$C$2:$I$2239,5,FALSE),"")</f>
        <v>162</v>
      </c>
      <c r="AH21" s="209"/>
      <c r="AI21" s="207">
        <f>IFERROR(VLOOKUP(AD21,エリアマスタ!$C$2:$I$2239,6,FALSE),"")</f>
        <v>230</v>
      </c>
      <c r="AJ21" s="208"/>
      <c r="AK21" s="207">
        <f>IFERROR(VLOOKUP(AD21,エリアマスタ!$C$2:$I$2239,7,FALSE),"")</f>
        <v>392</v>
      </c>
      <c r="AL21" s="214">
        <f t="shared" si="3"/>
        <v>0</v>
      </c>
      <c r="AM21" s="215">
        <v>17</v>
      </c>
      <c r="AN21" s="183"/>
    </row>
    <row r="22" spans="1:40" ht="13.5" customHeight="1">
      <c r="B22" s="204" t="str">
        <f t="shared" si="0"/>
        <v/>
      </c>
      <c r="C22" s="205">
        <v>18</v>
      </c>
      <c r="D22" s="206" t="str">
        <f>B3&amp;"-"&amp;C22</f>
        <v>1-18</v>
      </c>
      <c r="E22" s="207" t="s">
        <v>52</v>
      </c>
      <c r="F22" s="208"/>
      <c r="G22" s="207">
        <f>IFERROR(VLOOKUP(D22,エリアマスタ!$C$2:$I$2239,5,FALSE),"")</f>
        <v>80</v>
      </c>
      <c r="H22" s="209"/>
      <c r="I22" s="207">
        <f>IFERROR(VLOOKUP(D22,エリアマスタ!$C$2:$I$2239,6,FALSE),"")</f>
        <v>262</v>
      </c>
      <c r="J22" s="209"/>
      <c r="K22" s="207">
        <f>IFERROR(VLOOKUP(D22,エリアマスタ!$C$2:$I$2239,7,FALSE),"")</f>
        <v>342</v>
      </c>
      <c r="L22" s="210">
        <f t="shared" si="1"/>
        <v>0</v>
      </c>
      <c r="M22" s="215">
        <v>18</v>
      </c>
      <c r="N22" s="212"/>
      <c r="O22" s="213" t="str">
        <f t="shared" si="4"/>
        <v/>
      </c>
      <c r="P22" s="205">
        <v>19</v>
      </c>
      <c r="Q22" s="206" t="str">
        <f>O3&amp;"-"&amp;P22</f>
        <v>2-19</v>
      </c>
      <c r="R22" s="207" t="s">
        <v>295</v>
      </c>
      <c r="S22" s="209"/>
      <c r="T22" s="207">
        <f>IFERROR(VLOOKUP(Q22,エリアマスタ!$C$2:$I$2239,5,FALSE),"")</f>
        <v>116</v>
      </c>
      <c r="U22" s="208"/>
      <c r="V22" s="207">
        <f>IFERROR(VLOOKUP(Q22,エリアマスタ!$C$2:$I$2239,6,FALSE),"")</f>
        <v>207</v>
      </c>
      <c r="W22" s="209"/>
      <c r="X22" s="207">
        <f>IFERROR(VLOOKUP(Q22,エリアマスタ!$C$2:$I$2239,7,FALSE),"")</f>
        <v>323</v>
      </c>
      <c r="Y22" s="210">
        <f t="shared" si="2"/>
        <v>0</v>
      </c>
      <c r="Z22" s="215">
        <v>18</v>
      </c>
      <c r="AA22" s="212"/>
      <c r="AB22" s="213" t="str">
        <f t="shared" si="5"/>
        <v/>
      </c>
      <c r="AC22" s="205">
        <v>18</v>
      </c>
      <c r="AD22" s="206" t="str">
        <f>AB3&amp;"-"&amp;AC22</f>
        <v>3-18</v>
      </c>
      <c r="AE22" s="207" t="s">
        <v>1585</v>
      </c>
      <c r="AF22" s="209"/>
      <c r="AG22" s="207">
        <f>IFERROR(VLOOKUP(AD22,エリアマスタ!$C$2:$I$2239,5,FALSE),"")</f>
        <v>112</v>
      </c>
      <c r="AH22" s="209"/>
      <c r="AI22" s="207">
        <f>IFERROR(VLOOKUP(AD22,エリアマスタ!$C$2:$I$2239,6,FALSE),"")</f>
        <v>512</v>
      </c>
      <c r="AJ22" s="208"/>
      <c r="AK22" s="207">
        <f>IFERROR(VLOOKUP(AD22,エリアマスタ!$C$2:$I$2239,7,FALSE),"")</f>
        <v>624</v>
      </c>
      <c r="AL22" s="214">
        <f t="shared" si="3"/>
        <v>0</v>
      </c>
      <c r="AM22" s="215">
        <v>18</v>
      </c>
      <c r="AN22" s="183"/>
    </row>
    <row r="23" spans="1:40" ht="13.5" customHeight="1">
      <c r="B23" s="204" t="str">
        <f t="shared" ref="B23:B36" si="6">IF(L23&gt;1,"●","")</f>
        <v/>
      </c>
      <c r="C23" s="205">
        <v>19</v>
      </c>
      <c r="D23" s="206" t="str">
        <f>B3&amp;"-"&amp;C23</f>
        <v>1-19</v>
      </c>
      <c r="E23" s="207" t="s">
        <v>53</v>
      </c>
      <c r="F23" s="208"/>
      <c r="G23" s="207">
        <f>IFERROR(VLOOKUP(D23,エリアマスタ!$C$2:$I$2239,5,FALSE),"")</f>
        <v>96</v>
      </c>
      <c r="H23" s="209"/>
      <c r="I23" s="207">
        <f>IFERROR(VLOOKUP(D23,エリアマスタ!$C$2:$I$2239,6,FALSE),"")</f>
        <v>290</v>
      </c>
      <c r="J23" s="209"/>
      <c r="K23" s="207">
        <f>IFERROR(VLOOKUP(D23,エリアマスタ!$C$2:$I$2239,7,FALSE),"")</f>
        <v>386</v>
      </c>
      <c r="L23" s="210">
        <f t="shared" si="1"/>
        <v>0</v>
      </c>
      <c r="M23" s="211">
        <v>19</v>
      </c>
      <c r="N23" s="212"/>
      <c r="O23" s="213" t="str">
        <f t="shared" si="4"/>
        <v/>
      </c>
      <c r="P23" s="205">
        <v>20</v>
      </c>
      <c r="Q23" s="206" t="str">
        <f>O3&amp;"-"&amp;P23</f>
        <v>2-20</v>
      </c>
      <c r="R23" s="207" t="s">
        <v>296</v>
      </c>
      <c r="S23" s="209"/>
      <c r="T23" s="207">
        <f>IFERROR(VLOOKUP(Q23,エリアマスタ!$C$2:$I$2239,5,FALSE),"")</f>
        <v>138</v>
      </c>
      <c r="U23" s="208"/>
      <c r="V23" s="207">
        <f>IFERROR(VLOOKUP(Q23,エリアマスタ!$C$2:$I$2239,6,FALSE),"")</f>
        <v>195</v>
      </c>
      <c r="W23" s="209"/>
      <c r="X23" s="207">
        <f>IFERROR(VLOOKUP(Q23,エリアマスタ!$C$2:$I$2239,7,FALSE),"")</f>
        <v>333</v>
      </c>
      <c r="Y23" s="210">
        <f t="shared" si="2"/>
        <v>0</v>
      </c>
      <c r="Z23" s="211">
        <v>19</v>
      </c>
      <c r="AA23" s="212"/>
      <c r="AB23" s="213" t="str">
        <f t="shared" si="5"/>
        <v/>
      </c>
      <c r="AC23" s="205">
        <v>19</v>
      </c>
      <c r="AD23" s="206" t="str">
        <f>AB3&amp;"-"&amp;AC23</f>
        <v>3-19</v>
      </c>
      <c r="AE23" s="207" t="s">
        <v>1586</v>
      </c>
      <c r="AF23" s="209"/>
      <c r="AG23" s="207">
        <f>IFERROR(VLOOKUP(AD23,エリアマスタ!$C$2:$I$2239,5,FALSE),"")</f>
        <v>157</v>
      </c>
      <c r="AH23" s="209"/>
      <c r="AI23" s="207">
        <f>IFERROR(VLOOKUP(AD23,エリアマスタ!$C$2:$I$2239,6,FALSE),"")</f>
        <v>167</v>
      </c>
      <c r="AJ23" s="208"/>
      <c r="AK23" s="207">
        <f>IFERROR(VLOOKUP(AD23,エリアマスタ!$C$2:$I$2239,7,FALSE),"")</f>
        <v>324</v>
      </c>
      <c r="AL23" s="214">
        <f t="shared" si="3"/>
        <v>0</v>
      </c>
      <c r="AM23" s="211">
        <v>19</v>
      </c>
      <c r="AN23" s="183"/>
    </row>
    <row r="24" spans="1:40" ht="13.5" customHeight="1">
      <c r="B24" s="204" t="str">
        <f t="shared" si="6"/>
        <v/>
      </c>
      <c r="C24" s="205">
        <v>20</v>
      </c>
      <c r="D24" s="206" t="str">
        <f>B3&amp;"-"&amp;C24</f>
        <v>1-20</v>
      </c>
      <c r="E24" s="207" t="s">
        <v>54</v>
      </c>
      <c r="F24" s="208"/>
      <c r="G24" s="207">
        <f>IFERROR(VLOOKUP(D24,エリアマスタ!$C$2:$I$2239,5,FALSE),"")</f>
        <v>135</v>
      </c>
      <c r="H24" s="209"/>
      <c r="I24" s="207">
        <f>IFERROR(VLOOKUP(D24,エリアマスタ!$C$2:$I$2239,6,FALSE),"")</f>
        <v>365</v>
      </c>
      <c r="J24" s="209"/>
      <c r="K24" s="207">
        <f>IFERROR(VLOOKUP(D24,エリアマスタ!$C$2:$I$2239,7,FALSE),"")</f>
        <v>500</v>
      </c>
      <c r="L24" s="210">
        <f t="shared" si="1"/>
        <v>0</v>
      </c>
      <c r="M24" s="215">
        <v>20</v>
      </c>
      <c r="N24" s="212"/>
      <c r="O24" s="213" t="str">
        <f t="shared" si="4"/>
        <v/>
      </c>
      <c r="P24" s="205">
        <v>21</v>
      </c>
      <c r="Q24" s="206" t="str">
        <f>O3&amp;"-"&amp;P24</f>
        <v>2-21</v>
      </c>
      <c r="R24" s="207" t="s">
        <v>297</v>
      </c>
      <c r="S24" s="209"/>
      <c r="T24" s="207">
        <f>IFERROR(VLOOKUP(Q24,エリアマスタ!$C$2:$I$2239,5,FALSE),"")</f>
        <v>125</v>
      </c>
      <c r="U24" s="208"/>
      <c r="V24" s="207">
        <f>IFERROR(VLOOKUP(Q24,エリアマスタ!$C$2:$I$2239,6,FALSE),"")</f>
        <v>363</v>
      </c>
      <c r="W24" s="209"/>
      <c r="X24" s="207">
        <f>IFERROR(VLOOKUP(Q24,エリアマスタ!$C$2:$I$2239,7,FALSE),"")</f>
        <v>488</v>
      </c>
      <c r="Y24" s="210">
        <f t="shared" si="2"/>
        <v>0</v>
      </c>
      <c r="Z24" s="215">
        <v>20</v>
      </c>
      <c r="AA24" s="212"/>
      <c r="AB24" s="213" t="str">
        <f t="shared" si="5"/>
        <v/>
      </c>
      <c r="AC24" s="205">
        <v>20</v>
      </c>
      <c r="AD24" s="206" t="str">
        <f>AB3&amp;"-"&amp;AC24</f>
        <v>3-20</v>
      </c>
      <c r="AE24" s="207" t="s">
        <v>318</v>
      </c>
      <c r="AF24" s="209"/>
      <c r="AG24" s="207">
        <f>IFERROR(VLOOKUP(AD24,エリアマスタ!$C$2:$I$2239,5,FALSE),"")</f>
        <v>115</v>
      </c>
      <c r="AH24" s="209"/>
      <c r="AI24" s="207">
        <f>IFERROR(VLOOKUP(AD24,エリアマスタ!$C$2:$I$2239,6,FALSE),"")</f>
        <v>418</v>
      </c>
      <c r="AJ24" s="208"/>
      <c r="AK24" s="207">
        <f>IFERROR(VLOOKUP(AD24,エリアマスタ!$C$2:$I$2239,7,FALSE),"")</f>
        <v>533</v>
      </c>
      <c r="AL24" s="214">
        <f t="shared" si="3"/>
        <v>0</v>
      </c>
      <c r="AM24" s="215">
        <v>20</v>
      </c>
      <c r="AN24" s="183"/>
    </row>
    <row r="25" spans="1:40" ht="13.5" customHeight="1">
      <c r="B25" s="204" t="str">
        <f t="shared" si="6"/>
        <v/>
      </c>
      <c r="C25" s="205">
        <v>21</v>
      </c>
      <c r="D25" s="206" t="str">
        <f>B3&amp;"-"&amp;C25</f>
        <v>1-21</v>
      </c>
      <c r="E25" s="207" t="s">
        <v>55</v>
      </c>
      <c r="F25" s="208"/>
      <c r="G25" s="207">
        <f>IFERROR(VLOOKUP(D25,エリアマスタ!$C$2:$I$2239,5,FALSE),"")</f>
        <v>165</v>
      </c>
      <c r="H25" s="209"/>
      <c r="I25" s="207">
        <f>IFERROR(VLOOKUP(D25,エリアマスタ!$C$2:$I$2239,6,FALSE),"")</f>
        <v>160</v>
      </c>
      <c r="J25" s="209"/>
      <c r="K25" s="207">
        <f>IFERROR(VLOOKUP(D25,エリアマスタ!$C$2:$I$2239,7,FALSE),"")</f>
        <v>325</v>
      </c>
      <c r="L25" s="210">
        <f t="shared" si="1"/>
        <v>0</v>
      </c>
      <c r="M25" s="215">
        <v>21</v>
      </c>
      <c r="N25" s="212"/>
      <c r="O25" s="213" t="str">
        <f t="shared" si="4"/>
        <v/>
      </c>
      <c r="P25" s="205">
        <v>22</v>
      </c>
      <c r="Q25" s="206" t="str">
        <f>O3&amp;"-"&amp;P25</f>
        <v>2-22</v>
      </c>
      <c r="R25" s="207" t="s">
        <v>57</v>
      </c>
      <c r="S25" s="209"/>
      <c r="T25" s="207">
        <f>IFERROR(VLOOKUP(Q25,エリアマスタ!$C$2:$I$2239,5,FALSE),"")</f>
        <v>134</v>
      </c>
      <c r="U25" s="208"/>
      <c r="V25" s="207">
        <f>IFERROR(VLOOKUP(Q25,エリアマスタ!$C$2:$I$2239,6,FALSE),"")</f>
        <v>183</v>
      </c>
      <c r="W25" s="209"/>
      <c r="X25" s="207">
        <f>IFERROR(VLOOKUP(Q25,エリアマスタ!$C$2:$I$2239,7,FALSE),"")</f>
        <v>317</v>
      </c>
      <c r="Y25" s="210">
        <f t="shared" si="2"/>
        <v>0</v>
      </c>
      <c r="Z25" s="215">
        <v>21</v>
      </c>
      <c r="AA25" s="212"/>
      <c r="AB25" s="213" t="str">
        <f t="shared" si="5"/>
        <v/>
      </c>
      <c r="AC25" s="205">
        <v>21</v>
      </c>
      <c r="AD25" s="206" t="str">
        <f>AB3&amp;"-"&amp;AC25</f>
        <v>3-21</v>
      </c>
      <c r="AE25" s="207" t="s">
        <v>319</v>
      </c>
      <c r="AF25" s="209"/>
      <c r="AG25" s="207">
        <f>IFERROR(VLOOKUP(AD25,エリアマスタ!$C$2:$I$2239,5,FALSE),"")</f>
        <v>162</v>
      </c>
      <c r="AH25" s="209"/>
      <c r="AI25" s="207">
        <f>IFERROR(VLOOKUP(AD25,エリアマスタ!$C$2:$I$2239,6,FALSE),"")</f>
        <v>500</v>
      </c>
      <c r="AJ25" s="208"/>
      <c r="AK25" s="207">
        <f>IFERROR(VLOOKUP(AD25,エリアマスタ!$C$2:$I$2239,7,FALSE),"")</f>
        <v>662</v>
      </c>
      <c r="AL25" s="214">
        <f t="shared" si="3"/>
        <v>0</v>
      </c>
      <c r="AM25" s="215">
        <v>21</v>
      </c>
      <c r="AN25" s="183"/>
    </row>
    <row r="26" spans="1:40" ht="13.5" customHeight="1">
      <c r="B26" s="204" t="str">
        <f t="shared" si="6"/>
        <v/>
      </c>
      <c r="C26" s="205">
        <v>22</v>
      </c>
      <c r="D26" s="206" t="str">
        <f>B3&amp;"-"&amp;C26</f>
        <v>1-22</v>
      </c>
      <c r="E26" s="207" t="s">
        <v>56</v>
      </c>
      <c r="F26" s="208"/>
      <c r="G26" s="207">
        <f>IFERROR(VLOOKUP(D26,エリアマスタ!$C$2:$I$2239,5,FALSE),"")</f>
        <v>63</v>
      </c>
      <c r="H26" s="209"/>
      <c r="I26" s="207">
        <f>IFERROR(VLOOKUP(D26,エリアマスタ!$C$2:$I$2239,6,FALSE),"")</f>
        <v>220</v>
      </c>
      <c r="J26" s="209"/>
      <c r="K26" s="207">
        <f>IFERROR(VLOOKUP(D26,エリアマスタ!$C$2:$I$2239,7,FALSE),"")</f>
        <v>283</v>
      </c>
      <c r="L26" s="210">
        <f t="shared" si="1"/>
        <v>0</v>
      </c>
      <c r="M26" s="211">
        <v>22</v>
      </c>
      <c r="N26" s="212"/>
      <c r="O26" s="213" t="str">
        <f t="shared" si="4"/>
        <v/>
      </c>
      <c r="P26" s="205">
        <v>23</v>
      </c>
      <c r="Q26" s="206" t="str">
        <f>O3&amp;"-"&amp;P26</f>
        <v>2-23</v>
      </c>
      <c r="R26" s="207" t="s">
        <v>58</v>
      </c>
      <c r="S26" s="209"/>
      <c r="T26" s="207">
        <f>IFERROR(VLOOKUP(Q26,エリアマスタ!$C$2:$I$2239,5,FALSE),"")</f>
        <v>170</v>
      </c>
      <c r="U26" s="208"/>
      <c r="V26" s="207">
        <f>IFERROR(VLOOKUP(Q26,エリアマスタ!$C$2:$I$2239,6,FALSE),"")</f>
        <v>240</v>
      </c>
      <c r="W26" s="209"/>
      <c r="X26" s="207">
        <f>IFERROR(VLOOKUP(Q26,エリアマスタ!$C$2:$I$2239,7,FALSE),"")</f>
        <v>410</v>
      </c>
      <c r="Y26" s="210">
        <f t="shared" si="2"/>
        <v>0</v>
      </c>
      <c r="Z26" s="211">
        <v>22</v>
      </c>
      <c r="AA26" s="212"/>
      <c r="AB26" s="213" t="str">
        <f t="shared" si="5"/>
        <v/>
      </c>
      <c r="AC26" s="205">
        <v>22</v>
      </c>
      <c r="AD26" s="206" t="str">
        <f>AB3&amp;"-"&amp;AC26</f>
        <v>3-22</v>
      </c>
      <c r="AE26" s="207" t="s">
        <v>320</v>
      </c>
      <c r="AF26" s="209"/>
      <c r="AG26" s="207">
        <f>IFERROR(VLOOKUP(AD26,エリアマスタ!$C$2:$I$2239,5,FALSE),"")</f>
        <v>125</v>
      </c>
      <c r="AH26" s="209"/>
      <c r="AI26" s="207">
        <f>IFERROR(VLOOKUP(AD26,エリアマスタ!$C$2:$I$2239,6,FALSE),"")</f>
        <v>315</v>
      </c>
      <c r="AJ26" s="208"/>
      <c r="AK26" s="207">
        <f>IFERROR(VLOOKUP(AD26,エリアマスタ!$C$2:$I$2239,7,FALSE),"")</f>
        <v>440</v>
      </c>
      <c r="AL26" s="214">
        <f t="shared" si="3"/>
        <v>0</v>
      </c>
      <c r="AM26" s="211">
        <v>22</v>
      </c>
      <c r="AN26" s="183"/>
    </row>
    <row r="27" spans="1:40" ht="13.5" customHeight="1">
      <c r="B27" s="204" t="str">
        <f t="shared" si="6"/>
        <v/>
      </c>
      <c r="C27" s="205">
        <v>23</v>
      </c>
      <c r="D27" s="206" t="str">
        <f>B3&amp;"-"&amp;C27</f>
        <v>1-23</v>
      </c>
      <c r="E27" s="207" t="s">
        <v>1578</v>
      </c>
      <c r="F27" s="208"/>
      <c r="G27" s="207">
        <f>IFERROR(VLOOKUP(D27,エリアマスタ!$C$2:$I$2239,5,FALSE),"")</f>
        <v>40</v>
      </c>
      <c r="H27" s="209"/>
      <c r="I27" s="207">
        <f>IFERROR(VLOOKUP(D27,エリアマスタ!$C$2:$I$2239,6,FALSE),"")</f>
        <v>460</v>
      </c>
      <c r="J27" s="209"/>
      <c r="K27" s="207">
        <f>IFERROR(VLOOKUP(D27,エリアマスタ!$C$2:$I$2239,7,FALSE),"")</f>
        <v>500</v>
      </c>
      <c r="L27" s="210">
        <f t="shared" si="1"/>
        <v>0</v>
      </c>
      <c r="M27" s="215">
        <v>23</v>
      </c>
      <c r="N27" s="220"/>
      <c r="O27" s="213" t="str">
        <f t="shared" si="4"/>
        <v/>
      </c>
      <c r="P27" s="205">
        <v>24</v>
      </c>
      <c r="Q27" s="206" t="str">
        <f>O3&amp;"-"&amp;P27</f>
        <v>2-24</v>
      </c>
      <c r="R27" s="207" t="s">
        <v>59</v>
      </c>
      <c r="S27" s="209"/>
      <c r="T27" s="207">
        <f>IFERROR(VLOOKUP(Q27,エリアマスタ!$C$2:$I$2239,5,FALSE),"")</f>
        <v>42</v>
      </c>
      <c r="U27" s="208"/>
      <c r="V27" s="207">
        <f>IFERROR(VLOOKUP(Q27,エリアマスタ!$C$2:$I$2239,6,FALSE),"")</f>
        <v>49</v>
      </c>
      <c r="W27" s="209"/>
      <c r="X27" s="207">
        <f>IFERROR(VLOOKUP(Q27,エリアマスタ!$C$2:$I$2239,7,FALSE),"")</f>
        <v>91</v>
      </c>
      <c r="Y27" s="210">
        <f t="shared" si="2"/>
        <v>0</v>
      </c>
      <c r="Z27" s="215">
        <v>23</v>
      </c>
      <c r="AA27" s="220"/>
      <c r="AB27" s="213" t="str">
        <f t="shared" si="5"/>
        <v/>
      </c>
      <c r="AC27" s="205">
        <v>23</v>
      </c>
      <c r="AD27" s="206" t="str">
        <f>AB3&amp;"-"&amp;AC27</f>
        <v>3-23</v>
      </c>
      <c r="AE27" s="207" t="s">
        <v>321</v>
      </c>
      <c r="AF27" s="209"/>
      <c r="AG27" s="207">
        <f>IFERROR(VLOOKUP(AD27,エリアマスタ!$C$2:$I$2239,5,FALSE),"")</f>
        <v>95</v>
      </c>
      <c r="AH27" s="209"/>
      <c r="AI27" s="207">
        <f>IFERROR(VLOOKUP(AD27,エリアマスタ!$C$2:$I$2239,6,FALSE),"")</f>
        <v>485</v>
      </c>
      <c r="AJ27" s="208"/>
      <c r="AK27" s="207">
        <f>IFERROR(VLOOKUP(AD27,エリアマスタ!$C$2:$I$2239,7,FALSE),"")</f>
        <v>580</v>
      </c>
      <c r="AL27" s="214">
        <f t="shared" si="3"/>
        <v>0</v>
      </c>
      <c r="AM27" s="215">
        <v>23</v>
      </c>
      <c r="AN27" s="183"/>
    </row>
    <row r="28" spans="1:40" ht="13.5" customHeight="1">
      <c r="B28" s="204" t="str">
        <f t="shared" si="6"/>
        <v/>
      </c>
      <c r="C28" s="205">
        <v>24</v>
      </c>
      <c r="D28" s="206" t="str">
        <f>B3&amp;"-"&amp;C28</f>
        <v>1-24</v>
      </c>
      <c r="E28" s="207" t="s">
        <v>5</v>
      </c>
      <c r="F28" s="208"/>
      <c r="G28" s="207">
        <f>IFERROR(VLOOKUP(D28,エリアマスタ!$C$2:$I$2239,5,FALSE),"")</f>
        <v>65</v>
      </c>
      <c r="H28" s="209"/>
      <c r="I28" s="207">
        <f>IFERROR(VLOOKUP(D28,エリアマスタ!$C$2:$I$2239,6,FALSE),"")</f>
        <v>260</v>
      </c>
      <c r="J28" s="209"/>
      <c r="K28" s="207">
        <f>IFERROR(VLOOKUP(D28,エリアマスタ!$C$2:$I$2239,7,FALSE),"")</f>
        <v>325</v>
      </c>
      <c r="L28" s="210">
        <f t="shared" si="1"/>
        <v>0</v>
      </c>
      <c r="M28" s="215">
        <v>24</v>
      </c>
      <c r="N28" s="220"/>
      <c r="O28" s="213" t="str">
        <f t="shared" si="4"/>
        <v/>
      </c>
      <c r="P28" s="205">
        <v>25</v>
      </c>
      <c r="Q28" s="206" t="str">
        <f>O3&amp;"-"&amp;P28</f>
        <v>2-25</v>
      </c>
      <c r="R28" s="207" t="s">
        <v>298</v>
      </c>
      <c r="S28" s="209"/>
      <c r="T28" s="207">
        <f>IFERROR(VLOOKUP(Q28,エリアマスタ!$C$2:$I$2239,5,FALSE),"")</f>
        <v>4</v>
      </c>
      <c r="U28" s="208"/>
      <c r="V28" s="207">
        <f>IFERROR(VLOOKUP(Q28,エリアマスタ!$C$2:$I$2239,6,FALSE),"")</f>
        <v>405</v>
      </c>
      <c r="W28" s="209"/>
      <c r="X28" s="207">
        <f>IFERROR(VLOOKUP(Q28,エリアマスタ!$C$2:$I$2239,7,FALSE),"")</f>
        <v>409</v>
      </c>
      <c r="Y28" s="210">
        <f t="shared" si="2"/>
        <v>0</v>
      </c>
      <c r="Z28" s="215">
        <v>24</v>
      </c>
      <c r="AA28" s="220"/>
      <c r="AB28" s="213" t="str">
        <f t="shared" si="5"/>
        <v/>
      </c>
      <c r="AC28" s="205">
        <v>24</v>
      </c>
      <c r="AD28" s="206" t="str">
        <f>AB3&amp;"-"&amp;AC28</f>
        <v>3-24</v>
      </c>
      <c r="AE28" s="207" t="s">
        <v>322</v>
      </c>
      <c r="AF28" s="209"/>
      <c r="AG28" s="207">
        <f>IFERROR(VLOOKUP(AD28,エリアマスタ!$C$2:$I$2239,5,FALSE),"")</f>
        <v>123</v>
      </c>
      <c r="AH28" s="209"/>
      <c r="AI28" s="207">
        <f>IFERROR(VLOOKUP(AD28,エリアマスタ!$C$2:$I$2239,6,FALSE),"")</f>
        <v>537</v>
      </c>
      <c r="AJ28" s="208"/>
      <c r="AK28" s="207">
        <f>IFERROR(VLOOKUP(AD28,エリアマスタ!$C$2:$I$2239,7,FALSE),"")</f>
        <v>660</v>
      </c>
      <c r="AL28" s="214">
        <f t="shared" si="3"/>
        <v>0</v>
      </c>
      <c r="AM28" s="215">
        <v>24</v>
      </c>
      <c r="AN28" s="183"/>
    </row>
    <row r="29" spans="1:40" ht="13.5" customHeight="1">
      <c r="B29" s="204" t="str">
        <f t="shared" si="6"/>
        <v/>
      </c>
      <c r="C29" s="205">
        <v>25</v>
      </c>
      <c r="D29" s="206" t="str">
        <f>B3&amp;"-"&amp;C29</f>
        <v>1-25</v>
      </c>
      <c r="E29" s="207" t="s">
        <v>1579</v>
      </c>
      <c r="F29" s="208"/>
      <c r="G29" s="207">
        <f>IFERROR(VLOOKUP(D29,エリアマスタ!$C$2:$I$2239,5,FALSE),"")</f>
        <v>78</v>
      </c>
      <c r="H29" s="209"/>
      <c r="I29" s="207">
        <f>IFERROR(VLOOKUP(D29,エリアマスタ!$C$2:$I$2239,6,FALSE),"")</f>
        <v>339</v>
      </c>
      <c r="J29" s="209"/>
      <c r="K29" s="207">
        <f>IFERROR(VLOOKUP(D29,エリアマスタ!$C$2:$I$2239,7,FALSE),"")</f>
        <v>417</v>
      </c>
      <c r="L29" s="210">
        <f t="shared" si="1"/>
        <v>0</v>
      </c>
      <c r="M29" s="211">
        <v>25</v>
      </c>
      <c r="N29" s="220"/>
      <c r="O29" s="213" t="str">
        <f t="shared" si="4"/>
        <v/>
      </c>
      <c r="P29" s="205">
        <v>26</v>
      </c>
      <c r="Q29" s="206" t="str">
        <f>O3&amp;"-"&amp;P29</f>
        <v>2-26</v>
      </c>
      <c r="R29" s="207" t="s">
        <v>299</v>
      </c>
      <c r="S29" s="209"/>
      <c r="T29" s="207">
        <f>IFERROR(VLOOKUP(Q29,エリアマスタ!$C$2:$I$2239,5,FALSE),"")</f>
        <v>32</v>
      </c>
      <c r="U29" s="208"/>
      <c r="V29" s="207">
        <f>IFERROR(VLOOKUP(Q29,エリアマスタ!$C$2:$I$2239,6,FALSE),"")</f>
        <v>95</v>
      </c>
      <c r="W29" s="209"/>
      <c r="X29" s="207">
        <f>IFERROR(VLOOKUP(Q29,エリアマスタ!$C$2:$I$2239,7,FALSE),"")</f>
        <v>127</v>
      </c>
      <c r="Y29" s="210">
        <f t="shared" si="2"/>
        <v>0</v>
      </c>
      <c r="Z29" s="211">
        <v>25</v>
      </c>
      <c r="AA29" s="220"/>
      <c r="AB29" s="213" t="str">
        <f t="shared" si="5"/>
        <v/>
      </c>
      <c r="AC29" s="205">
        <v>25</v>
      </c>
      <c r="AD29" s="206" t="str">
        <f>AB3&amp;"-"&amp;AC29</f>
        <v>3-25</v>
      </c>
      <c r="AE29" s="207" t="s">
        <v>323</v>
      </c>
      <c r="AF29" s="209"/>
      <c r="AG29" s="207">
        <f>IFERROR(VLOOKUP(AD29,エリアマスタ!$C$2:$I$2239,5,FALSE),"")</f>
        <v>50</v>
      </c>
      <c r="AH29" s="209"/>
      <c r="AI29" s="207">
        <f>IFERROR(VLOOKUP(AD29,エリアマスタ!$C$2:$I$2239,6,FALSE),"")</f>
        <v>430</v>
      </c>
      <c r="AJ29" s="208"/>
      <c r="AK29" s="207">
        <f>IFERROR(VLOOKUP(AD29,エリアマスタ!$C$2:$I$2239,7,FALSE),"")</f>
        <v>480</v>
      </c>
      <c r="AL29" s="214">
        <f t="shared" si="3"/>
        <v>0</v>
      </c>
      <c r="AM29" s="211">
        <v>25</v>
      </c>
      <c r="AN29" s="183"/>
    </row>
    <row r="30" spans="1:40" ht="13.5" customHeight="1">
      <c r="B30" s="204" t="str">
        <f t="shared" si="6"/>
        <v/>
      </c>
      <c r="C30" s="205">
        <v>26</v>
      </c>
      <c r="D30" s="206" t="str">
        <f>B3&amp;"-"&amp;C30</f>
        <v>1-26</v>
      </c>
      <c r="E30" s="207" t="s">
        <v>1580</v>
      </c>
      <c r="F30" s="208"/>
      <c r="G30" s="207">
        <f>IFERROR(VLOOKUP(D30,エリアマスタ!$C$2:$I$2239,5,FALSE),"")</f>
        <v>85</v>
      </c>
      <c r="H30" s="209"/>
      <c r="I30" s="207">
        <f>IFERROR(VLOOKUP(D30,エリアマスタ!$C$2:$I$2239,6,FALSE),"")</f>
        <v>415</v>
      </c>
      <c r="J30" s="209"/>
      <c r="K30" s="207">
        <f>IFERROR(VLOOKUP(D30,エリアマスタ!$C$2:$I$2239,7,FALSE),"")</f>
        <v>500</v>
      </c>
      <c r="L30" s="210">
        <f t="shared" si="1"/>
        <v>0</v>
      </c>
      <c r="M30" s="215">
        <v>26</v>
      </c>
      <c r="N30" s="212"/>
      <c r="O30" s="213" t="str">
        <f t="shared" si="4"/>
        <v/>
      </c>
      <c r="P30" s="205">
        <v>27</v>
      </c>
      <c r="Q30" s="206" t="str">
        <f>O3&amp;"-"&amp;P30</f>
        <v>2-27</v>
      </c>
      <c r="R30" s="207" t="s">
        <v>300</v>
      </c>
      <c r="S30" s="209"/>
      <c r="T30" s="207">
        <f>IFERROR(VLOOKUP(Q30,エリアマスタ!$C$2:$I$2239,5,FALSE),"")</f>
        <v>47</v>
      </c>
      <c r="U30" s="208"/>
      <c r="V30" s="207">
        <f>IFERROR(VLOOKUP(Q30,エリアマスタ!$C$2:$I$2239,6,FALSE),"")</f>
        <v>513</v>
      </c>
      <c r="W30" s="209"/>
      <c r="X30" s="207">
        <f>IFERROR(VLOOKUP(Q30,エリアマスタ!$C$2:$I$2239,7,FALSE),"")</f>
        <v>560</v>
      </c>
      <c r="Y30" s="210">
        <f t="shared" si="2"/>
        <v>0</v>
      </c>
      <c r="Z30" s="215">
        <v>26</v>
      </c>
      <c r="AA30" s="212"/>
      <c r="AB30" s="213" t="str">
        <f t="shared" si="5"/>
        <v/>
      </c>
      <c r="AC30" s="205">
        <v>26</v>
      </c>
      <c r="AD30" s="206" t="str">
        <f>AB3&amp;"-"&amp;AC30</f>
        <v>3-26</v>
      </c>
      <c r="AE30" s="207" t="s">
        <v>80</v>
      </c>
      <c r="AF30" s="209"/>
      <c r="AG30" s="207">
        <f>IFERROR(VLOOKUP(AD30,エリアマスタ!$C$2:$I$2239,5,FALSE),"")</f>
        <v>94</v>
      </c>
      <c r="AH30" s="209"/>
      <c r="AI30" s="207">
        <f>IFERROR(VLOOKUP(AD30,エリアマスタ!$C$2:$I$2239,6,FALSE),"")</f>
        <v>90</v>
      </c>
      <c r="AJ30" s="208"/>
      <c r="AK30" s="207">
        <f>IFERROR(VLOOKUP(AD30,エリアマスタ!$C$2:$I$2239,7,FALSE),"")</f>
        <v>184</v>
      </c>
      <c r="AL30" s="214">
        <f t="shared" si="3"/>
        <v>0</v>
      </c>
      <c r="AM30" s="215">
        <v>26</v>
      </c>
      <c r="AN30" s="183"/>
    </row>
    <row r="31" spans="1:40" ht="13.5" customHeight="1">
      <c r="B31" s="204" t="str">
        <f t="shared" si="6"/>
        <v/>
      </c>
      <c r="C31" s="205">
        <v>27</v>
      </c>
      <c r="D31" s="206" t="str">
        <f>B3&amp;"-"&amp;C31</f>
        <v>1-27</v>
      </c>
      <c r="E31" s="207" t="s">
        <v>282</v>
      </c>
      <c r="F31" s="208"/>
      <c r="G31" s="207">
        <f>IFERROR(VLOOKUP(D31,エリアマスタ!$C$2:$I$2239,5,FALSE),"")</f>
        <v>75</v>
      </c>
      <c r="H31" s="209"/>
      <c r="I31" s="207">
        <f>IFERROR(VLOOKUP(D31,エリアマスタ!$C$2:$I$2239,6,FALSE),"")</f>
        <v>185</v>
      </c>
      <c r="J31" s="209"/>
      <c r="K31" s="207">
        <f>IFERROR(VLOOKUP(D31,エリアマスタ!$C$2:$I$2239,7,FALSE),"")</f>
        <v>260</v>
      </c>
      <c r="L31" s="210">
        <f t="shared" si="1"/>
        <v>0</v>
      </c>
      <c r="M31" s="215">
        <v>27</v>
      </c>
      <c r="N31" s="212"/>
      <c r="O31" s="213" t="str">
        <f t="shared" si="4"/>
        <v/>
      </c>
      <c r="P31" s="205">
        <v>28</v>
      </c>
      <c r="Q31" s="206" t="str">
        <f>O3&amp;"-"&amp;P31</f>
        <v>2-28</v>
      </c>
      <c r="R31" s="207" t="s">
        <v>301</v>
      </c>
      <c r="S31" s="209"/>
      <c r="T31" s="207">
        <f>IFERROR(VLOOKUP(Q31,エリアマスタ!$C$2:$I$2239,5,FALSE),"")</f>
        <v>83</v>
      </c>
      <c r="U31" s="208"/>
      <c r="V31" s="207">
        <f>IFERROR(VLOOKUP(Q31,エリアマスタ!$C$2:$I$2239,6,FALSE),"")</f>
        <v>474</v>
      </c>
      <c r="W31" s="209"/>
      <c r="X31" s="207">
        <f>IFERROR(VLOOKUP(Q31,エリアマスタ!$C$2:$I$2239,7,FALSE),"")</f>
        <v>557</v>
      </c>
      <c r="Y31" s="210">
        <f t="shared" si="2"/>
        <v>0</v>
      </c>
      <c r="Z31" s="215">
        <v>27</v>
      </c>
      <c r="AA31" s="212"/>
      <c r="AB31" s="213" t="str">
        <f t="shared" si="5"/>
        <v/>
      </c>
      <c r="AC31" s="205"/>
      <c r="AD31" s="206"/>
      <c r="AE31" s="207"/>
      <c r="AF31" s="209"/>
      <c r="AG31" s="207" t="str">
        <f>IFERROR(VLOOKUP(AD31,エリアマスタ!$C$2:$I$2239,5,FALSE),"")</f>
        <v/>
      </c>
      <c r="AH31" s="209"/>
      <c r="AI31" s="207" t="str">
        <f>IFERROR(VLOOKUP(AD31,エリアマスタ!$C$2:$I$2239,6,FALSE),"")</f>
        <v/>
      </c>
      <c r="AJ31" s="209"/>
      <c r="AK31" s="207" t="str">
        <f>IFERROR(VLOOKUP(AD31,エリアマスタ!$C$2:$I$2239,7,FALSE),"")</f>
        <v/>
      </c>
      <c r="AL31" s="214">
        <f t="shared" si="3"/>
        <v>0</v>
      </c>
      <c r="AM31" s="215">
        <v>27</v>
      </c>
      <c r="AN31" s="183"/>
    </row>
    <row r="32" spans="1:40" ht="13.5" customHeight="1">
      <c r="B32" s="204" t="str">
        <f t="shared" si="6"/>
        <v/>
      </c>
      <c r="C32" s="205"/>
      <c r="D32" s="206"/>
      <c r="E32" s="207"/>
      <c r="F32" s="221"/>
      <c r="G32" s="207" t="str">
        <f>IFERROR(VLOOKUP(D32,エリアマスタ!$C$2:$I$2239,5,FALSE),"")</f>
        <v/>
      </c>
      <c r="H32" s="209"/>
      <c r="I32" s="207" t="str">
        <f>IFERROR(VLOOKUP(D32,エリアマスタ!$C$2:$I$2239,6,FALSE),"")</f>
        <v/>
      </c>
      <c r="J32" s="209"/>
      <c r="K32" s="207" t="str">
        <f>IFERROR(VLOOKUP(D32,エリアマスタ!$C$2:$I$2239,7,FALSE),"")</f>
        <v/>
      </c>
      <c r="L32" s="210">
        <f t="shared" si="1"/>
        <v>0</v>
      </c>
      <c r="M32" s="211">
        <v>28</v>
      </c>
      <c r="N32" s="212"/>
      <c r="O32" s="213" t="str">
        <f t="shared" si="4"/>
        <v/>
      </c>
      <c r="P32" s="205">
        <v>29</v>
      </c>
      <c r="Q32" s="206" t="str">
        <f>O3&amp;"-"&amp;P32</f>
        <v>2-29</v>
      </c>
      <c r="R32" s="207" t="s">
        <v>302</v>
      </c>
      <c r="S32" s="221"/>
      <c r="T32" s="207">
        <f>IFERROR(VLOOKUP(Q32,エリアマスタ!$C$2:$I$2239,5,FALSE),"")</f>
        <v>33</v>
      </c>
      <c r="U32" s="208"/>
      <c r="V32" s="207">
        <f>IFERROR(VLOOKUP(Q32,エリアマスタ!$C$2:$I$2239,6,FALSE),"")</f>
        <v>279</v>
      </c>
      <c r="W32" s="209"/>
      <c r="X32" s="207">
        <f>IFERROR(VLOOKUP(Q32,エリアマスタ!$C$2:$I$2239,7,FALSE),"")</f>
        <v>312</v>
      </c>
      <c r="Y32" s="210">
        <f t="shared" si="2"/>
        <v>0</v>
      </c>
      <c r="Z32" s="211">
        <v>28</v>
      </c>
      <c r="AA32" s="212"/>
      <c r="AB32" s="213" t="str">
        <f t="shared" si="5"/>
        <v/>
      </c>
      <c r="AC32" s="205"/>
      <c r="AD32" s="206"/>
      <c r="AE32" s="207"/>
      <c r="AF32" s="209"/>
      <c r="AG32" s="207" t="str">
        <f>IFERROR(VLOOKUP(AD32,エリアマスタ!$C$2:$I$2239,5,FALSE),"")</f>
        <v/>
      </c>
      <c r="AH32" s="209"/>
      <c r="AI32" s="207" t="str">
        <f>IFERROR(VLOOKUP(AD32,エリアマスタ!$C$2:$I$2239,6,FALSE),"")</f>
        <v/>
      </c>
      <c r="AJ32" s="209"/>
      <c r="AK32" s="207" t="str">
        <f>IFERROR(VLOOKUP(AD32,エリアマスタ!$C$2:$I$2239,7,FALSE),"")</f>
        <v/>
      </c>
      <c r="AL32" s="214">
        <f t="shared" si="3"/>
        <v>0</v>
      </c>
      <c r="AM32" s="211">
        <v>28</v>
      </c>
      <c r="AN32" s="183"/>
    </row>
    <row r="33" spans="1:41" ht="13.5" customHeight="1">
      <c r="B33" s="204" t="str">
        <f t="shared" si="6"/>
        <v/>
      </c>
      <c r="C33" s="205"/>
      <c r="D33" s="206"/>
      <c r="E33" s="207"/>
      <c r="F33" s="221"/>
      <c r="G33" s="207" t="str">
        <f>IFERROR(VLOOKUP(D33,エリアマスタ!$C$2:$I$2239,5,FALSE),"")</f>
        <v/>
      </c>
      <c r="H33" s="209"/>
      <c r="I33" s="207" t="str">
        <f>IFERROR(VLOOKUP(D33,エリアマスタ!$C$2:$I$2239,6,FALSE),"")</f>
        <v/>
      </c>
      <c r="J33" s="209"/>
      <c r="K33" s="207" t="str">
        <f>IFERROR(VLOOKUP(D33,エリアマスタ!$C$2:$I$2239,7,FALSE),"")</f>
        <v/>
      </c>
      <c r="L33" s="210">
        <f t="shared" si="1"/>
        <v>0</v>
      </c>
      <c r="M33" s="215">
        <v>29</v>
      </c>
      <c r="N33" s="212"/>
      <c r="O33" s="213" t="str">
        <f t="shared" si="4"/>
        <v/>
      </c>
      <c r="P33" s="205">
        <v>30</v>
      </c>
      <c r="Q33" s="206" t="str">
        <f>O3&amp;"-"&amp;P33</f>
        <v>2-30</v>
      </c>
      <c r="R33" s="207" t="s">
        <v>3332</v>
      </c>
      <c r="S33" s="221"/>
      <c r="T33" s="207">
        <f>IFERROR(VLOOKUP(Q33,エリアマスタ!$C$2:$I$2239,5,FALSE),"")</f>
        <v>30</v>
      </c>
      <c r="U33" s="208"/>
      <c r="V33" s="207">
        <f>IFERROR(VLOOKUP(Q33,エリアマスタ!$C$2:$I$2239,6,FALSE),"")</f>
        <v>306</v>
      </c>
      <c r="W33" s="209"/>
      <c r="X33" s="207">
        <f>IFERROR(VLOOKUP(Q33,エリアマスタ!$C$2:$I$2239,7,FALSE),"")</f>
        <v>336</v>
      </c>
      <c r="Y33" s="210">
        <f t="shared" si="2"/>
        <v>0</v>
      </c>
      <c r="Z33" s="215">
        <v>29</v>
      </c>
      <c r="AA33" s="212"/>
      <c r="AB33" s="213" t="str">
        <f t="shared" si="5"/>
        <v/>
      </c>
      <c r="AC33" s="205"/>
      <c r="AD33" s="206"/>
      <c r="AE33" s="207"/>
      <c r="AF33" s="209"/>
      <c r="AG33" s="207" t="str">
        <f>IFERROR(VLOOKUP(AD33,エリアマスタ!$C$2:$I$2239,5,FALSE),"")</f>
        <v/>
      </c>
      <c r="AH33" s="209"/>
      <c r="AI33" s="207" t="str">
        <f>IFERROR(VLOOKUP(AD33,エリアマスタ!$C$2:$I$2239,6,FALSE),"")</f>
        <v/>
      </c>
      <c r="AJ33" s="209"/>
      <c r="AK33" s="207" t="str">
        <f>IFERROR(VLOOKUP(AD33,エリアマスタ!$C$2:$I$2239,7,FALSE),"")</f>
        <v/>
      </c>
      <c r="AL33" s="214">
        <f t="shared" si="3"/>
        <v>0</v>
      </c>
      <c r="AM33" s="215">
        <v>29</v>
      </c>
    </row>
    <row r="34" spans="1:41" ht="13.5" customHeight="1">
      <c r="B34" s="204" t="str">
        <f t="shared" si="6"/>
        <v/>
      </c>
      <c r="C34" s="205"/>
      <c r="D34" s="206"/>
      <c r="E34" s="207"/>
      <c r="F34" s="221"/>
      <c r="G34" s="207" t="str">
        <f>IFERROR(VLOOKUP(D34,エリアマスタ!$C$2:$I$2239,5,FALSE),"")</f>
        <v/>
      </c>
      <c r="H34" s="209"/>
      <c r="I34" s="207" t="str">
        <f>IFERROR(VLOOKUP(D34,エリアマスタ!$C$2:$I$2239,6,FALSE),"")</f>
        <v/>
      </c>
      <c r="J34" s="209"/>
      <c r="K34" s="207" t="str">
        <f>IFERROR(VLOOKUP(D34,エリアマスタ!$C$2:$I$2239,7,FALSE),"")</f>
        <v/>
      </c>
      <c r="L34" s="210">
        <f t="shared" si="1"/>
        <v>0</v>
      </c>
      <c r="M34" s="215">
        <v>30</v>
      </c>
      <c r="N34" s="212"/>
      <c r="O34" s="213" t="str">
        <f t="shared" si="4"/>
        <v/>
      </c>
      <c r="P34" s="205">
        <v>31</v>
      </c>
      <c r="Q34" s="206" t="str">
        <f>O3&amp;"-"&amp;P34</f>
        <v>2-31</v>
      </c>
      <c r="R34" s="207" t="s">
        <v>304</v>
      </c>
      <c r="S34" s="221"/>
      <c r="T34" s="207">
        <f>IFERROR(VLOOKUP(Q34,エリアマスタ!$C$2:$I$2239,5,FALSE),"")</f>
        <v>60</v>
      </c>
      <c r="U34" s="208"/>
      <c r="V34" s="207">
        <f>IFERROR(VLOOKUP(Q34,エリアマスタ!$C$2:$I$2239,6,FALSE),"")</f>
        <v>323</v>
      </c>
      <c r="W34" s="209"/>
      <c r="X34" s="207">
        <f>IFERROR(VLOOKUP(Q34,エリアマスタ!$C$2:$I$2239,7,FALSE),"")</f>
        <v>383</v>
      </c>
      <c r="Y34" s="210">
        <f t="shared" si="2"/>
        <v>0</v>
      </c>
      <c r="Z34" s="215">
        <v>30</v>
      </c>
      <c r="AA34" s="212"/>
      <c r="AB34" s="213" t="str">
        <f t="shared" si="5"/>
        <v/>
      </c>
      <c r="AC34" s="205"/>
      <c r="AD34" s="206"/>
      <c r="AE34" s="207"/>
      <c r="AF34" s="209"/>
      <c r="AG34" s="207" t="str">
        <f>IFERROR(VLOOKUP(AD34,エリアマスタ!$C$2:$I$2239,5,FALSE),"")</f>
        <v/>
      </c>
      <c r="AH34" s="209"/>
      <c r="AI34" s="207" t="str">
        <f>IFERROR(VLOOKUP(AD34,エリアマスタ!$C$2:$I$2239,6,FALSE),"")</f>
        <v/>
      </c>
      <c r="AJ34" s="209"/>
      <c r="AK34" s="207" t="str">
        <f>IFERROR(VLOOKUP(AD34,エリアマスタ!$C$2:$I$2239,7,FALSE),"")</f>
        <v/>
      </c>
      <c r="AL34" s="214">
        <f t="shared" si="3"/>
        <v>0</v>
      </c>
      <c r="AM34" s="215">
        <v>30</v>
      </c>
    </row>
    <row r="35" spans="1:41" ht="13.5" customHeight="1">
      <c r="B35" s="204" t="str">
        <f t="shared" si="6"/>
        <v/>
      </c>
      <c r="C35" s="205"/>
      <c r="D35" s="206"/>
      <c r="E35" s="207"/>
      <c r="F35" s="221"/>
      <c r="G35" s="207" t="str">
        <f>IFERROR(VLOOKUP(D35,エリアマスタ!$C$2:$I$2239,5,FALSE),"")</f>
        <v/>
      </c>
      <c r="H35" s="209"/>
      <c r="I35" s="207" t="str">
        <f>IFERROR(VLOOKUP(D35,エリアマスタ!$C$2:$I$2239,6,FALSE),"")</f>
        <v/>
      </c>
      <c r="J35" s="209"/>
      <c r="K35" s="207" t="str">
        <f>IFERROR(VLOOKUP(D35,エリアマスタ!$C$2:$I$2239,7,FALSE),"")</f>
        <v/>
      </c>
      <c r="L35" s="210">
        <f t="shared" si="1"/>
        <v>0</v>
      </c>
      <c r="M35" s="211">
        <v>31</v>
      </c>
      <c r="N35" s="212"/>
      <c r="O35" s="213" t="str">
        <f t="shared" si="4"/>
        <v/>
      </c>
      <c r="P35" s="205">
        <v>34</v>
      </c>
      <c r="Q35" s="206" t="str">
        <f>O3&amp;"-"&amp;P35</f>
        <v>2-34</v>
      </c>
      <c r="R35" s="207" t="s">
        <v>3143</v>
      </c>
      <c r="S35" s="221"/>
      <c r="T35" s="207">
        <f>IFERROR(VLOOKUP(Q35,エリアマスタ!$C$2:$I$2239,5,FALSE),"")</f>
        <v>81</v>
      </c>
      <c r="U35" s="208"/>
      <c r="V35" s="207">
        <f>IFERROR(VLOOKUP(Q35,エリアマスタ!$C$2:$I$2239,6,FALSE),"")</f>
        <v>408</v>
      </c>
      <c r="W35" s="209"/>
      <c r="X35" s="207">
        <f>IFERROR(VLOOKUP(Q35,エリアマスタ!$C$2:$I$2239,7,FALSE),"")</f>
        <v>489</v>
      </c>
      <c r="Y35" s="210">
        <f t="shared" si="2"/>
        <v>0</v>
      </c>
      <c r="Z35" s="211">
        <v>31</v>
      </c>
      <c r="AA35" s="212"/>
      <c r="AB35" s="213" t="str">
        <f t="shared" si="5"/>
        <v/>
      </c>
      <c r="AC35" s="205"/>
      <c r="AD35" s="206"/>
      <c r="AE35" s="207"/>
      <c r="AF35" s="209"/>
      <c r="AG35" s="207" t="str">
        <f>IFERROR(VLOOKUP(AD35,エリアマスタ!$C$2:$I$2239,5,FALSE),"")</f>
        <v/>
      </c>
      <c r="AH35" s="209"/>
      <c r="AI35" s="207" t="str">
        <f>IFERROR(VLOOKUP(AD35,エリアマスタ!$C$2:$I$2239,6,FALSE),"")</f>
        <v/>
      </c>
      <c r="AJ35" s="209"/>
      <c r="AK35" s="207" t="str">
        <f>IFERROR(VLOOKUP(AD35,エリアマスタ!$C$2:$I$2239,7,FALSE),"")</f>
        <v/>
      </c>
      <c r="AL35" s="214">
        <f t="shared" si="3"/>
        <v>0</v>
      </c>
      <c r="AM35" s="211">
        <v>31</v>
      </c>
    </row>
    <row r="36" spans="1:41" ht="13.5" customHeight="1">
      <c r="B36" s="204" t="str">
        <f t="shared" si="6"/>
        <v/>
      </c>
      <c r="C36" s="205"/>
      <c r="D36" s="206"/>
      <c r="E36" s="207"/>
      <c r="F36" s="221"/>
      <c r="G36" s="207" t="str">
        <f>IFERROR(VLOOKUP(D36,エリアマスタ!$C$2:$I$2239,5,FALSE),"")</f>
        <v/>
      </c>
      <c r="H36" s="209"/>
      <c r="I36" s="207" t="str">
        <f>IFERROR(VLOOKUP(D36,エリアマスタ!$C$2:$I$2239,6,FALSE),"")</f>
        <v/>
      </c>
      <c r="J36" s="209"/>
      <c r="K36" s="207" t="str">
        <f>IFERROR(VLOOKUP(D36,エリアマスタ!$C$2:$I$2239,7,FALSE),"")</f>
        <v/>
      </c>
      <c r="L36" s="210">
        <f t="shared" si="1"/>
        <v>0</v>
      </c>
      <c r="M36" s="215">
        <v>32</v>
      </c>
      <c r="N36" s="212"/>
      <c r="O36" s="213" t="str">
        <f t="shared" ref="O36:O37" si="7">IF(Y36&gt;1,"●","")</f>
        <v/>
      </c>
      <c r="P36" s="205">
        <v>35</v>
      </c>
      <c r="Q36" s="206" t="str">
        <f>O3&amp;"-"&amp;P36</f>
        <v>2-35</v>
      </c>
      <c r="R36" s="207" t="s">
        <v>3144</v>
      </c>
      <c r="S36" s="221"/>
      <c r="T36" s="207">
        <f>IFERROR(VLOOKUP(Q36,エリアマスタ!$C$2:$I$2239,5,FALSE),"")</f>
        <v>30</v>
      </c>
      <c r="U36" s="209"/>
      <c r="V36" s="207">
        <f>IFERROR(VLOOKUP(Q36,エリアマスタ!$C$2:$I$2239,6,FALSE),"")</f>
        <v>592</v>
      </c>
      <c r="W36" s="209"/>
      <c r="X36" s="207">
        <f>IFERROR(VLOOKUP(Q36,エリアマスタ!$C$2:$I$2239,7,FALSE),"")</f>
        <v>622</v>
      </c>
      <c r="Y36" s="210">
        <f t="shared" si="2"/>
        <v>0</v>
      </c>
      <c r="Z36" s="211">
        <v>32</v>
      </c>
      <c r="AA36" s="212"/>
      <c r="AB36" s="213" t="str">
        <f t="shared" si="5"/>
        <v/>
      </c>
      <c r="AC36" s="205"/>
      <c r="AD36" s="206"/>
      <c r="AE36" s="207"/>
      <c r="AF36" s="222"/>
      <c r="AG36" s="207" t="str">
        <f>IFERROR(VLOOKUP(AD36,エリアマスタ!$C$2:$I$2239,5,FALSE),"")</f>
        <v/>
      </c>
      <c r="AH36" s="209"/>
      <c r="AI36" s="207" t="str">
        <f>IFERROR(VLOOKUP(AD36,エリアマスタ!$C$2:$I$2239,6,FALSE),"")</f>
        <v/>
      </c>
      <c r="AJ36" s="209"/>
      <c r="AK36" s="207" t="str">
        <f>IFERROR(VLOOKUP(AD36,エリアマスタ!$C$2:$I$2239,7,FALSE),"")</f>
        <v/>
      </c>
      <c r="AL36" s="214">
        <f t="shared" si="3"/>
        <v>0</v>
      </c>
      <c r="AM36" s="215">
        <v>32</v>
      </c>
    </row>
    <row r="37" spans="1:41" ht="13.5" customHeight="1">
      <c r="B37" s="204" t="str">
        <f t="shared" ref="B37" si="8">IF(L37&gt;1,"●","")</f>
        <v/>
      </c>
      <c r="C37" s="205"/>
      <c r="D37" s="206"/>
      <c r="E37" s="207"/>
      <c r="F37" s="221"/>
      <c r="G37" s="207" t="str">
        <f>IFERROR(VLOOKUP(D37,エリアマスタ!$C$2:$I$2239,5,FALSE),"")</f>
        <v/>
      </c>
      <c r="H37" s="209"/>
      <c r="I37" s="207" t="str">
        <f>IFERROR(VLOOKUP(D37,エリアマスタ!$C$2:$I$2239,6,FALSE),"")</f>
        <v/>
      </c>
      <c r="J37" s="209"/>
      <c r="K37" s="207" t="str">
        <f>IFERROR(VLOOKUP(D37,エリアマスタ!$C$2:$I$2239,7,FALSE),"")</f>
        <v/>
      </c>
      <c r="L37" s="210">
        <f t="shared" si="1"/>
        <v>0</v>
      </c>
      <c r="M37" s="211">
        <v>40</v>
      </c>
      <c r="N37" s="212"/>
      <c r="O37" s="213" t="str">
        <f t="shared" si="7"/>
        <v/>
      </c>
      <c r="P37" s="205"/>
      <c r="Q37" s="206"/>
      <c r="R37" s="207"/>
      <c r="S37" s="221"/>
      <c r="T37" s="207" t="str">
        <f>IFERROR(VLOOKUP(Q37,エリアマスタ!$C$2:$I$2239,5,FALSE),"")</f>
        <v/>
      </c>
      <c r="U37" s="209"/>
      <c r="V37" s="207" t="str">
        <f>IFERROR(VLOOKUP(Q37,エリアマスタ!$C$2:$I$2239,6,FALSE),"")</f>
        <v/>
      </c>
      <c r="W37" s="209"/>
      <c r="X37" s="207" t="str">
        <f>IFERROR(VLOOKUP(Q37,エリアマスタ!$C$2:$I$2239,7,FALSE),"")</f>
        <v/>
      </c>
      <c r="Y37" s="210">
        <f t="shared" si="2"/>
        <v>0</v>
      </c>
      <c r="Z37" s="211">
        <v>40</v>
      </c>
      <c r="AA37" s="212"/>
      <c r="AB37" s="213" t="str">
        <f t="shared" ref="AB37" si="9">IF(AL37&gt;1,"●","")</f>
        <v/>
      </c>
      <c r="AC37" s="205"/>
      <c r="AD37" s="206"/>
      <c r="AE37" s="207"/>
      <c r="AF37" s="223"/>
      <c r="AG37" s="207" t="str">
        <f>IFERROR(VLOOKUP(AD37,エリアマスタ!$C$2:$I$2239,5,FALSE),"")</f>
        <v/>
      </c>
      <c r="AH37" s="209"/>
      <c r="AI37" s="207" t="str">
        <f>IFERROR(VLOOKUP(AD37,エリアマスタ!$C$2:$I$2239,6,FALSE),"")</f>
        <v/>
      </c>
      <c r="AJ37" s="209"/>
      <c r="AK37" s="207" t="str">
        <f>IFERROR(VLOOKUP(AD37,エリアマスタ!$C$2:$I$2239,7,FALSE),"")</f>
        <v/>
      </c>
      <c r="AL37" s="214">
        <f t="shared" si="3"/>
        <v>0</v>
      </c>
      <c r="AM37" s="211">
        <v>40</v>
      </c>
    </row>
    <row r="38" spans="1:41" s="237" customFormat="1" ht="13.5" customHeight="1">
      <c r="A38" s="184"/>
      <c r="B38" s="329" t="s">
        <v>60</v>
      </c>
      <c r="C38" s="330"/>
      <c r="D38" s="224"/>
      <c r="E38" s="225"/>
      <c r="F38" s="226"/>
      <c r="G38" s="227">
        <f>SUM(G5:G37)</f>
        <v>2178</v>
      </c>
      <c r="H38" s="228"/>
      <c r="I38" s="227">
        <f>SUM(I5:I37)</f>
        <v>7345</v>
      </c>
      <c r="J38" s="228"/>
      <c r="K38" s="227">
        <f>SUM(K5:K37)</f>
        <v>9523</v>
      </c>
      <c r="L38" s="227">
        <f>SUM(L5:L37)</f>
        <v>0</v>
      </c>
      <c r="M38" s="229"/>
      <c r="N38" s="212"/>
      <c r="O38" s="331" t="s">
        <v>60</v>
      </c>
      <c r="P38" s="332"/>
      <c r="Q38" s="230"/>
      <c r="R38" s="207"/>
      <c r="S38" s="231"/>
      <c r="T38" s="227">
        <f>SUM(T5:T37)</f>
        <v>2774</v>
      </c>
      <c r="U38" s="228"/>
      <c r="V38" s="227">
        <f>SUM(V5:V37)</f>
        <v>8268</v>
      </c>
      <c r="W38" s="228"/>
      <c r="X38" s="227">
        <f>SUM(X5:X37)</f>
        <v>11042</v>
      </c>
      <c r="Y38" s="227">
        <f>SUM(Y5:Y37)</f>
        <v>0</v>
      </c>
      <c r="Z38" s="232"/>
      <c r="AA38" s="212"/>
      <c r="AB38" s="331" t="s">
        <v>60</v>
      </c>
      <c r="AC38" s="332"/>
      <c r="AD38" s="230"/>
      <c r="AE38" s="233"/>
      <c r="AF38" s="234"/>
      <c r="AG38" s="227">
        <f>SUM(AG5:AG37)</f>
        <v>2869</v>
      </c>
      <c r="AH38" s="228"/>
      <c r="AI38" s="227">
        <f>SUM(AI5:AI37)</f>
        <v>9471</v>
      </c>
      <c r="AJ38" s="228"/>
      <c r="AK38" s="227">
        <f>SUM(AK5:AK37)</f>
        <v>12340</v>
      </c>
      <c r="AL38" s="227">
        <f>SUM(AL5:AL37)</f>
        <v>0</v>
      </c>
      <c r="AM38" s="235"/>
      <c r="AN38" s="236"/>
    </row>
    <row r="39" spans="1:41" ht="13.5" customHeight="1">
      <c r="E39" s="186"/>
      <c r="H39" s="238"/>
      <c r="J39" s="238"/>
      <c r="K39" s="238"/>
      <c r="N39" s="239"/>
      <c r="U39" s="238"/>
      <c r="W39" s="238"/>
      <c r="X39" s="238"/>
      <c r="AA39" s="239"/>
    </row>
    <row r="40" spans="1:41" ht="13.5" customHeight="1">
      <c r="B40" s="320">
        <f>VLOOKUP(E40,地区マスタ!$A$2:$C$159,2,FALSE)</f>
        <v>4</v>
      </c>
      <c r="C40" s="321"/>
      <c r="D40" s="188"/>
      <c r="E40" s="189" t="s">
        <v>3181</v>
      </c>
      <c r="F40" s="288"/>
      <c r="G40" s="191"/>
      <c r="H40" s="191"/>
      <c r="I40" s="191"/>
      <c r="J40" s="191"/>
      <c r="K40" s="191"/>
      <c r="L40" s="289"/>
      <c r="M40" s="192"/>
      <c r="N40" s="193"/>
      <c r="O40" s="320">
        <f>VLOOKUP(R40,地区マスタ!$A$2:$C$159,2,FALSE)</f>
        <v>5</v>
      </c>
      <c r="P40" s="321"/>
      <c r="Q40" s="188"/>
      <c r="R40" s="189" t="s">
        <v>3182</v>
      </c>
      <c r="S40" s="288"/>
      <c r="T40" s="191"/>
      <c r="U40" s="191"/>
      <c r="V40" s="191"/>
      <c r="W40" s="191"/>
      <c r="X40" s="191"/>
      <c r="Y40" s="289"/>
      <c r="Z40" s="192"/>
      <c r="AA40" s="193"/>
      <c r="AB40" s="320">
        <f>VLOOKUP(AE40,地区マスタ!$A$2:$C$159,2,FALSE)</f>
        <v>6</v>
      </c>
      <c r="AC40" s="321"/>
      <c r="AD40" s="188"/>
      <c r="AE40" s="189" t="s">
        <v>3183</v>
      </c>
      <c r="AF40" s="288"/>
      <c r="AG40" s="191"/>
      <c r="AH40" s="191"/>
      <c r="AI40" s="191"/>
      <c r="AJ40" s="191"/>
      <c r="AK40" s="191"/>
      <c r="AL40" s="289"/>
      <c r="AM40" s="192"/>
    </row>
    <row r="41" spans="1:41" s="203" customFormat="1" ht="13.5" customHeight="1">
      <c r="A41" s="184"/>
      <c r="B41" s="322" t="s">
        <v>1557</v>
      </c>
      <c r="C41" s="323"/>
      <c r="D41" s="194" t="s">
        <v>1558</v>
      </c>
      <c r="E41" s="195" t="s">
        <v>2126</v>
      </c>
      <c r="F41" s="196"/>
      <c r="G41" s="197" t="s">
        <v>39</v>
      </c>
      <c r="H41" s="198"/>
      <c r="I41" s="197" t="s">
        <v>40</v>
      </c>
      <c r="J41" s="198"/>
      <c r="K41" s="197" t="s">
        <v>41</v>
      </c>
      <c r="L41" s="199" t="s">
        <v>42</v>
      </c>
      <c r="M41" s="199" t="s">
        <v>176</v>
      </c>
      <c r="N41" s="193"/>
      <c r="O41" s="324" t="s">
        <v>1557</v>
      </c>
      <c r="P41" s="325"/>
      <c r="Q41" s="194" t="s">
        <v>1558</v>
      </c>
      <c r="R41" s="200" t="s">
        <v>2126</v>
      </c>
      <c r="S41" s="198"/>
      <c r="T41" s="197" t="s">
        <v>39</v>
      </c>
      <c r="U41" s="198"/>
      <c r="V41" s="197" t="s">
        <v>40</v>
      </c>
      <c r="W41" s="198"/>
      <c r="X41" s="197" t="s">
        <v>41</v>
      </c>
      <c r="Y41" s="199" t="s">
        <v>42</v>
      </c>
      <c r="Z41" s="199" t="s">
        <v>176</v>
      </c>
      <c r="AA41" s="193"/>
      <c r="AB41" s="324" t="s">
        <v>1557</v>
      </c>
      <c r="AC41" s="325"/>
      <c r="AD41" s="194" t="s">
        <v>1558</v>
      </c>
      <c r="AE41" s="200" t="s">
        <v>2126</v>
      </c>
      <c r="AF41" s="198"/>
      <c r="AG41" s="197" t="s">
        <v>39</v>
      </c>
      <c r="AH41" s="198"/>
      <c r="AI41" s="197" t="s">
        <v>40</v>
      </c>
      <c r="AJ41" s="198"/>
      <c r="AK41" s="197" t="s">
        <v>41</v>
      </c>
      <c r="AL41" s="199" t="s">
        <v>42</v>
      </c>
      <c r="AM41" s="199" t="s">
        <v>176</v>
      </c>
      <c r="AN41" s="201"/>
      <c r="AO41" s="202"/>
    </row>
    <row r="42" spans="1:41" ht="13.5" customHeight="1">
      <c r="B42" s="204" t="str">
        <f t="shared" ref="B42:B78" si="10">IF(L42&gt;1,"●","")</f>
        <v/>
      </c>
      <c r="C42" s="205">
        <v>1</v>
      </c>
      <c r="D42" s="206" t="str">
        <f>B40&amp;"-"&amp;C42</f>
        <v>4-1</v>
      </c>
      <c r="E42" s="207" t="s">
        <v>324</v>
      </c>
      <c r="F42" s="208"/>
      <c r="G42" s="207">
        <f>IFERROR(VLOOKUP(D42,エリアマスタ!$C$2:$I$2239,5,FALSE),"")</f>
        <v>62</v>
      </c>
      <c r="H42" s="209"/>
      <c r="I42" s="207">
        <f>IFERROR(VLOOKUP(D42,エリアマスタ!$C$2:$I$2239,6,FALSE),"")</f>
        <v>257</v>
      </c>
      <c r="J42" s="209"/>
      <c r="K42" s="207">
        <f>IFERROR(VLOOKUP(D42,エリアマスタ!$C$2:$I$2239,7,FALSE),"")</f>
        <v>319</v>
      </c>
      <c r="L42" s="210">
        <f t="shared" ref="L42:L74" si="11">IF(OR(OR(AND(F42="●", H42="●"),AND(F42="●", J42="●")),AND(H42="●", J42="●")),"エラー",IF(F42="●",G42,0)+IF(H42="●",I42,0)+IF(J42="●",K42,0))</f>
        <v>0</v>
      </c>
      <c r="M42" s="211">
        <v>1</v>
      </c>
      <c r="N42" s="212"/>
      <c r="O42" s="213" t="str">
        <f>IF(Y42&gt;1,"●","")</f>
        <v/>
      </c>
      <c r="P42" s="205">
        <v>1</v>
      </c>
      <c r="Q42" s="206" t="str">
        <f>O40&amp;"-"&amp;P42</f>
        <v>5-1</v>
      </c>
      <c r="R42" s="207" t="s">
        <v>347</v>
      </c>
      <c r="S42" s="209"/>
      <c r="T42" s="207">
        <f>IFERROR(VLOOKUP(Q42,エリアマスタ!$C$2:$I$2239,5,FALSE),"")</f>
        <v>60</v>
      </c>
      <c r="U42" s="208"/>
      <c r="V42" s="207">
        <f>IFERROR(VLOOKUP(Q42,エリアマスタ!$C$2:$I$2239,6,FALSE),"")</f>
        <v>489</v>
      </c>
      <c r="W42" s="209"/>
      <c r="X42" s="207">
        <f>IFERROR(VLOOKUP(Q42,エリアマスタ!$C$2:$I$2239,7,FALSE),"")</f>
        <v>549</v>
      </c>
      <c r="Y42" s="210">
        <f t="shared" ref="Y42:Y68" si="12">IF(OR(OR(AND(S42="●", U42="●"),AND(S42="●", W42="●")),AND(U42="●", W42="●")),"エラー",IF(S42="●",T42,0)+IF(U42="●",V42,0)+IF(W42="●",X42,0))</f>
        <v>0</v>
      </c>
      <c r="Z42" s="211">
        <v>1</v>
      </c>
      <c r="AA42" s="212"/>
      <c r="AB42" s="213" t="str">
        <f>IF(AL42&gt;1,"●","")</f>
        <v/>
      </c>
      <c r="AC42" s="205">
        <v>1</v>
      </c>
      <c r="AD42" s="206" t="str">
        <f>AB40&amp;"-"&amp;AC42</f>
        <v>6-1</v>
      </c>
      <c r="AE42" s="207" t="s">
        <v>82</v>
      </c>
      <c r="AF42" s="209"/>
      <c r="AG42" s="207">
        <f>IFERROR(VLOOKUP(AD42,エリアマスタ!$C$2:$I$2239,5,FALSE),"")</f>
        <v>99</v>
      </c>
      <c r="AH42" s="209"/>
      <c r="AI42" s="207">
        <f>IFERROR(VLOOKUP(AD42,エリアマスタ!$C$2:$I$2239,6,FALSE),"")</f>
        <v>169</v>
      </c>
      <c r="AJ42" s="208"/>
      <c r="AK42" s="207">
        <f>IFERROR(VLOOKUP(AD42,エリアマスタ!$C$2:$I$2239,7,FALSE),"")</f>
        <v>268</v>
      </c>
      <c r="AL42" s="214">
        <f t="shared" ref="AL42:AL78" si="13">IF(OR(OR(AND(AF42="●", AH42="●"),AND(AF42="●", AJ42="●")),AND(AH42="●", AJ42="●")),"エラー",IF(AF42="●",AG42,0)+IF(AH42="●",AI42,0)+IF(AJ42="●",AK42,0))</f>
        <v>0</v>
      </c>
      <c r="AM42" s="211">
        <v>1</v>
      </c>
    </row>
    <row r="43" spans="1:41" ht="13.5" customHeight="1">
      <c r="B43" s="204" t="str">
        <f t="shared" si="10"/>
        <v/>
      </c>
      <c r="C43" s="205">
        <v>2</v>
      </c>
      <c r="D43" s="206" t="str">
        <f>B40&amp;"-"&amp;C43</f>
        <v>4-2</v>
      </c>
      <c r="E43" s="207" t="s">
        <v>325</v>
      </c>
      <c r="F43" s="208"/>
      <c r="G43" s="207">
        <f>IFERROR(VLOOKUP(D43,エリアマスタ!$C$2:$I$2239,5,FALSE),"")</f>
        <v>63</v>
      </c>
      <c r="H43" s="209"/>
      <c r="I43" s="207">
        <f>IFERROR(VLOOKUP(D43,エリアマスタ!$C$2:$I$2239,6,FALSE),"")</f>
        <v>228</v>
      </c>
      <c r="J43" s="209"/>
      <c r="K43" s="207">
        <f>IFERROR(VLOOKUP(D43,エリアマスタ!$C$2:$I$2239,7,FALSE),"")</f>
        <v>291</v>
      </c>
      <c r="L43" s="210">
        <f t="shared" si="11"/>
        <v>0</v>
      </c>
      <c r="M43" s="215">
        <v>2</v>
      </c>
      <c r="N43" s="212"/>
      <c r="O43" s="213" t="str">
        <f>IF(Y43&gt;1,"●","")</f>
        <v/>
      </c>
      <c r="P43" s="205">
        <v>2</v>
      </c>
      <c r="Q43" s="206" t="str">
        <f>O40&amp;"-"&amp;P43</f>
        <v>5-2</v>
      </c>
      <c r="R43" s="207" t="s">
        <v>348</v>
      </c>
      <c r="S43" s="209"/>
      <c r="T43" s="207">
        <f>IFERROR(VLOOKUP(Q43,エリアマスタ!$C$2:$I$2239,5,FALSE),"")</f>
        <v>151</v>
      </c>
      <c r="U43" s="209"/>
      <c r="V43" s="207">
        <f>IFERROR(VLOOKUP(Q43,エリアマスタ!$C$2:$I$2239,6,FALSE),"")</f>
        <v>487</v>
      </c>
      <c r="W43" s="209"/>
      <c r="X43" s="207">
        <f>IFERROR(VLOOKUP(Q43,エリアマスタ!$C$2:$I$2239,7,FALSE),"")</f>
        <v>638</v>
      </c>
      <c r="Y43" s="210">
        <f t="shared" si="12"/>
        <v>0</v>
      </c>
      <c r="Z43" s="215">
        <v>2</v>
      </c>
      <c r="AA43" s="212"/>
      <c r="AB43" s="213" t="str">
        <f>IF(AL43&gt;1,"●","")</f>
        <v/>
      </c>
      <c r="AC43" s="205">
        <v>2</v>
      </c>
      <c r="AD43" s="206" t="str">
        <f>AB40&amp;"-"&amp;AC43</f>
        <v>6-2</v>
      </c>
      <c r="AE43" s="207" t="s">
        <v>84</v>
      </c>
      <c r="AF43" s="209"/>
      <c r="AG43" s="207">
        <f>IFERROR(VLOOKUP(AD43,エリアマスタ!$C$2:$I$2239,5,FALSE),"")</f>
        <v>86</v>
      </c>
      <c r="AH43" s="209"/>
      <c r="AI43" s="207">
        <f>IFERROR(VLOOKUP(AD43,エリアマスタ!$C$2:$I$2239,6,FALSE),"")</f>
        <v>144</v>
      </c>
      <c r="AJ43" s="208"/>
      <c r="AK43" s="207">
        <f>IFERROR(VLOOKUP(AD43,エリアマスタ!$C$2:$I$2239,7,FALSE),"")</f>
        <v>230</v>
      </c>
      <c r="AL43" s="214">
        <f t="shared" si="13"/>
        <v>0</v>
      </c>
      <c r="AM43" s="215">
        <v>2</v>
      </c>
    </row>
    <row r="44" spans="1:41" ht="13.5" customHeight="1">
      <c r="B44" s="204" t="str">
        <f t="shared" si="10"/>
        <v/>
      </c>
      <c r="C44" s="205">
        <v>3</v>
      </c>
      <c r="D44" s="206" t="str">
        <f>B40&amp;"-"&amp;C44</f>
        <v>4-3</v>
      </c>
      <c r="E44" s="207" t="s">
        <v>326</v>
      </c>
      <c r="F44" s="208"/>
      <c r="G44" s="207">
        <f>IFERROR(VLOOKUP(D44,エリアマスタ!$C$2:$I$2239,5,FALSE),"")</f>
        <v>88</v>
      </c>
      <c r="H44" s="209"/>
      <c r="I44" s="207">
        <f>IFERROR(VLOOKUP(D44,エリアマスタ!$C$2:$I$2239,6,FALSE),"")</f>
        <v>349</v>
      </c>
      <c r="J44" s="209"/>
      <c r="K44" s="207">
        <f>IFERROR(VLOOKUP(D44,エリアマスタ!$C$2:$I$2239,7,FALSE),"")</f>
        <v>437</v>
      </c>
      <c r="L44" s="210">
        <f t="shared" si="11"/>
        <v>0</v>
      </c>
      <c r="M44" s="215">
        <v>3</v>
      </c>
      <c r="N44" s="212"/>
      <c r="O44" s="213" t="str">
        <f t="shared" ref="O44:O78" si="14">IF(Y44&gt;1,"●","")</f>
        <v/>
      </c>
      <c r="P44" s="205">
        <v>3</v>
      </c>
      <c r="Q44" s="206" t="str">
        <f>O40&amp;"-"&amp;P44</f>
        <v>5-3</v>
      </c>
      <c r="R44" s="207" t="s">
        <v>349</v>
      </c>
      <c r="S44" s="209"/>
      <c r="T44" s="207">
        <f>IFERROR(VLOOKUP(Q44,エリアマスタ!$C$2:$I$2239,5,FALSE),"")</f>
        <v>134</v>
      </c>
      <c r="U44" s="209"/>
      <c r="V44" s="207">
        <f>IFERROR(VLOOKUP(Q44,エリアマスタ!$C$2:$I$2239,6,FALSE),"")</f>
        <v>152</v>
      </c>
      <c r="W44" s="209"/>
      <c r="X44" s="207">
        <f>IFERROR(VLOOKUP(Q44,エリアマスタ!$C$2:$I$2239,7,FALSE),"")</f>
        <v>286</v>
      </c>
      <c r="Y44" s="210">
        <f t="shared" si="12"/>
        <v>0</v>
      </c>
      <c r="Z44" s="215">
        <v>3</v>
      </c>
      <c r="AA44" s="212"/>
      <c r="AB44" s="213" t="str">
        <f t="shared" ref="AB44:AB78" si="15">IF(AL44&gt;1,"●","")</f>
        <v/>
      </c>
      <c r="AC44" s="205">
        <v>3</v>
      </c>
      <c r="AD44" s="206" t="str">
        <f>AB40&amp;"-"&amp;AC44</f>
        <v>6-3</v>
      </c>
      <c r="AE44" s="207" t="s">
        <v>366</v>
      </c>
      <c r="AF44" s="209"/>
      <c r="AG44" s="207">
        <f>IFERROR(VLOOKUP(AD44,エリアマスタ!$C$2:$I$2239,5,FALSE),"")</f>
        <v>158</v>
      </c>
      <c r="AH44" s="209"/>
      <c r="AI44" s="207">
        <f>IFERROR(VLOOKUP(AD44,エリアマスタ!$C$2:$I$2239,6,FALSE),"")</f>
        <v>120</v>
      </c>
      <c r="AJ44" s="208"/>
      <c r="AK44" s="207">
        <f>IFERROR(VLOOKUP(AD44,エリアマスタ!$C$2:$I$2239,7,FALSE),"")</f>
        <v>278</v>
      </c>
      <c r="AL44" s="214">
        <f t="shared" si="13"/>
        <v>0</v>
      </c>
      <c r="AM44" s="215">
        <v>3</v>
      </c>
    </row>
    <row r="45" spans="1:41" ht="13.5" customHeight="1">
      <c r="B45" s="204" t="str">
        <f t="shared" si="10"/>
        <v/>
      </c>
      <c r="C45" s="205">
        <v>4</v>
      </c>
      <c r="D45" s="206" t="str">
        <f>B40&amp;"-"&amp;C45</f>
        <v>4-4</v>
      </c>
      <c r="E45" s="207" t="s">
        <v>327</v>
      </c>
      <c r="F45" s="208"/>
      <c r="G45" s="207">
        <f>IFERROR(VLOOKUP(D45,エリアマスタ!$C$2:$I$2239,5,FALSE),"")</f>
        <v>11</v>
      </c>
      <c r="H45" s="209"/>
      <c r="I45" s="207">
        <f>IFERROR(VLOOKUP(D45,エリアマスタ!$C$2:$I$2239,6,FALSE),"")</f>
        <v>149</v>
      </c>
      <c r="J45" s="209"/>
      <c r="K45" s="207">
        <f>IFERROR(VLOOKUP(D45,エリアマスタ!$C$2:$I$2239,7,FALSE),"")</f>
        <v>160</v>
      </c>
      <c r="L45" s="210">
        <f t="shared" si="11"/>
        <v>0</v>
      </c>
      <c r="M45" s="211">
        <v>4</v>
      </c>
      <c r="N45" s="212"/>
      <c r="O45" s="213" t="str">
        <f t="shared" si="14"/>
        <v/>
      </c>
      <c r="P45" s="205">
        <v>4</v>
      </c>
      <c r="Q45" s="206" t="str">
        <f>O40&amp;"-"&amp;P45</f>
        <v>5-4</v>
      </c>
      <c r="R45" s="207" t="s">
        <v>350</v>
      </c>
      <c r="S45" s="209"/>
      <c r="T45" s="207">
        <f>IFERROR(VLOOKUP(Q45,エリアマスタ!$C$2:$I$2239,5,FALSE),"")</f>
        <v>97</v>
      </c>
      <c r="U45" s="208"/>
      <c r="V45" s="207">
        <f>IFERROR(VLOOKUP(Q45,エリアマスタ!$C$2:$I$2239,6,FALSE),"")</f>
        <v>183</v>
      </c>
      <c r="W45" s="209"/>
      <c r="X45" s="207">
        <f>IFERROR(VLOOKUP(Q45,エリアマスタ!$C$2:$I$2239,7,FALSE),"")</f>
        <v>280</v>
      </c>
      <c r="Y45" s="210">
        <f t="shared" si="12"/>
        <v>0</v>
      </c>
      <c r="Z45" s="211">
        <v>4</v>
      </c>
      <c r="AA45" s="212"/>
      <c r="AB45" s="213" t="str">
        <f t="shared" si="15"/>
        <v/>
      </c>
      <c r="AC45" s="205">
        <v>4</v>
      </c>
      <c r="AD45" s="206" t="str">
        <f>AB40&amp;"-"&amp;AC45</f>
        <v>6-4</v>
      </c>
      <c r="AE45" s="207" t="s">
        <v>248</v>
      </c>
      <c r="AF45" s="209"/>
      <c r="AG45" s="207">
        <f>IFERROR(VLOOKUP(AD45,エリアマスタ!$C$2:$I$2239,5,FALSE),"")</f>
        <v>115</v>
      </c>
      <c r="AH45" s="209"/>
      <c r="AI45" s="207">
        <f>IFERROR(VLOOKUP(AD45,エリアマスタ!$C$2:$I$2239,6,FALSE),"")</f>
        <v>130</v>
      </c>
      <c r="AJ45" s="208"/>
      <c r="AK45" s="207">
        <f>IFERROR(VLOOKUP(AD45,エリアマスタ!$C$2:$I$2239,7,FALSE),"")</f>
        <v>245</v>
      </c>
      <c r="AL45" s="214">
        <f t="shared" si="13"/>
        <v>0</v>
      </c>
      <c r="AM45" s="211">
        <v>4</v>
      </c>
    </row>
    <row r="46" spans="1:41" ht="13.5" customHeight="1">
      <c r="B46" s="204" t="str">
        <f t="shared" si="10"/>
        <v/>
      </c>
      <c r="C46" s="205">
        <v>5</v>
      </c>
      <c r="D46" s="206" t="str">
        <f>B40&amp;"-"&amp;C46</f>
        <v>4-5</v>
      </c>
      <c r="E46" s="207" t="s">
        <v>328</v>
      </c>
      <c r="F46" s="208"/>
      <c r="G46" s="207">
        <f>IFERROR(VLOOKUP(D46,エリアマスタ!$C$2:$I$2239,5,FALSE),"")</f>
        <v>147</v>
      </c>
      <c r="H46" s="209"/>
      <c r="I46" s="207">
        <f>IFERROR(VLOOKUP(D46,エリアマスタ!$C$2:$I$2239,6,FALSE),"")</f>
        <v>144</v>
      </c>
      <c r="J46" s="209"/>
      <c r="K46" s="207">
        <f>IFERROR(VLOOKUP(D46,エリアマスタ!$C$2:$I$2239,7,FALSE),"")</f>
        <v>291</v>
      </c>
      <c r="L46" s="210">
        <f t="shared" si="11"/>
        <v>0</v>
      </c>
      <c r="M46" s="215">
        <v>5</v>
      </c>
      <c r="N46" s="212"/>
      <c r="O46" s="213" t="str">
        <f t="shared" si="14"/>
        <v/>
      </c>
      <c r="P46" s="205">
        <v>5</v>
      </c>
      <c r="Q46" s="206" t="str">
        <f>O40&amp;"-"&amp;P46</f>
        <v>5-5</v>
      </c>
      <c r="R46" s="207" t="s">
        <v>351</v>
      </c>
      <c r="S46" s="209"/>
      <c r="T46" s="207">
        <f>IFERROR(VLOOKUP(Q46,エリアマスタ!$C$2:$I$2239,5,FALSE),"")</f>
        <v>180</v>
      </c>
      <c r="U46" s="208"/>
      <c r="V46" s="207">
        <f>IFERROR(VLOOKUP(Q46,エリアマスタ!$C$2:$I$2239,6,FALSE),"")</f>
        <v>80</v>
      </c>
      <c r="W46" s="209"/>
      <c r="X46" s="207">
        <f>IFERROR(VLOOKUP(Q46,エリアマスタ!$C$2:$I$2239,7,FALSE),"")</f>
        <v>260</v>
      </c>
      <c r="Y46" s="210">
        <f t="shared" si="12"/>
        <v>0</v>
      </c>
      <c r="Z46" s="215">
        <v>5</v>
      </c>
      <c r="AA46" s="212"/>
      <c r="AB46" s="213" t="str">
        <f t="shared" si="15"/>
        <v/>
      </c>
      <c r="AC46" s="205">
        <v>5</v>
      </c>
      <c r="AD46" s="206" t="str">
        <f>AB40&amp;"-"&amp;AC46</f>
        <v>6-5</v>
      </c>
      <c r="AE46" s="207" t="s">
        <v>367</v>
      </c>
      <c r="AF46" s="209"/>
      <c r="AG46" s="207">
        <f>IFERROR(VLOOKUP(AD46,エリアマスタ!$C$2:$I$2239,5,FALSE),"")</f>
        <v>169</v>
      </c>
      <c r="AH46" s="209"/>
      <c r="AI46" s="207">
        <f>IFERROR(VLOOKUP(AD46,エリアマスタ!$C$2:$I$2239,6,FALSE),"")</f>
        <v>150</v>
      </c>
      <c r="AJ46" s="208"/>
      <c r="AK46" s="207">
        <f>IFERROR(VLOOKUP(AD46,エリアマスタ!$C$2:$I$2239,7,FALSE),"")</f>
        <v>319</v>
      </c>
      <c r="AL46" s="214">
        <f t="shared" si="13"/>
        <v>0</v>
      </c>
      <c r="AM46" s="215">
        <v>5</v>
      </c>
    </row>
    <row r="47" spans="1:41" ht="13.5" customHeight="1">
      <c r="B47" s="204" t="str">
        <f t="shared" si="10"/>
        <v/>
      </c>
      <c r="C47" s="205">
        <v>6</v>
      </c>
      <c r="D47" s="206" t="str">
        <f>B40&amp;"-"&amp;C47</f>
        <v>4-6</v>
      </c>
      <c r="E47" s="207" t="s">
        <v>64</v>
      </c>
      <c r="F47" s="208"/>
      <c r="G47" s="207">
        <f>IFERROR(VLOOKUP(D47,エリアマスタ!$C$2:$I$2239,5,FALSE),"")</f>
        <v>89</v>
      </c>
      <c r="H47" s="209"/>
      <c r="I47" s="207">
        <f>IFERROR(VLOOKUP(D47,エリアマスタ!$C$2:$I$2239,6,FALSE),"")</f>
        <v>300</v>
      </c>
      <c r="J47" s="209"/>
      <c r="K47" s="207">
        <f>IFERROR(VLOOKUP(D47,エリアマスタ!$C$2:$I$2239,7,FALSE),"")</f>
        <v>389</v>
      </c>
      <c r="L47" s="210">
        <f t="shared" si="11"/>
        <v>0</v>
      </c>
      <c r="M47" s="215">
        <v>6</v>
      </c>
      <c r="N47" s="212"/>
      <c r="O47" s="213" t="str">
        <f t="shared" si="14"/>
        <v/>
      </c>
      <c r="P47" s="205">
        <v>6</v>
      </c>
      <c r="Q47" s="206" t="str">
        <f>O40&amp;"-"&amp;P47</f>
        <v>5-6</v>
      </c>
      <c r="R47" s="207" t="s">
        <v>352</v>
      </c>
      <c r="S47" s="209"/>
      <c r="T47" s="207">
        <f>IFERROR(VLOOKUP(Q47,エリアマスタ!$C$2:$I$2239,5,FALSE),"")</f>
        <v>73</v>
      </c>
      <c r="U47" s="208"/>
      <c r="V47" s="207">
        <f>IFERROR(VLOOKUP(Q47,エリアマスタ!$C$2:$I$2239,6,FALSE),"")</f>
        <v>225</v>
      </c>
      <c r="W47" s="209"/>
      <c r="X47" s="207">
        <f>IFERROR(VLOOKUP(Q47,エリアマスタ!$C$2:$I$2239,7,FALSE),"")</f>
        <v>298</v>
      </c>
      <c r="Y47" s="210">
        <f t="shared" si="12"/>
        <v>0</v>
      </c>
      <c r="Z47" s="215">
        <v>6</v>
      </c>
      <c r="AA47" s="212"/>
      <c r="AB47" s="213" t="str">
        <f t="shared" si="15"/>
        <v/>
      </c>
      <c r="AC47" s="205">
        <v>6</v>
      </c>
      <c r="AD47" s="206" t="str">
        <f>AB40&amp;"-"&amp;AC47</f>
        <v>6-6</v>
      </c>
      <c r="AE47" s="207" t="s">
        <v>368</v>
      </c>
      <c r="AF47" s="209"/>
      <c r="AG47" s="207">
        <f>IFERROR(VLOOKUP(AD47,エリアマスタ!$C$2:$I$2239,5,FALSE),"")</f>
        <v>153</v>
      </c>
      <c r="AH47" s="209"/>
      <c r="AI47" s="207">
        <f>IFERROR(VLOOKUP(AD47,エリアマスタ!$C$2:$I$2239,6,FALSE),"")</f>
        <v>138</v>
      </c>
      <c r="AJ47" s="208"/>
      <c r="AK47" s="207">
        <f>IFERROR(VLOOKUP(AD47,エリアマスタ!$C$2:$I$2239,7,FALSE),"")</f>
        <v>291</v>
      </c>
      <c r="AL47" s="214">
        <f t="shared" si="13"/>
        <v>0</v>
      </c>
      <c r="AM47" s="215">
        <v>6</v>
      </c>
    </row>
    <row r="48" spans="1:41" ht="13.5" customHeight="1">
      <c r="B48" s="204" t="str">
        <f t="shared" si="10"/>
        <v/>
      </c>
      <c r="C48" s="205">
        <v>7</v>
      </c>
      <c r="D48" s="206" t="str">
        <f>B40&amp;"-"&amp;C48</f>
        <v>4-7</v>
      </c>
      <c r="E48" s="207" t="s">
        <v>329</v>
      </c>
      <c r="F48" s="208"/>
      <c r="G48" s="207">
        <f>IFERROR(VLOOKUP(D48,エリアマスタ!$C$2:$I$2239,5,FALSE),"")</f>
        <v>81</v>
      </c>
      <c r="H48" s="209"/>
      <c r="I48" s="207">
        <f>IFERROR(VLOOKUP(D48,エリアマスタ!$C$2:$I$2239,6,FALSE),"")</f>
        <v>541</v>
      </c>
      <c r="J48" s="209"/>
      <c r="K48" s="207">
        <f>IFERROR(VLOOKUP(D48,エリアマスタ!$C$2:$I$2239,7,FALSE),"")</f>
        <v>622</v>
      </c>
      <c r="L48" s="210">
        <f t="shared" si="11"/>
        <v>0</v>
      </c>
      <c r="M48" s="211">
        <v>7</v>
      </c>
      <c r="N48" s="212"/>
      <c r="O48" s="213" t="str">
        <f t="shared" si="14"/>
        <v/>
      </c>
      <c r="P48" s="205">
        <v>7</v>
      </c>
      <c r="Q48" s="206" t="str">
        <f>O40&amp;"-"&amp;P48</f>
        <v>5-7</v>
      </c>
      <c r="R48" s="207" t="s">
        <v>353</v>
      </c>
      <c r="S48" s="209"/>
      <c r="T48" s="207">
        <f>IFERROR(VLOOKUP(Q48,エリアマスタ!$C$2:$I$2239,5,FALSE),"")</f>
        <v>183</v>
      </c>
      <c r="U48" s="208"/>
      <c r="V48" s="207">
        <f>IFERROR(VLOOKUP(Q48,エリアマスタ!$C$2:$I$2239,6,FALSE),"")</f>
        <v>224</v>
      </c>
      <c r="W48" s="209"/>
      <c r="X48" s="207">
        <f>IFERROR(VLOOKUP(Q48,エリアマスタ!$C$2:$I$2239,7,FALSE),"")</f>
        <v>407</v>
      </c>
      <c r="Y48" s="210">
        <f t="shared" si="12"/>
        <v>0</v>
      </c>
      <c r="Z48" s="211">
        <v>7</v>
      </c>
      <c r="AA48" s="212"/>
      <c r="AB48" s="213" t="str">
        <f t="shared" si="15"/>
        <v/>
      </c>
      <c r="AC48" s="205">
        <v>7</v>
      </c>
      <c r="AD48" s="206" t="str">
        <f>AB40&amp;"-"&amp;AC48</f>
        <v>6-7</v>
      </c>
      <c r="AE48" s="207" t="s">
        <v>369</v>
      </c>
      <c r="AF48" s="209"/>
      <c r="AG48" s="207">
        <f>IFERROR(VLOOKUP(AD48,エリアマスタ!$C$2:$I$2239,5,FALSE),"")</f>
        <v>280</v>
      </c>
      <c r="AH48" s="209"/>
      <c r="AI48" s="207">
        <f>IFERROR(VLOOKUP(AD48,エリアマスタ!$C$2:$I$2239,6,FALSE),"")</f>
        <v>58</v>
      </c>
      <c r="AJ48" s="208"/>
      <c r="AK48" s="207">
        <f>IFERROR(VLOOKUP(AD48,エリアマスタ!$C$2:$I$2239,7,FALSE),"")</f>
        <v>338</v>
      </c>
      <c r="AL48" s="214">
        <f t="shared" si="13"/>
        <v>0</v>
      </c>
      <c r="AM48" s="211">
        <v>7</v>
      </c>
    </row>
    <row r="49" spans="1:40" ht="13.5" customHeight="1">
      <c r="B49" s="204" t="str">
        <f t="shared" si="10"/>
        <v/>
      </c>
      <c r="C49" s="205">
        <v>8</v>
      </c>
      <c r="D49" s="206" t="str">
        <f>B40&amp;"-"&amp;C49</f>
        <v>4-8</v>
      </c>
      <c r="E49" s="207" t="s">
        <v>330</v>
      </c>
      <c r="F49" s="208"/>
      <c r="G49" s="207">
        <f>IFERROR(VLOOKUP(D49,エリアマスタ!$C$2:$I$2239,5,FALSE),"")</f>
        <v>58</v>
      </c>
      <c r="H49" s="209"/>
      <c r="I49" s="207">
        <f>IFERROR(VLOOKUP(D49,エリアマスタ!$C$2:$I$2239,6,FALSE),"")</f>
        <v>113</v>
      </c>
      <c r="J49" s="209"/>
      <c r="K49" s="207">
        <f>IFERROR(VLOOKUP(D49,エリアマスタ!$C$2:$I$2239,7,FALSE),"")</f>
        <v>171</v>
      </c>
      <c r="L49" s="210">
        <f t="shared" si="11"/>
        <v>0</v>
      </c>
      <c r="M49" s="215">
        <v>8</v>
      </c>
      <c r="N49" s="212"/>
      <c r="O49" s="213" t="str">
        <f t="shared" si="14"/>
        <v/>
      </c>
      <c r="P49" s="205">
        <v>8</v>
      </c>
      <c r="Q49" s="206" t="str">
        <f>O40&amp;"-"&amp;P49</f>
        <v>5-8</v>
      </c>
      <c r="R49" s="216" t="s">
        <v>354</v>
      </c>
      <c r="S49" s="209"/>
      <c r="T49" s="207">
        <f>IFERROR(VLOOKUP(Q49,エリアマスタ!$C$2:$I$2239,5,FALSE),"")</f>
        <v>30</v>
      </c>
      <c r="U49" s="208"/>
      <c r="V49" s="207">
        <f>IFERROR(VLOOKUP(Q49,エリアマスタ!$C$2:$I$2239,6,FALSE),"")</f>
        <v>330</v>
      </c>
      <c r="W49" s="209"/>
      <c r="X49" s="207">
        <f>IFERROR(VLOOKUP(Q49,エリアマスタ!$C$2:$I$2239,7,FALSE),"")</f>
        <v>360</v>
      </c>
      <c r="Y49" s="210">
        <f t="shared" si="12"/>
        <v>0</v>
      </c>
      <c r="Z49" s="215">
        <v>8</v>
      </c>
      <c r="AA49" s="212"/>
      <c r="AB49" s="213" t="str">
        <f t="shared" si="15"/>
        <v/>
      </c>
      <c r="AC49" s="205">
        <v>8</v>
      </c>
      <c r="AD49" s="206" t="str">
        <f>AB40&amp;"-"&amp;AC49</f>
        <v>6-8</v>
      </c>
      <c r="AE49" s="207" t="s">
        <v>370</v>
      </c>
      <c r="AF49" s="209"/>
      <c r="AG49" s="207">
        <f>IFERROR(VLOOKUP(AD49,エリアマスタ!$C$2:$I$2239,5,FALSE),"")</f>
        <v>214</v>
      </c>
      <c r="AH49" s="209"/>
      <c r="AI49" s="207">
        <f>IFERROR(VLOOKUP(AD49,エリアマスタ!$C$2:$I$2239,6,FALSE),"")</f>
        <v>142</v>
      </c>
      <c r="AJ49" s="208"/>
      <c r="AK49" s="207">
        <f>IFERROR(VLOOKUP(AD49,エリアマスタ!$C$2:$I$2239,7,FALSE),"")</f>
        <v>356</v>
      </c>
      <c r="AL49" s="214">
        <f t="shared" si="13"/>
        <v>0</v>
      </c>
      <c r="AM49" s="215">
        <v>8</v>
      </c>
    </row>
    <row r="50" spans="1:40" ht="13.5" customHeight="1">
      <c r="B50" s="204" t="str">
        <f t="shared" si="10"/>
        <v/>
      </c>
      <c r="C50" s="205">
        <v>9</v>
      </c>
      <c r="D50" s="206" t="str">
        <f>B40&amp;"-"&amp;C50</f>
        <v>4-9</v>
      </c>
      <c r="E50" s="207" t="s">
        <v>65</v>
      </c>
      <c r="F50" s="208"/>
      <c r="G50" s="207">
        <f>IFERROR(VLOOKUP(D50,エリアマスタ!$C$2:$I$2239,5,FALSE),"")</f>
        <v>62</v>
      </c>
      <c r="H50" s="209"/>
      <c r="I50" s="207">
        <f>IFERROR(VLOOKUP(D50,エリアマスタ!$C$2:$I$2239,6,FALSE),"")</f>
        <v>214</v>
      </c>
      <c r="J50" s="209"/>
      <c r="K50" s="207">
        <f>IFERROR(VLOOKUP(D50,エリアマスタ!$C$2:$I$2239,7,FALSE),"")</f>
        <v>276</v>
      </c>
      <c r="L50" s="210">
        <f t="shared" si="11"/>
        <v>0</v>
      </c>
      <c r="M50" s="215">
        <v>9</v>
      </c>
      <c r="N50" s="212"/>
      <c r="O50" s="213" t="str">
        <f t="shared" si="14"/>
        <v/>
      </c>
      <c r="P50" s="205">
        <v>9</v>
      </c>
      <c r="Q50" s="206" t="str">
        <f>O40&amp;"-"&amp;P50</f>
        <v>5-9</v>
      </c>
      <c r="R50" s="207" t="s">
        <v>355</v>
      </c>
      <c r="S50" s="209"/>
      <c r="T50" s="207">
        <f>IFERROR(VLOOKUP(Q50,エリアマスタ!$C$2:$I$2239,5,FALSE),"")</f>
        <v>230</v>
      </c>
      <c r="U50" s="208"/>
      <c r="V50" s="207">
        <f>IFERROR(VLOOKUP(Q50,エリアマスタ!$C$2:$I$2239,6,FALSE),"")</f>
        <v>256</v>
      </c>
      <c r="W50" s="209"/>
      <c r="X50" s="207">
        <f>IFERROR(VLOOKUP(Q50,エリアマスタ!$C$2:$I$2239,7,FALSE),"")</f>
        <v>486</v>
      </c>
      <c r="Y50" s="210">
        <f t="shared" si="12"/>
        <v>0</v>
      </c>
      <c r="Z50" s="215">
        <v>9</v>
      </c>
      <c r="AA50" s="212"/>
      <c r="AB50" s="213" t="str">
        <f t="shared" si="15"/>
        <v/>
      </c>
      <c r="AC50" s="205">
        <v>9</v>
      </c>
      <c r="AD50" s="206" t="str">
        <f>AB40&amp;"-"&amp;AC50</f>
        <v>6-9</v>
      </c>
      <c r="AE50" s="207" t="s">
        <v>371</v>
      </c>
      <c r="AF50" s="209"/>
      <c r="AG50" s="207">
        <f>IFERROR(VLOOKUP(AD50,エリアマスタ!$C$2:$I$2239,5,FALSE),"")</f>
        <v>141</v>
      </c>
      <c r="AH50" s="209"/>
      <c r="AI50" s="207">
        <f>IFERROR(VLOOKUP(AD50,エリアマスタ!$C$2:$I$2239,6,FALSE),"")</f>
        <v>232</v>
      </c>
      <c r="AJ50" s="208"/>
      <c r="AK50" s="207">
        <f>IFERROR(VLOOKUP(AD50,エリアマスタ!$C$2:$I$2239,7,FALSE),"")</f>
        <v>373</v>
      </c>
      <c r="AL50" s="214">
        <f t="shared" si="13"/>
        <v>0</v>
      </c>
      <c r="AM50" s="215">
        <v>9</v>
      </c>
    </row>
    <row r="51" spans="1:40" ht="13.5" customHeight="1">
      <c r="B51" s="204" t="str">
        <f t="shared" si="10"/>
        <v/>
      </c>
      <c r="C51" s="205">
        <v>10</v>
      </c>
      <c r="D51" s="206" t="str">
        <f>B40&amp;"-"&amp;C51</f>
        <v>4-10</v>
      </c>
      <c r="E51" s="207" t="s">
        <v>66</v>
      </c>
      <c r="F51" s="208"/>
      <c r="G51" s="207">
        <f>IFERROR(VLOOKUP(D51,エリアマスタ!$C$2:$I$2239,5,FALSE),"")</f>
        <v>170</v>
      </c>
      <c r="H51" s="209"/>
      <c r="I51" s="207">
        <f>IFERROR(VLOOKUP(D51,エリアマスタ!$C$2:$I$2239,6,FALSE),"")</f>
        <v>296</v>
      </c>
      <c r="J51" s="209"/>
      <c r="K51" s="207">
        <f>IFERROR(VLOOKUP(D51,エリアマスタ!$C$2:$I$2239,7,FALSE),"")</f>
        <v>466</v>
      </c>
      <c r="L51" s="210">
        <f t="shared" si="11"/>
        <v>0</v>
      </c>
      <c r="M51" s="211">
        <v>10</v>
      </c>
      <c r="N51" s="212"/>
      <c r="O51" s="213" t="str">
        <f t="shared" si="14"/>
        <v/>
      </c>
      <c r="P51" s="205">
        <v>10</v>
      </c>
      <c r="Q51" s="206" t="str">
        <f>O40&amp;"-"&amp;P51</f>
        <v>5-10</v>
      </c>
      <c r="R51" s="207" t="s">
        <v>356</v>
      </c>
      <c r="S51" s="209"/>
      <c r="T51" s="207">
        <f>IFERROR(VLOOKUP(Q51,エリアマスタ!$C$2:$I$2239,5,FALSE),"")</f>
        <v>97</v>
      </c>
      <c r="U51" s="208"/>
      <c r="V51" s="207">
        <f>IFERROR(VLOOKUP(Q51,エリアマスタ!$C$2:$I$2239,6,FALSE),"")</f>
        <v>133</v>
      </c>
      <c r="W51" s="209"/>
      <c r="X51" s="207">
        <f>IFERROR(VLOOKUP(Q51,エリアマスタ!$C$2:$I$2239,7,FALSE),"")</f>
        <v>230</v>
      </c>
      <c r="Y51" s="210">
        <f t="shared" si="12"/>
        <v>0</v>
      </c>
      <c r="Z51" s="211">
        <v>10</v>
      </c>
      <c r="AA51" s="212"/>
      <c r="AB51" s="213" t="str">
        <f t="shared" si="15"/>
        <v/>
      </c>
      <c r="AC51" s="205">
        <v>10</v>
      </c>
      <c r="AD51" s="206" t="str">
        <f>AB40&amp;"-"&amp;AC51</f>
        <v>6-10</v>
      </c>
      <c r="AE51" s="207" t="s">
        <v>372</v>
      </c>
      <c r="AF51" s="209"/>
      <c r="AG51" s="207">
        <f>IFERROR(VLOOKUP(AD51,エリアマスタ!$C$2:$I$2239,5,FALSE),"")</f>
        <v>200</v>
      </c>
      <c r="AH51" s="209"/>
      <c r="AI51" s="207">
        <f>IFERROR(VLOOKUP(AD51,エリアマスタ!$C$2:$I$2239,6,FALSE),"")</f>
        <v>125</v>
      </c>
      <c r="AJ51" s="208"/>
      <c r="AK51" s="207">
        <f>IFERROR(VLOOKUP(AD51,エリアマスタ!$C$2:$I$2239,7,FALSE),"")</f>
        <v>325</v>
      </c>
      <c r="AL51" s="214">
        <f t="shared" si="13"/>
        <v>0</v>
      </c>
      <c r="AM51" s="211">
        <v>10</v>
      </c>
    </row>
    <row r="52" spans="1:40" ht="13.5" customHeight="1">
      <c r="B52" s="204" t="str">
        <f t="shared" si="10"/>
        <v/>
      </c>
      <c r="C52" s="205">
        <v>11</v>
      </c>
      <c r="D52" s="206" t="str">
        <f>B40&amp;"-"&amp;C52</f>
        <v>4-11</v>
      </c>
      <c r="E52" s="207" t="s">
        <v>3323</v>
      </c>
      <c r="F52" s="208"/>
      <c r="G52" s="207">
        <f>IFERROR(VLOOKUP(D52,エリアマスタ!$C$2:$I$2239,5,FALSE),"")</f>
        <v>32</v>
      </c>
      <c r="H52" s="209"/>
      <c r="I52" s="207">
        <f>IFERROR(VLOOKUP(D52,エリアマスタ!$C$2:$I$2239,6,FALSE),"")</f>
        <v>189</v>
      </c>
      <c r="J52" s="209"/>
      <c r="K52" s="207">
        <f>IFERROR(VLOOKUP(D52,エリアマスタ!$C$2:$I$2239,7,FALSE),"")</f>
        <v>221</v>
      </c>
      <c r="L52" s="210">
        <f t="shared" si="11"/>
        <v>0</v>
      </c>
      <c r="M52" s="215">
        <v>11</v>
      </c>
      <c r="N52" s="212"/>
      <c r="O52" s="213" t="str">
        <f t="shared" si="14"/>
        <v/>
      </c>
      <c r="P52" s="205">
        <v>11</v>
      </c>
      <c r="Q52" s="206" t="str">
        <f>O40&amp;"-"&amp;P52</f>
        <v>5-11</v>
      </c>
      <c r="R52" s="207" t="s">
        <v>67</v>
      </c>
      <c r="S52" s="209"/>
      <c r="T52" s="207">
        <f>IFERROR(VLOOKUP(Q52,エリアマスタ!$C$2:$I$2239,5,FALSE),"")</f>
        <v>164</v>
      </c>
      <c r="U52" s="208"/>
      <c r="V52" s="207">
        <f>IFERROR(VLOOKUP(Q52,エリアマスタ!$C$2:$I$2239,6,FALSE),"")</f>
        <v>210</v>
      </c>
      <c r="W52" s="209"/>
      <c r="X52" s="207">
        <f>IFERROR(VLOOKUP(Q52,エリアマスタ!$C$2:$I$2239,7,FALSE),"")</f>
        <v>374</v>
      </c>
      <c r="Y52" s="210">
        <f t="shared" si="12"/>
        <v>0</v>
      </c>
      <c r="Z52" s="215">
        <v>11</v>
      </c>
      <c r="AA52" s="212"/>
      <c r="AB52" s="213" t="str">
        <f t="shared" si="15"/>
        <v/>
      </c>
      <c r="AC52" s="205">
        <v>11</v>
      </c>
      <c r="AD52" s="206" t="str">
        <f>AB40&amp;"-"&amp;AC52</f>
        <v>6-11</v>
      </c>
      <c r="AE52" s="207" t="s">
        <v>373</v>
      </c>
      <c r="AF52" s="209"/>
      <c r="AG52" s="207">
        <f>IFERROR(VLOOKUP(AD52,エリアマスタ!$C$2:$I$2239,5,FALSE),"")</f>
        <v>220</v>
      </c>
      <c r="AH52" s="209"/>
      <c r="AI52" s="207">
        <f>IFERROR(VLOOKUP(AD52,エリアマスタ!$C$2:$I$2239,6,FALSE),"")</f>
        <v>110</v>
      </c>
      <c r="AJ52" s="208"/>
      <c r="AK52" s="207">
        <f>IFERROR(VLOOKUP(AD52,エリアマスタ!$C$2:$I$2239,7,FALSE),"")</f>
        <v>330</v>
      </c>
      <c r="AL52" s="214">
        <f t="shared" si="13"/>
        <v>0</v>
      </c>
      <c r="AM52" s="215">
        <v>11</v>
      </c>
    </row>
    <row r="53" spans="1:40" ht="13.5" customHeight="1">
      <c r="A53" s="217"/>
      <c r="B53" s="204" t="str">
        <f t="shared" si="10"/>
        <v/>
      </c>
      <c r="C53" s="205">
        <v>12</v>
      </c>
      <c r="D53" s="206" t="str">
        <f>B40&amp;"-"&amp;C53</f>
        <v>4-12</v>
      </c>
      <c r="E53" s="207" t="s">
        <v>68</v>
      </c>
      <c r="F53" s="208"/>
      <c r="G53" s="207">
        <f>IFERROR(VLOOKUP(D53,エリアマスタ!$C$2:$I$2239,5,FALSE),"")</f>
        <v>60</v>
      </c>
      <c r="H53" s="209"/>
      <c r="I53" s="207">
        <f>IFERROR(VLOOKUP(D53,エリアマスタ!$C$2:$I$2239,6,FALSE),"")</f>
        <v>220</v>
      </c>
      <c r="J53" s="209"/>
      <c r="K53" s="207">
        <f>IFERROR(VLOOKUP(D53,エリアマスタ!$C$2:$I$2239,7,FALSE),"")</f>
        <v>280</v>
      </c>
      <c r="L53" s="210">
        <f t="shared" si="11"/>
        <v>0</v>
      </c>
      <c r="M53" s="215">
        <v>12</v>
      </c>
      <c r="N53" s="218"/>
      <c r="O53" s="213" t="str">
        <f t="shared" si="14"/>
        <v/>
      </c>
      <c r="P53" s="205">
        <v>12</v>
      </c>
      <c r="Q53" s="206" t="str">
        <f>O40&amp;"-"&amp;P53</f>
        <v>5-12</v>
      </c>
      <c r="R53" s="207" t="s">
        <v>357</v>
      </c>
      <c r="S53" s="209"/>
      <c r="T53" s="207">
        <f>IFERROR(VLOOKUP(Q53,エリアマスタ!$C$2:$I$2239,5,FALSE),"")</f>
        <v>24</v>
      </c>
      <c r="U53" s="208"/>
      <c r="V53" s="207">
        <f>IFERROR(VLOOKUP(Q53,エリアマスタ!$C$2:$I$2239,6,FALSE),"")</f>
        <v>122</v>
      </c>
      <c r="W53" s="209"/>
      <c r="X53" s="207">
        <f>IFERROR(VLOOKUP(Q53,エリアマスタ!$C$2:$I$2239,7,FALSE),"")</f>
        <v>146</v>
      </c>
      <c r="Y53" s="210">
        <f t="shared" si="12"/>
        <v>0</v>
      </c>
      <c r="Z53" s="215">
        <v>12</v>
      </c>
      <c r="AA53" s="218"/>
      <c r="AB53" s="213" t="str">
        <f t="shared" si="15"/>
        <v/>
      </c>
      <c r="AC53" s="205">
        <v>12</v>
      </c>
      <c r="AD53" s="206" t="str">
        <f>AB40&amp;"-"&amp;AC53</f>
        <v>6-12</v>
      </c>
      <c r="AE53" s="207" t="s">
        <v>374</v>
      </c>
      <c r="AF53" s="209"/>
      <c r="AG53" s="207">
        <f>IFERROR(VLOOKUP(AD53,エリアマスタ!$C$2:$I$2239,5,FALSE),"")</f>
        <v>240</v>
      </c>
      <c r="AH53" s="209"/>
      <c r="AI53" s="207">
        <f>IFERROR(VLOOKUP(AD53,エリアマスタ!$C$2:$I$2239,6,FALSE),"")</f>
        <v>130</v>
      </c>
      <c r="AJ53" s="208"/>
      <c r="AK53" s="207">
        <f>IFERROR(VLOOKUP(AD53,エリアマスタ!$C$2:$I$2239,7,FALSE),"")</f>
        <v>370</v>
      </c>
      <c r="AL53" s="214">
        <f t="shared" si="13"/>
        <v>0</v>
      </c>
      <c r="AM53" s="215">
        <v>12</v>
      </c>
    </row>
    <row r="54" spans="1:40" ht="13.5" customHeight="1">
      <c r="A54" s="183"/>
      <c r="B54" s="204" t="str">
        <f t="shared" si="10"/>
        <v/>
      </c>
      <c r="C54" s="205">
        <v>13</v>
      </c>
      <c r="D54" s="206" t="str">
        <f>B40&amp;"-"&amp;C54</f>
        <v>4-13</v>
      </c>
      <c r="E54" s="207" t="s">
        <v>69</v>
      </c>
      <c r="F54" s="208"/>
      <c r="G54" s="207">
        <f>IFERROR(VLOOKUP(D54,エリアマスタ!$C$2:$I$2239,5,FALSE),"")</f>
        <v>46</v>
      </c>
      <c r="H54" s="209"/>
      <c r="I54" s="207">
        <f>IFERROR(VLOOKUP(D54,エリアマスタ!$C$2:$I$2239,6,FALSE),"")</f>
        <v>243</v>
      </c>
      <c r="J54" s="209"/>
      <c r="K54" s="207">
        <f>IFERROR(VLOOKUP(D54,エリアマスタ!$C$2:$I$2239,7,FALSE),"")</f>
        <v>289</v>
      </c>
      <c r="L54" s="210">
        <f t="shared" si="11"/>
        <v>0</v>
      </c>
      <c r="M54" s="211">
        <v>13</v>
      </c>
      <c r="N54" s="212"/>
      <c r="O54" s="213" t="str">
        <f t="shared" si="14"/>
        <v/>
      </c>
      <c r="P54" s="205">
        <v>13</v>
      </c>
      <c r="Q54" s="206" t="str">
        <f>O40&amp;"-"&amp;P54</f>
        <v>5-13</v>
      </c>
      <c r="R54" s="207" t="s">
        <v>358</v>
      </c>
      <c r="S54" s="209"/>
      <c r="T54" s="207">
        <f>IFERROR(VLOOKUP(Q54,エリアマスタ!$C$2:$I$2239,5,FALSE),"")</f>
        <v>84</v>
      </c>
      <c r="U54" s="208"/>
      <c r="V54" s="207">
        <f>IFERROR(VLOOKUP(Q54,エリアマスタ!$C$2:$I$2239,6,FALSE),"")</f>
        <v>404</v>
      </c>
      <c r="W54" s="209"/>
      <c r="X54" s="207">
        <f>IFERROR(VLOOKUP(Q54,エリアマスタ!$C$2:$I$2239,7,FALSE),"")</f>
        <v>488</v>
      </c>
      <c r="Y54" s="210">
        <f t="shared" si="12"/>
        <v>0</v>
      </c>
      <c r="Z54" s="211">
        <v>13</v>
      </c>
      <c r="AA54" s="212"/>
      <c r="AB54" s="213" t="str">
        <f t="shared" si="15"/>
        <v/>
      </c>
      <c r="AC54" s="205">
        <v>13</v>
      </c>
      <c r="AD54" s="206" t="str">
        <f>AB40&amp;"-"&amp;AC54</f>
        <v>6-13</v>
      </c>
      <c r="AE54" s="207" t="s">
        <v>375</v>
      </c>
      <c r="AF54" s="209"/>
      <c r="AG54" s="207">
        <f>IFERROR(VLOOKUP(AD54,エリアマスタ!$C$2:$I$2239,5,FALSE),"")</f>
        <v>395</v>
      </c>
      <c r="AH54" s="209"/>
      <c r="AI54" s="207">
        <f>IFERROR(VLOOKUP(AD54,エリアマスタ!$C$2:$I$2239,6,FALSE),"")</f>
        <v>110</v>
      </c>
      <c r="AJ54" s="208"/>
      <c r="AK54" s="207">
        <f>IFERROR(VLOOKUP(AD54,エリアマスタ!$C$2:$I$2239,7,FALSE),"")</f>
        <v>505</v>
      </c>
      <c r="AL54" s="214">
        <f t="shared" si="13"/>
        <v>0</v>
      </c>
      <c r="AM54" s="211">
        <v>13</v>
      </c>
      <c r="AN54" s="183"/>
    </row>
    <row r="55" spans="1:40" ht="13.5" customHeight="1">
      <c r="A55" s="219"/>
      <c r="B55" s="204" t="str">
        <f t="shared" si="10"/>
        <v/>
      </c>
      <c r="C55" s="205">
        <v>14</v>
      </c>
      <c r="D55" s="206" t="str">
        <f>B40&amp;"-"&amp;C55</f>
        <v>4-14</v>
      </c>
      <c r="E55" s="207" t="s">
        <v>70</v>
      </c>
      <c r="F55" s="208"/>
      <c r="G55" s="207">
        <f>IFERROR(VLOOKUP(D55,エリアマスタ!$C$2:$I$2239,5,FALSE),"")</f>
        <v>73</v>
      </c>
      <c r="H55" s="209"/>
      <c r="I55" s="207">
        <f>IFERROR(VLOOKUP(D55,エリアマスタ!$C$2:$I$2239,6,FALSE),"")</f>
        <v>86</v>
      </c>
      <c r="J55" s="209"/>
      <c r="K55" s="207">
        <f>IFERROR(VLOOKUP(D55,エリアマスタ!$C$2:$I$2239,7,FALSE),"")</f>
        <v>159</v>
      </c>
      <c r="L55" s="210">
        <f t="shared" si="11"/>
        <v>0</v>
      </c>
      <c r="M55" s="215">
        <v>14</v>
      </c>
      <c r="N55" s="212"/>
      <c r="O55" s="213" t="str">
        <f t="shared" si="14"/>
        <v/>
      </c>
      <c r="P55" s="205">
        <v>14</v>
      </c>
      <c r="Q55" s="206" t="str">
        <f>O40&amp;"-"&amp;P55</f>
        <v>5-14</v>
      </c>
      <c r="R55" s="207" t="s">
        <v>359</v>
      </c>
      <c r="S55" s="209"/>
      <c r="T55" s="207">
        <f>IFERROR(VLOOKUP(Q55,エリアマスタ!$C$2:$I$2239,5,FALSE),"")</f>
        <v>73</v>
      </c>
      <c r="U55" s="208"/>
      <c r="V55" s="207">
        <f>IFERROR(VLOOKUP(Q55,エリアマスタ!$C$2:$I$2239,6,FALSE),"")</f>
        <v>35</v>
      </c>
      <c r="W55" s="209"/>
      <c r="X55" s="207">
        <f>IFERROR(VLOOKUP(Q55,エリアマスタ!$C$2:$I$2239,7,FALSE),"")</f>
        <v>108</v>
      </c>
      <c r="Y55" s="210">
        <f t="shared" si="12"/>
        <v>0</v>
      </c>
      <c r="Z55" s="215">
        <v>14</v>
      </c>
      <c r="AA55" s="212"/>
      <c r="AB55" s="213" t="str">
        <f t="shared" si="15"/>
        <v/>
      </c>
      <c r="AC55" s="205">
        <v>14</v>
      </c>
      <c r="AD55" s="206" t="str">
        <f>AB40&amp;"-"&amp;AC55</f>
        <v>6-14</v>
      </c>
      <c r="AE55" s="207" t="s">
        <v>376</v>
      </c>
      <c r="AF55" s="209"/>
      <c r="AG55" s="207">
        <f>IFERROR(VLOOKUP(AD55,エリアマスタ!$C$2:$I$2239,5,FALSE),"")</f>
        <v>300</v>
      </c>
      <c r="AH55" s="209"/>
      <c r="AI55" s="207">
        <f>IFERROR(VLOOKUP(AD55,エリアマスタ!$C$2:$I$2239,6,FALSE),"")</f>
        <v>0</v>
      </c>
      <c r="AJ55" s="208"/>
      <c r="AK55" s="207">
        <f>IFERROR(VLOOKUP(AD55,エリアマスタ!$C$2:$I$2239,7,FALSE),"")</f>
        <v>300</v>
      </c>
      <c r="AL55" s="214">
        <f t="shared" si="13"/>
        <v>0</v>
      </c>
      <c r="AM55" s="215">
        <v>14</v>
      </c>
      <c r="AN55" s="183"/>
    </row>
    <row r="56" spans="1:40" ht="13.5" customHeight="1">
      <c r="A56" s="183"/>
      <c r="B56" s="204" t="str">
        <f t="shared" si="10"/>
        <v/>
      </c>
      <c r="C56" s="205">
        <v>15</v>
      </c>
      <c r="D56" s="206" t="str">
        <f>B40&amp;"-"&amp;C56</f>
        <v>4-15</v>
      </c>
      <c r="E56" s="207" t="s">
        <v>71</v>
      </c>
      <c r="F56" s="208"/>
      <c r="G56" s="207">
        <f>IFERROR(VLOOKUP(D56,エリアマスタ!$C$2:$I$2239,5,FALSE),"")</f>
        <v>40</v>
      </c>
      <c r="H56" s="209"/>
      <c r="I56" s="207">
        <f>IFERROR(VLOOKUP(D56,エリアマスタ!$C$2:$I$2239,6,FALSE),"")</f>
        <v>222</v>
      </c>
      <c r="J56" s="209"/>
      <c r="K56" s="207">
        <f>IFERROR(VLOOKUP(D56,エリアマスタ!$C$2:$I$2239,7,FALSE),"")</f>
        <v>262</v>
      </c>
      <c r="L56" s="210">
        <f t="shared" si="11"/>
        <v>0</v>
      </c>
      <c r="M56" s="215">
        <v>15</v>
      </c>
      <c r="N56" s="212"/>
      <c r="O56" s="213" t="str">
        <f t="shared" si="14"/>
        <v/>
      </c>
      <c r="P56" s="205">
        <v>15</v>
      </c>
      <c r="Q56" s="206" t="str">
        <f>O40&amp;"-"&amp;P56</f>
        <v>5-15</v>
      </c>
      <c r="R56" s="207" t="s">
        <v>1587</v>
      </c>
      <c r="S56" s="209"/>
      <c r="T56" s="207">
        <f>IFERROR(VLOOKUP(Q56,エリアマスタ!$C$2:$I$2239,5,FALSE),"")</f>
        <v>112</v>
      </c>
      <c r="U56" s="208"/>
      <c r="V56" s="207">
        <f>IFERROR(VLOOKUP(Q56,エリアマスタ!$C$2:$I$2239,6,FALSE),"")</f>
        <v>382</v>
      </c>
      <c r="W56" s="209"/>
      <c r="X56" s="207">
        <f>IFERROR(VLOOKUP(Q56,エリアマスタ!$C$2:$I$2239,7,FALSE),"")</f>
        <v>494</v>
      </c>
      <c r="Y56" s="210">
        <f t="shared" si="12"/>
        <v>0</v>
      </c>
      <c r="Z56" s="215">
        <v>15</v>
      </c>
      <c r="AA56" s="212"/>
      <c r="AB56" s="213" t="str">
        <f t="shared" si="15"/>
        <v/>
      </c>
      <c r="AC56" s="205">
        <v>15</v>
      </c>
      <c r="AD56" s="206" t="str">
        <f>AB40&amp;"-"&amp;AC56</f>
        <v>6-15</v>
      </c>
      <c r="AE56" s="207" t="s">
        <v>377</v>
      </c>
      <c r="AF56" s="209"/>
      <c r="AG56" s="207">
        <f>IFERROR(VLOOKUP(AD56,エリアマスタ!$C$2:$I$2239,5,FALSE),"")</f>
        <v>311</v>
      </c>
      <c r="AH56" s="209"/>
      <c r="AI56" s="207">
        <f>IFERROR(VLOOKUP(AD56,エリアマスタ!$C$2:$I$2239,6,FALSE),"")</f>
        <v>164</v>
      </c>
      <c r="AJ56" s="208"/>
      <c r="AK56" s="207">
        <f>IFERROR(VLOOKUP(AD56,エリアマスタ!$C$2:$I$2239,7,FALSE),"")</f>
        <v>475</v>
      </c>
      <c r="AL56" s="214">
        <f t="shared" si="13"/>
        <v>0</v>
      </c>
      <c r="AM56" s="215">
        <v>15</v>
      </c>
      <c r="AN56" s="183"/>
    </row>
    <row r="57" spans="1:40" ht="13.5" customHeight="1">
      <c r="A57" s="183"/>
      <c r="B57" s="204" t="str">
        <f t="shared" si="10"/>
        <v/>
      </c>
      <c r="C57" s="205">
        <v>16</v>
      </c>
      <c r="D57" s="206" t="str">
        <f>B40&amp;"-"&amp;C57</f>
        <v>4-16</v>
      </c>
      <c r="E57" s="207" t="s">
        <v>332</v>
      </c>
      <c r="F57" s="208"/>
      <c r="G57" s="207">
        <f>IFERROR(VLOOKUP(D57,エリアマスタ!$C$2:$I$2239,5,FALSE),"")</f>
        <v>104</v>
      </c>
      <c r="H57" s="209"/>
      <c r="I57" s="207">
        <f>IFERROR(VLOOKUP(D57,エリアマスタ!$C$2:$I$2239,6,FALSE),"")</f>
        <v>331</v>
      </c>
      <c r="J57" s="209"/>
      <c r="K57" s="207">
        <f>IFERROR(VLOOKUP(D57,エリアマスタ!$C$2:$I$2239,7,FALSE),"")</f>
        <v>435</v>
      </c>
      <c r="L57" s="210">
        <f t="shared" si="11"/>
        <v>0</v>
      </c>
      <c r="M57" s="211">
        <v>16</v>
      </c>
      <c r="N57" s="212"/>
      <c r="O57" s="213" t="str">
        <f t="shared" si="14"/>
        <v/>
      </c>
      <c r="P57" s="205">
        <v>16</v>
      </c>
      <c r="Q57" s="206" t="str">
        <f>O40&amp;"-"&amp;P57</f>
        <v>5-16</v>
      </c>
      <c r="R57" s="207" t="s">
        <v>360</v>
      </c>
      <c r="S57" s="209"/>
      <c r="T57" s="207">
        <f>IFERROR(VLOOKUP(Q57,エリアマスタ!$C$2:$I$2239,5,FALSE),"")</f>
        <v>111</v>
      </c>
      <c r="U57" s="208"/>
      <c r="V57" s="207">
        <f>IFERROR(VLOOKUP(Q57,エリアマスタ!$C$2:$I$2239,6,FALSE),"")</f>
        <v>213</v>
      </c>
      <c r="W57" s="209"/>
      <c r="X57" s="207">
        <f>IFERROR(VLOOKUP(Q57,エリアマスタ!$C$2:$I$2239,7,FALSE),"")</f>
        <v>324</v>
      </c>
      <c r="Y57" s="210">
        <f t="shared" si="12"/>
        <v>0</v>
      </c>
      <c r="Z57" s="211">
        <v>16</v>
      </c>
      <c r="AA57" s="212"/>
      <c r="AB57" s="213" t="str">
        <f t="shared" si="15"/>
        <v/>
      </c>
      <c r="AC57" s="205">
        <v>16</v>
      </c>
      <c r="AD57" s="206" t="str">
        <f>AB40&amp;"-"&amp;AC57</f>
        <v>6-16</v>
      </c>
      <c r="AE57" s="207" t="s">
        <v>378</v>
      </c>
      <c r="AF57" s="209"/>
      <c r="AG57" s="207">
        <f>IFERROR(VLOOKUP(AD57,エリアマスタ!$C$2:$I$2239,5,FALSE),"")</f>
        <v>241</v>
      </c>
      <c r="AH57" s="209"/>
      <c r="AI57" s="207">
        <f>IFERROR(VLOOKUP(AD57,エリアマスタ!$C$2:$I$2239,6,FALSE),"")</f>
        <v>79</v>
      </c>
      <c r="AJ57" s="208"/>
      <c r="AK57" s="207">
        <f>IFERROR(VLOOKUP(AD57,エリアマスタ!$C$2:$I$2239,7,FALSE),"")</f>
        <v>320</v>
      </c>
      <c r="AL57" s="214">
        <f t="shared" si="13"/>
        <v>0</v>
      </c>
      <c r="AM57" s="211">
        <v>16</v>
      </c>
      <c r="AN57" s="183"/>
    </row>
    <row r="58" spans="1:40" ht="13.5" customHeight="1">
      <c r="B58" s="204" t="str">
        <f t="shared" si="10"/>
        <v/>
      </c>
      <c r="C58" s="205">
        <v>17</v>
      </c>
      <c r="D58" s="206" t="str">
        <f>B40&amp;"-"&amp;C58</f>
        <v>4-17</v>
      </c>
      <c r="E58" s="207" t="s">
        <v>333</v>
      </c>
      <c r="F58" s="208"/>
      <c r="G58" s="207">
        <f>IFERROR(VLOOKUP(D58,エリアマスタ!$C$2:$I$2239,5,FALSE),"")</f>
        <v>95</v>
      </c>
      <c r="H58" s="209"/>
      <c r="I58" s="207">
        <f>IFERROR(VLOOKUP(D58,エリアマスタ!$C$2:$I$2239,6,FALSE),"")</f>
        <v>125</v>
      </c>
      <c r="J58" s="209"/>
      <c r="K58" s="207">
        <f>IFERROR(VLOOKUP(D58,エリアマスタ!$C$2:$I$2239,7,FALSE),"")</f>
        <v>220</v>
      </c>
      <c r="L58" s="210">
        <f t="shared" si="11"/>
        <v>0</v>
      </c>
      <c r="M58" s="215">
        <v>17</v>
      </c>
      <c r="N58" s="212"/>
      <c r="O58" s="213" t="str">
        <f t="shared" si="14"/>
        <v/>
      </c>
      <c r="P58" s="205">
        <v>17</v>
      </c>
      <c r="Q58" s="206" t="str">
        <f>O40&amp;"-"&amp;P58</f>
        <v>5-17</v>
      </c>
      <c r="R58" s="207" t="s">
        <v>361</v>
      </c>
      <c r="S58" s="209"/>
      <c r="T58" s="207">
        <f>IFERROR(VLOOKUP(Q58,エリアマスタ!$C$2:$I$2239,5,FALSE),"")</f>
        <v>183</v>
      </c>
      <c r="U58" s="208"/>
      <c r="V58" s="207">
        <f>IFERROR(VLOOKUP(Q58,エリアマスタ!$C$2:$I$2239,6,FALSE),"")</f>
        <v>300</v>
      </c>
      <c r="W58" s="209"/>
      <c r="X58" s="207">
        <f>IFERROR(VLOOKUP(Q58,エリアマスタ!$C$2:$I$2239,7,FALSE),"")</f>
        <v>483</v>
      </c>
      <c r="Y58" s="210">
        <f t="shared" si="12"/>
        <v>0</v>
      </c>
      <c r="Z58" s="215">
        <v>17</v>
      </c>
      <c r="AA58" s="212"/>
      <c r="AB58" s="213" t="str">
        <f t="shared" si="15"/>
        <v/>
      </c>
      <c r="AC58" s="205">
        <v>17</v>
      </c>
      <c r="AD58" s="206" t="str">
        <f>AB40&amp;"-"&amp;AC58</f>
        <v>6-17</v>
      </c>
      <c r="AE58" s="207" t="s">
        <v>3325</v>
      </c>
      <c r="AF58" s="209"/>
      <c r="AG58" s="207">
        <f>IFERROR(VLOOKUP(AD58,エリアマスタ!$C$2:$I$2239,5,FALSE),"")</f>
        <v>21</v>
      </c>
      <c r="AH58" s="209"/>
      <c r="AI58" s="207">
        <f>IFERROR(VLOOKUP(AD58,エリアマスタ!$C$2:$I$2239,6,FALSE),"")</f>
        <v>452</v>
      </c>
      <c r="AJ58" s="208"/>
      <c r="AK58" s="207">
        <f>IFERROR(VLOOKUP(AD58,エリアマスタ!$C$2:$I$2239,7,FALSE),"")</f>
        <v>473</v>
      </c>
      <c r="AL58" s="214">
        <f t="shared" si="13"/>
        <v>0</v>
      </c>
      <c r="AM58" s="215">
        <v>17</v>
      </c>
      <c r="AN58" s="183"/>
    </row>
    <row r="59" spans="1:40" ht="13.5" customHeight="1">
      <c r="B59" s="204" t="str">
        <f t="shared" si="10"/>
        <v/>
      </c>
      <c r="C59" s="205">
        <v>18</v>
      </c>
      <c r="D59" s="206" t="str">
        <f>B40&amp;"-"&amp;C59</f>
        <v>4-18</v>
      </c>
      <c r="E59" s="207" t="s">
        <v>334</v>
      </c>
      <c r="F59" s="208"/>
      <c r="G59" s="207">
        <f>IFERROR(VLOOKUP(D59,エリアマスタ!$C$2:$I$2239,5,FALSE),"")</f>
        <v>23</v>
      </c>
      <c r="H59" s="209"/>
      <c r="I59" s="207">
        <f>IFERROR(VLOOKUP(D59,エリアマスタ!$C$2:$I$2239,6,FALSE),"")</f>
        <v>269</v>
      </c>
      <c r="J59" s="209"/>
      <c r="K59" s="207">
        <f>IFERROR(VLOOKUP(D59,エリアマスタ!$C$2:$I$2239,7,FALSE),"")</f>
        <v>292</v>
      </c>
      <c r="L59" s="210">
        <f t="shared" si="11"/>
        <v>0</v>
      </c>
      <c r="M59" s="215">
        <v>18</v>
      </c>
      <c r="N59" s="212"/>
      <c r="O59" s="213" t="str">
        <f t="shared" si="14"/>
        <v/>
      </c>
      <c r="P59" s="205">
        <v>18</v>
      </c>
      <c r="Q59" s="206" t="str">
        <f>O40&amp;"-"&amp;P59</f>
        <v>5-18</v>
      </c>
      <c r="R59" s="207" t="s">
        <v>73</v>
      </c>
      <c r="S59" s="209"/>
      <c r="T59" s="207">
        <f>IFERROR(VLOOKUP(Q59,エリアマスタ!$C$2:$I$2239,5,FALSE),"")</f>
        <v>160</v>
      </c>
      <c r="U59" s="208"/>
      <c r="V59" s="207">
        <f>IFERROR(VLOOKUP(Q59,エリアマスタ!$C$2:$I$2239,6,FALSE),"")</f>
        <v>380</v>
      </c>
      <c r="W59" s="209"/>
      <c r="X59" s="207">
        <f>IFERROR(VLOOKUP(Q59,エリアマスタ!$C$2:$I$2239,7,FALSE),"")</f>
        <v>540</v>
      </c>
      <c r="Y59" s="210">
        <f t="shared" si="12"/>
        <v>0</v>
      </c>
      <c r="Z59" s="215">
        <v>18</v>
      </c>
      <c r="AA59" s="212"/>
      <c r="AB59" s="213" t="str">
        <f t="shared" si="15"/>
        <v/>
      </c>
      <c r="AC59" s="205">
        <v>18</v>
      </c>
      <c r="AD59" s="206" t="str">
        <f>AB40&amp;"-"&amp;AC59</f>
        <v>6-18</v>
      </c>
      <c r="AE59" s="207" t="s">
        <v>380</v>
      </c>
      <c r="AF59" s="209"/>
      <c r="AG59" s="207">
        <f>IFERROR(VLOOKUP(AD59,エリアマスタ!$C$2:$I$2239,5,FALSE),"")</f>
        <v>51</v>
      </c>
      <c r="AH59" s="209"/>
      <c r="AI59" s="207">
        <f>IFERROR(VLOOKUP(AD59,エリアマスタ!$C$2:$I$2239,6,FALSE),"")</f>
        <v>443</v>
      </c>
      <c r="AJ59" s="208"/>
      <c r="AK59" s="207">
        <f>IFERROR(VLOOKUP(AD59,エリアマスタ!$C$2:$I$2239,7,FALSE),"")</f>
        <v>494</v>
      </c>
      <c r="AL59" s="214">
        <f t="shared" si="13"/>
        <v>0</v>
      </c>
      <c r="AM59" s="215">
        <v>18</v>
      </c>
      <c r="AN59" s="183"/>
    </row>
    <row r="60" spans="1:40" ht="13.5" customHeight="1">
      <c r="B60" s="204" t="str">
        <f t="shared" si="10"/>
        <v/>
      </c>
      <c r="C60" s="205">
        <v>19</v>
      </c>
      <c r="D60" s="206" t="str">
        <f>B40&amp;"-"&amp;C60</f>
        <v>4-19</v>
      </c>
      <c r="E60" s="207" t="s">
        <v>335</v>
      </c>
      <c r="F60" s="208"/>
      <c r="G60" s="207">
        <f>IFERROR(VLOOKUP(D60,エリアマスタ!$C$2:$I$2239,5,FALSE),"")</f>
        <v>159</v>
      </c>
      <c r="H60" s="209"/>
      <c r="I60" s="207">
        <f>IFERROR(VLOOKUP(D60,エリアマスタ!$C$2:$I$2239,6,FALSE),"")</f>
        <v>355</v>
      </c>
      <c r="J60" s="209"/>
      <c r="K60" s="207">
        <f>IFERROR(VLOOKUP(D60,エリアマスタ!$C$2:$I$2239,7,FALSE),"")</f>
        <v>514</v>
      </c>
      <c r="L60" s="210">
        <f t="shared" si="11"/>
        <v>0</v>
      </c>
      <c r="M60" s="211">
        <v>19</v>
      </c>
      <c r="N60" s="212"/>
      <c r="O60" s="213" t="str">
        <f t="shared" si="14"/>
        <v/>
      </c>
      <c r="P60" s="205">
        <v>19</v>
      </c>
      <c r="Q60" s="206" t="str">
        <f>O40&amp;"-"&amp;P60</f>
        <v>5-19</v>
      </c>
      <c r="R60" s="207" t="s">
        <v>74</v>
      </c>
      <c r="S60" s="209"/>
      <c r="T60" s="207">
        <f>IFERROR(VLOOKUP(Q60,エリアマスタ!$C$2:$I$2239,5,FALSE),"")</f>
        <v>101</v>
      </c>
      <c r="U60" s="208"/>
      <c r="V60" s="207">
        <f>IFERROR(VLOOKUP(Q60,エリアマスタ!$C$2:$I$2239,6,FALSE),"")</f>
        <v>55</v>
      </c>
      <c r="W60" s="209"/>
      <c r="X60" s="207">
        <f>IFERROR(VLOOKUP(Q60,エリアマスタ!$C$2:$I$2239,7,FALSE),"")</f>
        <v>156</v>
      </c>
      <c r="Y60" s="210">
        <f t="shared" si="12"/>
        <v>0</v>
      </c>
      <c r="Z60" s="211">
        <v>19</v>
      </c>
      <c r="AA60" s="212"/>
      <c r="AB60" s="213" t="str">
        <f t="shared" si="15"/>
        <v/>
      </c>
      <c r="AC60" s="205">
        <v>19</v>
      </c>
      <c r="AD60" s="206" t="str">
        <f>AB40&amp;"-"&amp;AC60</f>
        <v>6-19</v>
      </c>
      <c r="AE60" s="207" t="s">
        <v>381</v>
      </c>
      <c r="AF60" s="209"/>
      <c r="AG60" s="207">
        <f>IFERROR(VLOOKUP(AD60,エリアマスタ!$C$2:$I$2239,5,FALSE),"")</f>
        <v>98</v>
      </c>
      <c r="AH60" s="209"/>
      <c r="AI60" s="207">
        <f>IFERROR(VLOOKUP(AD60,エリアマスタ!$C$2:$I$2239,6,FALSE),"")</f>
        <v>163</v>
      </c>
      <c r="AJ60" s="208"/>
      <c r="AK60" s="207">
        <f>IFERROR(VLOOKUP(AD60,エリアマスタ!$C$2:$I$2239,7,FALSE),"")</f>
        <v>261</v>
      </c>
      <c r="AL60" s="214">
        <f t="shared" si="13"/>
        <v>0</v>
      </c>
      <c r="AM60" s="211">
        <v>19</v>
      </c>
      <c r="AN60" s="183"/>
    </row>
    <row r="61" spans="1:40" ht="13.5" customHeight="1">
      <c r="B61" s="204" t="str">
        <f t="shared" si="10"/>
        <v/>
      </c>
      <c r="C61" s="205">
        <v>20</v>
      </c>
      <c r="D61" s="206" t="str">
        <f>B40&amp;"-"&amp;C61</f>
        <v>4-20</v>
      </c>
      <c r="E61" s="207" t="s">
        <v>336</v>
      </c>
      <c r="F61" s="208"/>
      <c r="G61" s="207">
        <f>IFERROR(VLOOKUP(D61,エリアマスタ!$C$2:$I$2239,5,FALSE),"")</f>
        <v>70</v>
      </c>
      <c r="H61" s="209"/>
      <c r="I61" s="207">
        <f>IFERROR(VLOOKUP(D61,エリアマスタ!$C$2:$I$2239,6,FALSE),"")</f>
        <v>327</v>
      </c>
      <c r="J61" s="209"/>
      <c r="K61" s="207">
        <f>IFERROR(VLOOKUP(D61,エリアマスタ!$C$2:$I$2239,7,FALSE),"")</f>
        <v>397</v>
      </c>
      <c r="L61" s="210">
        <f t="shared" si="11"/>
        <v>0</v>
      </c>
      <c r="M61" s="215">
        <v>20</v>
      </c>
      <c r="N61" s="212"/>
      <c r="O61" s="213" t="str">
        <f t="shared" si="14"/>
        <v/>
      </c>
      <c r="P61" s="205">
        <v>20</v>
      </c>
      <c r="Q61" s="206" t="str">
        <f>O40&amp;"-"&amp;P61</f>
        <v>5-20</v>
      </c>
      <c r="R61" s="207" t="s">
        <v>75</v>
      </c>
      <c r="S61" s="209"/>
      <c r="T61" s="207">
        <f>IFERROR(VLOOKUP(Q61,エリアマスタ!$C$2:$I$2239,5,FALSE),"")</f>
        <v>197</v>
      </c>
      <c r="U61" s="208"/>
      <c r="V61" s="207">
        <f>IFERROR(VLOOKUP(Q61,エリアマスタ!$C$2:$I$2239,6,FALSE),"")</f>
        <v>340</v>
      </c>
      <c r="W61" s="209"/>
      <c r="X61" s="207">
        <f>IFERROR(VLOOKUP(Q61,エリアマスタ!$C$2:$I$2239,7,FALSE),"")</f>
        <v>537</v>
      </c>
      <c r="Y61" s="210">
        <f t="shared" si="12"/>
        <v>0</v>
      </c>
      <c r="Z61" s="215">
        <v>20</v>
      </c>
      <c r="AA61" s="212"/>
      <c r="AB61" s="213" t="str">
        <f t="shared" si="15"/>
        <v/>
      </c>
      <c r="AC61" s="205">
        <v>20</v>
      </c>
      <c r="AD61" s="206" t="str">
        <f>AB40&amp;"-"&amp;AC61</f>
        <v>6-20</v>
      </c>
      <c r="AE61" s="207" t="s">
        <v>382</v>
      </c>
      <c r="AF61" s="209"/>
      <c r="AG61" s="207">
        <f>IFERROR(VLOOKUP(AD61,エリアマスタ!$C$2:$I$2239,5,FALSE),"")</f>
        <v>91</v>
      </c>
      <c r="AH61" s="209"/>
      <c r="AI61" s="207">
        <f>IFERROR(VLOOKUP(AD61,エリアマスタ!$C$2:$I$2239,6,FALSE),"")</f>
        <v>56</v>
      </c>
      <c r="AJ61" s="208"/>
      <c r="AK61" s="207">
        <f>IFERROR(VLOOKUP(AD61,エリアマスタ!$C$2:$I$2239,7,FALSE),"")</f>
        <v>147</v>
      </c>
      <c r="AL61" s="214">
        <f t="shared" si="13"/>
        <v>0</v>
      </c>
      <c r="AM61" s="215">
        <v>20</v>
      </c>
      <c r="AN61" s="183"/>
    </row>
    <row r="62" spans="1:40" ht="13.5" customHeight="1">
      <c r="B62" s="204" t="str">
        <f t="shared" si="10"/>
        <v/>
      </c>
      <c r="C62" s="205">
        <v>21</v>
      </c>
      <c r="D62" s="206" t="str">
        <f>B40&amp;"-"&amp;C62</f>
        <v>4-21</v>
      </c>
      <c r="E62" s="207" t="s">
        <v>337</v>
      </c>
      <c r="F62" s="208"/>
      <c r="G62" s="207">
        <f>IFERROR(VLOOKUP(D62,エリアマスタ!$C$2:$I$2239,5,FALSE),"")</f>
        <v>103</v>
      </c>
      <c r="H62" s="209"/>
      <c r="I62" s="207">
        <f>IFERROR(VLOOKUP(D62,エリアマスタ!$C$2:$I$2239,6,FALSE),"")</f>
        <v>214</v>
      </c>
      <c r="J62" s="209"/>
      <c r="K62" s="207">
        <f>IFERROR(VLOOKUP(D62,エリアマスタ!$C$2:$I$2239,7,FALSE),"")</f>
        <v>317</v>
      </c>
      <c r="L62" s="210">
        <f t="shared" si="11"/>
        <v>0</v>
      </c>
      <c r="M62" s="215">
        <v>21</v>
      </c>
      <c r="N62" s="212"/>
      <c r="O62" s="213" t="str">
        <f t="shared" si="14"/>
        <v/>
      </c>
      <c r="P62" s="205">
        <v>21</v>
      </c>
      <c r="Q62" s="206" t="str">
        <f>O40&amp;"-"&amp;P62</f>
        <v>5-21</v>
      </c>
      <c r="R62" s="207" t="s">
        <v>76</v>
      </c>
      <c r="S62" s="209"/>
      <c r="T62" s="207">
        <f>IFERROR(VLOOKUP(Q62,エリアマスタ!$C$2:$I$2239,5,FALSE),"")</f>
        <v>152</v>
      </c>
      <c r="U62" s="208"/>
      <c r="V62" s="207">
        <f>IFERROR(VLOOKUP(Q62,エリアマスタ!$C$2:$I$2239,6,FALSE),"")</f>
        <v>218</v>
      </c>
      <c r="W62" s="209"/>
      <c r="X62" s="207">
        <f>IFERROR(VLOOKUP(Q62,エリアマスタ!$C$2:$I$2239,7,FALSE),"")</f>
        <v>370</v>
      </c>
      <c r="Y62" s="210">
        <f t="shared" si="12"/>
        <v>0</v>
      </c>
      <c r="Z62" s="215">
        <v>21</v>
      </c>
      <c r="AA62" s="212"/>
      <c r="AB62" s="213" t="str">
        <f t="shared" si="15"/>
        <v/>
      </c>
      <c r="AC62" s="205">
        <v>21</v>
      </c>
      <c r="AD62" s="206" t="str">
        <f>AB40&amp;"-"&amp;AC62</f>
        <v>6-21</v>
      </c>
      <c r="AE62" s="207" t="s">
        <v>383</v>
      </c>
      <c r="AF62" s="209"/>
      <c r="AG62" s="207">
        <f>IFERROR(VLOOKUP(AD62,エリアマスタ!$C$2:$I$2239,5,FALSE),"")</f>
        <v>50</v>
      </c>
      <c r="AH62" s="209"/>
      <c r="AI62" s="207">
        <f>IFERROR(VLOOKUP(AD62,エリアマスタ!$C$2:$I$2239,6,FALSE),"")</f>
        <v>115</v>
      </c>
      <c r="AJ62" s="208"/>
      <c r="AK62" s="207">
        <f>IFERROR(VLOOKUP(AD62,エリアマスタ!$C$2:$I$2239,7,FALSE),"")</f>
        <v>165</v>
      </c>
      <c r="AL62" s="214">
        <f t="shared" si="13"/>
        <v>0</v>
      </c>
      <c r="AM62" s="215">
        <v>21</v>
      </c>
      <c r="AN62" s="183"/>
    </row>
    <row r="63" spans="1:40" ht="13.5" customHeight="1">
      <c r="B63" s="204" t="str">
        <f t="shared" si="10"/>
        <v/>
      </c>
      <c r="C63" s="205">
        <v>22</v>
      </c>
      <c r="D63" s="206" t="str">
        <f>B40&amp;"-"&amp;C63</f>
        <v>4-22</v>
      </c>
      <c r="E63" s="207" t="s">
        <v>338</v>
      </c>
      <c r="F63" s="208"/>
      <c r="G63" s="207">
        <f>IFERROR(VLOOKUP(D63,エリアマスタ!$C$2:$I$2239,5,FALSE),"")</f>
        <v>129</v>
      </c>
      <c r="H63" s="209"/>
      <c r="I63" s="207">
        <f>IFERROR(VLOOKUP(D63,エリアマスタ!$C$2:$I$2239,6,FALSE),"")</f>
        <v>83</v>
      </c>
      <c r="J63" s="209"/>
      <c r="K63" s="207">
        <f>IFERROR(VLOOKUP(D63,エリアマスタ!$C$2:$I$2239,7,FALSE),"")</f>
        <v>212</v>
      </c>
      <c r="L63" s="210">
        <f t="shared" si="11"/>
        <v>0</v>
      </c>
      <c r="M63" s="211">
        <v>22</v>
      </c>
      <c r="N63" s="212"/>
      <c r="O63" s="213" t="str">
        <f t="shared" si="14"/>
        <v/>
      </c>
      <c r="P63" s="205">
        <v>22</v>
      </c>
      <c r="Q63" s="206" t="str">
        <f>O40&amp;"-"&amp;P63</f>
        <v>5-22</v>
      </c>
      <c r="R63" s="207" t="s">
        <v>77</v>
      </c>
      <c r="S63" s="209"/>
      <c r="T63" s="207">
        <f>IFERROR(VLOOKUP(Q63,エリアマスタ!$C$2:$I$2239,5,FALSE),"")</f>
        <v>180</v>
      </c>
      <c r="U63" s="208"/>
      <c r="V63" s="207">
        <f>IFERROR(VLOOKUP(Q63,エリアマスタ!$C$2:$I$2239,6,FALSE),"")</f>
        <v>300</v>
      </c>
      <c r="W63" s="209"/>
      <c r="X63" s="207">
        <f>IFERROR(VLOOKUP(Q63,エリアマスタ!$C$2:$I$2239,7,FALSE),"")</f>
        <v>480</v>
      </c>
      <c r="Y63" s="210">
        <f t="shared" si="12"/>
        <v>0</v>
      </c>
      <c r="Z63" s="211">
        <v>22</v>
      </c>
      <c r="AA63" s="212"/>
      <c r="AB63" s="213" t="str">
        <f t="shared" si="15"/>
        <v/>
      </c>
      <c r="AC63" s="205">
        <v>22</v>
      </c>
      <c r="AD63" s="206" t="str">
        <f>AB40&amp;"-"&amp;AC63</f>
        <v>6-22</v>
      </c>
      <c r="AE63" s="207" t="s">
        <v>384</v>
      </c>
      <c r="AF63" s="209"/>
      <c r="AG63" s="207">
        <f>IFERROR(VLOOKUP(AD63,エリアマスタ!$C$2:$I$2239,5,FALSE),"")</f>
        <v>120</v>
      </c>
      <c r="AH63" s="209"/>
      <c r="AI63" s="207">
        <f>IFERROR(VLOOKUP(AD63,エリアマスタ!$C$2:$I$2239,6,FALSE),"")</f>
        <v>210</v>
      </c>
      <c r="AJ63" s="208"/>
      <c r="AK63" s="207">
        <f>IFERROR(VLOOKUP(AD63,エリアマスタ!$C$2:$I$2239,7,FALSE),"")</f>
        <v>330</v>
      </c>
      <c r="AL63" s="214">
        <f t="shared" si="13"/>
        <v>0</v>
      </c>
      <c r="AM63" s="211">
        <v>22</v>
      </c>
      <c r="AN63" s="183"/>
    </row>
    <row r="64" spans="1:40" ht="13.5" customHeight="1">
      <c r="B64" s="204" t="str">
        <f t="shared" si="10"/>
        <v/>
      </c>
      <c r="C64" s="205">
        <v>23</v>
      </c>
      <c r="D64" s="206" t="str">
        <f>B40&amp;"-"&amp;C64</f>
        <v>4-23</v>
      </c>
      <c r="E64" s="207" t="s">
        <v>339</v>
      </c>
      <c r="F64" s="208"/>
      <c r="G64" s="207">
        <f>IFERROR(VLOOKUP(D64,エリアマスタ!$C$2:$I$2239,5,FALSE),"")</f>
        <v>80</v>
      </c>
      <c r="H64" s="209"/>
      <c r="I64" s="207">
        <f>IFERROR(VLOOKUP(D64,エリアマスタ!$C$2:$I$2239,6,FALSE),"")</f>
        <v>83</v>
      </c>
      <c r="J64" s="209"/>
      <c r="K64" s="207">
        <f>IFERROR(VLOOKUP(D64,エリアマスタ!$C$2:$I$2239,7,FALSE),"")</f>
        <v>163</v>
      </c>
      <c r="L64" s="210">
        <f t="shared" si="11"/>
        <v>0</v>
      </c>
      <c r="M64" s="215">
        <v>23</v>
      </c>
      <c r="N64" s="220"/>
      <c r="O64" s="213" t="str">
        <f t="shared" si="14"/>
        <v/>
      </c>
      <c r="P64" s="205">
        <v>23</v>
      </c>
      <c r="Q64" s="206" t="str">
        <f>O40&amp;"-"&amp;P64</f>
        <v>5-23</v>
      </c>
      <c r="R64" s="207" t="s">
        <v>362</v>
      </c>
      <c r="S64" s="209"/>
      <c r="T64" s="207">
        <f>IFERROR(VLOOKUP(Q64,エリアマスタ!$C$2:$I$2239,5,FALSE),"")</f>
        <v>115</v>
      </c>
      <c r="U64" s="208"/>
      <c r="V64" s="207">
        <f>IFERROR(VLOOKUP(Q64,エリアマスタ!$C$2:$I$2239,6,FALSE),"")</f>
        <v>260</v>
      </c>
      <c r="W64" s="209"/>
      <c r="X64" s="207">
        <f>IFERROR(VLOOKUP(Q64,エリアマスタ!$C$2:$I$2239,7,FALSE),"")</f>
        <v>375</v>
      </c>
      <c r="Y64" s="210">
        <f t="shared" si="12"/>
        <v>0</v>
      </c>
      <c r="Z64" s="215">
        <v>23</v>
      </c>
      <c r="AA64" s="220"/>
      <c r="AB64" s="213" t="str">
        <f t="shared" si="15"/>
        <v/>
      </c>
      <c r="AC64" s="205">
        <v>23</v>
      </c>
      <c r="AD64" s="206" t="str">
        <f>AB40&amp;"-"&amp;AC64</f>
        <v>6-23</v>
      </c>
      <c r="AE64" s="207" t="s">
        <v>385</v>
      </c>
      <c r="AF64" s="209"/>
      <c r="AG64" s="207">
        <f>IFERROR(VLOOKUP(AD64,エリアマスタ!$C$2:$I$2239,5,FALSE),"")</f>
        <v>10</v>
      </c>
      <c r="AH64" s="209"/>
      <c r="AI64" s="207">
        <f>IFERROR(VLOOKUP(AD64,エリアマスタ!$C$2:$I$2239,6,FALSE),"")</f>
        <v>370</v>
      </c>
      <c r="AJ64" s="208"/>
      <c r="AK64" s="207">
        <f>IFERROR(VLOOKUP(AD64,エリアマスタ!$C$2:$I$2239,7,FALSE),"")</f>
        <v>380</v>
      </c>
      <c r="AL64" s="214">
        <f t="shared" si="13"/>
        <v>0</v>
      </c>
      <c r="AM64" s="215">
        <v>23</v>
      </c>
      <c r="AN64" s="183"/>
    </row>
    <row r="65" spans="1:40" ht="13.5" customHeight="1">
      <c r="B65" s="204" t="str">
        <f t="shared" si="10"/>
        <v/>
      </c>
      <c r="C65" s="205">
        <v>24</v>
      </c>
      <c r="D65" s="206" t="str">
        <f>B40&amp;"-"&amp;C65</f>
        <v>4-24</v>
      </c>
      <c r="E65" s="207" t="s">
        <v>78</v>
      </c>
      <c r="F65" s="208"/>
      <c r="G65" s="207">
        <f>IFERROR(VLOOKUP(D65,エリアマスタ!$C$2:$I$2239,5,FALSE),"")</f>
        <v>252</v>
      </c>
      <c r="H65" s="209"/>
      <c r="I65" s="207">
        <f>IFERROR(VLOOKUP(D65,エリアマスタ!$C$2:$I$2239,6,FALSE),"")</f>
        <v>123</v>
      </c>
      <c r="J65" s="209"/>
      <c r="K65" s="207">
        <f>IFERROR(VLOOKUP(D65,エリアマスタ!$C$2:$I$2239,7,FALSE),"")</f>
        <v>375</v>
      </c>
      <c r="L65" s="210">
        <f t="shared" si="11"/>
        <v>0</v>
      </c>
      <c r="M65" s="215">
        <v>24</v>
      </c>
      <c r="N65" s="220"/>
      <c r="O65" s="213" t="str">
        <f t="shared" si="14"/>
        <v/>
      </c>
      <c r="P65" s="205">
        <v>24</v>
      </c>
      <c r="Q65" s="206" t="str">
        <f>O40&amp;"-"&amp;P65</f>
        <v>5-24</v>
      </c>
      <c r="R65" s="207" t="s">
        <v>363</v>
      </c>
      <c r="S65" s="209"/>
      <c r="T65" s="207">
        <f>IFERROR(VLOOKUP(Q65,エリアマスタ!$C$2:$I$2239,5,FALSE),"")</f>
        <v>90</v>
      </c>
      <c r="U65" s="208"/>
      <c r="V65" s="207">
        <f>IFERROR(VLOOKUP(Q65,エリアマスタ!$C$2:$I$2239,6,FALSE),"")</f>
        <v>75</v>
      </c>
      <c r="W65" s="209"/>
      <c r="X65" s="207">
        <f>IFERROR(VLOOKUP(Q65,エリアマスタ!$C$2:$I$2239,7,FALSE),"")</f>
        <v>165</v>
      </c>
      <c r="Y65" s="210">
        <f t="shared" si="12"/>
        <v>0</v>
      </c>
      <c r="Z65" s="215">
        <v>24</v>
      </c>
      <c r="AA65" s="220"/>
      <c r="AB65" s="213" t="str">
        <f t="shared" si="15"/>
        <v/>
      </c>
      <c r="AC65" s="205">
        <v>24</v>
      </c>
      <c r="AD65" s="206" t="str">
        <f>AB40&amp;"-"&amp;AC65</f>
        <v>6-24</v>
      </c>
      <c r="AE65" s="207" t="s">
        <v>386</v>
      </c>
      <c r="AF65" s="209"/>
      <c r="AG65" s="207">
        <f>IFERROR(VLOOKUP(AD65,エリアマスタ!$C$2:$I$2239,5,FALSE),"")</f>
        <v>140</v>
      </c>
      <c r="AH65" s="209"/>
      <c r="AI65" s="207">
        <f>IFERROR(VLOOKUP(AD65,エリアマスタ!$C$2:$I$2239,6,FALSE),"")</f>
        <v>296</v>
      </c>
      <c r="AJ65" s="208"/>
      <c r="AK65" s="207">
        <f>IFERROR(VLOOKUP(AD65,エリアマスタ!$C$2:$I$2239,7,FALSE),"")</f>
        <v>436</v>
      </c>
      <c r="AL65" s="214">
        <f t="shared" si="13"/>
        <v>0</v>
      </c>
      <c r="AM65" s="215">
        <v>24</v>
      </c>
      <c r="AN65" s="183"/>
    </row>
    <row r="66" spans="1:40" ht="13.5" customHeight="1">
      <c r="B66" s="204" t="str">
        <f t="shared" si="10"/>
        <v/>
      </c>
      <c r="C66" s="205">
        <v>25</v>
      </c>
      <c r="D66" s="206" t="str">
        <f>B40&amp;"-"&amp;C66</f>
        <v>4-25</v>
      </c>
      <c r="E66" s="207" t="s">
        <v>340</v>
      </c>
      <c r="F66" s="208"/>
      <c r="G66" s="207">
        <f>IFERROR(VLOOKUP(D66,エリアマスタ!$C$2:$I$2239,5,FALSE),"")</f>
        <v>185</v>
      </c>
      <c r="H66" s="209"/>
      <c r="I66" s="207">
        <f>IFERROR(VLOOKUP(D66,エリアマスタ!$C$2:$I$2239,6,FALSE),"")</f>
        <v>115</v>
      </c>
      <c r="J66" s="209"/>
      <c r="K66" s="207">
        <f>IFERROR(VLOOKUP(D66,エリアマスタ!$C$2:$I$2239,7,FALSE),"")</f>
        <v>300</v>
      </c>
      <c r="L66" s="210">
        <f t="shared" si="11"/>
        <v>0</v>
      </c>
      <c r="M66" s="211">
        <v>25</v>
      </c>
      <c r="N66" s="220"/>
      <c r="O66" s="213" t="str">
        <f t="shared" si="14"/>
        <v/>
      </c>
      <c r="P66" s="205">
        <v>25</v>
      </c>
      <c r="Q66" s="206" t="str">
        <f>O40&amp;"-"&amp;P66</f>
        <v>5-25</v>
      </c>
      <c r="R66" s="207" t="s">
        <v>79</v>
      </c>
      <c r="S66" s="209"/>
      <c r="T66" s="207">
        <f>IFERROR(VLOOKUP(Q66,エリアマスタ!$C$2:$I$2239,5,FALSE),"")</f>
        <v>107</v>
      </c>
      <c r="U66" s="208"/>
      <c r="V66" s="207">
        <f>IFERROR(VLOOKUP(Q66,エリアマスタ!$C$2:$I$2239,6,FALSE),"")</f>
        <v>279</v>
      </c>
      <c r="W66" s="209"/>
      <c r="X66" s="207">
        <f>IFERROR(VLOOKUP(Q66,エリアマスタ!$C$2:$I$2239,7,FALSE),"")</f>
        <v>386</v>
      </c>
      <c r="Y66" s="210">
        <f t="shared" si="12"/>
        <v>0</v>
      </c>
      <c r="Z66" s="211">
        <v>25</v>
      </c>
      <c r="AA66" s="220"/>
      <c r="AB66" s="213" t="str">
        <f t="shared" si="15"/>
        <v/>
      </c>
      <c r="AC66" s="205">
        <v>25</v>
      </c>
      <c r="AD66" s="206" t="str">
        <f>AB40&amp;"-"&amp;AC66</f>
        <v>6-25</v>
      </c>
      <c r="AE66" s="207" t="s">
        <v>387</v>
      </c>
      <c r="AF66" s="209"/>
      <c r="AG66" s="207">
        <f>IFERROR(VLOOKUP(AD66,エリアマスタ!$C$2:$I$2239,5,FALSE),"")</f>
        <v>110</v>
      </c>
      <c r="AH66" s="209"/>
      <c r="AI66" s="207">
        <f>IFERROR(VLOOKUP(AD66,エリアマスタ!$C$2:$I$2239,6,FALSE),"")</f>
        <v>218</v>
      </c>
      <c r="AJ66" s="208"/>
      <c r="AK66" s="207">
        <f>IFERROR(VLOOKUP(AD66,エリアマスタ!$C$2:$I$2239,7,FALSE),"")</f>
        <v>328</v>
      </c>
      <c r="AL66" s="214">
        <f t="shared" si="13"/>
        <v>0</v>
      </c>
      <c r="AM66" s="211">
        <v>25</v>
      </c>
      <c r="AN66" s="183"/>
    </row>
    <row r="67" spans="1:40" ht="13.5" customHeight="1">
      <c r="B67" s="204" t="str">
        <f t="shared" si="10"/>
        <v/>
      </c>
      <c r="C67" s="205">
        <v>26</v>
      </c>
      <c r="D67" s="206" t="str">
        <f>B40&amp;"-"&amp;C67</f>
        <v>4-26</v>
      </c>
      <c r="E67" s="207" t="s">
        <v>341</v>
      </c>
      <c r="F67" s="208"/>
      <c r="G67" s="207">
        <f>IFERROR(VLOOKUP(D67,エリアマスタ!$C$2:$I$2239,5,FALSE),"")</f>
        <v>163</v>
      </c>
      <c r="H67" s="209"/>
      <c r="I67" s="207">
        <f>IFERROR(VLOOKUP(D67,エリアマスタ!$C$2:$I$2239,6,FALSE),"")</f>
        <v>72</v>
      </c>
      <c r="J67" s="209"/>
      <c r="K67" s="207">
        <f>IFERROR(VLOOKUP(D67,エリアマスタ!$C$2:$I$2239,7,FALSE),"")</f>
        <v>235</v>
      </c>
      <c r="L67" s="210">
        <f t="shared" si="11"/>
        <v>0</v>
      </c>
      <c r="M67" s="215">
        <v>26</v>
      </c>
      <c r="N67" s="212"/>
      <c r="O67" s="213" t="str">
        <f t="shared" si="14"/>
        <v/>
      </c>
      <c r="P67" s="205">
        <v>26</v>
      </c>
      <c r="Q67" s="206" t="str">
        <f>O40&amp;"-"&amp;P67</f>
        <v>5-26</v>
      </c>
      <c r="R67" s="207" t="s">
        <v>364</v>
      </c>
      <c r="S67" s="209"/>
      <c r="T67" s="207">
        <f>IFERROR(VLOOKUP(Q67,エリアマスタ!$C$2:$I$2239,5,FALSE),"")</f>
        <v>66</v>
      </c>
      <c r="U67" s="208"/>
      <c r="V67" s="207">
        <f>IFERROR(VLOOKUP(Q67,エリアマスタ!$C$2:$I$2239,6,FALSE),"")</f>
        <v>37</v>
      </c>
      <c r="W67" s="209"/>
      <c r="X67" s="207">
        <f>IFERROR(VLOOKUP(Q67,エリアマスタ!$C$2:$I$2239,7,FALSE),"")</f>
        <v>103</v>
      </c>
      <c r="Y67" s="210">
        <f t="shared" si="12"/>
        <v>0</v>
      </c>
      <c r="Z67" s="215">
        <v>26</v>
      </c>
      <c r="AA67" s="212"/>
      <c r="AB67" s="213" t="str">
        <f t="shared" si="15"/>
        <v/>
      </c>
      <c r="AC67" s="205">
        <v>26</v>
      </c>
      <c r="AD67" s="206" t="str">
        <f>AB40&amp;"-"&amp;AC67</f>
        <v>6-26</v>
      </c>
      <c r="AE67" s="207" t="s">
        <v>388</v>
      </c>
      <c r="AF67" s="209"/>
      <c r="AG67" s="207">
        <f>IFERROR(VLOOKUP(AD67,エリアマスタ!$C$2:$I$2239,5,FALSE),"")</f>
        <v>144</v>
      </c>
      <c r="AH67" s="209"/>
      <c r="AI67" s="207">
        <f>IFERROR(VLOOKUP(AD67,エリアマスタ!$C$2:$I$2239,6,FALSE),"")</f>
        <v>231</v>
      </c>
      <c r="AJ67" s="208"/>
      <c r="AK67" s="207">
        <f>IFERROR(VLOOKUP(AD67,エリアマスタ!$C$2:$I$2239,7,FALSE),"")</f>
        <v>375</v>
      </c>
      <c r="AL67" s="214">
        <f t="shared" si="13"/>
        <v>0</v>
      </c>
      <c r="AM67" s="215">
        <v>26</v>
      </c>
      <c r="AN67" s="183"/>
    </row>
    <row r="68" spans="1:40" ht="13.5" customHeight="1">
      <c r="B68" s="204" t="str">
        <f t="shared" si="10"/>
        <v/>
      </c>
      <c r="C68" s="205">
        <v>27</v>
      </c>
      <c r="D68" s="206" t="str">
        <f>B40&amp;"-"&amp;C68</f>
        <v>4-27</v>
      </c>
      <c r="E68" s="207" t="s">
        <v>342</v>
      </c>
      <c r="F68" s="208"/>
      <c r="G68" s="207">
        <f>IFERROR(VLOOKUP(D68,エリアマスタ!$C$2:$I$2239,5,FALSE),"")</f>
        <v>20</v>
      </c>
      <c r="H68" s="209"/>
      <c r="I68" s="207">
        <f>IFERROR(VLOOKUP(D68,エリアマスタ!$C$2:$I$2239,6,FALSE),"")</f>
        <v>294</v>
      </c>
      <c r="J68" s="209"/>
      <c r="K68" s="207">
        <f>IFERROR(VLOOKUP(D68,エリアマスタ!$C$2:$I$2239,7,FALSE),"")</f>
        <v>314</v>
      </c>
      <c r="L68" s="210">
        <f t="shared" si="11"/>
        <v>0</v>
      </c>
      <c r="M68" s="215">
        <v>27</v>
      </c>
      <c r="N68" s="212"/>
      <c r="O68" s="213" t="str">
        <f t="shared" si="14"/>
        <v/>
      </c>
      <c r="P68" s="205">
        <v>27</v>
      </c>
      <c r="Q68" s="206" t="str">
        <f>O40&amp;"-"&amp;P68</f>
        <v>5-27</v>
      </c>
      <c r="R68" s="207" t="s">
        <v>365</v>
      </c>
      <c r="S68" s="209"/>
      <c r="T68" s="207">
        <f>IFERROR(VLOOKUP(Q68,エリアマスタ!$C$2:$I$2239,5,FALSE),"")</f>
        <v>111</v>
      </c>
      <c r="U68" s="208"/>
      <c r="V68" s="207">
        <f>IFERROR(VLOOKUP(Q68,エリアマスタ!$C$2:$I$2239,6,FALSE),"")</f>
        <v>160</v>
      </c>
      <c r="W68" s="209"/>
      <c r="X68" s="207">
        <f>IFERROR(VLOOKUP(Q68,エリアマスタ!$C$2:$I$2239,7,FALSE),"")</f>
        <v>271</v>
      </c>
      <c r="Y68" s="210">
        <f t="shared" si="12"/>
        <v>0</v>
      </c>
      <c r="Z68" s="215">
        <v>27</v>
      </c>
      <c r="AA68" s="212"/>
      <c r="AB68" s="213" t="str">
        <f t="shared" si="15"/>
        <v/>
      </c>
      <c r="AC68" s="205">
        <v>27</v>
      </c>
      <c r="AD68" s="206" t="str">
        <f>AB40&amp;"-"&amp;AC68</f>
        <v>6-27</v>
      </c>
      <c r="AE68" s="207" t="s">
        <v>389</v>
      </c>
      <c r="AF68" s="209"/>
      <c r="AG68" s="207">
        <f>IFERROR(VLOOKUP(AD68,エリアマスタ!$C$2:$I$2239,5,FALSE),"")</f>
        <v>94</v>
      </c>
      <c r="AH68" s="209"/>
      <c r="AI68" s="207">
        <f>IFERROR(VLOOKUP(AD68,エリアマスタ!$C$2:$I$2239,6,FALSE),"")</f>
        <v>115</v>
      </c>
      <c r="AJ68" s="209"/>
      <c r="AK68" s="207">
        <f>IFERROR(VLOOKUP(AD68,エリアマスタ!$C$2:$I$2239,7,FALSE),"")</f>
        <v>209</v>
      </c>
      <c r="AL68" s="214">
        <f t="shared" si="13"/>
        <v>0</v>
      </c>
      <c r="AM68" s="215">
        <v>27</v>
      </c>
      <c r="AN68" s="183"/>
    </row>
    <row r="69" spans="1:40" ht="13.5" customHeight="1">
      <c r="B69" s="204" t="str">
        <f t="shared" si="10"/>
        <v/>
      </c>
      <c r="C69" s="205">
        <v>28</v>
      </c>
      <c r="D69" s="206" t="str">
        <f>B40&amp;"-"&amp;C69</f>
        <v>4-28</v>
      </c>
      <c r="E69" s="207" t="s">
        <v>343</v>
      </c>
      <c r="F69" s="221"/>
      <c r="G69" s="207">
        <f>IFERROR(VLOOKUP(D69,エリアマスタ!$C$2:$I$2239,5,FALSE),"")</f>
        <v>40</v>
      </c>
      <c r="H69" s="209"/>
      <c r="I69" s="207">
        <f>IFERROR(VLOOKUP(D69,エリアマスタ!$C$2:$I$2239,6,FALSE),"")</f>
        <v>296</v>
      </c>
      <c r="J69" s="209"/>
      <c r="K69" s="207">
        <f>IFERROR(VLOOKUP(D69,エリアマスタ!$C$2:$I$2239,7,FALSE),"")</f>
        <v>336</v>
      </c>
      <c r="L69" s="210">
        <f t="shared" si="11"/>
        <v>0</v>
      </c>
      <c r="M69" s="211">
        <v>28</v>
      </c>
      <c r="N69" s="212"/>
      <c r="O69" s="213" t="str">
        <f t="shared" si="14"/>
        <v/>
      </c>
      <c r="P69" s="205"/>
      <c r="Q69" s="206"/>
      <c r="R69" s="207"/>
      <c r="S69" s="221"/>
      <c r="T69" s="207" t="str">
        <f>IFERROR(VLOOKUP(Q69,エリアマスタ!$C$2:$I$2239,5,FALSE),"")</f>
        <v/>
      </c>
      <c r="U69" s="208"/>
      <c r="V69" s="207" t="str">
        <f>IFERROR(VLOOKUP(Q69,エリアマスタ!$C$2:$I$2239,6,FALSE),"")</f>
        <v/>
      </c>
      <c r="W69" s="209"/>
      <c r="X69" s="207" t="str">
        <f>IFERROR(VLOOKUP(Q69,エリアマスタ!$C$2:$I$2239,7,FALSE),"")</f>
        <v/>
      </c>
      <c r="Y69" s="210">
        <f t="shared" ref="Y69:Y78" si="16">IF(S69="●",T69,0)+IF(U69="●",V69,0)+IF(W69="●",X69,0)</f>
        <v>0</v>
      </c>
      <c r="Z69" s="211">
        <v>28</v>
      </c>
      <c r="AA69" s="212"/>
      <c r="AB69" s="213" t="str">
        <f t="shared" si="15"/>
        <v/>
      </c>
      <c r="AC69" s="205">
        <v>28</v>
      </c>
      <c r="AD69" s="206" t="str">
        <f>AB40&amp;"-"&amp;AC69</f>
        <v>6-28</v>
      </c>
      <c r="AE69" s="207" t="s">
        <v>390</v>
      </c>
      <c r="AF69" s="209"/>
      <c r="AG69" s="207">
        <f>IFERROR(VLOOKUP(AD69,エリアマスタ!$C$2:$I$2239,5,FALSE),"")</f>
        <v>164</v>
      </c>
      <c r="AH69" s="209"/>
      <c r="AI69" s="207">
        <f>IFERROR(VLOOKUP(AD69,エリアマスタ!$C$2:$I$2239,6,FALSE),"")</f>
        <v>64</v>
      </c>
      <c r="AJ69" s="209"/>
      <c r="AK69" s="207">
        <f>IFERROR(VLOOKUP(AD69,エリアマスタ!$C$2:$I$2239,7,FALSE),"")</f>
        <v>228</v>
      </c>
      <c r="AL69" s="214">
        <f t="shared" si="13"/>
        <v>0</v>
      </c>
      <c r="AM69" s="211">
        <v>28</v>
      </c>
      <c r="AN69" s="183"/>
    </row>
    <row r="70" spans="1:40" ht="13.5" customHeight="1">
      <c r="B70" s="204" t="str">
        <f t="shared" si="10"/>
        <v/>
      </c>
      <c r="C70" s="205">
        <v>29</v>
      </c>
      <c r="D70" s="206" t="str">
        <f>B40&amp;"-"&amp;C70</f>
        <v>4-29</v>
      </c>
      <c r="E70" s="207" t="s">
        <v>344</v>
      </c>
      <c r="F70" s="221"/>
      <c r="G70" s="207">
        <f>IFERROR(VLOOKUP(D70,エリアマスタ!$C$2:$I$2239,5,FALSE),"")</f>
        <v>80</v>
      </c>
      <c r="H70" s="209"/>
      <c r="I70" s="207">
        <f>IFERROR(VLOOKUP(D70,エリアマスタ!$C$2:$I$2239,6,FALSE),"")</f>
        <v>63</v>
      </c>
      <c r="J70" s="209"/>
      <c r="K70" s="207">
        <f>IFERROR(VLOOKUP(D70,エリアマスタ!$C$2:$I$2239,7,FALSE),"")</f>
        <v>143</v>
      </c>
      <c r="L70" s="210">
        <f t="shared" si="11"/>
        <v>0</v>
      </c>
      <c r="M70" s="215">
        <v>29</v>
      </c>
      <c r="N70" s="212"/>
      <c r="O70" s="213" t="str">
        <f t="shared" si="14"/>
        <v/>
      </c>
      <c r="P70" s="205"/>
      <c r="Q70" s="206"/>
      <c r="R70" s="207"/>
      <c r="S70" s="221"/>
      <c r="T70" s="207" t="str">
        <f>IFERROR(VLOOKUP(Q70,エリアマスタ!$C$2:$I$2239,5,FALSE),"")</f>
        <v/>
      </c>
      <c r="U70" s="208"/>
      <c r="V70" s="207" t="str">
        <f>IFERROR(VLOOKUP(Q70,エリアマスタ!$C$2:$I$2239,6,FALSE),"")</f>
        <v/>
      </c>
      <c r="W70" s="209"/>
      <c r="X70" s="207" t="str">
        <f>IFERROR(VLOOKUP(Q70,エリアマスタ!$C$2:$I$2239,7,FALSE),"")</f>
        <v/>
      </c>
      <c r="Y70" s="210">
        <f t="shared" si="16"/>
        <v>0</v>
      </c>
      <c r="Z70" s="215">
        <v>29</v>
      </c>
      <c r="AA70" s="212"/>
      <c r="AB70" s="213" t="str">
        <f t="shared" si="15"/>
        <v/>
      </c>
      <c r="AC70" s="205">
        <v>29</v>
      </c>
      <c r="AD70" s="206" t="str">
        <f>AB40&amp;"-"&amp;AC70</f>
        <v>6-29</v>
      </c>
      <c r="AE70" s="207" t="s">
        <v>391</v>
      </c>
      <c r="AF70" s="209"/>
      <c r="AG70" s="207">
        <f>IFERROR(VLOOKUP(AD70,エリアマスタ!$C$2:$I$2239,5,FALSE),"")</f>
        <v>120</v>
      </c>
      <c r="AH70" s="209"/>
      <c r="AI70" s="207">
        <f>IFERROR(VLOOKUP(AD70,エリアマスタ!$C$2:$I$2239,6,FALSE),"")</f>
        <v>90</v>
      </c>
      <c r="AJ70" s="209"/>
      <c r="AK70" s="207">
        <f>IFERROR(VLOOKUP(AD70,エリアマスタ!$C$2:$I$2239,7,FALSE),"")</f>
        <v>210</v>
      </c>
      <c r="AL70" s="214">
        <f t="shared" si="13"/>
        <v>0</v>
      </c>
      <c r="AM70" s="215">
        <v>29</v>
      </c>
    </row>
    <row r="71" spans="1:40" ht="13.5" customHeight="1">
      <c r="B71" s="204" t="str">
        <f t="shared" si="10"/>
        <v/>
      </c>
      <c r="C71" s="205">
        <v>30</v>
      </c>
      <c r="D71" s="206" t="str">
        <f>B40&amp;"-"&amp;C71</f>
        <v>4-30</v>
      </c>
      <c r="E71" s="207" t="s">
        <v>345</v>
      </c>
      <c r="F71" s="221"/>
      <c r="G71" s="207">
        <f>IFERROR(VLOOKUP(D71,エリアマスタ!$C$2:$I$2239,5,FALSE),"")</f>
        <v>71</v>
      </c>
      <c r="H71" s="209"/>
      <c r="I71" s="207">
        <f>IFERROR(VLOOKUP(D71,エリアマスタ!$C$2:$I$2239,6,FALSE),"")</f>
        <v>55</v>
      </c>
      <c r="J71" s="209"/>
      <c r="K71" s="207">
        <f>IFERROR(VLOOKUP(D71,エリアマスタ!$C$2:$I$2239,7,FALSE),"")</f>
        <v>126</v>
      </c>
      <c r="L71" s="210">
        <f t="shared" si="11"/>
        <v>0</v>
      </c>
      <c r="M71" s="215">
        <v>30</v>
      </c>
      <c r="N71" s="212"/>
      <c r="O71" s="213" t="str">
        <f t="shared" si="14"/>
        <v/>
      </c>
      <c r="P71" s="205"/>
      <c r="Q71" s="206"/>
      <c r="R71" s="207"/>
      <c r="S71" s="221"/>
      <c r="T71" s="207" t="str">
        <f>IFERROR(VLOOKUP(Q71,エリアマスタ!$C$2:$I$2239,5,FALSE),"")</f>
        <v/>
      </c>
      <c r="U71" s="208"/>
      <c r="V71" s="207" t="str">
        <f>IFERROR(VLOOKUP(Q71,エリアマスタ!$C$2:$I$2239,6,FALSE),"")</f>
        <v/>
      </c>
      <c r="W71" s="209"/>
      <c r="X71" s="207" t="str">
        <f>IFERROR(VLOOKUP(Q71,エリアマスタ!$C$2:$I$2239,7,FALSE),"")</f>
        <v/>
      </c>
      <c r="Y71" s="210">
        <f t="shared" si="16"/>
        <v>0</v>
      </c>
      <c r="Z71" s="215">
        <v>30</v>
      </c>
      <c r="AA71" s="212"/>
      <c r="AB71" s="213" t="str">
        <f t="shared" si="15"/>
        <v/>
      </c>
      <c r="AC71" s="205">
        <v>30</v>
      </c>
      <c r="AD71" s="206" t="str">
        <f>AB40&amp;"-"&amp;AC71</f>
        <v>6-30</v>
      </c>
      <c r="AE71" s="207" t="s">
        <v>392</v>
      </c>
      <c r="AF71" s="209"/>
      <c r="AG71" s="207">
        <f>IFERROR(VLOOKUP(AD71,エリアマスタ!$C$2:$I$2239,5,FALSE),"")</f>
        <v>114</v>
      </c>
      <c r="AH71" s="209"/>
      <c r="AI71" s="207">
        <f>IFERROR(VLOOKUP(AD71,エリアマスタ!$C$2:$I$2239,6,FALSE),"")</f>
        <v>137</v>
      </c>
      <c r="AJ71" s="209"/>
      <c r="AK71" s="207">
        <f>IFERROR(VLOOKUP(AD71,エリアマスタ!$C$2:$I$2239,7,FALSE),"")</f>
        <v>251</v>
      </c>
      <c r="AL71" s="214">
        <f t="shared" si="13"/>
        <v>0</v>
      </c>
      <c r="AM71" s="215">
        <v>30</v>
      </c>
    </row>
    <row r="72" spans="1:40" ht="13.5" customHeight="1">
      <c r="B72" s="204" t="str">
        <f t="shared" si="10"/>
        <v/>
      </c>
      <c r="C72" s="205">
        <v>31</v>
      </c>
      <c r="D72" s="206" t="str">
        <f>B40&amp;"-"&amp;C72</f>
        <v>4-31</v>
      </c>
      <c r="E72" s="207" t="s">
        <v>346</v>
      </c>
      <c r="F72" s="221"/>
      <c r="G72" s="207">
        <f>IFERROR(VLOOKUP(D72,エリアマスタ!$C$2:$I$2239,5,FALSE),"")</f>
        <v>35</v>
      </c>
      <c r="H72" s="209"/>
      <c r="I72" s="207">
        <f>IFERROR(VLOOKUP(D72,エリアマスタ!$C$2:$I$2239,6,FALSE),"")</f>
        <v>180</v>
      </c>
      <c r="J72" s="209"/>
      <c r="K72" s="207">
        <f>IFERROR(VLOOKUP(D72,エリアマスタ!$C$2:$I$2239,7,FALSE),"")</f>
        <v>215</v>
      </c>
      <c r="L72" s="210">
        <f t="shared" si="11"/>
        <v>0</v>
      </c>
      <c r="M72" s="211">
        <v>31</v>
      </c>
      <c r="N72" s="212"/>
      <c r="O72" s="213" t="str">
        <f t="shared" si="14"/>
        <v/>
      </c>
      <c r="P72" s="205"/>
      <c r="Q72" s="206"/>
      <c r="R72" s="207"/>
      <c r="S72" s="221"/>
      <c r="T72" s="207" t="str">
        <f>IFERROR(VLOOKUP(Q72,エリアマスタ!$C$2:$I$2239,5,FALSE),"")</f>
        <v/>
      </c>
      <c r="U72" s="208"/>
      <c r="V72" s="207" t="str">
        <f>IFERROR(VLOOKUP(Q72,エリアマスタ!$C$2:$I$2239,6,FALSE),"")</f>
        <v/>
      </c>
      <c r="W72" s="209"/>
      <c r="X72" s="207" t="str">
        <f>IFERROR(VLOOKUP(Q72,エリアマスタ!$C$2:$I$2239,7,FALSE),"")</f>
        <v/>
      </c>
      <c r="Y72" s="210">
        <f t="shared" si="16"/>
        <v>0</v>
      </c>
      <c r="Z72" s="211">
        <v>31</v>
      </c>
      <c r="AA72" s="212"/>
      <c r="AB72" s="213" t="str">
        <f t="shared" si="15"/>
        <v/>
      </c>
      <c r="AC72" s="205">
        <v>31</v>
      </c>
      <c r="AD72" s="206" t="str">
        <f>AB40&amp;"-"&amp;AC72</f>
        <v>6-31</v>
      </c>
      <c r="AE72" s="207" t="s">
        <v>393</v>
      </c>
      <c r="AF72" s="209"/>
      <c r="AG72" s="207">
        <f>IFERROR(VLOOKUP(AD72,エリアマスタ!$C$2:$I$2239,5,FALSE),"")</f>
        <v>154</v>
      </c>
      <c r="AH72" s="209"/>
      <c r="AI72" s="207">
        <f>IFERROR(VLOOKUP(AD72,エリアマスタ!$C$2:$I$2239,6,FALSE),"")</f>
        <v>146</v>
      </c>
      <c r="AJ72" s="209"/>
      <c r="AK72" s="207">
        <f>IFERROR(VLOOKUP(AD72,エリアマスタ!$C$2:$I$2239,7,FALSE),"")</f>
        <v>300</v>
      </c>
      <c r="AL72" s="214">
        <f t="shared" si="13"/>
        <v>0</v>
      </c>
      <c r="AM72" s="211">
        <v>31</v>
      </c>
    </row>
    <row r="73" spans="1:40" ht="13.5" customHeight="1">
      <c r="B73" s="204" t="str">
        <f t="shared" si="10"/>
        <v/>
      </c>
      <c r="C73" s="205">
        <v>32</v>
      </c>
      <c r="D73" s="206" t="str">
        <f>B40&amp;"-"&amp;C73</f>
        <v>4-32</v>
      </c>
      <c r="E73" s="207" t="s">
        <v>81</v>
      </c>
      <c r="F73" s="221"/>
      <c r="G73" s="207">
        <f>IFERROR(VLOOKUP(D73,エリアマスタ!$C$2:$I$2239,5,FALSE),"")</f>
        <v>101</v>
      </c>
      <c r="H73" s="209"/>
      <c r="I73" s="207">
        <f>IFERROR(VLOOKUP(D73,エリアマスタ!$C$2:$I$2239,6,FALSE),"")</f>
        <v>245</v>
      </c>
      <c r="J73" s="209"/>
      <c r="K73" s="207">
        <f>IFERROR(VLOOKUP(D73,エリアマスタ!$C$2:$I$2239,7,FALSE),"")</f>
        <v>346</v>
      </c>
      <c r="L73" s="210">
        <f t="shared" si="11"/>
        <v>0</v>
      </c>
      <c r="M73" s="215">
        <v>32</v>
      </c>
      <c r="N73" s="212"/>
      <c r="O73" s="213" t="str">
        <f t="shared" si="14"/>
        <v/>
      </c>
      <c r="P73" s="205"/>
      <c r="Q73" s="206"/>
      <c r="R73" s="207"/>
      <c r="S73" s="221"/>
      <c r="T73" s="207" t="str">
        <f>IFERROR(VLOOKUP(Q73,エリアマスタ!$C$2:$I$2239,5,FALSE),"")</f>
        <v/>
      </c>
      <c r="U73" s="209"/>
      <c r="V73" s="207" t="str">
        <f>IFERROR(VLOOKUP(Q73,エリアマスタ!$C$2:$I$2239,6,FALSE),"")</f>
        <v/>
      </c>
      <c r="W73" s="209"/>
      <c r="X73" s="207" t="str">
        <f>IFERROR(VLOOKUP(Q73,エリアマスタ!$C$2:$I$2239,7,FALSE),"")</f>
        <v/>
      </c>
      <c r="Y73" s="210">
        <f t="shared" si="16"/>
        <v>0</v>
      </c>
      <c r="Z73" s="211">
        <v>32</v>
      </c>
      <c r="AA73" s="212"/>
      <c r="AB73" s="213" t="str">
        <f t="shared" si="15"/>
        <v/>
      </c>
      <c r="AC73" s="205">
        <v>32</v>
      </c>
      <c r="AD73" s="206" t="str">
        <f>AB40&amp;"-"&amp;AC73</f>
        <v>6-32</v>
      </c>
      <c r="AE73" s="207" t="s">
        <v>394</v>
      </c>
      <c r="AF73" s="222"/>
      <c r="AG73" s="207">
        <f>IFERROR(VLOOKUP(AD73,エリアマスタ!$C$2:$I$2239,5,FALSE),"")</f>
        <v>110</v>
      </c>
      <c r="AH73" s="209"/>
      <c r="AI73" s="207">
        <f>IFERROR(VLOOKUP(AD73,エリアマスタ!$C$2:$I$2239,6,FALSE),"")</f>
        <v>156</v>
      </c>
      <c r="AJ73" s="209"/>
      <c r="AK73" s="207">
        <f>IFERROR(VLOOKUP(AD73,エリアマスタ!$C$2:$I$2239,7,FALSE),"")</f>
        <v>266</v>
      </c>
      <c r="AL73" s="214">
        <f t="shared" si="13"/>
        <v>0</v>
      </c>
      <c r="AM73" s="215">
        <v>32</v>
      </c>
    </row>
    <row r="74" spans="1:40" ht="13.5" customHeight="1">
      <c r="B74" s="204" t="str">
        <f t="shared" si="10"/>
        <v/>
      </c>
      <c r="C74" s="205">
        <v>33</v>
      </c>
      <c r="D74" s="206" t="str">
        <f>B40&amp;"-"&amp;C74</f>
        <v>4-33</v>
      </c>
      <c r="E74" s="207" t="s">
        <v>3324</v>
      </c>
      <c r="F74" s="221"/>
      <c r="G74" s="207">
        <f>IFERROR(VLOOKUP(D74,エリアマスタ!$C$2:$I$2239,5,FALSE),"")</f>
        <v>40</v>
      </c>
      <c r="H74" s="209"/>
      <c r="I74" s="207">
        <f>IFERROR(VLOOKUP(D74,エリアマスタ!$C$2:$I$2239,6,FALSE),"")</f>
        <v>215</v>
      </c>
      <c r="J74" s="209"/>
      <c r="K74" s="207">
        <f>IFERROR(VLOOKUP(D74,エリアマスタ!$C$2:$I$2239,7,FALSE),"")</f>
        <v>255</v>
      </c>
      <c r="L74" s="210">
        <f t="shared" si="11"/>
        <v>0</v>
      </c>
      <c r="M74" s="215">
        <v>33</v>
      </c>
      <c r="N74" s="212"/>
      <c r="O74" s="213" t="str">
        <f t="shared" si="14"/>
        <v/>
      </c>
      <c r="P74" s="205"/>
      <c r="Q74" s="206"/>
      <c r="R74" s="207"/>
      <c r="S74" s="221"/>
      <c r="T74" s="207" t="str">
        <f>IFERROR(VLOOKUP(Q74,エリアマスタ!$C$2:$I$2239,5,FALSE),"")</f>
        <v/>
      </c>
      <c r="U74" s="209"/>
      <c r="V74" s="207" t="str">
        <f>IFERROR(VLOOKUP(Q74,エリアマスタ!$C$2:$I$2239,6,FALSE),"")</f>
        <v/>
      </c>
      <c r="W74" s="209"/>
      <c r="X74" s="207" t="str">
        <f>IFERROR(VLOOKUP(Q74,エリアマスタ!$C$2:$I$2239,7,FALSE),"")</f>
        <v/>
      </c>
      <c r="Y74" s="210">
        <f t="shared" si="16"/>
        <v>0</v>
      </c>
      <c r="Z74" s="211">
        <v>33</v>
      </c>
      <c r="AA74" s="212"/>
      <c r="AB74" s="213" t="str">
        <f t="shared" si="15"/>
        <v/>
      </c>
      <c r="AC74" s="205">
        <v>33</v>
      </c>
      <c r="AD74" s="206" t="str">
        <f>AB40&amp;"-"&amp;AC74</f>
        <v>6-33</v>
      </c>
      <c r="AE74" s="207" t="s">
        <v>395</v>
      </c>
      <c r="AF74" s="223"/>
      <c r="AG74" s="207">
        <f>IFERROR(VLOOKUP(AD74,エリアマスタ!$C$2:$I$2239,5,FALSE),"")</f>
        <v>405</v>
      </c>
      <c r="AH74" s="209"/>
      <c r="AI74" s="207">
        <f>IFERROR(VLOOKUP(AD74,エリアマスタ!$C$2:$I$2239,6,FALSE),"")</f>
        <v>152</v>
      </c>
      <c r="AJ74" s="209"/>
      <c r="AK74" s="207">
        <f>IFERROR(VLOOKUP(AD74,エリアマスタ!$C$2:$I$2239,7,FALSE),"")</f>
        <v>557</v>
      </c>
      <c r="AL74" s="214">
        <f t="shared" si="13"/>
        <v>0</v>
      </c>
      <c r="AM74" s="215">
        <v>33</v>
      </c>
    </row>
    <row r="75" spans="1:40" ht="13.5" customHeight="1">
      <c r="B75" s="204" t="str">
        <f t="shared" si="10"/>
        <v/>
      </c>
      <c r="C75" s="205"/>
      <c r="D75" s="206"/>
      <c r="E75" s="207"/>
      <c r="F75" s="221"/>
      <c r="G75" s="207" t="str">
        <f>IFERROR(VLOOKUP(D75,エリアマスタ!$C$2:$I$2239,5,FALSE),"")</f>
        <v/>
      </c>
      <c r="H75" s="209"/>
      <c r="I75" s="207" t="str">
        <f>IFERROR(VLOOKUP(D75,エリアマスタ!$C$2:$I$2239,6,FALSE),"")</f>
        <v/>
      </c>
      <c r="J75" s="209"/>
      <c r="K75" s="207" t="str">
        <f>IFERROR(VLOOKUP(D75,エリアマスタ!$C$2:$I$2239,7,FALSE),"")</f>
        <v/>
      </c>
      <c r="L75" s="210">
        <f t="shared" ref="L75:L78" si="17">IF(F75="●",G75,0)+IF(H75="●",I75,0)+IF(J75="●",K75,0)</f>
        <v>0</v>
      </c>
      <c r="M75" s="211">
        <v>34</v>
      </c>
      <c r="N75" s="212"/>
      <c r="O75" s="213" t="str">
        <f t="shared" si="14"/>
        <v/>
      </c>
      <c r="P75" s="205"/>
      <c r="Q75" s="206"/>
      <c r="R75" s="207"/>
      <c r="S75" s="221"/>
      <c r="T75" s="207" t="str">
        <f>IFERROR(VLOOKUP(Q75,エリアマスタ!$C$2:$I$2239,5,FALSE),"")</f>
        <v/>
      </c>
      <c r="U75" s="209"/>
      <c r="V75" s="207" t="str">
        <f>IFERROR(VLOOKUP(Q75,エリアマスタ!$C$2:$I$2239,6,FALSE),"")</f>
        <v/>
      </c>
      <c r="W75" s="209"/>
      <c r="X75" s="207" t="str">
        <f>IFERROR(VLOOKUP(Q75,エリアマスタ!$C$2:$I$2239,7,FALSE),"")</f>
        <v/>
      </c>
      <c r="Y75" s="210">
        <f t="shared" si="16"/>
        <v>0</v>
      </c>
      <c r="Z75" s="211">
        <v>34</v>
      </c>
      <c r="AA75" s="212"/>
      <c r="AB75" s="213" t="str">
        <f t="shared" si="15"/>
        <v/>
      </c>
      <c r="AC75" s="205">
        <v>34</v>
      </c>
      <c r="AD75" s="206" t="str">
        <f>AB40&amp;"-"&amp;AC75</f>
        <v>6-34</v>
      </c>
      <c r="AE75" s="207" t="s">
        <v>103</v>
      </c>
      <c r="AF75" s="223"/>
      <c r="AG75" s="207">
        <f>IFERROR(VLOOKUP(AD75,エリアマスタ!$C$2:$I$2239,5,FALSE),"")</f>
        <v>238</v>
      </c>
      <c r="AH75" s="209"/>
      <c r="AI75" s="207">
        <f>IFERROR(VLOOKUP(AD75,エリアマスタ!$C$2:$I$2239,6,FALSE),"")</f>
        <v>56</v>
      </c>
      <c r="AJ75" s="209"/>
      <c r="AK75" s="207">
        <f>IFERROR(VLOOKUP(AD75,エリアマスタ!$C$2:$I$2239,7,FALSE),"")</f>
        <v>294</v>
      </c>
      <c r="AL75" s="214">
        <f t="shared" si="13"/>
        <v>0</v>
      </c>
      <c r="AM75" s="211">
        <v>34</v>
      </c>
    </row>
    <row r="76" spans="1:40" ht="13.5" customHeight="1">
      <c r="B76" s="204" t="str">
        <f t="shared" si="10"/>
        <v/>
      </c>
      <c r="C76" s="205"/>
      <c r="D76" s="206"/>
      <c r="E76" s="207"/>
      <c r="F76" s="221"/>
      <c r="G76" s="207" t="str">
        <f>IFERROR(VLOOKUP(D76,エリアマスタ!$C$2:$I$2239,5,FALSE),"")</f>
        <v/>
      </c>
      <c r="H76" s="209"/>
      <c r="I76" s="207" t="str">
        <f>IFERROR(VLOOKUP(D76,エリアマスタ!$C$2:$I$2239,6,FALSE),"")</f>
        <v/>
      </c>
      <c r="J76" s="209"/>
      <c r="K76" s="207" t="str">
        <f>IFERROR(VLOOKUP(D76,エリアマスタ!$C$2:$I$2239,7,FALSE),"")</f>
        <v/>
      </c>
      <c r="L76" s="210">
        <f t="shared" si="17"/>
        <v>0</v>
      </c>
      <c r="M76" s="211">
        <v>35</v>
      </c>
      <c r="N76" s="212"/>
      <c r="O76" s="213" t="str">
        <f t="shared" si="14"/>
        <v/>
      </c>
      <c r="P76" s="205"/>
      <c r="Q76" s="206"/>
      <c r="R76" s="207"/>
      <c r="S76" s="221"/>
      <c r="T76" s="207" t="str">
        <f>IFERROR(VLOOKUP(Q76,エリアマスタ!$C$2:$I$2239,5,FALSE),"")</f>
        <v/>
      </c>
      <c r="U76" s="209"/>
      <c r="V76" s="207" t="str">
        <f>IFERROR(VLOOKUP(Q76,エリアマスタ!$C$2:$I$2239,6,FALSE),"")</f>
        <v/>
      </c>
      <c r="W76" s="209"/>
      <c r="X76" s="207" t="str">
        <f>IFERROR(VLOOKUP(Q76,エリアマスタ!$C$2:$I$2239,7,FALSE),"")</f>
        <v/>
      </c>
      <c r="Y76" s="210">
        <f t="shared" si="16"/>
        <v>0</v>
      </c>
      <c r="Z76" s="211">
        <v>35</v>
      </c>
      <c r="AA76" s="212"/>
      <c r="AB76" s="213" t="str">
        <f t="shared" si="15"/>
        <v/>
      </c>
      <c r="AC76" s="205">
        <v>35</v>
      </c>
      <c r="AD76" s="206" t="str">
        <f>AB40&amp;"-"&amp;AC76</f>
        <v>6-35</v>
      </c>
      <c r="AE76" s="207" t="s">
        <v>396</v>
      </c>
      <c r="AF76" s="223"/>
      <c r="AG76" s="207">
        <f>IFERROR(VLOOKUP(AD76,エリアマスタ!$C$2:$I$2239,5,FALSE),"")</f>
        <v>109</v>
      </c>
      <c r="AH76" s="209"/>
      <c r="AI76" s="207">
        <f>IFERROR(VLOOKUP(AD76,エリアマスタ!$C$2:$I$2239,6,FALSE),"")</f>
        <v>170</v>
      </c>
      <c r="AJ76" s="209"/>
      <c r="AK76" s="207">
        <f>IFERROR(VLOOKUP(AD76,エリアマスタ!$C$2:$I$2239,7,FALSE),"")</f>
        <v>279</v>
      </c>
      <c r="AL76" s="214">
        <f t="shared" si="13"/>
        <v>0</v>
      </c>
      <c r="AM76" s="211">
        <v>35</v>
      </c>
    </row>
    <row r="77" spans="1:40" ht="13.5" customHeight="1">
      <c r="B77" s="204" t="str">
        <f t="shared" si="10"/>
        <v/>
      </c>
      <c r="C77" s="205"/>
      <c r="D77" s="206"/>
      <c r="E77" s="207"/>
      <c r="F77" s="221"/>
      <c r="G77" s="207" t="str">
        <f>IFERROR(VLOOKUP(D77,エリアマスタ!$C$2:$I$2239,5,FALSE),"")</f>
        <v/>
      </c>
      <c r="H77" s="209"/>
      <c r="I77" s="207" t="str">
        <f>IFERROR(VLOOKUP(D77,エリアマスタ!$C$2:$I$2239,6,FALSE),"")</f>
        <v/>
      </c>
      <c r="J77" s="209"/>
      <c r="K77" s="207" t="str">
        <f>IFERROR(VLOOKUP(D77,エリアマスタ!$C$2:$I$2239,7,FALSE),"")</f>
        <v/>
      </c>
      <c r="L77" s="210">
        <f t="shared" si="17"/>
        <v>0</v>
      </c>
      <c r="M77" s="211">
        <v>36</v>
      </c>
      <c r="N77" s="212"/>
      <c r="O77" s="213" t="str">
        <f t="shared" si="14"/>
        <v/>
      </c>
      <c r="P77" s="205"/>
      <c r="Q77" s="206"/>
      <c r="R77" s="207"/>
      <c r="S77" s="221"/>
      <c r="T77" s="207" t="str">
        <f>IFERROR(VLOOKUP(Q77,エリアマスタ!$C$2:$I$2239,5,FALSE),"")</f>
        <v/>
      </c>
      <c r="U77" s="209"/>
      <c r="V77" s="207" t="str">
        <f>IFERROR(VLOOKUP(Q77,エリアマスタ!$C$2:$I$2239,6,FALSE),"")</f>
        <v/>
      </c>
      <c r="W77" s="209"/>
      <c r="X77" s="207" t="str">
        <f>IFERROR(VLOOKUP(Q77,エリアマスタ!$C$2:$I$2239,7,FALSE),"")</f>
        <v/>
      </c>
      <c r="Y77" s="210">
        <f t="shared" si="16"/>
        <v>0</v>
      </c>
      <c r="Z77" s="211">
        <v>36</v>
      </c>
      <c r="AA77" s="212"/>
      <c r="AB77" s="213" t="str">
        <f t="shared" si="15"/>
        <v/>
      </c>
      <c r="AC77" s="205">
        <v>36</v>
      </c>
      <c r="AD77" s="206" t="str">
        <f>AB40&amp;"-"&amp;AC77</f>
        <v>6-36</v>
      </c>
      <c r="AE77" s="207" t="s">
        <v>3145</v>
      </c>
      <c r="AF77" s="223"/>
      <c r="AG77" s="207">
        <f>IFERROR(VLOOKUP(AD77,エリアマスタ!$C$2:$I$2239,5,FALSE),"")</f>
        <v>17</v>
      </c>
      <c r="AH77" s="209"/>
      <c r="AI77" s="207">
        <f>IFERROR(VLOOKUP(AD77,エリアマスタ!$C$2:$I$2239,6,FALSE),"")</f>
        <v>355</v>
      </c>
      <c r="AJ77" s="209"/>
      <c r="AK77" s="207">
        <f>IFERROR(VLOOKUP(AD77,エリアマスタ!$C$2:$I$2239,7,FALSE),"")</f>
        <v>372</v>
      </c>
      <c r="AL77" s="214">
        <f t="shared" si="13"/>
        <v>0</v>
      </c>
      <c r="AM77" s="211">
        <v>36</v>
      </c>
    </row>
    <row r="78" spans="1:40" ht="13.5" customHeight="1">
      <c r="B78" s="204" t="str">
        <f t="shared" si="10"/>
        <v/>
      </c>
      <c r="C78" s="205"/>
      <c r="D78" s="206"/>
      <c r="E78" s="207"/>
      <c r="F78" s="221"/>
      <c r="G78" s="207" t="str">
        <f>IFERROR(VLOOKUP(D78,エリアマスタ!$C$2:$I$2239,5,FALSE),"")</f>
        <v/>
      </c>
      <c r="H78" s="209"/>
      <c r="I78" s="207" t="str">
        <f>IFERROR(VLOOKUP(D78,エリアマスタ!$C$2:$I$2239,6,FALSE),"")</f>
        <v/>
      </c>
      <c r="J78" s="209"/>
      <c r="K78" s="207" t="str">
        <f>IFERROR(VLOOKUP(D78,エリアマスタ!$C$2:$I$2239,7,FALSE),"")</f>
        <v/>
      </c>
      <c r="L78" s="210">
        <f t="shared" si="17"/>
        <v>0</v>
      </c>
      <c r="M78" s="211">
        <v>40</v>
      </c>
      <c r="N78" s="212"/>
      <c r="O78" s="213" t="str">
        <f t="shared" si="14"/>
        <v/>
      </c>
      <c r="P78" s="205"/>
      <c r="Q78" s="206"/>
      <c r="R78" s="207"/>
      <c r="S78" s="221"/>
      <c r="T78" s="207" t="str">
        <f>IFERROR(VLOOKUP(Q78,エリアマスタ!$C$2:$I$2239,5,FALSE),"")</f>
        <v/>
      </c>
      <c r="U78" s="209"/>
      <c r="V78" s="207" t="str">
        <f>IFERROR(VLOOKUP(Q78,エリアマスタ!$C$2:$I$2239,6,FALSE),"")</f>
        <v/>
      </c>
      <c r="W78" s="209"/>
      <c r="X78" s="207" t="str">
        <f>IFERROR(VLOOKUP(Q78,エリアマスタ!$C$2:$I$2239,7,FALSE),"")</f>
        <v/>
      </c>
      <c r="Y78" s="210">
        <f t="shared" si="16"/>
        <v>0</v>
      </c>
      <c r="Z78" s="211">
        <v>40</v>
      </c>
      <c r="AA78" s="212"/>
      <c r="AB78" s="213" t="str">
        <f t="shared" si="15"/>
        <v/>
      </c>
      <c r="AC78" s="205"/>
      <c r="AD78" s="206"/>
      <c r="AE78" s="207"/>
      <c r="AF78" s="223"/>
      <c r="AG78" s="207" t="str">
        <f>IFERROR(VLOOKUP(AD78,エリアマスタ!$C$2:$I$2239,5,FALSE),"")</f>
        <v/>
      </c>
      <c r="AH78" s="209"/>
      <c r="AI78" s="207" t="str">
        <f>IFERROR(VLOOKUP(AD78,エリアマスタ!$C$2:$I$2239,6,FALSE),"")</f>
        <v/>
      </c>
      <c r="AJ78" s="209"/>
      <c r="AK78" s="207" t="str">
        <f>IFERROR(VLOOKUP(AD78,エリアマスタ!$C$2:$I$2239,7,FALSE),"")</f>
        <v/>
      </c>
      <c r="AL78" s="214">
        <f t="shared" si="13"/>
        <v>0</v>
      </c>
      <c r="AM78" s="211">
        <v>40</v>
      </c>
    </row>
    <row r="79" spans="1:40" s="237" customFormat="1" ht="13.5" customHeight="1">
      <c r="A79" s="184"/>
      <c r="B79" s="329" t="s">
        <v>60</v>
      </c>
      <c r="C79" s="330"/>
      <c r="D79" s="224"/>
      <c r="E79" s="225"/>
      <c r="F79" s="226"/>
      <c r="G79" s="227">
        <f>SUM(G42:G78)</f>
        <v>2832</v>
      </c>
      <c r="H79" s="228"/>
      <c r="I79" s="227">
        <f>SUM(I42:I78)</f>
        <v>6996</v>
      </c>
      <c r="J79" s="228"/>
      <c r="K79" s="227">
        <f>SUM(K42:K78)</f>
        <v>9828</v>
      </c>
      <c r="L79" s="227">
        <f>SUM(L42:L78)</f>
        <v>0</v>
      </c>
      <c r="M79" s="229"/>
      <c r="N79" s="212"/>
      <c r="O79" s="331" t="s">
        <v>60</v>
      </c>
      <c r="P79" s="332"/>
      <c r="Q79" s="230"/>
      <c r="R79" s="207"/>
      <c r="S79" s="231"/>
      <c r="T79" s="227">
        <f>SUM(T42:T78)</f>
        <v>3265</v>
      </c>
      <c r="U79" s="228"/>
      <c r="V79" s="227">
        <f>SUM(V42:V78)</f>
        <v>6329</v>
      </c>
      <c r="W79" s="228"/>
      <c r="X79" s="227">
        <f>SUM(X42:X78)</f>
        <v>9594</v>
      </c>
      <c r="Y79" s="227">
        <f>SUM(Y42:Y78)</f>
        <v>0</v>
      </c>
      <c r="Z79" s="232"/>
      <c r="AA79" s="212"/>
      <c r="AB79" s="331" t="s">
        <v>60</v>
      </c>
      <c r="AC79" s="332"/>
      <c r="AD79" s="230"/>
      <c r="AE79" s="233"/>
      <c r="AF79" s="234"/>
      <c r="AG79" s="227">
        <f>SUM(AG42:AG78)</f>
        <v>5682</v>
      </c>
      <c r="AH79" s="228"/>
      <c r="AI79" s="227">
        <f>SUM(AI42:AI78)</f>
        <v>5996</v>
      </c>
      <c r="AJ79" s="228"/>
      <c r="AK79" s="227">
        <f>SUM(AK42:AK78)</f>
        <v>11678</v>
      </c>
      <c r="AL79" s="227">
        <f>SUM(AL42:AL78)</f>
        <v>0</v>
      </c>
      <c r="AM79" s="235"/>
      <c r="AN79" s="236"/>
    </row>
    <row r="81" spans="1:41" ht="13.5" customHeight="1">
      <c r="B81" s="320">
        <f>VLOOKUP(E81,地区マスタ!$A$2:$C$159,2,FALSE)</f>
        <v>7</v>
      </c>
      <c r="C81" s="321"/>
      <c r="D81" s="188"/>
      <c r="E81" s="189" t="s">
        <v>3184</v>
      </c>
      <c r="F81" s="288"/>
      <c r="G81" s="191"/>
      <c r="H81" s="191"/>
      <c r="I81" s="191"/>
      <c r="J81" s="191"/>
      <c r="K81" s="191"/>
      <c r="L81" s="289"/>
      <c r="M81" s="192"/>
      <c r="N81" s="193"/>
      <c r="O81" s="320">
        <f>VLOOKUP(R81,地区マスタ!$A$2:$C$159,2,FALSE)</f>
        <v>8</v>
      </c>
      <c r="P81" s="321"/>
      <c r="Q81" s="188"/>
      <c r="R81" s="189" t="s">
        <v>3185</v>
      </c>
      <c r="S81" s="288"/>
      <c r="T81" s="191"/>
      <c r="U81" s="191"/>
      <c r="V81" s="191"/>
      <c r="W81" s="191"/>
      <c r="X81" s="191"/>
      <c r="Y81" s="289"/>
      <c r="Z81" s="192"/>
      <c r="AA81" s="193"/>
      <c r="AB81" s="320">
        <f>VLOOKUP(AE81,地区マスタ!$A$2:$C$159,2,FALSE)</f>
        <v>9</v>
      </c>
      <c r="AC81" s="321"/>
      <c r="AD81" s="188"/>
      <c r="AE81" s="189" t="s">
        <v>3186</v>
      </c>
      <c r="AF81" s="288"/>
      <c r="AG81" s="191"/>
      <c r="AH81" s="191"/>
      <c r="AI81" s="191"/>
      <c r="AJ81" s="191"/>
      <c r="AK81" s="191"/>
      <c r="AL81" s="289"/>
      <c r="AM81" s="192"/>
    </row>
    <row r="82" spans="1:41" s="203" customFormat="1" ht="13.5" customHeight="1">
      <c r="A82" s="184"/>
      <c r="B82" s="322" t="s">
        <v>1557</v>
      </c>
      <c r="C82" s="323"/>
      <c r="D82" s="194" t="s">
        <v>1558</v>
      </c>
      <c r="E82" s="195" t="s">
        <v>2126</v>
      </c>
      <c r="F82" s="196"/>
      <c r="G82" s="197" t="s">
        <v>39</v>
      </c>
      <c r="H82" s="198"/>
      <c r="I82" s="197" t="s">
        <v>40</v>
      </c>
      <c r="J82" s="198"/>
      <c r="K82" s="197" t="s">
        <v>41</v>
      </c>
      <c r="L82" s="199" t="s">
        <v>42</v>
      </c>
      <c r="M82" s="199" t="s">
        <v>176</v>
      </c>
      <c r="N82" s="193"/>
      <c r="O82" s="324" t="s">
        <v>1557</v>
      </c>
      <c r="P82" s="325"/>
      <c r="Q82" s="194" t="s">
        <v>1558</v>
      </c>
      <c r="R82" s="200" t="s">
        <v>2126</v>
      </c>
      <c r="S82" s="198"/>
      <c r="T82" s="197" t="s">
        <v>39</v>
      </c>
      <c r="U82" s="198"/>
      <c r="V82" s="197" t="s">
        <v>40</v>
      </c>
      <c r="W82" s="198"/>
      <c r="X82" s="197" t="s">
        <v>41</v>
      </c>
      <c r="Y82" s="199" t="s">
        <v>42</v>
      </c>
      <c r="Z82" s="199" t="s">
        <v>176</v>
      </c>
      <c r="AA82" s="193"/>
      <c r="AB82" s="324" t="s">
        <v>1557</v>
      </c>
      <c r="AC82" s="325"/>
      <c r="AD82" s="194" t="s">
        <v>1558</v>
      </c>
      <c r="AE82" s="200" t="s">
        <v>2126</v>
      </c>
      <c r="AF82" s="198"/>
      <c r="AG82" s="197" t="s">
        <v>39</v>
      </c>
      <c r="AH82" s="198"/>
      <c r="AI82" s="197" t="s">
        <v>40</v>
      </c>
      <c r="AJ82" s="198"/>
      <c r="AK82" s="197" t="s">
        <v>41</v>
      </c>
      <c r="AL82" s="199" t="s">
        <v>42</v>
      </c>
      <c r="AM82" s="199" t="s">
        <v>176</v>
      </c>
      <c r="AN82" s="201"/>
      <c r="AO82" s="202"/>
    </row>
    <row r="83" spans="1:41" ht="13.5" customHeight="1">
      <c r="B83" s="204" t="str">
        <f t="shared" ref="B83:B117" si="18">IF(L83&gt;1,"●","")</f>
        <v/>
      </c>
      <c r="C83" s="205">
        <v>1</v>
      </c>
      <c r="D83" s="206" t="str">
        <f>B81&amp;"-"&amp;C83</f>
        <v>7-1</v>
      </c>
      <c r="E83" s="207" t="s">
        <v>83</v>
      </c>
      <c r="F83" s="208"/>
      <c r="G83" s="207">
        <f>IFERROR(VLOOKUP(D83,エリアマスタ!$C$2:$I$2239,5,FALSE),"")</f>
        <v>97</v>
      </c>
      <c r="H83" s="209"/>
      <c r="I83" s="207">
        <f>IFERROR(VLOOKUP(D83,エリアマスタ!$C$2:$I$2239,6,FALSE),"")</f>
        <v>19</v>
      </c>
      <c r="J83" s="209"/>
      <c r="K83" s="207">
        <f>IFERROR(VLOOKUP(D83,エリアマスタ!$C$2:$I$2239,7,FALSE),"")</f>
        <v>116</v>
      </c>
      <c r="L83" s="210">
        <f t="shared" ref="L83:L116" si="19">IF(OR(OR(AND(F83="●", H83="●"),AND(F83="●", J83="●")),AND(H83="●", J83="●")),"エラー",IF(F83="●",G83,0)+IF(H83="●",I83,0)+IF(J83="●",K83,0))</f>
        <v>0</v>
      </c>
      <c r="M83" s="211">
        <v>1</v>
      </c>
      <c r="N83" s="212"/>
      <c r="O83" s="213" t="str">
        <f>IF(Y83&gt;1,"●","")</f>
        <v/>
      </c>
      <c r="P83" s="205">
        <v>1</v>
      </c>
      <c r="Q83" s="206" t="str">
        <f>O81&amp;"-"&amp;P83</f>
        <v>8-1</v>
      </c>
      <c r="R83" s="207" t="s">
        <v>416</v>
      </c>
      <c r="S83" s="209"/>
      <c r="T83" s="207">
        <f>IFERROR(VLOOKUP(Q83,エリアマスタ!$C$2:$I$2239,5,FALSE),"")</f>
        <v>0</v>
      </c>
      <c r="U83" s="208"/>
      <c r="V83" s="207">
        <f>IFERROR(VLOOKUP(Q83,エリアマスタ!$C$2:$I$2239,6,FALSE),"")</f>
        <v>255</v>
      </c>
      <c r="W83" s="209"/>
      <c r="X83" s="207">
        <f>IFERROR(VLOOKUP(Q83,エリアマスタ!$C$2:$I$2239,7,FALSE),"")</f>
        <v>255</v>
      </c>
      <c r="Y83" s="210">
        <f t="shared" ref="Y83:Y114" si="20">IF(OR(OR(AND(S83="●", U83="●"),AND(S83="●", W83="●")),AND(U83="●", W83="●")),"エラー",IF(S83="●",T83,0)+IF(U83="●",V83,0)+IF(W83="●",X83,0))</f>
        <v>0</v>
      </c>
      <c r="Z83" s="211">
        <v>1</v>
      </c>
      <c r="AA83" s="212"/>
      <c r="AB83" s="213" t="str">
        <f>IF(AL83&gt;1,"●","")</f>
        <v/>
      </c>
      <c r="AC83" s="205">
        <v>1</v>
      </c>
      <c r="AD83" s="206" t="str">
        <f>AB81&amp;"-"&amp;AC83</f>
        <v>9-1</v>
      </c>
      <c r="AE83" s="207" t="s">
        <v>104</v>
      </c>
      <c r="AF83" s="209"/>
      <c r="AG83" s="207">
        <f>IFERROR(VLOOKUP(AD83,エリアマスタ!$C$2:$I$2239,5,FALSE),"")</f>
        <v>125</v>
      </c>
      <c r="AH83" s="209"/>
      <c r="AI83" s="207">
        <f>IFERROR(VLOOKUP(AD83,エリアマスタ!$C$2:$I$2239,6,FALSE),"")</f>
        <v>410</v>
      </c>
      <c r="AJ83" s="208"/>
      <c r="AK83" s="207">
        <f>IFERROR(VLOOKUP(AD83,エリアマスタ!$C$2:$I$2239,7,FALSE),"")</f>
        <v>535</v>
      </c>
      <c r="AL83" s="214">
        <f t="shared" ref="AL83:AL117" si="21">IF(OR(OR(AND(AF83="●", AH83="●"),AND(AF83="●", AJ83="●")),AND(AH83="●", AJ83="●")),"エラー",IF(AF83="●",AG83,0)+IF(AH83="●",AI83,0)+IF(AJ83="●",AK83,0))</f>
        <v>0</v>
      </c>
      <c r="AM83" s="211">
        <v>1</v>
      </c>
    </row>
    <row r="84" spans="1:41" ht="13.5" customHeight="1">
      <c r="B84" s="204" t="str">
        <f t="shared" si="18"/>
        <v/>
      </c>
      <c r="C84" s="205">
        <v>2</v>
      </c>
      <c r="D84" s="206" t="str">
        <f>B81&amp;"-"&amp;C84</f>
        <v>7-2</v>
      </c>
      <c r="E84" s="207" t="s">
        <v>85</v>
      </c>
      <c r="F84" s="208"/>
      <c r="G84" s="207">
        <f>IFERROR(VLOOKUP(D84,エリアマスタ!$C$2:$I$2239,5,FALSE),"")</f>
        <v>70</v>
      </c>
      <c r="H84" s="209"/>
      <c r="I84" s="207">
        <f>IFERROR(VLOOKUP(D84,エリアマスタ!$C$2:$I$2239,6,FALSE),"")</f>
        <v>360</v>
      </c>
      <c r="J84" s="209"/>
      <c r="K84" s="207">
        <f>IFERROR(VLOOKUP(D84,エリアマスタ!$C$2:$I$2239,7,FALSE),"")</f>
        <v>430</v>
      </c>
      <c r="L84" s="210">
        <f t="shared" si="19"/>
        <v>0</v>
      </c>
      <c r="M84" s="215">
        <v>2</v>
      </c>
      <c r="N84" s="212"/>
      <c r="O84" s="213" t="str">
        <f>IF(Y84&gt;1,"●","")</f>
        <v/>
      </c>
      <c r="P84" s="205">
        <v>2</v>
      </c>
      <c r="Q84" s="206" t="str">
        <f>O81&amp;"-"&amp;P84</f>
        <v>8-2</v>
      </c>
      <c r="R84" s="207" t="s">
        <v>417</v>
      </c>
      <c r="S84" s="209"/>
      <c r="T84" s="207">
        <f>IFERROR(VLOOKUP(Q84,エリアマスタ!$C$2:$I$2239,5,FALSE),"")</f>
        <v>0</v>
      </c>
      <c r="U84" s="209"/>
      <c r="V84" s="207">
        <f>IFERROR(VLOOKUP(Q84,エリアマスタ!$C$2:$I$2239,6,FALSE),"")</f>
        <v>475</v>
      </c>
      <c r="W84" s="209"/>
      <c r="X84" s="207">
        <f>IFERROR(VLOOKUP(Q84,エリアマスタ!$C$2:$I$2239,7,FALSE),"")</f>
        <v>475</v>
      </c>
      <c r="Y84" s="210">
        <f t="shared" si="20"/>
        <v>0</v>
      </c>
      <c r="Z84" s="215">
        <v>2</v>
      </c>
      <c r="AA84" s="212"/>
      <c r="AB84" s="213" t="str">
        <f>IF(AL84&gt;1,"●","")</f>
        <v/>
      </c>
      <c r="AC84" s="205">
        <v>2</v>
      </c>
      <c r="AD84" s="206" t="str">
        <f>AB81&amp;"-"&amp;AC84</f>
        <v>9-2</v>
      </c>
      <c r="AE84" s="207" t="s">
        <v>106</v>
      </c>
      <c r="AF84" s="209"/>
      <c r="AG84" s="207">
        <f>IFERROR(VLOOKUP(AD84,エリアマスタ!$C$2:$I$2239,5,FALSE),"")</f>
        <v>129</v>
      </c>
      <c r="AH84" s="209"/>
      <c r="AI84" s="207">
        <f>IFERROR(VLOOKUP(AD84,エリアマスタ!$C$2:$I$2239,6,FALSE),"")</f>
        <v>388</v>
      </c>
      <c r="AJ84" s="208"/>
      <c r="AK84" s="207">
        <f>IFERROR(VLOOKUP(AD84,エリアマスタ!$C$2:$I$2239,7,FALSE),"")</f>
        <v>517</v>
      </c>
      <c r="AL84" s="214">
        <f t="shared" si="21"/>
        <v>0</v>
      </c>
      <c r="AM84" s="215">
        <v>2</v>
      </c>
    </row>
    <row r="85" spans="1:41" ht="13.5" customHeight="1">
      <c r="B85" s="204" t="str">
        <f t="shared" si="18"/>
        <v/>
      </c>
      <c r="C85" s="205">
        <v>3</v>
      </c>
      <c r="D85" s="206" t="str">
        <f>B81&amp;"-"&amp;C85</f>
        <v>7-3</v>
      </c>
      <c r="E85" s="207" t="s">
        <v>86</v>
      </c>
      <c r="F85" s="208"/>
      <c r="G85" s="207">
        <f>IFERROR(VLOOKUP(D85,エリアマスタ!$C$2:$I$2239,5,FALSE),"")</f>
        <v>188</v>
      </c>
      <c r="H85" s="209"/>
      <c r="I85" s="207">
        <f>IFERROR(VLOOKUP(D85,エリアマスタ!$C$2:$I$2239,6,FALSE),"")</f>
        <v>371</v>
      </c>
      <c r="J85" s="209"/>
      <c r="K85" s="207">
        <f>IFERROR(VLOOKUP(D85,エリアマスタ!$C$2:$I$2239,7,FALSE),"")</f>
        <v>559</v>
      </c>
      <c r="L85" s="210">
        <f t="shared" si="19"/>
        <v>0</v>
      </c>
      <c r="M85" s="215">
        <v>3</v>
      </c>
      <c r="N85" s="212"/>
      <c r="O85" s="213" t="str">
        <f t="shared" ref="O85:O117" si="22">IF(Y85&gt;1,"●","")</f>
        <v/>
      </c>
      <c r="P85" s="205">
        <v>3</v>
      </c>
      <c r="Q85" s="206" t="str">
        <f>O81&amp;"-"&amp;P85</f>
        <v>8-3</v>
      </c>
      <c r="R85" s="207" t="s">
        <v>418</v>
      </c>
      <c r="S85" s="209"/>
      <c r="T85" s="207">
        <f>IFERROR(VLOOKUP(Q85,エリアマスタ!$C$2:$I$2239,5,FALSE),"")</f>
        <v>0</v>
      </c>
      <c r="U85" s="209"/>
      <c r="V85" s="207">
        <f>IFERROR(VLOOKUP(Q85,エリアマスタ!$C$2:$I$2239,6,FALSE),"")</f>
        <v>102</v>
      </c>
      <c r="W85" s="209"/>
      <c r="X85" s="207">
        <f>IFERROR(VLOOKUP(Q85,エリアマスタ!$C$2:$I$2239,7,FALSE),"")</f>
        <v>102</v>
      </c>
      <c r="Y85" s="210">
        <f t="shared" si="20"/>
        <v>0</v>
      </c>
      <c r="Z85" s="215">
        <v>3</v>
      </c>
      <c r="AA85" s="212"/>
      <c r="AB85" s="213" t="str">
        <f t="shared" ref="AB85:AB117" si="23">IF(AL85&gt;1,"●","")</f>
        <v/>
      </c>
      <c r="AC85" s="205">
        <v>3</v>
      </c>
      <c r="AD85" s="206" t="str">
        <f>AB81&amp;"-"&amp;AC85</f>
        <v>9-3</v>
      </c>
      <c r="AE85" s="207" t="s">
        <v>3326</v>
      </c>
      <c r="AF85" s="209"/>
      <c r="AG85" s="207">
        <f>IFERROR(VLOOKUP(AD85,エリアマスタ!$C$2:$I$2239,5,FALSE),"")</f>
        <v>138</v>
      </c>
      <c r="AH85" s="209"/>
      <c r="AI85" s="207">
        <f>IFERROR(VLOOKUP(AD85,エリアマスタ!$C$2:$I$2239,6,FALSE),"")</f>
        <v>235</v>
      </c>
      <c r="AJ85" s="208"/>
      <c r="AK85" s="207">
        <f>IFERROR(VLOOKUP(AD85,エリアマスタ!$C$2:$I$2239,7,FALSE),"")</f>
        <v>373</v>
      </c>
      <c r="AL85" s="214">
        <f t="shared" si="21"/>
        <v>0</v>
      </c>
      <c r="AM85" s="215">
        <v>3</v>
      </c>
    </row>
    <row r="86" spans="1:41" ht="13.5" customHeight="1">
      <c r="B86" s="204" t="str">
        <f t="shared" si="18"/>
        <v/>
      </c>
      <c r="C86" s="205">
        <v>4</v>
      </c>
      <c r="D86" s="206" t="str">
        <f>B81&amp;"-"&amp;C86</f>
        <v>7-4</v>
      </c>
      <c r="E86" s="207" t="s">
        <v>87</v>
      </c>
      <c r="F86" s="208"/>
      <c r="G86" s="207">
        <f>IFERROR(VLOOKUP(D86,エリアマスタ!$C$2:$I$2239,5,FALSE),"")</f>
        <v>255</v>
      </c>
      <c r="H86" s="209"/>
      <c r="I86" s="207">
        <f>IFERROR(VLOOKUP(D86,エリアマスタ!$C$2:$I$2239,6,FALSE),"")</f>
        <v>10</v>
      </c>
      <c r="J86" s="209"/>
      <c r="K86" s="207">
        <f>IFERROR(VLOOKUP(D86,エリアマスタ!$C$2:$I$2239,7,FALSE),"")</f>
        <v>265</v>
      </c>
      <c r="L86" s="210">
        <f t="shared" si="19"/>
        <v>0</v>
      </c>
      <c r="M86" s="211">
        <v>4</v>
      </c>
      <c r="N86" s="212"/>
      <c r="O86" s="213" t="str">
        <f t="shared" si="22"/>
        <v/>
      </c>
      <c r="P86" s="205">
        <v>4</v>
      </c>
      <c r="Q86" s="206" t="str">
        <f>O81&amp;"-"&amp;P86</f>
        <v>8-4</v>
      </c>
      <c r="R86" s="207" t="s">
        <v>419</v>
      </c>
      <c r="S86" s="209"/>
      <c r="T86" s="207">
        <f>IFERROR(VLOOKUP(Q86,エリアマスタ!$C$2:$I$2239,5,FALSE),"")</f>
        <v>0</v>
      </c>
      <c r="U86" s="208"/>
      <c r="V86" s="207">
        <f>IFERROR(VLOOKUP(Q86,エリアマスタ!$C$2:$I$2239,6,FALSE),"")</f>
        <v>135</v>
      </c>
      <c r="W86" s="209"/>
      <c r="X86" s="207">
        <f>IFERROR(VLOOKUP(Q86,エリアマスタ!$C$2:$I$2239,7,FALSE),"")</f>
        <v>135</v>
      </c>
      <c r="Y86" s="210">
        <f t="shared" si="20"/>
        <v>0</v>
      </c>
      <c r="Z86" s="211">
        <v>4</v>
      </c>
      <c r="AA86" s="212"/>
      <c r="AB86" s="213" t="str">
        <f t="shared" si="23"/>
        <v/>
      </c>
      <c r="AC86" s="205">
        <v>4</v>
      </c>
      <c r="AD86" s="206" t="str">
        <f>AB81&amp;"-"&amp;AC86</f>
        <v>9-4</v>
      </c>
      <c r="AE86" s="207" t="s">
        <v>3327</v>
      </c>
      <c r="AF86" s="209"/>
      <c r="AG86" s="207">
        <f>IFERROR(VLOOKUP(AD86,エリアマスタ!$C$2:$I$2239,5,FALSE),"")</f>
        <v>141</v>
      </c>
      <c r="AH86" s="209"/>
      <c r="AI86" s="207">
        <f>IFERROR(VLOOKUP(AD86,エリアマスタ!$C$2:$I$2239,6,FALSE),"")</f>
        <v>185</v>
      </c>
      <c r="AJ86" s="208"/>
      <c r="AK86" s="207">
        <f>IFERROR(VLOOKUP(AD86,エリアマスタ!$C$2:$I$2239,7,FALSE),"")</f>
        <v>326</v>
      </c>
      <c r="AL86" s="214">
        <f t="shared" si="21"/>
        <v>0</v>
      </c>
      <c r="AM86" s="211">
        <v>4</v>
      </c>
    </row>
    <row r="87" spans="1:41" ht="13.5" customHeight="1">
      <c r="B87" s="204" t="str">
        <f t="shared" si="18"/>
        <v/>
      </c>
      <c r="C87" s="205">
        <v>5</v>
      </c>
      <c r="D87" s="206" t="str">
        <f>B81&amp;"-"&amp;C87</f>
        <v>7-5</v>
      </c>
      <c r="E87" s="207" t="s">
        <v>397</v>
      </c>
      <c r="F87" s="208"/>
      <c r="G87" s="207">
        <f>IFERROR(VLOOKUP(D87,エリアマスタ!$C$2:$I$2239,5,FALSE),"")</f>
        <v>194</v>
      </c>
      <c r="H87" s="209"/>
      <c r="I87" s="207">
        <f>IFERROR(VLOOKUP(D87,エリアマスタ!$C$2:$I$2239,6,FALSE),"")</f>
        <v>59</v>
      </c>
      <c r="J87" s="209"/>
      <c r="K87" s="207">
        <f>IFERROR(VLOOKUP(D87,エリアマスタ!$C$2:$I$2239,7,FALSE),"")</f>
        <v>253</v>
      </c>
      <c r="L87" s="210">
        <f t="shared" si="19"/>
        <v>0</v>
      </c>
      <c r="M87" s="215">
        <v>5</v>
      </c>
      <c r="N87" s="212"/>
      <c r="O87" s="213" t="str">
        <f t="shared" si="22"/>
        <v/>
      </c>
      <c r="P87" s="205">
        <v>5</v>
      </c>
      <c r="Q87" s="206" t="str">
        <f>O81&amp;"-"&amp;P87</f>
        <v>8-5</v>
      </c>
      <c r="R87" s="207" t="s">
        <v>420</v>
      </c>
      <c r="S87" s="209"/>
      <c r="T87" s="207">
        <f>IFERROR(VLOOKUP(Q87,エリアマスタ!$C$2:$I$2239,5,FALSE),"")</f>
        <v>0</v>
      </c>
      <c r="U87" s="208"/>
      <c r="V87" s="207">
        <f>IFERROR(VLOOKUP(Q87,エリアマスタ!$C$2:$I$2239,6,FALSE),"")</f>
        <v>400</v>
      </c>
      <c r="W87" s="209"/>
      <c r="X87" s="207">
        <f>IFERROR(VLOOKUP(Q87,エリアマスタ!$C$2:$I$2239,7,FALSE),"")</f>
        <v>400</v>
      </c>
      <c r="Y87" s="210">
        <f t="shared" si="20"/>
        <v>0</v>
      </c>
      <c r="Z87" s="215">
        <v>5</v>
      </c>
      <c r="AA87" s="212"/>
      <c r="AB87" s="213" t="str">
        <f t="shared" si="23"/>
        <v/>
      </c>
      <c r="AC87" s="205">
        <v>5</v>
      </c>
      <c r="AD87" s="206" t="str">
        <f>AB81&amp;"-"&amp;AC87</f>
        <v>9-5</v>
      </c>
      <c r="AE87" s="207" t="s">
        <v>444</v>
      </c>
      <c r="AF87" s="209"/>
      <c r="AG87" s="207">
        <f>IFERROR(VLOOKUP(AD87,エリアマスタ!$C$2:$I$2239,5,FALSE),"")</f>
        <v>195</v>
      </c>
      <c r="AH87" s="209"/>
      <c r="AI87" s="207">
        <f>IFERROR(VLOOKUP(AD87,エリアマスタ!$C$2:$I$2239,6,FALSE),"")</f>
        <v>151</v>
      </c>
      <c r="AJ87" s="208"/>
      <c r="AK87" s="207">
        <f>IFERROR(VLOOKUP(AD87,エリアマスタ!$C$2:$I$2239,7,FALSE),"")</f>
        <v>346</v>
      </c>
      <c r="AL87" s="214">
        <f t="shared" si="21"/>
        <v>0</v>
      </c>
      <c r="AM87" s="215">
        <v>5</v>
      </c>
    </row>
    <row r="88" spans="1:41" ht="13.5" customHeight="1">
      <c r="B88" s="204" t="str">
        <f t="shared" si="18"/>
        <v/>
      </c>
      <c r="C88" s="205">
        <v>6</v>
      </c>
      <c r="D88" s="206" t="str">
        <f>B81&amp;"-"&amp;C88</f>
        <v>7-6</v>
      </c>
      <c r="E88" s="207" t="s">
        <v>398</v>
      </c>
      <c r="F88" s="208"/>
      <c r="G88" s="207">
        <f>IFERROR(VLOOKUP(D88,エリアマスタ!$C$2:$I$2239,5,FALSE),"")</f>
        <v>194</v>
      </c>
      <c r="H88" s="209"/>
      <c r="I88" s="207">
        <f>IFERROR(VLOOKUP(D88,エリアマスタ!$C$2:$I$2239,6,FALSE),"")</f>
        <v>21</v>
      </c>
      <c r="J88" s="209"/>
      <c r="K88" s="207">
        <f>IFERROR(VLOOKUP(D88,エリアマスタ!$C$2:$I$2239,7,FALSE),"")</f>
        <v>215</v>
      </c>
      <c r="L88" s="210">
        <f t="shared" si="19"/>
        <v>0</v>
      </c>
      <c r="M88" s="215">
        <v>6</v>
      </c>
      <c r="N88" s="212"/>
      <c r="O88" s="213" t="str">
        <f t="shared" si="22"/>
        <v/>
      </c>
      <c r="P88" s="205">
        <v>6</v>
      </c>
      <c r="Q88" s="206" t="str">
        <f>O81&amp;"-"&amp;P88</f>
        <v>8-6</v>
      </c>
      <c r="R88" s="207" t="s">
        <v>421</v>
      </c>
      <c r="S88" s="209"/>
      <c r="T88" s="207">
        <f>IFERROR(VLOOKUP(Q88,エリアマスタ!$C$2:$I$2239,5,FALSE),"")</f>
        <v>0</v>
      </c>
      <c r="U88" s="208"/>
      <c r="V88" s="207">
        <f>IFERROR(VLOOKUP(Q88,エリアマスタ!$C$2:$I$2239,6,FALSE),"")</f>
        <v>230</v>
      </c>
      <c r="W88" s="209"/>
      <c r="X88" s="207">
        <f>IFERROR(VLOOKUP(Q88,エリアマスタ!$C$2:$I$2239,7,FALSE),"")</f>
        <v>230</v>
      </c>
      <c r="Y88" s="210">
        <f t="shared" si="20"/>
        <v>0</v>
      </c>
      <c r="Z88" s="215">
        <v>6</v>
      </c>
      <c r="AA88" s="212"/>
      <c r="AB88" s="213" t="str">
        <f t="shared" si="23"/>
        <v/>
      </c>
      <c r="AC88" s="205">
        <v>6</v>
      </c>
      <c r="AD88" s="206" t="str">
        <f>AB81&amp;"-"&amp;AC88</f>
        <v>9-6</v>
      </c>
      <c r="AE88" s="207" t="s">
        <v>111</v>
      </c>
      <c r="AF88" s="209"/>
      <c r="AG88" s="207">
        <f>IFERROR(VLOOKUP(AD88,エリアマスタ!$C$2:$I$2239,5,FALSE),"")</f>
        <v>158</v>
      </c>
      <c r="AH88" s="209"/>
      <c r="AI88" s="207">
        <f>IFERROR(VLOOKUP(AD88,エリアマスタ!$C$2:$I$2239,6,FALSE),"")</f>
        <v>315</v>
      </c>
      <c r="AJ88" s="208"/>
      <c r="AK88" s="207">
        <f>IFERROR(VLOOKUP(AD88,エリアマスタ!$C$2:$I$2239,7,FALSE),"")</f>
        <v>473</v>
      </c>
      <c r="AL88" s="214">
        <f t="shared" si="21"/>
        <v>0</v>
      </c>
      <c r="AM88" s="215">
        <v>6</v>
      </c>
    </row>
    <row r="89" spans="1:41" ht="13.5" customHeight="1">
      <c r="B89" s="204" t="str">
        <f t="shared" si="18"/>
        <v/>
      </c>
      <c r="C89" s="205">
        <v>7</v>
      </c>
      <c r="D89" s="206" t="str">
        <f>B81&amp;"-"&amp;C89</f>
        <v>7-7</v>
      </c>
      <c r="E89" s="207" t="s">
        <v>88</v>
      </c>
      <c r="F89" s="208"/>
      <c r="G89" s="207">
        <f>IFERROR(VLOOKUP(D89,エリアマスタ!$C$2:$I$2239,5,FALSE),"")</f>
        <v>295</v>
      </c>
      <c r="H89" s="209"/>
      <c r="I89" s="207">
        <f>IFERROR(VLOOKUP(D89,エリアマスタ!$C$2:$I$2239,6,FALSE),"")</f>
        <v>74</v>
      </c>
      <c r="J89" s="209"/>
      <c r="K89" s="207">
        <f>IFERROR(VLOOKUP(D89,エリアマスタ!$C$2:$I$2239,7,FALSE),"")</f>
        <v>369</v>
      </c>
      <c r="L89" s="210">
        <f t="shared" si="19"/>
        <v>0</v>
      </c>
      <c r="M89" s="211">
        <v>7</v>
      </c>
      <c r="N89" s="212"/>
      <c r="O89" s="213" t="str">
        <f t="shared" si="22"/>
        <v/>
      </c>
      <c r="P89" s="205">
        <v>7</v>
      </c>
      <c r="Q89" s="206" t="str">
        <f>O81&amp;"-"&amp;P89</f>
        <v>8-7</v>
      </c>
      <c r="R89" s="207" t="s">
        <v>422</v>
      </c>
      <c r="S89" s="209"/>
      <c r="T89" s="207">
        <f>IFERROR(VLOOKUP(Q89,エリアマスタ!$C$2:$I$2239,5,FALSE),"")</f>
        <v>0</v>
      </c>
      <c r="U89" s="208"/>
      <c r="V89" s="207">
        <f>IFERROR(VLOOKUP(Q89,エリアマスタ!$C$2:$I$2239,6,FALSE),"")</f>
        <v>470</v>
      </c>
      <c r="W89" s="209"/>
      <c r="X89" s="207">
        <f>IFERROR(VLOOKUP(Q89,エリアマスタ!$C$2:$I$2239,7,FALSE),"")</f>
        <v>470</v>
      </c>
      <c r="Y89" s="210">
        <f t="shared" si="20"/>
        <v>0</v>
      </c>
      <c r="Z89" s="211">
        <v>7</v>
      </c>
      <c r="AA89" s="212"/>
      <c r="AB89" s="213" t="str">
        <f t="shared" si="23"/>
        <v/>
      </c>
      <c r="AC89" s="205">
        <v>7</v>
      </c>
      <c r="AD89" s="206" t="str">
        <f>AB81&amp;"-"&amp;AC89</f>
        <v>9-7</v>
      </c>
      <c r="AE89" s="207" t="s">
        <v>3328</v>
      </c>
      <c r="AF89" s="209"/>
      <c r="AG89" s="207">
        <f>IFERROR(VLOOKUP(AD89,エリアマスタ!$C$2:$I$2239,5,FALSE),"")</f>
        <v>178</v>
      </c>
      <c r="AH89" s="209"/>
      <c r="AI89" s="207">
        <f>IFERROR(VLOOKUP(AD89,エリアマスタ!$C$2:$I$2239,6,FALSE),"")</f>
        <v>352</v>
      </c>
      <c r="AJ89" s="208"/>
      <c r="AK89" s="207">
        <f>IFERROR(VLOOKUP(AD89,エリアマスタ!$C$2:$I$2239,7,FALSE),"")</f>
        <v>530</v>
      </c>
      <c r="AL89" s="214">
        <f t="shared" si="21"/>
        <v>0</v>
      </c>
      <c r="AM89" s="211">
        <v>7</v>
      </c>
    </row>
    <row r="90" spans="1:41" ht="13.5" customHeight="1">
      <c r="B90" s="204" t="str">
        <f t="shared" si="18"/>
        <v/>
      </c>
      <c r="C90" s="205">
        <v>8</v>
      </c>
      <c r="D90" s="206" t="str">
        <f>B81&amp;"-"&amp;C90</f>
        <v>7-8</v>
      </c>
      <c r="E90" s="207" t="s">
        <v>89</v>
      </c>
      <c r="F90" s="208"/>
      <c r="G90" s="207">
        <f>IFERROR(VLOOKUP(D90,エリアマスタ!$C$2:$I$2239,5,FALSE),"")</f>
        <v>239</v>
      </c>
      <c r="H90" s="209"/>
      <c r="I90" s="207">
        <f>IFERROR(VLOOKUP(D90,エリアマスタ!$C$2:$I$2239,6,FALSE),"")</f>
        <v>436</v>
      </c>
      <c r="J90" s="209"/>
      <c r="K90" s="207">
        <f>IFERROR(VLOOKUP(D90,エリアマスタ!$C$2:$I$2239,7,FALSE),"")</f>
        <v>675</v>
      </c>
      <c r="L90" s="210">
        <f t="shared" si="19"/>
        <v>0</v>
      </c>
      <c r="M90" s="215">
        <v>8</v>
      </c>
      <c r="N90" s="212"/>
      <c r="O90" s="213" t="str">
        <f t="shared" si="22"/>
        <v/>
      </c>
      <c r="P90" s="205">
        <v>8</v>
      </c>
      <c r="Q90" s="206" t="str">
        <f>O81&amp;"-"&amp;P90</f>
        <v>8-8</v>
      </c>
      <c r="R90" s="216" t="s">
        <v>423</v>
      </c>
      <c r="S90" s="209"/>
      <c r="T90" s="207">
        <f>IFERROR(VLOOKUP(Q90,エリアマスタ!$C$2:$I$2239,5,FALSE),"")</f>
        <v>0</v>
      </c>
      <c r="U90" s="208"/>
      <c r="V90" s="207">
        <f>IFERROR(VLOOKUP(Q90,エリアマスタ!$C$2:$I$2239,6,FALSE),"")</f>
        <v>487</v>
      </c>
      <c r="W90" s="209"/>
      <c r="X90" s="207">
        <f>IFERROR(VLOOKUP(Q90,エリアマスタ!$C$2:$I$2239,7,FALSE),"")</f>
        <v>487</v>
      </c>
      <c r="Y90" s="210">
        <f t="shared" si="20"/>
        <v>0</v>
      </c>
      <c r="Z90" s="215">
        <v>8</v>
      </c>
      <c r="AA90" s="212"/>
      <c r="AB90" s="213" t="str">
        <f t="shared" si="23"/>
        <v/>
      </c>
      <c r="AC90" s="205">
        <v>8</v>
      </c>
      <c r="AD90" s="206" t="str">
        <f>AB81&amp;"-"&amp;AC90</f>
        <v>9-8</v>
      </c>
      <c r="AE90" s="207" t="s">
        <v>446</v>
      </c>
      <c r="AF90" s="209"/>
      <c r="AG90" s="207">
        <f>IFERROR(VLOOKUP(AD90,エリアマスタ!$C$2:$I$2239,5,FALSE),"")</f>
        <v>210</v>
      </c>
      <c r="AH90" s="209"/>
      <c r="AI90" s="207">
        <f>IFERROR(VLOOKUP(AD90,エリアマスタ!$C$2:$I$2239,6,FALSE),"")</f>
        <v>226</v>
      </c>
      <c r="AJ90" s="208"/>
      <c r="AK90" s="207">
        <f>IFERROR(VLOOKUP(AD90,エリアマスタ!$C$2:$I$2239,7,FALSE),"")</f>
        <v>436</v>
      </c>
      <c r="AL90" s="214">
        <f t="shared" si="21"/>
        <v>0</v>
      </c>
      <c r="AM90" s="215">
        <v>8</v>
      </c>
    </row>
    <row r="91" spans="1:41" ht="13.5" customHeight="1">
      <c r="B91" s="204" t="str">
        <f t="shared" si="18"/>
        <v/>
      </c>
      <c r="C91" s="205">
        <v>9</v>
      </c>
      <c r="D91" s="206" t="str">
        <f>B81&amp;"-"&amp;C91</f>
        <v>7-9</v>
      </c>
      <c r="E91" s="207" t="s">
        <v>90</v>
      </c>
      <c r="F91" s="208"/>
      <c r="G91" s="207">
        <f>IFERROR(VLOOKUP(D91,エリアマスタ!$C$2:$I$2239,5,FALSE),"")</f>
        <v>105</v>
      </c>
      <c r="H91" s="209"/>
      <c r="I91" s="207">
        <f>IFERROR(VLOOKUP(D91,エリアマスタ!$C$2:$I$2239,6,FALSE),"")</f>
        <v>396</v>
      </c>
      <c r="J91" s="209"/>
      <c r="K91" s="207">
        <f>IFERROR(VLOOKUP(D91,エリアマスタ!$C$2:$I$2239,7,FALSE),"")</f>
        <v>501</v>
      </c>
      <c r="L91" s="210">
        <f t="shared" si="19"/>
        <v>0</v>
      </c>
      <c r="M91" s="215">
        <v>9</v>
      </c>
      <c r="N91" s="212"/>
      <c r="O91" s="213" t="str">
        <f t="shared" si="22"/>
        <v/>
      </c>
      <c r="P91" s="205">
        <v>9</v>
      </c>
      <c r="Q91" s="206" t="str">
        <f>O81&amp;"-"&amp;P91</f>
        <v>8-9</v>
      </c>
      <c r="R91" s="207" t="s">
        <v>424</v>
      </c>
      <c r="S91" s="209"/>
      <c r="T91" s="207">
        <f>IFERROR(VLOOKUP(Q91,エリアマスタ!$C$2:$I$2239,5,FALSE),"")</f>
        <v>82</v>
      </c>
      <c r="U91" s="208"/>
      <c r="V91" s="207">
        <f>IFERROR(VLOOKUP(Q91,エリアマスタ!$C$2:$I$2239,6,FALSE),"")</f>
        <v>150</v>
      </c>
      <c r="W91" s="209"/>
      <c r="X91" s="207">
        <f>IFERROR(VLOOKUP(Q91,エリアマスタ!$C$2:$I$2239,7,FALSE),"")</f>
        <v>232</v>
      </c>
      <c r="Y91" s="210">
        <f t="shared" si="20"/>
        <v>0</v>
      </c>
      <c r="Z91" s="215">
        <v>9</v>
      </c>
      <c r="AA91" s="212"/>
      <c r="AB91" s="213" t="str">
        <f t="shared" si="23"/>
        <v/>
      </c>
      <c r="AC91" s="205">
        <v>9</v>
      </c>
      <c r="AD91" s="206" t="str">
        <f>AB81&amp;"-"&amp;AC91</f>
        <v>9-9</v>
      </c>
      <c r="AE91" s="207" t="s">
        <v>447</v>
      </c>
      <c r="AF91" s="209"/>
      <c r="AG91" s="207">
        <f>IFERROR(VLOOKUP(AD91,エリアマスタ!$C$2:$I$2239,5,FALSE),"")</f>
        <v>187</v>
      </c>
      <c r="AH91" s="209"/>
      <c r="AI91" s="207">
        <f>IFERROR(VLOOKUP(AD91,エリアマスタ!$C$2:$I$2239,6,FALSE),"")</f>
        <v>341</v>
      </c>
      <c r="AJ91" s="208"/>
      <c r="AK91" s="207">
        <f>IFERROR(VLOOKUP(AD91,エリアマスタ!$C$2:$I$2239,7,FALSE),"")</f>
        <v>528</v>
      </c>
      <c r="AL91" s="214">
        <f t="shared" si="21"/>
        <v>0</v>
      </c>
      <c r="AM91" s="215">
        <v>9</v>
      </c>
    </row>
    <row r="92" spans="1:41" ht="13.5" customHeight="1">
      <c r="B92" s="204" t="str">
        <f t="shared" si="18"/>
        <v/>
      </c>
      <c r="C92" s="205">
        <v>10</v>
      </c>
      <c r="D92" s="206" t="str">
        <f>B81&amp;"-"&amp;C92</f>
        <v>7-10</v>
      </c>
      <c r="E92" s="207" t="s">
        <v>399</v>
      </c>
      <c r="F92" s="208"/>
      <c r="G92" s="207">
        <f>IFERROR(VLOOKUP(D92,エリアマスタ!$C$2:$I$2239,5,FALSE),"")</f>
        <v>82</v>
      </c>
      <c r="H92" s="209"/>
      <c r="I92" s="207">
        <f>IFERROR(VLOOKUP(D92,エリアマスタ!$C$2:$I$2239,6,FALSE),"")</f>
        <v>223</v>
      </c>
      <c r="J92" s="209"/>
      <c r="K92" s="207">
        <f>IFERROR(VLOOKUP(D92,エリアマスタ!$C$2:$I$2239,7,FALSE),"")</f>
        <v>305</v>
      </c>
      <c r="L92" s="210">
        <f t="shared" si="19"/>
        <v>0</v>
      </c>
      <c r="M92" s="211">
        <v>10</v>
      </c>
      <c r="N92" s="212"/>
      <c r="O92" s="213" t="str">
        <f t="shared" si="22"/>
        <v/>
      </c>
      <c r="P92" s="205">
        <v>10</v>
      </c>
      <c r="Q92" s="206" t="str">
        <f>O81&amp;"-"&amp;P92</f>
        <v>8-10</v>
      </c>
      <c r="R92" s="207" t="s">
        <v>425</v>
      </c>
      <c r="S92" s="209"/>
      <c r="T92" s="207">
        <f>IFERROR(VLOOKUP(Q92,エリアマスタ!$C$2:$I$2239,5,FALSE),"")</f>
        <v>0</v>
      </c>
      <c r="U92" s="208"/>
      <c r="V92" s="207">
        <f>IFERROR(VLOOKUP(Q92,エリアマスタ!$C$2:$I$2239,6,FALSE),"")</f>
        <v>630</v>
      </c>
      <c r="W92" s="209"/>
      <c r="X92" s="207">
        <f>IFERROR(VLOOKUP(Q92,エリアマスタ!$C$2:$I$2239,7,FALSE),"")</f>
        <v>630</v>
      </c>
      <c r="Y92" s="210">
        <f t="shared" si="20"/>
        <v>0</v>
      </c>
      <c r="Z92" s="211">
        <v>10</v>
      </c>
      <c r="AA92" s="212"/>
      <c r="AB92" s="213" t="str">
        <f t="shared" si="23"/>
        <v/>
      </c>
      <c r="AC92" s="205">
        <v>10</v>
      </c>
      <c r="AD92" s="206" t="str">
        <f>AB81&amp;"-"&amp;AC92</f>
        <v>9-10</v>
      </c>
      <c r="AE92" s="207" t="s">
        <v>448</v>
      </c>
      <c r="AF92" s="209"/>
      <c r="AG92" s="207">
        <f>IFERROR(VLOOKUP(AD92,エリアマスタ!$C$2:$I$2239,5,FALSE),"")</f>
        <v>150</v>
      </c>
      <c r="AH92" s="209"/>
      <c r="AI92" s="207">
        <f>IFERROR(VLOOKUP(AD92,エリアマスタ!$C$2:$I$2239,6,FALSE),"")</f>
        <v>155</v>
      </c>
      <c r="AJ92" s="208"/>
      <c r="AK92" s="207">
        <f>IFERROR(VLOOKUP(AD92,エリアマスタ!$C$2:$I$2239,7,FALSE),"")</f>
        <v>305</v>
      </c>
      <c r="AL92" s="214">
        <f t="shared" si="21"/>
        <v>0</v>
      </c>
      <c r="AM92" s="211">
        <v>10</v>
      </c>
    </row>
    <row r="93" spans="1:41" ht="13.5" customHeight="1">
      <c r="B93" s="204" t="str">
        <f t="shared" si="18"/>
        <v/>
      </c>
      <c r="C93" s="205">
        <v>11</v>
      </c>
      <c r="D93" s="206" t="str">
        <f>B81&amp;"-"&amp;C93</f>
        <v>7-11</v>
      </c>
      <c r="E93" s="207" t="s">
        <v>400</v>
      </c>
      <c r="F93" s="208"/>
      <c r="G93" s="207">
        <f>IFERROR(VLOOKUP(D93,エリアマスタ!$C$2:$I$2239,5,FALSE),"")</f>
        <v>68</v>
      </c>
      <c r="H93" s="209"/>
      <c r="I93" s="207">
        <f>IFERROR(VLOOKUP(D93,エリアマスタ!$C$2:$I$2239,6,FALSE),"")</f>
        <v>152</v>
      </c>
      <c r="J93" s="209"/>
      <c r="K93" s="207">
        <f>IFERROR(VLOOKUP(D93,エリアマスタ!$C$2:$I$2239,7,FALSE),"")</f>
        <v>220</v>
      </c>
      <c r="L93" s="210">
        <f t="shared" si="19"/>
        <v>0</v>
      </c>
      <c r="M93" s="215">
        <v>11</v>
      </c>
      <c r="N93" s="212"/>
      <c r="O93" s="213" t="str">
        <f t="shared" si="22"/>
        <v/>
      </c>
      <c r="P93" s="205">
        <v>11</v>
      </c>
      <c r="Q93" s="206" t="str">
        <f>O81&amp;"-"&amp;P93</f>
        <v>8-11</v>
      </c>
      <c r="R93" s="207" t="s">
        <v>426</v>
      </c>
      <c r="S93" s="209"/>
      <c r="T93" s="207">
        <f>IFERROR(VLOOKUP(Q93,エリアマスタ!$C$2:$I$2239,5,FALSE),"")</f>
        <v>148</v>
      </c>
      <c r="U93" s="208"/>
      <c r="V93" s="207">
        <f>IFERROR(VLOOKUP(Q93,エリアマスタ!$C$2:$I$2239,6,FALSE),"")</f>
        <v>45</v>
      </c>
      <c r="W93" s="209"/>
      <c r="X93" s="207">
        <f>IFERROR(VLOOKUP(Q93,エリアマスタ!$C$2:$I$2239,7,FALSE),"")</f>
        <v>193</v>
      </c>
      <c r="Y93" s="210">
        <f t="shared" si="20"/>
        <v>0</v>
      </c>
      <c r="Z93" s="215">
        <v>11</v>
      </c>
      <c r="AA93" s="212"/>
      <c r="AB93" s="213" t="str">
        <f t="shared" si="23"/>
        <v/>
      </c>
      <c r="AC93" s="205">
        <v>11</v>
      </c>
      <c r="AD93" s="206" t="str">
        <f>AB81&amp;"-"&amp;AC93</f>
        <v>9-11</v>
      </c>
      <c r="AE93" s="207" t="s">
        <v>449</v>
      </c>
      <c r="AF93" s="209"/>
      <c r="AG93" s="207">
        <f>IFERROR(VLOOKUP(AD93,エリアマスタ!$C$2:$I$2239,5,FALSE),"")</f>
        <v>180</v>
      </c>
      <c r="AH93" s="209"/>
      <c r="AI93" s="207">
        <f>IFERROR(VLOOKUP(AD93,エリアマスタ!$C$2:$I$2239,6,FALSE),"")</f>
        <v>190</v>
      </c>
      <c r="AJ93" s="208"/>
      <c r="AK93" s="207">
        <f>IFERROR(VLOOKUP(AD93,エリアマスタ!$C$2:$I$2239,7,FALSE),"")</f>
        <v>370</v>
      </c>
      <c r="AL93" s="214">
        <f t="shared" si="21"/>
        <v>0</v>
      </c>
      <c r="AM93" s="215">
        <v>11</v>
      </c>
    </row>
    <row r="94" spans="1:41" ht="13.5" customHeight="1">
      <c r="A94" s="217"/>
      <c r="B94" s="204" t="str">
        <f t="shared" si="18"/>
        <v/>
      </c>
      <c r="C94" s="205">
        <v>12</v>
      </c>
      <c r="D94" s="206" t="str">
        <f>B81&amp;"-"&amp;C94</f>
        <v>7-12</v>
      </c>
      <c r="E94" s="207" t="s">
        <v>401</v>
      </c>
      <c r="F94" s="208"/>
      <c r="G94" s="207">
        <f>IFERROR(VLOOKUP(D94,エリアマスタ!$C$2:$I$2239,5,FALSE),"")</f>
        <v>85</v>
      </c>
      <c r="H94" s="209"/>
      <c r="I94" s="207">
        <f>IFERROR(VLOOKUP(D94,エリアマスタ!$C$2:$I$2239,6,FALSE),"")</f>
        <v>170</v>
      </c>
      <c r="J94" s="209"/>
      <c r="K94" s="207">
        <f>IFERROR(VLOOKUP(D94,エリアマスタ!$C$2:$I$2239,7,FALSE),"")</f>
        <v>255</v>
      </c>
      <c r="L94" s="210">
        <f t="shared" si="19"/>
        <v>0</v>
      </c>
      <c r="M94" s="215">
        <v>12</v>
      </c>
      <c r="N94" s="218"/>
      <c r="O94" s="213" t="str">
        <f t="shared" si="22"/>
        <v/>
      </c>
      <c r="P94" s="205">
        <v>12</v>
      </c>
      <c r="Q94" s="206" t="str">
        <f>O81&amp;"-"&amp;P94</f>
        <v>8-12</v>
      </c>
      <c r="R94" s="207" t="s">
        <v>91</v>
      </c>
      <c r="S94" s="209"/>
      <c r="T94" s="207">
        <f>IFERROR(VLOOKUP(Q94,エリアマスタ!$C$2:$I$2239,5,FALSE),"")</f>
        <v>170</v>
      </c>
      <c r="U94" s="208"/>
      <c r="V94" s="207">
        <f>IFERROR(VLOOKUP(Q94,エリアマスタ!$C$2:$I$2239,6,FALSE),"")</f>
        <v>167</v>
      </c>
      <c r="W94" s="209"/>
      <c r="X94" s="207">
        <f>IFERROR(VLOOKUP(Q94,エリアマスタ!$C$2:$I$2239,7,FALSE),"")</f>
        <v>337</v>
      </c>
      <c r="Y94" s="210">
        <f t="shared" si="20"/>
        <v>0</v>
      </c>
      <c r="Z94" s="215">
        <v>12</v>
      </c>
      <c r="AA94" s="218"/>
      <c r="AB94" s="213" t="str">
        <f t="shared" si="23"/>
        <v/>
      </c>
      <c r="AC94" s="205">
        <v>12</v>
      </c>
      <c r="AD94" s="206" t="str">
        <f>AB81&amp;"-"&amp;AC94</f>
        <v>9-12</v>
      </c>
      <c r="AE94" s="207" t="s">
        <v>450</v>
      </c>
      <c r="AF94" s="209"/>
      <c r="AG94" s="207">
        <f>IFERROR(VLOOKUP(AD94,エリアマスタ!$C$2:$I$2239,5,FALSE),"")</f>
        <v>109</v>
      </c>
      <c r="AH94" s="209"/>
      <c r="AI94" s="207">
        <f>IFERROR(VLOOKUP(AD94,エリアマスタ!$C$2:$I$2239,6,FALSE),"")</f>
        <v>231</v>
      </c>
      <c r="AJ94" s="208"/>
      <c r="AK94" s="207">
        <f>IFERROR(VLOOKUP(AD94,エリアマスタ!$C$2:$I$2239,7,FALSE),"")</f>
        <v>340</v>
      </c>
      <c r="AL94" s="214">
        <f t="shared" si="21"/>
        <v>0</v>
      </c>
      <c r="AM94" s="215">
        <v>12</v>
      </c>
    </row>
    <row r="95" spans="1:41" ht="13.5" customHeight="1">
      <c r="A95" s="183"/>
      <c r="B95" s="204" t="str">
        <f t="shared" si="18"/>
        <v/>
      </c>
      <c r="C95" s="205">
        <v>13</v>
      </c>
      <c r="D95" s="206" t="str">
        <f>B81&amp;"-"&amp;C95</f>
        <v>7-13</v>
      </c>
      <c r="E95" s="207" t="s">
        <v>402</v>
      </c>
      <c r="F95" s="208"/>
      <c r="G95" s="207">
        <f>IFERROR(VLOOKUP(D95,エリアマスタ!$C$2:$I$2239,5,FALSE),"")</f>
        <v>113</v>
      </c>
      <c r="H95" s="209"/>
      <c r="I95" s="207">
        <f>IFERROR(VLOOKUP(D95,エリアマスタ!$C$2:$I$2239,6,FALSE),"")</f>
        <v>109</v>
      </c>
      <c r="J95" s="209"/>
      <c r="K95" s="207">
        <f>IFERROR(VLOOKUP(D95,エリアマスタ!$C$2:$I$2239,7,FALSE),"")</f>
        <v>222</v>
      </c>
      <c r="L95" s="210">
        <f t="shared" si="19"/>
        <v>0</v>
      </c>
      <c r="M95" s="211">
        <v>13</v>
      </c>
      <c r="N95" s="212"/>
      <c r="O95" s="213" t="str">
        <f t="shared" si="22"/>
        <v/>
      </c>
      <c r="P95" s="205">
        <v>13</v>
      </c>
      <c r="Q95" s="206" t="str">
        <f>O81&amp;"-"&amp;P95</f>
        <v>8-13</v>
      </c>
      <c r="R95" s="207" t="s">
        <v>427</v>
      </c>
      <c r="S95" s="209"/>
      <c r="T95" s="207">
        <f>IFERROR(VLOOKUP(Q95,エリアマスタ!$C$2:$I$2239,5,FALSE),"")</f>
        <v>125</v>
      </c>
      <c r="U95" s="208"/>
      <c r="V95" s="207">
        <f>IFERROR(VLOOKUP(Q95,エリアマスタ!$C$2:$I$2239,6,FALSE),"")</f>
        <v>88</v>
      </c>
      <c r="W95" s="209"/>
      <c r="X95" s="207">
        <f>IFERROR(VLOOKUP(Q95,エリアマスタ!$C$2:$I$2239,7,FALSE),"")</f>
        <v>213</v>
      </c>
      <c r="Y95" s="210">
        <f t="shared" si="20"/>
        <v>0</v>
      </c>
      <c r="Z95" s="211">
        <v>13</v>
      </c>
      <c r="AA95" s="212"/>
      <c r="AB95" s="213" t="str">
        <f t="shared" si="23"/>
        <v/>
      </c>
      <c r="AC95" s="205">
        <v>13</v>
      </c>
      <c r="AD95" s="206" t="str">
        <f>AB81&amp;"-"&amp;AC95</f>
        <v>9-13</v>
      </c>
      <c r="AE95" s="207" t="s">
        <v>451</v>
      </c>
      <c r="AF95" s="209"/>
      <c r="AG95" s="207">
        <f>IFERROR(VLOOKUP(AD95,エリアマスタ!$C$2:$I$2239,5,FALSE),"")</f>
        <v>239</v>
      </c>
      <c r="AH95" s="209"/>
      <c r="AI95" s="207">
        <f>IFERROR(VLOOKUP(AD95,エリアマスタ!$C$2:$I$2239,6,FALSE),"")</f>
        <v>122</v>
      </c>
      <c r="AJ95" s="208"/>
      <c r="AK95" s="207">
        <f>IFERROR(VLOOKUP(AD95,エリアマスタ!$C$2:$I$2239,7,FALSE),"")</f>
        <v>361</v>
      </c>
      <c r="AL95" s="214">
        <f t="shared" si="21"/>
        <v>0</v>
      </c>
      <c r="AM95" s="211">
        <v>13</v>
      </c>
      <c r="AN95" s="183"/>
    </row>
    <row r="96" spans="1:41" ht="13.5" customHeight="1">
      <c r="A96" s="219"/>
      <c r="B96" s="204" t="str">
        <f t="shared" si="18"/>
        <v/>
      </c>
      <c r="C96" s="205">
        <v>14</v>
      </c>
      <c r="D96" s="206" t="str">
        <f>B81&amp;"-"&amp;C96</f>
        <v>7-14</v>
      </c>
      <c r="E96" s="207" t="s">
        <v>403</v>
      </c>
      <c r="F96" s="208"/>
      <c r="G96" s="207">
        <f>IFERROR(VLOOKUP(D96,エリアマスタ!$C$2:$I$2239,5,FALSE),"")</f>
        <v>101</v>
      </c>
      <c r="H96" s="209"/>
      <c r="I96" s="207">
        <f>IFERROR(VLOOKUP(D96,エリアマスタ!$C$2:$I$2239,6,FALSE),"")</f>
        <v>294</v>
      </c>
      <c r="J96" s="209"/>
      <c r="K96" s="207">
        <f>IFERROR(VLOOKUP(D96,エリアマスタ!$C$2:$I$2239,7,FALSE),"")</f>
        <v>395</v>
      </c>
      <c r="L96" s="210">
        <f t="shared" si="19"/>
        <v>0</v>
      </c>
      <c r="M96" s="215">
        <v>14</v>
      </c>
      <c r="N96" s="212"/>
      <c r="O96" s="213" t="str">
        <f t="shared" si="22"/>
        <v/>
      </c>
      <c r="P96" s="205">
        <v>14</v>
      </c>
      <c r="Q96" s="206" t="str">
        <f>O81&amp;"-"&amp;P96</f>
        <v>8-14</v>
      </c>
      <c r="R96" s="207" t="s">
        <v>428</v>
      </c>
      <c r="S96" s="209"/>
      <c r="T96" s="207">
        <f>IFERROR(VLOOKUP(Q96,エリアマスタ!$C$2:$I$2239,5,FALSE),"")</f>
        <v>170</v>
      </c>
      <c r="U96" s="208"/>
      <c r="V96" s="207">
        <f>IFERROR(VLOOKUP(Q96,エリアマスタ!$C$2:$I$2239,6,FALSE),"")</f>
        <v>122</v>
      </c>
      <c r="W96" s="209"/>
      <c r="X96" s="207">
        <f>IFERROR(VLOOKUP(Q96,エリアマスタ!$C$2:$I$2239,7,FALSE),"")</f>
        <v>292</v>
      </c>
      <c r="Y96" s="210">
        <f t="shared" si="20"/>
        <v>0</v>
      </c>
      <c r="Z96" s="215">
        <v>14</v>
      </c>
      <c r="AA96" s="212"/>
      <c r="AB96" s="213" t="str">
        <f t="shared" si="23"/>
        <v/>
      </c>
      <c r="AC96" s="205">
        <v>14</v>
      </c>
      <c r="AD96" s="206" t="str">
        <f>AB81&amp;"-"&amp;AC96</f>
        <v>9-14</v>
      </c>
      <c r="AE96" s="207" t="s">
        <v>452</v>
      </c>
      <c r="AF96" s="209"/>
      <c r="AG96" s="207">
        <f>IFERROR(VLOOKUP(AD96,エリアマスタ!$C$2:$I$2239,5,FALSE),"")</f>
        <v>246</v>
      </c>
      <c r="AH96" s="209"/>
      <c r="AI96" s="207">
        <f>IFERROR(VLOOKUP(AD96,エリアマスタ!$C$2:$I$2239,6,FALSE),"")</f>
        <v>252</v>
      </c>
      <c r="AJ96" s="208"/>
      <c r="AK96" s="207">
        <f>IFERROR(VLOOKUP(AD96,エリアマスタ!$C$2:$I$2239,7,FALSE),"")</f>
        <v>498</v>
      </c>
      <c r="AL96" s="214">
        <f t="shared" si="21"/>
        <v>0</v>
      </c>
      <c r="AM96" s="215">
        <v>14</v>
      </c>
      <c r="AN96" s="183"/>
    </row>
    <row r="97" spans="1:40" ht="13.5" customHeight="1">
      <c r="A97" s="183"/>
      <c r="B97" s="204" t="str">
        <f t="shared" si="18"/>
        <v/>
      </c>
      <c r="C97" s="205">
        <v>15</v>
      </c>
      <c r="D97" s="206" t="str">
        <f>B81&amp;"-"&amp;C97</f>
        <v>7-15</v>
      </c>
      <c r="E97" s="207" t="s">
        <v>404</v>
      </c>
      <c r="F97" s="208"/>
      <c r="G97" s="207">
        <f>IFERROR(VLOOKUP(D97,エリアマスタ!$C$2:$I$2239,5,FALSE),"")</f>
        <v>83</v>
      </c>
      <c r="H97" s="209"/>
      <c r="I97" s="207">
        <f>IFERROR(VLOOKUP(D97,エリアマスタ!$C$2:$I$2239,6,FALSE),"")</f>
        <v>153</v>
      </c>
      <c r="J97" s="209"/>
      <c r="K97" s="207">
        <f>IFERROR(VLOOKUP(D97,エリアマスタ!$C$2:$I$2239,7,FALSE),"")</f>
        <v>236</v>
      </c>
      <c r="L97" s="210">
        <f t="shared" si="19"/>
        <v>0</v>
      </c>
      <c r="M97" s="215">
        <v>15</v>
      </c>
      <c r="N97" s="212"/>
      <c r="O97" s="213" t="str">
        <f t="shared" si="22"/>
        <v/>
      </c>
      <c r="P97" s="205">
        <v>15</v>
      </c>
      <c r="Q97" s="206" t="str">
        <f>O81&amp;"-"&amp;P97</f>
        <v>8-15</v>
      </c>
      <c r="R97" s="207" t="s">
        <v>92</v>
      </c>
      <c r="S97" s="209"/>
      <c r="T97" s="207">
        <f>IFERROR(VLOOKUP(Q97,エリアマスタ!$C$2:$I$2239,5,FALSE),"")</f>
        <v>146</v>
      </c>
      <c r="U97" s="208"/>
      <c r="V97" s="207">
        <f>IFERROR(VLOOKUP(Q97,エリアマスタ!$C$2:$I$2239,6,FALSE),"")</f>
        <v>146</v>
      </c>
      <c r="W97" s="209"/>
      <c r="X97" s="207">
        <f>IFERROR(VLOOKUP(Q97,エリアマスタ!$C$2:$I$2239,7,FALSE),"")</f>
        <v>292</v>
      </c>
      <c r="Y97" s="210">
        <f t="shared" si="20"/>
        <v>0</v>
      </c>
      <c r="Z97" s="215">
        <v>15</v>
      </c>
      <c r="AA97" s="212"/>
      <c r="AB97" s="213" t="str">
        <f t="shared" si="23"/>
        <v/>
      </c>
      <c r="AC97" s="205">
        <v>15</v>
      </c>
      <c r="AD97" s="206" t="str">
        <f>AB81&amp;"-"&amp;AC97</f>
        <v>9-15</v>
      </c>
      <c r="AE97" s="207" t="s">
        <v>453</v>
      </c>
      <c r="AF97" s="209"/>
      <c r="AG97" s="207">
        <f>IFERROR(VLOOKUP(AD97,エリアマスタ!$C$2:$I$2239,5,FALSE),"")</f>
        <v>304</v>
      </c>
      <c r="AH97" s="209"/>
      <c r="AI97" s="207">
        <f>IFERROR(VLOOKUP(AD97,エリアマスタ!$C$2:$I$2239,6,FALSE),"")</f>
        <v>83</v>
      </c>
      <c r="AJ97" s="208"/>
      <c r="AK97" s="207">
        <f>IFERROR(VLOOKUP(AD97,エリアマスタ!$C$2:$I$2239,7,FALSE),"")</f>
        <v>387</v>
      </c>
      <c r="AL97" s="214">
        <f t="shared" si="21"/>
        <v>0</v>
      </c>
      <c r="AM97" s="215">
        <v>15</v>
      </c>
      <c r="AN97" s="183"/>
    </row>
    <row r="98" spans="1:40" ht="13.5" customHeight="1">
      <c r="A98" s="183"/>
      <c r="B98" s="204" t="str">
        <f t="shared" si="18"/>
        <v/>
      </c>
      <c r="C98" s="205">
        <v>16</v>
      </c>
      <c r="D98" s="206" t="str">
        <f>B81&amp;"-"&amp;C98</f>
        <v>7-16</v>
      </c>
      <c r="E98" s="207" t="s">
        <v>405</v>
      </c>
      <c r="F98" s="208"/>
      <c r="G98" s="207">
        <f>IFERROR(VLOOKUP(D98,エリアマスタ!$C$2:$I$2239,5,FALSE),"")</f>
        <v>86</v>
      </c>
      <c r="H98" s="209"/>
      <c r="I98" s="207">
        <f>IFERROR(VLOOKUP(D98,エリアマスタ!$C$2:$I$2239,6,FALSE),"")</f>
        <v>162</v>
      </c>
      <c r="J98" s="209"/>
      <c r="K98" s="207">
        <f>IFERROR(VLOOKUP(D98,エリアマスタ!$C$2:$I$2239,7,FALSE),"")</f>
        <v>248</v>
      </c>
      <c r="L98" s="210">
        <f t="shared" si="19"/>
        <v>0</v>
      </c>
      <c r="M98" s="211">
        <v>16</v>
      </c>
      <c r="N98" s="212"/>
      <c r="O98" s="213" t="str">
        <f t="shared" si="22"/>
        <v/>
      </c>
      <c r="P98" s="205">
        <v>16</v>
      </c>
      <c r="Q98" s="206" t="str">
        <f>O81&amp;"-"&amp;P98</f>
        <v>8-16</v>
      </c>
      <c r="R98" s="207" t="s">
        <v>429</v>
      </c>
      <c r="S98" s="209"/>
      <c r="T98" s="207">
        <f>IFERROR(VLOOKUP(Q98,エリアマスタ!$C$2:$I$2239,5,FALSE),"")</f>
        <v>301</v>
      </c>
      <c r="U98" s="208"/>
      <c r="V98" s="207">
        <f>IFERROR(VLOOKUP(Q98,エリアマスタ!$C$2:$I$2239,6,FALSE),"")</f>
        <v>198</v>
      </c>
      <c r="W98" s="209"/>
      <c r="X98" s="207">
        <f>IFERROR(VLOOKUP(Q98,エリアマスタ!$C$2:$I$2239,7,FALSE),"")</f>
        <v>499</v>
      </c>
      <c r="Y98" s="210">
        <f t="shared" si="20"/>
        <v>0</v>
      </c>
      <c r="Z98" s="211">
        <v>16</v>
      </c>
      <c r="AA98" s="212"/>
      <c r="AB98" s="213" t="str">
        <f t="shared" si="23"/>
        <v/>
      </c>
      <c r="AC98" s="205">
        <v>16</v>
      </c>
      <c r="AD98" s="206" t="str">
        <f>AB81&amp;"-"&amp;AC98</f>
        <v>9-16</v>
      </c>
      <c r="AE98" s="207" t="s">
        <v>112</v>
      </c>
      <c r="AF98" s="209"/>
      <c r="AG98" s="207">
        <f>IFERROR(VLOOKUP(AD98,エリアマスタ!$C$2:$I$2239,5,FALSE),"")</f>
        <v>379</v>
      </c>
      <c r="AH98" s="209"/>
      <c r="AI98" s="207">
        <f>IFERROR(VLOOKUP(AD98,エリアマスタ!$C$2:$I$2239,6,FALSE),"")</f>
        <v>61</v>
      </c>
      <c r="AJ98" s="208"/>
      <c r="AK98" s="207">
        <f>IFERROR(VLOOKUP(AD98,エリアマスタ!$C$2:$I$2239,7,FALSE),"")</f>
        <v>440</v>
      </c>
      <c r="AL98" s="214">
        <f t="shared" si="21"/>
        <v>0</v>
      </c>
      <c r="AM98" s="211">
        <v>16</v>
      </c>
      <c r="AN98" s="183"/>
    </row>
    <row r="99" spans="1:40" ht="13.5" customHeight="1">
      <c r="B99" s="204" t="str">
        <f t="shared" si="18"/>
        <v/>
      </c>
      <c r="C99" s="205">
        <v>17</v>
      </c>
      <c r="D99" s="206" t="str">
        <f>B81&amp;"-"&amp;C99</f>
        <v>7-17</v>
      </c>
      <c r="E99" s="207" t="s">
        <v>406</v>
      </c>
      <c r="F99" s="208"/>
      <c r="G99" s="207">
        <f>IFERROR(VLOOKUP(D99,エリアマスタ!$C$2:$I$2239,5,FALSE),"")</f>
        <v>152</v>
      </c>
      <c r="H99" s="209"/>
      <c r="I99" s="207">
        <f>IFERROR(VLOOKUP(D99,エリアマスタ!$C$2:$I$2239,6,FALSE),"")</f>
        <v>87</v>
      </c>
      <c r="J99" s="209"/>
      <c r="K99" s="207">
        <f>IFERROR(VLOOKUP(D99,エリアマスタ!$C$2:$I$2239,7,FALSE),"")</f>
        <v>239</v>
      </c>
      <c r="L99" s="210">
        <f t="shared" si="19"/>
        <v>0</v>
      </c>
      <c r="M99" s="215">
        <v>17</v>
      </c>
      <c r="N99" s="212"/>
      <c r="O99" s="213" t="str">
        <f t="shared" si="22"/>
        <v/>
      </c>
      <c r="P99" s="205">
        <v>17</v>
      </c>
      <c r="Q99" s="206" t="str">
        <f>O81&amp;"-"&amp;P99</f>
        <v>8-17</v>
      </c>
      <c r="R99" s="207" t="s">
        <v>430</v>
      </c>
      <c r="S99" s="209"/>
      <c r="T99" s="207">
        <f>IFERROR(VLOOKUP(Q99,エリアマスタ!$C$2:$I$2239,5,FALSE),"")</f>
        <v>284</v>
      </c>
      <c r="U99" s="208"/>
      <c r="V99" s="207">
        <f>IFERROR(VLOOKUP(Q99,エリアマスタ!$C$2:$I$2239,6,FALSE),"")</f>
        <v>122</v>
      </c>
      <c r="W99" s="209"/>
      <c r="X99" s="207">
        <f>IFERROR(VLOOKUP(Q99,エリアマスタ!$C$2:$I$2239,7,FALSE),"")</f>
        <v>406</v>
      </c>
      <c r="Y99" s="210">
        <f t="shared" si="20"/>
        <v>0</v>
      </c>
      <c r="Z99" s="215">
        <v>17</v>
      </c>
      <c r="AA99" s="212"/>
      <c r="AB99" s="213" t="str">
        <f t="shared" si="23"/>
        <v/>
      </c>
      <c r="AC99" s="205">
        <v>17</v>
      </c>
      <c r="AD99" s="206" t="str">
        <f>AB81&amp;"-"&amp;AC99</f>
        <v>9-17</v>
      </c>
      <c r="AE99" s="207" t="s">
        <v>454</v>
      </c>
      <c r="AF99" s="209"/>
      <c r="AG99" s="207">
        <f>IFERROR(VLOOKUP(AD99,エリアマスタ!$C$2:$I$2239,5,FALSE),"")</f>
        <v>401</v>
      </c>
      <c r="AH99" s="209"/>
      <c r="AI99" s="207">
        <f>IFERROR(VLOOKUP(AD99,エリアマスタ!$C$2:$I$2239,6,FALSE),"")</f>
        <v>107</v>
      </c>
      <c r="AJ99" s="208"/>
      <c r="AK99" s="207">
        <f>IFERROR(VLOOKUP(AD99,エリアマスタ!$C$2:$I$2239,7,FALSE),"")</f>
        <v>508</v>
      </c>
      <c r="AL99" s="214">
        <f t="shared" si="21"/>
        <v>0</v>
      </c>
      <c r="AM99" s="215">
        <v>17</v>
      </c>
      <c r="AN99" s="183"/>
    </row>
    <row r="100" spans="1:40" ht="13.5" customHeight="1">
      <c r="B100" s="204" t="str">
        <f t="shared" si="18"/>
        <v/>
      </c>
      <c r="C100" s="205">
        <v>18</v>
      </c>
      <c r="D100" s="206" t="str">
        <f>B81&amp;"-"&amp;C100</f>
        <v>7-18</v>
      </c>
      <c r="E100" s="207" t="s">
        <v>407</v>
      </c>
      <c r="F100" s="208"/>
      <c r="G100" s="207">
        <f>IFERROR(VLOOKUP(D100,エリアマスタ!$C$2:$I$2239,5,FALSE),"")</f>
        <v>148</v>
      </c>
      <c r="H100" s="209"/>
      <c r="I100" s="207">
        <f>IFERROR(VLOOKUP(D100,エリアマスタ!$C$2:$I$2239,6,FALSE),"")</f>
        <v>66</v>
      </c>
      <c r="J100" s="209"/>
      <c r="K100" s="207">
        <f>IFERROR(VLOOKUP(D100,エリアマスタ!$C$2:$I$2239,7,FALSE),"")</f>
        <v>214</v>
      </c>
      <c r="L100" s="210">
        <f t="shared" si="19"/>
        <v>0</v>
      </c>
      <c r="M100" s="215">
        <v>18</v>
      </c>
      <c r="N100" s="212"/>
      <c r="O100" s="213" t="str">
        <f t="shared" si="22"/>
        <v/>
      </c>
      <c r="P100" s="205">
        <v>18</v>
      </c>
      <c r="Q100" s="206" t="str">
        <f>O81&amp;"-"&amp;P100</f>
        <v>8-18</v>
      </c>
      <c r="R100" s="207" t="s">
        <v>431</v>
      </c>
      <c r="S100" s="209"/>
      <c r="T100" s="207">
        <f>IFERROR(VLOOKUP(Q100,エリアマスタ!$C$2:$I$2239,5,FALSE),"")</f>
        <v>212</v>
      </c>
      <c r="U100" s="208"/>
      <c r="V100" s="207">
        <f>IFERROR(VLOOKUP(Q100,エリアマスタ!$C$2:$I$2239,6,FALSE),"")</f>
        <v>76</v>
      </c>
      <c r="W100" s="209"/>
      <c r="X100" s="207">
        <f>IFERROR(VLOOKUP(Q100,エリアマスタ!$C$2:$I$2239,7,FALSE),"")</f>
        <v>288</v>
      </c>
      <c r="Y100" s="210">
        <f t="shared" si="20"/>
        <v>0</v>
      </c>
      <c r="Z100" s="215">
        <v>18</v>
      </c>
      <c r="AA100" s="212"/>
      <c r="AB100" s="213" t="str">
        <f t="shared" si="23"/>
        <v/>
      </c>
      <c r="AC100" s="205">
        <v>18</v>
      </c>
      <c r="AD100" s="206" t="str">
        <f>AB81&amp;"-"&amp;AC100</f>
        <v>9-18</v>
      </c>
      <c r="AE100" s="207" t="s">
        <v>455</v>
      </c>
      <c r="AF100" s="209"/>
      <c r="AG100" s="207">
        <f>IFERROR(VLOOKUP(AD100,エリアマスタ!$C$2:$I$2239,5,FALSE),"")</f>
        <v>135</v>
      </c>
      <c r="AH100" s="209"/>
      <c r="AI100" s="207">
        <f>IFERROR(VLOOKUP(AD100,エリアマスタ!$C$2:$I$2239,6,FALSE),"")</f>
        <v>270</v>
      </c>
      <c r="AJ100" s="208"/>
      <c r="AK100" s="207">
        <f>IFERROR(VLOOKUP(AD100,エリアマスタ!$C$2:$I$2239,7,FALSE),"")</f>
        <v>405</v>
      </c>
      <c r="AL100" s="214">
        <f t="shared" si="21"/>
        <v>0</v>
      </c>
      <c r="AM100" s="215">
        <v>18</v>
      </c>
      <c r="AN100" s="183"/>
    </row>
    <row r="101" spans="1:40" ht="13.5" customHeight="1">
      <c r="B101" s="204" t="str">
        <f t="shared" si="18"/>
        <v/>
      </c>
      <c r="C101" s="205">
        <v>19</v>
      </c>
      <c r="D101" s="206" t="str">
        <f>B81&amp;"-"&amp;C101</f>
        <v>7-19</v>
      </c>
      <c r="E101" s="207" t="s">
        <v>93</v>
      </c>
      <c r="F101" s="208"/>
      <c r="G101" s="207">
        <f>IFERROR(VLOOKUP(D101,エリアマスタ!$C$2:$I$2239,5,FALSE),"")</f>
        <v>156</v>
      </c>
      <c r="H101" s="209"/>
      <c r="I101" s="207">
        <f>IFERROR(VLOOKUP(D101,エリアマスタ!$C$2:$I$2239,6,FALSE),"")</f>
        <v>111</v>
      </c>
      <c r="J101" s="209"/>
      <c r="K101" s="207">
        <f>IFERROR(VLOOKUP(D101,エリアマスタ!$C$2:$I$2239,7,FALSE),"")</f>
        <v>267</v>
      </c>
      <c r="L101" s="210">
        <f t="shared" si="19"/>
        <v>0</v>
      </c>
      <c r="M101" s="211">
        <v>19</v>
      </c>
      <c r="N101" s="212"/>
      <c r="O101" s="213" t="str">
        <f t="shared" si="22"/>
        <v/>
      </c>
      <c r="P101" s="205">
        <v>19</v>
      </c>
      <c r="Q101" s="206" t="str">
        <f>O81&amp;"-"&amp;P101</f>
        <v>8-19</v>
      </c>
      <c r="R101" s="207" t="s">
        <v>94</v>
      </c>
      <c r="S101" s="209"/>
      <c r="T101" s="207">
        <f>IFERROR(VLOOKUP(Q101,エリアマスタ!$C$2:$I$2239,5,FALSE),"")</f>
        <v>174</v>
      </c>
      <c r="U101" s="208"/>
      <c r="V101" s="207">
        <f>IFERROR(VLOOKUP(Q101,エリアマスタ!$C$2:$I$2239,6,FALSE),"")</f>
        <v>178</v>
      </c>
      <c r="W101" s="209"/>
      <c r="X101" s="207">
        <f>IFERROR(VLOOKUP(Q101,エリアマスタ!$C$2:$I$2239,7,FALSE),"")</f>
        <v>352</v>
      </c>
      <c r="Y101" s="210">
        <f t="shared" si="20"/>
        <v>0</v>
      </c>
      <c r="Z101" s="211">
        <v>19</v>
      </c>
      <c r="AA101" s="212"/>
      <c r="AB101" s="213" t="str">
        <f t="shared" si="23"/>
        <v/>
      </c>
      <c r="AC101" s="205">
        <v>19</v>
      </c>
      <c r="AD101" s="206" t="str">
        <f>AB81&amp;"-"&amp;AC101</f>
        <v>9-19</v>
      </c>
      <c r="AE101" s="207" t="s">
        <v>456</v>
      </c>
      <c r="AF101" s="209"/>
      <c r="AG101" s="207">
        <f>IFERROR(VLOOKUP(AD101,エリアマスタ!$C$2:$I$2239,5,FALSE),"")</f>
        <v>231</v>
      </c>
      <c r="AH101" s="209"/>
      <c r="AI101" s="207">
        <f>IFERROR(VLOOKUP(AD101,エリアマスタ!$C$2:$I$2239,6,FALSE),"")</f>
        <v>41</v>
      </c>
      <c r="AJ101" s="208"/>
      <c r="AK101" s="207">
        <f>IFERROR(VLOOKUP(AD101,エリアマスタ!$C$2:$I$2239,7,FALSE),"")</f>
        <v>272</v>
      </c>
      <c r="AL101" s="214">
        <f t="shared" si="21"/>
        <v>0</v>
      </c>
      <c r="AM101" s="211">
        <v>19</v>
      </c>
      <c r="AN101" s="183"/>
    </row>
    <row r="102" spans="1:40" ht="13.5" customHeight="1">
      <c r="B102" s="204" t="str">
        <f t="shared" si="18"/>
        <v/>
      </c>
      <c r="C102" s="205">
        <v>20</v>
      </c>
      <c r="D102" s="206" t="str">
        <f>B81&amp;"-"&amp;C102</f>
        <v>7-20</v>
      </c>
      <c r="E102" s="207" t="s">
        <v>95</v>
      </c>
      <c r="F102" s="208"/>
      <c r="G102" s="207">
        <f>IFERROR(VLOOKUP(D102,エリアマスタ!$C$2:$I$2239,5,FALSE),"")</f>
        <v>165</v>
      </c>
      <c r="H102" s="209"/>
      <c r="I102" s="207">
        <f>IFERROR(VLOOKUP(D102,エリアマスタ!$C$2:$I$2239,6,FALSE),"")</f>
        <v>130</v>
      </c>
      <c r="J102" s="209"/>
      <c r="K102" s="207">
        <f>IFERROR(VLOOKUP(D102,エリアマスタ!$C$2:$I$2239,7,FALSE),"")</f>
        <v>295</v>
      </c>
      <c r="L102" s="210">
        <f t="shared" si="19"/>
        <v>0</v>
      </c>
      <c r="M102" s="215">
        <v>20</v>
      </c>
      <c r="N102" s="212"/>
      <c r="O102" s="213" t="str">
        <f t="shared" si="22"/>
        <v/>
      </c>
      <c r="P102" s="205">
        <v>20</v>
      </c>
      <c r="Q102" s="206" t="str">
        <f>O81&amp;"-"&amp;P102</f>
        <v>8-20</v>
      </c>
      <c r="R102" s="207" t="s">
        <v>96</v>
      </c>
      <c r="S102" s="209"/>
      <c r="T102" s="207">
        <f>IFERROR(VLOOKUP(Q102,エリアマスタ!$C$2:$I$2239,5,FALSE),"")</f>
        <v>137</v>
      </c>
      <c r="U102" s="208"/>
      <c r="V102" s="207">
        <f>IFERROR(VLOOKUP(Q102,エリアマスタ!$C$2:$I$2239,6,FALSE),"")</f>
        <v>119</v>
      </c>
      <c r="W102" s="209"/>
      <c r="X102" s="207">
        <f>IFERROR(VLOOKUP(Q102,エリアマスタ!$C$2:$I$2239,7,FALSE),"")</f>
        <v>256</v>
      </c>
      <c r="Y102" s="210">
        <f t="shared" si="20"/>
        <v>0</v>
      </c>
      <c r="Z102" s="215">
        <v>20</v>
      </c>
      <c r="AA102" s="212"/>
      <c r="AB102" s="213" t="str">
        <f t="shared" si="23"/>
        <v/>
      </c>
      <c r="AC102" s="205">
        <v>20</v>
      </c>
      <c r="AD102" s="206" t="str">
        <f>AB81&amp;"-"&amp;AC102</f>
        <v>9-20</v>
      </c>
      <c r="AE102" s="207" t="s">
        <v>457</v>
      </c>
      <c r="AF102" s="209"/>
      <c r="AG102" s="207">
        <f>IFERROR(VLOOKUP(AD102,エリアマスタ!$C$2:$I$2239,5,FALSE),"")</f>
        <v>338</v>
      </c>
      <c r="AH102" s="209"/>
      <c r="AI102" s="207">
        <f>IFERROR(VLOOKUP(AD102,エリアマスタ!$C$2:$I$2239,6,FALSE),"")</f>
        <v>37</v>
      </c>
      <c r="AJ102" s="208"/>
      <c r="AK102" s="207">
        <f>IFERROR(VLOOKUP(AD102,エリアマスタ!$C$2:$I$2239,7,FALSE),"")</f>
        <v>375</v>
      </c>
      <c r="AL102" s="214">
        <f t="shared" si="21"/>
        <v>0</v>
      </c>
      <c r="AM102" s="215">
        <v>20</v>
      </c>
      <c r="AN102" s="183"/>
    </row>
    <row r="103" spans="1:40" ht="13.5" customHeight="1">
      <c r="B103" s="204" t="str">
        <f t="shared" si="18"/>
        <v/>
      </c>
      <c r="C103" s="205">
        <v>21</v>
      </c>
      <c r="D103" s="206" t="str">
        <f>B81&amp;"-"&amp;C103</f>
        <v>7-21</v>
      </c>
      <c r="E103" s="207" t="s">
        <v>97</v>
      </c>
      <c r="F103" s="208"/>
      <c r="G103" s="207">
        <f>IFERROR(VLOOKUP(D103,エリアマスタ!$C$2:$I$2239,5,FALSE),"")</f>
        <v>145</v>
      </c>
      <c r="H103" s="209"/>
      <c r="I103" s="207">
        <f>IFERROR(VLOOKUP(D103,エリアマスタ!$C$2:$I$2239,6,FALSE),"")</f>
        <v>11</v>
      </c>
      <c r="J103" s="209"/>
      <c r="K103" s="207">
        <f>IFERROR(VLOOKUP(D103,エリアマスタ!$C$2:$I$2239,7,FALSE),"")</f>
        <v>156</v>
      </c>
      <c r="L103" s="210">
        <f t="shared" si="19"/>
        <v>0</v>
      </c>
      <c r="M103" s="215">
        <v>21</v>
      </c>
      <c r="N103" s="212"/>
      <c r="O103" s="213" t="str">
        <f t="shared" si="22"/>
        <v/>
      </c>
      <c r="P103" s="205">
        <v>21</v>
      </c>
      <c r="Q103" s="206" t="str">
        <f>O81&amp;"-"&amp;P103</f>
        <v>8-21</v>
      </c>
      <c r="R103" s="207" t="s">
        <v>98</v>
      </c>
      <c r="S103" s="209"/>
      <c r="T103" s="207">
        <f>IFERROR(VLOOKUP(Q103,エリアマスタ!$C$2:$I$2239,5,FALSE),"")</f>
        <v>195</v>
      </c>
      <c r="U103" s="208"/>
      <c r="V103" s="207">
        <f>IFERROR(VLOOKUP(Q103,エリアマスタ!$C$2:$I$2239,6,FALSE),"")</f>
        <v>142</v>
      </c>
      <c r="W103" s="209"/>
      <c r="X103" s="207">
        <f>IFERROR(VLOOKUP(Q103,エリアマスタ!$C$2:$I$2239,7,FALSE),"")</f>
        <v>337</v>
      </c>
      <c r="Y103" s="210">
        <f t="shared" si="20"/>
        <v>0</v>
      </c>
      <c r="Z103" s="215">
        <v>21</v>
      </c>
      <c r="AA103" s="212"/>
      <c r="AB103" s="213" t="str">
        <f t="shared" si="23"/>
        <v/>
      </c>
      <c r="AC103" s="205">
        <v>21</v>
      </c>
      <c r="AD103" s="206" t="str">
        <f>AB81&amp;"-"&amp;AC103</f>
        <v>9-21</v>
      </c>
      <c r="AE103" s="207" t="s">
        <v>458</v>
      </c>
      <c r="AF103" s="209"/>
      <c r="AG103" s="207">
        <f>IFERROR(VLOOKUP(AD103,エリアマスタ!$C$2:$I$2239,5,FALSE),"")</f>
        <v>135</v>
      </c>
      <c r="AH103" s="209"/>
      <c r="AI103" s="207">
        <f>IFERROR(VLOOKUP(AD103,エリアマスタ!$C$2:$I$2239,6,FALSE),"")</f>
        <v>414</v>
      </c>
      <c r="AJ103" s="208"/>
      <c r="AK103" s="207">
        <f>IFERROR(VLOOKUP(AD103,エリアマスタ!$C$2:$I$2239,7,FALSE),"")</f>
        <v>549</v>
      </c>
      <c r="AL103" s="214">
        <f t="shared" si="21"/>
        <v>0</v>
      </c>
      <c r="AM103" s="215">
        <v>21</v>
      </c>
      <c r="AN103" s="183"/>
    </row>
    <row r="104" spans="1:40" ht="13.5" customHeight="1">
      <c r="B104" s="204" t="str">
        <f t="shared" si="18"/>
        <v/>
      </c>
      <c r="C104" s="205">
        <v>22</v>
      </c>
      <c r="D104" s="206" t="str">
        <f>B81&amp;"-"&amp;C104</f>
        <v>7-22</v>
      </c>
      <c r="E104" s="207" t="s">
        <v>408</v>
      </c>
      <c r="F104" s="208"/>
      <c r="G104" s="207">
        <f>IFERROR(VLOOKUP(D104,エリアマスタ!$C$2:$I$2239,5,FALSE),"")</f>
        <v>230</v>
      </c>
      <c r="H104" s="209"/>
      <c r="I104" s="207">
        <f>IFERROR(VLOOKUP(D104,エリアマスタ!$C$2:$I$2239,6,FALSE),"")</f>
        <v>83</v>
      </c>
      <c r="J104" s="209"/>
      <c r="K104" s="207">
        <f>IFERROR(VLOOKUP(D104,エリアマスタ!$C$2:$I$2239,7,FALSE),"")</f>
        <v>313</v>
      </c>
      <c r="L104" s="210">
        <f t="shared" si="19"/>
        <v>0</v>
      </c>
      <c r="M104" s="211">
        <v>22</v>
      </c>
      <c r="N104" s="212"/>
      <c r="O104" s="213" t="str">
        <f t="shared" si="22"/>
        <v/>
      </c>
      <c r="P104" s="205">
        <v>22</v>
      </c>
      <c r="Q104" s="206" t="str">
        <f>O81&amp;"-"&amp;P104</f>
        <v>8-22</v>
      </c>
      <c r="R104" s="207" t="s">
        <v>432</v>
      </c>
      <c r="S104" s="209"/>
      <c r="T104" s="207">
        <f>IFERROR(VLOOKUP(Q104,エリアマスタ!$C$2:$I$2239,5,FALSE),"")</f>
        <v>159</v>
      </c>
      <c r="U104" s="208"/>
      <c r="V104" s="207">
        <f>IFERROR(VLOOKUP(Q104,エリアマスタ!$C$2:$I$2239,6,FALSE),"")</f>
        <v>89</v>
      </c>
      <c r="W104" s="209"/>
      <c r="X104" s="207">
        <f>IFERROR(VLOOKUP(Q104,エリアマスタ!$C$2:$I$2239,7,FALSE),"")</f>
        <v>248</v>
      </c>
      <c r="Y104" s="210">
        <f t="shared" si="20"/>
        <v>0</v>
      </c>
      <c r="Z104" s="211">
        <v>22</v>
      </c>
      <c r="AA104" s="212"/>
      <c r="AB104" s="213" t="str">
        <f t="shared" si="23"/>
        <v/>
      </c>
      <c r="AC104" s="205">
        <v>22</v>
      </c>
      <c r="AD104" s="206" t="str">
        <f>AB81&amp;"-"&amp;AC104</f>
        <v>9-22</v>
      </c>
      <c r="AE104" s="207" t="s">
        <v>459</v>
      </c>
      <c r="AF104" s="209"/>
      <c r="AG104" s="207">
        <f>IFERROR(VLOOKUP(AD104,エリアマスタ!$C$2:$I$2239,5,FALSE),"")</f>
        <v>130</v>
      </c>
      <c r="AH104" s="209"/>
      <c r="AI104" s="207">
        <f>IFERROR(VLOOKUP(AD104,エリアマスタ!$C$2:$I$2239,6,FALSE),"")</f>
        <v>130</v>
      </c>
      <c r="AJ104" s="208"/>
      <c r="AK104" s="207">
        <f>IFERROR(VLOOKUP(AD104,エリアマスタ!$C$2:$I$2239,7,FALSE),"")</f>
        <v>260</v>
      </c>
      <c r="AL104" s="214">
        <f t="shared" si="21"/>
        <v>0</v>
      </c>
      <c r="AM104" s="211">
        <v>22</v>
      </c>
      <c r="AN104" s="183"/>
    </row>
    <row r="105" spans="1:40" ht="13.5" customHeight="1">
      <c r="B105" s="204" t="str">
        <f t="shared" si="18"/>
        <v/>
      </c>
      <c r="C105" s="205">
        <v>23</v>
      </c>
      <c r="D105" s="206" t="str">
        <f>B81&amp;"-"&amp;C105</f>
        <v>7-23</v>
      </c>
      <c r="E105" s="207" t="s">
        <v>409</v>
      </c>
      <c r="F105" s="208"/>
      <c r="G105" s="207">
        <f>IFERROR(VLOOKUP(D105,エリアマスタ!$C$2:$I$2239,5,FALSE),"")</f>
        <v>200</v>
      </c>
      <c r="H105" s="209"/>
      <c r="I105" s="207">
        <f>IFERROR(VLOOKUP(D105,エリアマスタ!$C$2:$I$2239,6,FALSE),"")</f>
        <v>110</v>
      </c>
      <c r="J105" s="209"/>
      <c r="K105" s="207">
        <f>IFERROR(VLOOKUP(D105,エリアマスタ!$C$2:$I$2239,7,FALSE),"")</f>
        <v>310</v>
      </c>
      <c r="L105" s="210">
        <f t="shared" si="19"/>
        <v>0</v>
      </c>
      <c r="M105" s="215">
        <v>23</v>
      </c>
      <c r="N105" s="220"/>
      <c r="O105" s="213" t="str">
        <f t="shared" si="22"/>
        <v/>
      </c>
      <c r="P105" s="205">
        <v>23</v>
      </c>
      <c r="Q105" s="206" t="str">
        <f>O81&amp;"-"&amp;P105</f>
        <v>8-23</v>
      </c>
      <c r="R105" s="207" t="s">
        <v>433</v>
      </c>
      <c r="S105" s="209"/>
      <c r="T105" s="207">
        <f>IFERROR(VLOOKUP(Q105,エリアマスタ!$C$2:$I$2239,5,FALSE),"")</f>
        <v>215</v>
      </c>
      <c r="U105" s="208"/>
      <c r="V105" s="207">
        <f>IFERROR(VLOOKUP(Q105,エリアマスタ!$C$2:$I$2239,6,FALSE),"")</f>
        <v>117</v>
      </c>
      <c r="W105" s="209"/>
      <c r="X105" s="207">
        <f>IFERROR(VLOOKUP(Q105,エリアマスタ!$C$2:$I$2239,7,FALSE),"")</f>
        <v>332</v>
      </c>
      <c r="Y105" s="210">
        <f t="shared" si="20"/>
        <v>0</v>
      </c>
      <c r="Z105" s="215">
        <v>23</v>
      </c>
      <c r="AA105" s="220"/>
      <c r="AB105" s="213" t="str">
        <f t="shared" si="23"/>
        <v/>
      </c>
      <c r="AC105" s="205">
        <v>23</v>
      </c>
      <c r="AD105" s="206" t="str">
        <f>AB81&amp;"-"&amp;AC105</f>
        <v>9-23</v>
      </c>
      <c r="AE105" s="207" t="s">
        <v>14</v>
      </c>
      <c r="AF105" s="209"/>
      <c r="AG105" s="207">
        <f>IFERROR(VLOOKUP(AD105,エリアマスタ!$C$2:$I$2239,5,FALSE),"")</f>
        <v>110</v>
      </c>
      <c r="AH105" s="209"/>
      <c r="AI105" s="207">
        <f>IFERROR(VLOOKUP(AD105,エリアマスタ!$C$2:$I$2239,6,FALSE),"")</f>
        <v>227</v>
      </c>
      <c r="AJ105" s="208"/>
      <c r="AK105" s="207">
        <f>IFERROR(VLOOKUP(AD105,エリアマスタ!$C$2:$I$2239,7,FALSE),"")</f>
        <v>337</v>
      </c>
      <c r="AL105" s="214">
        <f t="shared" si="21"/>
        <v>0</v>
      </c>
      <c r="AM105" s="215">
        <v>23</v>
      </c>
      <c r="AN105" s="183"/>
    </row>
    <row r="106" spans="1:40" ht="13.5" customHeight="1">
      <c r="B106" s="204" t="str">
        <f t="shared" si="18"/>
        <v/>
      </c>
      <c r="C106" s="205">
        <v>24</v>
      </c>
      <c r="D106" s="206" t="str">
        <f>B81&amp;"-"&amp;C106</f>
        <v>7-24</v>
      </c>
      <c r="E106" s="207" t="s">
        <v>99</v>
      </c>
      <c r="F106" s="208"/>
      <c r="G106" s="207">
        <f>IFERROR(VLOOKUP(D106,エリアマスタ!$C$2:$I$2239,5,FALSE),"")</f>
        <v>44</v>
      </c>
      <c r="H106" s="209"/>
      <c r="I106" s="207">
        <f>IFERROR(VLOOKUP(D106,エリアマスタ!$C$2:$I$2239,6,FALSE),"")</f>
        <v>139</v>
      </c>
      <c r="J106" s="209"/>
      <c r="K106" s="207">
        <f>IFERROR(VLOOKUP(D106,エリアマスタ!$C$2:$I$2239,7,FALSE),"")</f>
        <v>183</v>
      </c>
      <c r="L106" s="210">
        <f t="shared" si="19"/>
        <v>0</v>
      </c>
      <c r="M106" s="215">
        <v>24</v>
      </c>
      <c r="N106" s="220"/>
      <c r="O106" s="213" t="str">
        <f t="shared" si="22"/>
        <v/>
      </c>
      <c r="P106" s="205">
        <v>24</v>
      </c>
      <c r="Q106" s="206" t="str">
        <f>O81&amp;"-"&amp;P106</f>
        <v>8-24</v>
      </c>
      <c r="R106" s="207" t="s">
        <v>434</v>
      </c>
      <c r="S106" s="209"/>
      <c r="T106" s="207">
        <f>IFERROR(VLOOKUP(Q106,エリアマスタ!$C$2:$I$2239,5,FALSE),"")</f>
        <v>150</v>
      </c>
      <c r="U106" s="208"/>
      <c r="V106" s="207">
        <f>IFERROR(VLOOKUP(Q106,エリアマスタ!$C$2:$I$2239,6,FALSE),"")</f>
        <v>170</v>
      </c>
      <c r="W106" s="209"/>
      <c r="X106" s="207">
        <f>IFERROR(VLOOKUP(Q106,エリアマスタ!$C$2:$I$2239,7,FALSE),"")</f>
        <v>320</v>
      </c>
      <c r="Y106" s="210">
        <f t="shared" si="20"/>
        <v>0</v>
      </c>
      <c r="Z106" s="215">
        <v>24</v>
      </c>
      <c r="AA106" s="220"/>
      <c r="AB106" s="213" t="str">
        <f t="shared" si="23"/>
        <v/>
      </c>
      <c r="AC106" s="205">
        <v>24</v>
      </c>
      <c r="AD106" s="206" t="str">
        <f>AB81&amp;"-"&amp;AC106</f>
        <v>9-24</v>
      </c>
      <c r="AE106" s="207" t="s">
        <v>115</v>
      </c>
      <c r="AF106" s="209"/>
      <c r="AG106" s="207">
        <f>IFERROR(VLOOKUP(AD106,エリアマスタ!$C$2:$I$2239,5,FALSE),"")</f>
        <v>83</v>
      </c>
      <c r="AH106" s="209"/>
      <c r="AI106" s="207">
        <f>IFERROR(VLOOKUP(AD106,エリアマスタ!$C$2:$I$2239,6,FALSE),"")</f>
        <v>288</v>
      </c>
      <c r="AJ106" s="208"/>
      <c r="AK106" s="207">
        <f>IFERROR(VLOOKUP(AD106,エリアマスタ!$C$2:$I$2239,7,FALSE),"")</f>
        <v>371</v>
      </c>
      <c r="AL106" s="214">
        <f t="shared" si="21"/>
        <v>0</v>
      </c>
      <c r="AM106" s="215">
        <v>24</v>
      </c>
      <c r="AN106" s="183"/>
    </row>
    <row r="107" spans="1:40" ht="13.5" customHeight="1">
      <c r="B107" s="204" t="str">
        <f t="shared" si="18"/>
        <v/>
      </c>
      <c r="C107" s="205">
        <v>25</v>
      </c>
      <c r="D107" s="206" t="str">
        <f>B81&amp;"-"&amp;C107</f>
        <v>7-25</v>
      </c>
      <c r="E107" s="207" t="s">
        <v>100</v>
      </c>
      <c r="F107" s="208"/>
      <c r="G107" s="207">
        <f>IFERROR(VLOOKUP(D107,エリアマスタ!$C$2:$I$2239,5,FALSE),"")</f>
        <v>295</v>
      </c>
      <c r="H107" s="209"/>
      <c r="I107" s="207">
        <f>IFERROR(VLOOKUP(D107,エリアマスタ!$C$2:$I$2239,6,FALSE),"")</f>
        <v>76</v>
      </c>
      <c r="J107" s="209"/>
      <c r="K107" s="207">
        <f>IFERROR(VLOOKUP(D107,エリアマスタ!$C$2:$I$2239,7,FALSE),"")</f>
        <v>371</v>
      </c>
      <c r="L107" s="210">
        <f t="shared" si="19"/>
        <v>0</v>
      </c>
      <c r="M107" s="211">
        <v>25</v>
      </c>
      <c r="N107" s="220"/>
      <c r="O107" s="213" t="str">
        <f t="shared" si="22"/>
        <v/>
      </c>
      <c r="P107" s="205">
        <v>25</v>
      </c>
      <c r="Q107" s="206" t="str">
        <f>O81&amp;"-"&amp;P107</f>
        <v>8-25</v>
      </c>
      <c r="R107" s="207" t="s">
        <v>435</v>
      </c>
      <c r="S107" s="209"/>
      <c r="T107" s="207">
        <f>IFERROR(VLOOKUP(Q107,エリアマスタ!$C$2:$I$2239,5,FALSE),"")</f>
        <v>205</v>
      </c>
      <c r="U107" s="208"/>
      <c r="V107" s="207">
        <f>IFERROR(VLOOKUP(Q107,エリアマスタ!$C$2:$I$2239,6,FALSE),"")</f>
        <v>30</v>
      </c>
      <c r="W107" s="209"/>
      <c r="X107" s="207">
        <f>IFERROR(VLOOKUP(Q107,エリアマスタ!$C$2:$I$2239,7,FALSE),"")</f>
        <v>235</v>
      </c>
      <c r="Y107" s="210">
        <f t="shared" si="20"/>
        <v>0</v>
      </c>
      <c r="Z107" s="211">
        <v>25</v>
      </c>
      <c r="AA107" s="220"/>
      <c r="AB107" s="213" t="str">
        <f t="shared" si="23"/>
        <v/>
      </c>
      <c r="AC107" s="205">
        <v>25</v>
      </c>
      <c r="AD107" s="206" t="str">
        <f>AB81&amp;"-"&amp;AC107</f>
        <v>9-25</v>
      </c>
      <c r="AE107" s="207" t="s">
        <v>2</v>
      </c>
      <c r="AF107" s="209"/>
      <c r="AG107" s="207">
        <f>IFERROR(VLOOKUP(AD107,エリアマスタ!$C$2:$I$2239,5,FALSE),"")</f>
        <v>270</v>
      </c>
      <c r="AH107" s="209"/>
      <c r="AI107" s="207">
        <f>IFERROR(VLOOKUP(AD107,エリアマスタ!$C$2:$I$2239,6,FALSE),"")</f>
        <v>585</v>
      </c>
      <c r="AJ107" s="208"/>
      <c r="AK107" s="207">
        <f>IFERROR(VLOOKUP(AD107,エリアマスタ!$C$2:$I$2239,7,FALSE),"")</f>
        <v>855</v>
      </c>
      <c r="AL107" s="214">
        <f t="shared" si="21"/>
        <v>0</v>
      </c>
      <c r="AM107" s="211">
        <v>25</v>
      </c>
      <c r="AN107" s="183"/>
    </row>
    <row r="108" spans="1:40" ht="13.5" customHeight="1">
      <c r="B108" s="204" t="str">
        <f t="shared" si="18"/>
        <v/>
      </c>
      <c r="C108" s="205">
        <v>26</v>
      </c>
      <c r="D108" s="206" t="str">
        <f>B81&amp;"-"&amp;C108</f>
        <v>7-26</v>
      </c>
      <c r="E108" s="207" t="s">
        <v>410</v>
      </c>
      <c r="F108" s="208"/>
      <c r="G108" s="207">
        <f>IFERROR(VLOOKUP(D108,エリアマスタ!$C$2:$I$2239,5,FALSE),"")</f>
        <v>69</v>
      </c>
      <c r="H108" s="209"/>
      <c r="I108" s="207">
        <f>IFERROR(VLOOKUP(D108,エリアマスタ!$C$2:$I$2239,6,FALSE),"")</f>
        <v>57</v>
      </c>
      <c r="J108" s="209"/>
      <c r="K108" s="207">
        <f>IFERROR(VLOOKUP(D108,エリアマスタ!$C$2:$I$2239,7,FALSE),"")</f>
        <v>126</v>
      </c>
      <c r="L108" s="210">
        <f t="shared" si="19"/>
        <v>0</v>
      </c>
      <c r="M108" s="215">
        <v>26</v>
      </c>
      <c r="N108" s="212"/>
      <c r="O108" s="213" t="str">
        <f t="shared" si="22"/>
        <v/>
      </c>
      <c r="P108" s="205">
        <v>26</v>
      </c>
      <c r="Q108" s="206" t="str">
        <f>O81&amp;"-"&amp;P108</f>
        <v>8-26</v>
      </c>
      <c r="R108" s="207" t="s">
        <v>436</v>
      </c>
      <c r="S108" s="209"/>
      <c r="T108" s="207">
        <f>IFERROR(VLOOKUP(Q108,エリアマスタ!$C$2:$I$2239,5,FALSE),"")</f>
        <v>103</v>
      </c>
      <c r="U108" s="208"/>
      <c r="V108" s="207">
        <f>IFERROR(VLOOKUP(Q108,エリアマスタ!$C$2:$I$2239,6,FALSE),"")</f>
        <v>99</v>
      </c>
      <c r="W108" s="209"/>
      <c r="X108" s="207">
        <f>IFERROR(VLOOKUP(Q108,エリアマスタ!$C$2:$I$2239,7,FALSE),"")</f>
        <v>202</v>
      </c>
      <c r="Y108" s="210">
        <f t="shared" si="20"/>
        <v>0</v>
      </c>
      <c r="Z108" s="215">
        <v>26</v>
      </c>
      <c r="AA108" s="212"/>
      <c r="AB108" s="213" t="str">
        <f t="shared" si="23"/>
        <v/>
      </c>
      <c r="AC108" s="205">
        <v>26</v>
      </c>
      <c r="AD108" s="206" t="str">
        <f>AB81&amp;"-"&amp;AC108</f>
        <v>9-26</v>
      </c>
      <c r="AE108" s="207" t="s">
        <v>460</v>
      </c>
      <c r="AF108" s="209"/>
      <c r="AG108" s="207">
        <f>IFERROR(VLOOKUP(AD108,エリアマスタ!$C$2:$I$2239,5,FALSE),"")</f>
        <v>255</v>
      </c>
      <c r="AH108" s="209"/>
      <c r="AI108" s="207">
        <f>IFERROR(VLOOKUP(AD108,エリアマスタ!$C$2:$I$2239,6,FALSE),"")</f>
        <v>172</v>
      </c>
      <c r="AJ108" s="208"/>
      <c r="AK108" s="207">
        <f>IFERROR(VLOOKUP(AD108,エリアマスタ!$C$2:$I$2239,7,FALSE),"")</f>
        <v>427</v>
      </c>
      <c r="AL108" s="214">
        <f t="shared" si="21"/>
        <v>0</v>
      </c>
      <c r="AM108" s="215">
        <v>26</v>
      </c>
      <c r="AN108" s="183"/>
    </row>
    <row r="109" spans="1:40" ht="13.5" customHeight="1">
      <c r="B109" s="204" t="str">
        <f t="shared" si="18"/>
        <v/>
      </c>
      <c r="C109" s="205">
        <v>27</v>
      </c>
      <c r="D109" s="206" t="str">
        <f>B81&amp;"-"&amp;C109</f>
        <v>7-27</v>
      </c>
      <c r="E109" s="207" t="s">
        <v>101</v>
      </c>
      <c r="F109" s="208"/>
      <c r="G109" s="207">
        <f>IFERROR(VLOOKUP(D109,エリアマスタ!$C$2:$I$2239,5,FALSE),"")</f>
        <v>215</v>
      </c>
      <c r="H109" s="209"/>
      <c r="I109" s="207">
        <f>IFERROR(VLOOKUP(D109,エリアマスタ!$C$2:$I$2239,6,FALSE),"")</f>
        <v>40</v>
      </c>
      <c r="J109" s="209"/>
      <c r="K109" s="207">
        <f>IFERROR(VLOOKUP(D109,エリアマスタ!$C$2:$I$2239,7,FALSE),"")</f>
        <v>255</v>
      </c>
      <c r="L109" s="210">
        <f t="shared" si="19"/>
        <v>0</v>
      </c>
      <c r="M109" s="215">
        <v>27</v>
      </c>
      <c r="N109" s="212"/>
      <c r="O109" s="213" t="str">
        <f t="shared" si="22"/>
        <v/>
      </c>
      <c r="P109" s="205">
        <v>27</v>
      </c>
      <c r="Q109" s="206" t="str">
        <f>O81&amp;"-"&amp;P109</f>
        <v>8-27</v>
      </c>
      <c r="R109" s="207" t="s">
        <v>437</v>
      </c>
      <c r="S109" s="209"/>
      <c r="T109" s="207">
        <f>IFERROR(VLOOKUP(Q109,エリアマスタ!$C$2:$I$2239,5,FALSE),"")</f>
        <v>120</v>
      </c>
      <c r="U109" s="208"/>
      <c r="V109" s="207">
        <f>IFERROR(VLOOKUP(Q109,エリアマスタ!$C$2:$I$2239,6,FALSE),"")</f>
        <v>132</v>
      </c>
      <c r="W109" s="209"/>
      <c r="X109" s="207">
        <f>IFERROR(VLOOKUP(Q109,エリアマスタ!$C$2:$I$2239,7,FALSE),"")</f>
        <v>252</v>
      </c>
      <c r="Y109" s="210">
        <f t="shared" si="20"/>
        <v>0</v>
      </c>
      <c r="Z109" s="215">
        <v>27</v>
      </c>
      <c r="AA109" s="212"/>
      <c r="AB109" s="213" t="str">
        <f t="shared" si="23"/>
        <v/>
      </c>
      <c r="AC109" s="205">
        <v>27</v>
      </c>
      <c r="AD109" s="206" t="str">
        <f>AB81&amp;"-"&amp;AC109</f>
        <v>9-27</v>
      </c>
      <c r="AE109" s="207" t="s">
        <v>461</v>
      </c>
      <c r="AF109" s="209"/>
      <c r="AG109" s="207">
        <f>IFERROR(VLOOKUP(AD109,エリアマスタ!$C$2:$I$2239,5,FALSE),"")</f>
        <v>269</v>
      </c>
      <c r="AH109" s="209"/>
      <c r="AI109" s="207">
        <f>IFERROR(VLOOKUP(AD109,エリアマスタ!$C$2:$I$2239,6,FALSE),"")</f>
        <v>140</v>
      </c>
      <c r="AJ109" s="209"/>
      <c r="AK109" s="207">
        <f>IFERROR(VLOOKUP(AD109,エリアマスタ!$C$2:$I$2239,7,FALSE),"")</f>
        <v>409</v>
      </c>
      <c r="AL109" s="214">
        <f t="shared" si="21"/>
        <v>0</v>
      </c>
      <c r="AM109" s="215">
        <v>27</v>
      </c>
      <c r="AN109" s="183"/>
    </row>
    <row r="110" spans="1:40" ht="13.5" customHeight="1">
      <c r="B110" s="204" t="str">
        <f t="shared" si="18"/>
        <v/>
      </c>
      <c r="C110" s="205">
        <v>28</v>
      </c>
      <c r="D110" s="206" t="str">
        <f>B81&amp;"-"&amp;C110</f>
        <v>7-28</v>
      </c>
      <c r="E110" s="207" t="s">
        <v>102</v>
      </c>
      <c r="F110" s="221"/>
      <c r="G110" s="207">
        <f>IFERROR(VLOOKUP(D110,エリアマスタ!$C$2:$I$2239,5,FALSE),"")</f>
        <v>181</v>
      </c>
      <c r="H110" s="209"/>
      <c r="I110" s="207">
        <f>IFERROR(VLOOKUP(D110,エリアマスタ!$C$2:$I$2239,6,FALSE),"")</f>
        <v>130</v>
      </c>
      <c r="J110" s="209"/>
      <c r="K110" s="207">
        <f>IFERROR(VLOOKUP(D110,エリアマスタ!$C$2:$I$2239,7,FALSE),"")</f>
        <v>311</v>
      </c>
      <c r="L110" s="210">
        <f t="shared" si="19"/>
        <v>0</v>
      </c>
      <c r="M110" s="211">
        <v>28</v>
      </c>
      <c r="N110" s="212"/>
      <c r="O110" s="213" t="str">
        <f t="shared" si="22"/>
        <v/>
      </c>
      <c r="P110" s="205">
        <v>28</v>
      </c>
      <c r="Q110" s="206" t="str">
        <f>O81&amp;"-"&amp;P110</f>
        <v>8-28</v>
      </c>
      <c r="R110" s="207" t="s">
        <v>438</v>
      </c>
      <c r="S110" s="221"/>
      <c r="T110" s="207">
        <f>IFERROR(VLOOKUP(Q110,エリアマスタ!$C$2:$I$2239,5,FALSE),"")</f>
        <v>115</v>
      </c>
      <c r="U110" s="208"/>
      <c r="V110" s="207">
        <f>IFERROR(VLOOKUP(Q110,エリアマスタ!$C$2:$I$2239,6,FALSE),"")</f>
        <v>47</v>
      </c>
      <c r="W110" s="209"/>
      <c r="X110" s="207">
        <f>IFERROR(VLOOKUP(Q110,エリアマスタ!$C$2:$I$2239,7,FALSE),"")</f>
        <v>162</v>
      </c>
      <c r="Y110" s="210">
        <f t="shared" si="20"/>
        <v>0</v>
      </c>
      <c r="Z110" s="211">
        <v>28</v>
      </c>
      <c r="AA110" s="212"/>
      <c r="AB110" s="213" t="str">
        <f t="shared" si="23"/>
        <v/>
      </c>
      <c r="AC110" s="205">
        <v>28</v>
      </c>
      <c r="AD110" s="206" t="str">
        <f>AB81&amp;"-"&amp;AC110</f>
        <v>9-28</v>
      </c>
      <c r="AE110" s="207" t="s">
        <v>462</v>
      </c>
      <c r="AF110" s="209"/>
      <c r="AG110" s="207">
        <f>IFERROR(VLOOKUP(AD110,エリアマスタ!$C$2:$I$2239,5,FALSE),"")</f>
        <v>269</v>
      </c>
      <c r="AH110" s="209"/>
      <c r="AI110" s="207">
        <f>IFERROR(VLOOKUP(AD110,エリアマスタ!$C$2:$I$2239,6,FALSE),"")</f>
        <v>200</v>
      </c>
      <c r="AJ110" s="209"/>
      <c r="AK110" s="207">
        <f>IFERROR(VLOOKUP(AD110,エリアマスタ!$C$2:$I$2239,7,FALSE),"")</f>
        <v>469</v>
      </c>
      <c r="AL110" s="214">
        <f t="shared" si="21"/>
        <v>0</v>
      </c>
      <c r="AM110" s="211">
        <v>28</v>
      </c>
      <c r="AN110" s="183"/>
    </row>
    <row r="111" spans="1:40" ht="13.5" customHeight="1">
      <c r="B111" s="204" t="str">
        <f t="shared" si="18"/>
        <v/>
      </c>
      <c r="C111" s="205">
        <v>29</v>
      </c>
      <c r="D111" s="206" t="str">
        <f>B81&amp;"-"&amp;C111</f>
        <v>7-29</v>
      </c>
      <c r="E111" s="207" t="s">
        <v>411</v>
      </c>
      <c r="F111" s="221"/>
      <c r="G111" s="207">
        <f>IFERROR(VLOOKUP(D111,エリアマスタ!$C$2:$I$2239,5,FALSE),"")</f>
        <v>293</v>
      </c>
      <c r="H111" s="209"/>
      <c r="I111" s="207">
        <f>IFERROR(VLOOKUP(D111,エリアマスタ!$C$2:$I$2239,6,FALSE),"")</f>
        <v>181</v>
      </c>
      <c r="J111" s="209"/>
      <c r="K111" s="207">
        <f>IFERROR(VLOOKUP(D111,エリアマスタ!$C$2:$I$2239,7,FALSE),"")</f>
        <v>474</v>
      </c>
      <c r="L111" s="210">
        <f t="shared" si="19"/>
        <v>0</v>
      </c>
      <c r="M111" s="215">
        <v>29</v>
      </c>
      <c r="N111" s="212"/>
      <c r="O111" s="213" t="str">
        <f t="shared" si="22"/>
        <v/>
      </c>
      <c r="P111" s="205">
        <v>29</v>
      </c>
      <c r="Q111" s="206" t="str">
        <f>O81&amp;"-"&amp;P111</f>
        <v>8-29</v>
      </c>
      <c r="R111" s="207" t="s">
        <v>439</v>
      </c>
      <c r="S111" s="221"/>
      <c r="T111" s="207">
        <f>IFERROR(VLOOKUP(Q111,エリアマスタ!$C$2:$I$2239,5,FALSE),"")</f>
        <v>146</v>
      </c>
      <c r="U111" s="208"/>
      <c r="V111" s="207">
        <f>IFERROR(VLOOKUP(Q111,エリアマスタ!$C$2:$I$2239,6,FALSE),"")</f>
        <v>30</v>
      </c>
      <c r="W111" s="209"/>
      <c r="X111" s="207">
        <f>IFERROR(VLOOKUP(Q111,エリアマスタ!$C$2:$I$2239,7,FALSE),"")</f>
        <v>176</v>
      </c>
      <c r="Y111" s="210">
        <f t="shared" si="20"/>
        <v>0</v>
      </c>
      <c r="Z111" s="215">
        <v>29</v>
      </c>
      <c r="AA111" s="212"/>
      <c r="AB111" s="213" t="str">
        <f t="shared" si="23"/>
        <v/>
      </c>
      <c r="AC111" s="205">
        <v>29</v>
      </c>
      <c r="AD111" s="206" t="str">
        <f>AB81&amp;"-"&amp;AC111</f>
        <v>9-29</v>
      </c>
      <c r="AE111" s="207" t="s">
        <v>116</v>
      </c>
      <c r="AF111" s="209"/>
      <c r="AG111" s="207">
        <f>IFERROR(VLOOKUP(AD111,エリアマスタ!$C$2:$I$2239,5,FALSE),"")</f>
        <v>181</v>
      </c>
      <c r="AH111" s="209"/>
      <c r="AI111" s="207">
        <f>IFERROR(VLOOKUP(AD111,エリアマスタ!$C$2:$I$2239,6,FALSE),"")</f>
        <v>362</v>
      </c>
      <c r="AJ111" s="209"/>
      <c r="AK111" s="207">
        <f>IFERROR(VLOOKUP(AD111,エリアマスタ!$C$2:$I$2239,7,FALSE),"")</f>
        <v>543</v>
      </c>
      <c r="AL111" s="214">
        <f t="shared" si="21"/>
        <v>0</v>
      </c>
      <c r="AM111" s="215">
        <v>29</v>
      </c>
    </row>
    <row r="112" spans="1:40" ht="13.5" customHeight="1">
      <c r="B112" s="204" t="str">
        <f t="shared" si="18"/>
        <v/>
      </c>
      <c r="C112" s="205">
        <v>30</v>
      </c>
      <c r="D112" s="206" t="str">
        <f>B81&amp;"-"&amp;C112</f>
        <v>7-30</v>
      </c>
      <c r="E112" s="207" t="s">
        <v>412</v>
      </c>
      <c r="F112" s="221"/>
      <c r="G112" s="207">
        <f>IFERROR(VLOOKUP(D112,エリアマスタ!$C$2:$I$2239,5,FALSE),"")</f>
        <v>185</v>
      </c>
      <c r="H112" s="209"/>
      <c r="I112" s="207">
        <f>IFERROR(VLOOKUP(D112,エリアマスタ!$C$2:$I$2239,6,FALSE),"")</f>
        <v>77</v>
      </c>
      <c r="J112" s="209"/>
      <c r="K112" s="207">
        <f>IFERROR(VLOOKUP(D112,エリアマスタ!$C$2:$I$2239,7,FALSE),"")</f>
        <v>262</v>
      </c>
      <c r="L112" s="210">
        <f t="shared" si="19"/>
        <v>0</v>
      </c>
      <c r="M112" s="215">
        <v>30</v>
      </c>
      <c r="N112" s="212"/>
      <c r="O112" s="213" t="str">
        <f t="shared" si="22"/>
        <v/>
      </c>
      <c r="P112" s="205">
        <v>30</v>
      </c>
      <c r="Q112" s="206" t="str">
        <f>O81&amp;"-"&amp;P112</f>
        <v>8-30</v>
      </c>
      <c r="R112" s="207" t="s">
        <v>440</v>
      </c>
      <c r="S112" s="221"/>
      <c r="T112" s="207">
        <f>IFERROR(VLOOKUP(Q112,エリアマスタ!$C$2:$I$2239,5,FALSE),"")</f>
        <v>136</v>
      </c>
      <c r="U112" s="208"/>
      <c r="V112" s="207">
        <f>IFERROR(VLOOKUP(Q112,エリアマスタ!$C$2:$I$2239,6,FALSE),"")</f>
        <v>26</v>
      </c>
      <c r="W112" s="209"/>
      <c r="X112" s="207">
        <f>IFERROR(VLOOKUP(Q112,エリアマスタ!$C$2:$I$2239,7,FALSE),"")</f>
        <v>162</v>
      </c>
      <c r="Y112" s="210">
        <f t="shared" si="20"/>
        <v>0</v>
      </c>
      <c r="Z112" s="215">
        <v>30</v>
      </c>
      <c r="AA112" s="212"/>
      <c r="AB112" s="213" t="str">
        <f t="shared" si="23"/>
        <v/>
      </c>
      <c r="AC112" s="205">
        <v>30</v>
      </c>
      <c r="AD112" s="206" t="str">
        <f>AB81&amp;"-"&amp;AC112</f>
        <v>9-30</v>
      </c>
      <c r="AE112" s="207" t="s">
        <v>16</v>
      </c>
      <c r="AF112" s="209"/>
      <c r="AG112" s="207">
        <f>IFERROR(VLOOKUP(AD112,エリアマスタ!$C$2:$I$2239,5,FALSE),"")</f>
        <v>26</v>
      </c>
      <c r="AH112" s="209"/>
      <c r="AI112" s="207">
        <f>IFERROR(VLOOKUP(AD112,エリアマスタ!$C$2:$I$2239,6,FALSE),"")</f>
        <v>186</v>
      </c>
      <c r="AJ112" s="209"/>
      <c r="AK112" s="207">
        <f>IFERROR(VLOOKUP(AD112,エリアマスタ!$C$2:$I$2239,7,FALSE),"")</f>
        <v>212</v>
      </c>
      <c r="AL112" s="214">
        <f t="shared" si="21"/>
        <v>0</v>
      </c>
      <c r="AM112" s="215">
        <v>30</v>
      </c>
    </row>
    <row r="113" spans="1:41" ht="13.5" customHeight="1">
      <c r="B113" s="204" t="str">
        <f t="shared" si="18"/>
        <v/>
      </c>
      <c r="C113" s="205">
        <v>31</v>
      </c>
      <c r="D113" s="206" t="str">
        <f>B81&amp;"-"&amp;C113</f>
        <v>7-31</v>
      </c>
      <c r="E113" s="207" t="s">
        <v>413</v>
      </c>
      <c r="F113" s="221"/>
      <c r="G113" s="207">
        <f>IFERROR(VLOOKUP(D113,エリアマスタ!$C$2:$I$2239,5,FALSE),"")</f>
        <v>222</v>
      </c>
      <c r="H113" s="209"/>
      <c r="I113" s="207">
        <f>IFERROR(VLOOKUP(D113,エリアマスタ!$C$2:$I$2239,6,FALSE),"")</f>
        <v>133</v>
      </c>
      <c r="J113" s="209"/>
      <c r="K113" s="207">
        <f>IFERROR(VLOOKUP(D113,エリアマスタ!$C$2:$I$2239,7,FALSE),"")</f>
        <v>355</v>
      </c>
      <c r="L113" s="210">
        <f t="shared" si="19"/>
        <v>0</v>
      </c>
      <c r="M113" s="211">
        <v>31</v>
      </c>
      <c r="N113" s="212"/>
      <c r="O113" s="213" t="str">
        <f t="shared" si="22"/>
        <v/>
      </c>
      <c r="P113" s="205">
        <v>31</v>
      </c>
      <c r="Q113" s="206" t="str">
        <f>O81&amp;"-"&amp;P113</f>
        <v>8-31</v>
      </c>
      <c r="R113" s="207" t="s">
        <v>441</v>
      </c>
      <c r="S113" s="221"/>
      <c r="T113" s="207">
        <f>IFERROR(VLOOKUP(Q113,エリアマスタ!$C$2:$I$2239,5,FALSE),"")</f>
        <v>123</v>
      </c>
      <c r="U113" s="208"/>
      <c r="V113" s="207">
        <f>IFERROR(VLOOKUP(Q113,エリアマスタ!$C$2:$I$2239,6,FALSE),"")</f>
        <v>85</v>
      </c>
      <c r="W113" s="209"/>
      <c r="X113" s="207">
        <f>IFERROR(VLOOKUP(Q113,エリアマスタ!$C$2:$I$2239,7,FALSE),"")</f>
        <v>208</v>
      </c>
      <c r="Y113" s="210">
        <f t="shared" si="20"/>
        <v>0</v>
      </c>
      <c r="Z113" s="211">
        <v>31</v>
      </c>
      <c r="AA113" s="212"/>
      <c r="AB113" s="213" t="str">
        <f t="shared" si="23"/>
        <v/>
      </c>
      <c r="AC113" s="205"/>
      <c r="AD113" s="206"/>
      <c r="AE113" s="207"/>
      <c r="AF113" s="209"/>
      <c r="AG113" s="207" t="str">
        <f>IFERROR(VLOOKUP(AD113,エリアマスタ!$C$2:$I$2239,5,FALSE),"")</f>
        <v/>
      </c>
      <c r="AH113" s="209"/>
      <c r="AI113" s="207" t="str">
        <f>IFERROR(VLOOKUP(AD113,エリアマスタ!$C$2:$I$2239,6,FALSE),"")</f>
        <v/>
      </c>
      <c r="AJ113" s="209"/>
      <c r="AK113" s="207" t="str">
        <f>IFERROR(VLOOKUP(AD113,エリアマスタ!$C$2:$I$2239,7,FALSE),"")</f>
        <v/>
      </c>
      <c r="AL113" s="214">
        <f t="shared" si="21"/>
        <v>0</v>
      </c>
      <c r="AM113" s="211">
        <v>31</v>
      </c>
    </row>
    <row r="114" spans="1:41" ht="13.5" customHeight="1">
      <c r="B114" s="204" t="str">
        <f t="shared" si="18"/>
        <v/>
      </c>
      <c r="C114" s="205">
        <v>32</v>
      </c>
      <c r="D114" s="206" t="str">
        <f>B81&amp;"-"&amp;C114</f>
        <v>7-32</v>
      </c>
      <c r="E114" s="207" t="s">
        <v>6</v>
      </c>
      <c r="F114" s="221"/>
      <c r="G114" s="207">
        <f>IFERROR(VLOOKUP(D114,エリアマスタ!$C$2:$I$2239,5,FALSE),"")</f>
        <v>426</v>
      </c>
      <c r="H114" s="209"/>
      <c r="I114" s="207">
        <f>IFERROR(VLOOKUP(D114,エリアマスタ!$C$2:$I$2239,6,FALSE),"")</f>
        <v>0</v>
      </c>
      <c r="J114" s="209"/>
      <c r="K114" s="207">
        <f>IFERROR(VLOOKUP(D114,エリアマスタ!$C$2:$I$2239,7,FALSE),"")</f>
        <v>426</v>
      </c>
      <c r="L114" s="210">
        <f t="shared" si="19"/>
        <v>0</v>
      </c>
      <c r="M114" s="215">
        <v>32</v>
      </c>
      <c r="N114" s="212"/>
      <c r="O114" s="213" t="str">
        <f t="shared" si="22"/>
        <v/>
      </c>
      <c r="P114" s="205">
        <v>32</v>
      </c>
      <c r="Q114" s="206" t="str">
        <f>O81&amp;"-"&amp;P114</f>
        <v>8-32</v>
      </c>
      <c r="R114" s="207" t="s">
        <v>442</v>
      </c>
      <c r="S114" s="221"/>
      <c r="T114" s="207">
        <f>IFERROR(VLOOKUP(Q114,エリアマスタ!$C$2:$I$2239,5,FALSE),"")</f>
        <v>217</v>
      </c>
      <c r="U114" s="209"/>
      <c r="V114" s="207">
        <f>IFERROR(VLOOKUP(Q114,エリアマスタ!$C$2:$I$2239,6,FALSE),"")</f>
        <v>80</v>
      </c>
      <c r="W114" s="209"/>
      <c r="X114" s="207">
        <f>IFERROR(VLOOKUP(Q114,エリアマスタ!$C$2:$I$2239,7,FALSE),"")</f>
        <v>297</v>
      </c>
      <c r="Y114" s="210">
        <f t="shared" si="20"/>
        <v>0</v>
      </c>
      <c r="Z114" s="211">
        <v>32</v>
      </c>
      <c r="AA114" s="212"/>
      <c r="AB114" s="213" t="str">
        <f t="shared" si="23"/>
        <v/>
      </c>
      <c r="AC114" s="205"/>
      <c r="AD114" s="206"/>
      <c r="AE114" s="207"/>
      <c r="AF114" s="222"/>
      <c r="AG114" s="207" t="str">
        <f>IFERROR(VLOOKUP(AD114,エリアマスタ!$C$2:$I$2239,5,FALSE),"")</f>
        <v/>
      </c>
      <c r="AH114" s="209"/>
      <c r="AI114" s="207" t="str">
        <f>IFERROR(VLOOKUP(AD114,エリアマスタ!$C$2:$I$2239,6,FALSE),"")</f>
        <v/>
      </c>
      <c r="AJ114" s="209"/>
      <c r="AK114" s="207" t="str">
        <f>IFERROR(VLOOKUP(AD114,エリアマスタ!$C$2:$I$2239,7,FALSE),"")</f>
        <v/>
      </c>
      <c r="AL114" s="214">
        <f t="shared" si="21"/>
        <v>0</v>
      </c>
      <c r="AM114" s="215">
        <v>32</v>
      </c>
    </row>
    <row r="115" spans="1:41" ht="13.5" customHeight="1">
      <c r="B115" s="204" t="str">
        <f t="shared" si="18"/>
        <v/>
      </c>
      <c r="C115" s="205">
        <v>33</v>
      </c>
      <c r="D115" s="206" t="str">
        <f>B81&amp;"-"&amp;C115</f>
        <v>7-33</v>
      </c>
      <c r="E115" s="207" t="s">
        <v>414</v>
      </c>
      <c r="F115" s="221"/>
      <c r="G115" s="207">
        <f>IFERROR(VLOOKUP(D115,エリアマスタ!$C$2:$I$2239,5,FALSE),"")</f>
        <v>151</v>
      </c>
      <c r="H115" s="209"/>
      <c r="I115" s="207">
        <f>IFERROR(VLOOKUP(D115,エリアマスタ!$C$2:$I$2239,6,FALSE),"")</f>
        <v>210</v>
      </c>
      <c r="J115" s="209"/>
      <c r="K115" s="207">
        <f>IFERROR(VLOOKUP(D115,エリアマスタ!$C$2:$I$2239,7,FALSE),"")</f>
        <v>361</v>
      </c>
      <c r="L115" s="210">
        <f t="shared" si="19"/>
        <v>0</v>
      </c>
      <c r="M115" s="215">
        <v>33</v>
      </c>
      <c r="N115" s="212"/>
      <c r="O115" s="213" t="str">
        <f t="shared" si="22"/>
        <v/>
      </c>
      <c r="P115" s="205"/>
      <c r="Q115" s="206"/>
      <c r="R115" s="207"/>
      <c r="S115" s="221"/>
      <c r="T115" s="207" t="str">
        <f>IFERROR(VLOOKUP(Q115,エリアマスタ!$C$2:$I$2239,5,FALSE),"")</f>
        <v/>
      </c>
      <c r="U115" s="209"/>
      <c r="V115" s="207" t="str">
        <f>IFERROR(VLOOKUP(Q115,エリアマスタ!$C$2:$I$2239,6,FALSE),"")</f>
        <v/>
      </c>
      <c r="W115" s="209"/>
      <c r="X115" s="207" t="str">
        <f>IFERROR(VLOOKUP(Q115,エリアマスタ!$C$2:$I$2239,7,FALSE),"")</f>
        <v/>
      </c>
      <c r="Y115" s="210">
        <f t="shared" ref="Y115:Y117" si="24">IF(S115="●",T115,0)+IF(U115="●",V115,0)+IF(W115="●",X115,0)</f>
        <v>0</v>
      </c>
      <c r="Z115" s="211">
        <v>33</v>
      </c>
      <c r="AA115" s="212"/>
      <c r="AB115" s="213" t="str">
        <f t="shared" si="23"/>
        <v/>
      </c>
      <c r="AC115" s="205"/>
      <c r="AD115" s="206"/>
      <c r="AE115" s="207"/>
      <c r="AF115" s="223"/>
      <c r="AG115" s="207" t="str">
        <f>IFERROR(VLOOKUP(AD115,エリアマスタ!$C$2:$I$2239,5,FALSE),"")</f>
        <v/>
      </c>
      <c r="AH115" s="209"/>
      <c r="AI115" s="207" t="str">
        <f>IFERROR(VLOOKUP(AD115,エリアマスタ!$C$2:$I$2239,6,FALSE),"")</f>
        <v/>
      </c>
      <c r="AJ115" s="209"/>
      <c r="AK115" s="207" t="str">
        <f>IFERROR(VLOOKUP(AD115,エリアマスタ!$C$2:$I$2239,7,FALSE),"")</f>
        <v/>
      </c>
      <c r="AL115" s="214">
        <f t="shared" si="21"/>
        <v>0</v>
      </c>
      <c r="AM115" s="215">
        <v>33</v>
      </c>
    </row>
    <row r="116" spans="1:41" ht="13.5" customHeight="1">
      <c r="B116" s="204" t="str">
        <f t="shared" si="18"/>
        <v/>
      </c>
      <c r="C116" s="205">
        <v>34</v>
      </c>
      <c r="D116" s="206" t="str">
        <f>B81&amp;"-"&amp;C116</f>
        <v>7-34</v>
      </c>
      <c r="E116" s="207" t="s">
        <v>415</v>
      </c>
      <c r="F116" s="221"/>
      <c r="G116" s="207">
        <f>IFERROR(VLOOKUP(D116,エリアマスタ!$C$2:$I$2239,5,FALSE),"")</f>
        <v>67</v>
      </c>
      <c r="H116" s="209"/>
      <c r="I116" s="207">
        <f>IFERROR(VLOOKUP(D116,エリアマスタ!$C$2:$I$2239,6,FALSE),"")</f>
        <v>225</v>
      </c>
      <c r="J116" s="209"/>
      <c r="K116" s="207">
        <f>IFERROR(VLOOKUP(D116,エリアマスタ!$C$2:$I$2239,7,FALSE),"")</f>
        <v>292</v>
      </c>
      <c r="L116" s="210">
        <f t="shared" si="19"/>
        <v>0</v>
      </c>
      <c r="M116" s="211">
        <v>34</v>
      </c>
      <c r="N116" s="212"/>
      <c r="O116" s="213" t="str">
        <f t="shared" si="22"/>
        <v/>
      </c>
      <c r="P116" s="205"/>
      <c r="Q116" s="206"/>
      <c r="R116" s="207"/>
      <c r="S116" s="221"/>
      <c r="T116" s="207" t="str">
        <f>IFERROR(VLOOKUP(Q116,エリアマスタ!$C$2:$I$2239,5,FALSE),"")</f>
        <v/>
      </c>
      <c r="U116" s="209"/>
      <c r="V116" s="207" t="str">
        <f>IFERROR(VLOOKUP(Q116,エリアマスタ!$C$2:$I$2239,6,FALSE),"")</f>
        <v/>
      </c>
      <c r="W116" s="209"/>
      <c r="X116" s="207" t="str">
        <f>IFERROR(VLOOKUP(Q116,エリアマスタ!$C$2:$I$2239,7,FALSE),"")</f>
        <v/>
      </c>
      <c r="Y116" s="210">
        <f t="shared" si="24"/>
        <v>0</v>
      </c>
      <c r="Z116" s="211">
        <v>34</v>
      </c>
      <c r="AA116" s="212"/>
      <c r="AB116" s="213" t="str">
        <f t="shared" si="23"/>
        <v/>
      </c>
      <c r="AC116" s="205"/>
      <c r="AD116" s="206"/>
      <c r="AE116" s="207"/>
      <c r="AF116" s="223"/>
      <c r="AG116" s="207" t="str">
        <f>IFERROR(VLOOKUP(AD116,エリアマスタ!$C$2:$I$2239,5,FALSE),"")</f>
        <v/>
      </c>
      <c r="AH116" s="209"/>
      <c r="AI116" s="207" t="str">
        <f>IFERROR(VLOOKUP(AD116,エリアマスタ!$C$2:$I$2239,6,FALSE),"")</f>
        <v/>
      </c>
      <c r="AJ116" s="209"/>
      <c r="AK116" s="207" t="str">
        <f>IFERROR(VLOOKUP(AD116,エリアマスタ!$C$2:$I$2239,7,FALSE),"")</f>
        <v/>
      </c>
      <c r="AL116" s="214">
        <f t="shared" si="21"/>
        <v>0</v>
      </c>
      <c r="AM116" s="211">
        <v>34</v>
      </c>
    </row>
    <row r="117" spans="1:41" ht="13.5" customHeight="1">
      <c r="B117" s="204" t="str">
        <f t="shared" si="18"/>
        <v/>
      </c>
      <c r="C117" s="205"/>
      <c r="D117" s="206"/>
      <c r="E117" s="207"/>
      <c r="F117" s="221"/>
      <c r="G117" s="207" t="str">
        <f>IFERROR(VLOOKUP(D117,エリアマスタ!$C$2:$I$2239,5,FALSE),"")</f>
        <v/>
      </c>
      <c r="H117" s="209"/>
      <c r="I117" s="207" t="str">
        <f>IFERROR(VLOOKUP(D117,エリアマスタ!$C$2:$I$2239,6,FALSE),"")</f>
        <v/>
      </c>
      <c r="J117" s="209"/>
      <c r="K117" s="207" t="str">
        <f>IFERROR(VLOOKUP(D117,エリアマスタ!$C$2:$I$2239,7,FALSE),"")</f>
        <v/>
      </c>
      <c r="L117" s="210">
        <f t="shared" ref="L117" si="25">IF(F117="●",G117,0)+IF(H117="●",I117,0)+IF(J117="●",K117,0)</f>
        <v>0</v>
      </c>
      <c r="M117" s="211">
        <v>40</v>
      </c>
      <c r="N117" s="212"/>
      <c r="O117" s="213" t="str">
        <f t="shared" si="22"/>
        <v/>
      </c>
      <c r="P117" s="205"/>
      <c r="Q117" s="206"/>
      <c r="R117" s="207"/>
      <c r="S117" s="221"/>
      <c r="T117" s="207" t="str">
        <f>IFERROR(VLOOKUP(Q117,エリアマスタ!$C$2:$I$2239,5,FALSE),"")</f>
        <v/>
      </c>
      <c r="U117" s="209"/>
      <c r="V117" s="207" t="str">
        <f>IFERROR(VLOOKUP(Q117,エリアマスタ!$C$2:$I$2239,6,FALSE),"")</f>
        <v/>
      </c>
      <c r="W117" s="209"/>
      <c r="X117" s="207" t="str">
        <f>IFERROR(VLOOKUP(Q117,エリアマスタ!$C$2:$I$2239,7,FALSE),"")</f>
        <v/>
      </c>
      <c r="Y117" s="210">
        <f t="shared" si="24"/>
        <v>0</v>
      </c>
      <c r="Z117" s="211">
        <v>40</v>
      </c>
      <c r="AA117" s="212"/>
      <c r="AB117" s="213" t="str">
        <f t="shared" si="23"/>
        <v/>
      </c>
      <c r="AC117" s="205"/>
      <c r="AD117" s="206"/>
      <c r="AE117" s="207"/>
      <c r="AF117" s="223"/>
      <c r="AG117" s="207" t="str">
        <f>IFERROR(VLOOKUP(AD117,エリアマスタ!$C$2:$I$2239,5,FALSE),"")</f>
        <v/>
      </c>
      <c r="AH117" s="209"/>
      <c r="AI117" s="207" t="str">
        <f>IFERROR(VLOOKUP(AD117,エリアマスタ!$C$2:$I$2239,6,FALSE),"")</f>
        <v/>
      </c>
      <c r="AJ117" s="209"/>
      <c r="AK117" s="207" t="str">
        <f>IFERROR(VLOOKUP(AD117,エリアマスタ!$C$2:$I$2239,7,FALSE),"")</f>
        <v/>
      </c>
      <c r="AL117" s="214">
        <f t="shared" si="21"/>
        <v>0</v>
      </c>
      <c r="AM117" s="211">
        <v>40</v>
      </c>
    </row>
    <row r="118" spans="1:41" s="237" customFormat="1" ht="13.5" customHeight="1">
      <c r="A118" s="184"/>
      <c r="B118" s="329" t="s">
        <v>60</v>
      </c>
      <c r="C118" s="330"/>
      <c r="D118" s="224"/>
      <c r="E118" s="225"/>
      <c r="F118" s="226"/>
      <c r="G118" s="227">
        <f>SUM(G83:G117)</f>
        <v>5599</v>
      </c>
      <c r="H118" s="228"/>
      <c r="I118" s="227">
        <f>SUM(I83:I117)</f>
        <v>4875</v>
      </c>
      <c r="J118" s="228"/>
      <c r="K118" s="227">
        <f>SUM(K83:K117)</f>
        <v>10474</v>
      </c>
      <c r="L118" s="227">
        <f>SUM(L83:L117)</f>
        <v>0</v>
      </c>
      <c r="M118" s="229"/>
      <c r="N118" s="212"/>
      <c r="O118" s="331" t="s">
        <v>60</v>
      </c>
      <c r="P118" s="332"/>
      <c r="Q118" s="230"/>
      <c r="R118" s="207"/>
      <c r="S118" s="231"/>
      <c r="T118" s="227">
        <f>SUM(T83:T117)</f>
        <v>3833</v>
      </c>
      <c r="U118" s="228"/>
      <c r="V118" s="227">
        <f>SUM(V83:V117)</f>
        <v>5642</v>
      </c>
      <c r="W118" s="228"/>
      <c r="X118" s="227">
        <f>SUM(X83:X117)</f>
        <v>9475</v>
      </c>
      <c r="Y118" s="227">
        <f>SUM(Y83:Y117)</f>
        <v>0</v>
      </c>
      <c r="Z118" s="232"/>
      <c r="AA118" s="212"/>
      <c r="AB118" s="331" t="s">
        <v>60</v>
      </c>
      <c r="AC118" s="332"/>
      <c r="AD118" s="230"/>
      <c r="AE118" s="233"/>
      <c r="AF118" s="234"/>
      <c r="AG118" s="227">
        <f>SUM(AG83:AG117)</f>
        <v>5901</v>
      </c>
      <c r="AH118" s="228"/>
      <c r="AI118" s="227">
        <f>SUM(AI83:AI117)</f>
        <v>6856</v>
      </c>
      <c r="AJ118" s="228"/>
      <c r="AK118" s="227">
        <f>SUM(AK83:AK117)</f>
        <v>12757</v>
      </c>
      <c r="AL118" s="227">
        <f>SUM(AL83:AL117)</f>
        <v>0</v>
      </c>
      <c r="AM118" s="235"/>
      <c r="AN118" s="236"/>
    </row>
    <row r="120" spans="1:41" ht="13.5" customHeight="1">
      <c r="B120" s="320">
        <f>VLOOKUP(E120,地区マスタ!$A$2:$C$159,2,FALSE)</f>
        <v>10</v>
      </c>
      <c r="C120" s="321"/>
      <c r="D120" s="188"/>
      <c r="E120" s="189" t="s">
        <v>3187</v>
      </c>
      <c r="F120" s="288"/>
      <c r="G120" s="191"/>
      <c r="H120" s="191"/>
      <c r="I120" s="191"/>
      <c r="J120" s="191"/>
      <c r="K120" s="191"/>
      <c r="L120" s="289"/>
      <c r="M120" s="192"/>
      <c r="N120" s="193"/>
      <c r="O120" s="320">
        <f>VLOOKUP(R120,地区マスタ!$A$2:$C$159,2,FALSE)</f>
        <v>11</v>
      </c>
      <c r="P120" s="321"/>
      <c r="Q120" s="188"/>
      <c r="R120" s="189" t="s">
        <v>3188</v>
      </c>
      <c r="S120" s="288"/>
      <c r="T120" s="191"/>
      <c r="U120" s="191"/>
      <c r="V120" s="191"/>
      <c r="W120" s="191"/>
      <c r="X120" s="191"/>
      <c r="Y120" s="289"/>
      <c r="Z120" s="192"/>
      <c r="AA120" s="193"/>
      <c r="AB120" s="320">
        <f>VLOOKUP(AE120,地区マスタ!$A$2:$C$159,2,FALSE)</f>
        <v>12</v>
      </c>
      <c r="AC120" s="321"/>
      <c r="AD120" s="188"/>
      <c r="AE120" s="189" t="s">
        <v>3189</v>
      </c>
      <c r="AF120" s="288"/>
      <c r="AG120" s="191"/>
      <c r="AH120" s="191"/>
      <c r="AI120" s="191"/>
      <c r="AJ120" s="191"/>
      <c r="AK120" s="191"/>
      <c r="AL120" s="289"/>
      <c r="AM120" s="192"/>
    </row>
    <row r="121" spans="1:41" s="203" customFormat="1" ht="13.5" customHeight="1">
      <c r="A121" s="184"/>
      <c r="B121" s="322" t="s">
        <v>1557</v>
      </c>
      <c r="C121" s="323"/>
      <c r="D121" s="194" t="s">
        <v>1558</v>
      </c>
      <c r="E121" s="195" t="s">
        <v>2126</v>
      </c>
      <c r="F121" s="196"/>
      <c r="G121" s="197" t="s">
        <v>39</v>
      </c>
      <c r="H121" s="198"/>
      <c r="I121" s="197" t="s">
        <v>40</v>
      </c>
      <c r="J121" s="198"/>
      <c r="K121" s="197" t="s">
        <v>41</v>
      </c>
      <c r="L121" s="199" t="s">
        <v>42</v>
      </c>
      <c r="M121" s="199" t="s">
        <v>176</v>
      </c>
      <c r="N121" s="193"/>
      <c r="O121" s="324" t="s">
        <v>1557</v>
      </c>
      <c r="P121" s="325"/>
      <c r="Q121" s="194" t="s">
        <v>1558</v>
      </c>
      <c r="R121" s="200" t="s">
        <v>2126</v>
      </c>
      <c r="S121" s="198"/>
      <c r="T121" s="197" t="s">
        <v>39</v>
      </c>
      <c r="U121" s="198"/>
      <c r="V121" s="197" t="s">
        <v>40</v>
      </c>
      <c r="W121" s="198"/>
      <c r="X121" s="197" t="s">
        <v>41</v>
      </c>
      <c r="Y121" s="199" t="s">
        <v>42</v>
      </c>
      <c r="Z121" s="199" t="s">
        <v>176</v>
      </c>
      <c r="AA121" s="193"/>
      <c r="AB121" s="324" t="s">
        <v>1557</v>
      </c>
      <c r="AC121" s="325"/>
      <c r="AD121" s="194" t="s">
        <v>1558</v>
      </c>
      <c r="AE121" s="200" t="s">
        <v>2126</v>
      </c>
      <c r="AF121" s="198"/>
      <c r="AG121" s="197" t="s">
        <v>39</v>
      </c>
      <c r="AH121" s="198"/>
      <c r="AI121" s="197" t="s">
        <v>40</v>
      </c>
      <c r="AJ121" s="198"/>
      <c r="AK121" s="197" t="s">
        <v>41</v>
      </c>
      <c r="AL121" s="199" t="s">
        <v>42</v>
      </c>
      <c r="AM121" s="199" t="s">
        <v>176</v>
      </c>
      <c r="AN121" s="201"/>
      <c r="AO121" s="202"/>
    </row>
    <row r="122" spans="1:41" ht="13.5" customHeight="1">
      <c r="B122" s="204" t="str">
        <f t="shared" ref="B122:B155" si="26">IF(L122&gt;1,"●","")</f>
        <v/>
      </c>
      <c r="C122" s="205">
        <v>1</v>
      </c>
      <c r="D122" s="206" t="str">
        <f>B120&amp;"-"&amp;C122</f>
        <v>10-1</v>
      </c>
      <c r="E122" s="207" t="s">
        <v>105</v>
      </c>
      <c r="F122" s="208"/>
      <c r="G122" s="207">
        <f>IFERROR(VLOOKUP(D122,エリアマスタ!$C$2:$I$2239,5,FALSE),"")</f>
        <v>123</v>
      </c>
      <c r="H122" s="209"/>
      <c r="I122" s="207">
        <f>IFERROR(VLOOKUP(D122,エリアマスタ!$C$2:$I$2239,6,FALSE),"")</f>
        <v>243</v>
      </c>
      <c r="J122" s="209"/>
      <c r="K122" s="207">
        <f>IFERROR(VLOOKUP(D122,エリアマスタ!$C$2:$I$2239,7,FALSE),"")</f>
        <v>366</v>
      </c>
      <c r="L122" s="210">
        <f t="shared" ref="L122:L154" si="27">IF(OR(OR(AND(F122="●", H122="●"),AND(F122="●", J122="●")),AND(H122="●", J122="●")),"エラー",IF(F122="●",G122,0)+IF(H122="●",I122,0)+IF(J122="●",K122,0))</f>
        <v>0</v>
      </c>
      <c r="M122" s="211">
        <v>1</v>
      </c>
      <c r="N122" s="212"/>
      <c r="O122" s="213" t="str">
        <f>IF(Y122&gt;1,"●","")</f>
        <v/>
      </c>
      <c r="P122" s="205">
        <v>1</v>
      </c>
      <c r="Q122" s="206" t="str">
        <f>O120&amp;"-"&amp;P122</f>
        <v>11-1</v>
      </c>
      <c r="R122" s="207" t="s">
        <v>7</v>
      </c>
      <c r="S122" s="209"/>
      <c r="T122" s="207">
        <f>IFERROR(VLOOKUP(Q122,エリアマスタ!$C$2:$I$2239,5,FALSE),"")</f>
        <v>120</v>
      </c>
      <c r="U122" s="208"/>
      <c r="V122" s="207">
        <f>IFERROR(VLOOKUP(Q122,エリアマスタ!$C$2:$I$2239,6,FALSE),"")</f>
        <v>256</v>
      </c>
      <c r="W122" s="209"/>
      <c r="X122" s="207">
        <f>IFERROR(VLOOKUP(Q122,エリアマスタ!$C$2:$I$2239,7,FALSE),"")</f>
        <v>376</v>
      </c>
      <c r="Y122" s="210">
        <f t="shared" ref="Y122:Y154" si="28">IF(OR(OR(AND(S122="●", U122="●"),AND(S122="●", W122="●")),AND(U122="●", W122="●")),"エラー",IF(S122="●",T122,0)+IF(U122="●",V122,0)+IF(W122="●",X122,0))</f>
        <v>0</v>
      </c>
      <c r="Z122" s="211">
        <v>1</v>
      </c>
      <c r="AA122" s="212"/>
      <c r="AB122" s="213" t="str">
        <f>IF(AL122&gt;1,"●","")</f>
        <v/>
      </c>
      <c r="AC122" s="205">
        <v>1</v>
      </c>
      <c r="AD122" s="206" t="str">
        <f>AB120&amp;"-"&amp;AC122</f>
        <v>12-1</v>
      </c>
      <c r="AE122" s="207" t="s">
        <v>117</v>
      </c>
      <c r="AF122" s="209"/>
      <c r="AG122" s="207">
        <f>IFERROR(VLOOKUP(AD122,エリアマスタ!$C$2:$I$2239,5,FALSE),"")</f>
        <v>142</v>
      </c>
      <c r="AH122" s="209"/>
      <c r="AI122" s="207">
        <f>IFERROR(VLOOKUP(AD122,エリアマスタ!$C$2:$I$2239,6,FALSE),"")</f>
        <v>462</v>
      </c>
      <c r="AJ122" s="208"/>
      <c r="AK122" s="207">
        <f>IFERROR(VLOOKUP(AD122,エリアマスタ!$C$2:$I$2239,7,FALSE),"")</f>
        <v>604</v>
      </c>
      <c r="AL122" s="214">
        <f t="shared" ref="AL122:AL155" si="29">IF(OR(OR(AND(AF122="●", AH122="●"),AND(AF122="●", AJ122="●")),AND(AH122="●", AJ122="●")),"エラー",IF(AF122="●",AG122,0)+IF(AH122="●",AI122,0)+IF(AJ122="●",AK122,0))</f>
        <v>0</v>
      </c>
      <c r="AM122" s="211">
        <v>1</v>
      </c>
    </row>
    <row r="123" spans="1:41" ht="13.5" customHeight="1">
      <c r="B123" s="204" t="str">
        <f t="shared" si="26"/>
        <v/>
      </c>
      <c r="C123" s="205">
        <v>2</v>
      </c>
      <c r="D123" s="206" t="str">
        <f>B120&amp;"-"&amp;C123</f>
        <v>10-2</v>
      </c>
      <c r="E123" s="207" t="s">
        <v>107</v>
      </c>
      <c r="F123" s="208"/>
      <c r="G123" s="207">
        <f>IFERROR(VLOOKUP(D123,エリアマスタ!$C$2:$I$2239,5,FALSE),"")</f>
        <v>208</v>
      </c>
      <c r="H123" s="209"/>
      <c r="I123" s="207">
        <f>IFERROR(VLOOKUP(D123,エリアマスタ!$C$2:$I$2239,6,FALSE),"")</f>
        <v>100</v>
      </c>
      <c r="J123" s="209"/>
      <c r="K123" s="207">
        <f>IFERROR(VLOOKUP(D123,エリアマスタ!$C$2:$I$2239,7,FALSE),"")</f>
        <v>308</v>
      </c>
      <c r="L123" s="210">
        <f t="shared" si="27"/>
        <v>0</v>
      </c>
      <c r="M123" s="215">
        <v>2</v>
      </c>
      <c r="N123" s="212"/>
      <c r="O123" s="213" t="str">
        <f>IF(Y123&gt;1,"●","")</f>
        <v/>
      </c>
      <c r="P123" s="205">
        <v>2</v>
      </c>
      <c r="Q123" s="206" t="str">
        <f>O120&amp;"-"&amp;P123</f>
        <v>11-2</v>
      </c>
      <c r="R123" s="207" t="s">
        <v>8</v>
      </c>
      <c r="S123" s="209"/>
      <c r="T123" s="207">
        <f>IFERROR(VLOOKUP(Q123,エリアマスタ!$C$2:$I$2239,5,FALSE),"")</f>
        <v>160</v>
      </c>
      <c r="U123" s="209"/>
      <c r="V123" s="207">
        <f>IFERROR(VLOOKUP(Q123,エリアマスタ!$C$2:$I$2239,6,FALSE),"")</f>
        <v>100</v>
      </c>
      <c r="W123" s="209"/>
      <c r="X123" s="207">
        <f>IFERROR(VLOOKUP(Q123,エリアマスタ!$C$2:$I$2239,7,FALSE),"")</f>
        <v>260</v>
      </c>
      <c r="Y123" s="210">
        <f t="shared" si="28"/>
        <v>0</v>
      </c>
      <c r="Z123" s="215">
        <v>2</v>
      </c>
      <c r="AA123" s="212"/>
      <c r="AB123" s="213" t="str">
        <f>IF(AL123&gt;1,"●","")</f>
        <v/>
      </c>
      <c r="AC123" s="205">
        <v>2</v>
      </c>
      <c r="AD123" s="206" t="str">
        <f>AB120&amp;"-"&amp;AC123</f>
        <v>12-2</v>
      </c>
      <c r="AE123" s="207" t="s">
        <v>515</v>
      </c>
      <c r="AF123" s="209"/>
      <c r="AG123" s="207">
        <f>IFERROR(VLOOKUP(AD123,エリアマスタ!$C$2:$I$2239,5,FALSE),"")</f>
        <v>170</v>
      </c>
      <c r="AH123" s="209"/>
      <c r="AI123" s="207">
        <f>IFERROR(VLOOKUP(AD123,エリアマスタ!$C$2:$I$2239,6,FALSE),"")</f>
        <v>390</v>
      </c>
      <c r="AJ123" s="208"/>
      <c r="AK123" s="207">
        <f>IFERROR(VLOOKUP(AD123,エリアマスタ!$C$2:$I$2239,7,FALSE),"")</f>
        <v>560</v>
      </c>
      <c r="AL123" s="214">
        <f t="shared" si="29"/>
        <v>0</v>
      </c>
      <c r="AM123" s="215">
        <v>2</v>
      </c>
    </row>
    <row r="124" spans="1:41" ht="13.5" customHeight="1">
      <c r="B124" s="204" t="str">
        <f t="shared" si="26"/>
        <v/>
      </c>
      <c r="C124" s="205">
        <v>3</v>
      </c>
      <c r="D124" s="206" t="str">
        <f>B120&amp;"-"&amp;C124</f>
        <v>10-3</v>
      </c>
      <c r="E124" s="207" t="s">
        <v>463</v>
      </c>
      <c r="F124" s="208"/>
      <c r="G124" s="207">
        <f>IFERROR(VLOOKUP(D124,エリアマスタ!$C$2:$I$2239,5,FALSE),"")</f>
        <v>101</v>
      </c>
      <c r="H124" s="209"/>
      <c r="I124" s="207">
        <f>IFERROR(VLOOKUP(D124,エリアマスタ!$C$2:$I$2239,6,FALSE),"")</f>
        <v>324</v>
      </c>
      <c r="J124" s="209"/>
      <c r="K124" s="207">
        <f>IFERROR(VLOOKUP(D124,エリアマスタ!$C$2:$I$2239,7,FALSE),"")</f>
        <v>425</v>
      </c>
      <c r="L124" s="210">
        <f t="shared" si="27"/>
        <v>0</v>
      </c>
      <c r="M124" s="215">
        <v>3</v>
      </c>
      <c r="N124" s="212"/>
      <c r="O124" s="213" t="str">
        <f t="shared" ref="O124:O155" si="30">IF(Y124&gt;1,"●","")</f>
        <v/>
      </c>
      <c r="P124" s="205">
        <v>3</v>
      </c>
      <c r="Q124" s="206" t="str">
        <f>O120&amp;"-"&amp;P124</f>
        <v>11-3</v>
      </c>
      <c r="R124" s="207" t="s">
        <v>9</v>
      </c>
      <c r="S124" s="209"/>
      <c r="T124" s="207">
        <f>IFERROR(VLOOKUP(Q124,エリアマスタ!$C$2:$I$2239,5,FALSE),"")</f>
        <v>253</v>
      </c>
      <c r="U124" s="209"/>
      <c r="V124" s="207">
        <f>IFERROR(VLOOKUP(Q124,エリアマスタ!$C$2:$I$2239,6,FALSE),"")</f>
        <v>90</v>
      </c>
      <c r="W124" s="209"/>
      <c r="X124" s="207">
        <f>IFERROR(VLOOKUP(Q124,エリアマスタ!$C$2:$I$2239,7,FALSE),"")</f>
        <v>343</v>
      </c>
      <c r="Y124" s="210">
        <f t="shared" si="28"/>
        <v>0</v>
      </c>
      <c r="Z124" s="215">
        <v>3</v>
      </c>
      <c r="AA124" s="212"/>
      <c r="AB124" s="213" t="str">
        <f t="shared" ref="AB124:AB155" si="31">IF(AL124&gt;1,"●","")</f>
        <v/>
      </c>
      <c r="AC124" s="205">
        <v>3</v>
      </c>
      <c r="AD124" s="206" t="str">
        <f>AB120&amp;"-"&amp;AC124</f>
        <v>12-3</v>
      </c>
      <c r="AE124" s="207" t="s">
        <v>516</v>
      </c>
      <c r="AF124" s="209"/>
      <c r="AG124" s="207">
        <f>IFERROR(VLOOKUP(AD124,エリアマスタ!$C$2:$I$2239,5,FALSE),"")</f>
        <v>96</v>
      </c>
      <c r="AH124" s="209"/>
      <c r="AI124" s="207">
        <f>IFERROR(VLOOKUP(AD124,エリアマスタ!$C$2:$I$2239,6,FALSE),"")</f>
        <v>694</v>
      </c>
      <c r="AJ124" s="208"/>
      <c r="AK124" s="207">
        <f>IFERROR(VLOOKUP(AD124,エリアマスタ!$C$2:$I$2239,7,FALSE),"")</f>
        <v>790</v>
      </c>
      <c r="AL124" s="214">
        <f t="shared" si="29"/>
        <v>0</v>
      </c>
      <c r="AM124" s="215">
        <v>3</v>
      </c>
    </row>
    <row r="125" spans="1:41" ht="13.5" customHeight="1">
      <c r="B125" s="204" t="str">
        <f t="shared" si="26"/>
        <v/>
      </c>
      <c r="C125" s="205">
        <v>4</v>
      </c>
      <c r="D125" s="206" t="str">
        <f>B120&amp;"-"&amp;C125</f>
        <v>10-4</v>
      </c>
      <c r="E125" s="207" t="s">
        <v>109</v>
      </c>
      <c r="F125" s="208"/>
      <c r="G125" s="207">
        <f>IFERROR(VLOOKUP(D125,エリアマスタ!$C$2:$I$2239,5,FALSE),"")</f>
        <v>101</v>
      </c>
      <c r="H125" s="209"/>
      <c r="I125" s="207">
        <f>IFERROR(VLOOKUP(D125,エリアマスタ!$C$2:$I$2239,6,FALSE),"")</f>
        <v>747</v>
      </c>
      <c r="J125" s="209"/>
      <c r="K125" s="207">
        <f>IFERROR(VLOOKUP(D125,エリアマスタ!$C$2:$I$2239,7,FALSE),"")</f>
        <v>848</v>
      </c>
      <c r="L125" s="210">
        <f t="shared" si="27"/>
        <v>0</v>
      </c>
      <c r="M125" s="211">
        <v>4</v>
      </c>
      <c r="N125" s="212"/>
      <c r="O125" s="213" t="str">
        <f t="shared" si="30"/>
        <v/>
      </c>
      <c r="P125" s="205">
        <v>4</v>
      </c>
      <c r="Q125" s="206" t="str">
        <f>O120&amp;"-"&amp;P125</f>
        <v>11-4</v>
      </c>
      <c r="R125" s="207" t="s">
        <v>487</v>
      </c>
      <c r="S125" s="209"/>
      <c r="T125" s="207">
        <f>IFERROR(VLOOKUP(Q125,エリアマスタ!$C$2:$I$2239,5,FALSE),"")</f>
        <v>115</v>
      </c>
      <c r="U125" s="208"/>
      <c r="V125" s="207">
        <f>IFERROR(VLOOKUP(Q125,エリアマスタ!$C$2:$I$2239,6,FALSE),"")</f>
        <v>106</v>
      </c>
      <c r="W125" s="209"/>
      <c r="X125" s="207">
        <f>IFERROR(VLOOKUP(Q125,エリアマスタ!$C$2:$I$2239,7,FALSE),"")</f>
        <v>221</v>
      </c>
      <c r="Y125" s="210">
        <f t="shared" si="28"/>
        <v>0</v>
      </c>
      <c r="Z125" s="211">
        <v>4</v>
      </c>
      <c r="AA125" s="212"/>
      <c r="AB125" s="213" t="str">
        <f t="shared" si="31"/>
        <v/>
      </c>
      <c r="AC125" s="205">
        <v>4</v>
      </c>
      <c r="AD125" s="206" t="str">
        <f>AB120&amp;"-"&amp;AC125</f>
        <v>12-4</v>
      </c>
      <c r="AE125" s="207" t="s">
        <v>517</v>
      </c>
      <c r="AF125" s="209"/>
      <c r="AG125" s="207">
        <f>IFERROR(VLOOKUP(AD125,エリアマスタ!$C$2:$I$2239,5,FALSE),"")</f>
        <v>49</v>
      </c>
      <c r="AH125" s="209"/>
      <c r="AI125" s="207">
        <f>IFERROR(VLOOKUP(AD125,エリアマスタ!$C$2:$I$2239,6,FALSE),"")</f>
        <v>170</v>
      </c>
      <c r="AJ125" s="208"/>
      <c r="AK125" s="207">
        <f>IFERROR(VLOOKUP(AD125,エリアマスタ!$C$2:$I$2239,7,FALSE),"")</f>
        <v>219</v>
      </c>
      <c r="AL125" s="214">
        <f t="shared" si="29"/>
        <v>0</v>
      </c>
      <c r="AM125" s="211">
        <v>4</v>
      </c>
    </row>
    <row r="126" spans="1:41" ht="13.5" customHeight="1">
      <c r="B126" s="204" t="str">
        <f t="shared" si="26"/>
        <v/>
      </c>
      <c r="C126" s="205">
        <v>5</v>
      </c>
      <c r="D126" s="206" t="str">
        <f>B120&amp;"-"&amp;C126</f>
        <v>10-5</v>
      </c>
      <c r="E126" s="207" t="s">
        <v>110</v>
      </c>
      <c r="F126" s="208"/>
      <c r="G126" s="207">
        <f>IFERROR(VLOOKUP(D126,エリアマスタ!$C$2:$I$2239,5,FALSE),"")</f>
        <v>89</v>
      </c>
      <c r="H126" s="209"/>
      <c r="I126" s="207">
        <f>IFERROR(VLOOKUP(D126,エリアマスタ!$C$2:$I$2239,6,FALSE),"")</f>
        <v>146</v>
      </c>
      <c r="J126" s="209"/>
      <c r="K126" s="207">
        <f>IFERROR(VLOOKUP(D126,エリアマスタ!$C$2:$I$2239,7,FALSE),"")</f>
        <v>235</v>
      </c>
      <c r="L126" s="210">
        <f t="shared" si="27"/>
        <v>0</v>
      </c>
      <c r="M126" s="215">
        <v>5</v>
      </c>
      <c r="N126" s="212"/>
      <c r="O126" s="213" t="str">
        <f t="shared" si="30"/>
        <v/>
      </c>
      <c r="P126" s="205">
        <v>5</v>
      </c>
      <c r="Q126" s="206" t="str">
        <f>O120&amp;"-"&amp;P126</f>
        <v>11-5</v>
      </c>
      <c r="R126" s="207" t="s">
        <v>488</v>
      </c>
      <c r="S126" s="209"/>
      <c r="T126" s="207">
        <f>IFERROR(VLOOKUP(Q126,エリアマスタ!$C$2:$I$2239,5,FALSE),"")</f>
        <v>4</v>
      </c>
      <c r="U126" s="208"/>
      <c r="V126" s="207">
        <f>IFERROR(VLOOKUP(Q126,エリアマスタ!$C$2:$I$2239,6,FALSE),"")</f>
        <v>163</v>
      </c>
      <c r="W126" s="209"/>
      <c r="X126" s="207">
        <f>IFERROR(VLOOKUP(Q126,エリアマスタ!$C$2:$I$2239,7,FALSE),"")</f>
        <v>167</v>
      </c>
      <c r="Y126" s="210">
        <f t="shared" si="28"/>
        <v>0</v>
      </c>
      <c r="Z126" s="215">
        <v>5</v>
      </c>
      <c r="AA126" s="212"/>
      <c r="AB126" s="213" t="str">
        <f t="shared" si="31"/>
        <v/>
      </c>
      <c r="AC126" s="205">
        <v>5</v>
      </c>
      <c r="AD126" s="206" t="str">
        <f>AB120&amp;"-"&amp;AC126</f>
        <v>12-5</v>
      </c>
      <c r="AE126" s="207" t="s">
        <v>518</v>
      </c>
      <c r="AF126" s="209"/>
      <c r="AG126" s="207">
        <f>IFERROR(VLOOKUP(AD126,エリアマスタ!$C$2:$I$2239,5,FALSE),"")</f>
        <v>110</v>
      </c>
      <c r="AH126" s="209"/>
      <c r="AI126" s="207">
        <f>IFERROR(VLOOKUP(AD126,エリアマスタ!$C$2:$I$2239,6,FALSE),"")</f>
        <v>130</v>
      </c>
      <c r="AJ126" s="208"/>
      <c r="AK126" s="207">
        <f>IFERROR(VLOOKUP(AD126,エリアマスタ!$C$2:$I$2239,7,FALSE),"")</f>
        <v>240</v>
      </c>
      <c r="AL126" s="214">
        <f t="shared" si="29"/>
        <v>0</v>
      </c>
      <c r="AM126" s="215">
        <v>5</v>
      </c>
    </row>
    <row r="127" spans="1:41" ht="13.5" customHeight="1">
      <c r="B127" s="204" t="str">
        <f t="shared" si="26"/>
        <v/>
      </c>
      <c r="C127" s="205">
        <v>6</v>
      </c>
      <c r="D127" s="206" t="str">
        <f>B120&amp;"-"&amp;C127</f>
        <v>10-6</v>
      </c>
      <c r="E127" s="207" t="s">
        <v>464</v>
      </c>
      <c r="F127" s="208"/>
      <c r="G127" s="207">
        <f>IFERROR(VLOOKUP(D127,エリアマスタ!$C$2:$I$2239,5,FALSE),"")</f>
        <v>165</v>
      </c>
      <c r="H127" s="209"/>
      <c r="I127" s="207">
        <f>IFERROR(VLOOKUP(D127,エリアマスタ!$C$2:$I$2239,6,FALSE),"")</f>
        <v>270</v>
      </c>
      <c r="J127" s="209"/>
      <c r="K127" s="207">
        <f>IFERROR(VLOOKUP(D127,エリアマスタ!$C$2:$I$2239,7,FALSE),"")</f>
        <v>435</v>
      </c>
      <c r="L127" s="210">
        <f t="shared" si="27"/>
        <v>0</v>
      </c>
      <c r="M127" s="215">
        <v>6</v>
      </c>
      <c r="N127" s="212"/>
      <c r="O127" s="213" t="str">
        <f t="shared" si="30"/>
        <v/>
      </c>
      <c r="P127" s="205">
        <v>6</v>
      </c>
      <c r="Q127" s="206" t="str">
        <f>O120&amp;"-"&amp;P127</f>
        <v>11-6</v>
      </c>
      <c r="R127" s="207" t="s">
        <v>489</v>
      </c>
      <c r="S127" s="209"/>
      <c r="T127" s="207">
        <f>IFERROR(VLOOKUP(Q127,エリアマスタ!$C$2:$I$2239,5,FALSE),"")</f>
        <v>355</v>
      </c>
      <c r="U127" s="208"/>
      <c r="V127" s="207">
        <f>IFERROR(VLOOKUP(Q127,エリアマスタ!$C$2:$I$2239,6,FALSE),"")</f>
        <v>210</v>
      </c>
      <c r="W127" s="209"/>
      <c r="X127" s="207">
        <f>IFERROR(VLOOKUP(Q127,エリアマスタ!$C$2:$I$2239,7,FALSE),"")</f>
        <v>565</v>
      </c>
      <c r="Y127" s="210">
        <f t="shared" si="28"/>
        <v>0</v>
      </c>
      <c r="Z127" s="215">
        <v>6</v>
      </c>
      <c r="AA127" s="212"/>
      <c r="AB127" s="213" t="str">
        <f t="shared" si="31"/>
        <v/>
      </c>
      <c r="AC127" s="205">
        <v>6</v>
      </c>
      <c r="AD127" s="206" t="str">
        <f>AB120&amp;"-"&amp;AC127</f>
        <v>12-6</v>
      </c>
      <c r="AE127" s="207" t="s">
        <v>519</v>
      </c>
      <c r="AF127" s="209"/>
      <c r="AG127" s="207">
        <f>IFERROR(VLOOKUP(AD127,エリアマスタ!$C$2:$I$2239,5,FALSE),"")</f>
        <v>86</v>
      </c>
      <c r="AH127" s="209"/>
      <c r="AI127" s="207">
        <f>IFERROR(VLOOKUP(AD127,エリアマスタ!$C$2:$I$2239,6,FALSE),"")</f>
        <v>299</v>
      </c>
      <c r="AJ127" s="208"/>
      <c r="AK127" s="207">
        <f>IFERROR(VLOOKUP(AD127,エリアマスタ!$C$2:$I$2239,7,FALSE),"")</f>
        <v>385</v>
      </c>
      <c r="AL127" s="214">
        <f t="shared" si="29"/>
        <v>0</v>
      </c>
      <c r="AM127" s="215">
        <v>6</v>
      </c>
    </row>
    <row r="128" spans="1:41" ht="13.5" customHeight="1">
      <c r="B128" s="204" t="str">
        <f t="shared" si="26"/>
        <v/>
      </c>
      <c r="C128" s="205">
        <v>7</v>
      </c>
      <c r="D128" s="206" t="str">
        <f>B120&amp;"-"&amp;C128</f>
        <v>10-7</v>
      </c>
      <c r="E128" s="207" t="s">
        <v>465</v>
      </c>
      <c r="F128" s="208"/>
      <c r="G128" s="207">
        <f>IFERROR(VLOOKUP(D128,エリアマスタ!$C$2:$I$2239,5,FALSE),"")</f>
        <v>221</v>
      </c>
      <c r="H128" s="209"/>
      <c r="I128" s="207">
        <f>IFERROR(VLOOKUP(D128,エリアマスタ!$C$2:$I$2239,6,FALSE),"")</f>
        <v>151</v>
      </c>
      <c r="J128" s="209"/>
      <c r="K128" s="207">
        <f>IFERROR(VLOOKUP(D128,エリアマスタ!$C$2:$I$2239,7,FALSE),"")</f>
        <v>372</v>
      </c>
      <c r="L128" s="210">
        <f t="shared" si="27"/>
        <v>0</v>
      </c>
      <c r="M128" s="211">
        <v>7</v>
      </c>
      <c r="N128" s="212"/>
      <c r="O128" s="213" t="str">
        <f t="shared" si="30"/>
        <v/>
      </c>
      <c r="P128" s="205">
        <v>7</v>
      </c>
      <c r="Q128" s="206" t="str">
        <f>O120&amp;"-"&amp;P128</f>
        <v>11-7</v>
      </c>
      <c r="R128" s="207" t="s">
        <v>490</v>
      </c>
      <c r="S128" s="209"/>
      <c r="T128" s="207">
        <f>IFERROR(VLOOKUP(Q128,エリアマスタ!$C$2:$I$2239,5,FALSE),"")</f>
        <v>165</v>
      </c>
      <c r="U128" s="208"/>
      <c r="V128" s="207">
        <f>IFERROR(VLOOKUP(Q128,エリアマスタ!$C$2:$I$2239,6,FALSE),"")</f>
        <v>75</v>
      </c>
      <c r="W128" s="209"/>
      <c r="X128" s="207">
        <f>IFERROR(VLOOKUP(Q128,エリアマスタ!$C$2:$I$2239,7,FALSE),"")</f>
        <v>240</v>
      </c>
      <c r="Y128" s="210">
        <f t="shared" si="28"/>
        <v>0</v>
      </c>
      <c r="Z128" s="211">
        <v>7</v>
      </c>
      <c r="AA128" s="212"/>
      <c r="AB128" s="213" t="str">
        <f t="shared" si="31"/>
        <v/>
      </c>
      <c r="AC128" s="205">
        <v>7</v>
      </c>
      <c r="AD128" s="206" t="str">
        <f>AB120&amp;"-"&amp;AC128</f>
        <v>12-7</v>
      </c>
      <c r="AE128" s="207" t="s">
        <v>520</v>
      </c>
      <c r="AF128" s="209"/>
      <c r="AG128" s="207">
        <f>IFERROR(VLOOKUP(AD128,エリアマスタ!$C$2:$I$2239,5,FALSE),"")</f>
        <v>120</v>
      </c>
      <c r="AH128" s="209"/>
      <c r="AI128" s="207">
        <f>IFERROR(VLOOKUP(AD128,エリアマスタ!$C$2:$I$2239,6,FALSE),"")</f>
        <v>130</v>
      </c>
      <c r="AJ128" s="208"/>
      <c r="AK128" s="207">
        <f>IFERROR(VLOOKUP(AD128,エリアマスタ!$C$2:$I$2239,7,FALSE),"")</f>
        <v>250</v>
      </c>
      <c r="AL128" s="214">
        <f t="shared" si="29"/>
        <v>0</v>
      </c>
      <c r="AM128" s="211">
        <v>7</v>
      </c>
    </row>
    <row r="129" spans="1:40" ht="13.5" customHeight="1">
      <c r="B129" s="204" t="str">
        <f t="shared" si="26"/>
        <v/>
      </c>
      <c r="C129" s="205">
        <v>8</v>
      </c>
      <c r="D129" s="206" t="str">
        <f>B120&amp;"-"&amp;C129</f>
        <v>10-8</v>
      </c>
      <c r="E129" s="207" t="s">
        <v>466</v>
      </c>
      <c r="F129" s="208"/>
      <c r="G129" s="207">
        <f>IFERROR(VLOOKUP(D129,エリアマスタ!$C$2:$I$2239,5,FALSE),"")</f>
        <v>116</v>
      </c>
      <c r="H129" s="209"/>
      <c r="I129" s="207">
        <f>IFERROR(VLOOKUP(D129,エリアマスタ!$C$2:$I$2239,6,FALSE),"")</f>
        <v>68</v>
      </c>
      <c r="J129" s="209"/>
      <c r="K129" s="207">
        <f>IFERROR(VLOOKUP(D129,エリアマスタ!$C$2:$I$2239,7,FALSE),"")</f>
        <v>184</v>
      </c>
      <c r="L129" s="210">
        <f t="shared" si="27"/>
        <v>0</v>
      </c>
      <c r="M129" s="215">
        <v>8</v>
      </c>
      <c r="N129" s="212"/>
      <c r="O129" s="213" t="str">
        <f t="shared" si="30"/>
        <v/>
      </c>
      <c r="P129" s="205">
        <v>8</v>
      </c>
      <c r="Q129" s="206" t="str">
        <f>O120&amp;"-"&amp;P129</f>
        <v>11-8</v>
      </c>
      <c r="R129" s="216" t="s">
        <v>491</v>
      </c>
      <c r="S129" s="209"/>
      <c r="T129" s="207">
        <f>IFERROR(VLOOKUP(Q129,エリアマスタ!$C$2:$I$2239,5,FALSE),"")</f>
        <v>400</v>
      </c>
      <c r="U129" s="208"/>
      <c r="V129" s="207">
        <f>IFERROR(VLOOKUP(Q129,エリアマスタ!$C$2:$I$2239,6,FALSE),"")</f>
        <v>90</v>
      </c>
      <c r="W129" s="209"/>
      <c r="X129" s="207">
        <f>IFERROR(VLOOKUP(Q129,エリアマスタ!$C$2:$I$2239,7,FALSE),"")</f>
        <v>490</v>
      </c>
      <c r="Y129" s="210">
        <f t="shared" si="28"/>
        <v>0</v>
      </c>
      <c r="Z129" s="215">
        <v>8</v>
      </c>
      <c r="AA129" s="212"/>
      <c r="AB129" s="213" t="str">
        <f t="shared" si="31"/>
        <v/>
      </c>
      <c r="AC129" s="205">
        <v>8</v>
      </c>
      <c r="AD129" s="206" t="str">
        <f>AB120&amp;"-"&amp;AC129</f>
        <v>12-8</v>
      </c>
      <c r="AE129" s="207" t="s">
        <v>521</v>
      </c>
      <c r="AF129" s="209"/>
      <c r="AG129" s="207">
        <f>IFERROR(VLOOKUP(AD129,エリアマスタ!$C$2:$I$2239,5,FALSE),"")</f>
        <v>108</v>
      </c>
      <c r="AH129" s="209"/>
      <c r="AI129" s="207">
        <f>IFERROR(VLOOKUP(AD129,エリアマスタ!$C$2:$I$2239,6,FALSE),"")</f>
        <v>204</v>
      </c>
      <c r="AJ129" s="208"/>
      <c r="AK129" s="207">
        <f>IFERROR(VLOOKUP(AD129,エリアマスタ!$C$2:$I$2239,7,FALSE),"")</f>
        <v>312</v>
      </c>
      <c r="AL129" s="214">
        <f t="shared" si="29"/>
        <v>0</v>
      </c>
      <c r="AM129" s="215">
        <v>8</v>
      </c>
    </row>
    <row r="130" spans="1:40" ht="13.5" customHeight="1">
      <c r="B130" s="204" t="str">
        <f t="shared" si="26"/>
        <v/>
      </c>
      <c r="C130" s="205">
        <v>9</v>
      </c>
      <c r="D130" s="206" t="str">
        <f>B120&amp;"-"&amp;C130</f>
        <v>10-9</v>
      </c>
      <c r="E130" s="207" t="s">
        <v>10</v>
      </c>
      <c r="F130" s="208"/>
      <c r="G130" s="207">
        <f>IFERROR(VLOOKUP(D130,エリアマスタ!$C$2:$I$2239,5,FALSE),"")</f>
        <v>182</v>
      </c>
      <c r="H130" s="209"/>
      <c r="I130" s="207">
        <f>IFERROR(VLOOKUP(D130,エリアマスタ!$C$2:$I$2239,6,FALSE),"")</f>
        <v>174</v>
      </c>
      <c r="J130" s="209"/>
      <c r="K130" s="207">
        <f>IFERROR(VLOOKUP(D130,エリアマスタ!$C$2:$I$2239,7,FALSE),"")</f>
        <v>356</v>
      </c>
      <c r="L130" s="210">
        <f t="shared" si="27"/>
        <v>0</v>
      </c>
      <c r="M130" s="215">
        <v>9</v>
      </c>
      <c r="N130" s="212"/>
      <c r="O130" s="213" t="str">
        <f t="shared" si="30"/>
        <v/>
      </c>
      <c r="P130" s="205">
        <v>9</v>
      </c>
      <c r="Q130" s="206" t="str">
        <f>O120&amp;"-"&amp;P130</f>
        <v>11-9</v>
      </c>
      <c r="R130" s="207" t="s">
        <v>492</v>
      </c>
      <c r="S130" s="209"/>
      <c r="T130" s="207">
        <f>IFERROR(VLOOKUP(Q130,エリアマスタ!$C$2:$I$2239,5,FALSE),"")</f>
        <v>410</v>
      </c>
      <c r="U130" s="208"/>
      <c r="V130" s="207">
        <f>IFERROR(VLOOKUP(Q130,エリアマスタ!$C$2:$I$2239,6,FALSE),"")</f>
        <v>282</v>
      </c>
      <c r="W130" s="209"/>
      <c r="X130" s="207">
        <f>IFERROR(VLOOKUP(Q130,エリアマスタ!$C$2:$I$2239,7,FALSE),"")</f>
        <v>692</v>
      </c>
      <c r="Y130" s="210">
        <f t="shared" si="28"/>
        <v>0</v>
      </c>
      <c r="Z130" s="215">
        <v>9</v>
      </c>
      <c r="AA130" s="212"/>
      <c r="AB130" s="213" t="str">
        <f t="shared" si="31"/>
        <v/>
      </c>
      <c r="AC130" s="205">
        <v>9</v>
      </c>
      <c r="AD130" s="206" t="str">
        <f>AB120&amp;"-"&amp;AC130</f>
        <v>12-9</v>
      </c>
      <c r="AE130" s="207" t="s">
        <v>522</v>
      </c>
      <c r="AF130" s="209"/>
      <c r="AG130" s="207">
        <f>IFERROR(VLOOKUP(AD130,エリアマスタ!$C$2:$I$2239,5,FALSE),"")</f>
        <v>72</v>
      </c>
      <c r="AH130" s="209"/>
      <c r="AI130" s="207">
        <f>IFERROR(VLOOKUP(AD130,エリアマスタ!$C$2:$I$2239,6,FALSE),"")</f>
        <v>110</v>
      </c>
      <c r="AJ130" s="208"/>
      <c r="AK130" s="207">
        <f>IFERROR(VLOOKUP(AD130,エリアマスタ!$C$2:$I$2239,7,FALSE),"")</f>
        <v>182</v>
      </c>
      <c r="AL130" s="214">
        <f t="shared" si="29"/>
        <v>0</v>
      </c>
      <c r="AM130" s="215">
        <v>9</v>
      </c>
    </row>
    <row r="131" spans="1:40" ht="13.5" customHeight="1">
      <c r="B131" s="204" t="str">
        <f t="shared" si="26"/>
        <v/>
      </c>
      <c r="C131" s="205">
        <v>10</v>
      </c>
      <c r="D131" s="206" t="str">
        <f>B120&amp;"-"&amp;C131</f>
        <v>10-10</v>
      </c>
      <c r="E131" s="207" t="s">
        <v>467</v>
      </c>
      <c r="F131" s="208"/>
      <c r="G131" s="207">
        <f>IFERROR(VLOOKUP(D131,エリアマスタ!$C$2:$I$2239,5,FALSE),"")</f>
        <v>122</v>
      </c>
      <c r="H131" s="209"/>
      <c r="I131" s="207">
        <f>IFERROR(VLOOKUP(D131,エリアマスタ!$C$2:$I$2239,6,FALSE),"")</f>
        <v>363</v>
      </c>
      <c r="J131" s="209"/>
      <c r="K131" s="207">
        <f>IFERROR(VLOOKUP(D131,エリアマスタ!$C$2:$I$2239,7,FALSE),"")</f>
        <v>485</v>
      </c>
      <c r="L131" s="210">
        <f t="shared" si="27"/>
        <v>0</v>
      </c>
      <c r="M131" s="211">
        <v>10</v>
      </c>
      <c r="N131" s="212"/>
      <c r="O131" s="213" t="str">
        <f t="shared" si="30"/>
        <v/>
      </c>
      <c r="P131" s="205">
        <v>10</v>
      </c>
      <c r="Q131" s="206" t="str">
        <f>O120&amp;"-"&amp;P131</f>
        <v>11-10</v>
      </c>
      <c r="R131" s="207" t="s">
        <v>11</v>
      </c>
      <c r="S131" s="209"/>
      <c r="T131" s="207">
        <f>IFERROR(VLOOKUP(Q131,エリアマスタ!$C$2:$I$2239,5,FALSE),"")</f>
        <v>168</v>
      </c>
      <c r="U131" s="208"/>
      <c r="V131" s="207">
        <f>IFERROR(VLOOKUP(Q131,エリアマスタ!$C$2:$I$2239,6,FALSE),"")</f>
        <v>128</v>
      </c>
      <c r="W131" s="209"/>
      <c r="X131" s="207">
        <f>IFERROR(VLOOKUP(Q131,エリアマスタ!$C$2:$I$2239,7,FALSE),"")</f>
        <v>296</v>
      </c>
      <c r="Y131" s="210">
        <f t="shared" si="28"/>
        <v>0</v>
      </c>
      <c r="Z131" s="211">
        <v>10</v>
      </c>
      <c r="AA131" s="212"/>
      <c r="AB131" s="213" t="str">
        <f t="shared" si="31"/>
        <v/>
      </c>
      <c r="AC131" s="205">
        <v>10</v>
      </c>
      <c r="AD131" s="206" t="str">
        <f>AB120&amp;"-"&amp;AC131</f>
        <v>12-10</v>
      </c>
      <c r="AE131" s="207" t="s">
        <v>523</v>
      </c>
      <c r="AF131" s="209"/>
      <c r="AG131" s="207">
        <f>IFERROR(VLOOKUP(AD131,エリアマスタ!$C$2:$I$2239,5,FALSE),"")</f>
        <v>125</v>
      </c>
      <c r="AH131" s="209"/>
      <c r="AI131" s="207">
        <f>IFERROR(VLOOKUP(AD131,エリアマスタ!$C$2:$I$2239,6,FALSE),"")</f>
        <v>215</v>
      </c>
      <c r="AJ131" s="208"/>
      <c r="AK131" s="207">
        <f>IFERROR(VLOOKUP(AD131,エリアマスタ!$C$2:$I$2239,7,FALSE),"")</f>
        <v>340</v>
      </c>
      <c r="AL131" s="214">
        <f t="shared" si="29"/>
        <v>0</v>
      </c>
      <c r="AM131" s="211">
        <v>10</v>
      </c>
    </row>
    <row r="132" spans="1:40" ht="13.5" customHeight="1">
      <c r="B132" s="204" t="str">
        <f t="shared" si="26"/>
        <v/>
      </c>
      <c r="C132" s="205">
        <v>11</v>
      </c>
      <c r="D132" s="206" t="str">
        <f>B120&amp;"-"&amp;C132</f>
        <v>10-11</v>
      </c>
      <c r="E132" s="207" t="s">
        <v>468</v>
      </c>
      <c r="F132" s="208"/>
      <c r="G132" s="207">
        <f>IFERROR(VLOOKUP(D132,エリアマスタ!$C$2:$I$2239,5,FALSE),"")</f>
        <v>28</v>
      </c>
      <c r="H132" s="209"/>
      <c r="I132" s="207">
        <f>IFERROR(VLOOKUP(D132,エリアマスタ!$C$2:$I$2239,6,FALSE),"")</f>
        <v>160</v>
      </c>
      <c r="J132" s="209"/>
      <c r="K132" s="207">
        <f>IFERROR(VLOOKUP(D132,エリアマスタ!$C$2:$I$2239,7,FALSE),"")</f>
        <v>188</v>
      </c>
      <c r="L132" s="210">
        <f t="shared" si="27"/>
        <v>0</v>
      </c>
      <c r="M132" s="215">
        <v>11</v>
      </c>
      <c r="N132" s="212"/>
      <c r="O132" s="213" t="str">
        <f t="shared" si="30"/>
        <v/>
      </c>
      <c r="P132" s="205">
        <v>11</v>
      </c>
      <c r="Q132" s="206" t="str">
        <f>O120&amp;"-"&amp;P132</f>
        <v>11-11</v>
      </c>
      <c r="R132" s="207" t="s">
        <v>493</v>
      </c>
      <c r="S132" s="209"/>
      <c r="T132" s="207">
        <f>IFERROR(VLOOKUP(Q132,エリアマスタ!$C$2:$I$2239,5,FALSE),"")</f>
        <v>150</v>
      </c>
      <c r="U132" s="208"/>
      <c r="V132" s="207">
        <f>IFERROR(VLOOKUP(Q132,エリアマスタ!$C$2:$I$2239,6,FALSE),"")</f>
        <v>90</v>
      </c>
      <c r="W132" s="209"/>
      <c r="X132" s="207">
        <f>IFERROR(VLOOKUP(Q132,エリアマスタ!$C$2:$I$2239,7,FALSE),"")</f>
        <v>240</v>
      </c>
      <c r="Y132" s="210">
        <f t="shared" si="28"/>
        <v>0</v>
      </c>
      <c r="Z132" s="215">
        <v>11</v>
      </c>
      <c r="AA132" s="212"/>
      <c r="AB132" s="213" t="str">
        <f t="shared" si="31"/>
        <v/>
      </c>
      <c r="AC132" s="205">
        <v>11</v>
      </c>
      <c r="AD132" s="206" t="str">
        <f>AB120&amp;"-"&amp;AC132</f>
        <v>12-11</v>
      </c>
      <c r="AE132" s="207" t="s">
        <v>524</v>
      </c>
      <c r="AF132" s="209"/>
      <c r="AG132" s="207">
        <f>IFERROR(VLOOKUP(AD132,エリアマスタ!$C$2:$I$2239,5,FALSE),"")</f>
        <v>126</v>
      </c>
      <c r="AH132" s="209"/>
      <c r="AI132" s="207">
        <f>IFERROR(VLOOKUP(AD132,エリアマスタ!$C$2:$I$2239,6,FALSE),"")</f>
        <v>246</v>
      </c>
      <c r="AJ132" s="208"/>
      <c r="AK132" s="207">
        <f>IFERROR(VLOOKUP(AD132,エリアマスタ!$C$2:$I$2239,7,FALSE),"")</f>
        <v>372</v>
      </c>
      <c r="AL132" s="214">
        <f t="shared" si="29"/>
        <v>0</v>
      </c>
      <c r="AM132" s="215">
        <v>11</v>
      </c>
    </row>
    <row r="133" spans="1:40" ht="13.5" customHeight="1">
      <c r="A133" s="217"/>
      <c r="B133" s="204" t="str">
        <f t="shared" si="26"/>
        <v/>
      </c>
      <c r="C133" s="205">
        <v>12</v>
      </c>
      <c r="D133" s="206" t="str">
        <f>B120&amp;"-"&amp;C133</f>
        <v>10-12</v>
      </c>
      <c r="E133" s="207" t="s">
        <v>469</v>
      </c>
      <c r="F133" s="208"/>
      <c r="G133" s="207">
        <f>IFERROR(VLOOKUP(D133,エリアマスタ!$C$2:$I$2239,5,FALSE),"")</f>
        <v>158</v>
      </c>
      <c r="H133" s="209"/>
      <c r="I133" s="207">
        <f>IFERROR(VLOOKUP(D133,エリアマスタ!$C$2:$I$2239,6,FALSE),"")</f>
        <v>215</v>
      </c>
      <c r="J133" s="209"/>
      <c r="K133" s="207">
        <f>IFERROR(VLOOKUP(D133,エリアマスタ!$C$2:$I$2239,7,FALSE),"")</f>
        <v>373</v>
      </c>
      <c r="L133" s="210">
        <f t="shared" si="27"/>
        <v>0</v>
      </c>
      <c r="M133" s="215">
        <v>12</v>
      </c>
      <c r="N133" s="218"/>
      <c r="O133" s="213" t="str">
        <f t="shared" si="30"/>
        <v/>
      </c>
      <c r="P133" s="205">
        <v>12</v>
      </c>
      <c r="Q133" s="206" t="str">
        <f>O120&amp;"-"&amp;P133</f>
        <v>11-12</v>
      </c>
      <c r="R133" s="207" t="s">
        <v>494</v>
      </c>
      <c r="S133" s="209"/>
      <c r="T133" s="207">
        <f>IFERROR(VLOOKUP(Q133,エリアマスタ!$C$2:$I$2239,5,FALSE),"")</f>
        <v>232</v>
      </c>
      <c r="U133" s="208"/>
      <c r="V133" s="207">
        <f>IFERROR(VLOOKUP(Q133,エリアマスタ!$C$2:$I$2239,6,FALSE),"")</f>
        <v>150</v>
      </c>
      <c r="W133" s="209"/>
      <c r="X133" s="207">
        <f>IFERROR(VLOOKUP(Q133,エリアマスタ!$C$2:$I$2239,7,FALSE),"")</f>
        <v>382</v>
      </c>
      <c r="Y133" s="210">
        <f t="shared" si="28"/>
        <v>0</v>
      </c>
      <c r="Z133" s="215">
        <v>12</v>
      </c>
      <c r="AA133" s="218"/>
      <c r="AB133" s="213" t="str">
        <f t="shared" si="31"/>
        <v/>
      </c>
      <c r="AC133" s="205">
        <v>12</v>
      </c>
      <c r="AD133" s="206" t="str">
        <f>AB120&amp;"-"&amp;AC133</f>
        <v>12-12</v>
      </c>
      <c r="AE133" s="207" t="s">
        <v>525</v>
      </c>
      <c r="AF133" s="209"/>
      <c r="AG133" s="207">
        <f>IFERROR(VLOOKUP(AD133,エリアマスタ!$C$2:$I$2239,5,FALSE),"")</f>
        <v>283</v>
      </c>
      <c r="AH133" s="209"/>
      <c r="AI133" s="207">
        <f>IFERROR(VLOOKUP(AD133,エリアマスタ!$C$2:$I$2239,6,FALSE),"")</f>
        <v>158</v>
      </c>
      <c r="AJ133" s="208"/>
      <c r="AK133" s="207">
        <f>IFERROR(VLOOKUP(AD133,エリアマスタ!$C$2:$I$2239,7,FALSE),"")</f>
        <v>441</v>
      </c>
      <c r="AL133" s="214">
        <f t="shared" si="29"/>
        <v>0</v>
      </c>
      <c r="AM133" s="215">
        <v>12</v>
      </c>
    </row>
    <row r="134" spans="1:40" ht="13.5" customHeight="1">
      <c r="A134" s="183"/>
      <c r="B134" s="204" t="str">
        <f t="shared" si="26"/>
        <v/>
      </c>
      <c r="C134" s="205">
        <v>13</v>
      </c>
      <c r="D134" s="206" t="str">
        <f>B120&amp;"-"&amp;C134</f>
        <v>10-13</v>
      </c>
      <c r="E134" s="207" t="s">
        <v>470</v>
      </c>
      <c r="F134" s="208"/>
      <c r="G134" s="207">
        <f>IFERROR(VLOOKUP(D134,エリアマスタ!$C$2:$I$2239,5,FALSE),"")</f>
        <v>126</v>
      </c>
      <c r="H134" s="209"/>
      <c r="I134" s="207">
        <f>IFERROR(VLOOKUP(D134,エリアマスタ!$C$2:$I$2239,6,FALSE),"")</f>
        <v>145</v>
      </c>
      <c r="J134" s="209"/>
      <c r="K134" s="207">
        <f>IFERROR(VLOOKUP(D134,エリアマスタ!$C$2:$I$2239,7,FALSE),"")</f>
        <v>271</v>
      </c>
      <c r="L134" s="210">
        <f t="shared" si="27"/>
        <v>0</v>
      </c>
      <c r="M134" s="211">
        <v>13</v>
      </c>
      <c r="N134" s="212"/>
      <c r="O134" s="213" t="str">
        <f t="shared" si="30"/>
        <v/>
      </c>
      <c r="P134" s="205">
        <v>13</v>
      </c>
      <c r="Q134" s="206" t="str">
        <f>O120&amp;"-"&amp;P134</f>
        <v>11-13</v>
      </c>
      <c r="R134" s="207" t="s">
        <v>495</v>
      </c>
      <c r="S134" s="209"/>
      <c r="T134" s="207">
        <f>IFERROR(VLOOKUP(Q134,エリアマスタ!$C$2:$I$2239,5,FALSE),"")</f>
        <v>123</v>
      </c>
      <c r="U134" s="208"/>
      <c r="V134" s="207">
        <f>IFERROR(VLOOKUP(Q134,エリアマスタ!$C$2:$I$2239,6,FALSE),"")</f>
        <v>170</v>
      </c>
      <c r="W134" s="209"/>
      <c r="X134" s="207">
        <f>IFERROR(VLOOKUP(Q134,エリアマスタ!$C$2:$I$2239,7,FALSE),"")</f>
        <v>293</v>
      </c>
      <c r="Y134" s="210">
        <f t="shared" si="28"/>
        <v>0</v>
      </c>
      <c r="Z134" s="211">
        <v>13</v>
      </c>
      <c r="AA134" s="212"/>
      <c r="AB134" s="213" t="str">
        <f t="shared" si="31"/>
        <v/>
      </c>
      <c r="AC134" s="205">
        <v>13</v>
      </c>
      <c r="AD134" s="206" t="str">
        <f>AB120&amp;"-"&amp;AC134</f>
        <v>12-13</v>
      </c>
      <c r="AE134" s="207" t="s">
        <v>526</v>
      </c>
      <c r="AF134" s="209"/>
      <c r="AG134" s="207">
        <f>IFERROR(VLOOKUP(AD134,エリアマスタ!$C$2:$I$2239,5,FALSE),"")</f>
        <v>62</v>
      </c>
      <c r="AH134" s="209"/>
      <c r="AI134" s="207">
        <f>IFERROR(VLOOKUP(AD134,エリアマスタ!$C$2:$I$2239,6,FALSE),"")</f>
        <v>68</v>
      </c>
      <c r="AJ134" s="208"/>
      <c r="AK134" s="207">
        <f>IFERROR(VLOOKUP(AD134,エリアマスタ!$C$2:$I$2239,7,FALSE),"")</f>
        <v>130</v>
      </c>
      <c r="AL134" s="214">
        <f t="shared" si="29"/>
        <v>0</v>
      </c>
      <c r="AM134" s="211">
        <v>13</v>
      </c>
      <c r="AN134" s="183"/>
    </row>
    <row r="135" spans="1:40" ht="13.5" customHeight="1">
      <c r="A135" s="219"/>
      <c r="B135" s="204" t="str">
        <f t="shared" si="26"/>
        <v/>
      </c>
      <c r="C135" s="205">
        <v>14</v>
      </c>
      <c r="D135" s="206" t="str">
        <f>B120&amp;"-"&amp;C135</f>
        <v>10-14</v>
      </c>
      <c r="E135" s="207" t="s">
        <v>471</v>
      </c>
      <c r="F135" s="208"/>
      <c r="G135" s="207">
        <f>IFERROR(VLOOKUP(D135,エリアマスタ!$C$2:$I$2239,5,FALSE),"")</f>
        <v>117</v>
      </c>
      <c r="H135" s="209"/>
      <c r="I135" s="207">
        <f>IFERROR(VLOOKUP(D135,エリアマスタ!$C$2:$I$2239,6,FALSE),"")</f>
        <v>161</v>
      </c>
      <c r="J135" s="209"/>
      <c r="K135" s="207">
        <f>IFERROR(VLOOKUP(D135,エリアマスタ!$C$2:$I$2239,7,FALSE),"")</f>
        <v>278</v>
      </c>
      <c r="L135" s="210">
        <f t="shared" si="27"/>
        <v>0</v>
      </c>
      <c r="M135" s="215">
        <v>14</v>
      </c>
      <c r="N135" s="212"/>
      <c r="O135" s="213" t="str">
        <f t="shared" si="30"/>
        <v/>
      </c>
      <c r="P135" s="205">
        <v>14</v>
      </c>
      <c r="Q135" s="206" t="str">
        <f>O120&amp;"-"&amp;P135</f>
        <v>11-14</v>
      </c>
      <c r="R135" s="207" t="s">
        <v>496</v>
      </c>
      <c r="S135" s="209"/>
      <c r="T135" s="207">
        <f>IFERROR(VLOOKUP(Q135,エリアマスタ!$C$2:$I$2239,5,FALSE),"")</f>
        <v>116</v>
      </c>
      <c r="U135" s="208"/>
      <c r="V135" s="207">
        <f>IFERROR(VLOOKUP(Q135,エリアマスタ!$C$2:$I$2239,6,FALSE),"")</f>
        <v>176</v>
      </c>
      <c r="W135" s="209"/>
      <c r="X135" s="207">
        <f>IFERROR(VLOOKUP(Q135,エリアマスタ!$C$2:$I$2239,7,FALSE),"")</f>
        <v>292</v>
      </c>
      <c r="Y135" s="210">
        <f t="shared" si="28"/>
        <v>0</v>
      </c>
      <c r="Z135" s="215">
        <v>14</v>
      </c>
      <c r="AA135" s="212"/>
      <c r="AB135" s="213" t="str">
        <f t="shared" si="31"/>
        <v/>
      </c>
      <c r="AC135" s="205">
        <v>14</v>
      </c>
      <c r="AD135" s="206" t="str">
        <f>AB120&amp;"-"&amp;AC135</f>
        <v>12-14</v>
      </c>
      <c r="AE135" s="207" t="s">
        <v>120</v>
      </c>
      <c r="AF135" s="209"/>
      <c r="AG135" s="207">
        <f>IFERROR(VLOOKUP(AD135,エリアマスタ!$C$2:$I$2239,5,FALSE),"")</f>
        <v>90</v>
      </c>
      <c r="AH135" s="209"/>
      <c r="AI135" s="207">
        <f>IFERROR(VLOOKUP(AD135,エリアマスタ!$C$2:$I$2239,6,FALSE),"")</f>
        <v>110</v>
      </c>
      <c r="AJ135" s="208"/>
      <c r="AK135" s="207">
        <f>IFERROR(VLOOKUP(AD135,エリアマスタ!$C$2:$I$2239,7,FALSE),"")</f>
        <v>200</v>
      </c>
      <c r="AL135" s="214">
        <f t="shared" si="29"/>
        <v>0</v>
      </c>
      <c r="AM135" s="215">
        <v>14</v>
      </c>
      <c r="AN135" s="183"/>
    </row>
    <row r="136" spans="1:40" ht="13.5" customHeight="1">
      <c r="A136" s="183"/>
      <c r="B136" s="204" t="str">
        <f t="shared" si="26"/>
        <v/>
      </c>
      <c r="C136" s="205">
        <v>15</v>
      </c>
      <c r="D136" s="206" t="str">
        <f>B120&amp;"-"&amp;C136</f>
        <v>10-15</v>
      </c>
      <c r="E136" s="207" t="s">
        <v>472</v>
      </c>
      <c r="F136" s="208"/>
      <c r="G136" s="207">
        <f>IFERROR(VLOOKUP(D136,エリアマスタ!$C$2:$I$2239,5,FALSE),"")</f>
        <v>118</v>
      </c>
      <c r="H136" s="209"/>
      <c r="I136" s="207">
        <f>IFERROR(VLOOKUP(D136,エリアマスタ!$C$2:$I$2239,6,FALSE),"")</f>
        <v>117</v>
      </c>
      <c r="J136" s="209"/>
      <c r="K136" s="207">
        <f>IFERROR(VLOOKUP(D136,エリアマスタ!$C$2:$I$2239,7,FALSE),"")</f>
        <v>235</v>
      </c>
      <c r="L136" s="210">
        <f t="shared" si="27"/>
        <v>0</v>
      </c>
      <c r="M136" s="215">
        <v>15</v>
      </c>
      <c r="N136" s="212"/>
      <c r="O136" s="213" t="str">
        <f t="shared" si="30"/>
        <v/>
      </c>
      <c r="P136" s="205">
        <v>15</v>
      </c>
      <c r="Q136" s="206" t="str">
        <f>O120&amp;"-"&amp;P136</f>
        <v>11-15</v>
      </c>
      <c r="R136" s="207" t="s">
        <v>497</v>
      </c>
      <c r="S136" s="209"/>
      <c r="T136" s="207">
        <f>IFERROR(VLOOKUP(Q136,エリアマスタ!$C$2:$I$2239,5,FALSE),"")</f>
        <v>51</v>
      </c>
      <c r="U136" s="208"/>
      <c r="V136" s="207">
        <f>IFERROR(VLOOKUP(Q136,エリアマスタ!$C$2:$I$2239,6,FALSE),"")</f>
        <v>70</v>
      </c>
      <c r="W136" s="209"/>
      <c r="X136" s="207">
        <f>IFERROR(VLOOKUP(Q136,エリアマスタ!$C$2:$I$2239,7,FALSE),"")</f>
        <v>121</v>
      </c>
      <c r="Y136" s="210">
        <f t="shared" si="28"/>
        <v>0</v>
      </c>
      <c r="Z136" s="215">
        <v>15</v>
      </c>
      <c r="AA136" s="212"/>
      <c r="AB136" s="213" t="str">
        <f t="shared" si="31"/>
        <v/>
      </c>
      <c r="AC136" s="205">
        <v>15</v>
      </c>
      <c r="AD136" s="206" t="str">
        <f>AB120&amp;"-"&amp;AC136</f>
        <v>12-15</v>
      </c>
      <c r="AE136" s="207" t="s">
        <v>121</v>
      </c>
      <c r="AF136" s="209"/>
      <c r="AG136" s="207">
        <f>IFERROR(VLOOKUP(AD136,エリアマスタ!$C$2:$I$2239,5,FALSE),"")</f>
        <v>118</v>
      </c>
      <c r="AH136" s="209"/>
      <c r="AI136" s="207">
        <f>IFERROR(VLOOKUP(AD136,エリアマスタ!$C$2:$I$2239,6,FALSE),"")</f>
        <v>670</v>
      </c>
      <c r="AJ136" s="208"/>
      <c r="AK136" s="207">
        <f>IFERROR(VLOOKUP(AD136,エリアマスタ!$C$2:$I$2239,7,FALSE),"")</f>
        <v>788</v>
      </c>
      <c r="AL136" s="214">
        <f t="shared" si="29"/>
        <v>0</v>
      </c>
      <c r="AM136" s="215">
        <v>15</v>
      </c>
      <c r="AN136" s="183"/>
    </row>
    <row r="137" spans="1:40" ht="13.5" customHeight="1">
      <c r="A137" s="183"/>
      <c r="B137" s="204" t="str">
        <f t="shared" si="26"/>
        <v/>
      </c>
      <c r="C137" s="205">
        <v>16</v>
      </c>
      <c r="D137" s="206" t="str">
        <f>B120&amp;"-"&amp;C137</f>
        <v>10-16</v>
      </c>
      <c r="E137" s="207" t="s">
        <v>113</v>
      </c>
      <c r="F137" s="208"/>
      <c r="G137" s="207">
        <f>IFERROR(VLOOKUP(D137,エリアマスタ!$C$2:$I$2239,5,FALSE),"")</f>
        <v>81</v>
      </c>
      <c r="H137" s="209"/>
      <c r="I137" s="207">
        <f>IFERROR(VLOOKUP(D137,エリアマスタ!$C$2:$I$2239,6,FALSE),"")</f>
        <v>370</v>
      </c>
      <c r="J137" s="209"/>
      <c r="K137" s="207">
        <f>IFERROR(VLOOKUP(D137,エリアマスタ!$C$2:$I$2239,7,FALSE),"")</f>
        <v>451</v>
      </c>
      <c r="L137" s="210">
        <f t="shared" si="27"/>
        <v>0</v>
      </c>
      <c r="M137" s="211">
        <v>16</v>
      </c>
      <c r="N137" s="212"/>
      <c r="O137" s="213" t="str">
        <f t="shared" si="30"/>
        <v/>
      </c>
      <c r="P137" s="205">
        <v>16</v>
      </c>
      <c r="Q137" s="206" t="str">
        <f>O120&amp;"-"&amp;P137</f>
        <v>11-16</v>
      </c>
      <c r="R137" s="207" t="s">
        <v>498</v>
      </c>
      <c r="S137" s="209"/>
      <c r="T137" s="207">
        <f>IFERROR(VLOOKUP(Q137,エリアマスタ!$C$2:$I$2239,5,FALSE),"")</f>
        <v>155</v>
      </c>
      <c r="U137" s="208"/>
      <c r="V137" s="207">
        <f>IFERROR(VLOOKUP(Q137,エリアマスタ!$C$2:$I$2239,6,FALSE),"")</f>
        <v>510</v>
      </c>
      <c r="W137" s="209"/>
      <c r="X137" s="207">
        <f>IFERROR(VLOOKUP(Q137,エリアマスタ!$C$2:$I$2239,7,FALSE),"")</f>
        <v>665</v>
      </c>
      <c r="Y137" s="210">
        <f t="shared" si="28"/>
        <v>0</v>
      </c>
      <c r="Z137" s="211">
        <v>16</v>
      </c>
      <c r="AA137" s="212"/>
      <c r="AB137" s="213" t="str">
        <f t="shared" si="31"/>
        <v/>
      </c>
      <c r="AC137" s="205">
        <v>16</v>
      </c>
      <c r="AD137" s="206" t="str">
        <f>AB120&amp;"-"&amp;AC137</f>
        <v>12-16</v>
      </c>
      <c r="AE137" s="207" t="s">
        <v>527</v>
      </c>
      <c r="AF137" s="209"/>
      <c r="AG137" s="207">
        <f>IFERROR(VLOOKUP(AD137,エリアマスタ!$C$2:$I$2239,5,FALSE),"")</f>
        <v>104</v>
      </c>
      <c r="AH137" s="209"/>
      <c r="AI137" s="207">
        <f>IFERROR(VLOOKUP(AD137,エリアマスタ!$C$2:$I$2239,6,FALSE),"")</f>
        <v>166</v>
      </c>
      <c r="AJ137" s="208"/>
      <c r="AK137" s="207">
        <f>IFERROR(VLOOKUP(AD137,エリアマスタ!$C$2:$I$2239,7,FALSE),"")</f>
        <v>270</v>
      </c>
      <c r="AL137" s="214">
        <f t="shared" si="29"/>
        <v>0</v>
      </c>
      <c r="AM137" s="211">
        <v>16</v>
      </c>
      <c r="AN137" s="183"/>
    </row>
    <row r="138" spans="1:40" ht="13.5" customHeight="1">
      <c r="B138" s="204" t="str">
        <f t="shared" si="26"/>
        <v/>
      </c>
      <c r="C138" s="205">
        <v>17</v>
      </c>
      <c r="D138" s="206" t="str">
        <f>B120&amp;"-"&amp;C138</f>
        <v>10-17</v>
      </c>
      <c r="E138" s="207" t="s">
        <v>473</v>
      </c>
      <c r="F138" s="208"/>
      <c r="G138" s="207">
        <f>IFERROR(VLOOKUP(D138,エリアマスタ!$C$2:$I$2239,5,FALSE),"")</f>
        <v>194</v>
      </c>
      <c r="H138" s="209"/>
      <c r="I138" s="207">
        <f>IFERROR(VLOOKUP(D138,エリアマスタ!$C$2:$I$2239,6,FALSE),"")</f>
        <v>400</v>
      </c>
      <c r="J138" s="209"/>
      <c r="K138" s="207">
        <f>IFERROR(VLOOKUP(D138,エリアマスタ!$C$2:$I$2239,7,FALSE),"")</f>
        <v>594</v>
      </c>
      <c r="L138" s="210">
        <f t="shared" si="27"/>
        <v>0</v>
      </c>
      <c r="M138" s="215">
        <v>17</v>
      </c>
      <c r="N138" s="212"/>
      <c r="O138" s="213" t="str">
        <f t="shared" si="30"/>
        <v/>
      </c>
      <c r="P138" s="205">
        <v>17</v>
      </c>
      <c r="Q138" s="206" t="str">
        <f>O120&amp;"-"&amp;P138</f>
        <v>11-17</v>
      </c>
      <c r="R138" s="207" t="s">
        <v>499</v>
      </c>
      <c r="S138" s="209"/>
      <c r="T138" s="207">
        <f>IFERROR(VLOOKUP(Q138,エリアマスタ!$C$2:$I$2239,5,FALSE),"")</f>
        <v>194</v>
      </c>
      <c r="U138" s="208"/>
      <c r="V138" s="207">
        <f>IFERROR(VLOOKUP(Q138,エリアマスタ!$C$2:$I$2239,6,FALSE),"")</f>
        <v>236</v>
      </c>
      <c r="W138" s="209"/>
      <c r="X138" s="207">
        <f>IFERROR(VLOOKUP(Q138,エリアマスタ!$C$2:$I$2239,7,FALSE),"")</f>
        <v>430</v>
      </c>
      <c r="Y138" s="210">
        <f t="shared" si="28"/>
        <v>0</v>
      </c>
      <c r="Z138" s="215">
        <v>17</v>
      </c>
      <c r="AA138" s="212"/>
      <c r="AB138" s="213" t="str">
        <f t="shared" si="31"/>
        <v/>
      </c>
      <c r="AC138" s="205">
        <v>17</v>
      </c>
      <c r="AD138" s="206" t="str">
        <f>AB120&amp;"-"&amp;AC138</f>
        <v>12-17</v>
      </c>
      <c r="AE138" s="207" t="s">
        <v>528</v>
      </c>
      <c r="AF138" s="209"/>
      <c r="AG138" s="207">
        <f>IFERROR(VLOOKUP(AD138,エリアマスタ!$C$2:$I$2239,5,FALSE),"")</f>
        <v>118</v>
      </c>
      <c r="AH138" s="209"/>
      <c r="AI138" s="207">
        <f>IFERROR(VLOOKUP(AD138,エリアマスタ!$C$2:$I$2239,6,FALSE),"")</f>
        <v>37</v>
      </c>
      <c r="AJ138" s="208"/>
      <c r="AK138" s="207">
        <f>IFERROR(VLOOKUP(AD138,エリアマスタ!$C$2:$I$2239,7,FALSE),"")</f>
        <v>155</v>
      </c>
      <c r="AL138" s="214">
        <f t="shared" si="29"/>
        <v>0</v>
      </c>
      <c r="AM138" s="215">
        <v>17</v>
      </c>
      <c r="AN138" s="183"/>
    </row>
    <row r="139" spans="1:40" ht="13.5" customHeight="1">
      <c r="B139" s="204" t="str">
        <f t="shared" si="26"/>
        <v/>
      </c>
      <c r="C139" s="205">
        <v>18</v>
      </c>
      <c r="D139" s="206" t="str">
        <f>B120&amp;"-"&amp;C139</f>
        <v>10-18</v>
      </c>
      <c r="E139" s="207" t="s">
        <v>12</v>
      </c>
      <c r="F139" s="208"/>
      <c r="G139" s="207">
        <f>IFERROR(VLOOKUP(D139,エリアマスタ!$C$2:$I$2239,5,FALSE),"")</f>
        <v>169</v>
      </c>
      <c r="H139" s="209"/>
      <c r="I139" s="207">
        <f>IFERROR(VLOOKUP(D139,エリアマスタ!$C$2:$I$2239,6,FALSE),"")</f>
        <v>77</v>
      </c>
      <c r="J139" s="209"/>
      <c r="K139" s="207">
        <f>IFERROR(VLOOKUP(D139,エリアマスタ!$C$2:$I$2239,7,FALSE),"")</f>
        <v>246</v>
      </c>
      <c r="L139" s="210">
        <f t="shared" si="27"/>
        <v>0</v>
      </c>
      <c r="M139" s="215">
        <v>18</v>
      </c>
      <c r="N139" s="212"/>
      <c r="O139" s="213" t="str">
        <f t="shared" si="30"/>
        <v/>
      </c>
      <c r="P139" s="205">
        <v>18</v>
      </c>
      <c r="Q139" s="206" t="str">
        <f>O120&amp;"-"&amp;P139</f>
        <v>11-18</v>
      </c>
      <c r="R139" s="207" t="s">
        <v>13</v>
      </c>
      <c r="S139" s="209"/>
      <c r="T139" s="207">
        <f>IFERROR(VLOOKUP(Q139,エリアマスタ!$C$2:$I$2239,5,FALSE),"")</f>
        <v>235</v>
      </c>
      <c r="U139" s="208"/>
      <c r="V139" s="207">
        <f>IFERROR(VLOOKUP(Q139,エリアマスタ!$C$2:$I$2239,6,FALSE),"")</f>
        <v>406</v>
      </c>
      <c r="W139" s="209"/>
      <c r="X139" s="207">
        <f>IFERROR(VLOOKUP(Q139,エリアマスタ!$C$2:$I$2239,7,FALSE),"")</f>
        <v>641</v>
      </c>
      <c r="Y139" s="210">
        <f t="shared" si="28"/>
        <v>0</v>
      </c>
      <c r="Z139" s="215">
        <v>18</v>
      </c>
      <c r="AA139" s="212"/>
      <c r="AB139" s="213" t="str">
        <f t="shared" si="31"/>
        <v/>
      </c>
      <c r="AC139" s="205">
        <v>18</v>
      </c>
      <c r="AD139" s="206" t="str">
        <f>AB120&amp;"-"&amp;AC139</f>
        <v>12-18</v>
      </c>
      <c r="AE139" s="207" t="s">
        <v>529</v>
      </c>
      <c r="AF139" s="209"/>
      <c r="AG139" s="207">
        <f>IFERROR(VLOOKUP(AD139,エリアマスタ!$C$2:$I$2239,5,FALSE),"")</f>
        <v>168</v>
      </c>
      <c r="AH139" s="209"/>
      <c r="AI139" s="207">
        <f>IFERROR(VLOOKUP(AD139,エリアマスタ!$C$2:$I$2239,6,FALSE),"")</f>
        <v>208</v>
      </c>
      <c r="AJ139" s="208"/>
      <c r="AK139" s="207">
        <f>IFERROR(VLOOKUP(AD139,エリアマスタ!$C$2:$I$2239,7,FALSE),"")</f>
        <v>376</v>
      </c>
      <c r="AL139" s="214">
        <f t="shared" si="29"/>
        <v>0</v>
      </c>
      <c r="AM139" s="215">
        <v>18</v>
      </c>
      <c r="AN139" s="183"/>
    </row>
    <row r="140" spans="1:40" ht="13.5" customHeight="1">
      <c r="B140" s="204" t="str">
        <f t="shared" si="26"/>
        <v/>
      </c>
      <c r="C140" s="205">
        <v>19</v>
      </c>
      <c r="D140" s="206" t="str">
        <f>B120&amp;"-"&amp;C140</f>
        <v>10-19</v>
      </c>
      <c r="E140" s="207" t="s">
        <v>474</v>
      </c>
      <c r="F140" s="208"/>
      <c r="G140" s="207">
        <f>IFERROR(VLOOKUP(D140,エリアマスタ!$C$2:$I$2239,5,FALSE),"")</f>
        <v>113</v>
      </c>
      <c r="H140" s="209"/>
      <c r="I140" s="207">
        <f>IFERROR(VLOOKUP(D140,エリアマスタ!$C$2:$I$2239,6,FALSE),"")</f>
        <v>70</v>
      </c>
      <c r="J140" s="209"/>
      <c r="K140" s="207">
        <f>IFERROR(VLOOKUP(D140,エリアマスタ!$C$2:$I$2239,7,FALSE),"")</f>
        <v>183</v>
      </c>
      <c r="L140" s="210">
        <f t="shared" si="27"/>
        <v>0</v>
      </c>
      <c r="M140" s="211">
        <v>19</v>
      </c>
      <c r="N140" s="212"/>
      <c r="O140" s="213" t="str">
        <f t="shared" si="30"/>
        <v/>
      </c>
      <c r="P140" s="205">
        <v>19</v>
      </c>
      <c r="Q140" s="206" t="str">
        <f>O120&amp;"-"&amp;P140</f>
        <v>11-19</v>
      </c>
      <c r="R140" s="207" t="s">
        <v>500</v>
      </c>
      <c r="S140" s="209"/>
      <c r="T140" s="207">
        <f>IFERROR(VLOOKUP(Q140,エリアマスタ!$C$2:$I$2239,5,FALSE),"")</f>
        <v>200</v>
      </c>
      <c r="U140" s="208"/>
      <c r="V140" s="207">
        <f>IFERROR(VLOOKUP(Q140,エリアマスタ!$C$2:$I$2239,6,FALSE),"")</f>
        <v>124</v>
      </c>
      <c r="W140" s="209"/>
      <c r="X140" s="207">
        <f>IFERROR(VLOOKUP(Q140,エリアマスタ!$C$2:$I$2239,7,FALSE),"")</f>
        <v>324</v>
      </c>
      <c r="Y140" s="210">
        <f t="shared" si="28"/>
        <v>0</v>
      </c>
      <c r="Z140" s="211">
        <v>19</v>
      </c>
      <c r="AA140" s="212"/>
      <c r="AB140" s="213" t="str">
        <f t="shared" si="31"/>
        <v/>
      </c>
      <c r="AC140" s="205">
        <v>19</v>
      </c>
      <c r="AD140" s="206" t="str">
        <f>AB120&amp;"-"&amp;AC140</f>
        <v>12-19</v>
      </c>
      <c r="AE140" s="207" t="s">
        <v>530</v>
      </c>
      <c r="AF140" s="209"/>
      <c r="AG140" s="207">
        <f>IFERROR(VLOOKUP(AD140,エリアマスタ!$C$2:$I$2239,5,FALSE),"")</f>
        <v>205</v>
      </c>
      <c r="AH140" s="209"/>
      <c r="AI140" s="207">
        <f>IFERROR(VLOOKUP(AD140,エリアマスタ!$C$2:$I$2239,6,FALSE),"")</f>
        <v>63</v>
      </c>
      <c r="AJ140" s="208"/>
      <c r="AK140" s="207">
        <f>IFERROR(VLOOKUP(AD140,エリアマスタ!$C$2:$I$2239,7,FALSE),"")</f>
        <v>268</v>
      </c>
      <c r="AL140" s="214">
        <f t="shared" si="29"/>
        <v>0</v>
      </c>
      <c r="AM140" s="211">
        <v>19</v>
      </c>
      <c r="AN140" s="183"/>
    </row>
    <row r="141" spans="1:40" ht="13.5" customHeight="1">
      <c r="B141" s="204" t="str">
        <f t="shared" si="26"/>
        <v/>
      </c>
      <c r="C141" s="205">
        <v>20</v>
      </c>
      <c r="D141" s="206" t="str">
        <f>B120&amp;"-"&amp;C141</f>
        <v>10-20</v>
      </c>
      <c r="E141" s="207" t="s">
        <v>475</v>
      </c>
      <c r="F141" s="208"/>
      <c r="G141" s="207">
        <f>IFERROR(VLOOKUP(D141,エリアマスタ!$C$2:$I$2239,5,FALSE),"")</f>
        <v>130</v>
      </c>
      <c r="H141" s="209"/>
      <c r="I141" s="207">
        <f>IFERROR(VLOOKUP(D141,エリアマスタ!$C$2:$I$2239,6,FALSE),"")</f>
        <v>80</v>
      </c>
      <c r="J141" s="209"/>
      <c r="K141" s="207">
        <f>IFERROR(VLOOKUP(D141,エリアマスタ!$C$2:$I$2239,7,FALSE),"")</f>
        <v>210</v>
      </c>
      <c r="L141" s="210">
        <f t="shared" si="27"/>
        <v>0</v>
      </c>
      <c r="M141" s="215">
        <v>20</v>
      </c>
      <c r="N141" s="212"/>
      <c r="O141" s="213" t="str">
        <f t="shared" si="30"/>
        <v/>
      </c>
      <c r="P141" s="205">
        <v>20</v>
      </c>
      <c r="Q141" s="206" t="str">
        <f>O120&amp;"-"&amp;P141</f>
        <v>11-20</v>
      </c>
      <c r="R141" s="207" t="s">
        <v>114</v>
      </c>
      <c r="S141" s="209"/>
      <c r="T141" s="207">
        <f>IFERROR(VLOOKUP(Q141,エリアマスタ!$C$2:$I$2239,5,FALSE),"")</f>
        <v>136</v>
      </c>
      <c r="U141" s="208"/>
      <c r="V141" s="207">
        <f>IFERROR(VLOOKUP(Q141,エリアマスタ!$C$2:$I$2239,6,FALSE),"")</f>
        <v>69</v>
      </c>
      <c r="W141" s="209"/>
      <c r="X141" s="207">
        <f>IFERROR(VLOOKUP(Q141,エリアマスタ!$C$2:$I$2239,7,FALSE),"")</f>
        <v>205</v>
      </c>
      <c r="Y141" s="210">
        <f t="shared" si="28"/>
        <v>0</v>
      </c>
      <c r="Z141" s="215">
        <v>20</v>
      </c>
      <c r="AA141" s="212"/>
      <c r="AB141" s="213" t="str">
        <f t="shared" si="31"/>
        <v/>
      </c>
      <c r="AC141" s="205">
        <v>20</v>
      </c>
      <c r="AD141" s="206" t="str">
        <f>AB120&amp;"-"&amp;AC141</f>
        <v>12-20</v>
      </c>
      <c r="AE141" s="207" t="s">
        <v>531</v>
      </c>
      <c r="AF141" s="209"/>
      <c r="AG141" s="207">
        <f>IFERROR(VLOOKUP(AD141,エリアマスタ!$C$2:$I$2239,5,FALSE),"")</f>
        <v>255</v>
      </c>
      <c r="AH141" s="209"/>
      <c r="AI141" s="207">
        <f>IFERROR(VLOOKUP(AD141,エリアマスタ!$C$2:$I$2239,6,FALSE),"")</f>
        <v>22</v>
      </c>
      <c r="AJ141" s="208"/>
      <c r="AK141" s="207">
        <f>IFERROR(VLOOKUP(AD141,エリアマスタ!$C$2:$I$2239,7,FALSE),"")</f>
        <v>277</v>
      </c>
      <c r="AL141" s="214">
        <f t="shared" si="29"/>
        <v>0</v>
      </c>
      <c r="AM141" s="215">
        <v>20</v>
      </c>
      <c r="AN141" s="183"/>
    </row>
    <row r="142" spans="1:40" ht="13.5" customHeight="1">
      <c r="B142" s="204" t="str">
        <f t="shared" si="26"/>
        <v/>
      </c>
      <c r="C142" s="205">
        <v>21</v>
      </c>
      <c r="D142" s="206" t="str">
        <f>B120&amp;"-"&amp;C142</f>
        <v>10-21</v>
      </c>
      <c r="E142" s="207" t="s">
        <v>476</v>
      </c>
      <c r="F142" s="208"/>
      <c r="G142" s="207">
        <f>IFERROR(VLOOKUP(D142,エリアマスタ!$C$2:$I$2239,5,FALSE),"")</f>
        <v>236</v>
      </c>
      <c r="H142" s="209"/>
      <c r="I142" s="207">
        <f>IFERROR(VLOOKUP(D142,エリアマスタ!$C$2:$I$2239,6,FALSE),"")</f>
        <v>114</v>
      </c>
      <c r="J142" s="209"/>
      <c r="K142" s="207">
        <f>IFERROR(VLOOKUP(D142,エリアマスタ!$C$2:$I$2239,7,FALSE),"")</f>
        <v>350</v>
      </c>
      <c r="L142" s="210">
        <f t="shared" si="27"/>
        <v>0</v>
      </c>
      <c r="M142" s="215">
        <v>21</v>
      </c>
      <c r="N142" s="212"/>
      <c r="O142" s="213" t="str">
        <f t="shared" si="30"/>
        <v/>
      </c>
      <c r="P142" s="205">
        <v>21</v>
      </c>
      <c r="Q142" s="206" t="str">
        <f>O120&amp;"-"&amp;P142</f>
        <v>11-21</v>
      </c>
      <c r="R142" s="207" t="s">
        <v>501</v>
      </c>
      <c r="S142" s="209"/>
      <c r="T142" s="207">
        <f>IFERROR(VLOOKUP(Q142,エリアマスタ!$C$2:$I$2239,5,FALSE),"")</f>
        <v>238</v>
      </c>
      <c r="U142" s="208"/>
      <c r="V142" s="207">
        <f>IFERROR(VLOOKUP(Q142,エリアマスタ!$C$2:$I$2239,6,FALSE),"")</f>
        <v>235</v>
      </c>
      <c r="W142" s="209"/>
      <c r="X142" s="207">
        <f>IFERROR(VLOOKUP(Q142,エリアマスタ!$C$2:$I$2239,7,FALSE),"")</f>
        <v>473</v>
      </c>
      <c r="Y142" s="210">
        <f t="shared" si="28"/>
        <v>0</v>
      </c>
      <c r="Z142" s="215">
        <v>21</v>
      </c>
      <c r="AA142" s="212"/>
      <c r="AB142" s="213" t="str">
        <f t="shared" si="31"/>
        <v/>
      </c>
      <c r="AC142" s="205">
        <v>21</v>
      </c>
      <c r="AD142" s="206" t="str">
        <f>AB120&amp;"-"&amp;AC142</f>
        <v>12-21</v>
      </c>
      <c r="AE142" s="207" t="s">
        <v>532</v>
      </c>
      <c r="AF142" s="209"/>
      <c r="AG142" s="207">
        <f>IFERROR(VLOOKUP(AD142,エリアマスタ!$C$2:$I$2239,5,FALSE),"")</f>
        <v>140</v>
      </c>
      <c r="AH142" s="209"/>
      <c r="AI142" s="207">
        <f>IFERROR(VLOOKUP(AD142,エリアマスタ!$C$2:$I$2239,6,FALSE),"")</f>
        <v>207</v>
      </c>
      <c r="AJ142" s="208"/>
      <c r="AK142" s="207">
        <f>IFERROR(VLOOKUP(AD142,エリアマスタ!$C$2:$I$2239,7,FALSE),"")</f>
        <v>347</v>
      </c>
      <c r="AL142" s="214">
        <f t="shared" si="29"/>
        <v>0</v>
      </c>
      <c r="AM142" s="215">
        <v>21</v>
      </c>
      <c r="AN142" s="183"/>
    </row>
    <row r="143" spans="1:40" ht="13.5" customHeight="1">
      <c r="B143" s="204" t="str">
        <f t="shared" si="26"/>
        <v/>
      </c>
      <c r="C143" s="205">
        <v>22</v>
      </c>
      <c r="D143" s="206" t="str">
        <f>B120&amp;"-"&amp;C143</f>
        <v>10-22</v>
      </c>
      <c r="E143" s="207" t="s">
        <v>477</v>
      </c>
      <c r="F143" s="208"/>
      <c r="G143" s="207">
        <f>IFERROR(VLOOKUP(D143,エリアマスタ!$C$2:$I$2239,5,FALSE),"")</f>
        <v>203</v>
      </c>
      <c r="H143" s="209"/>
      <c r="I143" s="207">
        <f>IFERROR(VLOOKUP(D143,エリアマスタ!$C$2:$I$2239,6,FALSE),"")</f>
        <v>200</v>
      </c>
      <c r="J143" s="209"/>
      <c r="K143" s="207">
        <f>IFERROR(VLOOKUP(D143,エリアマスタ!$C$2:$I$2239,7,FALSE),"")</f>
        <v>403</v>
      </c>
      <c r="L143" s="210">
        <f t="shared" si="27"/>
        <v>0</v>
      </c>
      <c r="M143" s="211">
        <v>22</v>
      </c>
      <c r="N143" s="212"/>
      <c r="O143" s="213" t="str">
        <f t="shared" si="30"/>
        <v/>
      </c>
      <c r="P143" s="205">
        <v>22</v>
      </c>
      <c r="Q143" s="206" t="str">
        <f>O120&amp;"-"&amp;P143</f>
        <v>11-22</v>
      </c>
      <c r="R143" s="207" t="s">
        <v>502</v>
      </c>
      <c r="S143" s="209"/>
      <c r="T143" s="207">
        <f>IFERROR(VLOOKUP(Q143,エリアマスタ!$C$2:$I$2239,5,FALSE),"")</f>
        <v>328</v>
      </c>
      <c r="U143" s="208"/>
      <c r="V143" s="207">
        <f>IFERROR(VLOOKUP(Q143,エリアマスタ!$C$2:$I$2239,6,FALSE),"")</f>
        <v>275</v>
      </c>
      <c r="W143" s="209"/>
      <c r="X143" s="207">
        <f>IFERROR(VLOOKUP(Q143,エリアマスタ!$C$2:$I$2239,7,FALSE),"")</f>
        <v>603</v>
      </c>
      <c r="Y143" s="210">
        <f t="shared" si="28"/>
        <v>0</v>
      </c>
      <c r="Z143" s="211">
        <v>22</v>
      </c>
      <c r="AA143" s="212"/>
      <c r="AB143" s="213" t="str">
        <f t="shared" si="31"/>
        <v/>
      </c>
      <c r="AC143" s="205">
        <v>22</v>
      </c>
      <c r="AD143" s="206" t="str">
        <f>AB120&amp;"-"&amp;AC143</f>
        <v>12-22</v>
      </c>
      <c r="AE143" s="207" t="s">
        <v>122</v>
      </c>
      <c r="AF143" s="209"/>
      <c r="AG143" s="207">
        <f>IFERROR(VLOOKUP(AD143,エリアマスタ!$C$2:$I$2239,5,FALSE),"")</f>
        <v>153</v>
      </c>
      <c r="AH143" s="209"/>
      <c r="AI143" s="207">
        <f>IFERROR(VLOOKUP(AD143,エリアマスタ!$C$2:$I$2239,6,FALSE),"")</f>
        <v>365</v>
      </c>
      <c r="AJ143" s="208"/>
      <c r="AK143" s="207">
        <f>IFERROR(VLOOKUP(AD143,エリアマスタ!$C$2:$I$2239,7,FALSE),"")</f>
        <v>518</v>
      </c>
      <c r="AL143" s="214">
        <f t="shared" si="29"/>
        <v>0</v>
      </c>
      <c r="AM143" s="211">
        <v>22</v>
      </c>
      <c r="AN143" s="183"/>
    </row>
    <row r="144" spans="1:40" ht="13.5" customHeight="1">
      <c r="B144" s="204" t="str">
        <f t="shared" si="26"/>
        <v/>
      </c>
      <c r="C144" s="205">
        <v>23</v>
      </c>
      <c r="D144" s="206" t="str">
        <f>B120&amp;"-"&amp;C144</f>
        <v>10-23</v>
      </c>
      <c r="E144" s="207" t="s">
        <v>478</v>
      </c>
      <c r="F144" s="208"/>
      <c r="G144" s="207">
        <f>IFERROR(VLOOKUP(D144,エリアマスタ!$C$2:$I$2239,5,FALSE),"")</f>
        <v>126</v>
      </c>
      <c r="H144" s="209"/>
      <c r="I144" s="207">
        <f>IFERROR(VLOOKUP(D144,エリアマスタ!$C$2:$I$2239,6,FALSE),"")</f>
        <v>188</v>
      </c>
      <c r="J144" s="209"/>
      <c r="K144" s="207">
        <f>IFERROR(VLOOKUP(D144,エリアマスタ!$C$2:$I$2239,7,FALSE),"")</f>
        <v>314</v>
      </c>
      <c r="L144" s="210">
        <f t="shared" si="27"/>
        <v>0</v>
      </c>
      <c r="M144" s="215">
        <v>23</v>
      </c>
      <c r="N144" s="220"/>
      <c r="O144" s="213" t="str">
        <f t="shared" si="30"/>
        <v/>
      </c>
      <c r="P144" s="205">
        <v>23</v>
      </c>
      <c r="Q144" s="206" t="str">
        <f>O120&amp;"-"&amp;P144</f>
        <v>11-23</v>
      </c>
      <c r="R144" s="207" t="s">
        <v>503</v>
      </c>
      <c r="S144" s="209"/>
      <c r="T144" s="207">
        <f>IFERROR(VLOOKUP(Q144,エリアマスタ!$C$2:$I$2239,5,FALSE),"")</f>
        <v>152</v>
      </c>
      <c r="U144" s="208"/>
      <c r="V144" s="207">
        <f>IFERROR(VLOOKUP(Q144,エリアマスタ!$C$2:$I$2239,6,FALSE),"")</f>
        <v>111</v>
      </c>
      <c r="W144" s="209"/>
      <c r="X144" s="207">
        <f>IFERROR(VLOOKUP(Q144,エリアマスタ!$C$2:$I$2239,7,FALSE),"")</f>
        <v>263</v>
      </c>
      <c r="Y144" s="210">
        <f t="shared" si="28"/>
        <v>0</v>
      </c>
      <c r="Z144" s="215">
        <v>23</v>
      </c>
      <c r="AA144" s="220"/>
      <c r="AB144" s="213" t="str">
        <f t="shared" si="31"/>
        <v/>
      </c>
      <c r="AC144" s="205">
        <v>23</v>
      </c>
      <c r="AD144" s="206" t="str">
        <f>AB120&amp;"-"&amp;AC144</f>
        <v>12-23</v>
      </c>
      <c r="AE144" s="207" t="s">
        <v>3270</v>
      </c>
      <c r="AF144" s="209"/>
      <c r="AG144" s="207">
        <f>IFERROR(VLOOKUP(AD144,エリアマスタ!$C$2:$I$2239,5,FALSE),"")</f>
        <v>104</v>
      </c>
      <c r="AH144" s="209"/>
      <c r="AI144" s="207">
        <f>IFERROR(VLOOKUP(AD144,エリアマスタ!$C$2:$I$2239,6,FALSE),"")</f>
        <v>211</v>
      </c>
      <c r="AJ144" s="208"/>
      <c r="AK144" s="207">
        <f>IFERROR(VLOOKUP(AD144,エリアマスタ!$C$2:$I$2239,7,FALSE),"")</f>
        <v>315</v>
      </c>
      <c r="AL144" s="214">
        <f t="shared" si="29"/>
        <v>0</v>
      </c>
      <c r="AM144" s="215">
        <v>23</v>
      </c>
      <c r="AN144" s="183"/>
    </row>
    <row r="145" spans="1:41" ht="13.5" customHeight="1">
      <c r="B145" s="204" t="str">
        <f t="shared" si="26"/>
        <v/>
      </c>
      <c r="C145" s="205">
        <v>24</v>
      </c>
      <c r="D145" s="206" t="str">
        <f>B120&amp;"-"&amp;C145</f>
        <v>10-24</v>
      </c>
      <c r="E145" s="207" t="s">
        <v>479</v>
      </c>
      <c r="F145" s="208"/>
      <c r="G145" s="207">
        <f>IFERROR(VLOOKUP(D145,エリアマスタ!$C$2:$I$2239,5,FALSE),"")</f>
        <v>213</v>
      </c>
      <c r="H145" s="209"/>
      <c r="I145" s="207">
        <f>IFERROR(VLOOKUP(D145,エリアマスタ!$C$2:$I$2239,6,FALSE),"")</f>
        <v>55</v>
      </c>
      <c r="J145" s="209"/>
      <c r="K145" s="207">
        <f>IFERROR(VLOOKUP(D145,エリアマスタ!$C$2:$I$2239,7,FALSE),"")</f>
        <v>268</v>
      </c>
      <c r="L145" s="210">
        <f t="shared" si="27"/>
        <v>0</v>
      </c>
      <c r="M145" s="215">
        <v>24</v>
      </c>
      <c r="N145" s="220"/>
      <c r="O145" s="213" t="str">
        <f t="shared" si="30"/>
        <v/>
      </c>
      <c r="P145" s="205">
        <v>25</v>
      </c>
      <c r="Q145" s="206" t="str">
        <f>O120&amp;"-"&amp;P145</f>
        <v>11-25</v>
      </c>
      <c r="R145" s="207" t="s">
        <v>505</v>
      </c>
      <c r="S145" s="209"/>
      <c r="T145" s="207">
        <f>IFERROR(VLOOKUP(Q145,エリアマスタ!$C$2:$I$2239,5,FALSE),"")</f>
        <v>299</v>
      </c>
      <c r="U145" s="208"/>
      <c r="V145" s="207">
        <f>IFERROR(VLOOKUP(Q145,エリアマスタ!$C$2:$I$2239,6,FALSE),"")</f>
        <v>70</v>
      </c>
      <c r="W145" s="209"/>
      <c r="X145" s="207">
        <f>IFERROR(VLOOKUP(Q145,エリアマスタ!$C$2:$I$2239,7,FALSE),"")</f>
        <v>369</v>
      </c>
      <c r="Y145" s="210">
        <f t="shared" si="28"/>
        <v>0</v>
      </c>
      <c r="Z145" s="215">
        <v>24</v>
      </c>
      <c r="AA145" s="220"/>
      <c r="AB145" s="213" t="str">
        <f t="shared" si="31"/>
        <v/>
      </c>
      <c r="AC145" s="205">
        <v>24</v>
      </c>
      <c r="AD145" s="206" t="str">
        <f>AB120&amp;"-"&amp;AC145</f>
        <v>12-24</v>
      </c>
      <c r="AE145" s="207" t="s">
        <v>534</v>
      </c>
      <c r="AF145" s="209"/>
      <c r="AG145" s="207">
        <f>IFERROR(VLOOKUP(AD145,エリアマスタ!$C$2:$I$2239,5,FALSE),"")</f>
        <v>48</v>
      </c>
      <c r="AH145" s="209"/>
      <c r="AI145" s="207">
        <f>IFERROR(VLOOKUP(AD145,エリアマスタ!$C$2:$I$2239,6,FALSE),"")</f>
        <v>239</v>
      </c>
      <c r="AJ145" s="208"/>
      <c r="AK145" s="207">
        <f>IFERROR(VLOOKUP(AD145,エリアマスタ!$C$2:$I$2239,7,FALSE),"")</f>
        <v>287</v>
      </c>
      <c r="AL145" s="214">
        <f t="shared" si="29"/>
        <v>0</v>
      </c>
      <c r="AM145" s="215">
        <v>24</v>
      </c>
      <c r="AN145" s="183"/>
    </row>
    <row r="146" spans="1:41" ht="13.5" customHeight="1">
      <c r="B146" s="204" t="str">
        <f t="shared" si="26"/>
        <v/>
      </c>
      <c r="C146" s="205">
        <v>25</v>
      </c>
      <c r="D146" s="206" t="str">
        <f>B120&amp;"-"&amp;C146</f>
        <v>10-25</v>
      </c>
      <c r="E146" s="207" t="s">
        <v>480</v>
      </c>
      <c r="F146" s="208"/>
      <c r="G146" s="207">
        <f>IFERROR(VLOOKUP(D146,エリアマスタ!$C$2:$I$2239,5,FALSE),"")</f>
        <v>237</v>
      </c>
      <c r="H146" s="209"/>
      <c r="I146" s="207">
        <f>IFERROR(VLOOKUP(D146,エリアマスタ!$C$2:$I$2239,6,FALSE),"")</f>
        <v>135</v>
      </c>
      <c r="J146" s="209"/>
      <c r="K146" s="207">
        <f>IFERROR(VLOOKUP(D146,エリアマスタ!$C$2:$I$2239,7,FALSE),"")</f>
        <v>372</v>
      </c>
      <c r="L146" s="210">
        <f t="shared" si="27"/>
        <v>0</v>
      </c>
      <c r="M146" s="211">
        <v>25</v>
      </c>
      <c r="N146" s="220"/>
      <c r="O146" s="213" t="str">
        <f t="shared" si="30"/>
        <v/>
      </c>
      <c r="P146" s="205">
        <v>27</v>
      </c>
      <c r="Q146" s="206" t="str">
        <f>O120&amp;"-"&amp;P146</f>
        <v>11-27</v>
      </c>
      <c r="R146" s="207" t="s">
        <v>507</v>
      </c>
      <c r="S146" s="209"/>
      <c r="T146" s="207">
        <f>IFERROR(VLOOKUP(Q146,エリアマスタ!$C$2:$I$2239,5,FALSE),"")</f>
        <v>203</v>
      </c>
      <c r="U146" s="208"/>
      <c r="V146" s="207">
        <f>IFERROR(VLOOKUP(Q146,エリアマスタ!$C$2:$I$2239,6,FALSE),"")</f>
        <v>35</v>
      </c>
      <c r="W146" s="209"/>
      <c r="X146" s="207">
        <f>IFERROR(VLOOKUP(Q146,エリアマスタ!$C$2:$I$2239,7,FALSE),"")</f>
        <v>238</v>
      </c>
      <c r="Y146" s="210">
        <f t="shared" si="28"/>
        <v>0</v>
      </c>
      <c r="Z146" s="211">
        <v>25</v>
      </c>
      <c r="AA146" s="220"/>
      <c r="AB146" s="213" t="str">
        <f t="shared" si="31"/>
        <v/>
      </c>
      <c r="AC146" s="205">
        <v>25</v>
      </c>
      <c r="AD146" s="206" t="str">
        <f>AB120&amp;"-"&amp;AC146</f>
        <v>12-25</v>
      </c>
      <c r="AE146" s="207" t="s">
        <v>535</v>
      </c>
      <c r="AF146" s="209"/>
      <c r="AG146" s="207">
        <f>IFERROR(VLOOKUP(AD146,エリアマスタ!$C$2:$I$2239,5,FALSE),"")</f>
        <v>68</v>
      </c>
      <c r="AH146" s="209"/>
      <c r="AI146" s="207">
        <f>IFERROR(VLOOKUP(AD146,エリアマスタ!$C$2:$I$2239,6,FALSE),"")</f>
        <v>372</v>
      </c>
      <c r="AJ146" s="208"/>
      <c r="AK146" s="207">
        <f>IFERROR(VLOOKUP(AD146,エリアマスタ!$C$2:$I$2239,7,FALSE),"")</f>
        <v>440</v>
      </c>
      <c r="AL146" s="214">
        <f t="shared" si="29"/>
        <v>0</v>
      </c>
      <c r="AM146" s="211">
        <v>25</v>
      </c>
      <c r="AN146" s="183"/>
    </row>
    <row r="147" spans="1:41" ht="13.5" customHeight="1">
      <c r="B147" s="204" t="str">
        <f t="shared" si="26"/>
        <v/>
      </c>
      <c r="C147" s="205">
        <v>26</v>
      </c>
      <c r="D147" s="206" t="str">
        <f>B120&amp;"-"&amp;C147</f>
        <v>10-26</v>
      </c>
      <c r="E147" s="207" t="s">
        <v>481</v>
      </c>
      <c r="F147" s="208"/>
      <c r="G147" s="207">
        <f>IFERROR(VLOOKUP(D147,エリアマスタ!$C$2:$I$2239,5,FALSE),"")</f>
        <v>180</v>
      </c>
      <c r="H147" s="209"/>
      <c r="I147" s="207">
        <f>IFERROR(VLOOKUP(D147,エリアマスタ!$C$2:$I$2239,6,FALSE),"")</f>
        <v>120</v>
      </c>
      <c r="J147" s="209"/>
      <c r="K147" s="207">
        <f>IFERROR(VLOOKUP(D147,エリアマスタ!$C$2:$I$2239,7,FALSE),"")</f>
        <v>300</v>
      </c>
      <c r="L147" s="210">
        <f t="shared" si="27"/>
        <v>0</v>
      </c>
      <c r="M147" s="215">
        <v>26</v>
      </c>
      <c r="N147" s="212"/>
      <c r="O147" s="213" t="str">
        <f t="shared" si="30"/>
        <v/>
      </c>
      <c r="P147" s="205">
        <v>29</v>
      </c>
      <c r="Q147" s="206" t="str">
        <f>O120&amp;"-"&amp;P147</f>
        <v>11-29</v>
      </c>
      <c r="R147" s="207" t="s">
        <v>509</v>
      </c>
      <c r="S147" s="209"/>
      <c r="T147" s="207">
        <f>IFERROR(VLOOKUP(Q147,エリアマスタ!$C$2:$I$2239,5,FALSE),"")</f>
        <v>153</v>
      </c>
      <c r="U147" s="208"/>
      <c r="V147" s="207">
        <f>IFERROR(VLOOKUP(Q147,エリアマスタ!$C$2:$I$2239,6,FALSE),"")</f>
        <v>13</v>
      </c>
      <c r="W147" s="209"/>
      <c r="X147" s="207">
        <f>IFERROR(VLOOKUP(Q147,エリアマスタ!$C$2:$I$2239,7,FALSE),"")</f>
        <v>166</v>
      </c>
      <c r="Y147" s="210">
        <f t="shared" si="28"/>
        <v>0</v>
      </c>
      <c r="Z147" s="215">
        <v>26</v>
      </c>
      <c r="AA147" s="212"/>
      <c r="AB147" s="213" t="str">
        <f t="shared" si="31"/>
        <v/>
      </c>
      <c r="AC147" s="205">
        <v>26</v>
      </c>
      <c r="AD147" s="206" t="str">
        <f>AB120&amp;"-"&amp;AC147</f>
        <v>12-26</v>
      </c>
      <c r="AE147" s="207" t="s">
        <v>3271</v>
      </c>
      <c r="AF147" s="209"/>
      <c r="AG147" s="207">
        <f>IFERROR(VLOOKUP(AD147,エリアマスタ!$C$2:$I$2239,5,FALSE),"")</f>
        <v>87</v>
      </c>
      <c r="AH147" s="209"/>
      <c r="AI147" s="207">
        <f>IFERROR(VLOOKUP(AD147,エリアマスタ!$C$2:$I$2239,6,FALSE),"")</f>
        <v>91</v>
      </c>
      <c r="AJ147" s="208"/>
      <c r="AK147" s="207">
        <f>IFERROR(VLOOKUP(AD147,エリアマスタ!$C$2:$I$2239,7,FALSE),"")</f>
        <v>178</v>
      </c>
      <c r="AL147" s="214">
        <f t="shared" si="29"/>
        <v>0</v>
      </c>
      <c r="AM147" s="215">
        <v>26</v>
      </c>
      <c r="AN147" s="183"/>
    </row>
    <row r="148" spans="1:41" ht="13.5" customHeight="1">
      <c r="B148" s="204" t="str">
        <f t="shared" si="26"/>
        <v/>
      </c>
      <c r="C148" s="205">
        <v>27</v>
      </c>
      <c r="D148" s="206" t="str">
        <f>B120&amp;"-"&amp;C148</f>
        <v>10-27</v>
      </c>
      <c r="E148" s="207" t="s">
        <v>482</v>
      </c>
      <c r="F148" s="208"/>
      <c r="G148" s="207">
        <f>IFERROR(VLOOKUP(D148,エリアマスタ!$C$2:$I$2239,5,FALSE),"")</f>
        <v>183</v>
      </c>
      <c r="H148" s="209"/>
      <c r="I148" s="207">
        <f>IFERROR(VLOOKUP(D148,エリアマスタ!$C$2:$I$2239,6,FALSE),"")</f>
        <v>78</v>
      </c>
      <c r="J148" s="209"/>
      <c r="K148" s="207">
        <f>IFERROR(VLOOKUP(D148,エリアマスタ!$C$2:$I$2239,7,FALSE),"")</f>
        <v>261</v>
      </c>
      <c r="L148" s="210">
        <f t="shared" si="27"/>
        <v>0</v>
      </c>
      <c r="M148" s="215">
        <v>27</v>
      </c>
      <c r="N148" s="212"/>
      <c r="O148" s="213" t="str">
        <f t="shared" si="30"/>
        <v/>
      </c>
      <c r="P148" s="205">
        <v>30</v>
      </c>
      <c r="Q148" s="206" t="str">
        <f>O120&amp;"-"&amp;P148</f>
        <v>11-30</v>
      </c>
      <c r="R148" s="207" t="s">
        <v>510</v>
      </c>
      <c r="S148" s="209"/>
      <c r="T148" s="207">
        <f>IFERROR(VLOOKUP(Q148,エリアマスタ!$C$2:$I$2239,5,FALSE),"")</f>
        <v>178</v>
      </c>
      <c r="U148" s="208"/>
      <c r="V148" s="207">
        <f>IFERROR(VLOOKUP(Q148,エリアマスタ!$C$2:$I$2239,6,FALSE),"")</f>
        <v>24</v>
      </c>
      <c r="W148" s="209"/>
      <c r="X148" s="207">
        <f>IFERROR(VLOOKUP(Q148,エリアマスタ!$C$2:$I$2239,7,FALSE),"")</f>
        <v>202</v>
      </c>
      <c r="Y148" s="210">
        <f t="shared" si="28"/>
        <v>0</v>
      </c>
      <c r="Z148" s="215">
        <v>27</v>
      </c>
      <c r="AA148" s="212"/>
      <c r="AB148" s="213" t="str">
        <f t="shared" si="31"/>
        <v/>
      </c>
      <c r="AC148" s="205"/>
      <c r="AD148" s="206"/>
      <c r="AE148" s="207"/>
      <c r="AF148" s="209"/>
      <c r="AG148" s="207" t="str">
        <f>IFERROR(VLOOKUP(AD148,エリアマスタ!$C$2:$I$2239,5,FALSE),"")</f>
        <v/>
      </c>
      <c r="AH148" s="209"/>
      <c r="AI148" s="207" t="str">
        <f>IFERROR(VLOOKUP(AD148,エリアマスタ!$C$2:$I$2239,6,FALSE),"")</f>
        <v/>
      </c>
      <c r="AJ148" s="209"/>
      <c r="AK148" s="207" t="str">
        <f>IFERROR(VLOOKUP(AD148,エリアマスタ!$C$2:$I$2239,7,FALSE),"")</f>
        <v/>
      </c>
      <c r="AL148" s="214">
        <f t="shared" si="29"/>
        <v>0</v>
      </c>
      <c r="AM148" s="215">
        <v>27</v>
      </c>
      <c r="AN148" s="183"/>
    </row>
    <row r="149" spans="1:41" ht="13.5" customHeight="1">
      <c r="B149" s="204" t="str">
        <f t="shared" si="26"/>
        <v/>
      </c>
      <c r="C149" s="205">
        <v>28</v>
      </c>
      <c r="D149" s="206" t="str">
        <f>B120&amp;"-"&amp;C149</f>
        <v>10-28</v>
      </c>
      <c r="E149" s="207" t="s">
        <v>483</v>
      </c>
      <c r="F149" s="221"/>
      <c r="G149" s="207">
        <f>IFERROR(VLOOKUP(D149,エリアマスタ!$C$2:$I$2239,5,FALSE),"")</f>
        <v>158</v>
      </c>
      <c r="H149" s="209"/>
      <c r="I149" s="207">
        <f>IFERROR(VLOOKUP(D149,エリアマスタ!$C$2:$I$2239,6,FALSE),"")</f>
        <v>270</v>
      </c>
      <c r="J149" s="209"/>
      <c r="K149" s="207">
        <f>IFERROR(VLOOKUP(D149,エリアマスタ!$C$2:$I$2239,7,FALSE),"")</f>
        <v>428</v>
      </c>
      <c r="L149" s="210">
        <f t="shared" si="27"/>
        <v>0</v>
      </c>
      <c r="M149" s="211">
        <v>28</v>
      </c>
      <c r="N149" s="212"/>
      <c r="O149" s="213" t="str">
        <f t="shared" si="30"/>
        <v/>
      </c>
      <c r="P149" s="205">
        <v>31</v>
      </c>
      <c r="Q149" s="206" t="str">
        <f>O120&amp;"-"&amp;P149</f>
        <v>11-31</v>
      </c>
      <c r="R149" s="207" t="s">
        <v>511</v>
      </c>
      <c r="S149" s="221"/>
      <c r="T149" s="207">
        <f>IFERROR(VLOOKUP(Q149,エリアマスタ!$C$2:$I$2239,5,FALSE),"")</f>
        <v>432</v>
      </c>
      <c r="U149" s="208"/>
      <c r="V149" s="207">
        <f>IFERROR(VLOOKUP(Q149,エリアマスタ!$C$2:$I$2239,6,FALSE),"")</f>
        <v>97</v>
      </c>
      <c r="W149" s="209"/>
      <c r="X149" s="207">
        <f>IFERROR(VLOOKUP(Q149,エリアマスタ!$C$2:$I$2239,7,FALSE),"")</f>
        <v>529</v>
      </c>
      <c r="Y149" s="210">
        <f t="shared" si="28"/>
        <v>0</v>
      </c>
      <c r="Z149" s="211">
        <v>28</v>
      </c>
      <c r="AA149" s="212"/>
      <c r="AB149" s="213" t="str">
        <f t="shared" si="31"/>
        <v/>
      </c>
      <c r="AC149" s="205"/>
      <c r="AD149" s="206"/>
      <c r="AE149" s="207"/>
      <c r="AF149" s="209"/>
      <c r="AG149" s="207" t="str">
        <f>IFERROR(VLOOKUP(AD149,エリアマスタ!$C$2:$I$2239,5,FALSE),"")</f>
        <v/>
      </c>
      <c r="AH149" s="209"/>
      <c r="AI149" s="207" t="str">
        <f>IFERROR(VLOOKUP(AD149,エリアマスタ!$C$2:$I$2239,6,FALSE),"")</f>
        <v/>
      </c>
      <c r="AJ149" s="209"/>
      <c r="AK149" s="207" t="str">
        <f>IFERROR(VLOOKUP(AD149,エリアマスタ!$C$2:$I$2239,7,FALSE),"")</f>
        <v/>
      </c>
      <c r="AL149" s="214">
        <f t="shared" si="29"/>
        <v>0</v>
      </c>
      <c r="AM149" s="211">
        <v>28</v>
      </c>
      <c r="AN149" s="183"/>
    </row>
    <row r="150" spans="1:41" ht="13.5" customHeight="1">
      <c r="B150" s="204" t="str">
        <f t="shared" si="26"/>
        <v/>
      </c>
      <c r="C150" s="205">
        <v>29</v>
      </c>
      <c r="D150" s="206" t="str">
        <f>B120&amp;"-"&amp;C150</f>
        <v>10-29</v>
      </c>
      <c r="E150" s="207" t="s">
        <v>15</v>
      </c>
      <c r="F150" s="221"/>
      <c r="G150" s="207">
        <f>IFERROR(VLOOKUP(D150,エリアマスタ!$C$2:$I$2239,5,FALSE),"")</f>
        <v>85</v>
      </c>
      <c r="H150" s="209"/>
      <c r="I150" s="207">
        <f>IFERROR(VLOOKUP(D150,エリアマスタ!$C$2:$I$2239,6,FALSE),"")</f>
        <v>296</v>
      </c>
      <c r="J150" s="209"/>
      <c r="K150" s="207">
        <f>IFERROR(VLOOKUP(D150,エリアマスタ!$C$2:$I$2239,7,FALSE),"")</f>
        <v>381</v>
      </c>
      <c r="L150" s="210">
        <f t="shared" si="27"/>
        <v>0</v>
      </c>
      <c r="M150" s="215">
        <v>29</v>
      </c>
      <c r="N150" s="212"/>
      <c r="O150" s="213" t="str">
        <f t="shared" si="30"/>
        <v/>
      </c>
      <c r="P150" s="205">
        <v>32</v>
      </c>
      <c r="Q150" s="206" t="str">
        <f>O120&amp;"-"&amp;P150</f>
        <v>11-32</v>
      </c>
      <c r="R150" s="207" t="s">
        <v>512</v>
      </c>
      <c r="S150" s="221"/>
      <c r="T150" s="207">
        <f>IFERROR(VLOOKUP(Q150,エリアマスタ!$C$2:$I$2239,5,FALSE),"")</f>
        <v>381</v>
      </c>
      <c r="U150" s="208"/>
      <c r="V150" s="207">
        <f>IFERROR(VLOOKUP(Q150,エリアマスタ!$C$2:$I$2239,6,FALSE),"")</f>
        <v>99</v>
      </c>
      <c r="W150" s="209"/>
      <c r="X150" s="207">
        <f>IFERROR(VLOOKUP(Q150,エリアマスタ!$C$2:$I$2239,7,FALSE),"")</f>
        <v>480</v>
      </c>
      <c r="Y150" s="210">
        <f t="shared" si="28"/>
        <v>0</v>
      </c>
      <c r="Z150" s="215">
        <v>29</v>
      </c>
      <c r="AA150" s="212"/>
      <c r="AB150" s="213" t="str">
        <f t="shared" si="31"/>
        <v/>
      </c>
      <c r="AC150" s="205"/>
      <c r="AD150" s="206"/>
      <c r="AE150" s="207"/>
      <c r="AF150" s="209"/>
      <c r="AG150" s="207" t="str">
        <f>IFERROR(VLOOKUP(AD150,エリアマスタ!$C$2:$I$2239,5,FALSE),"")</f>
        <v/>
      </c>
      <c r="AH150" s="209"/>
      <c r="AI150" s="207" t="str">
        <f>IFERROR(VLOOKUP(AD150,エリアマスタ!$C$2:$I$2239,6,FALSE),"")</f>
        <v/>
      </c>
      <c r="AJ150" s="209"/>
      <c r="AK150" s="207" t="str">
        <f>IFERROR(VLOOKUP(AD150,エリアマスタ!$C$2:$I$2239,7,FALSE),"")</f>
        <v/>
      </c>
      <c r="AL150" s="214">
        <f t="shared" si="29"/>
        <v>0</v>
      </c>
      <c r="AM150" s="215">
        <v>29</v>
      </c>
    </row>
    <row r="151" spans="1:41" ht="13.5" customHeight="1">
      <c r="B151" s="204" t="str">
        <f t="shared" si="26"/>
        <v/>
      </c>
      <c r="C151" s="205">
        <v>30</v>
      </c>
      <c r="D151" s="206" t="str">
        <f>B120&amp;"-"&amp;C151</f>
        <v>10-30</v>
      </c>
      <c r="E151" s="207" t="s">
        <v>484</v>
      </c>
      <c r="F151" s="221"/>
      <c r="G151" s="207">
        <f>IFERROR(VLOOKUP(D151,エリアマスタ!$C$2:$I$2239,5,FALSE),"")</f>
        <v>332</v>
      </c>
      <c r="H151" s="209"/>
      <c r="I151" s="207">
        <f>IFERROR(VLOOKUP(D151,エリアマスタ!$C$2:$I$2239,6,FALSE),"")</f>
        <v>65</v>
      </c>
      <c r="J151" s="209"/>
      <c r="K151" s="207">
        <f>IFERROR(VLOOKUP(D151,エリアマスタ!$C$2:$I$2239,7,FALSE),"")</f>
        <v>397</v>
      </c>
      <c r="L151" s="210">
        <f t="shared" si="27"/>
        <v>0</v>
      </c>
      <c r="M151" s="215">
        <v>30</v>
      </c>
      <c r="N151" s="212"/>
      <c r="O151" s="213" t="str">
        <f t="shared" si="30"/>
        <v/>
      </c>
      <c r="P151" s="205">
        <v>33</v>
      </c>
      <c r="Q151" s="206" t="str">
        <f>O120&amp;"-"&amp;P151</f>
        <v>11-33</v>
      </c>
      <c r="R151" s="207" t="s">
        <v>513</v>
      </c>
      <c r="S151" s="221"/>
      <c r="T151" s="207">
        <f>IFERROR(VLOOKUP(Q151,エリアマスタ!$C$2:$I$2239,5,FALSE),"")</f>
        <v>505</v>
      </c>
      <c r="U151" s="208"/>
      <c r="V151" s="207">
        <f>IFERROR(VLOOKUP(Q151,エリアマスタ!$C$2:$I$2239,6,FALSE),"")</f>
        <v>373</v>
      </c>
      <c r="W151" s="209"/>
      <c r="X151" s="207">
        <f>IFERROR(VLOOKUP(Q151,エリアマスタ!$C$2:$I$2239,7,FALSE),"")</f>
        <v>878</v>
      </c>
      <c r="Y151" s="210">
        <f t="shared" si="28"/>
        <v>0</v>
      </c>
      <c r="Z151" s="215">
        <v>30</v>
      </c>
      <c r="AA151" s="212"/>
      <c r="AB151" s="213" t="str">
        <f t="shared" si="31"/>
        <v/>
      </c>
      <c r="AC151" s="205"/>
      <c r="AD151" s="206"/>
      <c r="AE151" s="207"/>
      <c r="AF151" s="209"/>
      <c r="AG151" s="207" t="str">
        <f>IFERROR(VLOOKUP(AD151,エリアマスタ!$C$2:$I$2239,5,FALSE),"")</f>
        <v/>
      </c>
      <c r="AH151" s="209"/>
      <c r="AI151" s="207" t="str">
        <f>IFERROR(VLOOKUP(AD151,エリアマスタ!$C$2:$I$2239,6,FALSE),"")</f>
        <v/>
      </c>
      <c r="AJ151" s="209"/>
      <c r="AK151" s="207" t="str">
        <f>IFERROR(VLOOKUP(AD151,エリアマスタ!$C$2:$I$2239,7,FALSE),"")</f>
        <v/>
      </c>
      <c r="AL151" s="214">
        <f t="shared" si="29"/>
        <v>0</v>
      </c>
      <c r="AM151" s="215">
        <v>30</v>
      </c>
    </row>
    <row r="152" spans="1:41" ht="13.5" customHeight="1">
      <c r="B152" s="204" t="str">
        <f t="shared" si="26"/>
        <v/>
      </c>
      <c r="C152" s="205">
        <v>31</v>
      </c>
      <c r="D152" s="206" t="str">
        <f>B120&amp;"-"&amp;C152</f>
        <v>10-31</v>
      </c>
      <c r="E152" s="207" t="s">
        <v>17</v>
      </c>
      <c r="F152" s="221"/>
      <c r="G152" s="207">
        <f>IFERROR(VLOOKUP(D152,エリアマスタ!$C$2:$I$2239,5,FALSE),"")</f>
        <v>216</v>
      </c>
      <c r="H152" s="209"/>
      <c r="I152" s="207">
        <f>IFERROR(VLOOKUP(D152,エリアマスタ!$C$2:$I$2239,6,FALSE),"")</f>
        <v>39</v>
      </c>
      <c r="J152" s="209"/>
      <c r="K152" s="207">
        <f>IFERROR(VLOOKUP(D152,エリアマスタ!$C$2:$I$2239,7,FALSE),"")</f>
        <v>255</v>
      </c>
      <c r="L152" s="210">
        <f t="shared" si="27"/>
        <v>0</v>
      </c>
      <c r="M152" s="211">
        <v>31</v>
      </c>
      <c r="N152" s="212"/>
      <c r="O152" s="213" t="str">
        <f t="shared" si="30"/>
        <v/>
      </c>
      <c r="P152" s="205">
        <v>35</v>
      </c>
      <c r="Q152" s="206" t="str">
        <f>O120&amp;"-"&amp;P152</f>
        <v>11-35</v>
      </c>
      <c r="R152" s="207" t="s">
        <v>839</v>
      </c>
      <c r="S152" s="221"/>
      <c r="T152" s="207">
        <f>IFERROR(VLOOKUP(Q152,エリアマスタ!$C$2:$I$2239,5,FALSE),"")</f>
        <v>160</v>
      </c>
      <c r="U152" s="208"/>
      <c r="V152" s="207">
        <f>IFERROR(VLOOKUP(Q152,エリアマスタ!$C$2:$I$2239,6,FALSE),"")</f>
        <v>115</v>
      </c>
      <c r="W152" s="209"/>
      <c r="X152" s="207">
        <f>IFERROR(VLOOKUP(Q152,エリアマスタ!$C$2:$I$2239,7,FALSE),"")</f>
        <v>275</v>
      </c>
      <c r="Y152" s="210">
        <f t="shared" si="28"/>
        <v>0</v>
      </c>
      <c r="Z152" s="211">
        <v>31</v>
      </c>
      <c r="AA152" s="212"/>
      <c r="AB152" s="213" t="str">
        <f t="shared" si="31"/>
        <v/>
      </c>
      <c r="AC152" s="205"/>
      <c r="AD152" s="206"/>
      <c r="AE152" s="207"/>
      <c r="AF152" s="209"/>
      <c r="AG152" s="207" t="str">
        <f>IFERROR(VLOOKUP(AD152,エリアマスタ!$C$2:$I$2239,5,FALSE),"")</f>
        <v/>
      </c>
      <c r="AH152" s="209"/>
      <c r="AI152" s="207" t="str">
        <f>IFERROR(VLOOKUP(AD152,エリアマスタ!$C$2:$I$2239,6,FALSE),"")</f>
        <v/>
      </c>
      <c r="AJ152" s="209"/>
      <c r="AK152" s="207" t="str">
        <f>IFERROR(VLOOKUP(AD152,エリアマスタ!$C$2:$I$2239,7,FALSE),"")</f>
        <v/>
      </c>
      <c r="AL152" s="214">
        <f t="shared" si="29"/>
        <v>0</v>
      </c>
      <c r="AM152" s="211">
        <v>31</v>
      </c>
    </row>
    <row r="153" spans="1:41" ht="13.5" customHeight="1">
      <c r="B153" s="204" t="str">
        <f t="shared" si="26"/>
        <v/>
      </c>
      <c r="C153" s="205">
        <v>32</v>
      </c>
      <c r="D153" s="206" t="str">
        <f>B120&amp;"-"&amp;C153</f>
        <v>10-32</v>
      </c>
      <c r="E153" s="207" t="s">
        <v>485</v>
      </c>
      <c r="F153" s="221"/>
      <c r="G153" s="207">
        <f>IFERROR(VLOOKUP(D153,エリアマスタ!$C$2:$I$2239,5,FALSE),"")</f>
        <v>145</v>
      </c>
      <c r="H153" s="209"/>
      <c r="I153" s="207">
        <f>IFERROR(VLOOKUP(D153,エリアマスタ!$C$2:$I$2239,6,FALSE),"")</f>
        <v>302</v>
      </c>
      <c r="J153" s="209"/>
      <c r="K153" s="207">
        <f>IFERROR(VLOOKUP(D153,エリアマスタ!$C$2:$I$2239,7,FALSE),"")</f>
        <v>447</v>
      </c>
      <c r="L153" s="210">
        <f t="shared" si="27"/>
        <v>0</v>
      </c>
      <c r="M153" s="215">
        <v>32</v>
      </c>
      <c r="N153" s="212"/>
      <c r="O153" s="213" t="str">
        <f t="shared" si="30"/>
        <v/>
      </c>
      <c r="P153" s="205">
        <v>36</v>
      </c>
      <c r="Q153" s="206" t="str">
        <f>O120&amp;"-"&amp;P153</f>
        <v>11-36</v>
      </c>
      <c r="R153" s="207" t="s">
        <v>840</v>
      </c>
      <c r="S153" s="221"/>
      <c r="T153" s="207">
        <f>IFERROR(VLOOKUP(Q153,エリアマスタ!$C$2:$I$2239,5,FALSE),"")</f>
        <v>207</v>
      </c>
      <c r="U153" s="209"/>
      <c r="V153" s="207">
        <f>IFERROR(VLOOKUP(Q153,エリアマスタ!$C$2:$I$2239,6,FALSE),"")</f>
        <v>98</v>
      </c>
      <c r="W153" s="209"/>
      <c r="X153" s="207">
        <f>IFERROR(VLOOKUP(Q153,エリアマスタ!$C$2:$I$2239,7,FALSE),"")</f>
        <v>305</v>
      </c>
      <c r="Y153" s="210">
        <f t="shared" si="28"/>
        <v>0</v>
      </c>
      <c r="Z153" s="211">
        <v>32</v>
      </c>
      <c r="AA153" s="212"/>
      <c r="AB153" s="213" t="str">
        <f t="shared" si="31"/>
        <v/>
      </c>
      <c r="AC153" s="205"/>
      <c r="AD153" s="206"/>
      <c r="AE153" s="207"/>
      <c r="AF153" s="222"/>
      <c r="AG153" s="207" t="str">
        <f>IFERROR(VLOOKUP(AD153,エリアマスタ!$C$2:$I$2239,5,FALSE),"")</f>
        <v/>
      </c>
      <c r="AH153" s="209"/>
      <c r="AI153" s="207" t="str">
        <f>IFERROR(VLOOKUP(AD153,エリアマスタ!$C$2:$I$2239,6,FALSE),"")</f>
        <v/>
      </c>
      <c r="AJ153" s="209"/>
      <c r="AK153" s="207" t="str">
        <f>IFERROR(VLOOKUP(AD153,エリアマスタ!$C$2:$I$2239,7,FALSE),"")</f>
        <v/>
      </c>
      <c r="AL153" s="214">
        <f t="shared" si="29"/>
        <v>0</v>
      </c>
      <c r="AM153" s="215">
        <v>32</v>
      </c>
    </row>
    <row r="154" spans="1:41" ht="13.5" customHeight="1">
      <c r="B154" s="204" t="str">
        <f t="shared" si="26"/>
        <v/>
      </c>
      <c r="C154" s="205">
        <v>33</v>
      </c>
      <c r="D154" s="206" t="str">
        <f>B120&amp;"-"&amp;C154</f>
        <v>10-33</v>
      </c>
      <c r="E154" s="207" t="s">
        <v>486</v>
      </c>
      <c r="F154" s="221"/>
      <c r="G154" s="207">
        <f>IFERROR(VLOOKUP(D154,エリアマスタ!$C$2:$I$2239,5,FALSE),"")</f>
        <v>229</v>
      </c>
      <c r="H154" s="209"/>
      <c r="I154" s="207">
        <f>IFERROR(VLOOKUP(D154,エリアマスタ!$C$2:$I$2239,6,FALSE),"")</f>
        <v>20</v>
      </c>
      <c r="J154" s="209"/>
      <c r="K154" s="207">
        <f>IFERROR(VLOOKUP(D154,エリアマスタ!$C$2:$I$2239,7,FALSE),"")</f>
        <v>249</v>
      </c>
      <c r="L154" s="210">
        <f t="shared" si="27"/>
        <v>0</v>
      </c>
      <c r="M154" s="215">
        <v>33</v>
      </c>
      <c r="N154" s="212"/>
      <c r="O154" s="213" t="str">
        <f t="shared" si="30"/>
        <v/>
      </c>
      <c r="P154" s="205">
        <v>37</v>
      </c>
      <c r="Q154" s="206" t="str">
        <f>O120&amp;"-"&amp;P154</f>
        <v>11-37</v>
      </c>
      <c r="R154" s="207" t="s">
        <v>841</v>
      </c>
      <c r="S154" s="221"/>
      <c r="T154" s="207">
        <f>IFERROR(VLOOKUP(Q154,エリアマスタ!$C$2:$I$2239,5,FALSE),"")</f>
        <v>195</v>
      </c>
      <c r="U154" s="209"/>
      <c r="V154" s="207">
        <f>IFERROR(VLOOKUP(Q154,エリアマスタ!$C$2:$I$2239,6,FALSE),"")</f>
        <v>180</v>
      </c>
      <c r="W154" s="209"/>
      <c r="X154" s="207">
        <f>IFERROR(VLOOKUP(Q154,エリアマスタ!$C$2:$I$2239,7,FALSE),"")</f>
        <v>375</v>
      </c>
      <c r="Y154" s="210">
        <f t="shared" si="28"/>
        <v>0</v>
      </c>
      <c r="Z154" s="211">
        <v>33</v>
      </c>
      <c r="AA154" s="212"/>
      <c r="AB154" s="213" t="str">
        <f t="shared" si="31"/>
        <v/>
      </c>
      <c r="AC154" s="205"/>
      <c r="AD154" s="206"/>
      <c r="AE154" s="207"/>
      <c r="AF154" s="223"/>
      <c r="AG154" s="207" t="str">
        <f>IFERROR(VLOOKUP(AD154,エリアマスタ!$C$2:$I$2239,5,FALSE),"")</f>
        <v/>
      </c>
      <c r="AH154" s="209"/>
      <c r="AI154" s="207" t="str">
        <f>IFERROR(VLOOKUP(AD154,エリアマスタ!$C$2:$I$2239,6,FALSE),"")</f>
        <v/>
      </c>
      <c r="AJ154" s="209"/>
      <c r="AK154" s="207" t="str">
        <f>IFERROR(VLOOKUP(AD154,エリアマスタ!$C$2:$I$2239,7,FALSE),"")</f>
        <v/>
      </c>
      <c r="AL154" s="214">
        <f t="shared" si="29"/>
        <v>0</v>
      </c>
      <c r="AM154" s="215">
        <v>33</v>
      </c>
    </row>
    <row r="155" spans="1:41" ht="13.5" customHeight="1">
      <c r="B155" s="204" t="str">
        <f t="shared" si="26"/>
        <v/>
      </c>
      <c r="C155" s="205"/>
      <c r="D155" s="206"/>
      <c r="E155" s="207"/>
      <c r="F155" s="221"/>
      <c r="G155" s="207" t="str">
        <f>IFERROR(VLOOKUP(D155,エリアマスタ!$C$2:$I$2239,5,FALSE),"")</f>
        <v/>
      </c>
      <c r="H155" s="209"/>
      <c r="I155" s="207" t="str">
        <f>IFERROR(VLOOKUP(D155,エリアマスタ!$C$2:$I$2239,6,FALSE),"")</f>
        <v/>
      </c>
      <c r="J155" s="209"/>
      <c r="K155" s="207" t="str">
        <f>IFERROR(VLOOKUP(D155,エリアマスタ!$C$2:$I$2239,7,FALSE),"")</f>
        <v/>
      </c>
      <c r="L155" s="210">
        <f t="shared" ref="L155" si="32">IF(F155="●",G155,0)+IF(H155="●",I155,0)+IF(J155="●",K155,0)</f>
        <v>0</v>
      </c>
      <c r="M155" s="211">
        <v>40</v>
      </c>
      <c r="N155" s="212"/>
      <c r="O155" s="213" t="str">
        <f t="shared" si="30"/>
        <v/>
      </c>
      <c r="P155" s="205"/>
      <c r="Q155" s="206"/>
      <c r="R155" s="207"/>
      <c r="S155" s="221"/>
      <c r="T155" s="207" t="str">
        <f>IFERROR(VLOOKUP(Q155,エリアマスタ!$C$2:$I$2239,5,FALSE),"")</f>
        <v/>
      </c>
      <c r="U155" s="209"/>
      <c r="V155" s="207" t="str">
        <f>IFERROR(VLOOKUP(Q155,エリアマスタ!$C$2:$I$2239,6,FALSE),"")</f>
        <v/>
      </c>
      <c r="W155" s="209"/>
      <c r="X155" s="207" t="str">
        <f>IFERROR(VLOOKUP(Q155,エリアマスタ!$C$2:$I$2239,7,FALSE),"")</f>
        <v/>
      </c>
      <c r="Y155" s="210">
        <f t="shared" ref="Y155" si="33">IF(S155="●",T155,0)+IF(U155="●",V155,0)+IF(W155="●",X155,0)</f>
        <v>0</v>
      </c>
      <c r="Z155" s="211">
        <v>40</v>
      </c>
      <c r="AA155" s="212"/>
      <c r="AB155" s="213" t="str">
        <f t="shared" si="31"/>
        <v/>
      </c>
      <c r="AC155" s="205"/>
      <c r="AD155" s="206"/>
      <c r="AE155" s="207"/>
      <c r="AF155" s="223"/>
      <c r="AG155" s="207" t="str">
        <f>IFERROR(VLOOKUP(AD155,エリアマスタ!$C$2:$I$2239,5,FALSE),"")</f>
        <v/>
      </c>
      <c r="AH155" s="209"/>
      <c r="AI155" s="207" t="str">
        <f>IFERROR(VLOOKUP(AD155,エリアマスタ!$C$2:$I$2239,6,FALSE),"")</f>
        <v/>
      </c>
      <c r="AJ155" s="209"/>
      <c r="AK155" s="207" t="str">
        <f>IFERROR(VLOOKUP(AD155,エリアマスタ!$C$2:$I$2239,7,FALSE),"")</f>
        <v/>
      </c>
      <c r="AL155" s="214">
        <f t="shared" si="29"/>
        <v>0</v>
      </c>
      <c r="AM155" s="211">
        <v>40</v>
      </c>
    </row>
    <row r="156" spans="1:41" s="237" customFormat="1" ht="13.5" customHeight="1">
      <c r="A156" s="184"/>
      <c r="B156" s="329" t="s">
        <v>60</v>
      </c>
      <c r="C156" s="330"/>
      <c r="D156" s="224"/>
      <c r="E156" s="225"/>
      <c r="F156" s="226"/>
      <c r="G156" s="227">
        <f>SUM(G122:G155)</f>
        <v>5205</v>
      </c>
      <c r="H156" s="228"/>
      <c r="I156" s="227">
        <f>SUM(I122:I155)</f>
        <v>6263</v>
      </c>
      <c r="J156" s="228"/>
      <c r="K156" s="227">
        <f>SUM(K122:K155)</f>
        <v>11468</v>
      </c>
      <c r="L156" s="227">
        <f>SUM(L122:L155)</f>
        <v>0</v>
      </c>
      <c r="M156" s="229"/>
      <c r="N156" s="212"/>
      <c r="O156" s="331" t="s">
        <v>60</v>
      </c>
      <c r="P156" s="332"/>
      <c r="Q156" s="230"/>
      <c r="R156" s="207"/>
      <c r="S156" s="231"/>
      <c r="T156" s="227">
        <f>SUM(T122:T155)</f>
        <v>7173</v>
      </c>
      <c r="U156" s="228"/>
      <c r="V156" s="227">
        <f>SUM(V122:V155)</f>
        <v>5226</v>
      </c>
      <c r="W156" s="228"/>
      <c r="X156" s="227">
        <f>SUM(X122:X155)</f>
        <v>12399</v>
      </c>
      <c r="Y156" s="227">
        <f>SUM(Y122:Y155)</f>
        <v>0</v>
      </c>
      <c r="Z156" s="232"/>
      <c r="AA156" s="212"/>
      <c r="AB156" s="331" t="s">
        <v>60</v>
      </c>
      <c r="AC156" s="332"/>
      <c r="AD156" s="230"/>
      <c r="AE156" s="233"/>
      <c r="AF156" s="234"/>
      <c r="AG156" s="227">
        <f>SUM(AG122:AG155)</f>
        <v>3207</v>
      </c>
      <c r="AH156" s="228"/>
      <c r="AI156" s="227">
        <f>SUM(AI122:AI155)</f>
        <v>6037</v>
      </c>
      <c r="AJ156" s="228"/>
      <c r="AK156" s="227">
        <f>SUM(AK122:AK155)</f>
        <v>9244</v>
      </c>
      <c r="AL156" s="227">
        <f>SUM(AL122:AL155)</f>
        <v>0</v>
      </c>
      <c r="AM156" s="235"/>
      <c r="AN156" s="236"/>
    </row>
    <row r="158" spans="1:41" ht="13.5" customHeight="1">
      <c r="B158" s="320">
        <f>VLOOKUP(E158,地区マスタ!$A$2:$C$159,2,FALSE)</f>
        <v>13</v>
      </c>
      <c r="C158" s="321"/>
      <c r="D158" s="188"/>
      <c r="E158" s="189" t="s">
        <v>3190</v>
      </c>
      <c r="F158" s="288"/>
      <c r="G158" s="191"/>
      <c r="H158" s="191"/>
      <c r="I158" s="191"/>
      <c r="J158" s="191"/>
      <c r="K158" s="191"/>
      <c r="L158" s="289"/>
      <c r="M158" s="192"/>
      <c r="N158" s="193"/>
      <c r="O158" s="320">
        <f>VLOOKUP(R158,地区マスタ!$A$2:$C$159,2,FALSE)</f>
        <v>14</v>
      </c>
      <c r="P158" s="321"/>
      <c r="Q158" s="188"/>
      <c r="R158" s="189" t="s">
        <v>3191</v>
      </c>
      <c r="S158" s="288"/>
      <c r="T158" s="191"/>
      <c r="U158" s="191"/>
      <c r="V158" s="191"/>
      <c r="W158" s="191"/>
      <c r="X158" s="191"/>
      <c r="Y158" s="289"/>
      <c r="Z158" s="192"/>
      <c r="AA158" s="193"/>
      <c r="AB158" s="320">
        <f>VLOOKUP(AE158,地区マスタ!$A$2:$C$159,2,FALSE)</f>
        <v>15</v>
      </c>
      <c r="AC158" s="321"/>
      <c r="AD158" s="188"/>
      <c r="AE158" s="189" t="s">
        <v>3192</v>
      </c>
      <c r="AF158" s="288"/>
      <c r="AG158" s="191"/>
      <c r="AH158" s="191"/>
      <c r="AI158" s="191"/>
      <c r="AJ158" s="191"/>
      <c r="AK158" s="191"/>
      <c r="AL158" s="289"/>
      <c r="AM158" s="192"/>
    </row>
    <row r="159" spans="1:41" s="203" customFormat="1" ht="13.5" customHeight="1">
      <c r="A159" s="184"/>
      <c r="B159" s="322" t="s">
        <v>1557</v>
      </c>
      <c r="C159" s="323"/>
      <c r="D159" s="194" t="s">
        <v>1558</v>
      </c>
      <c r="E159" s="195" t="s">
        <v>2126</v>
      </c>
      <c r="F159" s="196"/>
      <c r="G159" s="197" t="s">
        <v>39</v>
      </c>
      <c r="H159" s="198"/>
      <c r="I159" s="197" t="s">
        <v>40</v>
      </c>
      <c r="J159" s="198"/>
      <c r="K159" s="197" t="s">
        <v>41</v>
      </c>
      <c r="L159" s="199" t="s">
        <v>42</v>
      </c>
      <c r="M159" s="199" t="s">
        <v>176</v>
      </c>
      <c r="N159" s="193"/>
      <c r="O159" s="324" t="s">
        <v>1557</v>
      </c>
      <c r="P159" s="325"/>
      <c r="Q159" s="194" t="s">
        <v>1558</v>
      </c>
      <c r="R159" s="200" t="s">
        <v>2126</v>
      </c>
      <c r="S159" s="198"/>
      <c r="T159" s="197" t="s">
        <v>39</v>
      </c>
      <c r="U159" s="198"/>
      <c r="V159" s="197" t="s">
        <v>40</v>
      </c>
      <c r="W159" s="198"/>
      <c r="X159" s="197" t="s">
        <v>41</v>
      </c>
      <c r="Y159" s="199" t="s">
        <v>42</v>
      </c>
      <c r="Z159" s="199" t="s">
        <v>176</v>
      </c>
      <c r="AA159" s="193"/>
      <c r="AB159" s="324" t="s">
        <v>1557</v>
      </c>
      <c r="AC159" s="325"/>
      <c r="AD159" s="194" t="s">
        <v>1558</v>
      </c>
      <c r="AE159" s="200" t="s">
        <v>2126</v>
      </c>
      <c r="AF159" s="198"/>
      <c r="AG159" s="197" t="s">
        <v>39</v>
      </c>
      <c r="AH159" s="198"/>
      <c r="AI159" s="197" t="s">
        <v>40</v>
      </c>
      <c r="AJ159" s="198"/>
      <c r="AK159" s="197" t="s">
        <v>41</v>
      </c>
      <c r="AL159" s="199" t="s">
        <v>42</v>
      </c>
      <c r="AM159" s="199" t="s">
        <v>176</v>
      </c>
      <c r="AN159" s="201"/>
      <c r="AO159" s="202"/>
    </row>
    <row r="160" spans="1:41" ht="13.5" customHeight="1">
      <c r="B160" s="204" t="str">
        <f t="shared" ref="B160:B197" si="34">IF(L160&gt;1,"●","")</f>
        <v/>
      </c>
      <c r="C160" s="205">
        <v>1</v>
      </c>
      <c r="D160" s="206" t="str">
        <f>B158&amp;"-"&amp;C160</f>
        <v>13-1</v>
      </c>
      <c r="E160" s="207" t="s">
        <v>536</v>
      </c>
      <c r="F160" s="208"/>
      <c r="G160" s="207">
        <f>IFERROR(VLOOKUP(D160,エリアマスタ!$C$2:$I$2239,5,FALSE),"")</f>
        <v>209</v>
      </c>
      <c r="H160" s="209"/>
      <c r="I160" s="207">
        <f>IFERROR(VLOOKUP(D160,エリアマスタ!$C$2:$I$2239,6,FALSE),"")</f>
        <v>161</v>
      </c>
      <c r="J160" s="209"/>
      <c r="K160" s="207">
        <f>IFERROR(VLOOKUP(D160,エリアマスタ!$C$2:$I$2239,7,FALSE),"")</f>
        <v>370</v>
      </c>
      <c r="L160" s="210">
        <f t="shared" ref="L160:L187" si="35">IF(OR(OR(AND(F160="●", H160="●"),AND(F160="●", J160="●")),AND(H160="●", J160="●")),"エラー",IF(F160="●",G160,0)+IF(H160="●",I160,0)+IF(J160="●",K160,0))</f>
        <v>0</v>
      </c>
      <c r="M160" s="211">
        <v>1</v>
      </c>
      <c r="N160" s="212"/>
      <c r="O160" s="213" t="str">
        <f>IF(Y160&gt;1,"●","")</f>
        <v/>
      </c>
      <c r="P160" s="205">
        <v>1</v>
      </c>
      <c r="Q160" s="206" t="str">
        <f>O158&amp;"-"&amp;P160</f>
        <v>14-1</v>
      </c>
      <c r="R160" s="207" t="s">
        <v>563</v>
      </c>
      <c r="S160" s="209"/>
      <c r="T160" s="207">
        <f>IFERROR(VLOOKUP(Q160,エリアマスタ!$C$2:$I$2239,5,FALSE),"")</f>
        <v>131</v>
      </c>
      <c r="U160" s="208"/>
      <c r="V160" s="207">
        <f>IFERROR(VLOOKUP(Q160,エリアマスタ!$C$2:$I$2239,6,FALSE),"")</f>
        <v>197</v>
      </c>
      <c r="W160" s="209"/>
      <c r="X160" s="207">
        <f>IFERROR(VLOOKUP(Q160,エリアマスタ!$C$2:$I$2239,7,FALSE),"")</f>
        <v>328</v>
      </c>
      <c r="Y160" s="210">
        <f t="shared" ref="Y160:Y194" si="36">IF(OR(OR(AND(S160="●", U160="●"),AND(S160="●", W160="●")),AND(U160="●", W160="●")),"エラー",IF(S160="●",T160,0)+IF(U160="●",V160,0)+IF(W160="●",X160,0))</f>
        <v>0</v>
      </c>
      <c r="Z160" s="211">
        <v>1</v>
      </c>
      <c r="AA160" s="212"/>
      <c r="AB160" s="213" t="str">
        <f>IF(AL160&gt;1,"●","")</f>
        <v/>
      </c>
      <c r="AC160" s="205">
        <v>1</v>
      </c>
      <c r="AD160" s="206" t="str">
        <f>AB158&amp;"-"&amp;AC160</f>
        <v>15-1</v>
      </c>
      <c r="AE160" s="207" t="s">
        <v>124</v>
      </c>
      <c r="AF160" s="209"/>
      <c r="AG160" s="207">
        <f>IFERROR(VLOOKUP(AD160,エリアマスタ!$C$2:$I$2239,5,FALSE),"")</f>
        <v>168</v>
      </c>
      <c r="AH160" s="209"/>
      <c r="AI160" s="207">
        <f>IFERROR(VLOOKUP(AD160,エリアマスタ!$C$2:$I$2239,6,FALSE),"")</f>
        <v>339</v>
      </c>
      <c r="AJ160" s="208"/>
      <c r="AK160" s="207">
        <f>IFERROR(VLOOKUP(AD160,エリアマスタ!$C$2:$I$2239,7,FALSE),"")</f>
        <v>507</v>
      </c>
      <c r="AL160" s="214">
        <f t="shared" ref="AL160:AL197" si="37">IF(OR(OR(AND(AF160="●", AH160="●"),AND(AF160="●", AJ160="●")),AND(AH160="●", AJ160="●")),"エラー",IF(AF160="●",AG160,0)+IF(AH160="●",AI160,0)+IF(AJ160="●",AK160,0))</f>
        <v>0</v>
      </c>
      <c r="AM160" s="211">
        <v>1</v>
      </c>
    </row>
    <row r="161" spans="1:40" ht="13.5" customHeight="1">
      <c r="B161" s="204" t="str">
        <f t="shared" si="34"/>
        <v/>
      </c>
      <c r="C161" s="205">
        <v>2</v>
      </c>
      <c r="D161" s="206" t="str">
        <f>B158&amp;"-"&amp;C161</f>
        <v>13-2</v>
      </c>
      <c r="E161" s="207" t="s">
        <v>537</v>
      </c>
      <c r="F161" s="208"/>
      <c r="G161" s="207">
        <f>IFERROR(VLOOKUP(D161,エリアマスタ!$C$2:$I$2239,5,FALSE),"")</f>
        <v>175</v>
      </c>
      <c r="H161" s="209"/>
      <c r="I161" s="207">
        <f>IFERROR(VLOOKUP(D161,エリアマスタ!$C$2:$I$2239,6,FALSE),"")</f>
        <v>274</v>
      </c>
      <c r="J161" s="209"/>
      <c r="K161" s="207">
        <f>IFERROR(VLOOKUP(D161,エリアマスタ!$C$2:$I$2239,7,FALSE),"")</f>
        <v>449</v>
      </c>
      <c r="L161" s="210">
        <f t="shared" si="35"/>
        <v>0</v>
      </c>
      <c r="M161" s="215">
        <v>2</v>
      </c>
      <c r="N161" s="212"/>
      <c r="O161" s="213" t="str">
        <f>IF(Y161&gt;1,"●","")</f>
        <v/>
      </c>
      <c r="P161" s="205">
        <v>2</v>
      </c>
      <c r="Q161" s="206" t="str">
        <f>O158&amp;"-"&amp;P161</f>
        <v>14-2</v>
      </c>
      <c r="R161" s="207" t="s">
        <v>564</v>
      </c>
      <c r="S161" s="209"/>
      <c r="T161" s="207">
        <f>IFERROR(VLOOKUP(Q161,エリアマスタ!$C$2:$I$2239,5,FALSE),"")</f>
        <v>155</v>
      </c>
      <c r="U161" s="209"/>
      <c r="V161" s="207">
        <f>IFERROR(VLOOKUP(Q161,エリアマスタ!$C$2:$I$2239,6,FALSE),"")</f>
        <v>69</v>
      </c>
      <c r="W161" s="209"/>
      <c r="X161" s="207">
        <f>IFERROR(VLOOKUP(Q161,エリアマスタ!$C$2:$I$2239,7,FALSE),"")</f>
        <v>224</v>
      </c>
      <c r="Y161" s="210">
        <f t="shared" si="36"/>
        <v>0</v>
      </c>
      <c r="Z161" s="215">
        <v>2</v>
      </c>
      <c r="AA161" s="212"/>
      <c r="AB161" s="213" t="str">
        <f>IF(AL161&gt;1,"●","")</f>
        <v/>
      </c>
      <c r="AC161" s="205">
        <v>2</v>
      </c>
      <c r="AD161" s="206" t="str">
        <f>AB158&amp;"-"&amp;AC161</f>
        <v>15-2</v>
      </c>
      <c r="AE161" s="207" t="s">
        <v>127</v>
      </c>
      <c r="AF161" s="209"/>
      <c r="AG161" s="207">
        <f>IFERROR(VLOOKUP(AD161,エリアマスタ!$C$2:$I$2239,5,FALSE),"")</f>
        <v>123</v>
      </c>
      <c r="AH161" s="209"/>
      <c r="AI161" s="207">
        <f>IFERROR(VLOOKUP(AD161,エリアマスタ!$C$2:$I$2239,6,FALSE),"")</f>
        <v>80</v>
      </c>
      <c r="AJ161" s="208"/>
      <c r="AK161" s="207">
        <f>IFERROR(VLOOKUP(AD161,エリアマスタ!$C$2:$I$2239,7,FALSE),"")</f>
        <v>203</v>
      </c>
      <c r="AL161" s="214">
        <f t="shared" si="37"/>
        <v>0</v>
      </c>
      <c r="AM161" s="215">
        <v>2</v>
      </c>
    </row>
    <row r="162" spans="1:40" ht="13.5" customHeight="1">
      <c r="B162" s="204" t="str">
        <f t="shared" si="34"/>
        <v/>
      </c>
      <c r="C162" s="205">
        <v>3</v>
      </c>
      <c r="D162" s="206" t="str">
        <f>B158&amp;"-"&amp;C162</f>
        <v>13-3</v>
      </c>
      <c r="E162" s="207" t="s">
        <v>538</v>
      </c>
      <c r="F162" s="208"/>
      <c r="G162" s="207">
        <f>IFERROR(VLOOKUP(D162,エリアマスタ!$C$2:$I$2239,5,FALSE),"")</f>
        <v>248</v>
      </c>
      <c r="H162" s="209"/>
      <c r="I162" s="207">
        <f>IFERROR(VLOOKUP(D162,エリアマスタ!$C$2:$I$2239,6,FALSE),"")</f>
        <v>156</v>
      </c>
      <c r="J162" s="209"/>
      <c r="K162" s="207">
        <f>IFERROR(VLOOKUP(D162,エリアマスタ!$C$2:$I$2239,7,FALSE),"")</f>
        <v>404</v>
      </c>
      <c r="L162" s="210">
        <f t="shared" si="35"/>
        <v>0</v>
      </c>
      <c r="M162" s="215">
        <v>3</v>
      </c>
      <c r="N162" s="212"/>
      <c r="O162" s="213" t="str">
        <f t="shared" ref="O162:O197" si="38">IF(Y162&gt;1,"●","")</f>
        <v/>
      </c>
      <c r="P162" s="205">
        <v>3</v>
      </c>
      <c r="Q162" s="206" t="str">
        <f>O158&amp;"-"&amp;P162</f>
        <v>14-3</v>
      </c>
      <c r="R162" s="207" t="s">
        <v>565</v>
      </c>
      <c r="S162" s="209"/>
      <c r="T162" s="207">
        <f>IFERROR(VLOOKUP(Q162,エリアマスタ!$C$2:$I$2239,5,FALSE),"")</f>
        <v>184</v>
      </c>
      <c r="U162" s="209"/>
      <c r="V162" s="207">
        <f>IFERROR(VLOOKUP(Q162,エリアマスタ!$C$2:$I$2239,6,FALSE),"")</f>
        <v>222</v>
      </c>
      <c r="W162" s="209"/>
      <c r="X162" s="207">
        <f>IFERROR(VLOOKUP(Q162,エリアマスタ!$C$2:$I$2239,7,FALSE),"")</f>
        <v>406</v>
      </c>
      <c r="Y162" s="210">
        <f t="shared" si="36"/>
        <v>0</v>
      </c>
      <c r="Z162" s="215">
        <v>3</v>
      </c>
      <c r="AA162" s="212"/>
      <c r="AB162" s="213" t="str">
        <f t="shared" ref="AB162:AB197" si="39">IF(AL162&gt;1,"●","")</f>
        <v/>
      </c>
      <c r="AC162" s="205">
        <v>3</v>
      </c>
      <c r="AD162" s="206" t="str">
        <f>AB158&amp;"-"&amp;AC162</f>
        <v>15-3</v>
      </c>
      <c r="AE162" s="207" t="s">
        <v>597</v>
      </c>
      <c r="AF162" s="209"/>
      <c r="AG162" s="207">
        <f>IFERROR(VLOOKUP(AD162,エリアマスタ!$C$2:$I$2239,5,FALSE),"")</f>
        <v>78</v>
      </c>
      <c r="AH162" s="209"/>
      <c r="AI162" s="207">
        <f>IFERROR(VLOOKUP(AD162,エリアマスタ!$C$2:$I$2239,6,FALSE),"")</f>
        <v>377</v>
      </c>
      <c r="AJ162" s="208"/>
      <c r="AK162" s="207">
        <f>IFERROR(VLOOKUP(AD162,エリアマスタ!$C$2:$I$2239,7,FALSE),"")</f>
        <v>455</v>
      </c>
      <c r="AL162" s="214">
        <f t="shared" si="37"/>
        <v>0</v>
      </c>
      <c r="AM162" s="215">
        <v>3</v>
      </c>
    </row>
    <row r="163" spans="1:40" ht="13.5" customHeight="1">
      <c r="B163" s="204" t="str">
        <f t="shared" si="34"/>
        <v/>
      </c>
      <c r="C163" s="205">
        <v>4</v>
      </c>
      <c r="D163" s="206" t="str">
        <f>B158&amp;"-"&amp;C163</f>
        <v>13-4</v>
      </c>
      <c r="E163" s="207" t="s">
        <v>539</v>
      </c>
      <c r="F163" s="208"/>
      <c r="G163" s="207">
        <f>IFERROR(VLOOKUP(D163,エリアマスタ!$C$2:$I$2239,5,FALSE),"")</f>
        <v>127</v>
      </c>
      <c r="H163" s="209"/>
      <c r="I163" s="207">
        <f>IFERROR(VLOOKUP(D163,エリアマスタ!$C$2:$I$2239,6,FALSE),"")</f>
        <v>72</v>
      </c>
      <c r="J163" s="209"/>
      <c r="K163" s="207">
        <f>IFERROR(VLOOKUP(D163,エリアマスタ!$C$2:$I$2239,7,FALSE),"")</f>
        <v>199</v>
      </c>
      <c r="L163" s="210">
        <f t="shared" si="35"/>
        <v>0</v>
      </c>
      <c r="M163" s="211">
        <v>4</v>
      </c>
      <c r="N163" s="212"/>
      <c r="O163" s="213" t="str">
        <f t="shared" si="38"/>
        <v/>
      </c>
      <c r="P163" s="205">
        <v>4</v>
      </c>
      <c r="Q163" s="206" t="str">
        <f>O158&amp;"-"&amp;P163</f>
        <v>14-4</v>
      </c>
      <c r="R163" s="207" t="s">
        <v>566</v>
      </c>
      <c r="S163" s="209"/>
      <c r="T163" s="207">
        <f>IFERROR(VLOOKUP(Q163,エリアマスタ!$C$2:$I$2239,5,FALSE),"")</f>
        <v>240</v>
      </c>
      <c r="U163" s="208"/>
      <c r="V163" s="207">
        <f>IFERROR(VLOOKUP(Q163,エリアマスタ!$C$2:$I$2239,6,FALSE),"")</f>
        <v>236</v>
      </c>
      <c r="W163" s="209"/>
      <c r="X163" s="207">
        <f>IFERROR(VLOOKUP(Q163,エリアマスタ!$C$2:$I$2239,7,FALSE),"")</f>
        <v>476</v>
      </c>
      <c r="Y163" s="210">
        <f t="shared" si="36"/>
        <v>0</v>
      </c>
      <c r="Z163" s="211">
        <v>4</v>
      </c>
      <c r="AA163" s="212"/>
      <c r="AB163" s="213" t="str">
        <f t="shared" si="39"/>
        <v/>
      </c>
      <c r="AC163" s="205">
        <v>4</v>
      </c>
      <c r="AD163" s="206" t="str">
        <f>AB158&amp;"-"&amp;AC163</f>
        <v>15-4</v>
      </c>
      <c r="AE163" s="207" t="s">
        <v>19</v>
      </c>
      <c r="AF163" s="209"/>
      <c r="AG163" s="207">
        <f>IFERROR(VLOOKUP(AD163,エリアマスタ!$C$2:$I$2239,5,FALSE),"")</f>
        <v>268</v>
      </c>
      <c r="AH163" s="209"/>
      <c r="AI163" s="207">
        <f>IFERROR(VLOOKUP(AD163,エリアマスタ!$C$2:$I$2239,6,FALSE),"")</f>
        <v>103</v>
      </c>
      <c r="AJ163" s="208"/>
      <c r="AK163" s="207">
        <f>IFERROR(VLOOKUP(AD163,エリアマスタ!$C$2:$I$2239,7,FALSE),"")</f>
        <v>371</v>
      </c>
      <c r="AL163" s="214">
        <f t="shared" si="37"/>
        <v>0</v>
      </c>
      <c r="AM163" s="211">
        <v>4</v>
      </c>
    </row>
    <row r="164" spans="1:40" ht="13.5" customHeight="1">
      <c r="B164" s="204" t="str">
        <f t="shared" si="34"/>
        <v/>
      </c>
      <c r="C164" s="205">
        <v>5</v>
      </c>
      <c r="D164" s="206" t="str">
        <f>B158&amp;"-"&amp;C164</f>
        <v>13-5</v>
      </c>
      <c r="E164" s="207" t="s">
        <v>540</v>
      </c>
      <c r="F164" s="208"/>
      <c r="G164" s="207">
        <f>IFERROR(VLOOKUP(D164,エリアマスタ!$C$2:$I$2239,5,FALSE),"")</f>
        <v>238</v>
      </c>
      <c r="H164" s="209"/>
      <c r="I164" s="207">
        <f>IFERROR(VLOOKUP(D164,エリアマスタ!$C$2:$I$2239,6,FALSE),"")</f>
        <v>92</v>
      </c>
      <c r="J164" s="209"/>
      <c r="K164" s="207">
        <f>IFERROR(VLOOKUP(D164,エリアマスタ!$C$2:$I$2239,7,FALSE),"")</f>
        <v>330</v>
      </c>
      <c r="L164" s="210">
        <f t="shared" si="35"/>
        <v>0</v>
      </c>
      <c r="M164" s="215">
        <v>5</v>
      </c>
      <c r="N164" s="212"/>
      <c r="O164" s="213" t="str">
        <f t="shared" si="38"/>
        <v/>
      </c>
      <c r="P164" s="205">
        <v>5</v>
      </c>
      <c r="Q164" s="206" t="str">
        <f>O158&amp;"-"&amp;P164</f>
        <v>14-5</v>
      </c>
      <c r="R164" s="207" t="s">
        <v>567</v>
      </c>
      <c r="S164" s="209"/>
      <c r="T164" s="207">
        <f>IFERROR(VLOOKUP(Q164,エリアマスタ!$C$2:$I$2239,5,FALSE),"")</f>
        <v>19</v>
      </c>
      <c r="U164" s="208"/>
      <c r="V164" s="207">
        <f>IFERROR(VLOOKUP(Q164,エリアマスタ!$C$2:$I$2239,6,FALSE),"")</f>
        <v>212</v>
      </c>
      <c r="W164" s="209"/>
      <c r="X164" s="207">
        <f>IFERROR(VLOOKUP(Q164,エリアマスタ!$C$2:$I$2239,7,FALSE),"")</f>
        <v>231</v>
      </c>
      <c r="Y164" s="210">
        <f t="shared" si="36"/>
        <v>0</v>
      </c>
      <c r="Z164" s="215">
        <v>5</v>
      </c>
      <c r="AA164" s="212"/>
      <c r="AB164" s="213" t="str">
        <f t="shared" si="39"/>
        <v/>
      </c>
      <c r="AC164" s="205">
        <v>5</v>
      </c>
      <c r="AD164" s="206" t="str">
        <f>AB158&amp;"-"&amp;AC164</f>
        <v>15-5</v>
      </c>
      <c r="AE164" s="207" t="s">
        <v>129</v>
      </c>
      <c r="AF164" s="209"/>
      <c r="AG164" s="207">
        <f>IFERROR(VLOOKUP(AD164,エリアマスタ!$C$2:$I$2239,5,FALSE),"")</f>
        <v>225</v>
      </c>
      <c r="AH164" s="209"/>
      <c r="AI164" s="207">
        <f>IFERROR(VLOOKUP(AD164,エリアマスタ!$C$2:$I$2239,6,FALSE),"")</f>
        <v>210</v>
      </c>
      <c r="AJ164" s="208"/>
      <c r="AK164" s="207">
        <f>IFERROR(VLOOKUP(AD164,エリアマスタ!$C$2:$I$2239,7,FALSE),"")</f>
        <v>435</v>
      </c>
      <c r="AL164" s="214">
        <f t="shared" si="37"/>
        <v>0</v>
      </c>
      <c r="AM164" s="215">
        <v>5</v>
      </c>
    </row>
    <row r="165" spans="1:40" ht="13.5" customHeight="1">
      <c r="B165" s="204" t="str">
        <f t="shared" si="34"/>
        <v/>
      </c>
      <c r="C165" s="205">
        <v>6</v>
      </c>
      <c r="D165" s="206" t="str">
        <f>B158&amp;"-"&amp;C165</f>
        <v>13-6</v>
      </c>
      <c r="E165" s="207" t="s">
        <v>541</v>
      </c>
      <c r="F165" s="208"/>
      <c r="G165" s="207">
        <f>IFERROR(VLOOKUP(D165,エリアマスタ!$C$2:$I$2239,5,FALSE),"")</f>
        <v>264</v>
      </c>
      <c r="H165" s="209"/>
      <c r="I165" s="207">
        <f>IFERROR(VLOOKUP(D165,エリアマスタ!$C$2:$I$2239,6,FALSE),"")</f>
        <v>44</v>
      </c>
      <c r="J165" s="209"/>
      <c r="K165" s="207">
        <f>IFERROR(VLOOKUP(D165,エリアマスタ!$C$2:$I$2239,7,FALSE),"")</f>
        <v>308</v>
      </c>
      <c r="L165" s="210">
        <f t="shared" si="35"/>
        <v>0</v>
      </c>
      <c r="M165" s="215">
        <v>6</v>
      </c>
      <c r="N165" s="212"/>
      <c r="O165" s="213" t="str">
        <f t="shared" si="38"/>
        <v/>
      </c>
      <c r="P165" s="205">
        <v>6</v>
      </c>
      <c r="Q165" s="206" t="str">
        <f>O158&amp;"-"&amp;P165</f>
        <v>14-6</v>
      </c>
      <c r="R165" s="207" t="s">
        <v>568</v>
      </c>
      <c r="S165" s="209"/>
      <c r="T165" s="207">
        <f>IFERROR(VLOOKUP(Q165,エリアマスタ!$C$2:$I$2239,5,FALSE),"")</f>
        <v>233</v>
      </c>
      <c r="U165" s="208"/>
      <c r="V165" s="207">
        <f>IFERROR(VLOOKUP(Q165,エリアマスタ!$C$2:$I$2239,6,FALSE),"")</f>
        <v>81</v>
      </c>
      <c r="W165" s="209"/>
      <c r="X165" s="207">
        <f>IFERROR(VLOOKUP(Q165,エリアマスタ!$C$2:$I$2239,7,FALSE),"")</f>
        <v>314</v>
      </c>
      <c r="Y165" s="210">
        <f t="shared" si="36"/>
        <v>0</v>
      </c>
      <c r="Z165" s="215">
        <v>6</v>
      </c>
      <c r="AA165" s="212"/>
      <c r="AB165" s="213" t="str">
        <f t="shared" si="39"/>
        <v/>
      </c>
      <c r="AC165" s="205">
        <v>6</v>
      </c>
      <c r="AD165" s="206" t="str">
        <f>AB158&amp;"-"&amp;AC165</f>
        <v>15-6</v>
      </c>
      <c r="AE165" s="207" t="s">
        <v>131</v>
      </c>
      <c r="AF165" s="209"/>
      <c r="AG165" s="207">
        <f>IFERROR(VLOOKUP(AD165,エリアマスタ!$C$2:$I$2239,5,FALSE),"")</f>
        <v>271</v>
      </c>
      <c r="AH165" s="209"/>
      <c r="AI165" s="207">
        <f>IFERROR(VLOOKUP(AD165,エリアマスタ!$C$2:$I$2239,6,FALSE),"")</f>
        <v>146</v>
      </c>
      <c r="AJ165" s="208"/>
      <c r="AK165" s="207">
        <f>IFERROR(VLOOKUP(AD165,エリアマスタ!$C$2:$I$2239,7,FALSE),"")</f>
        <v>417</v>
      </c>
      <c r="AL165" s="214">
        <f t="shared" si="37"/>
        <v>0</v>
      </c>
      <c r="AM165" s="215">
        <v>6</v>
      </c>
    </row>
    <row r="166" spans="1:40" ht="13.5" customHeight="1">
      <c r="B166" s="204" t="str">
        <f t="shared" si="34"/>
        <v/>
      </c>
      <c r="C166" s="205">
        <v>7</v>
      </c>
      <c r="D166" s="206" t="str">
        <f>B158&amp;"-"&amp;C166</f>
        <v>13-7</v>
      </c>
      <c r="E166" s="207" t="s">
        <v>542</v>
      </c>
      <c r="F166" s="208"/>
      <c r="G166" s="207">
        <f>IFERROR(VLOOKUP(D166,エリアマスタ!$C$2:$I$2239,5,FALSE),"")</f>
        <v>141</v>
      </c>
      <c r="H166" s="209"/>
      <c r="I166" s="207">
        <f>IFERROR(VLOOKUP(D166,エリアマスタ!$C$2:$I$2239,6,FALSE),"")</f>
        <v>234</v>
      </c>
      <c r="J166" s="209"/>
      <c r="K166" s="207">
        <f>IFERROR(VLOOKUP(D166,エリアマスタ!$C$2:$I$2239,7,FALSE),"")</f>
        <v>375</v>
      </c>
      <c r="L166" s="210">
        <f t="shared" si="35"/>
        <v>0</v>
      </c>
      <c r="M166" s="211">
        <v>7</v>
      </c>
      <c r="N166" s="212"/>
      <c r="O166" s="213" t="str">
        <f t="shared" si="38"/>
        <v/>
      </c>
      <c r="P166" s="205">
        <v>7</v>
      </c>
      <c r="Q166" s="206" t="str">
        <f>O158&amp;"-"&amp;P166</f>
        <v>14-7</v>
      </c>
      <c r="R166" s="207" t="s">
        <v>569</v>
      </c>
      <c r="S166" s="209"/>
      <c r="T166" s="207">
        <f>IFERROR(VLOOKUP(Q166,エリアマスタ!$C$2:$I$2239,5,FALSE),"")</f>
        <v>284</v>
      </c>
      <c r="U166" s="208"/>
      <c r="V166" s="207">
        <f>IFERROR(VLOOKUP(Q166,エリアマスタ!$C$2:$I$2239,6,FALSE),"")</f>
        <v>149</v>
      </c>
      <c r="W166" s="209"/>
      <c r="X166" s="207">
        <f>IFERROR(VLOOKUP(Q166,エリアマスタ!$C$2:$I$2239,7,FALSE),"")</f>
        <v>433</v>
      </c>
      <c r="Y166" s="210">
        <f t="shared" si="36"/>
        <v>0</v>
      </c>
      <c r="Z166" s="211">
        <v>7</v>
      </c>
      <c r="AA166" s="212"/>
      <c r="AB166" s="213" t="str">
        <f t="shared" si="39"/>
        <v/>
      </c>
      <c r="AC166" s="205">
        <v>7</v>
      </c>
      <c r="AD166" s="206" t="str">
        <f>AB158&amp;"-"&amp;AC166</f>
        <v>15-7</v>
      </c>
      <c r="AE166" s="207" t="s">
        <v>598</v>
      </c>
      <c r="AF166" s="209"/>
      <c r="AG166" s="207">
        <f>IFERROR(VLOOKUP(AD166,エリアマスタ!$C$2:$I$2239,5,FALSE),"")</f>
        <v>404</v>
      </c>
      <c r="AH166" s="209"/>
      <c r="AI166" s="207">
        <f>IFERROR(VLOOKUP(AD166,エリアマスタ!$C$2:$I$2239,6,FALSE),"")</f>
        <v>164</v>
      </c>
      <c r="AJ166" s="208"/>
      <c r="AK166" s="207">
        <f>IFERROR(VLOOKUP(AD166,エリアマスタ!$C$2:$I$2239,7,FALSE),"")</f>
        <v>568</v>
      </c>
      <c r="AL166" s="214">
        <f t="shared" si="37"/>
        <v>0</v>
      </c>
      <c r="AM166" s="211">
        <v>7</v>
      </c>
    </row>
    <row r="167" spans="1:40" ht="13.5" customHeight="1">
      <c r="B167" s="204" t="str">
        <f t="shared" si="34"/>
        <v/>
      </c>
      <c r="C167" s="205">
        <v>8</v>
      </c>
      <c r="D167" s="206" t="str">
        <f>B158&amp;"-"&amp;C167</f>
        <v>13-8</v>
      </c>
      <c r="E167" s="207" t="s">
        <v>118</v>
      </c>
      <c r="F167" s="208"/>
      <c r="G167" s="207">
        <f>IFERROR(VLOOKUP(D167,エリアマスタ!$C$2:$I$2239,5,FALSE),"")</f>
        <v>104</v>
      </c>
      <c r="H167" s="209"/>
      <c r="I167" s="207">
        <f>IFERROR(VLOOKUP(D167,エリアマスタ!$C$2:$I$2239,6,FALSE),"")</f>
        <v>242</v>
      </c>
      <c r="J167" s="209"/>
      <c r="K167" s="207">
        <f>IFERROR(VLOOKUP(D167,エリアマスタ!$C$2:$I$2239,7,FALSE),"")</f>
        <v>346</v>
      </c>
      <c r="L167" s="210">
        <f t="shared" si="35"/>
        <v>0</v>
      </c>
      <c r="M167" s="215">
        <v>8</v>
      </c>
      <c r="N167" s="212"/>
      <c r="O167" s="213" t="str">
        <f t="shared" si="38"/>
        <v/>
      </c>
      <c r="P167" s="205">
        <v>8</v>
      </c>
      <c r="Q167" s="206" t="str">
        <f>O158&amp;"-"&amp;P167</f>
        <v>14-8</v>
      </c>
      <c r="R167" s="216" t="s">
        <v>570</v>
      </c>
      <c r="S167" s="209"/>
      <c r="T167" s="207">
        <f>IFERROR(VLOOKUP(Q167,エリアマスタ!$C$2:$I$2239,5,FALSE),"")</f>
        <v>83</v>
      </c>
      <c r="U167" s="208"/>
      <c r="V167" s="207">
        <f>IFERROR(VLOOKUP(Q167,エリアマスタ!$C$2:$I$2239,6,FALSE),"")</f>
        <v>119</v>
      </c>
      <c r="W167" s="209"/>
      <c r="X167" s="207">
        <f>IFERROR(VLOOKUP(Q167,エリアマスタ!$C$2:$I$2239,7,FALSE),"")</f>
        <v>202</v>
      </c>
      <c r="Y167" s="210">
        <f t="shared" si="36"/>
        <v>0</v>
      </c>
      <c r="Z167" s="215">
        <v>8</v>
      </c>
      <c r="AA167" s="212"/>
      <c r="AB167" s="213" t="str">
        <f t="shared" si="39"/>
        <v/>
      </c>
      <c r="AC167" s="205">
        <v>8</v>
      </c>
      <c r="AD167" s="206" t="str">
        <f>AB158&amp;"-"&amp;AC167</f>
        <v>15-8</v>
      </c>
      <c r="AE167" s="207" t="s">
        <v>599</v>
      </c>
      <c r="AF167" s="209"/>
      <c r="AG167" s="207">
        <f>IFERROR(VLOOKUP(AD167,エリアマスタ!$C$2:$I$2239,5,FALSE),"")</f>
        <v>205</v>
      </c>
      <c r="AH167" s="209"/>
      <c r="AI167" s="207">
        <f>IFERROR(VLOOKUP(AD167,エリアマスタ!$C$2:$I$2239,6,FALSE),"")</f>
        <v>161</v>
      </c>
      <c r="AJ167" s="208"/>
      <c r="AK167" s="207">
        <f>IFERROR(VLOOKUP(AD167,エリアマスタ!$C$2:$I$2239,7,FALSE),"")</f>
        <v>366</v>
      </c>
      <c r="AL167" s="214">
        <f t="shared" si="37"/>
        <v>0</v>
      </c>
      <c r="AM167" s="215">
        <v>8</v>
      </c>
    </row>
    <row r="168" spans="1:40" ht="13.5" customHeight="1">
      <c r="B168" s="204" t="str">
        <f t="shared" si="34"/>
        <v/>
      </c>
      <c r="C168" s="205">
        <v>10</v>
      </c>
      <c r="D168" s="206" t="str">
        <f>B158&amp;"-"&amp;C168</f>
        <v>13-10</v>
      </c>
      <c r="E168" s="207" t="s">
        <v>543</v>
      </c>
      <c r="F168" s="208"/>
      <c r="G168" s="207">
        <f>IFERROR(VLOOKUP(D168,エリアマスタ!$C$2:$I$2239,5,FALSE),"")</f>
        <v>82</v>
      </c>
      <c r="H168" s="209"/>
      <c r="I168" s="207">
        <f>IFERROR(VLOOKUP(D168,エリアマスタ!$C$2:$I$2239,6,FALSE),"")</f>
        <v>378</v>
      </c>
      <c r="J168" s="209"/>
      <c r="K168" s="207">
        <f>IFERROR(VLOOKUP(D168,エリアマスタ!$C$2:$I$2239,7,FALSE),"")</f>
        <v>460</v>
      </c>
      <c r="L168" s="210">
        <f t="shared" si="35"/>
        <v>0</v>
      </c>
      <c r="M168" s="215">
        <v>9</v>
      </c>
      <c r="N168" s="212"/>
      <c r="O168" s="213" t="str">
        <f t="shared" si="38"/>
        <v/>
      </c>
      <c r="P168" s="205">
        <v>9</v>
      </c>
      <c r="Q168" s="206" t="str">
        <f>O158&amp;"-"&amp;P168</f>
        <v>14-9</v>
      </c>
      <c r="R168" s="207" t="s">
        <v>571</v>
      </c>
      <c r="S168" s="209"/>
      <c r="T168" s="207">
        <f>IFERROR(VLOOKUP(Q168,エリアマスタ!$C$2:$I$2239,5,FALSE),"")</f>
        <v>123</v>
      </c>
      <c r="U168" s="208"/>
      <c r="V168" s="207">
        <f>IFERROR(VLOOKUP(Q168,エリアマスタ!$C$2:$I$2239,6,FALSE),"")</f>
        <v>83</v>
      </c>
      <c r="W168" s="209"/>
      <c r="X168" s="207">
        <f>IFERROR(VLOOKUP(Q168,エリアマスタ!$C$2:$I$2239,7,FALSE),"")</f>
        <v>206</v>
      </c>
      <c r="Y168" s="210">
        <f t="shared" si="36"/>
        <v>0</v>
      </c>
      <c r="Z168" s="215">
        <v>9</v>
      </c>
      <c r="AA168" s="212"/>
      <c r="AB168" s="213" t="str">
        <f t="shared" si="39"/>
        <v/>
      </c>
      <c r="AC168" s="205">
        <v>9</v>
      </c>
      <c r="AD168" s="206" t="str">
        <f>AB158&amp;"-"&amp;AC168</f>
        <v>15-9</v>
      </c>
      <c r="AE168" s="207" t="s">
        <v>600</v>
      </c>
      <c r="AF168" s="209"/>
      <c r="AG168" s="207">
        <f>IFERROR(VLOOKUP(AD168,エリアマスタ!$C$2:$I$2239,5,FALSE),"")</f>
        <v>338</v>
      </c>
      <c r="AH168" s="209"/>
      <c r="AI168" s="207">
        <f>IFERROR(VLOOKUP(AD168,エリアマスタ!$C$2:$I$2239,6,FALSE),"")</f>
        <v>80</v>
      </c>
      <c r="AJ168" s="208"/>
      <c r="AK168" s="207">
        <f>IFERROR(VLOOKUP(AD168,エリアマスタ!$C$2:$I$2239,7,FALSE),"")</f>
        <v>418</v>
      </c>
      <c r="AL168" s="214">
        <f t="shared" si="37"/>
        <v>0</v>
      </c>
      <c r="AM168" s="215">
        <v>9</v>
      </c>
    </row>
    <row r="169" spans="1:40" ht="13.5" customHeight="1">
      <c r="B169" s="204" t="str">
        <f t="shared" si="34"/>
        <v/>
      </c>
      <c r="C169" s="205">
        <v>11</v>
      </c>
      <c r="D169" s="206" t="str">
        <f>B158&amp;"-"&amp;C169</f>
        <v>13-11</v>
      </c>
      <c r="E169" s="207" t="s">
        <v>544</v>
      </c>
      <c r="F169" s="208"/>
      <c r="G169" s="207">
        <f>IFERROR(VLOOKUP(D169,エリアマスタ!$C$2:$I$2239,5,FALSE),"")</f>
        <v>17</v>
      </c>
      <c r="H169" s="209"/>
      <c r="I169" s="207">
        <f>IFERROR(VLOOKUP(D169,エリアマスタ!$C$2:$I$2239,6,FALSE),"")</f>
        <v>36</v>
      </c>
      <c r="J169" s="209"/>
      <c r="K169" s="207">
        <f>IFERROR(VLOOKUP(D169,エリアマスタ!$C$2:$I$2239,7,FALSE),"")</f>
        <v>53</v>
      </c>
      <c r="L169" s="210">
        <f t="shared" si="35"/>
        <v>0</v>
      </c>
      <c r="M169" s="211">
        <v>10</v>
      </c>
      <c r="N169" s="212"/>
      <c r="O169" s="213" t="str">
        <f t="shared" si="38"/>
        <v/>
      </c>
      <c r="P169" s="205">
        <v>10</v>
      </c>
      <c r="Q169" s="206" t="str">
        <f>O158&amp;"-"&amp;P169</f>
        <v>14-10</v>
      </c>
      <c r="R169" s="207" t="s">
        <v>572</v>
      </c>
      <c r="S169" s="209"/>
      <c r="T169" s="207">
        <f>IFERROR(VLOOKUP(Q169,エリアマスタ!$C$2:$I$2239,5,FALSE),"")</f>
        <v>104</v>
      </c>
      <c r="U169" s="208"/>
      <c r="V169" s="207">
        <f>IFERROR(VLOOKUP(Q169,エリアマスタ!$C$2:$I$2239,6,FALSE),"")</f>
        <v>284</v>
      </c>
      <c r="W169" s="209"/>
      <c r="X169" s="207">
        <f>IFERROR(VLOOKUP(Q169,エリアマスタ!$C$2:$I$2239,7,FALSE),"")</f>
        <v>388</v>
      </c>
      <c r="Y169" s="210">
        <f t="shared" si="36"/>
        <v>0</v>
      </c>
      <c r="Z169" s="211">
        <v>10</v>
      </c>
      <c r="AA169" s="212"/>
      <c r="AB169" s="213" t="str">
        <f t="shared" si="39"/>
        <v/>
      </c>
      <c r="AC169" s="205">
        <v>10</v>
      </c>
      <c r="AD169" s="206" t="str">
        <f>AB158&amp;"-"&amp;AC169</f>
        <v>15-10</v>
      </c>
      <c r="AE169" s="207" t="s">
        <v>132</v>
      </c>
      <c r="AF169" s="209"/>
      <c r="AG169" s="207">
        <f>IFERROR(VLOOKUP(AD169,エリアマスタ!$C$2:$I$2239,5,FALSE),"")</f>
        <v>132</v>
      </c>
      <c r="AH169" s="209"/>
      <c r="AI169" s="207">
        <f>IFERROR(VLOOKUP(AD169,エリアマスタ!$C$2:$I$2239,6,FALSE),"")</f>
        <v>160</v>
      </c>
      <c r="AJ169" s="208"/>
      <c r="AK169" s="207">
        <f>IFERROR(VLOOKUP(AD169,エリアマスタ!$C$2:$I$2239,7,FALSE),"")</f>
        <v>292</v>
      </c>
      <c r="AL169" s="214">
        <f t="shared" si="37"/>
        <v>0</v>
      </c>
      <c r="AM169" s="211">
        <v>10</v>
      </c>
    </row>
    <row r="170" spans="1:40" ht="13.5" customHeight="1">
      <c r="B170" s="204" t="str">
        <f t="shared" si="34"/>
        <v/>
      </c>
      <c r="C170" s="205">
        <v>12</v>
      </c>
      <c r="D170" s="206" t="str">
        <f>B158&amp;"-"&amp;C170</f>
        <v>13-12</v>
      </c>
      <c r="E170" s="207" t="s">
        <v>545</v>
      </c>
      <c r="F170" s="208"/>
      <c r="G170" s="207">
        <f>IFERROR(VLOOKUP(D170,エリアマスタ!$C$2:$I$2239,5,FALSE),"")</f>
        <v>89</v>
      </c>
      <c r="H170" s="209"/>
      <c r="I170" s="207">
        <f>IFERROR(VLOOKUP(D170,エリアマスタ!$C$2:$I$2239,6,FALSE),"")</f>
        <v>216</v>
      </c>
      <c r="J170" s="209"/>
      <c r="K170" s="207">
        <f>IFERROR(VLOOKUP(D170,エリアマスタ!$C$2:$I$2239,7,FALSE),"")</f>
        <v>305</v>
      </c>
      <c r="L170" s="210">
        <f t="shared" si="35"/>
        <v>0</v>
      </c>
      <c r="M170" s="215">
        <v>11</v>
      </c>
      <c r="N170" s="212"/>
      <c r="O170" s="213" t="str">
        <f t="shared" si="38"/>
        <v/>
      </c>
      <c r="P170" s="205">
        <v>11</v>
      </c>
      <c r="Q170" s="206" t="str">
        <f>O158&amp;"-"&amp;P170</f>
        <v>14-11</v>
      </c>
      <c r="R170" s="207" t="s">
        <v>573</v>
      </c>
      <c r="S170" s="209"/>
      <c r="T170" s="207">
        <f>IFERROR(VLOOKUP(Q170,エリアマスタ!$C$2:$I$2239,5,FALSE),"")</f>
        <v>14</v>
      </c>
      <c r="U170" s="208"/>
      <c r="V170" s="207">
        <f>IFERROR(VLOOKUP(Q170,エリアマスタ!$C$2:$I$2239,6,FALSE),"")</f>
        <v>156</v>
      </c>
      <c r="W170" s="209"/>
      <c r="X170" s="207">
        <f>IFERROR(VLOOKUP(Q170,エリアマスタ!$C$2:$I$2239,7,FALSE),"")</f>
        <v>170</v>
      </c>
      <c r="Y170" s="210">
        <f t="shared" si="36"/>
        <v>0</v>
      </c>
      <c r="Z170" s="215">
        <v>11</v>
      </c>
      <c r="AA170" s="212"/>
      <c r="AB170" s="213" t="str">
        <f t="shared" si="39"/>
        <v/>
      </c>
      <c r="AC170" s="205">
        <v>11</v>
      </c>
      <c r="AD170" s="206" t="str">
        <f>AB158&amp;"-"&amp;AC170</f>
        <v>15-11</v>
      </c>
      <c r="AE170" s="207" t="s">
        <v>601</v>
      </c>
      <c r="AF170" s="209"/>
      <c r="AG170" s="207">
        <f>IFERROR(VLOOKUP(AD170,エリアマスタ!$C$2:$I$2239,5,FALSE),"")</f>
        <v>200</v>
      </c>
      <c r="AH170" s="209"/>
      <c r="AI170" s="207">
        <f>IFERROR(VLOOKUP(AD170,エリアマスタ!$C$2:$I$2239,6,FALSE),"")</f>
        <v>348</v>
      </c>
      <c r="AJ170" s="208"/>
      <c r="AK170" s="207">
        <f>IFERROR(VLOOKUP(AD170,エリアマスタ!$C$2:$I$2239,7,FALSE),"")</f>
        <v>548</v>
      </c>
      <c r="AL170" s="214">
        <f t="shared" si="37"/>
        <v>0</v>
      </c>
      <c r="AM170" s="215">
        <v>11</v>
      </c>
    </row>
    <row r="171" spans="1:40" ht="13.5" customHeight="1">
      <c r="A171" s="217"/>
      <c r="B171" s="204" t="str">
        <f>IF(L171&gt;1,"●","")</f>
        <v/>
      </c>
      <c r="C171" s="205">
        <v>13</v>
      </c>
      <c r="D171" s="206" t="str">
        <f>B158&amp;"-"&amp;C171</f>
        <v>13-13</v>
      </c>
      <c r="E171" s="207" t="s">
        <v>546</v>
      </c>
      <c r="F171" s="208"/>
      <c r="G171" s="207">
        <f>IFERROR(VLOOKUP(D171,エリアマスタ!$C$2:$I$2239,5,FALSE),"")</f>
        <v>1</v>
      </c>
      <c r="H171" s="209"/>
      <c r="I171" s="207">
        <f>IFERROR(VLOOKUP(D171,エリアマスタ!$C$2:$I$2239,6,FALSE),"")</f>
        <v>253</v>
      </c>
      <c r="J171" s="209"/>
      <c r="K171" s="207">
        <f>IFERROR(VLOOKUP(D171,エリアマスタ!$C$2:$I$2239,7,FALSE),"")</f>
        <v>254</v>
      </c>
      <c r="L171" s="210">
        <f t="shared" si="35"/>
        <v>0</v>
      </c>
      <c r="M171" s="215">
        <v>12</v>
      </c>
      <c r="N171" s="218"/>
      <c r="O171" s="213" t="str">
        <f t="shared" si="38"/>
        <v/>
      </c>
      <c r="P171" s="205">
        <v>12</v>
      </c>
      <c r="Q171" s="206" t="str">
        <f>O158&amp;"-"&amp;P171</f>
        <v>14-12</v>
      </c>
      <c r="R171" s="207" t="s">
        <v>574</v>
      </c>
      <c r="S171" s="209"/>
      <c r="T171" s="207">
        <f>IFERROR(VLOOKUP(Q171,エリアマスタ!$C$2:$I$2239,5,FALSE),"")</f>
        <v>242</v>
      </c>
      <c r="U171" s="208"/>
      <c r="V171" s="207">
        <f>IFERROR(VLOOKUP(Q171,エリアマスタ!$C$2:$I$2239,6,FALSE),"")</f>
        <v>71</v>
      </c>
      <c r="W171" s="209"/>
      <c r="X171" s="207">
        <f>IFERROR(VLOOKUP(Q171,エリアマスタ!$C$2:$I$2239,7,FALSE),"")</f>
        <v>313</v>
      </c>
      <c r="Y171" s="210">
        <f t="shared" si="36"/>
        <v>0</v>
      </c>
      <c r="Z171" s="215">
        <v>12</v>
      </c>
      <c r="AA171" s="218"/>
      <c r="AB171" s="213" t="str">
        <f t="shared" si="39"/>
        <v/>
      </c>
      <c r="AC171" s="205">
        <v>12</v>
      </c>
      <c r="AD171" s="206" t="str">
        <f>AB158&amp;"-"&amp;AC171</f>
        <v>15-12</v>
      </c>
      <c r="AE171" s="207" t="s">
        <v>602</v>
      </c>
      <c r="AF171" s="209"/>
      <c r="AG171" s="207">
        <f>IFERROR(VLOOKUP(AD171,エリアマスタ!$C$2:$I$2239,5,FALSE),"")</f>
        <v>82</v>
      </c>
      <c r="AH171" s="209"/>
      <c r="AI171" s="207">
        <f>IFERROR(VLOOKUP(AD171,エリアマスタ!$C$2:$I$2239,6,FALSE),"")</f>
        <v>285</v>
      </c>
      <c r="AJ171" s="208"/>
      <c r="AK171" s="207">
        <f>IFERROR(VLOOKUP(AD171,エリアマスタ!$C$2:$I$2239,7,FALSE),"")</f>
        <v>367</v>
      </c>
      <c r="AL171" s="214">
        <f t="shared" si="37"/>
        <v>0</v>
      </c>
      <c r="AM171" s="215">
        <v>12</v>
      </c>
    </row>
    <row r="172" spans="1:40" ht="13.5" customHeight="1">
      <c r="A172" s="183"/>
      <c r="B172" s="204" t="str">
        <f t="shared" si="34"/>
        <v/>
      </c>
      <c r="C172" s="205">
        <v>14</v>
      </c>
      <c r="D172" s="206" t="str">
        <f>B158&amp;"-"&amp;C172</f>
        <v>13-14</v>
      </c>
      <c r="E172" s="207" t="s">
        <v>3272</v>
      </c>
      <c r="F172" s="208"/>
      <c r="G172" s="207">
        <f>IFERROR(VLOOKUP(D172,エリアマスタ!$C$2:$I$2239,5,FALSE),"")</f>
        <v>201</v>
      </c>
      <c r="H172" s="209"/>
      <c r="I172" s="207">
        <f>IFERROR(VLOOKUP(D172,エリアマスタ!$C$2:$I$2239,6,FALSE),"")</f>
        <v>31</v>
      </c>
      <c r="J172" s="209"/>
      <c r="K172" s="207">
        <f>IFERROR(VLOOKUP(D172,エリアマスタ!$C$2:$I$2239,7,FALSE),"")</f>
        <v>232</v>
      </c>
      <c r="L172" s="210">
        <f t="shared" si="35"/>
        <v>0</v>
      </c>
      <c r="M172" s="211">
        <v>13</v>
      </c>
      <c r="N172" s="212"/>
      <c r="O172" s="213" t="str">
        <f t="shared" si="38"/>
        <v/>
      </c>
      <c r="P172" s="205">
        <v>13</v>
      </c>
      <c r="Q172" s="206" t="str">
        <f>O158&amp;"-"&amp;P172</f>
        <v>14-13</v>
      </c>
      <c r="R172" s="207" t="s">
        <v>575</v>
      </c>
      <c r="S172" s="209"/>
      <c r="T172" s="207">
        <f>IFERROR(VLOOKUP(Q172,エリアマスタ!$C$2:$I$2239,5,FALSE),"")</f>
        <v>120</v>
      </c>
      <c r="U172" s="208"/>
      <c r="V172" s="207">
        <f>IFERROR(VLOOKUP(Q172,エリアマスタ!$C$2:$I$2239,6,FALSE),"")</f>
        <v>85</v>
      </c>
      <c r="W172" s="209"/>
      <c r="X172" s="207">
        <f>IFERROR(VLOOKUP(Q172,エリアマスタ!$C$2:$I$2239,7,FALSE),"")</f>
        <v>205</v>
      </c>
      <c r="Y172" s="210">
        <f t="shared" si="36"/>
        <v>0</v>
      </c>
      <c r="Z172" s="211">
        <v>13</v>
      </c>
      <c r="AA172" s="212"/>
      <c r="AB172" s="213" t="str">
        <f t="shared" si="39"/>
        <v/>
      </c>
      <c r="AC172" s="205">
        <v>13</v>
      </c>
      <c r="AD172" s="206" t="str">
        <f>AB158&amp;"-"&amp;AC172</f>
        <v>15-13</v>
      </c>
      <c r="AE172" s="207" t="s">
        <v>3329</v>
      </c>
      <c r="AF172" s="209"/>
      <c r="AG172" s="207">
        <f>IFERROR(VLOOKUP(AD172,エリアマスタ!$C$2:$I$2239,5,FALSE),"")</f>
        <v>291</v>
      </c>
      <c r="AH172" s="209"/>
      <c r="AI172" s="207">
        <f>IFERROR(VLOOKUP(AD172,エリアマスタ!$C$2:$I$2239,6,FALSE),"")</f>
        <v>87</v>
      </c>
      <c r="AJ172" s="208"/>
      <c r="AK172" s="207">
        <f>IFERROR(VLOOKUP(AD172,エリアマスタ!$C$2:$I$2239,7,FALSE),"")</f>
        <v>378</v>
      </c>
      <c r="AL172" s="214">
        <f t="shared" si="37"/>
        <v>0</v>
      </c>
      <c r="AM172" s="211">
        <v>13</v>
      </c>
      <c r="AN172" s="183"/>
    </row>
    <row r="173" spans="1:40" ht="13.5" customHeight="1">
      <c r="A173" s="219"/>
      <c r="B173" s="204" t="str">
        <f t="shared" si="34"/>
        <v/>
      </c>
      <c r="C173" s="205">
        <v>15</v>
      </c>
      <c r="D173" s="206" t="str">
        <f>B158&amp;"-"&amp;C173</f>
        <v>13-15</v>
      </c>
      <c r="E173" s="207" t="s">
        <v>547</v>
      </c>
      <c r="F173" s="208"/>
      <c r="G173" s="207">
        <f>IFERROR(VLOOKUP(D173,エリアマスタ!$C$2:$I$2239,5,FALSE),"")</f>
        <v>185</v>
      </c>
      <c r="H173" s="209"/>
      <c r="I173" s="207">
        <f>IFERROR(VLOOKUP(D173,エリアマスタ!$C$2:$I$2239,6,FALSE),"")</f>
        <v>188</v>
      </c>
      <c r="J173" s="209"/>
      <c r="K173" s="207">
        <f>IFERROR(VLOOKUP(D173,エリアマスタ!$C$2:$I$2239,7,FALSE),"")</f>
        <v>373</v>
      </c>
      <c r="L173" s="210">
        <f t="shared" si="35"/>
        <v>0</v>
      </c>
      <c r="M173" s="215">
        <v>14</v>
      </c>
      <c r="N173" s="212"/>
      <c r="O173" s="213" t="str">
        <f t="shared" si="38"/>
        <v/>
      </c>
      <c r="P173" s="205">
        <v>14</v>
      </c>
      <c r="Q173" s="206" t="str">
        <f>O158&amp;"-"&amp;P173</f>
        <v>14-14</v>
      </c>
      <c r="R173" s="207" t="s">
        <v>576</v>
      </c>
      <c r="S173" s="209"/>
      <c r="T173" s="207">
        <f>IFERROR(VLOOKUP(Q173,エリアマスタ!$C$2:$I$2239,5,FALSE),"")</f>
        <v>290</v>
      </c>
      <c r="U173" s="208"/>
      <c r="V173" s="207">
        <f>IFERROR(VLOOKUP(Q173,エリアマスタ!$C$2:$I$2239,6,FALSE),"")</f>
        <v>99</v>
      </c>
      <c r="W173" s="209"/>
      <c r="X173" s="207">
        <f>IFERROR(VLOOKUP(Q173,エリアマスタ!$C$2:$I$2239,7,FALSE),"")</f>
        <v>389</v>
      </c>
      <c r="Y173" s="210">
        <f t="shared" si="36"/>
        <v>0</v>
      </c>
      <c r="Z173" s="215">
        <v>14</v>
      </c>
      <c r="AA173" s="212"/>
      <c r="AB173" s="213" t="str">
        <f t="shared" si="39"/>
        <v/>
      </c>
      <c r="AC173" s="205">
        <v>14</v>
      </c>
      <c r="AD173" s="206" t="str">
        <f>AB158&amp;"-"&amp;AC173</f>
        <v>15-14</v>
      </c>
      <c r="AE173" s="207" t="s">
        <v>604</v>
      </c>
      <c r="AF173" s="209"/>
      <c r="AG173" s="207">
        <f>IFERROR(VLOOKUP(AD173,エリアマスタ!$C$2:$I$2239,5,FALSE),"")</f>
        <v>196</v>
      </c>
      <c r="AH173" s="209"/>
      <c r="AI173" s="207">
        <f>IFERROR(VLOOKUP(AD173,エリアマスタ!$C$2:$I$2239,6,FALSE),"")</f>
        <v>108</v>
      </c>
      <c r="AJ173" s="208"/>
      <c r="AK173" s="207">
        <f>IFERROR(VLOOKUP(AD173,エリアマスタ!$C$2:$I$2239,7,FALSE),"")</f>
        <v>304</v>
      </c>
      <c r="AL173" s="214">
        <f t="shared" si="37"/>
        <v>0</v>
      </c>
      <c r="AM173" s="215">
        <v>14</v>
      </c>
      <c r="AN173" s="183"/>
    </row>
    <row r="174" spans="1:40" ht="13.5" customHeight="1">
      <c r="A174" s="183"/>
      <c r="B174" s="204" t="str">
        <f t="shared" si="34"/>
        <v/>
      </c>
      <c r="C174" s="205">
        <v>16</v>
      </c>
      <c r="D174" s="206" t="str">
        <f>B158&amp;"-"&amp;C174</f>
        <v>13-16</v>
      </c>
      <c r="E174" s="207" t="s">
        <v>548</v>
      </c>
      <c r="F174" s="208"/>
      <c r="G174" s="207">
        <f>IFERROR(VLOOKUP(D174,エリアマスタ!$C$2:$I$2239,5,FALSE),"")</f>
        <v>246</v>
      </c>
      <c r="H174" s="209"/>
      <c r="I174" s="207">
        <f>IFERROR(VLOOKUP(D174,エリアマスタ!$C$2:$I$2239,6,FALSE),"")</f>
        <v>193</v>
      </c>
      <c r="J174" s="209"/>
      <c r="K174" s="207">
        <f>IFERROR(VLOOKUP(D174,エリアマスタ!$C$2:$I$2239,7,FALSE),"")</f>
        <v>439</v>
      </c>
      <c r="L174" s="210">
        <f t="shared" si="35"/>
        <v>0</v>
      </c>
      <c r="M174" s="215">
        <v>15</v>
      </c>
      <c r="N174" s="212"/>
      <c r="O174" s="213" t="str">
        <f t="shared" si="38"/>
        <v/>
      </c>
      <c r="P174" s="205">
        <v>15</v>
      </c>
      <c r="Q174" s="206" t="str">
        <f>O158&amp;"-"&amp;P174</f>
        <v>14-15</v>
      </c>
      <c r="R174" s="207" t="s">
        <v>577</v>
      </c>
      <c r="S174" s="209"/>
      <c r="T174" s="207">
        <f>IFERROR(VLOOKUP(Q174,エリアマスタ!$C$2:$I$2239,5,FALSE),"")</f>
        <v>425</v>
      </c>
      <c r="U174" s="208"/>
      <c r="V174" s="207">
        <f>IFERROR(VLOOKUP(Q174,エリアマスタ!$C$2:$I$2239,6,FALSE),"")</f>
        <v>117</v>
      </c>
      <c r="W174" s="209"/>
      <c r="X174" s="207">
        <f>IFERROR(VLOOKUP(Q174,エリアマスタ!$C$2:$I$2239,7,FALSE),"")</f>
        <v>542</v>
      </c>
      <c r="Y174" s="210">
        <f t="shared" si="36"/>
        <v>0</v>
      </c>
      <c r="Z174" s="215">
        <v>15</v>
      </c>
      <c r="AA174" s="212"/>
      <c r="AB174" s="213" t="str">
        <f t="shared" si="39"/>
        <v/>
      </c>
      <c r="AC174" s="205">
        <v>15</v>
      </c>
      <c r="AD174" s="206" t="str">
        <f>AB158&amp;"-"&amp;AC174</f>
        <v>15-15</v>
      </c>
      <c r="AE174" s="207" t="s">
        <v>605</v>
      </c>
      <c r="AF174" s="209"/>
      <c r="AG174" s="207">
        <f>IFERROR(VLOOKUP(AD174,エリアマスタ!$C$2:$I$2239,5,FALSE),"")</f>
        <v>362</v>
      </c>
      <c r="AH174" s="209"/>
      <c r="AI174" s="207">
        <f>IFERROR(VLOOKUP(AD174,エリアマスタ!$C$2:$I$2239,6,FALSE),"")</f>
        <v>70</v>
      </c>
      <c r="AJ174" s="208"/>
      <c r="AK174" s="207">
        <f>IFERROR(VLOOKUP(AD174,エリアマスタ!$C$2:$I$2239,7,FALSE),"")</f>
        <v>432</v>
      </c>
      <c r="AL174" s="214">
        <f t="shared" si="37"/>
        <v>0</v>
      </c>
      <c r="AM174" s="215">
        <v>15</v>
      </c>
      <c r="AN174" s="183"/>
    </row>
    <row r="175" spans="1:40" ht="13.5" customHeight="1">
      <c r="A175" s="183"/>
      <c r="B175" s="204" t="str">
        <f t="shared" si="34"/>
        <v/>
      </c>
      <c r="C175" s="205">
        <v>17</v>
      </c>
      <c r="D175" s="206" t="str">
        <f>B158&amp;"-"&amp;C175</f>
        <v>13-17</v>
      </c>
      <c r="E175" s="207" t="s">
        <v>549</v>
      </c>
      <c r="F175" s="208"/>
      <c r="G175" s="207">
        <f>IFERROR(VLOOKUP(D175,エリアマスタ!$C$2:$I$2239,5,FALSE),"")</f>
        <v>395</v>
      </c>
      <c r="H175" s="209"/>
      <c r="I175" s="207">
        <f>IFERROR(VLOOKUP(D175,エリアマスタ!$C$2:$I$2239,6,FALSE),"")</f>
        <v>165</v>
      </c>
      <c r="J175" s="209"/>
      <c r="K175" s="207">
        <f>IFERROR(VLOOKUP(D175,エリアマスタ!$C$2:$I$2239,7,FALSE),"")</f>
        <v>560</v>
      </c>
      <c r="L175" s="210">
        <f t="shared" si="35"/>
        <v>0</v>
      </c>
      <c r="M175" s="211">
        <v>16</v>
      </c>
      <c r="N175" s="212"/>
      <c r="O175" s="213" t="str">
        <f t="shared" si="38"/>
        <v/>
      </c>
      <c r="P175" s="205">
        <v>16</v>
      </c>
      <c r="Q175" s="206" t="str">
        <f>O158&amp;"-"&amp;P175</f>
        <v>14-16</v>
      </c>
      <c r="R175" s="207" t="s">
        <v>578</v>
      </c>
      <c r="S175" s="209"/>
      <c r="T175" s="207">
        <f>IFERROR(VLOOKUP(Q175,エリアマスタ!$C$2:$I$2239,5,FALSE),"")</f>
        <v>396</v>
      </c>
      <c r="U175" s="208"/>
      <c r="V175" s="207">
        <f>IFERROR(VLOOKUP(Q175,エリアマスタ!$C$2:$I$2239,6,FALSE),"")</f>
        <v>45</v>
      </c>
      <c r="W175" s="209"/>
      <c r="X175" s="207">
        <f>IFERROR(VLOOKUP(Q175,エリアマスタ!$C$2:$I$2239,7,FALSE),"")</f>
        <v>441</v>
      </c>
      <c r="Y175" s="210">
        <f t="shared" si="36"/>
        <v>0</v>
      </c>
      <c r="Z175" s="211">
        <v>16</v>
      </c>
      <c r="AA175" s="212"/>
      <c r="AB175" s="213" t="str">
        <f t="shared" si="39"/>
        <v/>
      </c>
      <c r="AC175" s="205">
        <v>16</v>
      </c>
      <c r="AD175" s="206" t="str">
        <f>AB158&amp;"-"&amp;AC175</f>
        <v>15-16</v>
      </c>
      <c r="AE175" s="207" t="s">
        <v>606</v>
      </c>
      <c r="AF175" s="209"/>
      <c r="AG175" s="207">
        <f>IFERROR(VLOOKUP(AD175,エリアマスタ!$C$2:$I$2239,5,FALSE),"")</f>
        <v>183</v>
      </c>
      <c r="AH175" s="209"/>
      <c r="AI175" s="207">
        <f>IFERROR(VLOOKUP(AD175,エリアマスタ!$C$2:$I$2239,6,FALSE),"")</f>
        <v>101</v>
      </c>
      <c r="AJ175" s="208"/>
      <c r="AK175" s="207">
        <f>IFERROR(VLOOKUP(AD175,エリアマスタ!$C$2:$I$2239,7,FALSE),"")</f>
        <v>284</v>
      </c>
      <c r="AL175" s="214">
        <f t="shared" si="37"/>
        <v>0</v>
      </c>
      <c r="AM175" s="211">
        <v>16</v>
      </c>
      <c r="AN175" s="183"/>
    </row>
    <row r="176" spans="1:40" ht="13.5" customHeight="1">
      <c r="B176" s="204" t="str">
        <f t="shared" si="34"/>
        <v/>
      </c>
      <c r="C176" s="205">
        <v>18</v>
      </c>
      <c r="D176" s="206" t="str">
        <f>B158&amp;"-"&amp;C176</f>
        <v>13-18</v>
      </c>
      <c r="E176" s="207" t="s">
        <v>550</v>
      </c>
      <c r="F176" s="208"/>
      <c r="G176" s="207">
        <f>IFERROR(VLOOKUP(D176,エリアマスタ!$C$2:$I$2239,5,FALSE),"")</f>
        <v>169</v>
      </c>
      <c r="H176" s="209"/>
      <c r="I176" s="207">
        <f>IFERROR(VLOOKUP(D176,エリアマスタ!$C$2:$I$2239,6,FALSE),"")</f>
        <v>140</v>
      </c>
      <c r="J176" s="209"/>
      <c r="K176" s="207">
        <f>IFERROR(VLOOKUP(D176,エリアマスタ!$C$2:$I$2239,7,FALSE),"")</f>
        <v>309</v>
      </c>
      <c r="L176" s="210">
        <f t="shared" si="35"/>
        <v>0</v>
      </c>
      <c r="M176" s="215">
        <v>17</v>
      </c>
      <c r="N176" s="212"/>
      <c r="O176" s="213" t="str">
        <f t="shared" si="38"/>
        <v/>
      </c>
      <c r="P176" s="205">
        <v>17</v>
      </c>
      <c r="Q176" s="206" t="str">
        <f>O158&amp;"-"&amp;P176</f>
        <v>14-17</v>
      </c>
      <c r="R176" s="207" t="s">
        <v>579</v>
      </c>
      <c r="S176" s="209"/>
      <c r="T176" s="207">
        <f>IFERROR(VLOOKUP(Q176,エリアマスタ!$C$2:$I$2239,5,FALSE),"")</f>
        <v>133</v>
      </c>
      <c r="U176" s="208"/>
      <c r="V176" s="207">
        <f>IFERROR(VLOOKUP(Q176,エリアマスタ!$C$2:$I$2239,6,FALSE),"")</f>
        <v>52</v>
      </c>
      <c r="W176" s="209"/>
      <c r="X176" s="207">
        <f>IFERROR(VLOOKUP(Q176,エリアマスタ!$C$2:$I$2239,7,FALSE),"")</f>
        <v>185</v>
      </c>
      <c r="Y176" s="210">
        <f t="shared" si="36"/>
        <v>0</v>
      </c>
      <c r="Z176" s="215">
        <v>17</v>
      </c>
      <c r="AA176" s="212"/>
      <c r="AB176" s="213" t="str">
        <f t="shared" si="39"/>
        <v/>
      </c>
      <c r="AC176" s="205">
        <v>17</v>
      </c>
      <c r="AD176" s="206" t="str">
        <f>AB158&amp;"-"&amp;AC176</f>
        <v>15-17</v>
      </c>
      <c r="AE176" s="207" t="s">
        <v>607</v>
      </c>
      <c r="AF176" s="209"/>
      <c r="AG176" s="207">
        <f>IFERROR(VLOOKUP(AD176,エリアマスタ!$C$2:$I$2239,5,FALSE),"")</f>
        <v>326</v>
      </c>
      <c r="AH176" s="209"/>
      <c r="AI176" s="207">
        <f>IFERROR(VLOOKUP(AD176,エリアマスタ!$C$2:$I$2239,6,FALSE),"")</f>
        <v>215</v>
      </c>
      <c r="AJ176" s="208"/>
      <c r="AK176" s="207">
        <f>IFERROR(VLOOKUP(AD176,エリアマスタ!$C$2:$I$2239,7,FALSE),"")</f>
        <v>541</v>
      </c>
      <c r="AL176" s="214">
        <f t="shared" si="37"/>
        <v>0</v>
      </c>
      <c r="AM176" s="215">
        <v>17</v>
      </c>
      <c r="AN176" s="183"/>
    </row>
    <row r="177" spans="2:40" ht="13.5" customHeight="1">
      <c r="B177" s="204" t="str">
        <f t="shared" si="34"/>
        <v/>
      </c>
      <c r="C177" s="205">
        <v>19</v>
      </c>
      <c r="D177" s="206" t="str">
        <f>B158&amp;"-"&amp;C177</f>
        <v>13-19</v>
      </c>
      <c r="E177" s="207" t="s">
        <v>551</v>
      </c>
      <c r="F177" s="208"/>
      <c r="G177" s="207">
        <f>IFERROR(VLOOKUP(D177,エリアマスタ!$C$2:$I$2239,5,FALSE),"")</f>
        <v>191</v>
      </c>
      <c r="H177" s="209"/>
      <c r="I177" s="207">
        <f>IFERROR(VLOOKUP(D177,エリアマスタ!$C$2:$I$2239,6,FALSE),"")</f>
        <v>138</v>
      </c>
      <c r="J177" s="209"/>
      <c r="K177" s="207">
        <f>IFERROR(VLOOKUP(D177,エリアマスタ!$C$2:$I$2239,7,FALSE),"")</f>
        <v>329</v>
      </c>
      <c r="L177" s="210">
        <f t="shared" si="35"/>
        <v>0</v>
      </c>
      <c r="M177" s="215">
        <v>18</v>
      </c>
      <c r="N177" s="212"/>
      <c r="O177" s="213" t="str">
        <f t="shared" si="38"/>
        <v/>
      </c>
      <c r="P177" s="205">
        <v>18</v>
      </c>
      <c r="Q177" s="206" t="str">
        <f>O158&amp;"-"&amp;P177</f>
        <v>14-18</v>
      </c>
      <c r="R177" s="207" t="s">
        <v>580</v>
      </c>
      <c r="S177" s="209"/>
      <c r="T177" s="207">
        <f>IFERROR(VLOOKUP(Q177,エリアマスタ!$C$2:$I$2239,5,FALSE),"")</f>
        <v>102</v>
      </c>
      <c r="U177" s="208"/>
      <c r="V177" s="207">
        <f>IFERROR(VLOOKUP(Q177,エリアマスタ!$C$2:$I$2239,6,FALSE),"")</f>
        <v>17</v>
      </c>
      <c r="W177" s="209"/>
      <c r="X177" s="207">
        <f>IFERROR(VLOOKUP(Q177,エリアマスタ!$C$2:$I$2239,7,FALSE),"")</f>
        <v>119</v>
      </c>
      <c r="Y177" s="210">
        <f t="shared" si="36"/>
        <v>0</v>
      </c>
      <c r="Z177" s="215">
        <v>18</v>
      </c>
      <c r="AA177" s="212"/>
      <c r="AB177" s="213" t="str">
        <f t="shared" si="39"/>
        <v/>
      </c>
      <c r="AC177" s="205">
        <v>18</v>
      </c>
      <c r="AD177" s="206" t="str">
        <f>AB158&amp;"-"&amp;AC177</f>
        <v>15-18</v>
      </c>
      <c r="AE177" s="207" t="s">
        <v>608</v>
      </c>
      <c r="AF177" s="209"/>
      <c r="AG177" s="207">
        <f>IFERROR(VLOOKUP(AD177,エリアマスタ!$C$2:$I$2239,5,FALSE),"")</f>
        <v>330</v>
      </c>
      <c r="AH177" s="209"/>
      <c r="AI177" s="207">
        <f>IFERROR(VLOOKUP(AD177,エリアマスタ!$C$2:$I$2239,6,FALSE),"")</f>
        <v>4</v>
      </c>
      <c r="AJ177" s="208"/>
      <c r="AK177" s="207">
        <f>IFERROR(VLOOKUP(AD177,エリアマスタ!$C$2:$I$2239,7,FALSE),"")</f>
        <v>334</v>
      </c>
      <c r="AL177" s="214">
        <f t="shared" si="37"/>
        <v>0</v>
      </c>
      <c r="AM177" s="215">
        <v>18</v>
      </c>
      <c r="AN177" s="183"/>
    </row>
    <row r="178" spans="2:40" ht="13.5" customHeight="1">
      <c r="B178" s="204" t="str">
        <f t="shared" si="34"/>
        <v/>
      </c>
      <c r="C178" s="205">
        <v>20</v>
      </c>
      <c r="D178" s="206" t="str">
        <f>B158&amp;"-"&amp;C178</f>
        <v>13-20</v>
      </c>
      <c r="E178" s="207" t="s">
        <v>552</v>
      </c>
      <c r="F178" s="208"/>
      <c r="G178" s="207">
        <f>IFERROR(VLOOKUP(D178,エリアマスタ!$C$2:$I$2239,5,FALSE),"")</f>
        <v>174</v>
      </c>
      <c r="H178" s="209"/>
      <c r="I178" s="207">
        <f>IFERROR(VLOOKUP(D178,エリアマスタ!$C$2:$I$2239,6,FALSE),"")</f>
        <v>350</v>
      </c>
      <c r="J178" s="209"/>
      <c r="K178" s="207">
        <f>IFERROR(VLOOKUP(D178,エリアマスタ!$C$2:$I$2239,7,FALSE),"")</f>
        <v>524</v>
      </c>
      <c r="L178" s="210">
        <f t="shared" si="35"/>
        <v>0</v>
      </c>
      <c r="M178" s="211">
        <v>19</v>
      </c>
      <c r="N178" s="212"/>
      <c r="O178" s="213" t="str">
        <f t="shared" si="38"/>
        <v/>
      </c>
      <c r="P178" s="205">
        <v>19</v>
      </c>
      <c r="Q178" s="206" t="str">
        <f>O158&amp;"-"&amp;P178</f>
        <v>14-19</v>
      </c>
      <c r="R178" s="207" t="s">
        <v>581</v>
      </c>
      <c r="S178" s="209"/>
      <c r="T178" s="207">
        <f>IFERROR(VLOOKUP(Q178,エリアマスタ!$C$2:$I$2239,5,FALSE),"")</f>
        <v>61</v>
      </c>
      <c r="U178" s="208"/>
      <c r="V178" s="207">
        <f>IFERROR(VLOOKUP(Q178,エリアマスタ!$C$2:$I$2239,6,FALSE),"")</f>
        <v>66</v>
      </c>
      <c r="W178" s="209"/>
      <c r="X178" s="207">
        <f>IFERROR(VLOOKUP(Q178,エリアマスタ!$C$2:$I$2239,7,FALSE),"")</f>
        <v>127</v>
      </c>
      <c r="Y178" s="210">
        <f t="shared" si="36"/>
        <v>0</v>
      </c>
      <c r="Z178" s="211">
        <v>19</v>
      </c>
      <c r="AA178" s="212"/>
      <c r="AB178" s="213" t="str">
        <f t="shared" si="39"/>
        <v/>
      </c>
      <c r="AC178" s="205">
        <v>19</v>
      </c>
      <c r="AD178" s="206" t="str">
        <f>AB158&amp;"-"&amp;AC178</f>
        <v>15-19</v>
      </c>
      <c r="AE178" s="207" t="s">
        <v>609</v>
      </c>
      <c r="AF178" s="209"/>
      <c r="AG178" s="207">
        <f>IFERROR(VLOOKUP(AD178,エリアマスタ!$C$2:$I$2239,5,FALSE),"")</f>
        <v>279</v>
      </c>
      <c r="AH178" s="209"/>
      <c r="AI178" s="207">
        <f>IFERROR(VLOOKUP(AD178,エリアマスタ!$C$2:$I$2239,6,FALSE),"")</f>
        <v>291</v>
      </c>
      <c r="AJ178" s="208"/>
      <c r="AK178" s="207">
        <f>IFERROR(VLOOKUP(AD178,エリアマスタ!$C$2:$I$2239,7,FALSE),"")</f>
        <v>570</v>
      </c>
      <c r="AL178" s="214">
        <f t="shared" si="37"/>
        <v>0</v>
      </c>
      <c r="AM178" s="211">
        <v>19</v>
      </c>
      <c r="AN178" s="183"/>
    </row>
    <row r="179" spans="2:40" ht="13.5" customHeight="1">
      <c r="B179" s="204" t="str">
        <f t="shared" si="34"/>
        <v/>
      </c>
      <c r="C179" s="205">
        <v>21</v>
      </c>
      <c r="D179" s="206" t="str">
        <f>B158&amp;"-"&amp;C179</f>
        <v>13-21</v>
      </c>
      <c r="E179" s="207" t="s">
        <v>553</v>
      </c>
      <c r="F179" s="208"/>
      <c r="G179" s="207">
        <f>IFERROR(VLOOKUP(D179,エリアマスタ!$C$2:$I$2239,5,FALSE),"")</f>
        <v>295</v>
      </c>
      <c r="H179" s="209"/>
      <c r="I179" s="207">
        <f>IFERROR(VLOOKUP(D179,エリアマスタ!$C$2:$I$2239,6,FALSE),"")</f>
        <v>92</v>
      </c>
      <c r="J179" s="209"/>
      <c r="K179" s="207">
        <f>IFERROR(VLOOKUP(D179,エリアマスタ!$C$2:$I$2239,7,FALSE),"")</f>
        <v>387</v>
      </c>
      <c r="L179" s="210">
        <f t="shared" si="35"/>
        <v>0</v>
      </c>
      <c r="M179" s="215">
        <v>20</v>
      </c>
      <c r="N179" s="212"/>
      <c r="O179" s="213" t="str">
        <f t="shared" si="38"/>
        <v/>
      </c>
      <c r="P179" s="205">
        <v>20</v>
      </c>
      <c r="Q179" s="206" t="str">
        <f>O158&amp;"-"&amp;P179</f>
        <v>14-20</v>
      </c>
      <c r="R179" s="207" t="s">
        <v>582</v>
      </c>
      <c r="S179" s="209"/>
      <c r="T179" s="207">
        <f>IFERROR(VLOOKUP(Q179,エリアマスタ!$C$2:$I$2239,5,FALSE),"")</f>
        <v>103</v>
      </c>
      <c r="U179" s="208"/>
      <c r="V179" s="207">
        <f>IFERROR(VLOOKUP(Q179,エリアマスタ!$C$2:$I$2239,6,FALSE),"")</f>
        <v>30</v>
      </c>
      <c r="W179" s="209"/>
      <c r="X179" s="207">
        <f>IFERROR(VLOOKUP(Q179,エリアマスタ!$C$2:$I$2239,7,FALSE),"")</f>
        <v>133</v>
      </c>
      <c r="Y179" s="210">
        <f t="shared" si="36"/>
        <v>0</v>
      </c>
      <c r="Z179" s="215">
        <v>20</v>
      </c>
      <c r="AA179" s="212"/>
      <c r="AB179" s="213" t="str">
        <f t="shared" si="39"/>
        <v/>
      </c>
      <c r="AC179" s="205">
        <v>20</v>
      </c>
      <c r="AD179" s="206" t="str">
        <f>AB158&amp;"-"&amp;AC179</f>
        <v>15-20</v>
      </c>
      <c r="AE179" s="207" t="s">
        <v>610</v>
      </c>
      <c r="AF179" s="209"/>
      <c r="AG179" s="207">
        <f>IFERROR(VLOOKUP(AD179,エリアマスタ!$C$2:$I$2239,5,FALSE),"")</f>
        <v>352</v>
      </c>
      <c r="AH179" s="209"/>
      <c r="AI179" s="207">
        <f>IFERROR(VLOOKUP(AD179,エリアマスタ!$C$2:$I$2239,6,FALSE),"")</f>
        <v>146</v>
      </c>
      <c r="AJ179" s="208"/>
      <c r="AK179" s="207">
        <f>IFERROR(VLOOKUP(AD179,エリアマスタ!$C$2:$I$2239,7,FALSE),"")</f>
        <v>498</v>
      </c>
      <c r="AL179" s="214">
        <f t="shared" si="37"/>
        <v>0</v>
      </c>
      <c r="AM179" s="215">
        <v>20</v>
      </c>
      <c r="AN179" s="183"/>
    </row>
    <row r="180" spans="2:40" ht="13.5" customHeight="1">
      <c r="B180" s="204" t="str">
        <f t="shared" si="34"/>
        <v/>
      </c>
      <c r="C180" s="205">
        <v>22</v>
      </c>
      <c r="D180" s="206" t="str">
        <f>B158&amp;"-"&amp;C180</f>
        <v>13-22</v>
      </c>
      <c r="E180" s="207" t="s">
        <v>554</v>
      </c>
      <c r="F180" s="208"/>
      <c r="G180" s="207">
        <f>IFERROR(VLOOKUP(D180,エリアマスタ!$C$2:$I$2239,5,FALSE),"")</f>
        <v>116</v>
      </c>
      <c r="H180" s="209"/>
      <c r="I180" s="207">
        <f>IFERROR(VLOOKUP(D180,エリアマスタ!$C$2:$I$2239,6,FALSE),"")</f>
        <v>116</v>
      </c>
      <c r="J180" s="209"/>
      <c r="K180" s="207">
        <f>IFERROR(VLOOKUP(D180,エリアマスタ!$C$2:$I$2239,7,FALSE),"")</f>
        <v>232</v>
      </c>
      <c r="L180" s="210">
        <f t="shared" si="35"/>
        <v>0</v>
      </c>
      <c r="M180" s="215">
        <v>21</v>
      </c>
      <c r="N180" s="212"/>
      <c r="O180" s="213" t="str">
        <f t="shared" si="38"/>
        <v/>
      </c>
      <c r="P180" s="205">
        <v>21</v>
      </c>
      <c r="Q180" s="206" t="str">
        <f>O158&amp;"-"&amp;P180</f>
        <v>14-21</v>
      </c>
      <c r="R180" s="207" t="s">
        <v>583</v>
      </c>
      <c r="S180" s="209"/>
      <c r="T180" s="207">
        <f>IFERROR(VLOOKUP(Q180,エリアマスタ!$C$2:$I$2239,5,FALSE),"")</f>
        <v>153</v>
      </c>
      <c r="U180" s="208"/>
      <c r="V180" s="207">
        <f>IFERROR(VLOOKUP(Q180,エリアマスタ!$C$2:$I$2239,6,FALSE),"")</f>
        <v>65</v>
      </c>
      <c r="W180" s="209"/>
      <c r="X180" s="207">
        <f>IFERROR(VLOOKUP(Q180,エリアマスタ!$C$2:$I$2239,7,FALSE),"")</f>
        <v>218</v>
      </c>
      <c r="Y180" s="210">
        <f t="shared" si="36"/>
        <v>0</v>
      </c>
      <c r="Z180" s="215">
        <v>21</v>
      </c>
      <c r="AA180" s="212"/>
      <c r="AB180" s="213" t="str">
        <f t="shared" si="39"/>
        <v/>
      </c>
      <c r="AC180" s="205">
        <v>21</v>
      </c>
      <c r="AD180" s="206" t="str">
        <f>AB158&amp;"-"&amp;AC180</f>
        <v>15-21</v>
      </c>
      <c r="AE180" s="207" t="s">
        <v>611</v>
      </c>
      <c r="AF180" s="209"/>
      <c r="AG180" s="207">
        <f>IFERROR(VLOOKUP(AD180,エリアマスタ!$C$2:$I$2239,5,FALSE),"")</f>
        <v>77</v>
      </c>
      <c r="AH180" s="209"/>
      <c r="AI180" s="207">
        <f>IFERROR(VLOOKUP(AD180,エリアマスタ!$C$2:$I$2239,6,FALSE),"")</f>
        <v>29</v>
      </c>
      <c r="AJ180" s="208"/>
      <c r="AK180" s="207">
        <f>IFERROR(VLOOKUP(AD180,エリアマスタ!$C$2:$I$2239,7,FALSE),"")</f>
        <v>106</v>
      </c>
      <c r="AL180" s="214">
        <f t="shared" si="37"/>
        <v>0</v>
      </c>
      <c r="AM180" s="215">
        <v>21</v>
      </c>
      <c r="AN180" s="183"/>
    </row>
    <row r="181" spans="2:40" ht="13.5" customHeight="1">
      <c r="B181" s="204" t="str">
        <f t="shared" si="34"/>
        <v/>
      </c>
      <c r="C181" s="205">
        <v>23</v>
      </c>
      <c r="D181" s="206" t="str">
        <f>B158&amp;"-"&amp;C181</f>
        <v>13-23</v>
      </c>
      <c r="E181" s="207" t="s">
        <v>555</v>
      </c>
      <c r="F181" s="208"/>
      <c r="G181" s="207">
        <f>IFERROR(VLOOKUP(D181,エリアマスタ!$C$2:$I$2239,5,FALSE),"")</f>
        <v>312</v>
      </c>
      <c r="H181" s="209"/>
      <c r="I181" s="207">
        <f>IFERROR(VLOOKUP(D181,エリアマスタ!$C$2:$I$2239,6,FALSE),"")</f>
        <v>36</v>
      </c>
      <c r="J181" s="209"/>
      <c r="K181" s="207">
        <f>IFERROR(VLOOKUP(D181,エリアマスタ!$C$2:$I$2239,7,FALSE),"")</f>
        <v>348</v>
      </c>
      <c r="L181" s="210">
        <f t="shared" si="35"/>
        <v>0</v>
      </c>
      <c r="M181" s="211">
        <v>22</v>
      </c>
      <c r="N181" s="212"/>
      <c r="O181" s="213" t="str">
        <f t="shared" si="38"/>
        <v/>
      </c>
      <c r="P181" s="205">
        <v>22</v>
      </c>
      <c r="Q181" s="206" t="str">
        <f>O158&amp;"-"&amp;P181</f>
        <v>14-22</v>
      </c>
      <c r="R181" s="207" t="s">
        <v>584</v>
      </c>
      <c r="S181" s="209"/>
      <c r="T181" s="207">
        <f>IFERROR(VLOOKUP(Q181,エリアマスタ!$C$2:$I$2239,5,FALSE),"")</f>
        <v>346</v>
      </c>
      <c r="U181" s="208"/>
      <c r="V181" s="207">
        <f>IFERROR(VLOOKUP(Q181,エリアマスタ!$C$2:$I$2239,6,FALSE),"")</f>
        <v>10</v>
      </c>
      <c r="W181" s="209"/>
      <c r="X181" s="207">
        <f>IFERROR(VLOOKUP(Q181,エリアマスタ!$C$2:$I$2239,7,FALSE),"")</f>
        <v>356</v>
      </c>
      <c r="Y181" s="210">
        <f t="shared" si="36"/>
        <v>0</v>
      </c>
      <c r="Z181" s="211">
        <v>22</v>
      </c>
      <c r="AA181" s="212"/>
      <c r="AB181" s="213" t="str">
        <f t="shared" si="39"/>
        <v/>
      </c>
      <c r="AC181" s="205">
        <v>22</v>
      </c>
      <c r="AD181" s="206" t="str">
        <f>AB158&amp;"-"&amp;AC181</f>
        <v>15-22</v>
      </c>
      <c r="AE181" s="207" t="s">
        <v>612</v>
      </c>
      <c r="AF181" s="209"/>
      <c r="AG181" s="207">
        <f>IFERROR(VLOOKUP(AD181,エリアマスタ!$C$2:$I$2239,5,FALSE),"")</f>
        <v>177</v>
      </c>
      <c r="AH181" s="209"/>
      <c r="AI181" s="207">
        <f>IFERROR(VLOOKUP(AD181,エリアマスタ!$C$2:$I$2239,6,FALSE),"")</f>
        <v>0</v>
      </c>
      <c r="AJ181" s="208"/>
      <c r="AK181" s="207">
        <f>IFERROR(VLOOKUP(AD181,エリアマスタ!$C$2:$I$2239,7,FALSE),"")</f>
        <v>177</v>
      </c>
      <c r="AL181" s="214">
        <f t="shared" si="37"/>
        <v>0</v>
      </c>
      <c r="AM181" s="211">
        <v>22</v>
      </c>
      <c r="AN181" s="183"/>
    </row>
    <row r="182" spans="2:40" ht="13.5" customHeight="1">
      <c r="B182" s="204" t="str">
        <f t="shared" si="34"/>
        <v/>
      </c>
      <c r="C182" s="205">
        <v>24</v>
      </c>
      <c r="D182" s="206" t="str">
        <f>B158&amp;"-"&amp;C182</f>
        <v>13-24</v>
      </c>
      <c r="E182" s="207" t="s">
        <v>556</v>
      </c>
      <c r="F182" s="208"/>
      <c r="G182" s="207">
        <f>IFERROR(VLOOKUP(D182,エリアマスタ!$C$2:$I$2239,5,FALSE),"")</f>
        <v>150</v>
      </c>
      <c r="H182" s="209"/>
      <c r="I182" s="207">
        <f>IFERROR(VLOOKUP(D182,エリアマスタ!$C$2:$I$2239,6,FALSE),"")</f>
        <v>154</v>
      </c>
      <c r="J182" s="209"/>
      <c r="K182" s="207">
        <f>IFERROR(VLOOKUP(D182,エリアマスタ!$C$2:$I$2239,7,FALSE),"")</f>
        <v>304</v>
      </c>
      <c r="L182" s="210">
        <f t="shared" si="35"/>
        <v>0</v>
      </c>
      <c r="M182" s="215">
        <v>23</v>
      </c>
      <c r="N182" s="220"/>
      <c r="O182" s="213" t="str">
        <f t="shared" si="38"/>
        <v/>
      </c>
      <c r="P182" s="205">
        <v>23</v>
      </c>
      <c r="Q182" s="206" t="str">
        <f>O158&amp;"-"&amp;P182</f>
        <v>14-23</v>
      </c>
      <c r="R182" s="207" t="s">
        <v>585</v>
      </c>
      <c r="S182" s="209"/>
      <c r="T182" s="207">
        <f>IFERROR(VLOOKUP(Q182,エリアマスタ!$C$2:$I$2239,5,FALSE),"")</f>
        <v>185</v>
      </c>
      <c r="U182" s="208"/>
      <c r="V182" s="207">
        <f>IFERROR(VLOOKUP(Q182,エリアマスタ!$C$2:$I$2239,6,FALSE),"")</f>
        <v>0</v>
      </c>
      <c r="W182" s="209"/>
      <c r="X182" s="207">
        <f>IFERROR(VLOOKUP(Q182,エリアマスタ!$C$2:$I$2239,7,FALSE),"")</f>
        <v>185</v>
      </c>
      <c r="Y182" s="210">
        <f t="shared" si="36"/>
        <v>0</v>
      </c>
      <c r="Z182" s="215">
        <v>23</v>
      </c>
      <c r="AA182" s="220"/>
      <c r="AB182" s="213" t="str">
        <f t="shared" si="39"/>
        <v/>
      </c>
      <c r="AC182" s="205">
        <v>23</v>
      </c>
      <c r="AD182" s="206" t="str">
        <f>AB158&amp;"-"&amp;AC182</f>
        <v>15-23</v>
      </c>
      <c r="AE182" s="207" t="s">
        <v>613</v>
      </c>
      <c r="AF182" s="209"/>
      <c r="AG182" s="207">
        <f>IFERROR(VLOOKUP(AD182,エリアマスタ!$C$2:$I$2239,5,FALSE),"")</f>
        <v>250</v>
      </c>
      <c r="AH182" s="209"/>
      <c r="AI182" s="207">
        <f>IFERROR(VLOOKUP(AD182,エリアマスタ!$C$2:$I$2239,6,FALSE),"")</f>
        <v>101</v>
      </c>
      <c r="AJ182" s="208"/>
      <c r="AK182" s="207">
        <f>IFERROR(VLOOKUP(AD182,エリアマスタ!$C$2:$I$2239,7,FALSE),"")</f>
        <v>351</v>
      </c>
      <c r="AL182" s="214">
        <f t="shared" si="37"/>
        <v>0</v>
      </c>
      <c r="AM182" s="215">
        <v>23</v>
      </c>
      <c r="AN182" s="183"/>
    </row>
    <row r="183" spans="2:40" ht="13.5" customHeight="1">
      <c r="B183" s="204" t="str">
        <f t="shared" si="34"/>
        <v/>
      </c>
      <c r="C183" s="205">
        <v>25</v>
      </c>
      <c r="D183" s="206" t="str">
        <f>B158&amp;"-"&amp;C183</f>
        <v>13-25</v>
      </c>
      <c r="E183" s="207" t="s">
        <v>18</v>
      </c>
      <c r="F183" s="208"/>
      <c r="G183" s="207">
        <f>IFERROR(VLOOKUP(D183,エリアマスタ!$C$2:$I$2239,5,FALSE),"")</f>
        <v>78</v>
      </c>
      <c r="H183" s="209"/>
      <c r="I183" s="207">
        <f>IFERROR(VLOOKUP(D183,エリアマスタ!$C$2:$I$2239,6,FALSE),"")</f>
        <v>153</v>
      </c>
      <c r="J183" s="209"/>
      <c r="K183" s="207">
        <f>IFERROR(VLOOKUP(D183,エリアマスタ!$C$2:$I$2239,7,FALSE),"")</f>
        <v>231</v>
      </c>
      <c r="L183" s="210">
        <f t="shared" si="35"/>
        <v>0</v>
      </c>
      <c r="M183" s="215">
        <v>24</v>
      </c>
      <c r="N183" s="220"/>
      <c r="O183" s="213" t="str">
        <f t="shared" si="38"/>
        <v/>
      </c>
      <c r="P183" s="205">
        <v>24</v>
      </c>
      <c r="Q183" s="206" t="str">
        <f>O158&amp;"-"&amp;P183</f>
        <v>14-24</v>
      </c>
      <c r="R183" s="207" t="s">
        <v>586</v>
      </c>
      <c r="S183" s="209"/>
      <c r="T183" s="207">
        <f>IFERROR(VLOOKUP(Q183,エリアマスタ!$C$2:$I$2239,5,FALSE),"")</f>
        <v>348</v>
      </c>
      <c r="U183" s="208"/>
      <c r="V183" s="207">
        <f>IFERROR(VLOOKUP(Q183,エリアマスタ!$C$2:$I$2239,6,FALSE),"")</f>
        <v>268</v>
      </c>
      <c r="W183" s="209"/>
      <c r="X183" s="207">
        <f>IFERROR(VLOOKUP(Q183,エリアマスタ!$C$2:$I$2239,7,FALSE),"")</f>
        <v>616</v>
      </c>
      <c r="Y183" s="210">
        <f t="shared" si="36"/>
        <v>0</v>
      </c>
      <c r="Z183" s="215">
        <v>24</v>
      </c>
      <c r="AA183" s="220"/>
      <c r="AB183" s="213" t="str">
        <f t="shared" si="39"/>
        <v/>
      </c>
      <c r="AC183" s="205">
        <v>24</v>
      </c>
      <c r="AD183" s="206" t="str">
        <f>AB158&amp;"-"&amp;AC183</f>
        <v>15-24</v>
      </c>
      <c r="AE183" s="207" t="s">
        <v>614</v>
      </c>
      <c r="AF183" s="209"/>
      <c r="AG183" s="207">
        <f>IFERROR(VLOOKUP(AD183,エリアマスタ!$C$2:$I$2239,5,FALSE),"")</f>
        <v>181</v>
      </c>
      <c r="AH183" s="209"/>
      <c r="AI183" s="207">
        <f>IFERROR(VLOOKUP(AD183,エリアマスタ!$C$2:$I$2239,6,FALSE),"")</f>
        <v>285</v>
      </c>
      <c r="AJ183" s="208"/>
      <c r="AK183" s="207">
        <f>IFERROR(VLOOKUP(AD183,エリアマスタ!$C$2:$I$2239,7,FALSE),"")</f>
        <v>466</v>
      </c>
      <c r="AL183" s="214">
        <f t="shared" si="37"/>
        <v>0</v>
      </c>
      <c r="AM183" s="215">
        <v>24</v>
      </c>
      <c r="AN183" s="183"/>
    </row>
    <row r="184" spans="2:40" ht="13.5" customHeight="1">
      <c r="B184" s="204" t="str">
        <f t="shared" si="34"/>
        <v/>
      </c>
      <c r="C184" s="205">
        <v>26</v>
      </c>
      <c r="D184" s="206" t="str">
        <f>B158&amp;"-"&amp;C184</f>
        <v>13-26</v>
      </c>
      <c r="E184" s="207" t="s">
        <v>557</v>
      </c>
      <c r="F184" s="208"/>
      <c r="G184" s="207">
        <f>IFERROR(VLOOKUP(D184,エリアマスタ!$C$2:$I$2239,5,FALSE),"")</f>
        <v>290</v>
      </c>
      <c r="H184" s="209"/>
      <c r="I184" s="207">
        <f>IFERROR(VLOOKUP(D184,エリアマスタ!$C$2:$I$2239,6,FALSE),"")</f>
        <v>100</v>
      </c>
      <c r="J184" s="209"/>
      <c r="K184" s="207">
        <f>IFERROR(VLOOKUP(D184,エリアマスタ!$C$2:$I$2239,7,FALSE),"")</f>
        <v>390</v>
      </c>
      <c r="L184" s="210">
        <f t="shared" si="35"/>
        <v>0</v>
      </c>
      <c r="M184" s="211">
        <v>25</v>
      </c>
      <c r="N184" s="220"/>
      <c r="O184" s="213" t="str">
        <f t="shared" si="38"/>
        <v/>
      </c>
      <c r="P184" s="205">
        <v>25</v>
      </c>
      <c r="Q184" s="206" t="str">
        <f>O158&amp;"-"&amp;P184</f>
        <v>14-25</v>
      </c>
      <c r="R184" s="207" t="s">
        <v>587</v>
      </c>
      <c r="S184" s="209"/>
      <c r="T184" s="207">
        <f>IFERROR(VLOOKUP(Q184,エリアマスタ!$C$2:$I$2239,5,FALSE),"")</f>
        <v>440</v>
      </c>
      <c r="U184" s="208"/>
      <c r="V184" s="207">
        <f>IFERROR(VLOOKUP(Q184,エリアマスタ!$C$2:$I$2239,6,FALSE),"")</f>
        <v>212</v>
      </c>
      <c r="W184" s="209"/>
      <c r="X184" s="207">
        <f>IFERROR(VLOOKUP(Q184,エリアマスタ!$C$2:$I$2239,7,FALSE),"")</f>
        <v>652</v>
      </c>
      <c r="Y184" s="210">
        <f t="shared" si="36"/>
        <v>0</v>
      </c>
      <c r="Z184" s="211">
        <v>25</v>
      </c>
      <c r="AA184" s="220"/>
      <c r="AB184" s="213" t="str">
        <f t="shared" si="39"/>
        <v/>
      </c>
      <c r="AC184" s="205">
        <v>25</v>
      </c>
      <c r="AD184" s="206" t="str">
        <f>AB158&amp;"-"&amp;AC184</f>
        <v>15-25</v>
      </c>
      <c r="AE184" s="207" t="s">
        <v>3330</v>
      </c>
      <c r="AF184" s="209"/>
      <c r="AG184" s="207">
        <f>IFERROR(VLOOKUP(AD184,エリアマスタ!$C$2:$I$2239,5,FALSE),"")</f>
        <v>232</v>
      </c>
      <c r="AH184" s="209"/>
      <c r="AI184" s="207">
        <f>IFERROR(VLOOKUP(AD184,エリアマスタ!$C$2:$I$2239,6,FALSE),"")</f>
        <v>112</v>
      </c>
      <c r="AJ184" s="208"/>
      <c r="AK184" s="207">
        <f>IFERROR(VLOOKUP(AD184,エリアマスタ!$C$2:$I$2239,7,FALSE),"")</f>
        <v>344</v>
      </c>
      <c r="AL184" s="214">
        <f t="shared" si="37"/>
        <v>0</v>
      </c>
      <c r="AM184" s="211">
        <v>25</v>
      </c>
      <c r="AN184" s="183"/>
    </row>
    <row r="185" spans="2:40" ht="13.5" customHeight="1">
      <c r="B185" s="204" t="str">
        <f t="shared" si="34"/>
        <v/>
      </c>
      <c r="C185" s="205">
        <v>27</v>
      </c>
      <c r="D185" s="206" t="str">
        <f>B158&amp;"-"&amp;C185</f>
        <v>13-27</v>
      </c>
      <c r="E185" s="207" t="s">
        <v>558</v>
      </c>
      <c r="F185" s="208"/>
      <c r="G185" s="207">
        <f>IFERROR(VLOOKUP(D185,エリアマスタ!$C$2:$I$2239,5,FALSE),"")</f>
        <v>157</v>
      </c>
      <c r="H185" s="209"/>
      <c r="I185" s="207">
        <f>IFERROR(VLOOKUP(D185,エリアマスタ!$C$2:$I$2239,6,FALSE),"")</f>
        <v>49</v>
      </c>
      <c r="J185" s="209"/>
      <c r="K185" s="207">
        <f>IFERROR(VLOOKUP(D185,エリアマスタ!$C$2:$I$2239,7,FALSE),"")</f>
        <v>206</v>
      </c>
      <c r="L185" s="210">
        <f t="shared" si="35"/>
        <v>0</v>
      </c>
      <c r="M185" s="215">
        <v>26</v>
      </c>
      <c r="N185" s="212"/>
      <c r="O185" s="213" t="str">
        <f t="shared" si="38"/>
        <v/>
      </c>
      <c r="P185" s="205">
        <v>26</v>
      </c>
      <c r="Q185" s="206" t="str">
        <f>O158&amp;"-"&amp;P185</f>
        <v>14-26</v>
      </c>
      <c r="R185" s="207" t="s">
        <v>588</v>
      </c>
      <c r="S185" s="209"/>
      <c r="T185" s="207">
        <f>IFERROR(VLOOKUP(Q185,エリアマスタ!$C$2:$I$2239,5,FALSE),"")</f>
        <v>235</v>
      </c>
      <c r="U185" s="208"/>
      <c r="V185" s="207">
        <f>IFERROR(VLOOKUP(Q185,エリアマスタ!$C$2:$I$2239,6,FALSE),"")</f>
        <v>101</v>
      </c>
      <c r="W185" s="209"/>
      <c r="X185" s="207">
        <f>IFERROR(VLOOKUP(Q185,エリアマスタ!$C$2:$I$2239,7,FALSE),"")</f>
        <v>336</v>
      </c>
      <c r="Y185" s="210">
        <f t="shared" si="36"/>
        <v>0</v>
      </c>
      <c r="Z185" s="215">
        <v>26</v>
      </c>
      <c r="AA185" s="212"/>
      <c r="AB185" s="213" t="str">
        <f t="shared" si="39"/>
        <v/>
      </c>
      <c r="AC185" s="205">
        <v>26</v>
      </c>
      <c r="AD185" s="206" t="str">
        <f>AB158&amp;"-"&amp;AC185</f>
        <v>15-26</v>
      </c>
      <c r="AE185" s="207" t="s">
        <v>616</v>
      </c>
      <c r="AF185" s="209"/>
      <c r="AG185" s="207">
        <f>IFERROR(VLOOKUP(AD185,エリアマスタ!$C$2:$I$2239,5,FALSE),"")</f>
        <v>212</v>
      </c>
      <c r="AH185" s="209"/>
      <c r="AI185" s="207">
        <f>IFERROR(VLOOKUP(AD185,エリアマスタ!$C$2:$I$2239,6,FALSE),"")</f>
        <v>64</v>
      </c>
      <c r="AJ185" s="208"/>
      <c r="AK185" s="207">
        <f>IFERROR(VLOOKUP(AD185,エリアマスタ!$C$2:$I$2239,7,FALSE),"")</f>
        <v>276</v>
      </c>
      <c r="AL185" s="214">
        <f t="shared" si="37"/>
        <v>0</v>
      </c>
      <c r="AM185" s="215">
        <v>26</v>
      </c>
      <c r="AN185" s="183"/>
    </row>
    <row r="186" spans="2:40" ht="13.5" customHeight="1">
      <c r="B186" s="204" t="str">
        <f t="shared" si="34"/>
        <v/>
      </c>
      <c r="C186" s="205">
        <v>28</v>
      </c>
      <c r="D186" s="206" t="str">
        <f>B158&amp;"-"&amp;C186</f>
        <v>13-28</v>
      </c>
      <c r="E186" s="207" t="s">
        <v>559</v>
      </c>
      <c r="F186" s="208"/>
      <c r="G186" s="207">
        <f>IFERROR(VLOOKUP(D186,エリアマスタ!$C$2:$I$2239,5,FALSE),"")</f>
        <v>223</v>
      </c>
      <c r="H186" s="209"/>
      <c r="I186" s="207">
        <f>IFERROR(VLOOKUP(D186,エリアマスタ!$C$2:$I$2239,6,FALSE),"")</f>
        <v>113</v>
      </c>
      <c r="J186" s="209"/>
      <c r="K186" s="207">
        <f>IFERROR(VLOOKUP(D186,エリアマスタ!$C$2:$I$2239,7,FALSE),"")</f>
        <v>336</v>
      </c>
      <c r="L186" s="210">
        <f t="shared" si="35"/>
        <v>0</v>
      </c>
      <c r="M186" s="215">
        <v>27</v>
      </c>
      <c r="N186" s="212"/>
      <c r="O186" s="213" t="str">
        <f t="shared" si="38"/>
        <v/>
      </c>
      <c r="P186" s="205">
        <v>27</v>
      </c>
      <c r="Q186" s="206" t="str">
        <f>O158&amp;"-"&amp;P186</f>
        <v>14-27</v>
      </c>
      <c r="R186" s="207" t="s">
        <v>589</v>
      </c>
      <c r="S186" s="209"/>
      <c r="T186" s="207">
        <f>IFERROR(VLOOKUP(Q186,エリアマスタ!$C$2:$I$2239,5,FALSE),"")</f>
        <v>305</v>
      </c>
      <c r="U186" s="208"/>
      <c r="V186" s="207">
        <f>IFERROR(VLOOKUP(Q186,エリアマスタ!$C$2:$I$2239,6,FALSE),"")</f>
        <v>45</v>
      </c>
      <c r="W186" s="209"/>
      <c r="X186" s="207">
        <f>IFERROR(VLOOKUP(Q186,エリアマスタ!$C$2:$I$2239,7,FALSE),"")</f>
        <v>350</v>
      </c>
      <c r="Y186" s="210">
        <f t="shared" si="36"/>
        <v>0</v>
      </c>
      <c r="Z186" s="215">
        <v>27</v>
      </c>
      <c r="AA186" s="212"/>
      <c r="AB186" s="213" t="str">
        <f t="shared" si="39"/>
        <v/>
      </c>
      <c r="AC186" s="205">
        <v>27</v>
      </c>
      <c r="AD186" s="206" t="str">
        <f>AB158&amp;"-"&amp;AC186</f>
        <v>15-27</v>
      </c>
      <c r="AE186" s="207" t="s">
        <v>134</v>
      </c>
      <c r="AF186" s="209"/>
      <c r="AG186" s="207">
        <f>IFERROR(VLOOKUP(AD186,エリアマスタ!$C$2:$I$2239,5,FALSE),"")</f>
        <v>126</v>
      </c>
      <c r="AH186" s="209"/>
      <c r="AI186" s="207">
        <f>IFERROR(VLOOKUP(AD186,エリアマスタ!$C$2:$I$2239,6,FALSE),"")</f>
        <v>125</v>
      </c>
      <c r="AJ186" s="209"/>
      <c r="AK186" s="207">
        <f>IFERROR(VLOOKUP(AD186,エリアマスタ!$C$2:$I$2239,7,FALSE),"")</f>
        <v>251</v>
      </c>
      <c r="AL186" s="214">
        <f t="shared" si="37"/>
        <v>0</v>
      </c>
      <c r="AM186" s="215">
        <v>27</v>
      </c>
      <c r="AN186" s="183"/>
    </row>
    <row r="187" spans="2:40" ht="13.5" customHeight="1">
      <c r="B187" s="204" t="str">
        <f t="shared" si="34"/>
        <v/>
      </c>
      <c r="C187" s="205">
        <v>36</v>
      </c>
      <c r="D187" s="206" t="str">
        <f>B158&amp;"-"&amp;C187</f>
        <v>13-36</v>
      </c>
      <c r="E187" s="207" t="s">
        <v>3273</v>
      </c>
      <c r="F187" s="221"/>
      <c r="G187" s="207">
        <f>IFERROR(VLOOKUP(D187,エリアマスタ!$C$2:$I$2239,5,FALSE),"")</f>
        <v>295</v>
      </c>
      <c r="H187" s="209"/>
      <c r="I187" s="207">
        <f>IFERROR(VLOOKUP(D187,エリアマスタ!$C$2:$I$2239,6,FALSE),"")</f>
        <v>44</v>
      </c>
      <c r="J187" s="209"/>
      <c r="K187" s="207">
        <f>IFERROR(VLOOKUP(D187,エリアマスタ!$C$2:$I$2239,7,FALSE),"")</f>
        <v>339</v>
      </c>
      <c r="L187" s="210">
        <f t="shared" si="35"/>
        <v>0</v>
      </c>
      <c r="M187" s="211">
        <v>28</v>
      </c>
      <c r="N187" s="212"/>
      <c r="O187" s="213" t="str">
        <f t="shared" si="38"/>
        <v/>
      </c>
      <c r="P187" s="205">
        <v>28</v>
      </c>
      <c r="Q187" s="206" t="str">
        <f>O158&amp;"-"&amp;P187</f>
        <v>14-28</v>
      </c>
      <c r="R187" s="207" t="s">
        <v>590</v>
      </c>
      <c r="S187" s="221"/>
      <c r="T187" s="207">
        <f>IFERROR(VLOOKUP(Q187,エリアマスタ!$C$2:$I$2239,5,FALSE),"")</f>
        <v>124</v>
      </c>
      <c r="U187" s="208"/>
      <c r="V187" s="207">
        <f>IFERROR(VLOOKUP(Q187,エリアマスタ!$C$2:$I$2239,6,FALSE),"")</f>
        <v>61</v>
      </c>
      <c r="W187" s="209"/>
      <c r="X187" s="207">
        <f>IFERROR(VLOOKUP(Q187,エリアマスタ!$C$2:$I$2239,7,FALSE),"")</f>
        <v>185</v>
      </c>
      <c r="Y187" s="210">
        <f t="shared" si="36"/>
        <v>0</v>
      </c>
      <c r="Z187" s="211">
        <v>28</v>
      </c>
      <c r="AA187" s="212"/>
      <c r="AB187" s="213" t="str">
        <f t="shared" si="39"/>
        <v/>
      </c>
      <c r="AC187" s="205">
        <v>28</v>
      </c>
      <c r="AD187" s="206" t="str">
        <f>AB158&amp;"-"&amp;AC187</f>
        <v>15-28</v>
      </c>
      <c r="AE187" s="207" t="s">
        <v>617</v>
      </c>
      <c r="AF187" s="209"/>
      <c r="AG187" s="207">
        <f>IFERROR(VLOOKUP(AD187,エリアマスタ!$C$2:$I$2239,5,FALSE),"")</f>
        <v>104</v>
      </c>
      <c r="AH187" s="209"/>
      <c r="AI187" s="207">
        <f>IFERROR(VLOOKUP(AD187,エリアマスタ!$C$2:$I$2239,6,FALSE),"")</f>
        <v>43</v>
      </c>
      <c r="AJ187" s="209"/>
      <c r="AK187" s="207">
        <f>IFERROR(VLOOKUP(AD187,エリアマスタ!$C$2:$I$2239,7,FALSE),"")</f>
        <v>147</v>
      </c>
      <c r="AL187" s="214">
        <f t="shared" si="37"/>
        <v>0</v>
      </c>
      <c r="AM187" s="211">
        <v>28</v>
      </c>
      <c r="AN187" s="183"/>
    </row>
    <row r="188" spans="2:40" ht="13.5" customHeight="1">
      <c r="B188" s="204" t="str">
        <f t="shared" si="34"/>
        <v/>
      </c>
      <c r="C188" s="205"/>
      <c r="D188" s="206"/>
      <c r="E188" s="207"/>
      <c r="F188" s="221"/>
      <c r="G188" s="207" t="str">
        <f>IFERROR(VLOOKUP(D188,エリアマスタ!$C$2:$I$2239,5,FALSE),"")</f>
        <v/>
      </c>
      <c r="H188" s="209"/>
      <c r="I188" s="207" t="str">
        <f>IFERROR(VLOOKUP(D188,エリアマスタ!$C$2:$I$2239,6,FALSE),"")</f>
        <v/>
      </c>
      <c r="J188" s="209"/>
      <c r="K188" s="207" t="str">
        <f>IFERROR(VLOOKUP(D188,エリアマスタ!$C$2:$I$2239,7,FALSE),"")</f>
        <v/>
      </c>
      <c r="L188" s="210">
        <f t="shared" ref="L188:L197" si="40">IF(F188="●",G188,0)+IF(H188="●",I188,0)+IF(J188="●",K188,0)</f>
        <v>0</v>
      </c>
      <c r="M188" s="215">
        <v>29</v>
      </c>
      <c r="N188" s="212"/>
      <c r="O188" s="213" t="str">
        <f t="shared" si="38"/>
        <v/>
      </c>
      <c r="P188" s="205">
        <v>29</v>
      </c>
      <c r="Q188" s="206" t="str">
        <f>O158&amp;"-"&amp;P188</f>
        <v>14-29</v>
      </c>
      <c r="R188" s="207" t="s">
        <v>591</v>
      </c>
      <c r="S188" s="221"/>
      <c r="T188" s="207">
        <f>IFERROR(VLOOKUP(Q188,エリアマスタ!$C$2:$I$2239,5,FALSE),"")</f>
        <v>127</v>
      </c>
      <c r="U188" s="208"/>
      <c r="V188" s="207">
        <f>IFERROR(VLOOKUP(Q188,エリアマスタ!$C$2:$I$2239,6,FALSE),"")</f>
        <v>106</v>
      </c>
      <c r="W188" s="209"/>
      <c r="X188" s="207">
        <f>IFERROR(VLOOKUP(Q188,エリアマスタ!$C$2:$I$2239,7,FALSE),"")</f>
        <v>233</v>
      </c>
      <c r="Y188" s="210">
        <f t="shared" si="36"/>
        <v>0</v>
      </c>
      <c r="Z188" s="215">
        <v>29</v>
      </c>
      <c r="AA188" s="212"/>
      <c r="AB188" s="213" t="str">
        <f t="shared" si="39"/>
        <v/>
      </c>
      <c r="AC188" s="205">
        <v>29</v>
      </c>
      <c r="AD188" s="206" t="str">
        <f>AB158&amp;"-"&amp;AC188</f>
        <v>15-29</v>
      </c>
      <c r="AE188" s="207" t="s">
        <v>618</v>
      </c>
      <c r="AF188" s="209"/>
      <c r="AG188" s="207">
        <f>IFERROR(VLOOKUP(AD188,エリアマスタ!$C$2:$I$2239,5,FALSE),"")</f>
        <v>210</v>
      </c>
      <c r="AH188" s="209"/>
      <c r="AI188" s="207">
        <f>IFERROR(VLOOKUP(AD188,エリアマスタ!$C$2:$I$2239,6,FALSE),"")</f>
        <v>118</v>
      </c>
      <c r="AJ188" s="209"/>
      <c r="AK188" s="207">
        <f>IFERROR(VLOOKUP(AD188,エリアマスタ!$C$2:$I$2239,7,FALSE),"")</f>
        <v>328</v>
      </c>
      <c r="AL188" s="214">
        <f t="shared" si="37"/>
        <v>0</v>
      </c>
      <c r="AM188" s="215">
        <v>29</v>
      </c>
    </row>
    <row r="189" spans="2:40" ht="13.5" customHeight="1">
      <c r="B189" s="204" t="str">
        <f t="shared" si="34"/>
        <v/>
      </c>
      <c r="C189" s="205"/>
      <c r="D189" s="206"/>
      <c r="E189" s="207"/>
      <c r="F189" s="221"/>
      <c r="G189" s="207" t="str">
        <f>IFERROR(VLOOKUP(D189,エリアマスタ!$C$2:$I$2239,5,FALSE),"")</f>
        <v/>
      </c>
      <c r="H189" s="209"/>
      <c r="I189" s="207" t="str">
        <f>IFERROR(VLOOKUP(D189,エリアマスタ!$C$2:$I$2239,6,FALSE),"")</f>
        <v/>
      </c>
      <c r="J189" s="209"/>
      <c r="K189" s="207" t="str">
        <f>IFERROR(VLOOKUP(D189,エリアマスタ!$C$2:$I$2239,7,FALSE),"")</f>
        <v/>
      </c>
      <c r="L189" s="210">
        <f t="shared" si="40"/>
        <v>0</v>
      </c>
      <c r="M189" s="215">
        <v>30</v>
      </c>
      <c r="N189" s="212"/>
      <c r="O189" s="213" t="str">
        <f t="shared" si="38"/>
        <v/>
      </c>
      <c r="P189" s="205">
        <v>30</v>
      </c>
      <c r="Q189" s="206" t="str">
        <f>O158&amp;"-"&amp;P189</f>
        <v>14-30</v>
      </c>
      <c r="R189" s="207" t="s">
        <v>592</v>
      </c>
      <c r="S189" s="221"/>
      <c r="T189" s="207">
        <f>IFERROR(VLOOKUP(Q189,エリアマスタ!$C$2:$I$2239,5,FALSE),"")</f>
        <v>100</v>
      </c>
      <c r="U189" s="208"/>
      <c r="V189" s="207">
        <f>IFERROR(VLOOKUP(Q189,エリアマスタ!$C$2:$I$2239,6,FALSE),"")</f>
        <v>283</v>
      </c>
      <c r="W189" s="209"/>
      <c r="X189" s="207">
        <f>IFERROR(VLOOKUP(Q189,エリアマスタ!$C$2:$I$2239,7,FALSE),"")</f>
        <v>383</v>
      </c>
      <c r="Y189" s="210">
        <f t="shared" si="36"/>
        <v>0</v>
      </c>
      <c r="Z189" s="215">
        <v>30</v>
      </c>
      <c r="AA189" s="212"/>
      <c r="AB189" s="213" t="str">
        <f t="shared" si="39"/>
        <v/>
      </c>
      <c r="AC189" s="205">
        <v>30</v>
      </c>
      <c r="AD189" s="206" t="str">
        <f>AB158&amp;"-"&amp;AC189</f>
        <v>15-30</v>
      </c>
      <c r="AE189" s="207" t="s">
        <v>619</v>
      </c>
      <c r="AF189" s="209"/>
      <c r="AG189" s="207">
        <f>IFERROR(VLOOKUP(AD189,エリアマスタ!$C$2:$I$2239,5,FALSE),"")</f>
        <v>198</v>
      </c>
      <c r="AH189" s="209"/>
      <c r="AI189" s="207">
        <f>IFERROR(VLOOKUP(AD189,エリアマスタ!$C$2:$I$2239,6,FALSE),"")</f>
        <v>165</v>
      </c>
      <c r="AJ189" s="209"/>
      <c r="AK189" s="207">
        <f>IFERROR(VLOOKUP(AD189,エリアマスタ!$C$2:$I$2239,7,FALSE),"")</f>
        <v>363</v>
      </c>
      <c r="AL189" s="214">
        <f t="shared" si="37"/>
        <v>0</v>
      </c>
      <c r="AM189" s="215">
        <v>30</v>
      </c>
    </row>
    <row r="190" spans="2:40" ht="13.5" customHeight="1">
      <c r="B190" s="204" t="str">
        <f t="shared" si="34"/>
        <v/>
      </c>
      <c r="C190" s="205"/>
      <c r="D190" s="206"/>
      <c r="E190" s="207"/>
      <c r="F190" s="221"/>
      <c r="G190" s="207" t="str">
        <f>IFERROR(VLOOKUP(D190,エリアマスタ!$C$2:$I$2239,5,FALSE),"")</f>
        <v/>
      </c>
      <c r="H190" s="209"/>
      <c r="I190" s="207" t="str">
        <f>IFERROR(VLOOKUP(D190,エリアマスタ!$C$2:$I$2239,6,FALSE),"")</f>
        <v/>
      </c>
      <c r="J190" s="209"/>
      <c r="K190" s="207" t="str">
        <f>IFERROR(VLOOKUP(D190,エリアマスタ!$C$2:$I$2239,7,FALSE),"")</f>
        <v/>
      </c>
      <c r="L190" s="210">
        <f t="shared" si="40"/>
        <v>0</v>
      </c>
      <c r="M190" s="211">
        <v>31</v>
      </c>
      <c r="N190" s="212"/>
      <c r="O190" s="213" t="str">
        <f t="shared" si="38"/>
        <v/>
      </c>
      <c r="P190" s="205">
        <v>31</v>
      </c>
      <c r="Q190" s="206" t="str">
        <f>O158&amp;"-"&amp;P190</f>
        <v>14-31</v>
      </c>
      <c r="R190" s="207" t="s">
        <v>593</v>
      </c>
      <c r="S190" s="221"/>
      <c r="T190" s="207">
        <f>IFERROR(VLOOKUP(Q190,エリアマスタ!$C$2:$I$2239,5,FALSE),"")</f>
        <v>118</v>
      </c>
      <c r="U190" s="208"/>
      <c r="V190" s="207">
        <f>IFERROR(VLOOKUP(Q190,エリアマスタ!$C$2:$I$2239,6,FALSE),"")</f>
        <v>30</v>
      </c>
      <c r="W190" s="209"/>
      <c r="X190" s="207">
        <f>IFERROR(VLOOKUP(Q190,エリアマスタ!$C$2:$I$2239,7,FALSE),"")</f>
        <v>148</v>
      </c>
      <c r="Y190" s="210">
        <f t="shared" si="36"/>
        <v>0</v>
      </c>
      <c r="Z190" s="211">
        <v>31</v>
      </c>
      <c r="AA190" s="212"/>
      <c r="AB190" s="213" t="str">
        <f t="shared" si="39"/>
        <v/>
      </c>
      <c r="AC190" s="205">
        <v>31</v>
      </c>
      <c r="AD190" s="206" t="str">
        <f>AB158&amp;"-"&amp;AC190</f>
        <v>15-31</v>
      </c>
      <c r="AE190" s="207" t="s">
        <v>620</v>
      </c>
      <c r="AF190" s="209"/>
      <c r="AG190" s="207">
        <f>IFERROR(VLOOKUP(AD190,エリアマスタ!$C$2:$I$2239,5,FALSE),"")</f>
        <v>107</v>
      </c>
      <c r="AH190" s="209"/>
      <c r="AI190" s="207">
        <f>IFERROR(VLOOKUP(AD190,エリアマスタ!$C$2:$I$2239,6,FALSE),"")</f>
        <v>58</v>
      </c>
      <c r="AJ190" s="209"/>
      <c r="AK190" s="207">
        <f>IFERROR(VLOOKUP(AD190,エリアマスタ!$C$2:$I$2239,7,FALSE),"")</f>
        <v>165</v>
      </c>
      <c r="AL190" s="214">
        <f t="shared" si="37"/>
        <v>0</v>
      </c>
      <c r="AM190" s="211">
        <v>31</v>
      </c>
    </row>
    <row r="191" spans="2:40" ht="13.5" customHeight="1">
      <c r="B191" s="204" t="str">
        <f t="shared" si="34"/>
        <v/>
      </c>
      <c r="C191" s="205"/>
      <c r="D191" s="206"/>
      <c r="E191" s="207"/>
      <c r="F191" s="221"/>
      <c r="G191" s="207" t="str">
        <f>IFERROR(VLOOKUP(D191,エリアマスタ!$C$2:$I$2239,5,FALSE),"")</f>
        <v/>
      </c>
      <c r="H191" s="209"/>
      <c r="I191" s="207" t="str">
        <f>IFERROR(VLOOKUP(D191,エリアマスタ!$C$2:$I$2239,6,FALSE),"")</f>
        <v/>
      </c>
      <c r="J191" s="209"/>
      <c r="K191" s="207" t="str">
        <f>IFERROR(VLOOKUP(D191,エリアマスタ!$C$2:$I$2239,7,FALSE),"")</f>
        <v/>
      </c>
      <c r="L191" s="210">
        <f t="shared" si="40"/>
        <v>0</v>
      </c>
      <c r="M191" s="215">
        <v>32</v>
      </c>
      <c r="N191" s="212"/>
      <c r="O191" s="213" t="str">
        <f t="shared" si="38"/>
        <v/>
      </c>
      <c r="P191" s="205">
        <v>32</v>
      </c>
      <c r="Q191" s="206" t="str">
        <f>O158&amp;"-"&amp;P191</f>
        <v>14-32</v>
      </c>
      <c r="R191" s="207" t="s">
        <v>594</v>
      </c>
      <c r="S191" s="221"/>
      <c r="T191" s="207">
        <f>IFERROR(VLOOKUP(Q191,エリアマスタ!$C$2:$I$2239,5,FALSE),"")</f>
        <v>187</v>
      </c>
      <c r="U191" s="209"/>
      <c r="V191" s="207">
        <f>IFERROR(VLOOKUP(Q191,エリアマスタ!$C$2:$I$2239,6,FALSE),"")</f>
        <v>9</v>
      </c>
      <c r="W191" s="209"/>
      <c r="X191" s="207">
        <f>IFERROR(VLOOKUP(Q191,エリアマスタ!$C$2:$I$2239,7,FALSE),"")</f>
        <v>196</v>
      </c>
      <c r="Y191" s="210">
        <f t="shared" si="36"/>
        <v>0</v>
      </c>
      <c r="Z191" s="211">
        <v>32</v>
      </c>
      <c r="AA191" s="212"/>
      <c r="AB191" s="213" t="str">
        <f t="shared" si="39"/>
        <v/>
      </c>
      <c r="AC191" s="205">
        <v>32</v>
      </c>
      <c r="AD191" s="206" t="str">
        <f>AB158&amp;"-"&amp;AC191</f>
        <v>15-32</v>
      </c>
      <c r="AE191" s="207" t="s">
        <v>621</v>
      </c>
      <c r="AF191" s="222"/>
      <c r="AG191" s="207">
        <f>IFERROR(VLOOKUP(AD191,エリアマスタ!$C$2:$I$2239,5,FALSE),"")</f>
        <v>139</v>
      </c>
      <c r="AH191" s="209"/>
      <c r="AI191" s="207">
        <f>IFERROR(VLOOKUP(AD191,エリアマスタ!$C$2:$I$2239,6,FALSE),"")</f>
        <v>116</v>
      </c>
      <c r="AJ191" s="209"/>
      <c r="AK191" s="207">
        <f>IFERROR(VLOOKUP(AD191,エリアマスタ!$C$2:$I$2239,7,FALSE),"")</f>
        <v>255</v>
      </c>
      <c r="AL191" s="214">
        <f t="shared" si="37"/>
        <v>0</v>
      </c>
      <c r="AM191" s="215">
        <v>32</v>
      </c>
    </row>
    <row r="192" spans="2:40" ht="13.5" customHeight="1">
      <c r="B192" s="204" t="str">
        <f t="shared" si="34"/>
        <v/>
      </c>
      <c r="C192" s="205"/>
      <c r="D192" s="206"/>
      <c r="E192" s="207"/>
      <c r="F192" s="221"/>
      <c r="G192" s="207" t="str">
        <f>IFERROR(VLOOKUP(D192,エリアマスタ!$C$2:$I$2239,5,FALSE),"")</f>
        <v/>
      </c>
      <c r="H192" s="209"/>
      <c r="I192" s="207" t="str">
        <f>IFERROR(VLOOKUP(D192,エリアマスタ!$C$2:$I$2239,6,FALSE),"")</f>
        <v/>
      </c>
      <c r="J192" s="209"/>
      <c r="K192" s="207" t="str">
        <f>IFERROR(VLOOKUP(D192,エリアマスタ!$C$2:$I$2239,7,FALSE),"")</f>
        <v/>
      </c>
      <c r="L192" s="210">
        <f t="shared" si="40"/>
        <v>0</v>
      </c>
      <c r="M192" s="215">
        <v>33</v>
      </c>
      <c r="N192" s="212"/>
      <c r="O192" s="213" t="str">
        <f t="shared" si="38"/>
        <v/>
      </c>
      <c r="P192" s="205">
        <v>33</v>
      </c>
      <c r="Q192" s="206" t="str">
        <f>O158&amp;"-"&amp;P192</f>
        <v>14-33</v>
      </c>
      <c r="R192" s="207" t="s">
        <v>595</v>
      </c>
      <c r="S192" s="221"/>
      <c r="T192" s="207">
        <f>IFERROR(VLOOKUP(Q192,エリアマスタ!$C$2:$I$2239,5,FALSE),"")</f>
        <v>352</v>
      </c>
      <c r="U192" s="209"/>
      <c r="V192" s="207">
        <f>IFERROR(VLOOKUP(Q192,エリアマスタ!$C$2:$I$2239,6,FALSE),"")</f>
        <v>102</v>
      </c>
      <c r="W192" s="209"/>
      <c r="X192" s="207">
        <f>IFERROR(VLOOKUP(Q192,エリアマスタ!$C$2:$I$2239,7,FALSE),"")</f>
        <v>454</v>
      </c>
      <c r="Y192" s="210">
        <f t="shared" si="36"/>
        <v>0</v>
      </c>
      <c r="Z192" s="211">
        <v>33</v>
      </c>
      <c r="AA192" s="212"/>
      <c r="AB192" s="213" t="str">
        <f t="shared" si="39"/>
        <v/>
      </c>
      <c r="AC192" s="205">
        <v>33</v>
      </c>
      <c r="AD192" s="206" t="str">
        <f>AB158&amp;"-"&amp;AC192</f>
        <v>15-33</v>
      </c>
      <c r="AE192" s="207" t="s">
        <v>622</v>
      </c>
      <c r="AF192" s="223"/>
      <c r="AG192" s="207">
        <f>IFERROR(VLOOKUP(AD192,エリアマスタ!$C$2:$I$2239,5,FALSE),"")</f>
        <v>350</v>
      </c>
      <c r="AH192" s="209"/>
      <c r="AI192" s="207">
        <f>IFERROR(VLOOKUP(AD192,エリアマスタ!$C$2:$I$2239,6,FALSE),"")</f>
        <v>278</v>
      </c>
      <c r="AJ192" s="209"/>
      <c r="AK192" s="207">
        <f>IFERROR(VLOOKUP(AD192,エリアマスタ!$C$2:$I$2239,7,FALSE),"")</f>
        <v>628</v>
      </c>
      <c r="AL192" s="214">
        <f t="shared" si="37"/>
        <v>0</v>
      </c>
      <c r="AM192" s="215">
        <v>33</v>
      </c>
    </row>
    <row r="193" spans="1:41" ht="13.5" customHeight="1">
      <c r="B193" s="204" t="str">
        <f t="shared" si="34"/>
        <v/>
      </c>
      <c r="C193" s="205"/>
      <c r="D193" s="206"/>
      <c r="E193" s="207"/>
      <c r="F193" s="221"/>
      <c r="G193" s="207" t="str">
        <f>IFERROR(VLOOKUP(D193,エリアマスタ!$C$2:$I$2239,5,FALSE),"")</f>
        <v/>
      </c>
      <c r="H193" s="209"/>
      <c r="I193" s="207" t="str">
        <f>IFERROR(VLOOKUP(D193,エリアマスタ!$C$2:$I$2239,6,FALSE),"")</f>
        <v/>
      </c>
      <c r="J193" s="209"/>
      <c r="K193" s="207" t="str">
        <f>IFERROR(VLOOKUP(D193,エリアマスタ!$C$2:$I$2239,7,FALSE),"")</f>
        <v/>
      </c>
      <c r="L193" s="210">
        <f t="shared" si="40"/>
        <v>0</v>
      </c>
      <c r="M193" s="211">
        <v>34</v>
      </c>
      <c r="N193" s="212"/>
      <c r="O193" s="213" t="str">
        <f t="shared" si="38"/>
        <v/>
      </c>
      <c r="P193" s="205">
        <v>34</v>
      </c>
      <c r="Q193" s="206" t="str">
        <f>O158&amp;"-"&amp;P193</f>
        <v>14-34</v>
      </c>
      <c r="R193" s="207" t="s">
        <v>123</v>
      </c>
      <c r="S193" s="221"/>
      <c r="T193" s="207">
        <f>IFERROR(VLOOKUP(Q193,エリアマスタ!$C$2:$I$2239,5,FALSE),"")</f>
        <v>90</v>
      </c>
      <c r="U193" s="209"/>
      <c r="V193" s="207">
        <f>IFERROR(VLOOKUP(Q193,エリアマスタ!$C$2:$I$2239,6,FALSE),"")</f>
        <v>190</v>
      </c>
      <c r="W193" s="209"/>
      <c r="X193" s="207">
        <f>IFERROR(VLOOKUP(Q193,エリアマスタ!$C$2:$I$2239,7,FALSE),"")</f>
        <v>280</v>
      </c>
      <c r="Y193" s="210">
        <f t="shared" si="36"/>
        <v>0</v>
      </c>
      <c r="Z193" s="211">
        <v>34</v>
      </c>
      <c r="AA193" s="212"/>
      <c r="AB193" s="213" t="str">
        <f t="shared" si="39"/>
        <v/>
      </c>
      <c r="AC193" s="205">
        <v>34</v>
      </c>
      <c r="AD193" s="206" t="str">
        <f>AB158&amp;"-"&amp;AC193</f>
        <v>15-34</v>
      </c>
      <c r="AE193" s="207" t="s">
        <v>623</v>
      </c>
      <c r="AF193" s="223"/>
      <c r="AG193" s="207">
        <f>IFERROR(VLOOKUP(AD193,エリアマスタ!$C$2:$I$2239,5,FALSE),"")</f>
        <v>438</v>
      </c>
      <c r="AH193" s="209"/>
      <c r="AI193" s="207">
        <f>IFERROR(VLOOKUP(AD193,エリアマスタ!$C$2:$I$2239,6,FALSE),"")</f>
        <v>182</v>
      </c>
      <c r="AJ193" s="209"/>
      <c r="AK193" s="207">
        <f>IFERROR(VLOOKUP(AD193,エリアマスタ!$C$2:$I$2239,7,FALSE),"")</f>
        <v>620</v>
      </c>
      <c r="AL193" s="214">
        <f t="shared" si="37"/>
        <v>0</v>
      </c>
      <c r="AM193" s="211">
        <v>34</v>
      </c>
    </row>
    <row r="194" spans="1:41" ht="13.5" customHeight="1">
      <c r="B194" s="204" t="str">
        <f t="shared" si="34"/>
        <v/>
      </c>
      <c r="C194" s="205"/>
      <c r="D194" s="206"/>
      <c r="E194" s="207"/>
      <c r="F194" s="221"/>
      <c r="G194" s="207" t="str">
        <f>IFERROR(VLOOKUP(D194,エリアマスタ!$C$2:$I$2239,5,FALSE),"")</f>
        <v/>
      </c>
      <c r="H194" s="209"/>
      <c r="I194" s="207" t="str">
        <f>IFERROR(VLOOKUP(D194,エリアマスタ!$C$2:$I$2239,6,FALSE),"")</f>
        <v/>
      </c>
      <c r="J194" s="209"/>
      <c r="K194" s="207" t="str">
        <f>IFERROR(VLOOKUP(D194,エリアマスタ!$C$2:$I$2239,7,FALSE),"")</f>
        <v/>
      </c>
      <c r="L194" s="210">
        <f t="shared" si="40"/>
        <v>0</v>
      </c>
      <c r="M194" s="211">
        <v>35</v>
      </c>
      <c r="N194" s="212"/>
      <c r="O194" s="213" t="str">
        <f t="shared" si="38"/>
        <v/>
      </c>
      <c r="P194" s="205">
        <v>35</v>
      </c>
      <c r="Q194" s="206" t="str">
        <f>O158&amp;"-"&amp;P194</f>
        <v>14-35</v>
      </c>
      <c r="R194" s="207" t="s">
        <v>596</v>
      </c>
      <c r="S194" s="221"/>
      <c r="T194" s="207">
        <f>IFERROR(VLOOKUP(Q194,エリアマスタ!$C$2:$I$2239,5,FALSE),"")</f>
        <v>214</v>
      </c>
      <c r="U194" s="209"/>
      <c r="V194" s="207">
        <f>IFERROR(VLOOKUP(Q194,エリアマスタ!$C$2:$I$2239,6,FALSE),"")</f>
        <v>0</v>
      </c>
      <c r="W194" s="209"/>
      <c r="X194" s="207">
        <f>IFERROR(VLOOKUP(Q194,エリアマスタ!$C$2:$I$2239,7,FALSE),"")</f>
        <v>214</v>
      </c>
      <c r="Y194" s="210">
        <f t="shared" si="36"/>
        <v>0</v>
      </c>
      <c r="Z194" s="211">
        <v>35</v>
      </c>
      <c r="AA194" s="212"/>
      <c r="AB194" s="213" t="str">
        <f t="shared" si="39"/>
        <v/>
      </c>
      <c r="AC194" s="205">
        <v>35</v>
      </c>
      <c r="AD194" s="206" t="str">
        <f>AB158&amp;"-"&amp;AC194</f>
        <v>15-35</v>
      </c>
      <c r="AE194" s="207" t="s">
        <v>21</v>
      </c>
      <c r="AF194" s="223"/>
      <c r="AG194" s="207">
        <f>IFERROR(VLOOKUP(AD194,エリアマスタ!$C$2:$I$2239,5,FALSE),"")</f>
        <v>167</v>
      </c>
      <c r="AH194" s="209"/>
      <c r="AI194" s="207">
        <f>IFERROR(VLOOKUP(AD194,エリアマスタ!$C$2:$I$2239,6,FALSE),"")</f>
        <v>70</v>
      </c>
      <c r="AJ194" s="209"/>
      <c r="AK194" s="207">
        <f>IFERROR(VLOOKUP(AD194,エリアマスタ!$C$2:$I$2239,7,FALSE),"")</f>
        <v>237</v>
      </c>
      <c r="AL194" s="214">
        <f t="shared" si="37"/>
        <v>0</v>
      </c>
      <c r="AM194" s="211">
        <v>35</v>
      </c>
    </row>
    <row r="195" spans="1:41" ht="13.5" customHeight="1">
      <c r="B195" s="204" t="str">
        <f t="shared" si="34"/>
        <v/>
      </c>
      <c r="C195" s="205"/>
      <c r="D195" s="206"/>
      <c r="E195" s="207"/>
      <c r="F195" s="221"/>
      <c r="G195" s="207" t="str">
        <f>IFERROR(VLOOKUP(D195,エリアマスタ!$C$2:$I$2239,5,FALSE),"")</f>
        <v/>
      </c>
      <c r="H195" s="209"/>
      <c r="I195" s="207" t="str">
        <f>IFERROR(VLOOKUP(D195,エリアマスタ!$C$2:$I$2239,6,FALSE),"")</f>
        <v/>
      </c>
      <c r="J195" s="209"/>
      <c r="K195" s="207" t="str">
        <f>IFERROR(VLOOKUP(D195,エリアマスタ!$C$2:$I$2239,7,FALSE),"")</f>
        <v/>
      </c>
      <c r="L195" s="210">
        <f t="shared" si="40"/>
        <v>0</v>
      </c>
      <c r="M195" s="211">
        <v>36</v>
      </c>
      <c r="N195" s="212"/>
      <c r="O195" s="213" t="str">
        <f t="shared" si="38"/>
        <v/>
      </c>
      <c r="P195" s="205"/>
      <c r="Q195" s="206"/>
      <c r="R195" s="207"/>
      <c r="S195" s="221"/>
      <c r="T195" s="207" t="str">
        <f>IFERROR(VLOOKUP(Q195,エリアマスタ!$C$2:$I$2239,5,FALSE),"")</f>
        <v/>
      </c>
      <c r="U195" s="209"/>
      <c r="V195" s="207" t="str">
        <f>IFERROR(VLOOKUP(Q195,エリアマスタ!$C$2:$I$2239,6,FALSE),"")</f>
        <v/>
      </c>
      <c r="W195" s="209"/>
      <c r="X195" s="207" t="str">
        <f>IFERROR(VLOOKUP(Q195,エリアマスタ!$C$2:$I$2239,7,FALSE),"")</f>
        <v/>
      </c>
      <c r="Y195" s="210">
        <f t="shared" ref="Y195:Y197" si="41">IF(S195="●",T195,0)+IF(U195="●",V195,0)+IF(W195="●",X195,0)</f>
        <v>0</v>
      </c>
      <c r="Z195" s="211">
        <v>36</v>
      </c>
      <c r="AA195" s="212"/>
      <c r="AB195" s="213" t="str">
        <f t="shared" si="39"/>
        <v/>
      </c>
      <c r="AC195" s="205">
        <v>36</v>
      </c>
      <c r="AD195" s="206" t="str">
        <f>AB158&amp;"-"&amp;AC195</f>
        <v>15-36</v>
      </c>
      <c r="AE195" s="207" t="s">
        <v>3147</v>
      </c>
      <c r="AF195" s="223"/>
      <c r="AG195" s="207">
        <f>IFERROR(VLOOKUP(AD195,エリアマスタ!$C$2:$I$2239,5,FALSE),"")</f>
        <v>208</v>
      </c>
      <c r="AH195" s="209"/>
      <c r="AI195" s="207">
        <f>IFERROR(VLOOKUP(AD195,エリアマスタ!$C$2:$I$2239,6,FALSE),"")</f>
        <v>206</v>
      </c>
      <c r="AJ195" s="209"/>
      <c r="AK195" s="207">
        <f>IFERROR(VLOOKUP(AD195,エリアマスタ!$C$2:$I$2239,7,FALSE),"")</f>
        <v>414</v>
      </c>
      <c r="AL195" s="214">
        <f t="shared" si="37"/>
        <v>0</v>
      </c>
      <c r="AM195" s="211">
        <v>36</v>
      </c>
    </row>
    <row r="196" spans="1:41" ht="13.5" customHeight="1">
      <c r="B196" s="204" t="str">
        <f t="shared" si="34"/>
        <v/>
      </c>
      <c r="C196" s="205"/>
      <c r="D196" s="206"/>
      <c r="E196" s="207"/>
      <c r="F196" s="221"/>
      <c r="G196" s="207" t="str">
        <f>IFERROR(VLOOKUP(D196,エリアマスタ!$C$2:$I$2239,5,FALSE),"")</f>
        <v/>
      </c>
      <c r="H196" s="209"/>
      <c r="I196" s="207" t="str">
        <f>IFERROR(VLOOKUP(D196,エリアマスタ!$C$2:$I$2239,6,FALSE),"")</f>
        <v/>
      </c>
      <c r="J196" s="209"/>
      <c r="K196" s="207" t="str">
        <f>IFERROR(VLOOKUP(D196,エリアマスタ!$C$2:$I$2239,7,FALSE),"")</f>
        <v/>
      </c>
      <c r="L196" s="210">
        <f t="shared" si="40"/>
        <v>0</v>
      </c>
      <c r="M196" s="211">
        <v>37</v>
      </c>
      <c r="N196" s="212"/>
      <c r="O196" s="213" t="str">
        <f t="shared" si="38"/>
        <v/>
      </c>
      <c r="P196" s="205"/>
      <c r="Q196" s="206"/>
      <c r="R196" s="207"/>
      <c r="S196" s="221"/>
      <c r="T196" s="207" t="str">
        <f>IFERROR(VLOOKUP(Q196,エリアマスタ!$C$2:$I$2239,5,FALSE),"")</f>
        <v/>
      </c>
      <c r="U196" s="209"/>
      <c r="V196" s="207" t="str">
        <f>IFERROR(VLOOKUP(Q196,エリアマスタ!$C$2:$I$2239,6,FALSE),"")</f>
        <v/>
      </c>
      <c r="W196" s="209"/>
      <c r="X196" s="207" t="str">
        <f>IFERROR(VLOOKUP(Q196,エリアマスタ!$C$2:$I$2239,7,FALSE),"")</f>
        <v/>
      </c>
      <c r="Y196" s="210">
        <f t="shared" si="41"/>
        <v>0</v>
      </c>
      <c r="Z196" s="211">
        <v>37</v>
      </c>
      <c r="AA196" s="212"/>
      <c r="AB196" s="213" t="str">
        <f t="shared" si="39"/>
        <v/>
      </c>
      <c r="AC196" s="205">
        <v>37</v>
      </c>
      <c r="AD196" s="206" t="str">
        <f>AB158&amp;"-"&amp;AC196</f>
        <v>15-37</v>
      </c>
      <c r="AE196" s="207" t="s">
        <v>3148</v>
      </c>
      <c r="AF196" s="223"/>
      <c r="AG196" s="207">
        <f>IFERROR(VLOOKUP(AD196,エリアマスタ!$C$2:$I$2239,5,FALSE),"")</f>
        <v>112</v>
      </c>
      <c r="AH196" s="209"/>
      <c r="AI196" s="207">
        <f>IFERROR(VLOOKUP(AD196,エリアマスタ!$C$2:$I$2239,6,FALSE),"")</f>
        <v>142</v>
      </c>
      <c r="AJ196" s="209"/>
      <c r="AK196" s="207">
        <f>IFERROR(VLOOKUP(AD196,エリアマスタ!$C$2:$I$2239,7,FALSE),"")</f>
        <v>254</v>
      </c>
      <c r="AL196" s="214">
        <f t="shared" si="37"/>
        <v>0</v>
      </c>
      <c r="AM196" s="211">
        <v>37</v>
      </c>
    </row>
    <row r="197" spans="1:41" ht="13.5" customHeight="1">
      <c r="B197" s="204" t="str">
        <f t="shared" si="34"/>
        <v/>
      </c>
      <c r="C197" s="205"/>
      <c r="D197" s="206"/>
      <c r="E197" s="207"/>
      <c r="F197" s="221"/>
      <c r="G197" s="207" t="str">
        <f>IFERROR(VLOOKUP(D197,エリアマスタ!$C$2:$I$2239,5,FALSE),"")</f>
        <v/>
      </c>
      <c r="H197" s="209"/>
      <c r="I197" s="207" t="str">
        <f>IFERROR(VLOOKUP(D197,エリアマスタ!$C$2:$I$2239,6,FALSE),"")</f>
        <v/>
      </c>
      <c r="J197" s="209"/>
      <c r="K197" s="207" t="str">
        <f>IFERROR(VLOOKUP(D197,エリアマスタ!$C$2:$I$2239,7,FALSE),"")</f>
        <v/>
      </c>
      <c r="L197" s="210">
        <f t="shared" si="40"/>
        <v>0</v>
      </c>
      <c r="M197" s="211">
        <v>40</v>
      </c>
      <c r="N197" s="212"/>
      <c r="O197" s="213" t="str">
        <f t="shared" si="38"/>
        <v/>
      </c>
      <c r="P197" s="205"/>
      <c r="Q197" s="206"/>
      <c r="R197" s="207"/>
      <c r="S197" s="221"/>
      <c r="T197" s="207" t="str">
        <f>IFERROR(VLOOKUP(Q197,エリアマスタ!$C$2:$I$2239,5,FALSE),"")</f>
        <v/>
      </c>
      <c r="U197" s="209"/>
      <c r="V197" s="207" t="str">
        <f>IFERROR(VLOOKUP(Q197,エリアマスタ!$C$2:$I$2239,6,FALSE),"")</f>
        <v/>
      </c>
      <c r="W197" s="209"/>
      <c r="X197" s="207" t="str">
        <f>IFERROR(VLOOKUP(Q197,エリアマスタ!$C$2:$I$2239,7,FALSE),"")</f>
        <v/>
      </c>
      <c r="Y197" s="210">
        <f t="shared" si="41"/>
        <v>0</v>
      </c>
      <c r="Z197" s="211">
        <v>40</v>
      </c>
      <c r="AA197" s="212"/>
      <c r="AB197" s="213" t="str">
        <f t="shared" si="39"/>
        <v/>
      </c>
      <c r="AC197" s="205"/>
      <c r="AD197" s="206"/>
      <c r="AE197" s="207"/>
      <c r="AF197" s="223"/>
      <c r="AG197" s="207" t="str">
        <f>IFERROR(VLOOKUP(AD197,エリアマスタ!$C$2:$I$2239,5,FALSE),"")</f>
        <v/>
      </c>
      <c r="AH197" s="209"/>
      <c r="AI197" s="207" t="str">
        <f>IFERROR(VLOOKUP(AD197,エリアマスタ!$C$2:$I$2239,6,FALSE),"")</f>
        <v/>
      </c>
      <c r="AJ197" s="209"/>
      <c r="AK197" s="207" t="str">
        <f>IFERROR(VLOOKUP(AD197,エリアマスタ!$C$2:$I$2239,7,FALSE),"")</f>
        <v/>
      </c>
      <c r="AL197" s="214">
        <f t="shared" si="37"/>
        <v>0</v>
      </c>
      <c r="AM197" s="211">
        <v>40</v>
      </c>
    </row>
    <row r="198" spans="1:41" s="237" customFormat="1" ht="13.5" customHeight="1">
      <c r="A198" s="184"/>
      <c r="B198" s="329" t="s">
        <v>60</v>
      </c>
      <c r="C198" s="330"/>
      <c r="D198" s="224"/>
      <c r="E198" s="225"/>
      <c r="F198" s="226"/>
      <c r="G198" s="227">
        <f>SUM(G160:G197)</f>
        <v>5172</v>
      </c>
      <c r="H198" s="228"/>
      <c r="I198" s="227">
        <f>SUM(I160:I197)</f>
        <v>4220</v>
      </c>
      <c r="J198" s="228"/>
      <c r="K198" s="227">
        <f>SUM(K160:K197)</f>
        <v>9392</v>
      </c>
      <c r="L198" s="227">
        <f>SUM(L160:L197)</f>
        <v>0</v>
      </c>
      <c r="M198" s="229"/>
      <c r="N198" s="212"/>
      <c r="O198" s="331" t="s">
        <v>60</v>
      </c>
      <c r="P198" s="332"/>
      <c r="Q198" s="230"/>
      <c r="R198" s="207"/>
      <c r="S198" s="231"/>
      <c r="T198" s="227">
        <f>SUM(T160:T197)</f>
        <v>6766</v>
      </c>
      <c r="U198" s="228"/>
      <c r="V198" s="227">
        <f>SUM(V160:V197)</f>
        <v>3872</v>
      </c>
      <c r="W198" s="228"/>
      <c r="X198" s="227">
        <f>SUM(X160:X197)</f>
        <v>10638</v>
      </c>
      <c r="Y198" s="227">
        <f>SUM(Y160:Y197)</f>
        <v>0</v>
      </c>
      <c r="Z198" s="232"/>
      <c r="AA198" s="212"/>
      <c r="AB198" s="331" t="s">
        <v>60</v>
      </c>
      <c r="AC198" s="332"/>
      <c r="AD198" s="230"/>
      <c r="AE198" s="233"/>
      <c r="AF198" s="234"/>
      <c r="AG198" s="227">
        <f>SUM(AG160:AG197)</f>
        <v>8101</v>
      </c>
      <c r="AH198" s="228"/>
      <c r="AI198" s="227">
        <f>SUM(AI160:AI197)</f>
        <v>5569</v>
      </c>
      <c r="AJ198" s="228"/>
      <c r="AK198" s="227">
        <f>SUM(AK160:AK197)</f>
        <v>13670</v>
      </c>
      <c r="AL198" s="227">
        <f>SUM(AL160:AL197)</f>
        <v>0</v>
      </c>
      <c r="AM198" s="235"/>
      <c r="AN198" s="236"/>
    </row>
    <row r="200" spans="1:41" ht="13.5" customHeight="1">
      <c r="B200" s="320">
        <f>VLOOKUP(E200,地区マスタ!$A$2:$C$159,2,FALSE)</f>
        <v>16</v>
      </c>
      <c r="C200" s="321"/>
      <c r="D200" s="188"/>
      <c r="E200" s="189" t="s">
        <v>3193</v>
      </c>
      <c r="F200" s="288"/>
      <c r="G200" s="191"/>
      <c r="H200" s="191"/>
      <c r="I200" s="191"/>
      <c r="J200" s="191"/>
      <c r="K200" s="191"/>
      <c r="L200" s="289"/>
      <c r="M200" s="192"/>
      <c r="N200" s="193"/>
      <c r="O200" s="320">
        <f>VLOOKUP(R200,地区マスタ!$A$2:$C$159,2,FALSE)</f>
        <v>17</v>
      </c>
      <c r="P200" s="321"/>
      <c r="Q200" s="188"/>
      <c r="R200" s="189" t="s">
        <v>3194</v>
      </c>
      <c r="S200" s="288"/>
      <c r="T200" s="191"/>
      <c r="U200" s="191"/>
      <c r="V200" s="191"/>
      <c r="W200" s="191"/>
      <c r="X200" s="191"/>
      <c r="Y200" s="289"/>
      <c r="Z200" s="192"/>
      <c r="AA200" s="193"/>
      <c r="AB200" s="320">
        <f>VLOOKUP(AE200,地区マスタ!$A$2:$C$159,2,FALSE)</f>
        <v>18</v>
      </c>
      <c r="AC200" s="321"/>
      <c r="AD200" s="188"/>
      <c r="AE200" s="189" t="s">
        <v>3195</v>
      </c>
      <c r="AF200" s="288"/>
      <c r="AG200" s="191"/>
      <c r="AH200" s="191"/>
      <c r="AI200" s="191"/>
      <c r="AJ200" s="191"/>
      <c r="AK200" s="191"/>
      <c r="AL200" s="289"/>
      <c r="AM200" s="192"/>
    </row>
    <row r="201" spans="1:41" s="203" customFormat="1" ht="13.5" customHeight="1">
      <c r="A201" s="184"/>
      <c r="B201" s="322" t="s">
        <v>1557</v>
      </c>
      <c r="C201" s="323"/>
      <c r="D201" s="194" t="s">
        <v>1558</v>
      </c>
      <c r="E201" s="195" t="s">
        <v>2126</v>
      </c>
      <c r="F201" s="196"/>
      <c r="G201" s="197" t="s">
        <v>39</v>
      </c>
      <c r="H201" s="198"/>
      <c r="I201" s="197" t="s">
        <v>40</v>
      </c>
      <c r="J201" s="198"/>
      <c r="K201" s="197" t="s">
        <v>41</v>
      </c>
      <c r="L201" s="199" t="s">
        <v>42</v>
      </c>
      <c r="M201" s="199" t="s">
        <v>176</v>
      </c>
      <c r="N201" s="193"/>
      <c r="O201" s="324" t="s">
        <v>1557</v>
      </c>
      <c r="P201" s="325"/>
      <c r="Q201" s="194" t="s">
        <v>1558</v>
      </c>
      <c r="R201" s="200" t="s">
        <v>2126</v>
      </c>
      <c r="S201" s="198"/>
      <c r="T201" s="197" t="s">
        <v>39</v>
      </c>
      <c r="U201" s="198"/>
      <c r="V201" s="197" t="s">
        <v>40</v>
      </c>
      <c r="W201" s="198"/>
      <c r="X201" s="197" t="s">
        <v>41</v>
      </c>
      <c r="Y201" s="199" t="s">
        <v>42</v>
      </c>
      <c r="Z201" s="199" t="s">
        <v>176</v>
      </c>
      <c r="AA201" s="193"/>
      <c r="AB201" s="324" t="s">
        <v>1557</v>
      </c>
      <c r="AC201" s="325"/>
      <c r="AD201" s="194" t="s">
        <v>1558</v>
      </c>
      <c r="AE201" s="200" t="s">
        <v>2126</v>
      </c>
      <c r="AF201" s="198"/>
      <c r="AG201" s="197" t="s">
        <v>39</v>
      </c>
      <c r="AH201" s="198"/>
      <c r="AI201" s="197" t="s">
        <v>40</v>
      </c>
      <c r="AJ201" s="198"/>
      <c r="AK201" s="197" t="s">
        <v>41</v>
      </c>
      <c r="AL201" s="199" t="s">
        <v>42</v>
      </c>
      <c r="AM201" s="199" t="s">
        <v>176</v>
      </c>
      <c r="AN201" s="201"/>
      <c r="AO201" s="202"/>
    </row>
    <row r="202" spans="1:41" ht="13.5" customHeight="1">
      <c r="B202" s="204" t="str">
        <f t="shared" ref="B202:B236" si="42">IF(L202&gt;1,"●","")</f>
        <v/>
      </c>
      <c r="C202" s="205">
        <v>1</v>
      </c>
      <c r="D202" s="206" t="str">
        <f>B200&amp;"-"&amp;C202</f>
        <v>16-1</v>
      </c>
      <c r="E202" s="207" t="s">
        <v>125</v>
      </c>
      <c r="F202" s="208"/>
      <c r="G202" s="207">
        <f>IFERROR(VLOOKUP(D202,エリアマスタ!$C$2:$I$2239,5,FALSE),"")</f>
        <v>107</v>
      </c>
      <c r="H202" s="209"/>
      <c r="I202" s="207">
        <f>IFERROR(VLOOKUP(D202,エリアマスタ!$C$2:$I$2239,6,FALSE),"")</f>
        <v>255</v>
      </c>
      <c r="J202" s="209"/>
      <c r="K202" s="207">
        <f>IFERROR(VLOOKUP(D202,エリアマスタ!$C$2:$I$2239,7,FALSE),"")</f>
        <v>362</v>
      </c>
      <c r="L202" s="210">
        <f t="shared" ref="L202:L228" si="43">IF(OR(OR(AND(F202="●", H202="●"),AND(F202="●", J202="●")),AND(H202="●", J202="●")),"エラー",IF(F202="●",G202,0)+IF(H202="●",I202,0)+IF(J202="●",K202,0))</f>
        <v>0</v>
      </c>
      <c r="M202" s="211">
        <v>1</v>
      </c>
      <c r="N202" s="212"/>
      <c r="O202" s="213" t="str">
        <f>IF(Y202&gt;1,"●","")</f>
        <v/>
      </c>
      <c r="P202" s="205">
        <v>1</v>
      </c>
      <c r="Q202" s="206" t="str">
        <f>O200&amp;"-"&amp;P202</f>
        <v>17-1</v>
      </c>
      <c r="R202" s="207" t="s">
        <v>126</v>
      </c>
      <c r="S202" s="209"/>
      <c r="T202" s="207">
        <f>IFERROR(VLOOKUP(Q202,エリアマスタ!$C$2:$I$2239,5,FALSE),"")</f>
        <v>97</v>
      </c>
      <c r="U202" s="208"/>
      <c r="V202" s="207">
        <f>IFERROR(VLOOKUP(Q202,エリアマスタ!$C$2:$I$2239,6,FALSE),"")</f>
        <v>155</v>
      </c>
      <c r="W202" s="209"/>
      <c r="X202" s="207">
        <f>IFERROR(VLOOKUP(Q202,エリアマスタ!$C$2:$I$2239,7,FALSE),"")</f>
        <v>252</v>
      </c>
      <c r="Y202" s="210">
        <f t="shared" ref="Y202:Y230" si="44">IF(OR(OR(AND(S202="●", U202="●"),AND(S202="●", W202="●")),AND(U202="●", W202="●")),"エラー",IF(S202="●",T202,0)+IF(U202="●",V202,0)+IF(W202="●",X202,0))</f>
        <v>0</v>
      </c>
      <c r="Z202" s="211">
        <v>1</v>
      </c>
      <c r="AA202" s="212"/>
      <c r="AB202" s="213" t="str">
        <f>IF(AL202&gt;1,"●","")</f>
        <v/>
      </c>
      <c r="AC202" s="205">
        <v>1</v>
      </c>
      <c r="AD202" s="206" t="str">
        <f>AB200&amp;"-"&amp;AC202</f>
        <v>18-1</v>
      </c>
      <c r="AE202" s="207" t="s">
        <v>680</v>
      </c>
      <c r="AF202" s="209"/>
      <c r="AG202" s="207">
        <f>IFERROR(VLOOKUP(AD202,エリアマスタ!$C$2:$I$2239,5,FALSE),"")</f>
        <v>107</v>
      </c>
      <c r="AH202" s="209"/>
      <c r="AI202" s="207">
        <f>IFERROR(VLOOKUP(AD202,エリアマスタ!$C$2:$I$2239,6,FALSE),"")</f>
        <v>31</v>
      </c>
      <c r="AJ202" s="208"/>
      <c r="AK202" s="207">
        <f>IFERROR(VLOOKUP(AD202,エリアマスタ!$C$2:$I$2239,7,FALSE),"")</f>
        <v>138</v>
      </c>
      <c r="AL202" s="214">
        <f t="shared" ref="AL202:AL236" si="45">IF(OR(OR(AND(AF202="●", AH202="●"),AND(AF202="●", AJ202="●")),AND(AH202="●", AJ202="●")),"エラー",IF(AF202="●",AG202,0)+IF(AH202="●",AI202,0)+IF(AJ202="●",AK202,0))</f>
        <v>0</v>
      </c>
      <c r="AM202" s="211">
        <v>1</v>
      </c>
    </row>
    <row r="203" spans="1:41" ht="13.5" customHeight="1">
      <c r="B203" s="204" t="str">
        <f t="shared" si="42"/>
        <v/>
      </c>
      <c r="C203" s="205">
        <v>2</v>
      </c>
      <c r="D203" s="206" t="str">
        <f>B200&amp;"-"&amp;C203</f>
        <v>16-2</v>
      </c>
      <c r="E203" s="207" t="s">
        <v>128</v>
      </c>
      <c r="F203" s="208"/>
      <c r="G203" s="207">
        <f>IFERROR(VLOOKUP(D203,エリアマスタ!$C$2:$I$2239,5,FALSE),"")</f>
        <v>87</v>
      </c>
      <c r="H203" s="209"/>
      <c r="I203" s="207">
        <f>IFERROR(VLOOKUP(D203,エリアマスタ!$C$2:$I$2239,6,FALSE),"")</f>
        <v>103</v>
      </c>
      <c r="J203" s="209"/>
      <c r="K203" s="207">
        <f>IFERROR(VLOOKUP(D203,エリアマスタ!$C$2:$I$2239,7,FALSE),"")</f>
        <v>190</v>
      </c>
      <c r="L203" s="210">
        <f t="shared" si="43"/>
        <v>0</v>
      </c>
      <c r="M203" s="215">
        <v>2</v>
      </c>
      <c r="N203" s="212"/>
      <c r="O203" s="213" t="str">
        <f>IF(Y203&gt;1,"●","")</f>
        <v/>
      </c>
      <c r="P203" s="205">
        <v>2</v>
      </c>
      <c r="Q203" s="206" t="str">
        <f>O200&amp;"-"&amp;P203</f>
        <v>17-2</v>
      </c>
      <c r="R203" s="207" t="s">
        <v>649</v>
      </c>
      <c r="S203" s="209"/>
      <c r="T203" s="207">
        <f>IFERROR(VLOOKUP(Q203,エリアマスタ!$C$2:$I$2239,5,FALSE),"")</f>
        <v>151</v>
      </c>
      <c r="U203" s="209"/>
      <c r="V203" s="207">
        <f>IFERROR(VLOOKUP(Q203,エリアマスタ!$C$2:$I$2239,6,FALSE),"")</f>
        <v>156</v>
      </c>
      <c r="W203" s="209"/>
      <c r="X203" s="207">
        <f>IFERROR(VLOOKUP(Q203,エリアマスタ!$C$2:$I$2239,7,FALSE),"")</f>
        <v>307</v>
      </c>
      <c r="Y203" s="210">
        <f t="shared" si="44"/>
        <v>0</v>
      </c>
      <c r="Z203" s="215">
        <v>2</v>
      </c>
      <c r="AA203" s="212"/>
      <c r="AB203" s="213" t="str">
        <f>IF(AL203&gt;1,"●","")</f>
        <v/>
      </c>
      <c r="AC203" s="205">
        <v>2</v>
      </c>
      <c r="AD203" s="206" t="str">
        <f>AB200&amp;"-"&amp;AC203</f>
        <v>18-2</v>
      </c>
      <c r="AE203" s="207" t="s">
        <v>681</v>
      </c>
      <c r="AF203" s="209"/>
      <c r="AG203" s="207">
        <f>IFERROR(VLOOKUP(AD203,エリアマスタ!$C$2:$I$2239,5,FALSE),"")</f>
        <v>243</v>
      </c>
      <c r="AH203" s="209"/>
      <c r="AI203" s="207">
        <f>IFERROR(VLOOKUP(AD203,エリアマスタ!$C$2:$I$2239,6,FALSE),"")</f>
        <v>75</v>
      </c>
      <c r="AJ203" s="208"/>
      <c r="AK203" s="207">
        <f>IFERROR(VLOOKUP(AD203,エリアマスタ!$C$2:$I$2239,7,FALSE),"")</f>
        <v>318</v>
      </c>
      <c r="AL203" s="214">
        <f t="shared" si="45"/>
        <v>0</v>
      </c>
      <c r="AM203" s="215">
        <v>2</v>
      </c>
    </row>
    <row r="204" spans="1:41" ht="13.5" customHeight="1">
      <c r="B204" s="204" t="str">
        <f t="shared" si="42"/>
        <v/>
      </c>
      <c r="C204" s="205">
        <v>3</v>
      </c>
      <c r="D204" s="206" t="str">
        <f>B200&amp;"-"&amp;C204</f>
        <v>16-3</v>
      </c>
      <c r="E204" s="207" t="s">
        <v>624</v>
      </c>
      <c r="F204" s="208"/>
      <c r="G204" s="207">
        <f>IFERROR(VLOOKUP(D204,エリアマスタ!$C$2:$I$2239,5,FALSE),"")</f>
        <v>60</v>
      </c>
      <c r="H204" s="209"/>
      <c r="I204" s="207">
        <f>IFERROR(VLOOKUP(D204,エリアマスタ!$C$2:$I$2239,6,FALSE),"")</f>
        <v>182</v>
      </c>
      <c r="J204" s="209"/>
      <c r="K204" s="207">
        <f>IFERROR(VLOOKUP(D204,エリアマスタ!$C$2:$I$2239,7,FALSE),"")</f>
        <v>242</v>
      </c>
      <c r="L204" s="210">
        <f t="shared" si="43"/>
        <v>0</v>
      </c>
      <c r="M204" s="215">
        <v>3</v>
      </c>
      <c r="N204" s="212"/>
      <c r="O204" s="213" t="str">
        <f t="shared" ref="O204:O236" si="46">IF(Y204&gt;1,"●","")</f>
        <v/>
      </c>
      <c r="P204" s="205">
        <v>3</v>
      </c>
      <c r="Q204" s="206" t="str">
        <f>O200&amp;"-"&amp;P204</f>
        <v>17-3</v>
      </c>
      <c r="R204" s="207" t="s">
        <v>650</v>
      </c>
      <c r="S204" s="209"/>
      <c r="T204" s="207">
        <f>IFERROR(VLOOKUP(Q204,エリアマスタ!$C$2:$I$2239,5,FALSE),"")</f>
        <v>0</v>
      </c>
      <c r="U204" s="209"/>
      <c r="V204" s="207">
        <f>IFERROR(VLOOKUP(Q204,エリアマスタ!$C$2:$I$2239,6,FALSE),"")</f>
        <v>355</v>
      </c>
      <c r="W204" s="209"/>
      <c r="X204" s="207">
        <f>IFERROR(VLOOKUP(Q204,エリアマスタ!$C$2:$I$2239,7,FALSE),"")</f>
        <v>355</v>
      </c>
      <c r="Y204" s="210">
        <f t="shared" si="44"/>
        <v>0</v>
      </c>
      <c r="Z204" s="215">
        <v>3</v>
      </c>
      <c r="AA204" s="212"/>
      <c r="AB204" s="213" t="str">
        <f t="shared" ref="AB204:AB236" si="47">IF(AL204&gt;1,"●","")</f>
        <v/>
      </c>
      <c r="AC204" s="205">
        <v>3</v>
      </c>
      <c r="AD204" s="206" t="str">
        <f>AB200&amp;"-"&amp;AC204</f>
        <v>18-3</v>
      </c>
      <c r="AE204" s="207" t="s">
        <v>682</v>
      </c>
      <c r="AF204" s="209"/>
      <c r="AG204" s="207">
        <f>IFERROR(VLOOKUP(AD204,エリアマスタ!$C$2:$I$2239,5,FALSE),"")</f>
        <v>138</v>
      </c>
      <c r="AH204" s="209"/>
      <c r="AI204" s="207">
        <f>IFERROR(VLOOKUP(AD204,エリアマスタ!$C$2:$I$2239,6,FALSE),"")</f>
        <v>65</v>
      </c>
      <c r="AJ204" s="208"/>
      <c r="AK204" s="207">
        <f>IFERROR(VLOOKUP(AD204,エリアマスタ!$C$2:$I$2239,7,FALSE),"")</f>
        <v>203</v>
      </c>
      <c r="AL204" s="214">
        <f t="shared" si="45"/>
        <v>0</v>
      </c>
      <c r="AM204" s="215">
        <v>3</v>
      </c>
    </row>
    <row r="205" spans="1:41" ht="13.5" customHeight="1">
      <c r="B205" s="204" t="str">
        <f t="shared" si="42"/>
        <v/>
      </c>
      <c r="C205" s="205">
        <v>4</v>
      </c>
      <c r="D205" s="206" t="str">
        <f>B200&amp;"-"&amp;C205</f>
        <v>16-4</v>
      </c>
      <c r="E205" s="207" t="s">
        <v>625</v>
      </c>
      <c r="F205" s="208"/>
      <c r="G205" s="207">
        <f>IFERROR(VLOOKUP(D205,エリアマスタ!$C$2:$I$2239,5,FALSE),"")</f>
        <v>179</v>
      </c>
      <c r="H205" s="209"/>
      <c r="I205" s="207">
        <f>IFERROR(VLOOKUP(D205,エリアマスタ!$C$2:$I$2239,6,FALSE),"")</f>
        <v>95</v>
      </c>
      <c r="J205" s="209"/>
      <c r="K205" s="207">
        <f>IFERROR(VLOOKUP(D205,エリアマスタ!$C$2:$I$2239,7,FALSE),"")</f>
        <v>274</v>
      </c>
      <c r="L205" s="210">
        <f t="shared" si="43"/>
        <v>0</v>
      </c>
      <c r="M205" s="211">
        <v>4</v>
      </c>
      <c r="N205" s="212"/>
      <c r="O205" s="213" t="str">
        <f t="shared" si="46"/>
        <v/>
      </c>
      <c r="P205" s="205">
        <v>4</v>
      </c>
      <c r="Q205" s="206" t="str">
        <f>O200&amp;"-"&amp;P205</f>
        <v>17-4</v>
      </c>
      <c r="R205" s="207" t="s">
        <v>651</v>
      </c>
      <c r="S205" s="209"/>
      <c r="T205" s="207">
        <f>IFERROR(VLOOKUP(Q205,エリアマスタ!$C$2:$I$2239,5,FALSE),"")</f>
        <v>113</v>
      </c>
      <c r="U205" s="208"/>
      <c r="V205" s="207">
        <f>IFERROR(VLOOKUP(Q205,エリアマスタ!$C$2:$I$2239,6,FALSE),"")</f>
        <v>82</v>
      </c>
      <c r="W205" s="209"/>
      <c r="X205" s="207">
        <f>IFERROR(VLOOKUP(Q205,エリアマスタ!$C$2:$I$2239,7,FALSE),"")</f>
        <v>195</v>
      </c>
      <c r="Y205" s="210">
        <f t="shared" si="44"/>
        <v>0</v>
      </c>
      <c r="Z205" s="211">
        <v>4</v>
      </c>
      <c r="AA205" s="212"/>
      <c r="AB205" s="213" t="str">
        <f t="shared" si="47"/>
        <v/>
      </c>
      <c r="AC205" s="205">
        <v>4</v>
      </c>
      <c r="AD205" s="206" t="str">
        <f>AB200&amp;"-"&amp;AC205</f>
        <v>18-4</v>
      </c>
      <c r="AE205" s="207" t="s">
        <v>683</v>
      </c>
      <c r="AF205" s="209"/>
      <c r="AG205" s="207">
        <f>IFERROR(VLOOKUP(AD205,エリアマスタ!$C$2:$I$2239,5,FALSE),"")</f>
        <v>91</v>
      </c>
      <c r="AH205" s="209"/>
      <c r="AI205" s="207">
        <f>IFERROR(VLOOKUP(AD205,エリアマスタ!$C$2:$I$2239,6,FALSE),"")</f>
        <v>171</v>
      </c>
      <c r="AJ205" s="208"/>
      <c r="AK205" s="207">
        <f>IFERROR(VLOOKUP(AD205,エリアマスタ!$C$2:$I$2239,7,FALSE),"")</f>
        <v>262</v>
      </c>
      <c r="AL205" s="214">
        <f t="shared" si="45"/>
        <v>0</v>
      </c>
      <c r="AM205" s="211">
        <v>4</v>
      </c>
    </row>
    <row r="206" spans="1:41" ht="13.5" customHeight="1">
      <c r="B206" s="204" t="str">
        <f t="shared" si="42"/>
        <v/>
      </c>
      <c r="C206" s="205">
        <v>5</v>
      </c>
      <c r="D206" s="206" t="str">
        <f>B200&amp;"-"&amp;C206</f>
        <v>16-5</v>
      </c>
      <c r="E206" s="207" t="s">
        <v>130</v>
      </c>
      <c r="F206" s="208"/>
      <c r="G206" s="207">
        <f>IFERROR(VLOOKUP(D206,エリアマスタ!$C$2:$I$2239,5,FALSE),"")</f>
        <v>140</v>
      </c>
      <c r="H206" s="209"/>
      <c r="I206" s="207">
        <f>IFERROR(VLOOKUP(D206,エリアマスタ!$C$2:$I$2239,6,FALSE),"")</f>
        <v>45</v>
      </c>
      <c r="J206" s="209"/>
      <c r="K206" s="207">
        <f>IFERROR(VLOOKUP(D206,エリアマスタ!$C$2:$I$2239,7,FALSE),"")</f>
        <v>185</v>
      </c>
      <c r="L206" s="210">
        <f t="shared" si="43"/>
        <v>0</v>
      </c>
      <c r="M206" s="215">
        <v>5</v>
      </c>
      <c r="N206" s="212"/>
      <c r="O206" s="213" t="str">
        <f t="shared" si="46"/>
        <v/>
      </c>
      <c r="P206" s="205">
        <v>5</v>
      </c>
      <c r="Q206" s="206" t="str">
        <f>O200&amp;"-"&amp;P206</f>
        <v>17-5</v>
      </c>
      <c r="R206" s="207" t="s">
        <v>652</v>
      </c>
      <c r="S206" s="209"/>
      <c r="T206" s="207">
        <f>IFERROR(VLOOKUP(Q206,エリアマスタ!$C$2:$I$2239,5,FALSE),"")</f>
        <v>9</v>
      </c>
      <c r="U206" s="208"/>
      <c r="V206" s="207">
        <f>IFERROR(VLOOKUP(Q206,エリアマスタ!$C$2:$I$2239,6,FALSE),"")</f>
        <v>398</v>
      </c>
      <c r="W206" s="209"/>
      <c r="X206" s="207">
        <f>IFERROR(VLOOKUP(Q206,エリアマスタ!$C$2:$I$2239,7,FALSE),"")</f>
        <v>407</v>
      </c>
      <c r="Y206" s="210">
        <f t="shared" si="44"/>
        <v>0</v>
      </c>
      <c r="Z206" s="215">
        <v>5</v>
      </c>
      <c r="AA206" s="212"/>
      <c r="AB206" s="213" t="str">
        <f t="shared" si="47"/>
        <v/>
      </c>
      <c r="AC206" s="205">
        <v>5</v>
      </c>
      <c r="AD206" s="206" t="str">
        <f>AB200&amp;"-"&amp;AC206</f>
        <v>18-5</v>
      </c>
      <c r="AE206" s="207" t="s">
        <v>684</v>
      </c>
      <c r="AF206" s="209"/>
      <c r="AG206" s="207">
        <f>IFERROR(VLOOKUP(AD206,エリアマスタ!$C$2:$I$2239,5,FALSE),"")</f>
        <v>201</v>
      </c>
      <c r="AH206" s="209"/>
      <c r="AI206" s="207">
        <f>IFERROR(VLOOKUP(AD206,エリアマスタ!$C$2:$I$2239,6,FALSE),"")</f>
        <v>102</v>
      </c>
      <c r="AJ206" s="208"/>
      <c r="AK206" s="207">
        <f>IFERROR(VLOOKUP(AD206,エリアマスタ!$C$2:$I$2239,7,FALSE),"")</f>
        <v>303</v>
      </c>
      <c r="AL206" s="214">
        <f t="shared" si="45"/>
        <v>0</v>
      </c>
      <c r="AM206" s="215">
        <v>5</v>
      </c>
    </row>
    <row r="207" spans="1:41" ht="13.5" customHeight="1">
      <c r="B207" s="204" t="str">
        <f t="shared" si="42"/>
        <v/>
      </c>
      <c r="C207" s="205">
        <v>6</v>
      </c>
      <c r="D207" s="206" t="str">
        <f>B200&amp;"-"&amp;C207</f>
        <v>16-6</v>
      </c>
      <c r="E207" s="207" t="s">
        <v>626</v>
      </c>
      <c r="F207" s="208"/>
      <c r="G207" s="207">
        <f>IFERROR(VLOOKUP(D207,エリアマスタ!$C$2:$I$2239,5,FALSE),"")</f>
        <v>65</v>
      </c>
      <c r="H207" s="209"/>
      <c r="I207" s="207">
        <f>IFERROR(VLOOKUP(D207,エリアマスタ!$C$2:$I$2239,6,FALSE),"")</f>
        <v>247</v>
      </c>
      <c r="J207" s="209"/>
      <c r="K207" s="207">
        <f>IFERROR(VLOOKUP(D207,エリアマスタ!$C$2:$I$2239,7,FALSE),"")</f>
        <v>312</v>
      </c>
      <c r="L207" s="210">
        <f t="shared" si="43"/>
        <v>0</v>
      </c>
      <c r="M207" s="215">
        <v>6</v>
      </c>
      <c r="N207" s="212"/>
      <c r="O207" s="213" t="str">
        <f t="shared" si="46"/>
        <v/>
      </c>
      <c r="P207" s="205">
        <v>6</v>
      </c>
      <c r="Q207" s="206" t="str">
        <f>O200&amp;"-"&amp;P207</f>
        <v>17-6</v>
      </c>
      <c r="R207" s="207" t="s">
        <v>653</v>
      </c>
      <c r="S207" s="209"/>
      <c r="T207" s="207">
        <f>IFERROR(VLOOKUP(Q207,エリアマスタ!$C$2:$I$2239,5,FALSE),"")</f>
        <v>181</v>
      </c>
      <c r="U207" s="208"/>
      <c r="V207" s="207">
        <f>IFERROR(VLOOKUP(Q207,エリアマスタ!$C$2:$I$2239,6,FALSE),"")</f>
        <v>349</v>
      </c>
      <c r="W207" s="209"/>
      <c r="X207" s="207">
        <f>IFERROR(VLOOKUP(Q207,エリアマスタ!$C$2:$I$2239,7,FALSE),"")</f>
        <v>530</v>
      </c>
      <c r="Y207" s="210">
        <f t="shared" si="44"/>
        <v>0</v>
      </c>
      <c r="Z207" s="215">
        <v>6</v>
      </c>
      <c r="AA207" s="212"/>
      <c r="AB207" s="213" t="str">
        <f t="shared" si="47"/>
        <v/>
      </c>
      <c r="AC207" s="205">
        <v>6</v>
      </c>
      <c r="AD207" s="206" t="str">
        <f>AB200&amp;"-"&amp;AC207</f>
        <v>18-6</v>
      </c>
      <c r="AE207" s="207" t="s">
        <v>685</v>
      </c>
      <c r="AF207" s="209"/>
      <c r="AG207" s="207">
        <f>IFERROR(VLOOKUP(AD207,エリアマスタ!$C$2:$I$2239,5,FALSE),"")</f>
        <v>41</v>
      </c>
      <c r="AH207" s="209"/>
      <c r="AI207" s="207">
        <f>IFERROR(VLOOKUP(AD207,エリアマスタ!$C$2:$I$2239,6,FALSE),"")</f>
        <v>212</v>
      </c>
      <c r="AJ207" s="208"/>
      <c r="AK207" s="207">
        <f>IFERROR(VLOOKUP(AD207,エリアマスタ!$C$2:$I$2239,7,FALSE),"")</f>
        <v>253</v>
      </c>
      <c r="AL207" s="214">
        <f t="shared" si="45"/>
        <v>0</v>
      </c>
      <c r="AM207" s="215">
        <v>6</v>
      </c>
    </row>
    <row r="208" spans="1:41" ht="13.5" customHeight="1">
      <c r="B208" s="204" t="str">
        <f t="shared" si="42"/>
        <v/>
      </c>
      <c r="C208" s="205">
        <v>7</v>
      </c>
      <c r="D208" s="206" t="str">
        <f>B200&amp;"-"&amp;C208</f>
        <v>16-7</v>
      </c>
      <c r="E208" s="207" t="s">
        <v>627</v>
      </c>
      <c r="F208" s="208"/>
      <c r="G208" s="207">
        <f>IFERROR(VLOOKUP(D208,エリアマスタ!$C$2:$I$2239,5,FALSE),"")</f>
        <v>216</v>
      </c>
      <c r="H208" s="209"/>
      <c r="I208" s="207">
        <f>IFERROR(VLOOKUP(D208,エリアマスタ!$C$2:$I$2239,6,FALSE),"")</f>
        <v>136</v>
      </c>
      <c r="J208" s="209"/>
      <c r="K208" s="207">
        <f>IFERROR(VLOOKUP(D208,エリアマスタ!$C$2:$I$2239,7,FALSE),"")</f>
        <v>352</v>
      </c>
      <c r="L208" s="210">
        <f t="shared" si="43"/>
        <v>0</v>
      </c>
      <c r="M208" s="211">
        <v>7</v>
      </c>
      <c r="N208" s="212"/>
      <c r="O208" s="213" t="str">
        <f t="shared" si="46"/>
        <v/>
      </c>
      <c r="P208" s="205">
        <v>7</v>
      </c>
      <c r="Q208" s="206" t="str">
        <f>O200&amp;"-"&amp;P208</f>
        <v>17-7</v>
      </c>
      <c r="R208" s="207" t="s">
        <v>654</v>
      </c>
      <c r="S208" s="209"/>
      <c r="T208" s="207">
        <f>IFERROR(VLOOKUP(Q208,エリアマスタ!$C$2:$I$2239,5,FALSE),"")</f>
        <v>182</v>
      </c>
      <c r="U208" s="208"/>
      <c r="V208" s="207">
        <f>IFERROR(VLOOKUP(Q208,エリアマスタ!$C$2:$I$2239,6,FALSE),"")</f>
        <v>85</v>
      </c>
      <c r="W208" s="209"/>
      <c r="X208" s="207">
        <f>IFERROR(VLOOKUP(Q208,エリアマスタ!$C$2:$I$2239,7,FALSE),"")</f>
        <v>267</v>
      </c>
      <c r="Y208" s="210">
        <f t="shared" si="44"/>
        <v>0</v>
      </c>
      <c r="Z208" s="211">
        <v>7</v>
      </c>
      <c r="AA208" s="212"/>
      <c r="AB208" s="213" t="str">
        <f t="shared" si="47"/>
        <v/>
      </c>
      <c r="AC208" s="205">
        <v>7</v>
      </c>
      <c r="AD208" s="206" t="str">
        <f>AB200&amp;"-"&amp;AC208</f>
        <v>18-7</v>
      </c>
      <c r="AE208" s="207" t="s">
        <v>686</v>
      </c>
      <c r="AF208" s="209"/>
      <c r="AG208" s="207">
        <f>IFERROR(VLOOKUP(AD208,エリアマスタ!$C$2:$I$2239,5,FALSE),"")</f>
        <v>223</v>
      </c>
      <c r="AH208" s="209"/>
      <c r="AI208" s="207">
        <f>IFERROR(VLOOKUP(AD208,エリアマスタ!$C$2:$I$2239,6,FALSE),"")</f>
        <v>62</v>
      </c>
      <c r="AJ208" s="208"/>
      <c r="AK208" s="207">
        <f>IFERROR(VLOOKUP(AD208,エリアマスタ!$C$2:$I$2239,7,FALSE),"")</f>
        <v>285</v>
      </c>
      <c r="AL208" s="214">
        <f t="shared" si="45"/>
        <v>0</v>
      </c>
      <c r="AM208" s="211">
        <v>7</v>
      </c>
    </row>
    <row r="209" spans="1:40" ht="13.5" customHeight="1">
      <c r="B209" s="204" t="str">
        <f t="shared" si="42"/>
        <v/>
      </c>
      <c r="C209" s="205">
        <v>8</v>
      </c>
      <c r="D209" s="206" t="str">
        <f>B200&amp;"-"&amp;C209</f>
        <v>16-8</v>
      </c>
      <c r="E209" s="207" t="s">
        <v>628</v>
      </c>
      <c r="F209" s="208"/>
      <c r="G209" s="207">
        <f>IFERROR(VLOOKUP(D209,エリアマスタ!$C$2:$I$2239,5,FALSE),"")</f>
        <v>102</v>
      </c>
      <c r="H209" s="209"/>
      <c r="I209" s="207">
        <f>IFERROR(VLOOKUP(D209,エリアマスタ!$C$2:$I$2239,6,FALSE),"")</f>
        <v>30</v>
      </c>
      <c r="J209" s="209"/>
      <c r="K209" s="207">
        <f>IFERROR(VLOOKUP(D209,エリアマスタ!$C$2:$I$2239,7,FALSE),"")</f>
        <v>132</v>
      </c>
      <c r="L209" s="210">
        <f t="shared" si="43"/>
        <v>0</v>
      </c>
      <c r="M209" s="215">
        <v>8</v>
      </c>
      <c r="N209" s="212"/>
      <c r="O209" s="213" t="str">
        <f t="shared" si="46"/>
        <v/>
      </c>
      <c r="P209" s="205">
        <v>8</v>
      </c>
      <c r="Q209" s="206" t="str">
        <f>O200&amp;"-"&amp;P209</f>
        <v>17-8</v>
      </c>
      <c r="R209" s="216" t="s">
        <v>655</v>
      </c>
      <c r="S209" s="209"/>
      <c r="T209" s="207">
        <f>IFERROR(VLOOKUP(Q209,エリアマスタ!$C$2:$I$2239,5,FALSE),"")</f>
        <v>166</v>
      </c>
      <c r="U209" s="208"/>
      <c r="V209" s="207">
        <f>IFERROR(VLOOKUP(Q209,エリアマスタ!$C$2:$I$2239,6,FALSE),"")</f>
        <v>51</v>
      </c>
      <c r="W209" s="209"/>
      <c r="X209" s="207">
        <f>IFERROR(VLOOKUP(Q209,エリアマスタ!$C$2:$I$2239,7,FALSE),"")</f>
        <v>217</v>
      </c>
      <c r="Y209" s="210">
        <f t="shared" si="44"/>
        <v>0</v>
      </c>
      <c r="Z209" s="215">
        <v>8</v>
      </c>
      <c r="AA209" s="212"/>
      <c r="AB209" s="213" t="str">
        <f t="shared" si="47"/>
        <v/>
      </c>
      <c r="AC209" s="205">
        <v>8</v>
      </c>
      <c r="AD209" s="206" t="str">
        <f>AB200&amp;"-"&amp;AC209</f>
        <v>18-8</v>
      </c>
      <c r="AE209" s="207" t="s">
        <v>687</v>
      </c>
      <c r="AF209" s="209"/>
      <c r="AG209" s="207">
        <f>IFERROR(VLOOKUP(AD209,エリアマスタ!$C$2:$I$2239,5,FALSE),"")</f>
        <v>211</v>
      </c>
      <c r="AH209" s="209"/>
      <c r="AI209" s="207">
        <f>IFERROR(VLOOKUP(AD209,エリアマスタ!$C$2:$I$2239,6,FALSE),"")</f>
        <v>35</v>
      </c>
      <c r="AJ209" s="208"/>
      <c r="AK209" s="207">
        <f>IFERROR(VLOOKUP(AD209,エリアマスタ!$C$2:$I$2239,7,FALSE),"")</f>
        <v>246</v>
      </c>
      <c r="AL209" s="214">
        <f t="shared" si="45"/>
        <v>0</v>
      </c>
      <c r="AM209" s="215">
        <v>8</v>
      </c>
    </row>
    <row r="210" spans="1:40" ht="13.5" customHeight="1">
      <c r="B210" s="204" t="str">
        <f t="shared" si="42"/>
        <v/>
      </c>
      <c r="C210" s="205">
        <v>9</v>
      </c>
      <c r="D210" s="206" t="str">
        <f>B200&amp;"-"&amp;C210</f>
        <v>16-9</v>
      </c>
      <c r="E210" s="207" t="s">
        <v>629</v>
      </c>
      <c r="F210" s="208"/>
      <c r="G210" s="207">
        <f>IFERROR(VLOOKUP(D210,エリアマスタ!$C$2:$I$2239,5,FALSE),"")</f>
        <v>124</v>
      </c>
      <c r="H210" s="209"/>
      <c r="I210" s="207">
        <f>IFERROR(VLOOKUP(D210,エリアマスタ!$C$2:$I$2239,6,FALSE),"")</f>
        <v>36</v>
      </c>
      <c r="J210" s="209"/>
      <c r="K210" s="207">
        <f>IFERROR(VLOOKUP(D210,エリアマスタ!$C$2:$I$2239,7,FALSE),"")</f>
        <v>160</v>
      </c>
      <c r="L210" s="210">
        <f t="shared" si="43"/>
        <v>0</v>
      </c>
      <c r="M210" s="215">
        <v>9</v>
      </c>
      <c r="N210" s="212"/>
      <c r="O210" s="213" t="str">
        <f t="shared" si="46"/>
        <v/>
      </c>
      <c r="P210" s="205">
        <v>9</v>
      </c>
      <c r="Q210" s="206" t="str">
        <f>O200&amp;"-"&amp;P210</f>
        <v>17-9</v>
      </c>
      <c r="R210" s="207" t="s">
        <v>656</v>
      </c>
      <c r="S210" s="209"/>
      <c r="T210" s="207">
        <f>IFERROR(VLOOKUP(Q210,エリアマスタ!$C$2:$I$2239,5,FALSE),"")</f>
        <v>193</v>
      </c>
      <c r="U210" s="208"/>
      <c r="V210" s="207">
        <f>IFERROR(VLOOKUP(Q210,エリアマスタ!$C$2:$I$2239,6,FALSE),"")</f>
        <v>38</v>
      </c>
      <c r="W210" s="209"/>
      <c r="X210" s="207">
        <f>IFERROR(VLOOKUP(Q210,エリアマスタ!$C$2:$I$2239,7,FALSE),"")</f>
        <v>231</v>
      </c>
      <c r="Y210" s="210">
        <f t="shared" si="44"/>
        <v>0</v>
      </c>
      <c r="Z210" s="215">
        <v>9</v>
      </c>
      <c r="AA210" s="212"/>
      <c r="AB210" s="213" t="str">
        <f t="shared" si="47"/>
        <v/>
      </c>
      <c r="AC210" s="205">
        <v>9</v>
      </c>
      <c r="AD210" s="206" t="str">
        <f>AB200&amp;"-"&amp;AC210</f>
        <v>18-9</v>
      </c>
      <c r="AE210" s="207" t="s">
        <v>688</v>
      </c>
      <c r="AF210" s="209"/>
      <c r="AG210" s="207">
        <f>IFERROR(VLOOKUP(AD210,エリアマスタ!$C$2:$I$2239,5,FALSE),"")</f>
        <v>226</v>
      </c>
      <c r="AH210" s="209"/>
      <c r="AI210" s="207">
        <f>IFERROR(VLOOKUP(AD210,エリアマスタ!$C$2:$I$2239,6,FALSE),"")</f>
        <v>199</v>
      </c>
      <c r="AJ210" s="208"/>
      <c r="AK210" s="207">
        <f>IFERROR(VLOOKUP(AD210,エリアマスタ!$C$2:$I$2239,7,FALSE),"")</f>
        <v>425</v>
      </c>
      <c r="AL210" s="214">
        <f t="shared" si="45"/>
        <v>0</v>
      </c>
      <c r="AM210" s="215">
        <v>9</v>
      </c>
    </row>
    <row r="211" spans="1:40" ht="13.5" customHeight="1">
      <c r="B211" s="204" t="str">
        <f t="shared" si="42"/>
        <v/>
      </c>
      <c r="C211" s="205">
        <v>11</v>
      </c>
      <c r="D211" s="206" t="str">
        <f>B200&amp;"-"&amp;C211</f>
        <v>16-11</v>
      </c>
      <c r="E211" s="207" t="s">
        <v>631</v>
      </c>
      <c r="F211" s="208"/>
      <c r="G211" s="207">
        <f>IFERROR(VLOOKUP(D211,エリアマスタ!$C$2:$I$2239,5,FALSE),"")</f>
        <v>152</v>
      </c>
      <c r="H211" s="209"/>
      <c r="I211" s="207">
        <f>IFERROR(VLOOKUP(D211,エリアマスタ!$C$2:$I$2239,6,FALSE),"")</f>
        <v>168</v>
      </c>
      <c r="J211" s="209"/>
      <c r="K211" s="207">
        <f>IFERROR(VLOOKUP(D211,エリアマスタ!$C$2:$I$2239,7,FALSE),"")</f>
        <v>320</v>
      </c>
      <c r="L211" s="210">
        <f t="shared" si="43"/>
        <v>0</v>
      </c>
      <c r="M211" s="211">
        <v>10</v>
      </c>
      <c r="N211" s="212"/>
      <c r="O211" s="213" t="str">
        <f t="shared" si="46"/>
        <v/>
      </c>
      <c r="P211" s="205">
        <v>10</v>
      </c>
      <c r="Q211" s="206" t="str">
        <f>O200&amp;"-"&amp;P211</f>
        <v>17-10</v>
      </c>
      <c r="R211" s="207" t="s">
        <v>657</v>
      </c>
      <c r="S211" s="209"/>
      <c r="T211" s="207">
        <f>IFERROR(VLOOKUP(Q211,エリアマスタ!$C$2:$I$2239,5,FALSE),"")</f>
        <v>183</v>
      </c>
      <c r="U211" s="208"/>
      <c r="V211" s="207">
        <f>IFERROR(VLOOKUP(Q211,エリアマスタ!$C$2:$I$2239,6,FALSE),"")</f>
        <v>175</v>
      </c>
      <c r="W211" s="209"/>
      <c r="X211" s="207">
        <f>IFERROR(VLOOKUP(Q211,エリアマスタ!$C$2:$I$2239,7,FALSE),"")</f>
        <v>358</v>
      </c>
      <c r="Y211" s="210">
        <f t="shared" si="44"/>
        <v>0</v>
      </c>
      <c r="Z211" s="211">
        <v>10</v>
      </c>
      <c r="AA211" s="212"/>
      <c r="AB211" s="213" t="str">
        <f t="shared" si="47"/>
        <v/>
      </c>
      <c r="AC211" s="205">
        <v>10</v>
      </c>
      <c r="AD211" s="206" t="str">
        <f>AB200&amp;"-"&amp;AC211</f>
        <v>18-10</v>
      </c>
      <c r="AE211" s="207" t="s">
        <v>689</v>
      </c>
      <c r="AF211" s="209"/>
      <c r="AG211" s="207">
        <f>IFERROR(VLOOKUP(AD211,エリアマスタ!$C$2:$I$2239,5,FALSE),"")</f>
        <v>260</v>
      </c>
      <c r="AH211" s="209"/>
      <c r="AI211" s="207">
        <f>IFERROR(VLOOKUP(AD211,エリアマスタ!$C$2:$I$2239,6,FALSE),"")</f>
        <v>119</v>
      </c>
      <c r="AJ211" s="208"/>
      <c r="AK211" s="207">
        <f>IFERROR(VLOOKUP(AD211,エリアマスタ!$C$2:$I$2239,7,FALSE),"")</f>
        <v>379</v>
      </c>
      <c r="AL211" s="214">
        <f t="shared" si="45"/>
        <v>0</v>
      </c>
      <c r="AM211" s="211">
        <v>10</v>
      </c>
    </row>
    <row r="212" spans="1:40" ht="13.5" customHeight="1">
      <c r="B212" s="204" t="str">
        <f t="shared" si="42"/>
        <v/>
      </c>
      <c r="C212" s="205">
        <v>12</v>
      </c>
      <c r="D212" s="206" t="str">
        <f>B200&amp;"-"&amp;C212</f>
        <v>16-12</v>
      </c>
      <c r="E212" s="207" t="s">
        <v>632</v>
      </c>
      <c r="F212" s="208"/>
      <c r="G212" s="207">
        <f>IFERROR(VLOOKUP(D212,エリアマスタ!$C$2:$I$2239,5,FALSE),"")</f>
        <v>122</v>
      </c>
      <c r="H212" s="209"/>
      <c r="I212" s="207">
        <f>IFERROR(VLOOKUP(D212,エリアマスタ!$C$2:$I$2239,6,FALSE),"")</f>
        <v>40</v>
      </c>
      <c r="J212" s="209"/>
      <c r="K212" s="207">
        <f>IFERROR(VLOOKUP(D212,エリアマスタ!$C$2:$I$2239,7,FALSE),"")</f>
        <v>162</v>
      </c>
      <c r="L212" s="210">
        <f t="shared" si="43"/>
        <v>0</v>
      </c>
      <c r="M212" s="215">
        <v>11</v>
      </c>
      <c r="N212" s="212"/>
      <c r="O212" s="213" t="str">
        <f t="shared" si="46"/>
        <v/>
      </c>
      <c r="P212" s="205">
        <v>11</v>
      </c>
      <c r="Q212" s="206" t="str">
        <f>O200&amp;"-"&amp;P212</f>
        <v>17-11</v>
      </c>
      <c r="R212" s="207" t="s">
        <v>658</v>
      </c>
      <c r="S212" s="209"/>
      <c r="T212" s="207">
        <f>IFERROR(VLOOKUP(Q212,エリアマスタ!$C$2:$I$2239,5,FALSE),"")</f>
        <v>45</v>
      </c>
      <c r="U212" s="208"/>
      <c r="V212" s="207">
        <f>IFERROR(VLOOKUP(Q212,エリアマスタ!$C$2:$I$2239,6,FALSE),"")</f>
        <v>15</v>
      </c>
      <c r="W212" s="209"/>
      <c r="X212" s="207">
        <f>IFERROR(VLOOKUP(Q212,エリアマスタ!$C$2:$I$2239,7,FALSE),"")</f>
        <v>60</v>
      </c>
      <c r="Y212" s="210">
        <f t="shared" si="44"/>
        <v>0</v>
      </c>
      <c r="Z212" s="215">
        <v>11</v>
      </c>
      <c r="AA212" s="212"/>
      <c r="AB212" s="213" t="str">
        <f t="shared" si="47"/>
        <v/>
      </c>
      <c r="AC212" s="205">
        <v>12</v>
      </c>
      <c r="AD212" s="206" t="str">
        <f>AB200&amp;"-"&amp;AC212</f>
        <v>18-12</v>
      </c>
      <c r="AE212" s="207" t="s">
        <v>691</v>
      </c>
      <c r="AF212" s="209"/>
      <c r="AG212" s="207">
        <f>IFERROR(VLOOKUP(AD212,エリアマスタ!$C$2:$I$2239,5,FALSE),"")</f>
        <v>380</v>
      </c>
      <c r="AH212" s="209"/>
      <c r="AI212" s="207">
        <f>IFERROR(VLOOKUP(AD212,エリアマスタ!$C$2:$I$2239,6,FALSE),"")</f>
        <v>280</v>
      </c>
      <c r="AJ212" s="208"/>
      <c r="AK212" s="207">
        <f>IFERROR(VLOOKUP(AD212,エリアマスタ!$C$2:$I$2239,7,FALSE),"")</f>
        <v>660</v>
      </c>
      <c r="AL212" s="214">
        <f t="shared" si="45"/>
        <v>0</v>
      </c>
      <c r="AM212" s="215">
        <v>11</v>
      </c>
    </row>
    <row r="213" spans="1:40" ht="13.5" customHeight="1">
      <c r="A213" s="217"/>
      <c r="B213" s="204" t="str">
        <f t="shared" si="42"/>
        <v/>
      </c>
      <c r="C213" s="205">
        <v>15</v>
      </c>
      <c r="D213" s="206" t="str">
        <f>B200&amp;"-"&amp;C213</f>
        <v>16-15</v>
      </c>
      <c r="E213" s="207" t="s">
        <v>635</v>
      </c>
      <c r="F213" s="208"/>
      <c r="G213" s="207">
        <f>IFERROR(VLOOKUP(D213,エリアマスタ!$C$2:$I$2239,5,FALSE),"")</f>
        <v>78</v>
      </c>
      <c r="H213" s="209"/>
      <c r="I213" s="207">
        <f>IFERROR(VLOOKUP(D213,エリアマスタ!$C$2:$I$2239,6,FALSE),"")</f>
        <v>489</v>
      </c>
      <c r="J213" s="209"/>
      <c r="K213" s="207">
        <f>IFERROR(VLOOKUP(D213,エリアマスタ!$C$2:$I$2239,7,FALSE),"")</f>
        <v>567</v>
      </c>
      <c r="L213" s="210">
        <f t="shared" si="43"/>
        <v>0</v>
      </c>
      <c r="M213" s="215">
        <v>12</v>
      </c>
      <c r="N213" s="218"/>
      <c r="O213" s="213" t="str">
        <f t="shared" si="46"/>
        <v/>
      </c>
      <c r="P213" s="205">
        <v>12</v>
      </c>
      <c r="Q213" s="206" t="str">
        <f>O200&amp;"-"&amp;P213</f>
        <v>17-12</v>
      </c>
      <c r="R213" s="207" t="s">
        <v>659</v>
      </c>
      <c r="S213" s="209"/>
      <c r="T213" s="207">
        <f>IFERROR(VLOOKUP(Q213,エリアマスタ!$C$2:$I$2239,5,FALSE),"")</f>
        <v>299</v>
      </c>
      <c r="U213" s="208"/>
      <c r="V213" s="207">
        <f>IFERROR(VLOOKUP(Q213,エリアマスタ!$C$2:$I$2239,6,FALSE),"")</f>
        <v>208</v>
      </c>
      <c r="W213" s="209"/>
      <c r="X213" s="207">
        <f>IFERROR(VLOOKUP(Q213,エリアマスタ!$C$2:$I$2239,7,FALSE),"")</f>
        <v>507</v>
      </c>
      <c r="Y213" s="210">
        <f t="shared" si="44"/>
        <v>0</v>
      </c>
      <c r="Z213" s="215">
        <v>12</v>
      </c>
      <c r="AA213" s="218"/>
      <c r="AB213" s="213" t="str">
        <f t="shared" si="47"/>
        <v/>
      </c>
      <c r="AC213" s="205">
        <v>13</v>
      </c>
      <c r="AD213" s="206" t="str">
        <f>AB200&amp;"-"&amp;AC213</f>
        <v>18-13</v>
      </c>
      <c r="AE213" s="207" t="s">
        <v>692</v>
      </c>
      <c r="AF213" s="209"/>
      <c r="AG213" s="207">
        <f>IFERROR(VLOOKUP(AD213,エリアマスタ!$C$2:$I$2239,5,FALSE),"")</f>
        <v>178</v>
      </c>
      <c r="AH213" s="209"/>
      <c r="AI213" s="207">
        <f>IFERROR(VLOOKUP(AD213,エリアマスタ!$C$2:$I$2239,6,FALSE),"")</f>
        <v>4</v>
      </c>
      <c r="AJ213" s="208"/>
      <c r="AK213" s="207">
        <f>IFERROR(VLOOKUP(AD213,エリアマスタ!$C$2:$I$2239,7,FALSE),"")</f>
        <v>182</v>
      </c>
      <c r="AL213" s="214">
        <f t="shared" si="45"/>
        <v>0</v>
      </c>
      <c r="AM213" s="215">
        <v>12</v>
      </c>
    </row>
    <row r="214" spans="1:40" ht="13.5" customHeight="1">
      <c r="A214" s="183"/>
      <c r="B214" s="204" t="str">
        <f t="shared" si="42"/>
        <v/>
      </c>
      <c r="C214" s="205">
        <v>16</v>
      </c>
      <c r="D214" s="206" t="str">
        <f>B200&amp;"-"&amp;C214</f>
        <v>16-16</v>
      </c>
      <c r="E214" s="207" t="s">
        <v>636</v>
      </c>
      <c r="F214" s="208"/>
      <c r="G214" s="207">
        <f>IFERROR(VLOOKUP(D214,エリアマスタ!$C$2:$I$2239,5,FALSE),"")</f>
        <v>164</v>
      </c>
      <c r="H214" s="209"/>
      <c r="I214" s="207">
        <f>IFERROR(VLOOKUP(D214,エリアマスタ!$C$2:$I$2239,6,FALSE),"")</f>
        <v>83</v>
      </c>
      <c r="J214" s="209"/>
      <c r="K214" s="207">
        <f>IFERROR(VLOOKUP(D214,エリアマスタ!$C$2:$I$2239,7,FALSE),"")</f>
        <v>247</v>
      </c>
      <c r="L214" s="210">
        <f t="shared" si="43"/>
        <v>0</v>
      </c>
      <c r="M214" s="211">
        <v>13</v>
      </c>
      <c r="N214" s="212"/>
      <c r="O214" s="213" t="str">
        <f t="shared" si="46"/>
        <v/>
      </c>
      <c r="P214" s="205">
        <v>13</v>
      </c>
      <c r="Q214" s="206" t="str">
        <f>O200&amp;"-"&amp;P214</f>
        <v>17-13</v>
      </c>
      <c r="R214" s="207" t="s">
        <v>660</v>
      </c>
      <c r="S214" s="209"/>
      <c r="T214" s="207">
        <f>IFERROR(VLOOKUP(Q214,エリアマスタ!$C$2:$I$2239,5,FALSE),"")</f>
        <v>121</v>
      </c>
      <c r="U214" s="208"/>
      <c r="V214" s="207">
        <f>IFERROR(VLOOKUP(Q214,エリアマスタ!$C$2:$I$2239,6,FALSE),"")</f>
        <v>16</v>
      </c>
      <c r="W214" s="209"/>
      <c r="X214" s="207">
        <f>IFERROR(VLOOKUP(Q214,エリアマスタ!$C$2:$I$2239,7,FALSE),"")</f>
        <v>137</v>
      </c>
      <c r="Y214" s="210">
        <f t="shared" si="44"/>
        <v>0</v>
      </c>
      <c r="Z214" s="211">
        <v>13</v>
      </c>
      <c r="AA214" s="212"/>
      <c r="AB214" s="213" t="str">
        <f t="shared" si="47"/>
        <v/>
      </c>
      <c r="AC214" s="205">
        <v>14</v>
      </c>
      <c r="AD214" s="206" t="str">
        <f>AB200&amp;"-"&amp;AC214</f>
        <v>18-14</v>
      </c>
      <c r="AE214" s="207" t="s">
        <v>693</v>
      </c>
      <c r="AF214" s="209"/>
      <c r="AG214" s="207">
        <f>IFERROR(VLOOKUP(AD214,エリアマスタ!$C$2:$I$2239,5,FALSE),"")</f>
        <v>8</v>
      </c>
      <c r="AH214" s="209"/>
      <c r="AI214" s="207">
        <f>IFERROR(VLOOKUP(AD214,エリアマスタ!$C$2:$I$2239,6,FALSE),"")</f>
        <v>122</v>
      </c>
      <c r="AJ214" s="208"/>
      <c r="AK214" s="207">
        <f>IFERROR(VLOOKUP(AD214,エリアマスタ!$C$2:$I$2239,7,FALSE),"")</f>
        <v>130</v>
      </c>
      <c r="AL214" s="214">
        <f t="shared" si="45"/>
        <v>0</v>
      </c>
      <c r="AM214" s="211">
        <v>13</v>
      </c>
      <c r="AN214" s="183"/>
    </row>
    <row r="215" spans="1:40" ht="13.5" customHeight="1">
      <c r="A215" s="219"/>
      <c r="B215" s="204" t="str">
        <f t="shared" si="42"/>
        <v/>
      </c>
      <c r="C215" s="205">
        <v>17</v>
      </c>
      <c r="D215" s="206" t="str">
        <f>B200&amp;"-"&amp;C215</f>
        <v>16-17</v>
      </c>
      <c r="E215" s="207" t="s">
        <v>637</v>
      </c>
      <c r="F215" s="208"/>
      <c r="G215" s="207">
        <f>IFERROR(VLOOKUP(D215,エリアマスタ!$C$2:$I$2239,5,FALSE),"")</f>
        <v>117</v>
      </c>
      <c r="H215" s="209"/>
      <c r="I215" s="207">
        <f>IFERROR(VLOOKUP(D215,エリアマスタ!$C$2:$I$2239,6,FALSE),"")</f>
        <v>123</v>
      </c>
      <c r="J215" s="209"/>
      <c r="K215" s="207">
        <f>IFERROR(VLOOKUP(D215,エリアマスタ!$C$2:$I$2239,7,FALSE),"")</f>
        <v>240</v>
      </c>
      <c r="L215" s="210">
        <f t="shared" si="43"/>
        <v>0</v>
      </c>
      <c r="M215" s="215">
        <v>14</v>
      </c>
      <c r="N215" s="212"/>
      <c r="O215" s="213" t="str">
        <f t="shared" si="46"/>
        <v/>
      </c>
      <c r="P215" s="205">
        <v>14</v>
      </c>
      <c r="Q215" s="206" t="str">
        <f>O200&amp;"-"&amp;P215</f>
        <v>17-14</v>
      </c>
      <c r="R215" s="207" t="s">
        <v>661</v>
      </c>
      <c r="S215" s="209"/>
      <c r="T215" s="207">
        <f>IFERROR(VLOOKUP(Q215,エリアマスタ!$C$2:$I$2239,5,FALSE),"")</f>
        <v>105</v>
      </c>
      <c r="U215" s="208"/>
      <c r="V215" s="207">
        <f>IFERROR(VLOOKUP(Q215,エリアマスタ!$C$2:$I$2239,6,FALSE),"")</f>
        <v>300</v>
      </c>
      <c r="W215" s="209"/>
      <c r="X215" s="207">
        <f>IFERROR(VLOOKUP(Q215,エリアマスタ!$C$2:$I$2239,7,FALSE),"")</f>
        <v>405</v>
      </c>
      <c r="Y215" s="210">
        <f t="shared" si="44"/>
        <v>0</v>
      </c>
      <c r="Z215" s="215">
        <v>14</v>
      </c>
      <c r="AA215" s="212"/>
      <c r="AB215" s="213" t="str">
        <f t="shared" si="47"/>
        <v/>
      </c>
      <c r="AC215" s="205">
        <v>15</v>
      </c>
      <c r="AD215" s="206" t="str">
        <f>AB200&amp;"-"&amp;AC215</f>
        <v>18-15</v>
      </c>
      <c r="AE215" s="207" t="s">
        <v>694</v>
      </c>
      <c r="AF215" s="209"/>
      <c r="AG215" s="207">
        <f>IFERROR(VLOOKUP(AD215,エリアマスタ!$C$2:$I$2239,5,FALSE),"")</f>
        <v>460</v>
      </c>
      <c r="AH215" s="209"/>
      <c r="AI215" s="207">
        <f>IFERROR(VLOOKUP(AD215,エリアマスタ!$C$2:$I$2239,6,FALSE),"")</f>
        <v>390</v>
      </c>
      <c r="AJ215" s="208"/>
      <c r="AK215" s="207">
        <f>IFERROR(VLOOKUP(AD215,エリアマスタ!$C$2:$I$2239,7,FALSE),"")</f>
        <v>850</v>
      </c>
      <c r="AL215" s="214">
        <f t="shared" si="45"/>
        <v>0</v>
      </c>
      <c r="AM215" s="215">
        <v>14</v>
      </c>
      <c r="AN215" s="183"/>
    </row>
    <row r="216" spans="1:40" ht="13.5" customHeight="1">
      <c r="A216" s="183"/>
      <c r="B216" s="204" t="str">
        <f t="shared" si="42"/>
        <v/>
      </c>
      <c r="C216" s="205">
        <v>18</v>
      </c>
      <c r="D216" s="206" t="str">
        <f>B200&amp;"-"&amp;C216</f>
        <v>16-18</v>
      </c>
      <c r="E216" s="207" t="s">
        <v>638</v>
      </c>
      <c r="F216" s="208"/>
      <c r="G216" s="207">
        <f>IFERROR(VLOOKUP(D216,エリアマスタ!$C$2:$I$2239,5,FALSE),"")</f>
        <v>126</v>
      </c>
      <c r="H216" s="209"/>
      <c r="I216" s="207">
        <f>IFERROR(VLOOKUP(D216,エリアマスタ!$C$2:$I$2239,6,FALSE),"")</f>
        <v>23</v>
      </c>
      <c r="J216" s="209"/>
      <c r="K216" s="207">
        <f>IFERROR(VLOOKUP(D216,エリアマスタ!$C$2:$I$2239,7,FALSE),"")</f>
        <v>149</v>
      </c>
      <c r="L216" s="210">
        <f t="shared" si="43"/>
        <v>0</v>
      </c>
      <c r="M216" s="215">
        <v>15</v>
      </c>
      <c r="N216" s="212"/>
      <c r="O216" s="213" t="str">
        <f t="shared" si="46"/>
        <v/>
      </c>
      <c r="P216" s="205">
        <v>15</v>
      </c>
      <c r="Q216" s="206" t="str">
        <f>O200&amp;"-"&amp;P216</f>
        <v>17-15</v>
      </c>
      <c r="R216" s="207" t="s">
        <v>662</v>
      </c>
      <c r="S216" s="209"/>
      <c r="T216" s="207">
        <f>IFERROR(VLOOKUP(Q216,エリアマスタ!$C$2:$I$2239,5,FALSE),"")</f>
        <v>184</v>
      </c>
      <c r="U216" s="208"/>
      <c r="V216" s="207">
        <f>IFERROR(VLOOKUP(Q216,エリアマスタ!$C$2:$I$2239,6,FALSE),"")</f>
        <v>66</v>
      </c>
      <c r="W216" s="209"/>
      <c r="X216" s="207">
        <f>IFERROR(VLOOKUP(Q216,エリアマスタ!$C$2:$I$2239,7,FALSE),"")</f>
        <v>250</v>
      </c>
      <c r="Y216" s="210">
        <f t="shared" si="44"/>
        <v>0</v>
      </c>
      <c r="Z216" s="215">
        <v>15</v>
      </c>
      <c r="AA216" s="212"/>
      <c r="AB216" s="213" t="str">
        <f t="shared" si="47"/>
        <v/>
      </c>
      <c r="AC216" s="205">
        <v>16</v>
      </c>
      <c r="AD216" s="206" t="str">
        <f>AB200&amp;"-"&amp;AC216</f>
        <v>18-16</v>
      </c>
      <c r="AE216" s="207" t="s">
        <v>695</v>
      </c>
      <c r="AF216" s="209"/>
      <c r="AG216" s="207">
        <f>IFERROR(VLOOKUP(AD216,エリアマスタ!$C$2:$I$2239,5,FALSE),"")</f>
        <v>285</v>
      </c>
      <c r="AH216" s="209"/>
      <c r="AI216" s="207">
        <f>IFERROR(VLOOKUP(AD216,エリアマスタ!$C$2:$I$2239,6,FALSE),"")</f>
        <v>125</v>
      </c>
      <c r="AJ216" s="208"/>
      <c r="AK216" s="207">
        <f>IFERROR(VLOOKUP(AD216,エリアマスタ!$C$2:$I$2239,7,FALSE),"")</f>
        <v>410</v>
      </c>
      <c r="AL216" s="214">
        <f t="shared" si="45"/>
        <v>0</v>
      </c>
      <c r="AM216" s="215">
        <v>15</v>
      </c>
      <c r="AN216" s="183"/>
    </row>
    <row r="217" spans="1:40" ht="13.5" customHeight="1">
      <c r="A217" s="183"/>
      <c r="B217" s="204" t="str">
        <f t="shared" si="42"/>
        <v/>
      </c>
      <c r="C217" s="205">
        <v>19</v>
      </c>
      <c r="D217" s="206" t="str">
        <f>B200&amp;"-"&amp;C217</f>
        <v>16-19</v>
      </c>
      <c r="E217" s="207" t="s">
        <v>639</v>
      </c>
      <c r="F217" s="208"/>
      <c r="G217" s="207">
        <f>IFERROR(VLOOKUP(D217,エリアマスタ!$C$2:$I$2239,5,FALSE),"")</f>
        <v>175</v>
      </c>
      <c r="H217" s="209"/>
      <c r="I217" s="207">
        <f>IFERROR(VLOOKUP(D217,エリアマスタ!$C$2:$I$2239,6,FALSE),"")</f>
        <v>41</v>
      </c>
      <c r="J217" s="209"/>
      <c r="K217" s="207">
        <f>IFERROR(VLOOKUP(D217,エリアマスタ!$C$2:$I$2239,7,FALSE),"")</f>
        <v>216</v>
      </c>
      <c r="L217" s="210">
        <f t="shared" si="43"/>
        <v>0</v>
      </c>
      <c r="M217" s="211">
        <v>16</v>
      </c>
      <c r="N217" s="212"/>
      <c r="O217" s="213" t="str">
        <f t="shared" si="46"/>
        <v/>
      </c>
      <c r="P217" s="205">
        <v>16</v>
      </c>
      <c r="Q217" s="206" t="str">
        <f>O200&amp;"-"&amp;P217</f>
        <v>17-16</v>
      </c>
      <c r="R217" s="207" t="s">
        <v>663</v>
      </c>
      <c r="S217" s="209"/>
      <c r="T217" s="207">
        <f>IFERROR(VLOOKUP(Q217,エリアマスタ!$C$2:$I$2239,5,FALSE),"")</f>
        <v>208</v>
      </c>
      <c r="U217" s="208"/>
      <c r="V217" s="207">
        <f>IFERROR(VLOOKUP(Q217,エリアマスタ!$C$2:$I$2239,6,FALSE),"")</f>
        <v>99</v>
      </c>
      <c r="W217" s="209"/>
      <c r="X217" s="207">
        <f>IFERROR(VLOOKUP(Q217,エリアマスタ!$C$2:$I$2239,7,FALSE),"")</f>
        <v>307</v>
      </c>
      <c r="Y217" s="210">
        <f t="shared" si="44"/>
        <v>0</v>
      </c>
      <c r="Z217" s="211">
        <v>16</v>
      </c>
      <c r="AA217" s="212"/>
      <c r="AB217" s="213" t="str">
        <f t="shared" si="47"/>
        <v/>
      </c>
      <c r="AC217" s="205">
        <v>17</v>
      </c>
      <c r="AD217" s="206" t="str">
        <f>AB200&amp;"-"&amp;AC217</f>
        <v>18-17</v>
      </c>
      <c r="AE217" s="207" t="s">
        <v>696</v>
      </c>
      <c r="AF217" s="209"/>
      <c r="AG217" s="207">
        <f>IFERROR(VLOOKUP(AD217,エリアマスタ!$C$2:$I$2239,5,FALSE),"")</f>
        <v>200</v>
      </c>
      <c r="AH217" s="209"/>
      <c r="AI217" s="207">
        <f>IFERROR(VLOOKUP(AD217,エリアマスタ!$C$2:$I$2239,6,FALSE),"")</f>
        <v>79</v>
      </c>
      <c r="AJ217" s="208"/>
      <c r="AK217" s="207">
        <f>IFERROR(VLOOKUP(AD217,エリアマスタ!$C$2:$I$2239,7,FALSE),"")</f>
        <v>279</v>
      </c>
      <c r="AL217" s="214">
        <f t="shared" si="45"/>
        <v>0</v>
      </c>
      <c r="AM217" s="211">
        <v>16</v>
      </c>
      <c r="AN217" s="183"/>
    </row>
    <row r="218" spans="1:40" ht="13.5" customHeight="1">
      <c r="B218" s="204" t="str">
        <f t="shared" si="42"/>
        <v/>
      </c>
      <c r="C218" s="205">
        <v>20</v>
      </c>
      <c r="D218" s="206" t="str">
        <f>B200&amp;"-"&amp;C218</f>
        <v>16-20</v>
      </c>
      <c r="E218" s="207" t="s">
        <v>133</v>
      </c>
      <c r="F218" s="208"/>
      <c r="G218" s="207">
        <f>IFERROR(VLOOKUP(D218,エリアマスタ!$C$2:$I$2239,5,FALSE),"")</f>
        <v>231</v>
      </c>
      <c r="H218" s="209"/>
      <c r="I218" s="207">
        <f>IFERROR(VLOOKUP(D218,エリアマスタ!$C$2:$I$2239,6,FALSE),"")</f>
        <v>37</v>
      </c>
      <c r="J218" s="209"/>
      <c r="K218" s="207">
        <f>IFERROR(VLOOKUP(D218,エリアマスタ!$C$2:$I$2239,7,FALSE),"")</f>
        <v>268</v>
      </c>
      <c r="L218" s="210">
        <f t="shared" si="43"/>
        <v>0</v>
      </c>
      <c r="M218" s="215">
        <v>17</v>
      </c>
      <c r="N218" s="212"/>
      <c r="O218" s="213" t="str">
        <f t="shared" si="46"/>
        <v/>
      </c>
      <c r="P218" s="205">
        <v>17</v>
      </c>
      <c r="Q218" s="206" t="str">
        <f>O200&amp;"-"&amp;P218</f>
        <v>17-17</v>
      </c>
      <c r="R218" s="207" t="s">
        <v>664</v>
      </c>
      <c r="S218" s="209"/>
      <c r="T218" s="207">
        <f>IFERROR(VLOOKUP(Q218,エリアマスタ!$C$2:$I$2239,5,FALSE),"")</f>
        <v>160</v>
      </c>
      <c r="U218" s="208"/>
      <c r="V218" s="207">
        <f>IFERROR(VLOOKUP(Q218,エリアマスタ!$C$2:$I$2239,6,FALSE),"")</f>
        <v>47</v>
      </c>
      <c r="W218" s="209"/>
      <c r="X218" s="207">
        <f>IFERROR(VLOOKUP(Q218,エリアマスタ!$C$2:$I$2239,7,FALSE),"")</f>
        <v>207</v>
      </c>
      <c r="Y218" s="210">
        <f t="shared" si="44"/>
        <v>0</v>
      </c>
      <c r="Z218" s="215">
        <v>17</v>
      </c>
      <c r="AA218" s="212"/>
      <c r="AB218" s="213" t="str">
        <f t="shared" si="47"/>
        <v/>
      </c>
      <c r="AC218" s="205">
        <v>18</v>
      </c>
      <c r="AD218" s="206" t="str">
        <f>AB200&amp;"-"&amp;AC218</f>
        <v>18-18</v>
      </c>
      <c r="AE218" s="207" t="s">
        <v>697</v>
      </c>
      <c r="AF218" s="209"/>
      <c r="AG218" s="207">
        <f>IFERROR(VLOOKUP(AD218,エリアマスタ!$C$2:$I$2239,5,FALSE),"")</f>
        <v>315</v>
      </c>
      <c r="AH218" s="209"/>
      <c r="AI218" s="207">
        <f>IFERROR(VLOOKUP(AD218,エリアマスタ!$C$2:$I$2239,6,FALSE),"")</f>
        <v>85</v>
      </c>
      <c r="AJ218" s="208"/>
      <c r="AK218" s="207">
        <f>IFERROR(VLOOKUP(AD218,エリアマスタ!$C$2:$I$2239,7,FALSE),"")</f>
        <v>400</v>
      </c>
      <c r="AL218" s="214">
        <f t="shared" si="45"/>
        <v>0</v>
      </c>
      <c r="AM218" s="215">
        <v>17</v>
      </c>
      <c r="AN218" s="183"/>
    </row>
    <row r="219" spans="1:40" ht="13.5" customHeight="1">
      <c r="B219" s="204" t="str">
        <f t="shared" si="42"/>
        <v/>
      </c>
      <c r="C219" s="205">
        <v>21</v>
      </c>
      <c r="D219" s="206" t="str">
        <f>B200&amp;"-"&amp;C219</f>
        <v>16-21</v>
      </c>
      <c r="E219" s="207" t="s">
        <v>640</v>
      </c>
      <c r="F219" s="208"/>
      <c r="G219" s="207">
        <f>IFERROR(VLOOKUP(D219,エリアマスタ!$C$2:$I$2239,5,FALSE),"")</f>
        <v>207</v>
      </c>
      <c r="H219" s="209"/>
      <c r="I219" s="207">
        <f>IFERROR(VLOOKUP(D219,エリアマスタ!$C$2:$I$2239,6,FALSE),"")</f>
        <v>95</v>
      </c>
      <c r="J219" s="209"/>
      <c r="K219" s="207">
        <f>IFERROR(VLOOKUP(D219,エリアマスタ!$C$2:$I$2239,7,FALSE),"")</f>
        <v>302</v>
      </c>
      <c r="L219" s="210">
        <f t="shared" si="43"/>
        <v>0</v>
      </c>
      <c r="M219" s="215">
        <v>18</v>
      </c>
      <c r="N219" s="212"/>
      <c r="O219" s="213" t="str">
        <f t="shared" si="46"/>
        <v/>
      </c>
      <c r="P219" s="205">
        <v>18</v>
      </c>
      <c r="Q219" s="206" t="str">
        <f>O200&amp;"-"&amp;P219</f>
        <v>17-18</v>
      </c>
      <c r="R219" s="207" t="s">
        <v>665</v>
      </c>
      <c r="S219" s="209"/>
      <c r="T219" s="207">
        <f>IFERROR(VLOOKUP(Q219,エリアマスタ!$C$2:$I$2239,5,FALSE),"")</f>
        <v>258</v>
      </c>
      <c r="U219" s="208"/>
      <c r="V219" s="207">
        <f>IFERROR(VLOOKUP(Q219,エリアマスタ!$C$2:$I$2239,6,FALSE),"")</f>
        <v>93</v>
      </c>
      <c r="W219" s="209"/>
      <c r="X219" s="207">
        <f>IFERROR(VLOOKUP(Q219,エリアマスタ!$C$2:$I$2239,7,FALSE),"")</f>
        <v>351</v>
      </c>
      <c r="Y219" s="210">
        <f t="shared" si="44"/>
        <v>0</v>
      </c>
      <c r="Z219" s="215">
        <v>18</v>
      </c>
      <c r="AA219" s="212"/>
      <c r="AB219" s="213" t="str">
        <f t="shared" si="47"/>
        <v/>
      </c>
      <c r="AC219" s="205">
        <v>19</v>
      </c>
      <c r="AD219" s="206" t="str">
        <f>AB200&amp;"-"&amp;AC219</f>
        <v>18-19</v>
      </c>
      <c r="AE219" s="207" t="s">
        <v>3331</v>
      </c>
      <c r="AF219" s="209"/>
      <c r="AG219" s="207">
        <f>IFERROR(VLOOKUP(AD219,エリアマスタ!$C$2:$I$2239,5,FALSE),"")</f>
        <v>207</v>
      </c>
      <c r="AH219" s="209"/>
      <c r="AI219" s="207">
        <f>IFERROR(VLOOKUP(AD219,エリアマスタ!$C$2:$I$2239,6,FALSE),"")</f>
        <v>55</v>
      </c>
      <c r="AJ219" s="208"/>
      <c r="AK219" s="207">
        <f>IFERROR(VLOOKUP(AD219,エリアマスタ!$C$2:$I$2239,7,FALSE),"")</f>
        <v>262</v>
      </c>
      <c r="AL219" s="214">
        <f t="shared" si="45"/>
        <v>0</v>
      </c>
      <c r="AM219" s="215">
        <v>18</v>
      </c>
      <c r="AN219" s="183"/>
    </row>
    <row r="220" spans="1:40" ht="13.5" customHeight="1">
      <c r="B220" s="204" t="str">
        <f t="shared" si="42"/>
        <v/>
      </c>
      <c r="C220" s="205">
        <v>22</v>
      </c>
      <c r="D220" s="206" t="str">
        <f>B200&amp;"-"&amp;C220</f>
        <v>16-22</v>
      </c>
      <c r="E220" s="207" t="s">
        <v>641</v>
      </c>
      <c r="F220" s="208"/>
      <c r="G220" s="207">
        <f>IFERROR(VLOOKUP(D220,エリアマスタ!$C$2:$I$2239,5,FALSE),"")</f>
        <v>151</v>
      </c>
      <c r="H220" s="209"/>
      <c r="I220" s="207">
        <f>IFERROR(VLOOKUP(D220,エリアマスタ!$C$2:$I$2239,6,FALSE),"")</f>
        <v>80</v>
      </c>
      <c r="J220" s="209"/>
      <c r="K220" s="207">
        <f>IFERROR(VLOOKUP(D220,エリアマスタ!$C$2:$I$2239,7,FALSE),"")</f>
        <v>231</v>
      </c>
      <c r="L220" s="210">
        <f t="shared" si="43"/>
        <v>0</v>
      </c>
      <c r="M220" s="211">
        <v>19</v>
      </c>
      <c r="N220" s="212"/>
      <c r="O220" s="213" t="str">
        <f t="shared" si="46"/>
        <v/>
      </c>
      <c r="P220" s="205">
        <v>19</v>
      </c>
      <c r="Q220" s="206" t="str">
        <f>O200&amp;"-"&amp;P220</f>
        <v>17-19</v>
      </c>
      <c r="R220" s="207" t="s">
        <v>666</v>
      </c>
      <c r="S220" s="209"/>
      <c r="T220" s="207">
        <f>IFERROR(VLOOKUP(Q220,エリアマスタ!$C$2:$I$2239,5,FALSE),"")</f>
        <v>259</v>
      </c>
      <c r="U220" s="208"/>
      <c r="V220" s="207">
        <f>IFERROR(VLOOKUP(Q220,エリアマスタ!$C$2:$I$2239,6,FALSE),"")</f>
        <v>135</v>
      </c>
      <c r="W220" s="209"/>
      <c r="X220" s="207">
        <f>IFERROR(VLOOKUP(Q220,エリアマスタ!$C$2:$I$2239,7,FALSE),"")</f>
        <v>394</v>
      </c>
      <c r="Y220" s="210">
        <f t="shared" si="44"/>
        <v>0</v>
      </c>
      <c r="Z220" s="211">
        <v>19</v>
      </c>
      <c r="AA220" s="212"/>
      <c r="AB220" s="213" t="str">
        <f t="shared" si="47"/>
        <v/>
      </c>
      <c r="AC220" s="205">
        <v>20</v>
      </c>
      <c r="AD220" s="206" t="str">
        <f>AB200&amp;"-"&amp;AC220</f>
        <v>18-20</v>
      </c>
      <c r="AE220" s="207" t="s">
        <v>699</v>
      </c>
      <c r="AF220" s="209"/>
      <c r="AG220" s="207">
        <f>IFERROR(VLOOKUP(AD220,エリアマスタ!$C$2:$I$2239,5,FALSE),"")</f>
        <v>254</v>
      </c>
      <c r="AH220" s="209"/>
      <c r="AI220" s="207">
        <f>IFERROR(VLOOKUP(AD220,エリアマスタ!$C$2:$I$2239,6,FALSE),"")</f>
        <v>50</v>
      </c>
      <c r="AJ220" s="208"/>
      <c r="AK220" s="207">
        <f>IFERROR(VLOOKUP(AD220,エリアマスタ!$C$2:$I$2239,7,FALSE),"")</f>
        <v>304</v>
      </c>
      <c r="AL220" s="214">
        <f t="shared" si="45"/>
        <v>0</v>
      </c>
      <c r="AM220" s="211">
        <v>19</v>
      </c>
      <c r="AN220" s="183"/>
    </row>
    <row r="221" spans="1:40" ht="13.5" customHeight="1">
      <c r="B221" s="204" t="str">
        <f t="shared" si="42"/>
        <v/>
      </c>
      <c r="C221" s="205">
        <v>23</v>
      </c>
      <c r="D221" s="206" t="str">
        <f>B200&amp;"-"&amp;C221</f>
        <v>16-23</v>
      </c>
      <c r="E221" s="207" t="s">
        <v>642</v>
      </c>
      <c r="F221" s="208"/>
      <c r="G221" s="207">
        <f>IFERROR(VLOOKUP(D221,エリアマスタ!$C$2:$I$2239,5,FALSE),"")</f>
        <v>127</v>
      </c>
      <c r="H221" s="209"/>
      <c r="I221" s="207">
        <f>IFERROR(VLOOKUP(D221,エリアマスタ!$C$2:$I$2239,6,FALSE),"")</f>
        <v>18</v>
      </c>
      <c r="J221" s="209"/>
      <c r="K221" s="207">
        <f>IFERROR(VLOOKUP(D221,エリアマスタ!$C$2:$I$2239,7,FALSE),"")</f>
        <v>145</v>
      </c>
      <c r="L221" s="210">
        <f t="shared" si="43"/>
        <v>0</v>
      </c>
      <c r="M221" s="215">
        <v>20</v>
      </c>
      <c r="N221" s="212"/>
      <c r="O221" s="213" t="str">
        <f t="shared" si="46"/>
        <v/>
      </c>
      <c r="P221" s="205">
        <v>22</v>
      </c>
      <c r="Q221" s="206" t="str">
        <f>O200&amp;"-"&amp;P221</f>
        <v>17-22</v>
      </c>
      <c r="R221" s="207" t="s">
        <v>669</v>
      </c>
      <c r="S221" s="209"/>
      <c r="T221" s="207">
        <f>IFERROR(VLOOKUP(Q221,エリアマスタ!$C$2:$I$2239,5,FALSE),"")</f>
        <v>188</v>
      </c>
      <c r="U221" s="208"/>
      <c r="V221" s="207">
        <f>IFERROR(VLOOKUP(Q221,エリアマスタ!$C$2:$I$2239,6,FALSE),"")</f>
        <v>25</v>
      </c>
      <c r="W221" s="209"/>
      <c r="X221" s="207">
        <f>IFERROR(VLOOKUP(Q221,エリアマスタ!$C$2:$I$2239,7,FALSE),"")</f>
        <v>213</v>
      </c>
      <c r="Y221" s="210">
        <f t="shared" si="44"/>
        <v>0</v>
      </c>
      <c r="Z221" s="215">
        <v>20</v>
      </c>
      <c r="AA221" s="212"/>
      <c r="AB221" s="213" t="str">
        <f t="shared" si="47"/>
        <v/>
      </c>
      <c r="AC221" s="205">
        <v>21</v>
      </c>
      <c r="AD221" s="206" t="str">
        <f>AB200&amp;"-"&amp;AC221</f>
        <v>18-21</v>
      </c>
      <c r="AE221" s="207" t="s">
        <v>700</v>
      </c>
      <c r="AF221" s="209"/>
      <c r="AG221" s="207">
        <f>IFERROR(VLOOKUP(AD221,エリアマスタ!$C$2:$I$2239,5,FALSE),"")</f>
        <v>175</v>
      </c>
      <c r="AH221" s="209"/>
      <c r="AI221" s="207">
        <f>IFERROR(VLOOKUP(AD221,エリアマスタ!$C$2:$I$2239,6,FALSE),"")</f>
        <v>119</v>
      </c>
      <c r="AJ221" s="208"/>
      <c r="AK221" s="207">
        <f>IFERROR(VLOOKUP(AD221,エリアマスタ!$C$2:$I$2239,7,FALSE),"")</f>
        <v>294</v>
      </c>
      <c r="AL221" s="214">
        <f t="shared" si="45"/>
        <v>0</v>
      </c>
      <c r="AM221" s="215">
        <v>20</v>
      </c>
      <c r="AN221" s="183"/>
    </row>
    <row r="222" spans="1:40" ht="13.5" customHeight="1">
      <c r="B222" s="204" t="str">
        <f t="shared" si="42"/>
        <v/>
      </c>
      <c r="C222" s="205">
        <v>24</v>
      </c>
      <c r="D222" s="206" t="str">
        <f>B200&amp;"-"&amp;C222</f>
        <v>16-24</v>
      </c>
      <c r="E222" s="207" t="s">
        <v>643</v>
      </c>
      <c r="F222" s="208"/>
      <c r="G222" s="207">
        <f>IFERROR(VLOOKUP(D222,エリアマスタ!$C$2:$I$2239,5,FALSE),"")</f>
        <v>140</v>
      </c>
      <c r="H222" s="209"/>
      <c r="I222" s="207">
        <f>IFERROR(VLOOKUP(D222,エリアマスタ!$C$2:$I$2239,6,FALSE),"")</f>
        <v>100</v>
      </c>
      <c r="J222" s="209"/>
      <c r="K222" s="207">
        <f>IFERROR(VLOOKUP(D222,エリアマスタ!$C$2:$I$2239,7,FALSE),"")</f>
        <v>240</v>
      </c>
      <c r="L222" s="210">
        <f t="shared" si="43"/>
        <v>0</v>
      </c>
      <c r="M222" s="215">
        <v>21</v>
      </c>
      <c r="N222" s="212"/>
      <c r="O222" s="213" t="str">
        <f t="shared" si="46"/>
        <v/>
      </c>
      <c r="P222" s="205">
        <v>23</v>
      </c>
      <c r="Q222" s="206" t="str">
        <f>O200&amp;"-"&amp;P222</f>
        <v>17-23</v>
      </c>
      <c r="R222" s="207" t="s">
        <v>670</v>
      </c>
      <c r="S222" s="209"/>
      <c r="T222" s="207">
        <f>IFERROR(VLOOKUP(Q222,エリアマスタ!$C$2:$I$2239,5,FALSE),"")</f>
        <v>120</v>
      </c>
      <c r="U222" s="208"/>
      <c r="V222" s="207">
        <f>IFERROR(VLOOKUP(Q222,エリアマスタ!$C$2:$I$2239,6,FALSE),"")</f>
        <v>12</v>
      </c>
      <c r="W222" s="209"/>
      <c r="X222" s="207">
        <f>IFERROR(VLOOKUP(Q222,エリアマスタ!$C$2:$I$2239,7,FALSE),"")</f>
        <v>132</v>
      </c>
      <c r="Y222" s="210">
        <f t="shared" si="44"/>
        <v>0</v>
      </c>
      <c r="Z222" s="215">
        <v>21</v>
      </c>
      <c r="AA222" s="212"/>
      <c r="AB222" s="213" t="str">
        <f t="shared" si="47"/>
        <v/>
      </c>
      <c r="AC222" s="205">
        <v>22</v>
      </c>
      <c r="AD222" s="206" t="str">
        <f>AB200&amp;"-"&amp;AC222</f>
        <v>18-22</v>
      </c>
      <c r="AE222" s="207" t="s">
        <v>701</v>
      </c>
      <c r="AF222" s="209"/>
      <c r="AG222" s="207">
        <f>IFERROR(VLOOKUP(AD222,エリアマスタ!$C$2:$I$2239,5,FALSE),"")</f>
        <v>281</v>
      </c>
      <c r="AH222" s="209"/>
      <c r="AI222" s="207">
        <f>IFERROR(VLOOKUP(AD222,エリアマスタ!$C$2:$I$2239,6,FALSE),"")</f>
        <v>64</v>
      </c>
      <c r="AJ222" s="208"/>
      <c r="AK222" s="207">
        <f>IFERROR(VLOOKUP(AD222,エリアマスタ!$C$2:$I$2239,7,FALSE),"")</f>
        <v>345</v>
      </c>
      <c r="AL222" s="214">
        <f t="shared" si="45"/>
        <v>0</v>
      </c>
      <c r="AM222" s="215">
        <v>21</v>
      </c>
      <c r="AN222" s="183"/>
    </row>
    <row r="223" spans="1:40" ht="13.5" customHeight="1">
      <c r="B223" s="204" t="str">
        <f t="shared" si="42"/>
        <v/>
      </c>
      <c r="C223" s="205">
        <v>25</v>
      </c>
      <c r="D223" s="206" t="str">
        <f>B200&amp;"-"&amp;C223</f>
        <v>16-25</v>
      </c>
      <c r="E223" s="207" t="s">
        <v>644</v>
      </c>
      <c r="F223" s="208"/>
      <c r="G223" s="207">
        <f>IFERROR(VLOOKUP(D223,エリアマスタ!$C$2:$I$2239,5,FALSE),"")</f>
        <v>138</v>
      </c>
      <c r="H223" s="209"/>
      <c r="I223" s="207">
        <f>IFERROR(VLOOKUP(D223,エリアマスタ!$C$2:$I$2239,6,FALSE),"")</f>
        <v>135</v>
      </c>
      <c r="J223" s="209"/>
      <c r="K223" s="207">
        <f>IFERROR(VLOOKUP(D223,エリアマスタ!$C$2:$I$2239,7,FALSE),"")</f>
        <v>273</v>
      </c>
      <c r="L223" s="210">
        <f t="shared" si="43"/>
        <v>0</v>
      </c>
      <c r="M223" s="211">
        <v>22</v>
      </c>
      <c r="N223" s="212"/>
      <c r="O223" s="213" t="str">
        <f t="shared" si="46"/>
        <v/>
      </c>
      <c r="P223" s="205">
        <v>24</v>
      </c>
      <c r="Q223" s="206" t="str">
        <f>O200&amp;"-"&amp;P223</f>
        <v>17-24</v>
      </c>
      <c r="R223" s="207" t="s">
        <v>671</v>
      </c>
      <c r="S223" s="209"/>
      <c r="T223" s="207">
        <f>IFERROR(VLOOKUP(Q223,エリアマスタ!$C$2:$I$2239,5,FALSE),"")</f>
        <v>43</v>
      </c>
      <c r="U223" s="208"/>
      <c r="V223" s="207">
        <f>IFERROR(VLOOKUP(Q223,エリアマスタ!$C$2:$I$2239,6,FALSE),"")</f>
        <v>129</v>
      </c>
      <c r="W223" s="209"/>
      <c r="X223" s="207">
        <f>IFERROR(VLOOKUP(Q223,エリアマスタ!$C$2:$I$2239,7,FALSE),"")</f>
        <v>172</v>
      </c>
      <c r="Y223" s="210">
        <f t="shared" si="44"/>
        <v>0</v>
      </c>
      <c r="Z223" s="211">
        <v>22</v>
      </c>
      <c r="AA223" s="212"/>
      <c r="AB223" s="213" t="str">
        <f t="shared" si="47"/>
        <v/>
      </c>
      <c r="AC223" s="205">
        <v>23</v>
      </c>
      <c r="AD223" s="206" t="str">
        <f>AB200&amp;"-"&amp;AC223</f>
        <v>18-23</v>
      </c>
      <c r="AE223" s="207" t="s">
        <v>702</v>
      </c>
      <c r="AF223" s="209"/>
      <c r="AG223" s="207">
        <f>IFERROR(VLOOKUP(AD223,エリアマスタ!$C$2:$I$2239,5,FALSE),"")</f>
        <v>258</v>
      </c>
      <c r="AH223" s="209"/>
      <c r="AI223" s="207">
        <f>IFERROR(VLOOKUP(AD223,エリアマスタ!$C$2:$I$2239,6,FALSE),"")</f>
        <v>156</v>
      </c>
      <c r="AJ223" s="208"/>
      <c r="AK223" s="207">
        <f>IFERROR(VLOOKUP(AD223,エリアマスタ!$C$2:$I$2239,7,FALSE),"")</f>
        <v>414</v>
      </c>
      <c r="AL223" s="214">
        <f t="shared" si="45"/>
        <v>0</v>
      </c>
      <c r="AM223" s="211">
        <v>22</v>
      </c>
      <c r="AN223" s="183"/>
    </row>
    <row r="224" spans="1:40" ht="13.5" customHeight="1">
      <c r="B224" s="204" t="str">
        <f t="shared" si="42"/>
        <v/>
      </c>
      <c r="C224" s="205">
        <v>27</v>
      </c>
      <c r="D224" s="206" t="str">
        <f>B200&amp;"-"&amp;C224</f>
        <v>16-27</v>
      </c>
      <c r="E224" s="207" t="s">
        <v>646</v>
      </c>
      <c r="F224" s="208"/>
      <c r="G224" s="207">
        <f>IFERROR(VLOOKUP(D224,エリアマスタ!$C$2:$I$2239,5,FALSE),"")</f>
        <v>179</v>
      </c>
      <c r="H224" s="209"/>
      <c r="I224" s="207">
        <f>IFERROR(VLOOKUP(D224,エリアマスタ!$C$2:$I$2239,6,FALSE),"")</f>
        <v>47</v>
      </c>
      <c r="J224" s="209"/>
      <c r="K224" s="207">
        <f>IFERROR(VLOOKUP(D224,エリアマスタ!$C$2:$I$2239,7,FALSE),"")</f>
        <v>226</v>
      </c>
      <c r="L224" s="210">
        <f t="shared" si="43"/>
        <v>0</v>
      </c>
      <c r="M224" s="215">
        <v>23</v>
      </c>
      <c r="N224" s="220"/>
      <c r="O224" s="213" t="str">
        <f t="shared" si="46"/>
        <v/>
      </c>
      <c r="P224" s="205">
        <v>27</v>
      </c>
      <c r="Q224" s="206" t="str">
        <f>O200&amp;"-"&amp;P224</f>
        <v>17-27</v>
      </c>
      <c r="R224" s="207" t="s">
        <v>674</v>
      </c>
      <c r="S224" s="209"/>
      <c r="T224" s="207">
        <f>IFERROR(VLOOKUP(Q224,エリアマスタ!$C$2:$I$2239,5,FALSE),"")</f>
        <v>280</v>
      </c>
      <c r="U224" s="208"/>
      <c r="V224" s="207">
        <f>IFERROR(VLOOKUP(Q224,エリアマスタ!$C$2:$I$2239,6,FALSE),"")</f>
        <v>146</v>
      </c>
      <c r="W224" s="209"/>
      <c r="X224" s="207">
        <f>IFERROR(VLOOKUP(Q224,エリアマスタ!$C$2:$I$2239,7,FALSE),"")</f>
        <v>426</v>
      </c>
      <c r="Y224" s="210">
        <f t="shared" si="44"/>
        <v>0</v>
      </c>
      <c r="Z224" s="215">
        <v>23</v>
      </c>
      <c r="AA224" s="220"/>
      <c r="AB224" s="213" t="str">
        <f t="shared" si="47"/>
        <v/>
      </c>
      <c r="AC224" s="205">
        <v>24</v>
      </c>
      <c r="AD224" s="206" t="str">
        <f>AB200&amp;"-"&amp;AC224</f>
        <v>18-24</v>
      </c>
      <c r="AE224" s="207" t="s">
        <v>703</v>
      </c>
      <c r="AF224" s="209"/>
      <c r="AG224" s="207">
        <f>IFERROR(VLOOKUP(AD224,エリアマスタ!$C$2:$I$2239,5,FALSE),"")</f>
        <v>411</v>
      </c>
      <c r="AH224" s="209"/>
      <c r="AI224" s="207">
        <f>IFERROR(VLOOKUP(AD224,エリアマスタ!$C$2:$I$2239,6,FALSE),"")</f>
        <v>122</v>
      </c>
      <c r="AJ224" s="208"/>
      <c r="AK224" s="207">
        <f>IFERROR(VLOOKUP(AD224,エリアマスタ!$C$2:$I$2239,7,FALSE),"")</f>
        <v>533</v>
      </c>
      <c r="AL224" s="214">
        <f t="shared" si="45"/>
        <v>0</v>
      </c>
      <c r="AM224" s="215">
        <v>23</v>
      </c>
      <c r="AN224" s="183"/>
    </row>
    <row r="225" spans="1:41" ht="13.5" customHeight="1">
      <c r="B225" s="204" t="str">
        <f t="shared" si="42"/>
        <v/>
      </c>
      <c r="C225" s="205">
        <v>28</v>
      </c>
      <c r="D225" s="206" t="str">
        <f>B200&amp;"-"&amp;C225</f>
        <v>16-28</v>
      </c>
      <c r="E225" s="207" t="s">
        <v>647</v>
      </c>
      <c r="F225" s="208"/>
      <c r="G225" s="207">
        <f>IFERROR(VLOOKUP(D225,エリアマスタ!$C$2:$I$2239,5,FALSE),"")</f>
        <v>125</v>
      </c>
      <c r="H225" s="209"/>
      <c r="I225" s="207">
        <f>IFERROR(VLOOKUP(D225,エリアマスタ!$C$2:$I$2239,6,FALSE),"")</f>
        <v>91</v>
      </c>
      <c r="J225" s="209"/>
      <c r="K225" s="207">
        <f>IFERROR(VLOOKUP(D225,エリアマスタ!$C$2:$I$2239,7,FALSE),"")</f>
        <v>216</v>
      </c>
      <c r="L225" s="210">
        <f t="shared" si="43"/>
        <v>0</v>
      </c>
      <c r="M225" s="215">
        <v>24</v>
      </c>
      <c r="N225" s="220"/>
      <c r="O225" s="213" t="str">
        <f t="shared" si="46"/>
        <v/>
      </c>
      <c r="P225" s="205">
        <v>28</v>
      </c>
      <c r="Q225" s="206" t="str">
        <f>O200&amp;"-"&amp;P225</f>
        <v>17-28</v>
      </c>
      <c r="R225" s="207" t="s">
        <v>675</v>
      </c>
      <c r="S225" s="209"/>
      <c r="T225" s="207">
        <f>IFERROR(VLOOKUP(Q225,エリアマスタ!$C$2:$I$2239,5,FALSE),"")</f>
        <v>190</v>
      </c>
      <c r="U225" s="208"/>
      <c r="V225" s="207">
        <f>IFERROR(VLOOKUP(Q225,エリアマスタ!$C$2:$I$2239,6,FALSE),"")</f>
        <v>233</v>
      </c>
      <c r="W225" s="209"/>
      <c r="X225" s="207">
        <f>IFERROR(VLOOKUP(Q225,エリアマスタ!$C$2:$I$2239,7,FALSE),"")</f>
        <v>423</v>
      </c>
      <c r="Y225" s="210">
        <f t="shared" si="44"/>
        <v>0</v>
      </c>
      <c r="Z225" s="215">
        <v>24</v>
      </c>
      <c r="AA225" s="220"/>
      <c r="AB225" s="213" t="str">
        <f t="shared" si="47"/>
        <v/>
      </c>
      <c r="AC225" s="205">
        <v>25</v>
      </c>
      <c r="AD225" s="206" t="str">
        <f>AB200&amp;"-"&amp;AC225</f>
        <v>18-25</v>
      </c>
      <c r="AE225" s="207" t="s">
        <v>704</v>
      </c>
      <c r="AF225" s="209"/>
      <c r="AG225" s="207">
        <f>IFERROR(VLOOKUP(AD225,エリアマスタ!$C$2:$I$2239,5,FALSE),"")</f>
        <v>240</v>
      </c>
      <c r="AH225" s="209"/>
      <c r="AI225" s="207">
        <f>IFERROR(VLOOKUP(AD225,エリアマスタ!$C$2:$I$2239,6,FALSE),"")</f>
        <v>84</v>
      </c>
      <c r="AJ225" s="208"/>
      <c r="AK225" s="207">
        <f>IFERROR(VLOOKUP(AD225,エリアマスタ!$C$2:$I$2239,7,FALSE),"")</f>
        <v>324</v>
      </c>
      <c r="AL225" s="214">
        <f t="shared" si="45"/>
        <v>0</v>
      </c>
      <c r="AM225" s="215">
        <v>24</v>
      </c>
      <c r="AN225" s="183"/>
    </row>
    <row r="226" spans="1:41" ht="13.5" customHeight="1">
      <c r="B226" s="204" t="str">
        <f t="shared" si="42"/>
        <v/>
      </c>
      <c r="C226" s="205">
        <v>29</v>
      </c>
      <c r="D226" s="206" t="str">
        <f>B200&amp;"-"&amp;C226</f>
        <v>16-29</v>
      </c>
      <c r="E226" s="207" t="s">
        <v>648</v>
      </c>
      <c r="F226" s="208"/>
      <c r="G226" s="207">
        <f>IFERROR(VLOOKUP(D226,エリアマスタ!$C$2:$I$2239,5,FALSE),"")</f>
        <v>140</v>
      </c>
      <c r="H226" s="209"/>
      <c r="I226" s="207">
        <f>IFERROR(VLOOKUP(D226,エリアマスタ!$C$2:$I$2239,6,FALSE),"")</f>
        <v>28</v>
      </c>
      <c r="J226" s="209"/>
      <c r="K226" s="207">
        <f>IFERROR(VLOOKUP(D226,エリアマスタ!$C$2:$I$2239,7,FALSE),"")</f>
        <v>168</v>
      </c>
      <c r="L226" s="210">
        <f t="shared" si="43"/>
        <v>0</v>
      </c>
      <c r="M226" s="211">
        <v>25</v>
      </c>
      <c r="N226" s="220"/>
      <c r="O226" s="213" t="str">
        <f t="shared" si="46"/>
        <v/>
      </c>
      <c r="P226" s="205">
        <v>29</v>
      </c>
      <c r="Q226" s="206" t="str">
        <f>O200&amp;"-"&amp;P226</f>
        <v>17-29</v>
      </c>
      <c r="R226" s="207" t="s">
        <v>676</v>
      </c>
      <c r="S226" s="209"/>
      <c r="T226" s="207">
        <f>IFERROR(VLOOKUP(Q226,エリアマスタ!$C$2:$I$2239,5,FALSE),"")</f>
        <v>165</v>
      </c>
      <c r="U226" s="208"/>
      <c r="V226" s="207">
        <f>IFERROR(VLOOKUP(Q226,エリアマスタ!$C$2:$I$2239,6,FALSE),"")</f>
        <v>248</v>
      </c>
      <c r="W226" s="209"/>
      <c r="X226" s="207">
        <f>IFERROR(VLOOKUP(Q226,エリアマスタ!$C$2:$I$2239,7,FALSE),"")</f>
        <v>413</v>
      </c>
      <c r="Y226" s="210">
        <f t="shared" si="44"/>
        <v>0</v>
      </c>
      <c r="Z226" s="211">
        <v>25</v>
      </c>
      <c r="AA226" s="220"/>
      <c r="AB226" s="213" t="str">
        <f t="shared" si="47"/>
        <v/>
      </c>
      <c r="AC226" s="205">
        <v>26</v>
      </c>
      <c r="AD226" s="206" t="str">
        <f>AB200&amp;"-"&amp;AC226</f>
        <v>18-26</v>
      </c>
      <c r="AE226" s="207" t="s">
        <v>705</v>
      </c>
      <c r="AF226" s="209"/>
      <c r="AG226" s="207">
        <f>IFERROR(VLOOKUP(AD226,エリアマスタ!$C$2:$I$2239,5,FALSE),"")</f>
        <v>250</v>
      </c>
      <c r="AH226" s="209"/>
      <c r="AI226" s="207">
        <f>IFERROR(VLOOKUP(AD226,エリアマスタ!$C$2:$I$2239,6,FALSE),"")</f>
        <v>80</v>
      </c>
      <c r="AJ226" s="208"/>
      <c r="AK226" s="207">
        <f>IFERROR(VLOOKUP(AD226,エリアマスタ!$C$2:$I$2239,7,FALSE),"")</f>
        <v>330</v>
      </c>
      <c r="AL226" s="214">
        <f t="shared" si="45"/>
        <v>0</v>
      </c>
      <c r="AM226" s="211">
        <v>25</v>
      </c>
      <c r="AN226" s="183"/>
    </row>
    <row r="227" spans="1:41" ht="13.5" customHeight="1">
      <c r="B227" s="204" t="str">
        <f t="shared" si="42"/>
        <v/>
      </c>
      <c r="C227" s="205">
        <v>30</v>
      </c>
      <c r="D227" s="206" t="str">
        <f>B200&amp;"-"&amp;C227</f>
        <v>16-30</v>
      </c>
      <c r="E227" s="207" t="s">
        <v>135</v>
      </c>
      <c r="F227" s="208"/>
      <c r="G227" s="207">
        <f>IFERROR(VLOOKUP(D227,エリアマスタ!$C$2:$I$2239,5,FALSE),"")</f>
        <v>122</v>
      </c>
      <c r="H227" s="209"/>
      <c r="I227" s="207">
        <f>IFERROR(VLOOKUP(D227,エリアマスタ!$C$2:$I$2239,6,FALSE),"")</f>
        <v>76</v>
      </c>
      <c r="J227" s="209"/>
      <c r="K227" s="207">
        <f>IFERROR(VLOOKUP(D227,エリアマスタ!$C$2:$I$2239,7,FALSE),"")</f>
        <v>198</v>
      </c>
      <c r="L227" s="210">
        <f t="shared" si="43"/>
        <v>0</v>
      </c>
      <c r="M227" s="215">
        <v>26</v>
      </c>
      <c r="N227" s="212"/>
      <c r="O227" s="213" t="str">
        <f t="shared" si="46"/>
        <v/>
      </c>
      <c r="P227" s="205">
        <v>30</v>
      </c>
      <c r="Q227" s="206" t="str">
        <f>O200&amp;"-"&amp;P227</f>
        <v>17-30</v>
      </c>
      <c r="R227" s="207" t="s">
        <v>677</v>
      </c>
      <c r="S227" s="209"/>
      <c r="T227" s="207">
        <f>IFERROR(VLOOKUP(Q227,エリアマスタ!$C$2:$I$2239,5,FALSE),"")</f>
        <v>169</v>
      </c>
      <c r="U227" s="208"/>
      <c r="V227" s="207">
        <f>IFERROR(VLOOKUP(Q227,エリアマスタ!$C$2:$I$2239,6,FALSE),"")</f>
        <v>96</v>
      </c>
      <c r="W227" s="209"/>
      <c r="X227" s="207">
        <f>IFERROR(VLOOKUP(Q227,エリアマスタ!$C$2:$I$2239,7,FALSE),"")</f>
        <v>265</v>
      </c>
      <c r="Y227" s="210">
        <f t="shared" si="44"/>
        <v>0</v>
      </c>
      <c r="Z227" s="215">
        <v>26</v>
      </c>
      <c r="AA227" s="212"/>
      <c r="AB227" s="213" t="str">
        <f t="shared" si="47"/>
        <v/>
      </c>
      <c r="AC227" s="205">
        <v>27</v>
      </c>
      <c r="AD227" s="206" t="str">
        <f>AB200&amp;"-"&amp;AC227</f>
        <v>18-27</v>
      </c>
      <c r="AE227" s="207" t="s">
        <v>706</v>
      </c>
      <c r="AF227" s="209"/>
      <c r="AG227" s="207">
        <f>IFERROR(VLOOKUP(AD227,エリアマスタ!$C$2:$I$2239,5,FALSE),"")</f>
        <v>111</v>
      </c>
      <c r="AH227" s="209"/>
      <c r="AI227" s="207">
        <f>IFERROR(VLOOKUP(AD227,エリアマスタ!$C$2:$I$2239,6,FALSE),"")</f>
        <v>13</v>
      </c>
      <c r="AJ227" s="208"/>
      <c r="AK227" s="207">
        <f>IFERROR(VLOOKUP(AD227,エリアマスタ!$C$2:$I$2239,7,FALSE),"")</f>
        <v>124</v>
      </c>
      <c r="AL227" s="214">
        <f t="shared" si="45"/>
        <v>0</v>
      </c>
      <c r="AM227" s="215">
        <v>26</v>
      </c>
      <c r="AN227" s="183"/>
    </row>
    <row r="228" spans="1:41" ht="13.5" customHeight="1">
      <c r="B228" s="204" t="str">
        <f t="shared" si="42"/>
        <v/>
      </c>
      <c r="C228" s="205">
        <v>31</v>
      </c>
      <c r="D228" s="206" t="str">
        <f>B200&amp;"-"&amp;C228</f>
        <v>16-31</v>
      </c>
      <c r="E228" s="207" t="s">
        <v>136</v>
      </c>
      <c r="F228" s="208"/>
      <c r="G228" s="207">
        <f>IFERROR(VLOOKUP(D228,エリアマスタ!$C$2:$I$2239,5,FALSE),"")</f>
        <v>270</v>
      </c>
      <c r="H228" s="209"/>
      <c r="I228" s="207">
        <f>IFERROR(VLOOKUP(D228,エリアマスタ!$C$2:$I$2239,6,FALSE),"")</f>
        <v>125</v>
      </c>
      <c r="J228" s="209"/>
      <c r="K228" s="207">
        <f>IFERROR(VLOOKUP(D228,エリアマスタ!$C$2:$I$2239,7,FALSE),"")</f>
        <v>395</v>
      </c>
      <c r="L228" s="210">
        <f t="shared" si="43"/>
        <v>0</v>
      </c>
      <c r="M228" s="215">
        <v>27</v>
      </c>
      <c r="N228" s="212"/>
      <c r="O228" s="213" t="str">
        <f t="shared" si="46"/>
        <v/>
      </c>
      <c r="P228" s="205">
        <v>31</v>
      </c>
      <c r="Q228" s="206" t="str">
        <f>O200&amp;"-"&amp;P228</f>
        <v>17-31</v>
      </c>
      <c r="R228" s="207" t="s">
        <v>678</v>
      </c>
      <c r="S228" s="209"/>
      <c r="T228" s="207">
        <f>IFERROR(VLOOKUP(Q228,エリアマスタ!$C$2:$I$2239,5,FALSE),"")</f>
        <v>86</v>
      </c>
      <c r="U228" s="208"/>
      <c r="V228" s="207">
        <f>IFERROR(VLOOKUP(Q228,エリアマスタ!$C$2:$I$2239,6,FALSE),"")</f>
        <v>245</v>
      </c>
      <c r="W228" s="209"/>
      <c r="X228" s="207">
        <f>IFERROR(VLOOKUP(Q228,エリアマスタ!$C$2:$I$2239,7,FALSE),"")</f>
        <v>331</v>
      </c>
      <c r="Y228" s="210">
        <f t="shared" si="44"/>
        <v>0</v>
      </c>
      <c r="Z228" s="215">
        <v>27</v>
      </c>
      <c r="AA228" s="212"/>
      <c r="AB228" s="213" t="str">
        <f t="shared" si="47"/>
        <v/>
      </c>
      <c r="AC228" s="205">
        <v>28</v>
      </c>
      <c r="AD228" s="206" t="str">
        <f>AB200&amp;"-"&amp;AC228</f>
        <v>18-28</v>
      </c>
      <c r="AE228" s="207" t="s">
        <v>707</v>
      </c>
      <c r="AF228" s="209"/>
      <c r="AG228" s="207">
        <f>IFERROR(VLOOKUP(AD228,エリアマスタ!$C$2:$I$2239,5,FALSE),"")</f>
        <v>335</v>
      </c>
      <c r="AH228" s="209"/>
      <c r="AI228" s="207">
        <f>IFERROR(VLOOKUP(AD228,エリアマスタ!$C$2:$I$2239,6,FALSE),"")</f>
        <v>75</v>
      </c>
      <c r="AJ228" s="209"/>
      <c r="AK228" s="207">
        <f>IFERROR(VLOOKUP(AD228,エリアマスタ!$C$2:$I$2239,7,FALSE),"")</f>
        <v>410</v>
      </c>
      <c r="AL228" s="214">
        <f t="shared" si="45"/>
        <v>0</v>
      </c>
      <c r="AM228" s="215">
        <v>27</v>
      </c>
      <c r="AN228" s="183"/>
    </row>
    <row r="229" spans="1:41" ht="13.5" customHeight="1">
      <c r="B229" s="204" t="str">
        <f t="shared" si="42"/>
        <v/>
      </c>
      <c r="C229" s="205"/>
      <c r="D229" s="206"/>
      <c r="E229" s="207"/>
      <c r="F229" s="221"/>
      <c r="G229" s="207" t="str">
        <f>IFERROR(VLOOKUP(D229,エリアマスタ!$C$2:$I$2239,5,FALSE),"")</f>
        <v/>
      </c>
      <c r="H229" s="209"/>
      <c r="I229" s="207" t="str">
        <f>IFERROR(VLOOKUP(D229,エリアマスタ!$C$2:$I$2239,6,FALSE),"")</f>
        <v/>
      </c>
      <c r="J229" s="209"/>
      <c r="K229" s="207" t="str">
        <f>IFERROR(VLOOKUP(D229,エリアマスタ!$C$2:$I$2239,7,FALSE),"")</f>
        <v/>
      </c>
      <c r="L229" s="210">
        <f t="shared" ref="L229:L236" si="48">IF(F229="●",G229,0)+IF(H229="●",I229,0)+IF(J229="●",K229,0)</f>
        <v>0</v>
      </c>
      <c r="M229" s="211">
        <v>28</v>
      </c>
      <c r="N229" s="212"/>
      <c r="O229" s="213" t="str">
        <f t="shared" si="46"/>
        <v/>
      </c>
      <c r="P229" s="205">
        <v>32</v>
      </c>
      <c r="Q229" s="206" t="str">
        <f>O200&amp;"-"&amp;P229</f>
        <v>17-32</v>
      </c>
      <c r="R229" s="207" t="s">
        <v>679</v>
      </c>
      <c r="S229" s="221"/>
      <c r="T229" s="207">
        <f>IFERROR(VLOOKUP(Q229,エリアマスタ!$C$2:$I$2239,5,FALSE),"")</f>
        <v>232</v>
      </c>
      <c r="U229" s="208"/>
      <c r="V229" s="207">
        <f>IFERROR(VLOOKUP(Q229,エリアマスタ!$C$2:$I$2239,6,FALSE),"")</f>
        <v>187</v>
      </c>
      <c r="W229" s="209"/>
      <c r="X229" s="207">
        <f>IFERROR(VLOOKUP(Q229,エリアマスタ!$C$2:$I$2239,7,FALSE),"")</f>
        <v>419</v>
      </c>
      <c r="Y229" s="210">
        <f t="shared" si="44"/>
        <v>0</v>
      </c>
      <c r="Z229" s="211">
        <v>28</v>
      </c>
      <c r="AA229" s="212"/>
      <c r="AB229" s="213" t="str">
        <f t="shared" si="47"/>
        <v/>
      </c>
      <c r="AC229" s="205">
        <v>29</v>
      </c>
      <c r="AD229" s="206" t="str">
        <f>AB200&amp;"-"&amp;AC229</f>
        <v>18-29</v>
      </c>
      <c r="AE229" s="207" t="s">
        <v>708</v>
      </c>
      <c r="AF229" s="209"/>
      <c r="AG229" s="207">
        <f>IFERROR(VLOOKUP(AD229,エリアマスタ!$C$2:$I$2239,5,FALSE),"")</f>
        <v>195</v>
      </c>
      <c r="AH229" s="209"/>
      <c r="AI229" s="207">
        <f>IFERROR(VLOOKUP(AD229,エリアマスタ!$C$2:$I$2239,6,FALSE),"")</f>
        <v>8</v>
      </c>
      <c r="AJ229" s="209"/>
      <c r="AK229" s="207">
        <f>IFERROR(VLOOKUP(AD229,エリアマスタ!$C$2:$I$2239,7,FALSE),"")</f>
        <v>203</v>
      </c>
      <c r="AL229" s="214">
        <f t="shared" si="45"/>
        <v>0</v>
      </c>
      <c r="AM229" s="211">
        <v>28</v>
      </c>
      <c r="AN229" s="183"/>
    </row>
    <row r="230" spans="1:41" ht="13.5" customHeight="1">
      <c r="B230" s="204" t="str">
        <f t="shared" si="42"/>
        <v/>
      </c>
      <c r="C230" s="205"/>
      <c r="D230" s="206"/>
      <c r="E230" s="207"/>
      <c r="F230" s="221"/>
      <c r="G230" s="207" t="str">
        <f>IFERROR(VLOOKUP(D230,エリアマスタ!$C$2:$I$2239,5,FALSE),"")</f>
        <v/>
      </c>
      <c r="H230" s="209"/>
      <c r="I230" s="207" t="str">
        <f>IFERROR(VLOOKUP(D230,エリアマスタ!$C$2:$I$2239,6,FALSE),"")</f>
        <v/>
      </c>
      <c r="J230" s="209"/>
      <c r="K230" s="207" t="str">
        <f>IFERROR(VLOOKUP(D230,エリアマスタ!$C$2:$I$2239,7,FALSE),"")</f>
        <v/>
      </c>
      <c r="L230" s="210">
        <f t="shared" si="48"/>
        <v>0</v>
      </c>
      <c r="M230" s="215">
        <v>29</v>
      </c>
      <c r="N230" s="212"/>
      <c r="O230" s="213" t="str">
        <f t="shared" si="46"/>
        <v/>
      </c>
      <c r="P230" s="205">
        <v>33</v>
      </c>
      <c r="Q230" s="206" t="str">
        <f>O200&amp;"-"&amp;P230</f>
        <v>17-33</v>
      </c>
      <c r="R230" s="207" t="s">
        <v>20</v>
      </c>
      <c r="S230" s="221"/>
      <c r="T230" s="207">
        <f>IFERROR(VLOOKUP(Q230,エリアマスタ!$C$2:$I$2239,5,FALSE),"")</f>
        <v>108</v>
      </c>
      <c r="U230" s="208"/>
      <c r="V230" s="207">
        <f>IFERROR(VLOOKUP(Q230,エリアマスタ!$C$2:$I$2239,6,FALSE),"")</f>
        <v>140</v>
      </c>
      <c r="W230" s="209"/>
      <c r="X230" s="207">
        <f>IFERROR(VLOOKUP(Q230,エリアマスタ!$C$2:$I$2239,7,FALSE),"")</f>
        <v>248</v>
      </c>
      <c r="Y230" s="210">
        <f t="shared" si="44"/>
        <v>0</v>
      </c>
      <c r="Z230" s="215">
        <v>29</v>
      </c>
      <c r="AA230" s="212"/>
      <c r="AB230" s="213" t="str">
        <f t="shared" si="47"/>
        <v/>
      </c>
      <c r="AC230" s="205">
        <v>30</v>
      </c>
      <c r="AD230" s="206" t="str">
        <f>AB200&amp;"-"&amp;AC230</f>
        <v>18-30</v>
      </c>
      <c r="AE230" s="207" t="s">
        <v>709</v>
      </c>
      <c r="AF230" s="209"/>
      <c r="AG230" s="207">
        <f>IFERROR(VLOOKUP(AD230,エリアマスタ!$C$2:$I$2239,5,FALSE),"")</f>
        <v>245</v>
      </c>
      <c r="AH230" s="209"/>
      <c r="AI230" s="207">
        <f>IFERROR(VLOOKUP(AD230,エリアマスタ!$C$2:$I$2239,6,FALSE),"")</f>
        <v>0</v>
      </c>
      <c r="AJ230" s="209"/>
      <c r="AK230" s="207">
        <f>IFERROR(VLOOKUP(AD230,エリアマスタ!$C$2:$I$2239,7,FALSE),"")</f>
        <v>245</v>
      </c>
      <c r="AL230" s="214">
        <f t="shared" si="45"/>
        <v>0</v>
      </c>
      <c r="AM230" s="215">
        <v>29</v>
      </c>
    </row>
    <row r="231" spans="1:41" ht="13.5" customHeight="1">
      <c r="B231" s="204" t="str">
        <f t="shared" si="42"/>
        <v/>
      </c>
      <c r="C231" s="205"/>
      <c r="D231" s="206"/>
      <c r="E231" s="207"/>
      <c r="F231" s="221"/>
      <c r="G231" s="207" t="str">
        <f>IFERROR(VLOOKUP(D231,エリアマスタ!$C$2:$I$2239,5,FALSE),"")</f>
        <v/>
      </c>
      <c r="H231" s="209"/>
      <c r="I231" s="207" t="str">
        <f>IFERROR(VLOOKUP(D231,エリアマスタ!$C$2:$I$2239,6,FALSE),"")</f>
        <v/>
      </c>
      <c r="J231" s="209"/>
      <c r="K231" s="207" t="str">
        <f>IFERROR(VLOOKUP(D231,エリアマスタ!$C$2:$I$2239,7,FALSE),"")</f>
        <v/>
      </c>
      <c r="L231" s="210">
        <f t="shared" si="48"/>
        <v>0</v>
      </c>
      <c r="M231" s="215">
        <v>30</v>
      </c>
      <c r="N231" s="212"/>
      <c r="O231" s="213" t="str">
        <f t="shared" si="46"/>
        <v/>
      </c>
      <c r="P231" s="205"/>
      <c r="Q231" s="206"/>
      <c r="R231" s="207"/>
      <c r="S231" s="221"/>
      <c r="T231" s="207" t="str">
        <f>IFERROR(VLOOKUP(Q231,エリアマスタ!$C$2:$I$2239,5,FALSE),"")</f>
        <v/>
      </c>
      <c r="U231" s="208"/>
      <c r="V231" s="207" t="str">
        <f>IFERROR(VLOOKUP(Q231,エリアマスタ!$C$2:$I$2239,6,FALSE),"")</f>
        <v/>
      </c>
      <c r="W231" s="209"/>
      <c r="X231" s="207" t="str">
        <f>IFERROR(VLOOKUP(Q231,エリアマスタ!$C$2:$I$2239,7,FALSE),"")</f>
        <v/>
      </c>
      <c r="Y231" s="210">
        <f t="shared" ref="Y231:Y236" si="49">IF(S231="●",T231,0)+IF(U231="●",V231,0)+IF(W231="●",X231,0)</f>
        <v>0</v>
      </c>
      <c r="Z231" s="215">
        <v>30</v>
      </c>
      <c r="AA231" s="212"/>
      <c r="AB231" s="213" t="str">
        <f t="shared" si="47"/>
        <v/>
      </c>
      <c r="AC231" s="205">
        <v>31</v>
      </c>
      <c r="AD231" s="206" t="str">
        <f>AB200&amp;"-"&amp;AC231</f>
        <v>18-31</v>
      </c>
      <c r="AE231" s="207" t="s">
        <v>710</v>
      </c>
      <c r="AF231" s="209"/>
      <c r="AG231" s="207">
        <f>IFERROR(VLOOKUP(AD231,エリアマスタ!$C$2:$I$2239,5,FALSE),"")</f>
        <v>270</v>
      </c>
      <c r="AH231" s="209"/>
      <c r="AI231" s="207">
        <f>IFERROR(VLOOKUP(AD231,エリアマスタ!$C$2:$I$2239,6,FALSE),"")</f>
        <v>15</v>
      </c>
      <c r="AJ231" s="209"/>
      <c r="AK231" s="207">
        <f>IFERROR(VLOOKUP(AD231,エリアマスタ!$C$2:$I$2239,7,FALSE),"")</f>
        <v>285</v>
      </c>
      <c r="AL231" s="214">
        <f t="shared" si="45"/>
        <v>0</v>
      </c>
      <c r="AM231" s="215">
        <v>30</v>
      </c>
    </row>
    <row r="232" spans="1:41" ht="13.5" customHeight="1">
      <c r="B232" s="204" t="str">
        <f t="shared" si="42"/>
        <v/>
      </c>
      <c r="C232" s="205"/>
      <c r="D232" s="206"/>
      <c r="E232" s="207"/>
      <c r="F232" s="221"/>
      <c r="G232" s="207" t="str">
        <f>IFERROR(VLOOKUP(D232,エリアマスタ!$C$2:$I$2239,5,FALSE),"")</f>
        <v/>
      </c>
      <c r="H232" s="209"/>
      <c r="I232" s="207" t="str">
        <f>IFERROR(VLOOKUP(D232,エリアマスタ!$C$2:$I$2239,6,FALSE),"")</f>
        <v/>
      </c>
      <c r="J232" s="209"/>
      <c r="K232" s="207" t="str">
        <f>IFERROR(VLOOKUP(D232,エリアマスタ!$C$2:$I$2239,7,FALSE),"")</f>
        <v/>
      </c>
      <c r="L232" s="210">
        <f t="shared" si="48"/>
        <v>0</v>
      </c>
      <c r="M232" s="211">
        <v>31</v>
      </c>
      <c r="N232" s="212"/>
      <c r="O232" s="213" t="str">
        <f t="shared" si="46"/>
        <v/>
      </c>
      <c r="P232" s="205"/>
      <c r="Q232" s="206"/>
      <c r="R232" s="207"/>
      <c r="S232" s="221"/>
      <c r="T232" s="207" t="str">
        <f>IFERROR(VLOOKUP(Q232,エリアマスタ!$C$2:$I$2239,5,FALSE),"")</f>
        <v/>
      </c>
      <c r="U232" s="208"/>
      <c r="V232" s="207" t="str">
        <f>IFERROR(VLOOKUP(Q232,エリアマスタ!$C$2:$I$2239,6,FALSE),"")</f>
        <v/>
      </c>
      <c r="W232" s="209"/>
      <c r="X232" s="207" t="str">
        <f>IFERROR(VLOOKUP(Q232,エリアマスタ!$C$2:$I$2239,7,FALSE),"")</f>
        <v/>
      </c>
      <c r="Y232" s="210">
        <f t="shared" si="49"/>
        <v>0</v>
      </c>
      <c r="Z232" s="211">
        <v>31</v>
      </c>
      <c r="AA232" s="212"/>
      <c r="AB232" s="213" t="str">
        <f t="shared" si="47"/>
        <v/>
      </c>
      <c r="AC232" s="205">
        <v>32</v>
      </c>
      <c r="AD232" s="206" t="str">
        <f>AB200&amp;"-"&amp;AC232</f>
        <v>18-32</v>
      </c>
      <c r="AE232" s="207" t="s">
        <v>711</v>
      </c>
      <c r="AF232" s="209"/>
      <c r="AG232" s="207">
        <f>IFERROR(VLOOKUP(AD232,エリアマスタ!$C$2:$I$2239,5,FALSE),"")</f>
        <v>213</v>
      </c>
      <c r="AH232" s="209"/>
      <c r="AI232" s="207">
        <f>IFERROR(VLOOKUP(AD232,エリアマスタ!$C$2:$I$2239,6,FALSE),"")</f>
        <v>188</v>
      </c>
      <c r="AJ232" s="209"/>
      <c r="AK232" s="207">
        <f>IFERROR(VLOOKUP(AD232,エリアマスタ!$C$2:$I$2239,7,FALSE),"")</f>
        <v>401</v>
      </c>
      <c r="AL232" s="214">
        <f t="shared" si="45"/>
        <v>0</v>
      </c>
      <c r="AM232" s="211">
        <v>31</v>
      </c>
    </row>
    <row r="233" spans="1:41" ht="13.5" customHeight="1">
      <c r="B233" s="204" t="str">
        <f t="shared" si="42"/>
        <v/>
      </c>
      <c r="C233" s="205"/>
      <c r="D233" s="206"/>
      <c r="E233" s="207"/>
      <c r="F233" s="221"/>
      <c r="G233" s="207" t="str">
        <f>IFERROR(VLOOKUP(D233,エリアマスタ!$C$2:$I$2239,5,FALSE),"")</f>
        <v/>
      </c>
      <c r="H233" s="209"/>
      <c r="I233" s="207" t="str">
        <f>IFERROR(VLOOKUP(D233,エリアマスタ!$C$2:$I$2239,6,FALSE),"")</f>
        <v/>
      </c>
      <c r="J233" s="209"/>
      <c r="K233" s="207" t="str">
        <f>IFERROR(VLOOKUP(D233,エリアマスタ!$C$2:$I$2239,7,FALSE),"")</f>
        <v/>
      </c>
      <c r="L233" s="210">
        <f t="shared" si="48"/>
        <v>0</v>
      </c>
      <c r="M233" s="215">
        <v>32</v>
      </c>
      <c r="N233" s="212"/>
      <c r="O233" s="213" t="str">
        <f t="shared" si="46"/>
        <v/>
      </c>
      <c r="P233" s="205"/>
      <c r="Q233" s="206"/>
      <c r="R233" s="207"/>
      <c r="S233" s="221"/>
      <c r="T233" s="207" t="str">
        <f>IFERROR(VLOOKUP(Q233,エリアマスタ!$C$2:$I$2239,5,FALSE),"")</f>
        <v/>
      </c>
      <c r="U233" s="209"/>
      <c r="V233" s="207" t="str">
        <f>IFERROR(VLOOKUP(Q233,エリアマスタ!$C$2:$I$2239,6,FALSE),"")</f>
        <v/>
      </c>
      <c r="W233" s="209"/>
      <c r="X233" s="207" t="str">
        <f>IFERROR(VLOOKUP(Q233,エリアマスタ!$C$2:$I$2239,7,FALSE),"")</f>
        <v/>
      </c>
      <c r="Y233" s="210">
        <f t="shared" si="49"/>
        <v>0</v>
      </c>
      <c r="Z233" s="211">
        <v>32</v>
      </c>
      <c r="AA233" s="212"/>
      <c r="AB233" s="213" t="str">
        <f t="shared" si="47"/>
        <v/>
      </c>
      <c r="AC233" s="205">
        <v>33</v>
      </c>
      <c r="AD233" s="206" t="str">
        <f>AB200&amp;"-"&amp;AC233</f>
        <v>18-33</v>
      </c>
      <c r="AE233" s="207" t="s">
        <v>712</v>
      </c>
      <c r="AF233" s="222"/>
      <c r="AG233" s="207">
        <f>IFERROR(VLOOKUP(AD233,エリアマスタ!$C$2:$I$2239,5,FALSE),"")</f>
        <v>184</v>
      </c>
      <c r="AH233" s="209"/>
      <c r="AI233" s="207">
        <f>IFERROR(VLOOKUP(AD233,エリアマスタ!$C$2:$I$2239,6,FALSE),"")</f>
        <v>128</v>
      </c>
      <c r="AJ233" s="209"/>
      <c r="AK233" s="207">
        <f>IFERROR(VLOOKUP(AD233,エリアマスタ!$C$2:$I$2239,7,FALSE),"")</f>
        <v>312</v>
      </c>
      <c r="AL233" s="214">
        <f t="shared" si="45"/>
        <v>0</v>
      </c>
      <c r="AM233" s="215">
        <v>32</v>
      </c>
    </row>
    <row r="234" spans="1:41" ht="13.5" customHeight="1">
      <c r="B234" s="204" t="str">
        <f t="shared" si="42"/>
        <v/>
      </c>
      <c r="C234" s="205"/>
      <c r="D234" s="206"/>
      <c r="E234" s="207"/>
      <c r="F234" s="221"/>
      <c r="G234" s="207" t="str">
        <f>IFERROR(VLOOKUP(D234,エリアマスタ!$C$2:$I$2239,5,FALSE),"")</f>
        <v/>
      </c>
      <c r="H234" s="209"/>
      <c r="I234" s="207" t="str">
        <f>IFERROR(VLOOKUP(D234,エリアマスタ!$C$2:$I$2239,6,FALSE),"")</f>
        <v/>
      </c>
      <c r="J234" s="209"/>
      <c r="K234" s="207" t="str">
        <f>IFERROR(VLOOKUP(D234,エリアマスタ!$C$2:$I$2239,7,FALSE),"")</f>
        <v/>
      </c>
      <c r="L234" s="210">
        <f t="shared" si="48"/>
        <v>0</v>
      </c>
      <c r="M234" s="215">
        <v>33</v>
      </c>
      <c r="N234" s="212"/>
      <c r="O234" s="213" t="str">
        <f t="shared" si="46"/>
        <v/>
      </c>
      <c r="P234" s="205"/>
      <c r="Q234" s="206"/>
      <c r="R234" s="207"/>
      <c r="S234" s="221"/>
      <c r="T234" s="207" t="str">
        <f>IFERROR(VLOOKUP(Q234,エリアマスタ!$C$2:$I$2239,5,FALSE),"")</f>
        <v/>
      </c>
      <c r="U234" s="209"/>
      <c r="V234" s="207" t="str">
        <f>IFERROR(VLOOKUP(Q234,エリアマスタ!$C$2:$I$2239,6,FALSE),"")</f>
        <v/>
      </c>
      <c r="W234" s="209"/>
      <c r="X234" s="207" t="str">
        <f>IFERROR(VLOOKUP(Q234,エリアマスタ!$C$2:$I$2239,7,FALSE),"")</f>
        <v/>
      </c>
      <c r="Y234" s="210">
        <f t="shared" si="49"/>
        <v>0</v>
      </c>
      <c r="Z234" s="211">
        <v>33</v>
      </c>
      <c r="AA234" s="212"/>
      <c r="AB234" s="213" t="str">
        <f t="shared" si="47"/>
        <v/>
      </c>
      <c r="AC234" s="205">
        <v>34</v>
      </c>
      <c r="AD234" s="206" t="str">
        <f>AB200&amp;"-"&amp;AC234</f>
        <v>18-34</v>
      </c>
      <c r="AE234" s="207" t="s">
        <v>838</v>
      </c>
      <c r="AF234" s="223"/>
      <c r="AG234" s="207">
        <f>IFERROR(VLOOKUP(AD234,エリアマスタ!$C$2:$I$2239,5,FALSE),"")</f>
        <v>226</v>
      </c>
      <c r="AH234" s="209"/>
      <c r="AI234" s="207">
        <f>IFERROR(VLOOKUP(AD234,エリアマスタ!$C$2:$I$2239,6,FALSE),"")</f>
        <v>90</v>
      </c>
      <c r="AJ234" s="209"/>
      <c r="AK234" s="207">
        <f>IFERROR(VLOOKUP(AD234,エリアマスタ!$C$2:$I$2239,7,FALSE),"")</f>
        <v>316</v>
      </c>
      <c r="AL234" s="214">
        <f t="shared" si="45"/>
        <v>0</v>
      </c>
      <c r="AM234" s="215">
        <v>33</v>
      </c>
    </row>
    <row r="235" spans="1:41" ht="13.5" customHeight="1">
      <c r="B235" s="204" t="str">
        <f t="shared" si="42"/>
        <v/>
      </c>
      <c r="C235" s="205"/>
      <c r="D235" s="206"/>
      <c r="E235" s="207"/>
      <c r="F235" s="221"/>
      <c r="G235" s="207" t="str">
        <f>IFERROR(VLOOKUP(D235,エリアマスタ!$C$2:$I$2239,5,FALSE),"")</f>
        <v/>
      </c>
      <c r="H235" s="209"/>
      <c r="I235" s="207" t="str">
        <f>IFERROR(VLOOKUP(D235,エリアマスタ!$C$2:$I$2239,6,FALSE),"")</f>
        <v/>
      </c>
      <c r="J235" s="209"/>
      <c r="K235" s="207" t="str">
        <f>IFERROR(VLOOKUP(D235,エリアマスタ!$C$2:$I$2239,7,FALSE),"")</f>
        <v/>
      </c>
      <c r="L235" s="210">
        <f t="shared" si="48"/>
        <v>0</v>
      </c>
      <c r="M235" s="211">
        <v>34</v>
      </c>
      <c r="N235" s="212"/>
      <c r="O235" s="213" t="str">
        <f t="shared" si="46"/>
        <v/>
      </c>
      <c r="P235" s="205"/>
      <c r="Q235" s="206"/>
      <c r="R235" s="207"/>
      <c r="S235" s="221"/>
      <c r="T235" s="207" t="str">
        <f>IFERROR(VLOOKUP(Q235,エリアマスタ!$C$2:$I$2239,5,FALSE),"")</f>
        <v/>
      </c>
      <c r="U235" s="209"/>
      <c r="V235" s="207" t="str">
        <f>IFERROR(VLOOKUP(Q235,エリアマスタ!$C$2:$I$2239,6,FALSE),"")</f>
        <v/>
      </c>
      <c r="W235" s="209"/>
      <c r="X235" s="207" t="str">
        <f>IFERROR(VLOOKUP(Q235,エリアマスタ!$C$2:$I$2239,7,FALSE),"")</f>
        <v/>
      </c>
      <c r="Y235" s="210">
        <f t="shared" si="49"/>
        <v>0</v>
      </c>
      <c r="Z235" s="211">
        <v>34</v>
      </c>
      <c r="AA235" s="212"/>
      <c r="AB235" s="213" t="str">
        <f t="shared" si="47"/>
        <v/>
      </c>
      <c r="AC235" s="205">
        <v>35</v>
      </c>
      <c r="AD235" s="206" t="str">
        <f>AB200&amp;"-"&amp;AC235</f>
        <v>18-35</v>
      </c>
      <c r="AE235" s="207" t="s">
        <v>3149</v>
      </c>
      <c r="AF235" s="223"/>
      <c r="AG235" s="207">
        <f>IFERROR(VLOOKUP(AD235,エリアマスタ!$C$2:$I$2239,5,FALSE),"")</f>
        <v>232</v>
      </c>
      <c r="AH235" s="209"/>
      <c r="AI235" s="207">
        <f>IFERROR(VLOOKUP(AD235,エリアマスタ!$C$2:$I$2239,6,FALSE),"")</f>
        <v>37</v>
      </c>
      <c r="AJ235" s="209"/>
      <c r="AK235" s="207">
        <f>IFERROR(VLOOKUP(AD235,エリアマスタ!$C$2:$I$2239,7,FALSE),"")</f>
        <v>269</v>
      </c>
      <c r="AL235" s="214">
        <f t="shared" si="45"/>
        <v>0</v>
      </c>
      <c r="AM235" s="211">
        <v>34</v>
      </c>
    </row>
    <row r="236" spans="1:41" ht="13.5" customHeight="1">
      <c r="B236" s="204" t="str">
        <f t="shared" si="42"/>
        <v/>
      </c>
      <c r="C236" s="205"/>
      <c r="D236" s="206"/>
      <c r="E236" s="207"/>
      <c r="F236" s="221"/>
      <c r="G236" s="207" t="str">
        <f>IFERROR(VLOOKUP(D236,エリアマスタ!$C$2:$I$2239,5,FALSE),"")</f>
        <v/>
      </c>
      <c r="H236" s="209"/>
      <c r="I236" s="207" t="str">
        <f>IFERROR(VLOOKUP(D236,エリアマスタ!$C$2:$I$2239,6,FALSE),"")</f>
        <v/>
      </c>
      <c r="J236" s="209"/>
      <c r="K236" s="207" t="str">
        <f>IFERROR(VLOOKUP(D236,エリアマスタ!$C$2:$I$2239,7,FALSE),"")</f>
        <v/>
      </c>
      <c r="L236" s="210">
        <f t="shared" si="48"/>
        <v>0</v>
      </c>
      <c r="M236" s="211">
        <v>40</v>
      </c>
      <c r="N236" s="212"/>
      <c r="O236" s="213" t="str">
        <f t="shared" si="46"/>
        <v/>
      </c>
      <c r="P236" s="205"/>
      <c r="Q236" s="206"/>
      <c r="R236" s="207"/>
      <c r="S236" s="221"/>
      <c r="T236" s="207" t="str">
        <f>IFERROR(VLOOKUP(Q236,エリアマスタ!$C$2:$I$2239,5,FALSE),"")</f>
        <v/>
      </c>
      <c r="U236" s="209"/>
      <c r="V236" s="207" t="str">
        <f>IFERROR(VLOOKUP(Q236,エリアマスタ!$C$2:$I$2239,6,FALSE),"")</f>
        <v/>
      </c>
      <c r="W236" s="209"/>
      <c r="X236" s="207" t="str">
        <f>IFERROR(VLOOKUP(Q236,エリアマスタ!$C$2:$I$2239,7,FALSE),"")</f>
        <v/>
      </c>
      <c r="Y236" s="210">
        <f t="shared" si="49"/>
        <v>0</v>
      </c>
      <c r="Z236" s="211">
        <v>40</v>
      </c>
      <c r="AA236" s="212"/>
      <c r="AB236" s="213" t="str">
        <f t="shared" si="47"/>
        <v/>
      </c>
      <c r="AC236" s="205"/>
      <c r="AD236" s="206"/>
      <c r="AE236" s="207"/>
      <c r="AF236" s="223"/>
      <c r="AG236" s="207" t="str">
        <f>IFERROR(VLOOKUP(AD236,エリアマスタ!$C$2:$I$2239,5,FALSE),"")</f>
        <v/>
      </c>
      <c r="AH236" s="209"/>
      <c r="AI236" s="207" t="str">
        <f>IFERROR(VLOOKUP(AD236,エリアマスタ!$C$2:$I$2239,6,FALSE),"")</f>
        <v/>
      </c>
      <c r="AJ236" s="209"/>
      <c r="AK236" s="207" t="str">
        <f>IFERROR(VLOOKUP(AD236,エリアマスタ!$C$2:$I$2239,7,FALSE),"")</f>
        <v/>
      </c>
      <c r="AL236" s="214">
        <f t="shared" si="45"/>
        <v>0</v>
      </c>
      <c r="AM236" s="211">
        <v>40</v>
      </c>
    </row>
    <row r="237" spans="1:41" s="237" customFormat="1" ht="13.5" customHeight="1">
      <c r="A237" s="184"/>
      <c r="B237" s="329" t="s">
        <v>60</v>
      </c>
      <c r="C237" s="330"/>
      <c r="D237" s="224"/>
      <c r="E237" s="225"/>
      <c r="F237" s="226"/>
      <c r="G237" s="227">
        <f>SUM(G202:G236)</f>
        <v>3844</v>
      </c>
      <c r="H237" s="228"/>
      <c r="I237" s="227">
        <f>SUM(I202:I236)</f>
        <v>2928</v>
      </c>
      <c r="J237" s="228"/>
      <c r="K237" s="227">
        <f>SUM(K202:K236)</f>
        <v>6772</v>
      </c>
      <c r="L237" s="227">
        <f>SUM(L202:L236)</f>
        <v>0</v>
      </c>
      <c r="M237" s="229"/>
      <c r="N237" s="212"/>
      <c r="O237" s="331" t="s">
        <v>60</v>
      </c>
      <c r="P237" s="332"/>
      <c r="Q237" s="230"/>
      <c r="R237" s="207"/>
      <c r="S237" s="231"/>
      <c r="T237" s="227">
        <f>SUM(T202:T236)</f>
        <v>4495</v>
      </c>
      <c r="U237" s="228"/>
      <c r="V237" s="227">
        <f>SUM(V202:V236)</f>
        <v>4284</v>
      </c>
      <c r="W237" s="228"/>
      <c r="X237" s="227">
        <f>SUM(X202:X236)</f>
        <v>8779</v>
      </c>
      <c r="Y237" s="227">
        <f>SUM(Y202:Y236)</f>
        <v>0</v>
      </c>
      <c r="Z237" s="232"/>
      <c r="AA237" s="212"/>
      <c r="AB237" s="331" t="s">
        <v>60</v>
      </c>
      <c r="AC237" s="332"/>
      <c r="AD237" s="230"/>
      <c r="AE237" s="233"/>
      <c r="AF237" s="234"/>
      <c r="AG237" s="227">
        <f>SUM(AG202:AG236)</f>
        <v>7654</v>
      </c>
      <c r="AH237" s="228"/>
      <c r="AI237" s="227">
        <f>SUM(AI202:AI236)</f>
        <v>3440</v>
      </c>
      <c r="AJ237" s="228"/>
      <c r="AK237" s="227">
        <f>SUM(AK202:AK236)</f>
        <v>11094</v>
      </c>
      <c r="AL237" s="227">
        <f>SUM(AL202:AL236)</f>
        <v>0</v>
      </c>
      <c r="AM237" s="235"/>
      <c r="AN237" s="236"/>
    </row>
    <row r="239" spans="1:41" ht="13.5" customHeight="1">
      <c r="B239" s="320">
        <f>VLOOKUP(E239,地区マスタ!$A$2:$C$159,2,FALSE)</f>
        <v>19</v>
      </c>
      <c r="C239" s="321"/>
      <c r="D239" s="188"/>
      <c r="E239" s="189" t="s">
        <v>3196</v>
      </c>
      <c r="F239" s="288"/>
      <c r="G239" s="191"/>
      <c r="H239" s="191"/>
      <c r="I239" s="191"/>
      <c r="J239" s="191"/>
      <c r="K239" s="191"/>
      <c r="L239" s="289"/>
      <c r="M239" s="192"/>
      <c r="N239" s="193"/>
      <c r="O239" s="320">
        <f>VLOOKUP(R239,地区マスタ!$A$2:$C$159,2,FALSE)</f>
        <v>20</v>
      </c>
      <c r="P239" s="321"/>
      <c r="Q239" s="188"/>
      <c r="R239" s="189" t="s">
        <v>3197</v>
      </c>
      <c r="S239" s="288"/>
      <c r="T239" s="191"/>
      <c r="U239" s="191"/>
      <c r="V239" s="191"/>
      <c r="W239" s="191"/>
      <c r="X239" s="191"/>
      <c r="Y239" s="289"/>
      <c r="Z239" s="192"/>
      <c r="AA239" s="193"/>
      <c r="AB239" s="320">
        <f>VLOOKUP(AE239,地区マスタ!$A$2:$C$159,2,FALSE)</f>
        <v>21</v>
      </c>
      <c r="AC239" s="321"/>
      <c r="AD239" s="188"/>
      <c r="AE239" s="189" t="s">
        <v>3198</v>
      </c>
      <c r="AF239" s="288"/>
      <c r="AG239" s="191"/>
      <c r="AH239" s="191"/>
      <c r="AI239" s="191"/>
      <c r="AJ239" s="191"/>
      <c r="AK239" s="191"/>
      <c r="AL239" s="289"/>
      <c r="AM239" s="192"/>
    </row>
    <row r="240" spans="1:41" s="203" customFormat="1" ht="13.5" customHeight="1">
      <c r="A240" s="184"/>
      <c r="B240" s="322" t="s">
        <v>1557</v>
      </c>
      <c r="C240" s="323"/>
      <c r="D240" s="194" t="s">
        <v>1558</v>
      </c>
      <c r="E240" s="195" t="s">
        <v>2126</v>
      </c>
      <c r="F240" s="196"/>
      <c r="G240" s="197" t="s">
        <v>39</v>
      </c>
      <c r="H240" s="198"/>
      <c r="I240" s="197" t="s">
        <v>40</v>
      </c>
      <c r="J240" s="198"/>
      <c r="K240" s="197" t="s">
        <v>41</v>
      </c>
      <c r="L240" s="199" t="s">
        <v>42</v>
      </c>
      <c r="M240" s="199" t="s">
        <v>176</v>
      </c>
      <c r="N240" s="193"/>
      <c r="O240" s="324" t="s">
        <v>1557</v>
      </c>
      <c r="P240" s="325"/>
      <c r="Q240" s="194" t="s">
        <v>1558</v>
      </c>
      <c r="R240" s="200" t="s">
        <v>2126</v>
      </c>
      <c r="S240" s="198"/>
      <c r="T240" s="197" t="s">
        <v>39</v>
      </c>
      <c r="U240" s="198"/>
      <c r="V240" s="197" t="s">
        <v>40</v>
      </c>
      <c r="W240" s="198"/>
      <c r="X240" s="197" t="s">
        <v>41</v>
      </c>
      <c r="Y240" s="199" t="s">
        <v>42</v>
      </c>
      <c r="Z240" s="199" t="s">
        <v>176</v>
      </c>
      <c r="AA240" s="193"/>
      <c r="AB240" s="324" t="s">
        <v>1557</v>
      </c>
      <c r="AC240" s="325"/>
      <c r="AD240" s="194" t="s">
        <v>1558</v>
      </c>
      <c r="AE240" s="200" t="s">
        <v>2126</v>
      </c>
      <c r="AF240" s="198"/>
      <c r="AG240" s="197" t="s">
        <v>39</v>
      </c>
      <c r="AH240" s="198"/>
      <c r="AI240" s="197" t="s">
        <v>40</v>
      </c>
      <c r="AJ240" s="198"/>
      <c r="AK240" s="197" t="s">
        <v>41</v>
      </c>
      <c r="AL240" s="199" t="s">
        <v>42</v>
      </c>
      <c r="AM240" s="199" t="s">
        <v>176</v>
      </c>
      <c r="AN240" s="201"/>
      <c r="AO240" s="202"/>
    </row>
    <row r="241" spans="1:40" ht="13.5" customHeight="1">
      <c r="B241" s="204" t="str">
        <f t="shared" ref="B241:B273" si="50">IF(L241&gt;1,"●","")</f>
        <v/>
      </c>
      <c r="C241" s="205">
        <v>1</v>
      </c>
      <c r="D241" s="206" t="str">
        <f>B239&amp;"-"&amp;C241</f>
        <v>19-1</v>
      </c>
      <c r="E241" s="207" t="s">
        <v>713</v>
      </c>
      <c r="F241" s="208"/>
      <c r="G241" s="207">
        <f>IFERROR(VLOOKUP(D241,エリアマスタ!$C$2:$I$2239,5,FALSE),"")</f>
        <v>70</v>
      </c>
      <c r="H241" s="209"/>
      <c r="I241" s="207">
        <f>IFERROR(VLOOKUP(D241,エリアマスタ!$C$2:$I$2239,6,FALSE),"")</f>
        <v>248</v>
      </c>
      <c r="J241" s="209"/>
      <c r="K241" s="207">
        <f>IFERROR(VLOOKUP(D241,エリアマスタ!$C$2:$I$2239,7,FALSE),"")</f>
        <v>318</v>
      </c>
      <c r="L241" s="210">
        <f t="shared" ref="L241:L272" si="51">IF(OR(OR(AND(F241="●", H241="●"),AND(F241="●", J241="●")),AND(H241="●", J241="●")),"エラー",IF(F241="●",G241,0)+IF(H241="●",I241,0)+IF(J241="●",K241,0))</f>
        <v>0</v>
      </c>
      <c r="M241" s="211">
        <v>1</v>
      </c>
      <c r="N241" s="212"/>
      <c r="O241" s="213" t="str">
        <f>IF(Y241&gt;1,"●","")</f>
        <v/>
      </c>
      <c r="P241" s="205">
        <v>1</v>
      </c>
      <c r="Q241" s="206" t="str">
        <f>O239&amp;"-"&amp;P241</f>
        <v>20-1</v>
      </c>
      <c r="R241" s="207" t="s">
        <v>742</v>
      </c>
      <c r="S241" s="209"/>
      <c r="T241" s="207">
        <f>IFERROR(VLOOKUP(Q241,エリアマスタ!$C$2:$I$2239,5,FALSE),"")</f>
        <v>244</v>
      </c>
      <c r="U241" s="208"/>
      <c r="V241" s="207">
        <f>IFERROR(VLOOKUP(Q241,エリアマスタ!$C$2:$I$2239,6,FALSE),"")</f>
        <v>218</v>
      </c>
      <c r="W241" s="209"/>
      <c r="X241" s="207">
        <f>IFERROR(VLOOKUP(Q241,エリアマスタ!$C$2:$I$2239,7,FALSE),"")</f>
        <v>462</v>
      </c>
      <c r="Y241" s="210">
        <f t="shared" ref="Y241:Y268" si="52">IF(OR(OR(AND(S241="●", U241="●"),AND(S241="●", W241="●")),AND(U241="●", W241="●")),"エラー",IF(S241="●",T241,0)+IF(U241="●",V241,0)+IF(W241="●",X241,0))</f>
        <v>0</v>
      </c>
      <c r="Z241" s="211">
        <v>1</v>
      </c>
      <c r="AA241" s="212"/>
      <c r="AB241" s="213" t="str">
        <f>IF(AL241&gt;1,"●","")</f>
        <v/>
      </c>
      <c r="AC241" s="205">
        <v>1</v>
      </c>
      <c r="AD241" s="206" t="str">
        <f>AB239&amp;"-"&amp;AC241</f>
        <v>21-1</v>
      </c>
      <c r="AE241" s="207" t="s">
        <v>761</v>
      </c>
      <c r="AF241" s="209"/>
      <c r="AG241" s="207">
        <f>IFERROR(VLOOKUP(AD241,エリアマスタ!$C$2:$I$2239,5,FALSE),"")</f>
        <v>113</v>
      </c>
      <c r="AH241" s="209"/>
      <c r="AI241" s="207">
        <f>IFERROR(VLOOKUP(AD241,エリアマスタ!$C$2:$I$2239,6,FALSE),"")</f>
        <v>44</v>
      </c>
      <c r="AJ241" s="208"/>
      <c r="AK241" s="207">
        <f>IFERROR(VLOOKUP(AD241,エリアマスタ!$C$2:$I$2239,7,FALSE),"")</f>
        <v>157</v>
      </c>
      <c r="AL241" s="214">
        <f t="shared" ref="AL241:AL273" si="53">IF(OR(OR(AND(AF241="●", AH241="●"),AND(AF241="●", AJ241="●")),AND(AH241="●", AJ241="●")),"エラー",IF(AF241="●",AG241,0)+IF(AH241="●",AI241,0)+IF(AJ241="●",AK241,0))</f>
        <v>0</v>
      </c>
      <c r="AM241" s="211">
        <v>1</v>
      </c>
    </row>
    <row r="242" spans="1:40" ht="13.5" customHeight="1">
      <c r="B242" s="204" t="str">
        <f t="shared" si="50"/>
        <v/>
      </c>
      <c r="C242" s="205">
        <v>2</v>
      </c>
      <c r="D242" s="206" t="str">
        <f>B239&amp;"-"&amp;C242</f>
        <v>19-2</v>
      </c>
      <c r="E242" s="207" t="s">
        <v>22</v>
      </c>
      <c r="F242" s="208"/>
      <c r="G242" s="207">
        <f>IFERROR(VLOOKUP(D242,エリアマスタ!$C$2:$I$2239,5,FALSE),"")</f>
        <v>155</v>
      </c>
      <c r="H242" s="209"/>
      <c r="I242" s="207">
        <f>IFERROR(VLOOKUP(D242,エリアマスタ!$C$2:$I$2239,6,FALSE),"")</f>
        <v>190</v>
      </c>
      <c r="J242" s="209"/>
      <c r="K242" s="207">
        <f>IFERROR(VLOOKUP(D242,エリアマスタ!$C$2:$I$2239,7,FALSE),"")</f>
        <v>345</v>
      </c>
      <c r="L242" s="210">
        <f t="shared" si="51"/>
        <v>0</v>
      </c>
      <c r="M242" s="215">
        <v>2</v>
      </c>
      <c r="N242" s="212"/>
      <c r="O242" s="213" t="str">
        <f>IF(Y242&gt;1,"●","")</f>
        <v/>
      </c>
      <c r="P242" s="205">
        <v>2</v>
      </c>
      <c r="Q242" s="206" t="str">
        <f>O239&amp;"-"&amp;P242</f>
        <v>20-2</v>
      </c>
      <c r="R242" s="207" t="s">
        <v>743</v>
      </c>
      <c r="S242" s="209"/>
      <c r="T242" s="207">
        <f>IFERROR(VLOOKUP(Q242,エリアマスタ!$C$2:$I$2239,5,FALSE),"")</f>
        <v>314</v>
      </c>
      <c r="U242" s="209"/>
      <c r="V242" s="207">
        <f>IFERROR(VLOOKUP(Q242,エリアマスタ!$C$2:$I$2239,6,FALSE),"")</f>
        <v>133</v>
      </c>
      <c r="W242" s="209"/>
      <c r="X242" s="207">
        <f>IFERROR(VLOOKUP(Q242,エリアマスタ!$C$2:$I$2239,7,FALSE),"")</f>
        <v>447</v>
      </c>
      <c r="Y242" s="210">
        <f t="shared" si="52"/>
        <v>0</v>
      </c>
      <c r="Z242" s="215">
        <v>2</v>
      </c>
      <c r="AA242" s="212"/>
      <c r="AB242" s="213" t="str">
        <f>IF(AL242&gt;1,"●","")</f>
        <v/>
      </c>
      <c r="AC242" s="205">
        <v>2</v>
      </c>
      <c r="AD242" s="206" t="str">
        <f>AB239&amp;"-"&amp;AC242</f>
        <v>21-2</v>
      </c>
      <c r="AE242" s="207" t="s">
        <v>762</v>
      </c>
      <c r="AF242" s="209"/>
      <c r="AG242" s="207">
        <f>IFERROR(VLOOKUP(AD242,エリアマスタ!$C$2:$I$2239,5,FALSE),"")</f>
        <v>201</v>
      </c>
      <c r="AH242" s="209"/>
      <c r="AI242" s="207">
        <f>IFERROR(VLOOKUP(AD242,エリアマスタ!$C$2:$I$2239,6,FALSE),"")</f>
        <v>270</v>
      </c>
      <c r="AJ242" s="208"/>
      <c r="AK242" s="207">
        <f>IFERROR(VLOOKUP(AD242,エリアマスタ!$C$2:$I$2239,7,FALSE),"")</f>
        <v>471</v>
      </c>
      <c r="AL242" s="214">
        <f t="shared" si="53"/>
        <v>0</v>
      </c>
      <c r="AM242" s="215">
        <v>2</v>
      </c>
    </row>
    <row r="243" spans="1:40" ht="13.5" customHeight="1">
      <c r="B243" s="204" t="str">
        <f t="shared" si="50"/>
        <v/>
      </c>
      <c r="C243" s="205">
        <v>3</v>
      </c>
      <c r="D243" s="206" t="str">
        <f>B239&amp;"-"&amp;C243</f>
        <v>19-3</v>
      </c>
      <c r="E243" s="207" t="s">
        <v>714</v>
      </c>
      <c r="F243" s="208"/>
      <c r="G243" s="207">
        <f>IFERROR(VLOOKUP(D243,エリアマスタ!$C$2:$I$2239,5,FALSE),"")</f>
        <v>251</v>
      </c>
      <c r="H243" s="209"/>
      <c r="I243" s="207">
        <f>IFERROR(VLOOKUP(D243,エリアマスタ!$C$2:$I$2239,6,FALSE),"")</f>
        <v>178</v>
      </c>
      <c r="J243" s="209"/>
      <c r="K243" s="207">
        <f>IFERROR(VLOOKUP(D243,エリアマスタ!$C$2:$I$2239,7,FALSE),"")</f>
        <v>429</v>
      </c>
      <c r="L243" s="210">
        <f t="shared" si="51"/>
        <v>0</v>
      </c>
      <c r="M243" s="215">
        <v>3</v>
      </c>
      <c r="N243" s="212"/>
      <c r="O243" s="213" t="str">
        <f t="shared" ref="O243:O273" si="54">IF(Y243&gt;1,"●","")</f>
        <v/>
      </c>
      <c r="P243" s="205">
        <v>3</v>
      </c>
      <c r="Q243" s="206" t="str">
        <f>O239&amp;"-"&amp;P243</f>
        <v>20-3</v>
      </c>
      <c r="R243" s="207" t="s">
        <v>744</v>
      </c>
      <c r="S243" s="209"/>
      <c r="T243" s="207">
        <f>IFERROR(VLOOKUP(Q243,エリアマスタ!$C$2:$I$2239,5,FALSE),"")</f>
        <v>360</v>
      </c>
      <c r="U243" s="209"/>
      <c r="V243" s="207">
        <f>IFERROR(VLOOKUP(Q243,エリアマスタ!$C$2:$I$2239,6,FALSE),"")</f>
        <v>45</v>
      </c>
      <c r="W243" s="209"/>
      <c r="X243" s="207">
        <f>IFERROR(VLOOKUP(Q243,エリアマスタ!$C$2:$I$2239,7,FALSE),"")</f>
        <v>405</v>
      </c>
      <c r="Y243" s="210">
        <f t="shared" si="52"/>
        <v>0</v>
      </c>
      <c r="Z243" s="215">
        <v>3</v>
      </c>
      <c r="AA243" s="212"/>
      <c r="AB243" s="213" t="str">
        <f t="shared" ref="AB243:AB273" si="55">IF(AL243&gt;1,"●","")</f>
        <v/>
      </c>
      <c r="AC243" s="205">
        <v>3</v>
      </c>
      <c r="AD243" s="206" t="str">
        <f>AB239&amp;"-"&amp;AC243</f>
        <v>21-3</v>
      </c>
      <c r="AE243" s="207" t="s">
        <v>763</v>
      </c>
      <c r="AF243" s="209"/>
      <c r="AG243" s="207">
        <f>IFERROR(VLOOKUP(AD243,エリアマスタ!$C$2:$I$2239,5,FALSE),"")</f>
        <v>168</v>
      </c>
      <c r="AH243" s="209"/>
      <c r="AI243" s="207">
        <f>IFERROR(VLOOKUP(AD243,エリアマスタ!$C$2:$I$2239,6,FALSE),"")</f>
        <v>170</v>
      </c>
      <c r="AJ243" s="208"/>
      <c r="AK243" s="207">
        <f>IFERROR(VLOOKUP(AD243,エリアマスタ!$C$2:$I$2239,7,FALSE),"")</f>
        <v>338</v>
      </c>
      <c r="AL243" s="214">
        <f t="shared" si="53"/>
        <v>0</v>
      </c>
      <c r="AM243" s="215">
        <v>3</v>
      </c>
    </row>
    <row r="244" spans="1:40" ht="13.5" customHeight="1">
      <c r="B244" s="204" t="str">
        <f t="shared" si="50"/>
        <v/>
      </c>
      <c r="C244" s="205">
        <v>4</v>
      </c>
      <c r="D244" s="206" t="str">
        <f>B239&amp;"-"&amp;C244</f>
        <v>19-4</v>
      </c>
      <c r="E244" s="207" t="s">
        <v>715</v>
      </c>
      <c r="F244" s="208"/>
      <c r="G244" s="207">
        <f>IFERROR(VLOOKUP(D244,エリアマスタ!$C$2:$I$2239,5,FALSE),"")</f>
        <v>217</v>
      </c>
      <c r="H244" s="209"/>
      <c r="I244" s="207">
        <f>IFERROR(VLOOKUP(D244,エリアマスタ!$C$2:$I$2239,6,FALSE),"")</f>
        <v>152</v>
      </c>
      <c r="J244" s="209"/>
      <c r="K244" s="207">
        <f>IFERROR(VLOOKUP(D244,エリアマスタ!$C$2:$I$2239,7,FALSE),"")</f>
        <v>369</v>
      </c>
      <c r="L244" s="210">
        <f t="shared" si="51"/>
        <v>0</v>
      </c>
      <c r="M244" s="211">
        <v>4</v>
      </c>
      <c r="N244" s="212"/>
      <c r="O244" s="213" t="str">
        <f t="shared" si="54"/>
        <v/>
      </c>
      <c r="P244" s="205">
        <v>4</v>
      </c>
      <c r="Q244" s="206" t="str">
        <f>O239&amp;"-"&amp;P244</f>
        <v>20-4</v>
      </c>
      <c r="R244" s="207" t="s">
        <v>745</v>
      </c>
      <c r="S244" s="209"/>
      <c r="T244" s="207">
        <f>IFERROR(VLOOKUP(Q244,エリアマスタ!$C$2:$I$2239,5,FALSE),"")</f>
        <v>352</v>
      </c>
      <c r="U244" s="208"/>
      <c r="V244" s="207">
        <f>IFERROR(VLOOKUP(Q244,エリアマスタ!$C$2:$I$2239,6,FALSE),"")</f>
        <v>121</v>
      </c>
      <c r="W244" s="209"/>
      <c r="X244" s="207">
        <f>IFERROR(VLOOKUP(Q244,エリアマスタ!$C$2:$I$2239,7,FALSE),"")</f>
        <v>473</v>
      </c>
      <c r="Y244" s="210">
        <f t="shared" si="52"/>
        <v>0</v>
      </c>
      <c r="Z244" s="211">
        <v>4</v>
      </c>
      <c r="AA244" s="212"/>
      <c r="AB244" s="213" t="str">
        <f t="shared" si="55"/>
        <v/>
      </c>
      <c r="AC244" s="205">
        <v>4</v>
      </c>
      <c r="AD244" s="206" t="str">
        <f>AB239&amp;"-"&amp;AC244</f>
        <v>21-4</v>
      </c>
      <c r="AE244" s="207" t="s">
        <v>764</v>
      </c>
      <c r="AF244" s="209"/>
      <c r="AG244" s="207">
        <f>IFERROR(VLOOKUP(AD244,エリアマスタ!$C$2:$I$2239,5,FALSE),"")</f>
        <v>248</v>
      </c>
      <c r="AH244" s="209"/>
      <c r="AI244" s="207">
        <f>IFERROR(VLOOKUP(AD244,エリアマスタ!$C$2:$I$2239,6,FALSE),"")</f>
        <v>105</v>
      </c>
      <c r="AJ244" s="208"/>
      <c r="AK244" s="207">
        <f>IFERROR(VLOOKUP(AD244,エリアマスタ!$C$2:$I$2239,7,FALSE),"")</f>
        <v>353</v>
      </c>
      <c r="AL244" s="214">
        <f t="shared" si="53"/>
        <v>0</v>
      </c>
      <c r="AM244" s="211">
        <v>4</v>
      </c>
    </row>
    <row r="245" spans="1:40" ht="13.5" customHeight="1">
      <c r="B245" s="204" t="str">
        <f t="shared" si="50"/>
        <v/>
      </c>
      <c r="C245" s="205">
        <v>5</v>
      </c>
      <c r="D245" s="206" t="str">
        <f>B239&amp;"-"&amp;C245</f>
        <v>19-5</v>
      </c>
      <c r="E245" s="207" t="s">
        <v>716</v>
      </c>
      <c r="F245" s="208"/>
      <c r="G245" s="207">
        <f>IFERROR(VLOOKUP(D245,エリアマスタ!$C$2:$I$2239,5,FALSE),"")</f>
        <v>105</v>
      </c>
      <c r="H245" s="209"/>
      <c r="I245" s="207">
        <f>IFERROR(VLOOKUP(D245,エリアマスタ!$C$2:$I$2239,6,FALSE),"")</f>
        <v>530</v>
      </c>
      <c r="J245" s="209"/>
      <c r="K245" s="207">
        <f>IFERROR(VLOOKUP(D245,エリアマスタ!$C$2:$I$2239,7,FALSE),"")</f>
        <v>635</v>
      </c>
      <c r="L245" s="210">
        <f t="shared" si="51"/>
        <v>0</v>
      </c>
      <c r="M245" s="215">
        <v>5</v>
      </c>
      <c r="N245" s="212"/>
      <c r="O245" s="213" t="str">
        <f t="shared" si="54"/>
        <v/>
      </c>
      <c r="P245" s="205">
        <v>5</v>
      </c>
      <c r="Q245" s="206" t="str">
        <f>O239&amp;"-"&amp;P245</f>
        <v>20-5</v>
      </c>
      <c r="R245" s="207" t="s">
        <v>746</v>
      </c>
      <c r="S245" s="209"/>
      <c r="T245" s="207">
        <f>IFERROR(VLOOKUP(Q245,エリアマスタ!$C$2:$I$2239,5,FALSE),"")</f>
        <v>259</v>
      </c>
      <c r="U245" s="208"/>
      <c r="V245" s="207">
        <f>IFERROR(VLOOKUP(Q245,エリアマスタ!$C$2:$I$2239,6,FALSE),"")</f>
        <v>124</v>
      </c>
      <c r="W245" s="209"/>
      <c r="X245" s="207">
        <f>IFERROR(VLOOKUP(Q245,エリアマスタ!$C$2:$I$2239,7,FALSE),"")</f>
        <v>383</v>
      </c>
      <c r="Y245" s="210">
        <f t="shared" si="52"/>
        <v>0</v>
      </c>
      <c r="Z245" s="215">
        <v>5</v>
      </c>
      <c r="AA245" s="212"/>
      <c r="AB245" s="213" t="str">
        <f t="shared" si="55"/>
        <v/>
      </c>
      <c r="AC245" s="205">
        <v>5</v>
      </c>
      <c r="AD245" s="206" t="str">
        <f>AB239&amp;"-"&amp;AC245</f>
        <v>21-5</v>
      </c>
      <c r="AE245" s="207" t="s">
        <v>765</v>
      </c>
      <c r="AF245" s="209"/>
      <c r="AG245" s="207">
        <f>IFERROR(VLOOKUP(AD245,エリアマスタ!$C$2:$I$2239,5,FALSE),"")</f>
        <v>170</v>
      </c>
      <c r="AH245" s="209"/>
      <c r="AI245" s="207">
        <f>IFERROR(VLOOKUP(AD245,エリアマスタ!$C$2:$I$2239,6,FALSE),"")</f>
        <v>241</v>
      </c>
      <c r="AJ245" s="208"/>
      <c r="AK245" s="207">
        <f>IFERROR(VLOOKUP(AD245,エリアマスタ!$C$2:$I$2239,7,FALSE),"")</f>
        <v>411</v>
      </c>
      <c r="AL245" s="214">
        <f t="shared" si="53"/>
        <v>0</v>
      </c>
      <c r="AM245" s="215">
        <v>5</v>
      </c>
    </row>
    <row r="246" spans="1:40" ht="13.5" customHeight="1">
      <c r="B246" s="204" t="str">
        <f t="shared" si="50"/>
        <v/>
      </c>
      <c r="C246" s="205">
        <v>6</v>
      </c>
      <c r="D246" s="206" t="str">
        <f>B239&amp;"-"&amp;C246</f>
        <v>19-6</v>
      </c>
      <c r="E246" s="207" t="s">
        <v>717</v>
      </c>
      <c r="F246" s="208"/>
      <c r="G246" s="207">
        <f>IFERROR(VLOOKUP(D246,エリアマスタ!$C$2:$I$2239,5,FALSE),"")</f>
        <v>85</v>
      </c>
      <c r="H246" s="209"/>
      <c r="I246" s="207">
        <f>IFERROR(VLOOKUP(D246,エリアマスタ!$C$2:$I$2239,6,FALSE),"")</f>
        <v>230</v>
      </c>
      <c r="J246" s="209"/>
      <c r="K246" s="207">
        <f>IFERROR(VLOOKUP(D246,エリアマスタ!$C$2:$I$2239,7,FALSE),"")</f>
        <v>315</v>
      </c>
      <c r="L246" s="210">
        <f t="shared" si="51"/>
        <v>0</v>
      </c>
      <c r="M246" s="215">
        <v>6</v>
      </c>
      <c r="N246" s="212"/>
      <c r="O246" s="213" t="str">
        <f t="shared" si="54"/>
        <v/>
      </c>
      <c r="P246" s="205">
        <v>6</v>
      </c>
      <c r="Q246" s="206" t="str">
        <f>O239&amp;"-"&amp;P246</f>
        <v>20-6</v>
      </c>
      <c r="R246" s="207" t="s">
        <v>747</v>
      </c>
      <c r="S246" s="209"/>
      <c r="T246" s="207">
        <f>IFERROR(VLOOKUP(Q246,エリアマスタ!$C$2:$I$2239,5,FALSE),"")</f>
        <v>392</v>
      </c>
      <c r="U246" s="208"/>
      <c r="V246" s="207">
        <f>IFERROR(VLOOKUP(Q246,エリアマスタ!$C$2:$I$2239,6,FALSE),"")</f>
        <v>125</v>
      </c>
      <c r="W246" s="209"/>
      <c r="X246" s="207">
        <f>IFERROR(VLOOKUP(Q246,エリアマスタ!$C$2:$I$2239,7,FALSE),"")</f>
        <v>517</v>
      </c>
      <c r="Y246" s="210">
        <f t="shared" si="52"/>
        <v>0</v>
      </c>
      <c r="Z246" s="215">
        <v>6</v>
      </c>
      <c r="AA246" s="212"/>
      <c r="AB246" s="213" t="str">
        <f t="shared" si="55"/>
        <v/>
      </c>
      <c r="AC246" s="205">
        <v>6</v>
      </c>
      <c r="AD246" s="206" t="str">
        <f>AB239&amp;"-"&amp;AC246</f>
        <v>21-6</v>
      </c>
      <c r="AE246" s="207" t="s">
        <v>137</v>
      </c>
      <c r="AF246" s="209"/>
      <c r="AG246" s="207">
        <f>IFERROR(VLOOKUP(AD246,エリアマスタ!$C$2:$I$2239,5,FALSE),"")</f>
        <v>243</v>
      </c>
      <c r="AH246" s="209"/>
      <c r="AI246" s="207">
        <f>IFERROR(VLOOKUP(AD246,エリアマスタ!$C$2:$I$2239,6,FALSE),"")</f>
        <v>235</v>
      </c>
      <c r="AJ246" s="208"/>
      <c r="AK246" s="207">
        <f>IFERROR(VLOOKUP(AD246,エリアマスタ!$C$2:$I$2239,7,FALSE),"")</f>
        <v>478</v>
      </c>
      <c r="AL246" s="214">
        <f t="shared" si="53"/>
        <v>0</v>
      </c>
      <c r="AM246" s="215">
        <v>6</v>
      </c>
    </row>
    <row r="247" spans="1:40" ht="13.5" customHeight="1">
      <c r="B247" s="204" t="str">
        <f t="shared" si="50"/>
        <v/>
      </c>
      <c r="C247" s="205">
        <v>7</v>
      </c>
      <c r="D247" s="206" t="str">
        <f>B239&amp;"-"&amp;C247</f>
        <v>19-7</v>
      </c>
      <c r="E247" s="207" t="s">
        <v>718</v>
      </c>
      <c r="F247" s="208"/>
      <c r="G247" s="207">
        <f>IFERROR(VLOOKUP(D247,エリアマスタ!$C$2:$I$2239,5,FALSE),"")</f>
        <v>170</v>
      </c>
      <c r="H247" s="209"/>
      <c r="I247" s="207">
        <f>IFERROR(VLOOKUP(D247,エリアマスタ!$C$2:$I$2239,6,FALSE),"")</f>
        <v>270</v>
      </c>
      <c r="J247" s="209"/>
      <c r="K247" s="207">
        <f>IFERROR(VLOOKUP(D247,エリアマスタ!$C$2:$I$2239,7,FALSE),"")</f>
        <v>440</v>
      </c>
      <c r="L247" s="210">
        <f t="shared" si="51"/>
        <v>0</v>
      </c>
      <c r="M247" s="211">
        <v>7</v>
      </c>
      <c r="N247" s="212"/>
      <c r="O247" s="213" t="str">
        <f t="shared" si="54"/>
        <v/>
      </c>
      <c r="P247" s="205">
        <v>7</v>
      </c>
      <c r="Q247" s="206" t="str">
        <f>O239&amp;"-"&amp;P247</f>
        <v>20-7</v>
      </c>
      <c r="R247" s="207" t="s">
        <v>747</v>
      </c>
      <c r="S247" s="209"/>
      <c r="T247" s="207">
        <f>IFERROR(VLOOKUP(Q247,エリアマスタ!$C$2:$I$2239,5,FALSE),"")</f>
        <v>395</v>
      </c>
      <c r="U247" s="208"/>
      <c r="V247" s="207">
        <f>IFERROR(VLOOKUP(Q247,エリアマスタ!$C$2:$I$2239,6,FALSE),"")</f>
        <v>127</v>
      </c>
      <c r="W247" s="209"/>
      <c r="X247" s="207">
        <f>IFERROR(VLOOKUP(Q247,エリアマスタ!$C$2:$I$2239,7,FALSE),"")</f>
        <v>522</v>
      </c>
      <c r="Y247" s="210">
        <f t="shared" si="52"/>
        <v>0</v>
      </c>
      <c r="Z247" s="211">
        <v>7</v>
      </c>
      <c r="AA247" s="212"/>
      <c r="AB247" s="213" t="str">
        <f t="shared" si="55"/>
        <v/>
      </c>
      <c r="AC247" s="205">
        <v>7</v>
      </c>
      <c r="AD247" s="206" t="str">
        <f>AB239&amp;"-"&amp;AC247</f>
        <v>21-7</v>
      </c>
      <c r="AE247" s="207" t="s">
        <v>138</v>
      </c>
      <c r="AF247" s="209"/>
      <c r="AG247" s="207">
        <f>IFERROR(VLOOKUP(AD247,エリアマスタ!$C$2:$I$2239,5,FALSE),"")</f>
        <v>325</v>
      </c>
      <c r="AH247" s="209"/>
      <c r="AI247" s="207">
        <f>IFERROR(VLOOKUP(AD247,エリアマスタ!$C$2:$I$2239,6,FALSE),"")</f>
        <v>178</v>
      </c>
      <c r="AJ247" s="208"/>
      <c r="AK247" s="207">
        <f>IFERROR(VLOOKUP(AD247,エリアマスタ!$C$2:$I$2239,7,FALSE),"")</f>
        <v>503</v>
      </c>
      <c r="AL247" s="214">
        <f t="shared" si="53"/>
        <v>0</v>
      </c>
      <c r="AM247" s="211">
        <v>7</v>
      </c>
    </row>
    <row r="248" spans="1:40" ht="13.5" customHeight="1">
      <c r="B248" s="204" t="str">
        <f t="shared" si="50"/>
        <v/>
      </c>
      <c r="C248" s="205">
        <v>8</v>
      </c>
      <c r="D248" s="206" t="str">
        <f>B239&amp;"-"&amp;C248</f>
        <v>19-8</v>
      </c>
      <c r="E248" s="207" t="s">
        <v>719</v>
      </c>
      <c r="F248" s="208"/>
      <c r="G248" s="207">
        <f>IFERROR(VLOOKUP(D248,エリアマスタ!$C$2:$I$2239,5,FALSE),"")</f>
        <v>93</v>
      </c>
      <c r="H248" s="209"/>
      <c r="I248" s="207">
        <f>IFERROR(VLOOKUP(D248,エリアマスタ!$C$2:$I$2239,6,FALSE),"")</f>
        <v>28</v>
      </c>
      <c r="J248" s="209"/>
      <c r="K248" s="207">
        <f>IFERROR(VLOOKUP(D248,エリアマスタ!$C$2:$I$2239,7,FALSE),"")</f>
        <v>121</v>
      </c>
      <c r="L248" s="210">
        <f t="shared" si="51"/>
        <v>0</v>
      </c>
      <c r="M248" s="215">
        <v>8</v>
      </c>
      <c r="N248" s="212"/>
      <c r="O248" s="213" t="str">
        <f t="shared" si="54"/>
        <v/>
      </c>
      <c r="P248" s="205">
        <v>8</v>
      </c>
      <c r="Q248" s="206" t="str">
        <f>O239&amp;"-"&amp;P248</f>
        <v>20-8</v>
      </c>
      <c r="R248" s="216" t="s">
        <v>748</v>
      </c>
      <c r="S248" s="209"/>
      <c r="T248" s="207">
        <f>IFERROR(VLOOKUP(Q248,エリアマスタ!$C$2:$I$2239,5,FALSE),"")</f>
        <v>370</v>
      </c>
      <c r="U248" s="208"/>
      <c r="V248" s="207">
        <f>IFERROR(VLOOKUP(Q248,エリアマスタ!$C$2:$I$2239,6,FALSE),"")</f>
        <v>51</v>
      </c>
      <c r="W248" s="209"/>
      <c r="X248" s="207">
        <f>IFERROR(VLOOKUP(Q248,エリアマスタ!$C$2:$I$2239,7,FALSE),"")</f>
        <v>421</v>
      </c>
      <c r="Y248" s="210">
        <f t="shared" si="52"/>
        <v>0</v>
      </c>
      <c r="Z248" s="215">
        <v>8</v>
      </c>
      <c r="AA248" s="212"/>
      <c r="AB248" s="213" t="str">
        <f t="shared" si="55"/>
        <v/>
      </c>
      <c r="AC248" s="205">
        <v>8</v>
      </c>
      <c r="AD248" s="206" t="str">
        <f>AB239&amp;"-"&amp;AC248</f>
        <v>21-8</v>
      </c>
      <c r="AE248" s="207" t="s">
        <v>766</v>
      </c>
      <c r="AF248" s="209"/>
      <c r="AG248" s="207">
        <f>IFERROR(VLOOKUP(AD248,エリアマスタ!$C$2:$I$2239,5,FALSE),"")</f>
        <v>45</v>
      </c>
      <c r="AH248" s="209"/>
      <c r="AI248" s="207">
        <f>IFERROR(VLOOKUP(AD248,エリアマスタ!$C$2:$I$2239,6,FALSE),"")</f>
        <v>87</v>
      </c>
      <c r="AJ248" s="208"/>
      <c r="AK248" s="207">
        <f>IFERROR(VLOOKUP(AD248,エリアマスタ!$C$2:$I$2239,7,FALSE),"")</f>
        <v>132</v>
      </c>
      <c r="AL248" s="214">
        <f t="shared" si="53"/>
        <v>0</v>
      </c>
      <c r="AM248" s="215">
        <v>8</v>
      </c>
    </row>
    <row r="249" spans="1:40" ht="13.5" customHeight="1">
      <c r="B249" s="204" t="str">
        <f t="shared" si="50"/>
        <v/>
      </c>
      <c r="C249" s="205">
        <v>9</v>
      </c>
      <c r="D249" s="206" t="str">
        <f>B239&amp;"-"&amp;C249</f>
        <v>19-9</v>
      </c>
      <c r="E249" s="207" t="s">
        <v>720</v>
      </c>
      <c r="F249" s="208"/>
      <c r="G249" s="207">
        <f>IFERROR(VLOOKUP(D249,エリアマスタ!$C$2:$I$2239,5,FALSE),"")</f>
        <v>140</v>
      </c>
      <c r="H249" s="209"/>
      <c r="I249" s="207">
        <f>IFERROR(VLOOKUP(D249,エリアマスタ!$C$2:$I$2239,6,FALSE),"")</f>
        <v>120</v>
      </c>
      <c r="J249" s="209"/>
      <c r="K249" s="207">
        <f>IFERROR(VLOOKUP(D249,エリアマスタ!$C$2:$I$2239,7,FALSE),"")</f>
        <v>260</v>
      </c>
      <c r="L249" s="210">
        <f t="shared" si="51"/>
        <v>0</v>
      </c>
      <c r="M249" s="215">
        <v>9</v>
      </c>
      <c r="N249" s="212"/>
      <c r="O249" s="213" t="str">
        <f t="shared" si="54"/>
        <v/>
      </c>
      <c r="P249" s="205">
        <v>9</v>
      </c>
      <c r="Q249" s="206" t="str">
        <f>O239&amp;"-"&amp;P249</f>
        <v>20-9</v>
      </c>
      <c r="R249" s="207" t="s">
        <v>749</v>
      </c>
      <c r="S249" s="209"/>
      <c r="T249" s="207">
        <f>IFERROR(VLOOKUP(Q249,エリアマスタ!$C$2:$I$2239,5,FALSE),"")</f>
        <v>320</v>
      </c>
      <c r="U249" s="208"/>
      <c r="V249" s="207">
        <f>IFERROR(VLOOKUP(Q249,エリアマスタ!$C$2:$I$2239,6,FALSE),"")</f>
        <v>32</v>
      </c>
      <c r="W249" s="209"/>
      <c r="X249" s="207">
        <f>IFERROR(VLOOKUP(Q249,エリアマスタ!$C$2:$I$2239,7,FALSE),"")</f>
        <v>352</v>
      </c>
      <c r="Y249" s="210">
        <f t="shared" si="52"/>
        <v>0</v>
      </c>
      <c r="Z249" s="215">
        <v>9</v>
      </c>
      <c r="AA249" s="212"/>
      <c r="AB249" s="213" t="str">
        <f t="shared" si="55"/>
        <v/>
      </c>
      <c r="AC249" s="205">
        <v>9</v>
      </c>
      <c r="AD249" s="206" t="str">
        <f>AB239&amp;"-"&amp;AC249</f>
        <v>21-9</v>
      </c>
      <c r="AE249" s="207" t="s">
        <v>767</v>
      </c>
      <c r="AF249" s="209"/>
      <c r="AG249" s="207">
        <f>IFERROR(VLOOKUP(AD249,エリアマスタ!$C$2:$I$2239,5,FALSE),"")</f>
        <v>222</v>
      </c>
      <c r="AH249" s="209"/>
      <c r="AI249" s="207">
        <f>IFERROR(VLOOKUP(AD249,エリアマスタ!$C$2:$I$2239,6,FALSE),"")</f>
        <v>139</v>
      </c>
      <c r="AJ249" s="208"/>
      <c r="AK249" s="207">
        <f>IFERROR(VLOOKUP(AD249,エリアマスタ!$C$2:$I$2239,7,FALSE),"")</f>
        <v>361</v>
      </c>
      <c r="AL249" s="214">
        <f t="shared" si="53"/>
        <v>0</v>
      </c>
      <c r="AM249" s="215">
        <v>9</v>
      </c>
    </row>
    <row r="250" spans="1:40" ht="13.5" customHeight="1">
      <c r="B250" s="204" t="str">
        <f t="shared" si="50"/>
        <v/>
      </c>
      <c r="C250" s="205">
        <v>10</v>
      </c>
      <c r="D250" s="206" t="str">
        <f>B239&amp;"-"&amp;C250</f>
        <v>19-10</v>
      </c>
      <c r="E250" s="207" t="s">
        <v>721</v>
      </c>
      <c r="F250" s="208"/>
      <c r="G250" s="207">
        <f>IFERROR(VLOOKUP(D250,エリアマスタ!$C$2:$I$2239,5,FALSE),"")</f>
        <v>231</v>
      </c>
      <c r="H250" s="209"/>
      <c r="I250" s="207">
        <f>IFERROR(VLOOKUP(D250,エリアマスタ!$C$2:$I$2239,6,FALSE),"")</f>
        <v>148</v>
      </c>
      <c r="J250" s="209"/>
      <c r="K250" s="207">
        <f>IFERROR(VLOOKUP(D250,エリアマスタ!$C$2:$I$2239,7,FALSE),"")</f>
        <v>379</v>
      </c>
      <c r="L250" s="210">
        <f t="shared" si="51"/>
        <v>0</v>
      </c>
      <c r="M250" s="211">
        <v>10</v>
      </c>
      <c r="N250" s="212"/>
      <c r="O250" s="213" t="str">
        <f t="shared" si="54"/>
        <v/>
      </c>
      <c r="P250" s="205">
        <v>10</v>
      </c>
      <c r="Q250" s="206" t="str">
        <f>O239&amp;"-"&amp;P250</f>
        <v>20-10</v>
      </c>
      <c r="R250" s="207" t="s">
        <v>750</v>
      </c>
      <c r="S250" s="209"/>
      <c r="T250" s="207">
        <f>IFERROR(VLOOKUP(Q250,エリアマスタ!$C$2:$I$2239,5,FALSE),"")</f>
        <v>430</v>
      </c>
      <c r="U250" s="208"/>
      <c r="V250" s="207">
        <f>IFERROR(VLOOKUP(Q250,エリアマスタ!$C$2:$I$2239,6,FALSE),"")</f>
        <v>42</v>
      </c>
      <c r="W250" s="209"/>
      <c r="X250" s="207">
        <f>IFERROR(VLOOKUP(Q250,エリアマスタ!$C$2:$I$2239,7,FALSE),"")</f>
        <v>472</v>
      </c>
      <c r="Y250" s="210">
        <f t="shared" si="52"/>
        <v>0</v>
      </c>
      <c r="Z250" s="211">
        <v>10</v>
      </c>
      <c r="AA250" s="212"/>
      <c r="AB250" s="213" t="str">
        <f t="shared" si="55"/>
        <v/>
      </c>
      <c r="AC250" s="205">
        <v>10</v>
      </c>
      <c r="AD250" s="206" t="str">
        <f>AB239&amp;"-"&amp;AC250</f>
        <v>21-10</v>
      </c>
      <c r="AE250" s="207" t="s">
        <v>768</v>
      </c>
      <c r="AF250" s="209"/>
      <c r="AG250" s="207">
        <f>IFERROR(VLOOKUP(AD250,エリアマスタ!$C$2:$I$2239,5,FALSE),"")</f>
        <v>331</v>
      </c>
      <c r="AH250" s="209"/>
      <c r="AI250" s="207">
        <f>IFERROR(VLOOKUP(AD250,エリアマスタ!$C$2:$I$2239,6,FALSE),"")</f>
        <v>280</v>
      </c>
      <c r="AJ250" s="208"/>
      <c r="AK250" s="207">
        <f>IFERROR(VLOOKUP(AD250,エリアマスタ!$C$2:$I$2239,7,FALSE),"")</f>
        <v>611</v>
      </c>
      <c r="AL250" s="214">
        <f t="shared" si="53"/>
        <v>0</v>
      </c>
      <c r="AM250" s="211">
        <v>10</v>
      </c>
    </row>
    <row r="251" spans="1:40" ht="13.5" customHeight="1">
      <c r="B251" s="204" t="str">
        <f t="shared" si="50"/>
        <v/>
      </c>
      <c r="C251" s="205">
        <v>11</v>
      </c>
      <c r="D251" s="206" t="str">
        <f>B239&amp;"-"&amp;C251</f>
        <v>19-11</v>
      </c>
      <c r="E251" s="207" t="s">
        <v>722</v>
      </c>
      <c r="F251" s="208"/>
      <c r="G251" s="207">
        <f>IFERROR(VLOOKUP(D251,エリアマスタ!$C$2:$I$2239,5,FALSE),"")</f>
        <v>110</v>
      </c>
      <c r="H251" s="209"/>
      <c r="I251" s="207">
        <f>IFERROR(VLOOKUP(D251,エリアマスタ!$C$2:$I$2239,6,FALSE),"")</f>
        <v>140</v>
      </c>
      <c r="J251" s="209"/>
      <c r="K251" s="207">
        <f>IFERROR(VLOOKUP(D251,エリアマスタ!$C$2:$I$2239,7,FALSE),"")</f>
        <v>250</v>
      </c>
      <c r="L251" s="210">
        <f t="shared" si="51"/>
        <v>0</v>
      </c>
      <c r="M251" s="215">
        <v>11</v>
      </c>
      <c r="N251" s="212"/>
      <c r="O251" s="213" t="str">
        <f t="shared" si="54"/>
        <v/>
      </c>
      <c r="P251" s="205">
        <v>11</v>
      </c>
      <c r="Q251" s="206" t="str">
        <f>O239&amp;"-"&amp;P251</f>
        <v>20-11</v>
      </c>
      <c r="R251" s="207" t="s">
        <v>751</v>
      </c>
      <c r="S251" s="209"/>
      <c r="T251" s="207">
        <f>IFERROR(VLOOKUP(Q251,エリアマスタ!$C$2:$I$2239,5,FALSE),"")</f>
        <v>402</v>
      </c>
      <c r="U251" s="208"/>
      <c r="V251" s="207">
        <f>IFERROR(VLOOKUP(Q251,エリアマスタ!$C$2:$I$2239,6,FALSE),"")</f>
        <v>0</v>
      </c>
      <c r="W251" s="209"/>
      <c r="X251" s="207">
        <f>IFERROR(VLOOKUP(Q251,エリアマスタ!$C$2:$I$2239,7,FALSE),"")</f>
        <v>402</v>
      </c>
      <c r="Y251" s="210">
        <f t="shared" si="52"/>
        <v>0</v>
      </c>
      <c r="Z251" s="215">
        <v>11</v>
      </c>
      <c r="AA251" s="212"/>
      <c r="AB251" s="213" t="str">
        <f t="shared" si="55"/>
        <v/>
      </c>
      <c r="AC251" s="205">
        <v>11</v>
      </c>
      <c r="AD251" s="206" t="str">
        <f>AB239&amp;"-"&amp;AC251</f>
        <v>21-11</v>
      </c>
      <c r="AE251" s="207" t="s">
        <v>769</v>
      </c>
      <c r="AF251" s="209"/>
      <c r="AG251" s="207">
        <f>IFERROR(VLOOKUP(AD251,エリアマスタ!$C$2:$I$2239,5,FALSE),"")</f>
        <v>44</v>
      </c>
      <c r="AH251" s="209"/>
      <c r="AI251" s="207">
        <f>IFERROR(VLOOKUP(AD251,エリアマスタ!$C$2:$I$2239,6,FALSE),"")</f>
        <v>43</v>
      </c>
      <c r="AJ251" s="208"/>
      <c r="AK251" s="207">
        <f>IFERROR(VLOOKUP(AD251,エリアマスタ!$C$2:$I$2239,7,FALSE),"")</f>
        <v>87</v>
      </c>
      <c r="AL251" s="214">
        <f t="shared" si="53"/>
        <v>0</v>
      </c>
      <c r="AM251" s="215">
        <v>11</v>
      </c>
    </row>
    <row r="252" spans="1:40" ht="13.5" customHeight="1">
      <c r="A252" s="217"/>
      <c r="B252" s="204" t="str">
        <f t="shared" si="50"/>
        <v/>
      </c>
      <c r="C252" s="205">
        <v>12</v>
      </c>
      <c r="D252" s="206" t="str">
        <f>B239&amp;"-"&amp;C252</f>
        <v>19-12</v>
      </c>
      <c r="E252" s="207" t="s">
        <v>723</v>
      </c>
      <c r="F252" s="208"/>
      <c r="G252" s="207">
        <f>IFERROR(VLOOKUP(D252,エリアマスタ!$C$2:$I$2239,5,FALSE),"")</f>
        <v>112</v>
      </c>
      <c r="H252" s="209"/>
      <c r="I252" s="207">
        <f>IFERROR(VLOOKUP(D252,エリアマスタ!$C$2:$I$2239,6,FALSE),"")</f>
        <v>44</v>
      </c>
      <c r="J252" s="209"/>
      <c r="K252" s="207">
        <f>IFERROR(VLOOKUP(D252,エリアマスタ!$C$2:$I$2239,7,FALSE),"")</f>
        <v>156</v>
      </c>
      <c r="L252" s="210">
        <f t="shared" si="51"/>
        <v>0</v>
      </c>
      <c r="M252" s="215">
        <v>12</v>
      </c>
      <c r="N252" s="218"/>
      <c r="O252" s="213" t="str">
        <f t="shared" si="54"/>
        <v/>
      </c>
      <c r="P252" s="205">
        <v>12</v>
      </c>
      <c r="Q252" s="206" t="str">
        <f>O239&amp;"-"&amp;P252</f>
        <v>20-12</v>
      </c>
      <c r="R252" s="207" t="s">
        <v>752</v>
      </c>
      <c r="S252" s="209"/>
      <c r="T252" s="207">
        <f>IFERROR(VLOOKUP(Q252,エリアマスタ!$C$2:$I$2239,5,FALSE),"")</f>
        <v>162</v>
      </c>
      <c r="U252" s="208"/>
      <c r="V252" s="207">
        <f>IFERROR(VLOOKUP(Q252,エリアマスタ!$C$2:$I$2239,6,FALSE),"")</f>
        <v>300</v>
      </c>
      <c r="W252" s="209"/>
      <c r="X252" s="207">
        <f>IFERROR(VLOOKUP(Q252,エリアマスタ!$C$2:$I$2239,7,FALSE),"")</f>
        <v>462</v>
      </c>
      <c r="Y252" s="210">
        <f t="shared" si="52"/>
        <v>0</v>
      </c>
      <c r="Z252" s="215">
        <v>12</v>
      </c>
      <c r="AA252" s="218"/>
      <c r="AB252" s="213" t="str">
        <f t="shared" si="55"/>
        <v/>
      </c>
      <c r="AC252" s="205">
        <v>12</v>
      </c>
      <c r="AD252" s="206" t="str">
        <f>AB239&amp;"-"&amp;AC252</f>
        <v>21-12</v>
      </c>
      <c r="AE252" s="207" t="s">
        <v>249</v>
      </c>
      <c r="AF252" s="209"/>
      <c r="AG252" s="207">
        <f>IFERROR(VLOOKUP(AD252,エリアマスタ!$C$2:$I$2239,5,FALSE),"")</f>
        <v>158</v>
      </c>
      <c r="AH252" s="209"/>
      <c r="AI252" s="207">
        <f>IFERROR(VLOOKUP(AD252,エリアマスタ!$C$2:$I$2239,6,FALSE),"")</f>
        <v>75</v>
      </c>
      <c r="AJ252" s="208"/>
      <c r="AK252" s="207">
        <f>IFERROR(VLOOKUP(AD252,エリアマスタ!$C$2:$I$2239,7,FALSE),"")</f>
        <v>233</v>
      </c>
      <c r="AL252" s="214">
        <f t="shared" si="53"/>
        <v>0</v>
      </c>
      <c r="AM252" s="215">
        <v>12</v>
      </c>
    </row>
    <row r="253" spans="1:40" ht="13.5" customHeight="1">
      <c r="A253" s="183"/>
      <c r="B253" s="204" t="str">
        <f t="shared" si="50"/>
        <v/>
      </c>
      <c r="C253" s="205">
        <v>13</v>
      </c>
      <c r="D253" s="206" t="str">
        <f>B239&amp;"-"&amp;C253</f>
        <v>19-13</v>
      </c>
      <c r="E253" s="207" t="s">
        <v>724</v>
      </c>
      <c r="F253" s="208"/>
      <c r="G253" s="207">
        <f>IFERROR(VLOOKUP(D253,エリアマスタ!$C$2:$I$2239,5,FALSE),"")</f>
        <v>164</v>
      </c>
      <c r="H253" s="209"/>
      <c r="I253" s="207">
        <f>IFERROR(VLOOKUP(D253,エリアマスタ!$C$2:$I$2239,6,FALSE),"")</f>
        <v>240</v>
      </c>
      <c r="J253" s="209"/>
      <c r="K253" s="207">
        <f>IFERROR(VLOOKUP(D253,エリアマスタ!$C$2:$I$2239,7,FALSE),"")</f>
        <v>404</v>
      </c>
      <c r="L253" s="210">
        <f t="shared" si="51"/>
        <v>0</v>
      </c>
      <c r="M253" s="211">
        <v>13</v>
      </c>
      <c r="N253" s="212"/>
      <c r="O253" s="213" t="str">
        <f t="shared" si="54"/>
        <v/>
      </c>
      <c r="P253" s="205">
        <v>13</v>
      </c>
      <c r="Q253" s="206" t="str">
        <f>O239&amp;"-"&amp;P253</f>
        <v>20-13</v>
      </c>
      <c r="R253" s="207" t="s">
        <v>1592</v>
      </c>
      <c r="S253" s="209"/>
      <c r="T253" s="207">
        <f>IFERROR(VLOOKUP(Q253,エリアマスタ!$C$2:$I$2239,5,FALSE),"")</f>
        <v>295</v>
      </c>
      <c r="U253" s="208"/>
      <c r="V253" s="207">
        <f>IFERROR(VLOOKUP(Q253,エリアマスタ!$C$2:$I$2239,6,FALSE),"")</f>
        <v>332</v>
      </c>
      <c r="W253" s="209"/>
      <c r="X253" s="207">
        <f>IFERROR(VLOOKUP(Q253,エリアマスタ!$C$2:$I$2239,7,FALSE),"")</f>
        <v>627</v>
      </c>
      <c r="Y253" s="210">
        <f t="shared" si="52"/>
        <v>0</v>
      </c>
      <c r="Z253" s="211">
        <v>13</v>
      </c>
      <c r="AA253" s="212"/>
      <c r="AB253" s="213" t="str">
        <f t="shared" si="55"/>
        <v/>
      </c>
      <c r="AC253" s="205">
        <v>13</v>
      </c>
      <c r="AD253" s="206" t="str">
        <f>AB239&amp;"-"&amp;AC253</f>
        <v>21-13</v>
      </c>
      <c r="AE253" s="207" t="s">
        <v>770</v>
      </c>
      <c r="AF253" s="209"/>
      <c r="AG253" s="207">
        <f>IFERROR(VLOOKUP(AD253,エリアマスタ!$C$2:$I$2239,5,FALSE),"")</f>
        <v>209</v>
      </c>
      <c r="AH253" s="209"/>
      <c r="AI253" s="207">
        <f>IFERROR(VLOOKUP(AD253,エリアマスタ!$C$2:$I$2239,6,FALSE),"")</f>
        <v>40</v>
      </c>
      <c r="AJ253" s="208"/>
      <c r="AK253" s="207">
        <f>IFERROR(VLOOKUP(AD253,エリアマスタ!$C$2:$I$2239,7,FALSE),"")</f>
        <v>249</v>
      </c>
      <c r="AL253" s="214">
        <f t="shared" si="53"/>
        <v>0</v>
      </c>
      <c r="AM253" s="211">
        <v>13</v>
      </c>
      <c r="AN253" s="183"/>
    </row>
    <row r="254" spans="1:40" ht="13.5" customHeight="1">
      <c r="A254" s="219"/>
      <c r="B254" s="204" t="str">
        <f t="shared" si="50"/>
        <v/>
      </c>
      <c r="C254" s="205">
        <v>14</v>
      </c>
      <c r="D254" s="206" t="str">
        <f>B239&amp;"-"&amp;C254</f>
        <v>19-14</v>
      </c>
      <c r="E254" s="207" t="s">
        <v>725</v>
      </c>
      <c r="F254" s="208"/>
      <c r="G254" s="207">
        <f>IFERROR(VLOOKUP(D254,エリアマスタ!$C$2:$I$2239,5,FALSE),"")</f>
        <v>110</v>
      </c>
      <c r="H254" s="209"/>
      <c r="I254" s="207">
        <f>IFERROR(VLOOKUP(D254,エリアマスタ!$C$2:$I$2239,6,FALSE),"")</f>
        <v>190</v>
      </c>
      <c r="J254" s="209"/>
      <c r="K254" s="207">
        <f>IFERROR(VLOOKUP(D254,エリアマスタ!$C$2:$I$2239,7,FALSE),"")</f>
        <v>300</v>
      </c>
      <c r="L254" s="210">
        <f t="shared" si="51"/>
        <v>0</v>
      </c>
      <c r="M254" s="215">
        <v>14</v>
      </c>
      <c r="N254" s="212"/>
      <c r="O254" s="213" t="str">
        <f t="shared" si="54"/>
        <v/>
      </c>
      <c r="P254" s="205">
        <v>14</v>
      </c>
      <c r="Q254" s="206" t="str">
        <f>O239&amp;"-"&amp;P254</f>
        <v>20-14</v>
      </c>
      <c r="R254" s="207" t="s">
        <v>1593</v>
      </c>
      <c r="S254" s="209"/>
      <c r="T254" s="207">
        <f>IFERROR(VLOOKUP(Q254,エリアマスタ!$C$2:$I$2239,5,FALSE),"")</f>
        <v>0</v>
      </c>
      <c r="U254" s="208"/>
      <c r="V254" s="207">
        <f>IFERROR(VLOOKUP(Q254,エリアマスタ!$C$2:$I$2239,6,FALSE),"")</f>
        <v>312</v>
      </c>
      <c r="W254" s="209"/>
      <c r="X254" s="207">
        <f>IFERROR(VLOOKUP(Q254,エリアマスタ!$C$2:$I$2239,7,FALSE),"")</f>
        <v>312</v>
      </c>
      <c r="Y254" s="210">
        <f t="shared" si="52"/>
        <v>0</v>
      </c>
      <c r="Z254" s="215">
        <v>14</v>
      </c>
      <c r="AA254" s="212"/>
      <c r="AB254" s="213" t="str">
        <f t="shared" si="55"/>
        <v/>
      </c>
      <c r="AC254" s="205">
        <v>14</v>
      </c>
      <c r="AD254" s="206" t="str">
        <f>AB239&amp;"-"&amp;AC254</f>
        <v>21-14</v>
      </c>
      <c r="AE254" s="207" t="s">
        <v>771</v>
      </c>
      <c r="AF254" s="209"/>
      <c r="AG254" s="207">
        <f>IFERROR(VLOOKUP(AD254,エリアマスタ!$C$2:$I$2239,5,FALSE),"")</f>
        <v>163</v>
      </c>
      <c r="AH254" s="209"/>
      <c r="AI254" s="207">
        <f>IFERROR(VLOOKUP(AD254,エリアマスタ!$C$2:$I$2239,6,FALSE),"")</f>
        <v>122</v>
      </c>
      <c r="AJ254" s="208"/>
      <c r="AK254" s="207">
        <f>IFERROR(VLOOKUP(AD254,エリアマスタ!$C$2:$I$2239,7,FALSE),"")</f>
        <v>285</v>
      </c>
      <c r="AL254" s="214">
        <f t="shared" si="53"/>
        <v>0</v>
      </c>
      <c r="AM254" s="215">
        <v>14</v>
      </c>
      <c r="AN254" s="183"/>
    </row>
    <row r="255" spans="1:40" ht="13.5" customHeight="1">
      <c r="A255" s="183"/>
      <c r="B255" s="204" t="str">
        <f t="shared" si="50"/>
        <v/>
      </c>
      <c r="C255" s="205">
        <v>15</v>
      </c>
      <c r="D255" s="206" t="str">
        <f>B239&amp;"-"&amp;C255</f>
        <v>19-15</v>
      </c>
      <c r="E255" s="207" t="s">
        <v>726</v>
      </c>
      <c r="F255" s="208"/>
      <c r="G255" s="207">
        <f>IFERROR(VLOOKUP(D255,エリアマスタ!$C$2:$I$2239,5,FALSE),"")</f>
        <v>210</v>
      </c>
      <c r="H255" s="209"/>
      <c r="I255" s="207">
        <f>IFERROR(VLOOKUP(D255,エリアマスタ!$C$2:$I$2239,6,FALSE),"")</f>
        <v>80</v>
      </c>
      <c r="J255" s="209"/>
      <c r="K255" s="207">
        <f>IFERROR(VLOOKUP(D255,エリアマスタ!$C$2:$I$2239,7,FALSE),"")</f>
        <v>290</v>
      </c>
      <c r="L255" s="210">
        <f t="shared" si="51"/>
        <v>0</v>
      </c>
      <c r="M255" s="215">
        <v>15</v>
      </c>
      <c r="N255" s="212"/>
      <c r="O255" s="213" t="str">
        <f t="shared" si="54"/>
        <v/>
      </c>
      <c r="P255" s="205">
        <v>15</v>
      </c>
      <c r="Q255" s="206" t="str">
        <f>O239&amp;"-"&amp;P255</f>
        <v>20-15</v>
      </c>
      <c r="R255" s="207" t="s">
        <v>1594</v>
      </c>
      <c r="S255" s="209"/>
      <c r="T255" s="207">
        <f>IFERROR(VLOOKUP(Q255,エリアマスタ!$C$2:$I$2239,5,FALSE),"")</f>
        <v>0</v>
      </c>
      <c r="U255" s="208"/>
      <c r="V255" s="207">
        <f>IFERROR(VLOOKUP(Q255,エリアマスタ!$C$2:$I$2239,6,FALSE),"")</f>
        <v>290</v>
      </c>
      <c r="W255" s="209"/>
      <c r="X255" s="207">
        <f>IFERROR(VLOOKUP(Q255,エリアマスタ!$C$2:$I$2239,7,FALSE),"")</f>
        <v>290</v>
      </c>
      <c r="Y255" s="210">
        <f t="shared" si="52"/>
        <v>0</v>
      </c>
      <c r="Z255" s="215">
        <v>15</v>
      </c>
      <c r="AA255" s="212"/>
      <c r="AB255" s="213" t="str">
        <f t="shared" si="55"/>
        <v/>
      </c>
      <c r="AC255" s="205">
        <v>15</v>
      </c>
      <c r="AD255" s="206" t="str">
        <f>AB239&amp;"-"&amp;AC255</f>
        <v>21-15</v>
      </c>
      <c r="AE255" s="207" t="s">
        <v>772</v>
      </c>
      <c r="AF255" s="209"/>
      <c r="AG255" s="207">
        <f>IFERROR(VLOOKUP(AD255,エリアマスタ!$C$2:$I$2239,5,FALSE),"")</f>
        <v>128</v>
      </c>
      <c r="AH255" s="209"/>
      <c r="AI255" s="207">
        <f>IFERROR(VLOOKUP(AD255,エリアマスタ!$C$2:$I$2239,6,FALSE),"")</f>
        <v>80</v>
      </c>
      <c r="AJ255" s="208"/>
      <c r="AK255" s="207">
        <f>IFERROR(VLOOKUP(AD255,エリアマスタ!$C$2:$I$2239,7,FALSE),"")</f>
        <v>208</v>
      </c>
      <c r="AL255" s="214">
        <f t="shared" si="53"/>
        <v>0</v>
      </c>
      <c r="AM255" s="215">
        <v>15</v>
      </c>
      <c r="AN255" s="183"/>
    </row>
    <row r="256" spans="1:40" ht="13.5" customHeight="1">
      <c r="A256" s="183"/>
      <c r="B256" s="204" t="str">
        <f t="shared" si="50"/>
        <v/>
      </c>
      <c r="C256" s="205">
        <v>16</v>
      </c>
      <c r="D256" s="206" t="str">
        <f>B239&amp;"-"&amp;C256</f>
        <v>19-16</v>
      </c>
      <c r="E256" s="207" t="s">
        <v>727</v>
      </c>
      <c r="F256" s="208"/>
      <c r="G256" s="207">
        <f>IFERROR(VLOOKUP(D256,エリアマスタ!$C$2:$I$2239,5,FALSE),"")</f>
        <v>60</v>
      </c>
      <c r="H256" s="209"/>
      <c r="I256" s="207">
        <f>IFERROR(VLOOKUP(D256,エリアマスタ!$C$2:$I$2239,6,FALSE),"")</f>
        <v>340</v>
      </c>
      <c r="J256" s="209"/>
      <c r="K256" s="207">
        <f>IFERROR(VLOOKUP(D256,エリアマスタ!$C$2:$I$2239,7,FALSE),"")</f>
        <v>400</v>
      </c>
      <c r="L256" s="210">
        <f t="shared" si="51"/>
        <v>0</v>
      </c>
      <c r="M256" s="211">
        <v>16</v>
      </c>
      <c r="N256" s="212"/>
      <c r="O256" s="213" t="str">
        <f t="shared" si="54"/>
        <v/>
      </c>
      <c r="P256" s="205">
        <v>16</v>
      </c>
      <c r="Q256" s="206" t="str">
        <f>O239&amp;"-"&amp;P256</f>
        <v>20-16</v>
      </c>
      <c r="R256" s="207" t="s">
        <v>1595</v>
      </c>
      <c r="S256" s="209"/>
      <c r="T256" s="207">
        <f>IFERROR(VLOOKUP(Q256,エリアマスタ!$C$2:$I$2239,5,FALSE),"")</f>
        <v>212</v>
      </c>
      <c r="U256" s="208"/>
      <c r="V256" s="207">
        <f>IFERROR(VLOOKUP(Q256,エリアマスタ!$C$2:$I$2239,6,FALSE),"")</f>
        <v>130</v>
      </c>
      <c r="W256" s="209"/>
      <c r="X256" s="207">
        <f>IFERROR(VLOOKUP(Q256,エリアマスタ!$C$2:$I$2239,7,FALSE),"")</f>
        <v>342</v>
      </c>
      <c r="Y256" s="210">
        <f t="shared" si="52"/>
        <v>0</v>
      </c>
      <c r="Z256" s="211">
        <v>16</v>
      </c>
      <c r="AA256" s="212"/>
      <c r="AB256" s="213" t="str">
        <f t="shared" si="55"/>
        <v/>
      </c>
      <c r="AC256" s="205">
        <v>16</v>
      </c>
      <c r="AD256" s="206" t="str">
        <f>AB239&amp;"-"&amp;AC256</f>
        <v>21-16</v>
      </c>
      <c r="AE256" s="207" t="s">
        <v>773</v>
      </c>
      <c r="AF256" s="209"/>
      <c r="AG256" s="207">
        <f>IFERROR(VLOOKUP(AD256,エリアマスタ!$C$2:$I$2239,5,FALSE),"")</f>
        <v>151</v>
      </c>
      <c r="AH256" s="209"/>
      <c r="AI256" s="207">
        <f>IFERROR(VLOOKUP(AD256,エリアマスタ!$C$2:$I$2239,6,FALSE),"")</f>
        <v>35</v>
      </c>
      <c r="AJ256" s="208"/>
      <c r="AK256" s="207">
        <f>IFERROR(VLOOKUP(AD256,エリアマスタ!$C$2:$I$2239,7,FALSE),"")</f>
        <v>186</v>
      </c>
      <c r="AL256" s="214">
        <f t="shared" si="53"/>
        <v>0</v>
      </c>
      <c r="AM256" s="211">
        <v>16</v>
      </c>
      <c r="AN256" s="183"/>
    </row>
    <row r="257" spans="2:40" ht="13.5" customHeight="1">
      <c r="B257" s="204" t="str">
        <f t="shared" si="50"/>
        <v/>
      </c>
      <c r="C257" s="205">
        <v>17</v>
      </c>
      <c r="D257" s="206" t="str">
        <f>B239&amp;"-"&amp;C257</f>
        <v>19-17</v>
      </c>
      <c r="E257" s="207" t="s">
        <v>728</v>
      </c>
      <c r="F257" s="208"/>
      <c r="G257" s="207">
        <f>IFERROR(VLOOKUP(D257,エリアマスタ!$C$2:$I$2239,5,FALSE),"")</f>
        <v>107</v>
      </c>
      <c r="H257" s="209"/>
      <c r="I257" s="207">
        <f>IFERROR(VLOOKUP(D257,エリアマスタ!$C$2:$I$2239,6,FALSE),"")</f>
        <v>614</v>
      </c>
      <c r="J257" s="209"/>
      <c r="K257" s="207">
        <f>IFERROR(VLOOKUP(D257,エリアマスタ!$C$2:$I$2239,7,FALSE),"")</f>
        <v>721</v>
      </c>
      <c r="L257" s="210">
        <f t="shared" si="51"/>
        <v>0</v>
      </c>
      <c r="M257" s="215">
        <v>17</v>
      </c>
      <c r="N257" s="212"/>
      <c r="O257" s="213" t="str">
        <f t="shared" si="54"/>
        <v/>
      </c>
      <c r="P257" s="205">
        <v>17</v>
      </c>
      <c r="Q257" s="206" t="str">
        <f>O239&amp;"-"&amp;P257</f>
        <v>20-17</v>
      </c>
      <c r="R257" s="207" t="s">
        <v>1596</v>
      </c>
      <c r="S257" s="209"/>
      <c r="T257" s="207">
        <f>IFERROR(VLOOKUP(Q257,エリアマスタ!$C$2:$I$2239,5,FALSE),"")</f>
        <v>73</v>
      </c>
      <c r="U257" s="208"/>
      <c r="V257" s="207">
        <f>IFERROR(VLOOKUP(Q257,エリアマスタ!$C$2:$I$2239,6,FALSE),"")</f>
        <v>246</v>
      </c>
      <c r="W257" s="209"/>
      <c r="X257" s="207">
        <f>IFERROR(VLOOKUP(Q257,エリアマスタ!$C$2:$I$2239,7,FALSE),"")</f>
        <v>319</v>
      </c>
      <c r="Y257" s="210">
        <f t="shared" si="52"/>
        <v>0</v>
      </c>
      <c r="Z257" s="215">
        <v>17</v>
      </c>
      <c r="AA257" s="212"/>
      <c r="AB257" s="213" t="str">
        <f t="shared" si="55"/>
        <v/>
      </c>
      <c r="AC257" s="205">
        <v>17</v>
      </c>
      <c r="AD257" s="206" t="str">
        <f>AB239&amp;"-"&amp;AC257</f>
        <v>21-17</v>
      </c>
      <c r="AE257" s="207" t="s">
        <v>774</v>
      </c>
      <c r="AF257" s="209"/>
      <c r="AG257" s="207">
        <f>IFERROR(VLOOKUP(AD257,エリアマスタ!$C$2:$I$2239,5,FALSE),"")</f>
        <v>100</v>
      </c>
      <c r="AH257" s="209"/>
      <c r="AI257" s="207">
        <f>IFERROR(VLOOKUP(AD257,エリアマスタ!$C$2:$I$2239,6,FALSE),"")</f>
        <v>176</v>
      </c>
      <c r="AJ257" s="208"/>
      <c r="AK257" s="207">
        <f>IFERROR(VLOOKUP(AD257,エリアマスタ!$C$2:$I$2239,7,FALSE),"")</f>
        <v>276</v>
      </c>
      <c r="AL257" s="214">
        <f t="shared" si="53"/>
        <v>0</v>
      </c>
      <c r="AM257" s="215">
        <v>17</v>
      </c>
      <c r="AN257" s="183"/>
    </row>
    <row r="258" spans="2:40" ht="13.5" customHeight="1">
      <c r="B258" s="204" t="str">
        <f t="shared" si="50"/>
        <v/>
      </c>
      <c r="C258" s="205">
        <v>18</v>
      </c>
      <c r="D258" s="206" t="str">
        <f>B239&amp;"-"&amp;C258</f>
        <v>19-18</v>
      </c>
      <c r="E258" s="207" t="s">
        <v>729</v>
      </c>
      <c r="F258" s="208"/>
      <c r="G258" s="207">
        <f>IFERROR(VLOOKUP(D258,エリアマスタ!$C$2:$I$2239,5,FALSE),"")</f>
        <v>131</v>
      </c>
      <c r="H258" s="209"/>
      <c r="I258" s="207">
        <f>IFERROR(VLOOKUP(D258,エリアマスタ!$C$2:$I$2239,6,FALSE),"")</f>
        <v>380</v>
      </c>
      <c r="J258" s="209"/>
      <c r="K258" s="207">
        <f>IFERROR(VLOOKUP(D258,エリアマスタ!$C$2:$I$2239,7,FALSE),"")</f>
        <v>511</v>
      </c>
      <c r="L258" s="210">
        <f t="shared" si="51"/>
        <v>0</v>
      </c>
      <c r="M258" s="215">
        <v>18</v>
      </c>
      <c r="N258" s="212"/>
      <c r="O258" s="213" t="str">
        <f t="shared" si="54"/>
        <v/>
      </c>
      <c r="P258" s="205">
        <v>18</v>
      </c>
      <c r="Q258" s="206" t="str">
        <f>O239&amp;"-"&amp;P258</f>
        <v>20-18</v>
      </c>
      <c r="R258" s="207" t="s">
        <v>168</v>
      </c>
      <c r="S258" s="209"/>
      <c r="T258" s="207">
        <f>IFERROR(VLOOKUP(Q258,エリアマスタ!$C$2:$I$2239,5,FALSE),"")</f>
        <v>279</v>
      </c>
      <c r="U258" s="208"/>
      <c r="V258" s="207">
        <f>IFERROR(VLOOKUP(Q258,エリアマスタ!$C$2:$I$2239,6,FALSE),"")</f>
        <v>65</v>
      </c>
      <c r="W258" s="209"/>
      <c r="X258" s="207">
        <f>IFERROR(VLOOKUP(Q258,エリアマスタ!$C$2:$I$2239,7,FALSE),"")</f>
        <v>344</v>
      </c>
      <c r="Y258" s="210">
        <f t="shared" si="52"/>
        <v>0</v>
      </c>
      <c r="Z258" s="215">
        <v>18</v>
      </c>
      <c r="AA258" s="212"/>
      <c r="AB258" s="213" t="str">
        <f t="shared" si="55"/>
        <v/>
      </c>
      <c r="AC258" s="205">
        <v>18</v>
      </c>
      <c r="AD258" s="206" t="str">
        <f>AB239&amp;"-"&amp;AC258</f>
        <v>21-18</v>
      </c>
      <c r="AE258" s="207" t="s">
        <v>139</v>
      </c>
      <c r="AF258" s="209"/>
      <c r="AG258" s="207">
        <f>IFERROR(VLOOKUP(AD258,エリアマスタ!$C$2:$I$2239,5,FALSE),"")</f>
        <v>177</v>
      </c>
      <c r="AH258" s="209"/>
      <c r="AI258" s="207">
        <f>IFERROR(VLOOKUP(AD258,エリアマスタ!$C$2:$I$2239,6,FALSE),"")</f>
        <v>346</v>
      </c>
      <c r="AJ258" s="208"/>
      <c r="AK258" s="207">
        <f>IFERROR(VLOOKUP(AD258,エリアマスタ!$C$2:$I$2239,7,FALSE),"")</f>
        <v>523</v>
      </c>
      <c r="AL258" s="214">
        <f t="shared" si="53"/>
        <v>0</v>
      </c>
      <c r="AM258" s="215">
        <v>18</v>
      </c>
      <c r="AN258" s="183"/>
    </row>
    <row r="259" spans="2:40" ht="13.5" customHeight="1">
      <c r="B259" s="204" t="str">
        <f t="shared" si="50"/>
        <v/>
      </c>
      <c r="C259" s="205">
        <v>19</v>
      </c>
      <c r="D259" s="206" t="str">
        <f>B239&amp;"-"&amp;C259</f>
        <v>19-19</v>
      </c>
      <c r="E259" s="207" t="s">
        <v>730</v>
      </c>
      <c r="F259" s="208"/>
      <c r="G259" s="207">
        <f>IFERROR(VLOOKUP(D259,エリアマスタ!$C$2:$I$2239,5,FALSE),"")</f>
        <v>84</v>
      </c>
      <c r="H259" s="209"/>
      <c r="I259" s="207">
        <f>IFERROR(VLOOKUP(D259,エリアマスタ!$C$2:$I$2239,6,FALSE),"")</f>
        <v>306</v>
      </c>
      <c r="J259" s="209"/>
      <c r="K259" s="207">
        <f>IFERROR(VLOOKUP(D259,エリアマスタ!$C$2:$I$2239,7,FALSE),"")</f>
        <v>390</v>
      </c>
      <c r="L259" s="210">
        <f t="shared" si="51"/>
        <v>0</v>
      </c>
      <c r="M259" s="211">
        <v>19</v>
      </c>
      <c r="N259" s="212"/>
      <c r="O259" s="213" t="str">
        <f t="shared" si="54"/>
        <v/>
      </c>
      <c r="P259" s="205">
        <v>19</v>
      </c>
      <c r="Q259" s="206" t="str">
        <f>O239&amp;"-"&amp;P259</f>
        <v>20-19</v>
      </c>
      <c r="R259" s="207" t="s">
        <v>3150</v>
      </c>
      <c r="S259" s="209"/>
      <c r="T259" s="207">
        <f>IFERROR(VLOOKUP(Q259,エリアマスタ!$C$2:$I$2239,5,FALSE),"")</f>
        <v>286</v>
      </c>
      <c r="U259" s="208"/>
      <c r="V259" s="207">
        <f>IFERROR(VLOOKUP(Q259,エリアマスタ!$C$2:$I$2239,6,FALSE),"")</f>
        <v>200</v>
      </c>
      <c r="W259" s="209"/>
      <c r="X259" s="207">
        <f>IFERROR(VLOOKUP(Q259,エリアマスタ!$C$2:$I$2239,7,FALSE),"")</f>
        <v>486</v>
      </c>
      <c r="Y259" s="210">
        <f t="shared" si="52"/>
        <v>0</v>
      </c>
      <c r="Z259" s="211">
        <v>19</v>
      </c>
      <c r="AA259" s="212"/>
      <c r="AB259" s="213" t="str">
        <f t="shared" si="55"/>
        <v/>
      </c>
      <c r="AC259" s="205">
        <v>19</v>
      </c>
      <c r="AD259" s="206" t="str">
        <f>AB239&amp;"-"&amp;AC259</f>
        <v>21-19</v>
      </c>
      <c r="AE259" s="207" t="s">
        <v>775</v>
      </c>
      <c r="AF259" s="209"/>
      <c r="AG259" s="207">
        <f>IFERROR(VLOOKUP(AD259,エリアマスタ!$C$2:$I$2239,5,FALSE),"")</f>
        <v>176</v>
      </c>
      <c r="AH259" s="209"/>
      <c r="AI259" s="207">
        <f>IFERROR(VLOOKUP(AD259,エリアマスタ!$C$2:$I$2239,6,FALSE),"")</f>
        <v>246</v>
      </c>
      <c r="AJ259" s="208"/>
      <c r="AK259" s="207">
        <f>IFERROR(VLOOKUP(AD259,エリアマスタ!$C$2:$I$2239,7,FALSE),"")</f>
        <v>422</v>
      </c>
      <c r="AL259" s="214">
        <f t="shared" si="53"/>
        <v>0</v>
      </c>
      <c r="AM259" s="211">
        <v>19</v>
      </c>
      <c r="AN259" s="183"/>
    </row>
    <row r="260" spans="2:40" ht="13.5" customHeight="1">
      <c r="B260" s="204" t="str">
        <f t="shared" si="50"/>
        <v/>
      </c>
      <c r="C260" s="205">
        <v>20</v>
      </c>
      <c r="D260" s="206" t="str">
        <f>B239&amp;"-"&amp;C260</f>
        <v>19-20</v>
      </c>
      <c r="E260" s="207" t="s">
        <v>731</v>
      </c>
      <c r="F260" s="208"/>
      <c r="G260" s="207">
        <f>IFERROR(VLOOKUP(D260,エリアマスタ!$C$2:$I$2239,5,FALSE),"")</f>
        <v>348</v>
      </c>
      <c r="H260" s="209"/>
      <c r="I260" s="207">
        <f>IFERROR(VLOOKUP(D260,エリアマスタ!$C$2:$I$2239,6,FALSE),"")</f>
        <v>280</v>
      </c>
      <c r="J260" s="209"/>
      <c r="K260" s="207">
        <f>IFERROR(VLOOKUP(D260,エリアマスタ!$C$2:$I$2239,7,FALSE),"")</f>
        <v>628</v>
      </c>
      <c r="L260" s="210">
        <f t="shared" si="51"/>
        <v>0</v>
      </c>
      <c r="M260" s="215">
        <v>20</v>
      </c>
      <c r="N260" s="212"/>
      <c r="O260" s="213" t="str">
        <f t="shared" si="54"/>
        <v/>
      </c>
      <c r="P260" s="205">
        <v>20</v>
      </c>
      <c r="Q260" s="206" t="str">
        <f>O239&amp;"-"&amp;P260</f>
        <v>20-20</v>
      </c>
      <c r="R260" s="207" t="s">
        <v>754</v>
      </c>
      <c r="S260" s="209"/>
      <c r="T260" s="207">
        <f>IFERROR(VLOOKUP(Q260,エリアマスタ!$C$2:$I$2239,5,FALSE),"")</f>
        <v>190</v>
      </c>
      <c r="U260" s="208"/>
      <c r="V260" s="207">
        <f>IFERROR(VLOOKUP(Q260,エリアマスタ!$C$2:$I$2239,6,FALSE),"")</f>
        <v>365</v>
      </c>
      <c r="W260" s="209"/>
      <c r="X260" s="207">
        <f>IFERROR(VLOOKUP(Q260,エリアマスタ!$C$2:$I$2239,7,FALSE),"")</f>
        <v>555</v>
      </c>
      <c r="Y260" s="210">
        <f t="shared" si="52"/>
        <v>0</v>
      </c>
      <c r="Z260" s="215">
        <v>20</v>
      </c>
      <c r="AA260" s="212"/>
      <c r="AB260" s="213" t="str">
        <f t="shared" si="55"/>
        <v/>
      </c>
      <c r="AC260" s="205">
        <v>20</v>
      </c>
      <c r="AD260" s="206" t="str">
        <f>AB239&amp;"-"&amp;AC260</f>
        <v>21-20</v>
      </c>
      <c r="AE260" s="207" t="s">
        <v>776</v>
      </c>
      <c r="AF260" s="209"/>
      <c r="AG260" s="207">
        <f>IFERROR(VLOOKUP(AD260,エリアマスタ!$C$2:$I$2239,5,FALSE),"")</f>
        <v>70</v>
      </c>
      <c r="AH260" s="209"/>
      <c r="AI260" s="207">
        <f>IFERROR(VLOOKUP(AD260,エリアマスタ!$C$2:$I$2239,6,FALSE),"")</f>
        <v>100</v>
      </c>
      <c r="AJ260" s="208"/>
      <c r="AK260" s="207">
        <f>IFERROR(VLOOKUP(AD260,エリアマスタ!$C$2:$I$2239,7,FALSE),"")</f>
        <v>170</v>
      </c>
      <c r="AL260" s="214">
        <f t="shared" si="53"/>
        <v>0</v>
      </c>
      <c r="AM260" s="215">
        <v>20</v>
      </c>
      <c r="AN260" s="183"/>
    </row>
    <row r="261" spans="2:40" ht="13.5" customHeight="1">
      <c r="B261" s="204" t="str">
        <f t="shared" si="50"/>
        <v/>
      </c>
      <c r="C261" s="205">
        <v>21</v>
      </c>
      <c r="D261" s="206" t="str">
        <f>B239&amp;"-"&amp;C261</f>
        <v>19-21</v>
      </c>
      <c r="E261" s="207" t="s">
        <v>23</v>
      </c>
      <c r="F261" s="208"/>
      <c r="G261" s="207">
        <f>IFERROR(VLOOKUP(D261,エリアマスタ!$C$2:$I$2239,5,FALSE),"")</f>
        <v>285</v>
      </c>
      <c r="H261" s="209"/>
      <c r="I261" s="207">
        <f>IFERROR(VLOOKUP(D261,エリアマスタ!$C$2:$I$2239,6,FALSE),"")</f>
        <v>63</v>
      </c>
      <c r="J261" s="209"/>
      <c r="K261" s="207">
        <f>IFERROR(VLOOKUP(D261,エリアマスタ!$C$2:$I$2239,7,FALSE),"")</f>
        <v>348</v>
      </c>
      <c r="L261" s="210">
        <f t="shared" si="51"/>
        <v>0</v>
      </c>
      <c r="M261" s="215">
        <v>21</v>
      </c>
      <c r="N261" s="212"/>
      <c r="O261" s="213" t="str">
        <f t="shared" si="54"/>
        <v/>
      </c>
      <c r="P261" s="205">
        <v>21</v>
      </c>
      <c r="Q261" s="206" t="str">
        <f>O239&amp;"-"&amp;P261</f>
        <v>20-21</v>
      </c>
      <c r="R261" s="207" t="s">
        <v>755</v>
      </c>
      <c r="S261" s="209"/>
      <c r="T261" s="207">
        <f>IFERROR(VLOOKUP(Q261,エリアマスタ!$C$2:$I$2239,5,FALSE),"")</f>
        <v>207</v>
      </c>
      <c r="U261" s="208"/>
      <c r="V261" s="207">
        <f>IFERROR(VLOOKUP(Q261,エリアマスタ!$C$2:$I$2239,6,FALSE),"")</f>
        <v>229</v>
      </c>
      <c r="W261" s="209"/>
      <c r="X261" s="207">
        <f>IFERROR(VLOOKUP(Q261,エリアマスタ!$C$2:$I$2239,7,FALSE),"")</f>
        <v>436</v>
      </c>
      <c r="Y261" s="210">
        <f t="shared" si="52"/>
        <v>0</v>
      </c>
      <c r="Z261" s="215">
        <v>21</v>
      </c>
      <c r="AA261" s="212"/>
      <c r="AB261" s="213" t="str">
        <f t="shared" si="55"/>
        <v/>
      </c>
      <c r="AC261" s="205">
        <v>21</v>
      </c>
      <c r="AD261" s="206" t="str">
        <f>AB239&amp;"-"&amp;AC261</f>
        <v>21-21</v>
      </c>
      <c r="AE261" s="207" t="s">
        <v>777</v>
      </c>
      <c r="AF261" s="209"/>
      <c r="AG261" s="207">
        <f>IFERROR(VLOOKUP(AD261,エリアマスタ!$C$2:$I$2239,5,FALSE),"")</f>
        <v>184</v>
      </c>
      <c r="AH261" s="209"/>
      <c r="AI261" s="207">
        <f>IFERROR(VLOOKUP(AD261,エリアマスタ!$C$2:$I$2239,6,FALSE),"")</f>
        <v>92</v>
      </c>
      <c r="AJ261" s="208"/>
      <c r="AK261" s="207">
        <f>IFERROR(VLOOKUP(AD261,エリアマスタ!$C$2:$I$2239,7,FALSE),"")</f>
        <v>276</v>
      </c>
      <c r="AL261" s="214">
        <f t="shared" si="53"/>
        <v>0</v>
      </c>
      <c r="AM261" s="215">
        <v>21</v>
      </c>
      <c r="AN261" s="183"/>
    </row>
    <row r="262" spans="2:40" ht="13.5" customHeight="1">
      <c r="B262" s="204" t="str">
        <f t="shared" si="50"/>
        <v/>
      </c>
      <c r="C262" s="205">
        <v>22</v>
      </c>
      <c r="D262" s="206" t="str">
        <f>B239&amp;"-"&amp;C262</f>
        <v>19-22</v>
      </c>
      <c r="E262" s="207" t="s">
        <v>732</v>
      </c>
      <c r="F262" s="208"/>
      <c r="G262" s="207">
        <f>IFERROR(VLOOKUP(D262,エリアマスタ!$C$2:$I$2239,5,FALSE),"")</f>
        <v>250</v>
      </c>
      <c r="H262" s="209"/>
      <c r="I262" s="207">
        <f>IFERROR(VLOOKUP(D262,エリアマスタ!$C$2:$I$2239,6,FALSE),"")</f>
        <v>237</v>
      </c>
      <c r="J262" s="209"/>
      <c r="K262" s="207">
        <f>IFERROR(VLOOKUP(D262,エリアマスタ!$C$2:$I$2239,7,FALSE),"")</f>
        <v>487</v>
      </c>
      <c r="L262" s="210">
        <f t="shared" si="51"/>
        <v>0</v>
      </c>
      <c r="M262" s="211">
        <v>22</v>
      </c>
      <c r="N262" s="212"/>
      <c r="O262" s="213" t="str">
        <f t="shared" si="54"/>
        <v/>
      </c>
      <c r="P262" s="205">
        <v>22</v>
      </c>
      <c r="Q262" s="206" t="str">
        <f>O239&amp;"-"&amp;P262</f>
        <v>20-22</v>
      </c>
      <c r="R262" s="207" t="s">
        <v>756</v>
      </c>
      <c r="S262" s="209"/>
      <c r="T262" s="207">
        <f>IFERROR(VLOOKUP(Q262,エリアマスタ!$C$2:$I$2239,5,FALSE),"")</f>
        <v>303</v>
      </c>
      <c r="U262" s="208"/>
      <c r="V262" s="207">
        <f>IFERROR(VLOOKUP(Q262,エリアマスタ!$C$2:$I$2239,6,FALSE),"")</f>
        <v>66</v>
      </c>
      <c r="W262" s="209"/>
      <c r="X262" s="207">
        <f>IFERROR(VLOOKUP(Q262,エリアマスタ!$C$2:$I$2239,7,FALSE),"")</f>
        <v>369</v>
      </c>
      <c r="Y262" s="210">
        <f t="shared" si="52"/>
        <v>0</v>
      </c>
      <c r="Z262" s="211">
        <v>22</v>
      </c>
      <c r="AA262" s="212"/>
      <c r="AB262" s="213" t="str">
        <f t="shared" si="55"/>
        <v/>
      </c>
      <c r="AC262" s="205">
        <v>22</v>
      </c>
      <c r="AD262" s="206" t="str">
        <f>AB239&amp;"-"&amp;AC262</f>
        <v>21-22</v>
      </c>
      <c r="AE262" s="207" t="s">
        <v>778</v>
      </c>
      <c r="AF262" s="209"/>
      <c r="AG262" s="207">
        <f>IFERROR(VLOOKUP(AD262,エリアマスタ!$C$2:$I$2239,5,FALSE),"")</f>
        <v>126</v>
      </c>
      <c r="AH262" s="209"/>
      <c r="AI262" s="207">
        <f>IFERROR(VLOOKUP(AD262,エリアマスタ!$C$2:$I$2239,6,FALSE),"")</f>
        <v>100</v>
      </c>
      <c r="AJ262" s="208"/>
      <c r="AK262" s="207">
        <f>IFERROR(VLOOKUP(AD262,エリアマスタ!$C$2:$I$2239,7,FALSE),"")</f>
        <v>226</v>
      </c>
      <c r="AL262" s="214">
        <f t="shared" si="53"/>
        <v>0</v>
      </c>
      <c r="AM262" s="211">
        <v>22</v>
      </c>
      <c r="AN262" s="183"/>
    </row>
    <row r="263" spans="2:40" ht="13.5" customHeight="1">
      <c r="B263" s="204" t="str">
        <f t="shared" si="50"/>
        <v/>
      </c>
      <c r="C263" s="205">
        <v>23</v>
      </c>
      <c r="D263" s="206" t="str">
        <f>B239&amp;"-"&amp;C263</f>
        <v>19-23</v>
      </c>
      <c r="E263" s="207" t="s">
        <v>733</v>
      </c>
      <c r="F263" s="208"/>
      <c r="G263" s="207">
        <f>IFERROR(VLOOKUP(D263,エリアマスタ!$C$2:$I$2239,5,FALSE),"")</f>
        <v>225</v>
      </c>
      <c r="H263" s="209"/>
      <c r="I263" s="207">
        <f>IFERROR(VLOOKUP(D263,エリアマスタ!$C$2:$I$2239,6,FALSE),"")</f>
        <v>190</v>
      </c>
      <c r="J263" s="209"/>
      <c r="K263" s="207">
        <f>IFERROR(VLOOKUP(D263,エリアマスタ!$C$2:$I$2239,7,FALSE),"")</f>
        <v>415</v>
      </c>
      <c r="L263" s="210">
        <f t="shared" si="51"/>
        <v>0</v>
      </c>
      <c r="M263" s="215">
        <v>23</v>
      </c>
      <c r="N263" s="220"/>
      <c r="O263" s="213" t="str">
        <f t="shared" si="54"/>
        <v/>
      </c>
      <c r="P263" s="205">
        <v>23</v>
      </c>
      <c r="Q263" s="206" t="str">
        <f>O239&amp;"-"&amp;P263</f>
        <v>20-23</v>
      </c>
      <c r="R263" s="207" t="s">
        <v>757</v>
      </c>
      <c r="S263" s="209"/>
      <c r="T263" s="207">
        <f>IFERROR(VLOOKUP(Q263,エリアマスタ!$C$2:$I$2239,5,FALSE),"")</f>
        <v>294</v>
      </c>
      <c r="U263" s="208"/>
      <c r="V263" s="207">
        <f>IFERROR(VLOOKUP(Q263,エリアマスタ!$C$2:$I$2239,6,FALSE),"")</f>
        <v>40</v>
      </c>
      <c r="W263" s="209"/>
      <c r="X263" s="207">
        <f>IFERROR(VLOOKUP(Q263,エリアマスタ!$C$2:$I$2239,7,FALSE),"")</f>
        <v>334</v>
      </c>
      <c r="Y263" s="210">
        <f t="shared" si="52"/>
        <v>0</v>
      </c>
      <c r="Z263" s="215">
        <v>23</v>
      </c>
      <c r="AA263" s="220"/>
      <c r="AB263" s="213" t="str">
        <f t="shared" si="55"/>
        <v/>
      </c>
      <c r="AC263" s="205">
        <v>23</v>
      </c>
      <c r="AD263" s="206" t="str">
        <f>AB239&amp;"-"&amp;AC263</f>
        <v>21-23</v>
      </c>
      <c r="AE263" s="207" t="s">
        <v>29</v>
      </c>
      <c r="AF263" s="209"/>
      <c r="AG263" s="207">
        <f>IFERROR(VLOOKUP(AD263,エリアマスタ!$C$2:$I$2239,5,FALSE),"")</f>
        <v>189</v>
      </c>
      <c r="AH263" s="209"/>
      <c r="AI263" s="207">
        <f>IFERROR(VLOOKUP(AD263,エリアマスタ!$C$2:$I$2239,6,FALSE),"")</f>
        <v>330</v>
      </c>
      <c r="AJ263" s="208"/>
      <c r="AK263" s="207">
        <f>IFERROR(VLOOKUP(AD263,エリアマスタ!$C$2:$I$2239,7,FALSE),"")</f>
        <v>519</v>
      </c>
      <c r="AL263" s="214">
        <f t="shared" si="53"/>
        <v>0</v>
      </c>
      <c r="AM263" s="215">
        <v>23</v>
      </c>
      <c r="AN263" s="183"/>
    </row>
    <row r="264" spans="2:40" ht="13.5" customHeight="1">
      <c r="B264" s="204" t="str">
        <f t="shared" si="50"/>
        <v/>
      </c>
      <c r="C264" s="205">
        <v>24</v>
      </c>
      <c r="D264" s="206" t="str">
        <f>B239&amp;"-"&amp;C264</f>
        <v>19-24</v>
      </c>
      <c r="E264" s="207" t="s">
        <v>734</v>
      </c>
      <c r="F264" s="208"/>
      <c r="G264" s="207">
        <f>IFERROR(VLOOKUP(D264,エリアマスタ!$C$2:$I$2239,5,FALSE),"")</f>
        <v>163</v>
      </c>
      <c r="H264" s="209"/>
      <c r="I264" s="207">
        <f>IFERROR(VLOOKUP(D264,エリアマスタ!$C$2:$I$2239,6,FALSE),"")</f>
        <v>356</v>
      </c>
      <c r="J264" s="209"/>
      <c r="K264" s="207">
        <f>IFERROR(VLOOKUP(D264,エリアマスタ!$C$2:$I$2239,7,FALSE),"")</f>
        <v>519</v>
      </c>
      <c r="L264" s="210">
        <f t="shared" si="51"/>
        <v>0</v>
      </c>
      <c r="M264" s="215">
        <v>24</v>
      </c>
      <c r="N264" s="220"/>
      <c r="O264" s="213" t="str">
        <f t="shared" si="54"/>
        <v/>
      </c>
      <c r="P264" s="205">
        <v>24</v>
      </c>
      <c r="Q264" s="206" t="str">
        <f>O239&amp;"-"&amp;P264</f>
        <v>20-24</v>
      </c>
      <c r="R264" s="207" t="s">
        <v>758</v>
      </c>
      <c r="S264" s="209"/>
      <c r="T264" s="207">
        <f>IFERROR(VLOOKUP(Q264,エリアマスタ!$C$2:$I$2239,5,FALSE),"")</f>
        <v>407</v>
      </c>
      <c r="U264" s="208"/>
      <c r="V264" s="207">
        <f>IFERROR(VLOOKUP(Q264,エリアマスタ!$C$2:$I$2239,6,FALSE),"")</f>
        <v>0</v>
      </c>
      <c r="W264" s="209"/>
      <c r="X264" s="207">
        <f>IFERROR(VLOOKUP(Q264,エリアマスタ!$C$2:$I$2239,7,FALSE),"")</f>
        <v>407</v>
      </c>
      <c r="Y264" s="210">
        <f t="shared" si="52"/>
        <v>0</v>
      </c>
      <c r="Z264" s="215">
        <v>24</v>
      </c>
      <c r="AA264" s="220"/>
      <c r="AB264" s="213" t="str">
        <f t="shared" si="55"/>
        <v/>
      </c>
      <c r="AC264" s="205">
        <v>24</v>
      </c>
      <c r="AD264" s="206" t="str">
        <f>AB239&amp;"-"&amp;AC264</f>
        <v>21-24</v>
      </c>
      <c r="AE264" s="207" t="s">
        <v>31</v>
      </c>
      <c r="AF264" s="209"/>
      <c r="AG264" s="207">
        <f>IFERROR(VLOOKUP(AD264,エリアマスタ!$C$2:$I$2239,5,FALSE),"")</f>
        <v>158</v>
      </c>
      <c r="AH264" s="209"/>
      <c r="AI264" s="207">
        <f>IFERROR(VLOOKUP(AD264,エリアマスタ!$C$2:$I$2239,6,FALSE),"")</f>
        <v>85</v>
      </c>
      <c r="AJ264" s="208"/>
      <c r="AK264" s="207">
        <f>IFERROR(VLOOKUP(AD264,エリアマスタ!$C$2:$I$2239,7,FALSE),"")</f>
        <v>243</v>
      </c>
      <c r="AL264" s="214">
        <f t="shared" si="53"/>
        <v>0</v>
      </c>
      <c r="AM264" s="215">
        <v>24</v>
      </c>
      <c r="AN264" s="183"/>
    </row>
    <row r="265" spans="2:40" ht="13.5" customHeight="1">
      <c r="B265" s="204" t="str">
        <f t="shared" si="50"/>
        <v/>
      </c>
      <c r="C265" s="205">
        <v>25</v>
      </c>
      <c r="D265" s="206" t="str">
        <f>B239&amp;"-"&amp;C265</f>
        <v>19-25</v>
      </c>
      <c r="E265" s="207" t="s">
        <v>735</v>
      </c>
      <c r="F265" s="208"/>
      <c r="G265" s="207">
        <f>IFERROR(VLOOKUP(D265,エリアマスタ!$C$2:$I$2239,5,FALSE),"")</f>
        <v>150</v>
      </c>
      <c r="H265" s="209"/>
      <c r="I265" s="207">
        <f>IFERROR(VLOOKUP(D265,エリアマスタ!$C$2:$I$2239,6,FALSE),"")</f>
        <v>260</v>
      </c>
      <c r="J265" s="209"/>
      <c r="K265" s="207">
        <f>IFERROR(VLOOKUP(D265,エリアマスタ!$C$2:$I$2239,7,FALSE),"")</f>
        <v>410</v>
      </c>
      <c r="L265" s="210">
        <f t="shared" si="51"/>
        <v>0</v>
      </c>
      <c r="M265" s="211">
        <v>25</v>
      </c>
      <c r="N265" s="220"/>
      <c r="O265" s="213" t="str">
        <f t="shared" si="54"/>
        <v/>
      </c>
      <c r="P265" s="205">
        <v>25</v>
      </c>
      <c r="Q265" s="206" t="str">
        <f>O239&amp;"-"&amp;P265</f>
        <v>20-25</v>
      </c>
      <c r="R265" s="207" t="s">
        <v>759</v>
      </c>
      <c r="S265" s="209"/>
      <c r="T265" s="207">
        <f>IFERROR(VLOOKUP(Q265,エリアマスタ!$C$2:$I$2239,5,FALSE),"")</f>
        <v>306</v>
      </c>
      <c r="U265" s="208"/>
      <c r="V265" s="207">
        <f>IFERROR(VLOOKUP(Q265,エリアマスタ!$C$2:$I$2239,6,FALSE),"")</f>
        <v>36</v>
      </c>
      <c r="W265" s="209"/>
      <c r="X265" s="207">
        <f>IFERROR(VLOOKUP(Q265,エリアマスタ!$C$2:$I$2239,7,FALSE),"")</f>
        <v>342</v>
      </c>
      <c r="Y265" s="210">
        <f t="shared" si="52"/>
        <v>0</v>
      </c>
      <c r="Z265" s="211">
        <v>25</v>
      </c>
      <c r="AA265" s="220"/>
      <c r="AB265" s="213" t="str">
        <f t="shared" si="55"/>
        <v/>
      </c>
      <c r="AC265" s="205">
        <v>25</v>
      </c>
      <c r="AD265" s="206" t="str">
        <f>AB239&amp;"-"&amp;AC265</f>
        <v>21-25</v>
      </c>
      <c r="AE265" s="207" t="s">
        <v>779</v>
      </c>
      <c r="AF265" s="209"/>
      <c r="AG265" s="207">
        <f>IFERROR(VLOOKUP(AD265,エリアマスタ!$C$2:$I$2239,5,FALSE),"")</f>
        <v>116</v>
      </c>
      <c r="AH265" s="209"/>
      <c r="AI265" s="207">
        <f>IFERROR(VLOOKUP(AD265,エリアマスタ!$C$2:$I$2239,6,FALSE),"")</f>
        <v>186</v>
      </c>
      <c r="AJ265" s="208"/>
      <c r="AK265" s="207">
        <f>IFERROR(VLOOKUP(AD265,エリアマスタ!$C$2:$I$2239,7,FALSE),"")</f>
        <v>302</v>
      </c>
      <c r="AL265" s="214">
        <f t="shared" si="53"/>
        <v>0</v>
      </c>
      <c r="AM265" s="211">
        <v>25</v>
      </c>
      <c r="AN265" s="183"/>
    </row>
    <row r="266" spans="2:40" ht="13.5" customHeight="1">
      <c r="B266" s="204" t="str">
        <f t="shared" si="50"/>
        <v/>
      </c>
      <c r="C266" s="205">
        <v>26</v>
      </c>
      <c r="D266" s="206" t="str">
        <f>B239&amp;"-"&amp;C266</f>
        <v>19-26</v>
      </c>
      <c r="E266" s="207" t="s">
        <v>736</v>
      </c>
      <c r="F266" s="208"/>
      <c r="G266" s="207">
        <f>IFERROR(VLOOKUP(D266,エリアマスタ!$C$2:$I$2239,5,FALSE),"")</f>
        <v>213</v>
      </c>
      <c r="H266" s="209"/>
      <c r="I266" s="207">
        <f>IFERROR(VLOOKUP(D266,エリアマスタ!$C$2:$I$2239,6,FALSE),"")</f>
        <v>234</v>
      </c>
      <c r="J266" s="209"/>
      <c r="K266" s="207">
        <f>IFERROR(VLOOKUP(D266,エリアマスタ!$C$2:$I$2239,7,FALSE),"")</f>
        <v>447</v>
      </c>
      <c r="L266" s="210">
        <f t="shared" si="51"/>
        <v>0</v>
      </c>
      <c r="M266" s="215">
        <v>26</v>
      </c>
      <c r="N266" s="212"/>
      <c r="O266" s="213" t="str">
        <f t="shared" si="54"/>
        <v/>
      </c>
      <c r="P266" s="205">
        <v>26</v>
      </c>
      <c r="Q266" s="206" t="str">
        <f>O239&amp;"-"&amp;P266</f>
        <v>20-26</v>
      </c>
      <c r="R266" s="207" t="s">
        <v>752</v>
      </c>
      <c r="S266" s="209"/>
      <c r="T266" s="207">
        <f>IFERROR(VLOOKUP(Q266,エリアマスタ!$C$2:$I$2239,5,FALSE),"")</f>
        <v>189</v>
      </c>
      <c r="U266" s="208"/>
      <c r="V266" s="207">
        <f>IFERROR(VLOOKUP(Q266,エリアマスタ!$C$2:$I$2239,6,FALSE),"")</f>
        <v>103</v>
      </c>
      <c r="W266" s="209"/>
      <c r="X266" s="207">
        <f>IFERROR(VLOOKUP(Q266,エリアマスタ!$C$2:$I$2239,7,FALSE),"")</f>
        <v>292</v>
      </c>
      <c r="Y266" s="210">
        <f t="shared" si="52"/>
        <v>0</v>
      </c>
      <c r="Z266" s="215">
        <v>26</v>
      </c>
      <c r="AA266" s="212"/>
      <c r="AB266" s="213" t="str">
        <f t="shared" si="55"/>
        <v/>
      </c>
      <c r="AC266" s="205">
        <v>26</v>
      </c>
      <c r="AD266" s="206" t="str">
        <f>AB239&amp;"-"&amp;AC266</f>
        <v>21-26</v>
      </c>
      <c r="AE266" s="207" t="s">
        <v>780</v>
      </c>
      <c r="AF266" s="209"/>
      <c r="AG266" s="207">
        <f>IFERROR(VLOOKUP(AD266,エリアマスタ!$C$2:$I$2239,5,FALSE),"")</f>
        <v>191</v>
      </c>
      <c r="AH266" s="209"/>
      <c r="AI266" s="207">
        <f>IFERROR(VLOOKUP(AD266,エリアマスタ!$C$2:$I$2239,6,FALSE),"")</f>
        <v>33</v>
      </c>
      <c r="AJ266" s="208"/>
      <c r="AK266" s="207">
        <f>IFERROR(VLOOKUP(AD266,エリアマスタ!$C$2:$I$2239,7,FALSE),"")</f>
        <v>224</v>
      </c>
      <c r="AL266" s="214">
        <f t="shared" si="53"/>
        <v>0</v>
      </c>
      <c r="AM266" s="215">
        <v>26</v>
      </c>
      <c r="AN266" s="183"/>
    </row>
    <row r="267" spans="2:40" ht="13.5" customHeight="1">
      <c r="B267" s="204" t="str">
        <f t="shared" si="50"/>
        <v/>
      </c>
      <c r="C267" s="205">
        <v>27</v>
      </c>
      <c r="D267" s="206" t="str">
        <f>B239&amp;"-"&amp;C267</f>
        <v>19-27</v>
      </c>
      <c r="E267" s="207" t="s">
        <v>737</v>
      </c>
      <c r="F267" s="208"/>
      <c r="G267" s="207">
        <f>IFERROR(VLOOKUP(D267,エリアマスタ!$C$2:$I$2239,5,FALSE),"")</f>
        <v>115</v>
      </c>
      <c r="H267" s="209"/>
      <c r="I267" s="207">
        <f>IFERROR(VLOOKUP(D267,エリアマスタ!$C$2:$I$2239,6,FALSE),"")</f>
        <v>110</v>
      </c>
      <c r="J267" s="209"/>
      <c r="K267" s="207">
        <f>IFERROR(VLOOKUP(D267,エリアマスタ!$C$2:$I$2239,7,FALSE),"")</f>
        <v>225</v>
      </c>
      <c r="L267" s="210">
        <f t="shared" si="51"/>
        <v>0</v>
      </c>
      <c r="M267" s="215">
        <v>27</v>
      </c>
      <c r="N267" s="212"/>
      <c r="O267" s="213" t="str">
        <f t="shared" si="54"/>
        <v/>
      </c>
      <c r="P267" s="205">
        <v>27</v>
      </c>
      <c r="Q267" s="206" t="str">
        <f>O239&amp;"-"&amp;P267</f>
        <v>20-27</v>
      </c>
      <c r="R267" s="207" t="s">
        <v>760</v>
      </c>
      <c r="S267" s="209"/>
      <c r="T267" s="207">
        <f>IFERROR(VLOOKUP(Q267,エリアマスタ!$C$2:$I$2239,5,FALSE),"")</f>
        <v>242</v>
      </c>
      <c r="U267" s="208"/>
      <c r="V267" s="207">
        <f>IFERROR(VLOOKUP(Q267,エリアマスタ!$C$2:$I$2239,6,FALSE),"")</f>
        <v>108</v>
      </c>
      <c r="W267" s="209"/>
      <c r="X267" s="207">
        <f>IFERROR(VLOOKUP(Q267,エリアマスタ!$C$2:$I$2239,7,FALSE),"")</f>
        <v>350</v>
      </c>
      <c r="Y267" s="210">
        <f t="shared" si="52"/>
        <v>0</v>
      </c>
      <c r="Z267" s="215">
        <v>27</v>
      </c>
      <c r="AA267" s="212"/>
      <c r="AB267" s="213" t="str">
        <f t="shared" si="55"/>
        <v/>
      </c>
      <c r="AC267" s="205">
        <v>27</v>
      </c>
      <c r="AD267" s="206" t="str">
        <f>AB239&amp;"-"&amp;AC267</f>
        <v>21-27</v>
      </c>
      <c r="AE267" s="207" t="s">
        <v>781</v>
      </c>
      <c r="AF267" s="209"/>
      <c r="AG267" s="207">
        <f>IFERROR(VLOOKUP(AD267,エリアマスタ!$C$2:$I$2239,5,FALSE),"")</f>
        <v>311</v>
      </c>
      <c r="AH267" s="209"/>
      <c r="AI267" s="207">
        <f>IFERROR(VLOOKUP(AD267,エリアマスタ!$C$2:$I$2239,6,FALSE),"")</f>
        <v>61</v>
      </c>
      <c r="AJ267" s="209"/>
      <c r="AK267" s="207">
        <f>IFERROR(VLOOKUP(AD267,エリアマスタ!$C$2:$I$2239,7,FALSE),"")</f>
        <v>372</v>
      </c>
      <c r="AL267" s="214">
        <f t="shared" si="53"/>
        <v>0</v>
      </c>
      <c r="AM267" s="215">
        <v>27</v>
      </c>
      <c r="AN267" s="183"/>
    </row>
    <row r="268" spans="2:40" ht="13.5" customHeight="1">
      <c r="B268" s="204" t="str">
        <f t="shared" si="50"/>
        <v/>
      </c>
      <c r="C268" s="205">
        <v>28</v>
      </c>
      <c r="D268" s="206" t="str">
        <f>B239&amp;"-"&amp;C268</f>
        <v>19-28</v>
      </c>
      <c r="E268" s="207" t="s">
        <v>738</v>
      </c>
      <c r="F268" s="221"/>
      <c r="G268" s="207">
        <f>IFERROR(VLOOKUP(D268,エリアマスタ!$C$2:$I$2239,5,FALSE),"")</f>
        <v>220</v>
      </c>
      <c r="H268" s="209"/>
      <c r="I268" s="207">
        <f>IFERROR(VLOOKUP(D268,エリアマスタ!$C$2:$I$2239,6,FALSE),"")</f>
        <v>125</v>
      </c>
      <c r="J268" s="209"/>
      <c r="K268" s="207">
        <f>IFERROR(VLOOKUP(D268,エリアマスタ!$C$2:$I$2239,7,FALSE),"")</f>
        <v>345</v>
      </c>
      <c r="L268" s="210">
        <f t="shared" si="51"/>
        <v>0</v>
      </c>
      <c r="M268" s="211">
        <v>28</v>
      </c>
      <c r="N268" s="212"/>
      <c r="O268" s="213" t="str">
        <f t="shared" si="54"/>
        <v/>
      </c>
      <c r="P268" s="205">
        <v>28</v>
      </c>
      <c r="Q268" s="206" t="str">
        <f>O239&amp;"-"&amp;P268</f>
        <v>20-28</v>
      </c>
      <c r="R268" s="207" t="s">
        <v>3151</v>
      </c>
      <c r="S268" s="221"/>
      <c r="T268" s="207">
        <f>IFERROR(VLOOKUP(Q268,エリアマスタ!$C$2:$I$2239,5,FALSE),"")</f>
        <v>252</v>
      </c>
      <c r="U268" s="208"/>
      <c r="V268" s="207">
        <f>IFERROR(VLOOKUP(Q268,エリアマスタ!$C$2:$I$2239,6,FALSE),"")</f>
        <v>76</v>
      </c>
      <c r="W268" s="209"/>
      <c r="X268" s="207">
        <f>IFERROR(VLOOKUP(Q268,エリアマスタ!$C$2:$I$2239,7,FALSE),"")</f>
        <v>328</v>
      </c>
      <c r="Y268" s="210">
        <f t="shared" si="52"/>
        <v>0</v>
      </c>
      <c r="Z268" s="211">
        <v>28</v>
      </c>
      <c r="AA268" s="212"/>
      <c r="AB268" s="213" t="str">
        <f t="shared" si="55"/>
        <v/>
      </c>
      <c r="AC268" s="205">
        <v>28</v>
      </c>
      <c r="AD268" s="206" t="str">
        <f>AB239&amp;"-"&amp;AC268</f>
        <v>21-28</v>
      </c>
      <c r="AE268" s="207" t="s">
        <v>3152</v>
      </c>
      <c r="AF268" s="209"/>
      <c r="AG268" s="207">
        <f>IFERROR(VLOOKUP(AD268,エリアマスタ!$C$2:$I$2239,5,FALSE),"")</f>
        <v>303</v>
      </c>
      <c r="AH268" s="209"/>
      <c r="AI268" s="207">
        <f>IFERROR(VLOOKUP(AD268,エリアマスタ!$C$2:$I$2239,6,FALSE),"")</f>
        <v>106</v>
      </c>
      <c r="AJ268" s="209"/>
      <c r="AK268" s="207">
        <f>IFERROR(VLOOKUP(AD268,エリアマスタ!$C$2:$I$2239,7,FALSE),"")</f>
        <v>409</v>
      </c>
      <c r="AL268" s="214">
        <f t="shared" si="53"/>
        <v>0</v>
      </c>
      <c r="AM268" s="211">
        <v>28</v>
      </c>
      <c r="AN268" s="183"/>
    </row>
    <row r="269" spans="2:40" ht="13.5" customHeight="1">
      <c r="B269" s="204" t="str">
        <f t="shared" si="50"/>
        <v/>
      </c>
      <c r="C269" s="205">
        <v>29</v>
      </c>
      <c r="D269" s="206" t="str">
        <f>B239&amp;"-"&amp;C269</f>
        <v>19-29</v>
      </c>
      <c r="E269" s="207" t="s">
        <v>739</v>
      </c>
      <c r="F269" s="221"/>
      <c r="G269" s="207">
        <f>IFERROR(VLOOKUP(D269,エリアマスタ!$C$2:$I$2239,5,FALSE),"")</f>
        <v>0</v>
      </c>
      <c r="H269" s="209"/>
      <c r="I269" s="207">
        <f>IFERROR(VLOOKUP(D269,エリアマスタ!$C$2:$I$2239,6,FALSE),"")</f>
        <v>336</v>
      </c>
      <c r="J269" s="209"/>
      <c r="K269" s="207">
        <f>IFERROR(VLOOKUP(D269,エリアマスタ!$C$2:$I$2239,7,FALSE),"")</f>
        <v>336</v>
      </c>
      <c r="L269" s="210">
        <f t="shared" si="51"/>
        <v>0</v>
      </c>
      <c r="M269" s="215">
        <v>29</v>
      </c>
      <c r="N269" s="212"/>
      <c r="O269" s="213" t="str">
        <f t="shared" si="54"/>
        <v/>
      </c>
      <c r="P269" s="205"/>
      <c r="Q269" s="206"/>
      <c r="R269" s="207"/>
      <c r="S269" s="221"/>
      <c r="T269" s="207" t="str">
        <f>IFERROR(VLOOKUP(Q269,エリアマスタ!$C$2:$I$2239,5,FALSE),"")</f>
        <v/>
      </c>
      <c r="U269" s="208"/>
      <c r="V269" s="207" t="str">
        <f>IFERROR(VLOOKUP(Q269,エリアマスタ!$C$2:$I$2239,6,FALSE),"")</f>
        <v/>
      </c>
      <c r="W269" s="209"/>
      <c r="X269" s="207" t="str">
        <f>IFERROR(VLOOKUP(Q269,エリアマスタ!$C$2:$I$2239,7,FALSE),"")</f>
        <v/>
      </c>
      <c r="Y269" s="210">
        <f t="shared" ref="Y269:Y273" si="56">IF(S269="●",T269,0)+IF(U269="●",V269,0)+IF(W269="●",X269,0)</f>
        <v>0</v>
      </c>
      <c r="Z269" s="215">
        <v>29</v>
      </c>
      <c r="AA269" s="212"/>
      <c r="AB269" s="213" t="str">
        <f t="shared" si="55"/>
        <v/>
      </c>
      <c r="AC269" s="205">
        <v>29</v>
      </c>
      <c r="AD269" s="206" t="str">
        <f>AB239&amp;"-"&amp;AC269</f>
        <v>21-29</v>
      </c>
      <c r="AE269" s="207" t="s">
        <v>783</v>
      </c>
      <c r="AF269" s="209"/>
      <c r="AG269" s="207">
        <f>IFERROR(VLOOKUP(AD269,エリアマスタ!$C$2:$I$2239,5,FALSE),"")</f>
        <v>224</v>
      </c>
      <c r="AH269" s="209"/>
      <c r="AI269" s="207">
        <f>IFERROR(VLOOKUP(AD269,エリアマスタ!$C$2:$I$2239,6,FALSE),"")</f>
        <v>46</v>
      </c>
      <c r="AJ269" s="209"/>
      <c r="AK269" s="207">
        <f>IFERROR(VLOOKUP(AD269,エリアマスタ!$C$2:$I$2239,7,FALSE),"")</f>
        <v>270</v>
      </c>
      <c r="AL269" s="214">
        <f t="shared" si="53"/>
        <v>0</v>
      </c>
      <c r="AM269" s="215">
        <v>29</v>
      </c>
    </row>
    <row r="270" spans="2:40" ht="13.5" customHeight="1">
      <c r="B270" s="204" t="str">
        <f t="shared" si="50"/>
        <v/>
      </c>
      <c r="C270" s="205">
        <v>30</v>
      </c>
      <c r="D270" s="206" t="str">
        <f>B239&amp;"-"&amp;C270</f>
        <v>19-30</v>
      </c>
      <c r="E270" s="207" t="s">
        <v>740</v>
      </c>
      <c r="F270" s="221"/>
      <c r="G270" s="207">
        <f>IFERROR(VLOOKUP(D270,エリアマスタ!$C$2:$I$2239,5,FALSE),"")</f>
        <v>269</v>
      </c>
      <c r="H270" s="209"/>
      <c r="I270" s="207">
        <f>IFERROR(VLOOKUP(D270,エリアマスタ!$C$2:$I$2239,6,FALSE),"")</f>
        <v>92</v>
      </c>
      <c r="J270" s="209"/>
      <c r="K270" s="207">
        <f>IFERROR(VLOOKUP(D270,エリアマスタ!$C$2:$I$2239,7,FALSE),"")</f>
        <v>361</v>
      </c>
      <c r="L270" s="210">
        <f t="shared" si="51"/>
        <v>0</v>
      </c>
      <c r="M270" s="215">
        <v>30</v>
      </c>
      <c r="N270" s="212"/>
      <c r="O270" s="213" t="str">
        <f t="shared" si="54"/>
        <v/>
      </c>
      <c r="P270" s="205"/>
      <c r="Q270" s="206"/>
      <c r="R270" s="207"/>
      <c r="S270" s="221"/>
      <c r="T270" s="207" t="str">
        <f>IFERROR(VLOOKUP(Q270,エリアマスタ!$C$2:$I$2239,5,FALSE),"")</f>
        <v/>
      </c>
      <c r="U270" s="208"/>
      <c r="V270" s="207" t="str">
        <f>IFERROR(VLOOKUP(Q270,エリアマスタ!$C$2:$I$2239,6,FALSE),"")</f>
        <v/>
      </c>
      <c r="W270" s="209"/>
      <c r="X270" s="207" t="str">
        <f>IFERROR(VLOOKUP(Q270,エリアマスタ!$C$2:$I$2239,7,FALSE),"")</f>
        <v/>
      </c>
      <c r="Y270" s="210">
        <f t="shared" si="56"/>
        <v>0</v>
      </c>
      <c r="Z270" s="215">
        <v>30</v>
      </c>
      <c r="AA270" s="212"/>
      <c r="AB270" s="213" t="str">
        <f t="shared" si="55"/>
        <v/>
      </c>
      <c r="AC270" s="205">
        <v>31</v>
      </c>
      <c r="AD270" s="206" t="str">
        <f>AB239&amp;"-"&amp;AC270</f>
        <v>21-31</v>
      </c>
      <c r="AE270" s="207" t="s">
        <v>3153</v>
      </c>
      <c r="AF270" s="209"/>
      <c r="AG270" s="207">
        <f>IFERROR(VLOOKUP(AD270,エリアマスタ!$C$2:$I$2239,5,FALSE),"")</f>
        <v>250</v>
      </c>
      <c r="AH270" s="209"/>
      <c r="AI270" s="207">
        <f>IFERROR(VLOOKUP(AD270,エリアマスタ!$C$2:$I$2239,6,FALSE),"")</f>
        <v>25</v>
      </c>
      <c r="AJ270" s="209"/>
      <c r="AK270" s="207">
        <f>IFERROR(VLOOKUP(AD270,エリアマスタ!$C$2:$I$2239,7,FALSE),"")</f>
        <v>275</v>
      </c>
      <c r="AL270" s="214">
        <f t="shared" si="53"/>
        <v>0</v>
      </c>
      <c r="AM270" s="215">
        <v>30</v>
      </c>
    </row>
    <row r="271" spans="2:40" ht="13.5" customHeight="1">
      <c r="B271" s="204" t="str">
        <f t="shared" si="50"/>
        <v/>
      </c>
      <c r="C271" s="205">
        <v>31</v>
      </c>
      <c r="D271" s="206" t="str">
        <f>B239&amp;"-"&amp;C271</f>
        <v>19-31</v>
      </c>
      <c r="E271" s="207" t="s">
        <v>24</v>
      </c>
      <c r="F271" s="221"/>
      <c r="G271" s="207">
        <f>IFERROR(VLOOKUP(D271,エリアマスタ!$C$2:$I$2239,5,FALSE),"")</f>
        <v>148</v>
      </c>
      <c r="H271" s="209"/>
      <c r="I271" s="207">
        <f>IFERROR(VLOOKUP(D271,エリアマスタ!$C$2:$I$2239,6,FALSE),"")</f>
        <v>68</v>
      </c>
      <c r="J271" s="209"/>
      <c r="K271" s="207">
        <f>IFERROR(VLOOKUP(D271,エリアマスタ!$C$2:$I$2239,7,FALSE),"")</f>
        <v>216</v>
      </c>
      <c r="L271" s="210">
        <f t="shared" si="51"/>
        <v>0</v>
      </c>
      <c r="M271" s="211">
        <v>31</v>
      </c>
      <c r="N271" s="212"/>
      <c r="O271" s="213" t="str">
        <f t="shared" si="54"/>
        <v/>
      </c>
      <c r="P271" s="205"/>
      <c r="Q271" s="206"/>
      <c r="R271" s="207"/>
      <c r="S271" s="221"/>
      <c r="T271" s="207" t="str">
        <f>IFERROR(VLOOKUP(Q271,エリアマスタ!$C$2:$I$2239,5,FALSE),"")</f>
        <v/>
      </c>
      <c r="U271" s="208"/>
      <c r="V271" s="207" t="str">
        <f>IFERROR(VLOOKUP(Q271,エリアマスタ!$C$2:$I$2239,6,FALSE),"")</f>
        <v/>
      </c>
      <c r="W271" s="209"/>
      <c r="X271" s="207" t="str">
        <f>IFERROR(VLOOKUP(Q271,エリアマスタ!$C$2:$I$2239,7,FALSE),"")</f>
        <v/>
      </c>
      <c r="Y271" s="210">
        <f t="shared" si="56"/>
        <v>0</v>
      </c>
      <c r="Z271" s="211">
        <v>31</v>
      </c>
      <c r="AA271" s="212"/>
      <c r="AB271" s="213" t="str">
        <f t="shared" si="55"/>
        <v/>
      </c>
      <c r="AC271" s="205"/>
      <c r="AD271" s="206"/>
      <c r="AE271" s="207"/>
      <c r="AF271" s="209"/>
      <c r="AG271" s="207" t="str">
        <f>IFERROR(VLOOKUP(AD271,エリアマスタ!$C$2:$I$2239,5,FALSE),"")</f>
        <v/>
      </c>
      <c r="AH271" s="209"/>
      <c r="AI271" s="207" t="str">
        <f>IFERROR(VLOOKUP(AD271,エリアマスタ!$C$2:$I$2239,6,FALSE),"")</f>
        <v/>
      </c>
      <c r="AJ271" s="209"/>
      <c r="AK271" s="207" t="str">
        <f>IFERROR(VLOOKUP(AD271,エリアマスタ!$C$2:$I$2239,7,FALSE),"")</f>
        <v/>
      </c>
      <c r="AL271" s="214">
        <f t="shared" si="53"/>
        <v>0</v>
      </c>
      <c r="AM271" s="211">
        <v>31</v>
      </c>
    </row>
    <row r="272" spans="2:40" ht="13.5" customHeight="1">
      <c r="B272" s="204" t="str">
        <f t="shared" si="50"/>
        <v/>
      </c>
      <c r="C272" s="205">
        <v>32</v>
      </c>
      <c r="D272" s="206" t="str">
        <f>B239&amp;"-"&amp;C272</f>
        <v>19-32</v>
      </c>
      <c r="E272" s="207" t="s">
        <v>741</v>
      </c>
      <c r="F272" s="221"/>
      <c r="G272" s="207">
        <f>IFERROR(VLOOKUP(D272,エリアマスタ!$C$2:$I$2239,5,FALSE),"")</f>
        <v>109</v>
      </c>
      <c r="H272" s="209"/>
      <c r="I272" s="207">
        <f>IFERROR(VLOOKUP(D272,エリアマスタ!$C$2:$I$2239,6,FALSE),"")</f>
        <v>182</v>
      </c>
      <c r="J272" s="209"/>
      <c r="K272" s="207">
        <f>IFERROR(VLOOKUP(D272,エリアマスタ!$C$2:$I$2239,7,FALSE),"")</f>
        <v>291</v>
      </c>
      <c r="L272" s="210">
        <f t="shared" si="51"/>
        <v>0</v>
      </c>
      <c r="M272" s="215">
        <v>32</v>
      </c>
      <c r="N272" s="212"/>
      <c r="O272" s="213" t="str">
        <f t="shared" si="54"/>
        <v/>
      </c>
      <c r="P272" s="205"/>
      <c r="Q272" s="206"/>
      <c r="R272" s="207"/>
      <c r="S272" s="221"/>
      <c r="T272" s="207" t="str">
        <f>IFERROR(VLOOKUP(Q272,エリアマスタ!$C$2:$I$2239,5,FALSE),"")</f>
        <v/>
      </c>
      <c r="U272" s="209"/>
      <c r="V272" s="207" t="str">
        <f>IFERROR(VLOOKUP(Q272,エリアマスタ!$C$2:$I$2239,6,FALSE),"")</f>
        <v/>
      </c>
      <c r="W272" s="209"/>
      <c r="X272" s="207" t="str">
        <f>IFERROR(VLOOKUP(Q272,エリアマスタ!$C$2:$I$2239,7,FALSE),"")</f>
        <v/>
      </c>
      <c r="Y272" s="210">
        <f t="shared" si="56"/>
        <v>0</v>
      </c>
      <c r="Z272" s="211">
        <v>32</v>
      </c>
      <c r="AA272" s="212"/>
      <c r="AB272" s="213" t="str">
        <f t="shared" si="55"/>
        <v/>
      </c>
      <c r="AC272" s="205"/>
      <c r="AD272" s="206"/>
      <c r="AE272" s="207"/>
      <c r="AF272" s="222"/>
      <c r="AG272" s="207" t="str">
        <f>IFERROR(VLOOKUP(AD272,エリアマスタ!$C$2:$I$2239,5,FALSE),"")</f>
        <v/>
      </c>
      <c r="AH272" s="209"/>
      <c r="AI272" s="207" t="str">
        <f>IFERROR(VLOOKUP(AD272,エリアマスタ!$C$2:$I$2239,6,FALSE),"")</f>
        <v/>
      </c>
      <c r="AJ272" s="209"/>
      <c r="AK272" s="207" t="str">
        <f>IFERROR(VLOOKUP(AD272,エリアマスタ!$C$2:$I$2239,7,FALSE),"")</f>
        <v/>
      </c>
      <c r="AL272" s="214">
        <f t="shared" si="53"/>
        <v>0</v>
      </c>
      <c r="AM272" s="215">
        <v>32</v>
      </c>
    </row>
    <row r="273" spans="1:41" ht="13.5" customHeight="1">
      <c r="B273" s="204" t="str">
        <f t="shared" si="50"/>
        <v/>
      </c>
      <c r="C273" s="205"/>
      <c r="D273" s="206"/>
      <c r="E273" s="207"/>
      <c r="F273" s="221"/>
      <c r="G273" s="207" t="str">
        <f>IFERROR(VLOOKUP(D273,エリアマスタ!$C$2:$I$2239,5,FALSE),"")</f>
        <v/>
      </c>
      <c r="H273" s="209"/>
      <c r="I273" s="207" t="str">
        <f>IFERROR(VLOOKUP(D273,エリアマスタ!$C$2:$I$2239,6,FALSE),"")</f>
        <v/>
      </c>
      <c r="J273" s="209"/>
      <c r="K273" s="207" t="str">
        <f>IFERROR(VLOOKUP(D273,エリアマスタ!$C$2:$I$2239,7,FALSE),"")</f>
        <v/>
      </c>
      <c r="L273" s="210">
        <f t="shared" ref="L273" si="57">IF(F273="●",G273,0)+IF(H273="●",I273,0)+IF(J273="●",K273,0)</f>
        <v>0</v>
      </c>
      <c r="M273" s="211">
        <v>40</v>
      </c>
      <c r="N273" s="212"/>
      <c r="O273" s="213" t="str">
        <f t="shared" si="54"/>
        <v/>
      </c>
      <c r="P273" s="205"/>
      <c r="Q273" s="206"/>
      <c r="R273" s="207"/>
      <c r="S273" s="221"/>
      <c r="T273" s="207" t="str">
        <f>IFERROR(VLOOKUP(Q273,エリアマスタ!$C$2:$I$2239,5,FALSE),"")</f>
        <v/>
      </c>
      <c r="U273" s="209"/>
      <c r="V273" s="207" t="str">
        <f>IFERROR(VLOOKUP(Q273,エリアマスタ!$C$2:$I$2239,6,FALSE),"")</f>
        <v/>
      </c>
      <c r="W273" s="209"/>
      <c r="X273" s="207" t="str">
        <f>IFERROR(VLOOKUP(Q273,エリアマスタ!$C$2:$I$2239,7,FALSE),"")</f>
        <v/>
      </c>
      <c r="Y273" s="210">
        <f t="shared" si="56"/>
        <v>0</v>
      </c>
      <c r="Z273" s="211">
        <v>40</v>
      </c>
      <c r="AA273" s="212"/>
      <c r="AB273" s="213" t="str">
        <f t="shared" si="55"/>
        <v/>
      </c>
      <c r="AC273" s="205"/>
      <c r="AD273" s="206"/>
      <c r="AE273" s="207"/>
      <c r="AF273" s="223"/>
      <c r="AG273" s="207" t="str">
        <f>IFERROR(VLOOKUP(AD273,エリアマスタ!$C$2:$I$2239,5,FALSE),"")</f>
        <v/>
      </c>
      <c r="AH273" s="209"/>
      <c r="AI273" s="207" t="str">
        <f>IFERROR(VLOOKUP(AD273,エリアマスタ!$C$2:$I$2239,6,FALSE),"")</f>
        <v/>
      </c>
      <c r="AJ273" s="209"/>
      <c r="AK273" s="207" t="str">
        <f>IFERROR(VLOOKUP(AD273,エリアマスタ!$C$2:$I$2239,7,FALSE),"")</f>
        <v/>
      </c>
      <c r="AL273" s="214">
        <f t="shared" si="53"/>
        <v>0</v>
      </c>
      <c r="AM273" s="211">
        <v>40</v>
      </c>
    </row>
    <row r="274" spans="1:41" s="237" customFormat="1" ht="13.5" customHeight="1">
      <c r="A274" s="184"/>
      <c r="B274" s="329" t="s">
        <v>60</v>
      </c>
      <c r="C274" s="330"/>
      <c r="D274" s="224"/>
      <c r="E274" s="225"/>
      <c r="F274" s="226"/>
      <c r="G274" s="227">
        <f>SUM(G241:G273)</f>
        <v>5100</v>
      </c>
      <c r="H274" s="228"/>
      <c r="I274" s="227">
        <f>SUM(I241:I273)</f>
        <v>6961</v>
      </c>
      <c r="J274" s="228"/>
      <c r="K274" s="227">
        <f>SUM(K241:K273)</f>
        <v>12061</v>
      </c>
      <c r="L274" s="227">
        <f>SUM(L241:L273)</f>
        <v>0</v>
      </c>
      <c r="M274" s="229"/>
      <c r="N274" s="212"/>
      <c r="O274" s="331" t="s">
        <v>60</v>
      </c>
      <c r="P274" s="332"/>
      <c r="Q274" s="230"/>
      <c r="R274" s="207"/>
      <c r="S274" s="231"/>
      <c r="T274" s="227">
        <f>SUM(T241:T273)</f>
        <v>7535</v>
      </c>
      <c r="U274" s="228"/>
      <c r="V274" s="227">
        <f>SUM(V241:V273)</f>
        <v>3916</v>
      </c>
      <c r="W274" s="228"/>
      <c r="X274" s="227">
        <f>SUM(X241:X273)</f>
        <v>11451</v>
      </c>
      <c r="Y274" s="227">
        <f>SUM(Y241:Y273)</f>
        <v>0</v>
      </c>
      <c r="Z274" s="232"/>
      <c r="AA274" s="212"/>
      <c r="AB274" s="331" t="s">
        <v>60</v>
      </c>
      <c r="AC274" s="332"/>
      <c r="AD274" s="230"/>
      <c r="AE274" s="233"/>
      <c r="AF274" s="234"/>
      <c r="AG274" s="227">
        <f>SUM(AG241:AG273)</f>
        <v>5494</v>
      </c>
      <c r="AH274" s="228"/>
      <c r="AI274" s="227">
        <f>SUM(AI241:AI273)</f>
        <v>4076</v>
      </c>
      <c r="AJ274" s="228"/>
      <c r="AK274" s="227">
        <f>SUM(AK241:AK273)</f>
        <v>9570</v>
      </c>
      <c r="AL274" s="227">
        <f>SUM(AL241:AL273)</f>
        <v>0</v>
      </c>
      <c r="AM274" s="235"/>
      <c r="AN274" s="236"/>
    </row>
    <row r="276" spans="1:41" ht="13.5" customHeight="1">
      <c r="B276" s="320">
        <f>VLOOKUP(E276,地区マスタ!$A$2:$C$159,2,FALSE)</f>
        <v>22</v>
      </c>
      <c r="C276" s="321"/>
      <c r="D276" s="188"/>
      <c r="E276" s="189" t="s">
        <v>3199</v>
      </c>
      <c r="F276" s="288"/>
      <c r="G276" s="191"/>
      <c r="H276" s="191"/>
      <c r="I276" s="191"/>
      <c r="J276" s="191"/>
      <c r="K276" s="191"/>
      <c r="L276" s="289"/>
      <c r="M276" s="192"/>
      <c r="N276" s="193"/>
      <c r="O276" s="320">
        <f>VLOOKUP(R276,地区マスタ!$A$2:$C$159,2,FALSE)</f>
        <v>23</v>
      </c>
      <c r="P276" s="321"/>
      <c r="Q276" s="188"/>
      <c r="R276" s="189" t="s">
        <v>3200</v>
      </c>
      <c r="S276" s="288"/>
      <c r="T276" s="191"/>
      <c r="U276" s="191"/>
      <c r="V276" s="191"/>
      <c r="W276" s="191"/>
      <c r="X276" s="191"/>
      <c r="Y276" s="289"/>
      <c r="Z276" s="192"/>
      <c r="AA276" s="193"/>
      <c r="AB276" s="320">
        <f>VLOOKUP(AE276,地区マスタ!$A$2:$C$159,2,FALSE)</f>
        <v>51</v>
      </c>
      <c r="AC276" s="321"/>
      <c r="AD276" s="188"/>
      <c r="AE276" s="189" t="s">
        <v>3201</v>
      </c>
      <c r="AF276" s="288"/>
      <c r="AG276" s="191"/>
      <c r="AH276" s="191"/>
      <c r="AI276" s="191"/>
      <c r="AJ276" s="191"/>
      <c r="AK276" s="191"/>
      <c r="AL276" s="289"/>
      <c r="AM276" s="192"/>
    </row>
    <row r="277" spans="1:41" s="203" customFormat="1" ht="13.5" customHeight="1">
      <c r="A277" s="184"/>
      <c r="B277" s="322" t="s">
        <v>1557</v>
      </c>
      <c r="C277" s="323"/>
      <c r="D277" s="194" t="s">
        <v>1558</v>
      </c>
      <c r="E277" s="195" t="s">
        <v>2126</v>
      </c>
      <c r="F277" s="196"/>
      <c r="G277" s="197" t="s">
        <v>39</v>
      </c>
      <c r="H277" s="198"/>
      <c r="I277" s="197" t="s">
        <v>40</v>
      </c>
      <c r="J277" s="198"/>
      <c r="K277" s="197" t="s">
        <v>41</v>
      </c>
      <c r="L277" s="199" t="s">
        <v>42</v>
      </c>
      <c r="M277" s="199" t="s">
        <v>176</v>
      </c>
      <c r="N277" s="193"/>
      <c r="O277" s="324" t="s">
        <v>1557</v>
      </c>
      <c r="P277" s="325"/>
      <c r="Q277" s="194" t="s">
        <v>1558</v>
      </c>
      <c r="R277" s="200" t="s">
        <v>2126</v>
      </c>
      <c r="S277" s="198"/>
      <c r="T277" s="197" t="s">
        <v>39</v>
      </c>
      <c r="U277" s="198"/>
      <c r="V277" s="197" t="s">
        <v>40</v>
      </c>
      <c r="W277" s="198"/>
      <c r="X277" s="197" t="s">
        <v>41</v>
      </c>
      <c r="Y277" s="199" t="s">
        <v>42</v>
      </c>
      <c r="Z277" s="199" t="s">
        <v>176</v>
      </c>
      <c r="AA277" s="193"/>
      <c r="AB277" s="324" t="s">
        <v>1557</v>
      </c>
      <c r="AC277" s="325"/>
      <c r="AD277" s="194" t="s">
        <v>1558</v>
      </c>
      <c r="AE277" s="200" t="s">
        <v>2126</v>
      </c>
      <c r="AF277" s="198"/>
      <c r="AG277" s="197" t="s">
        <v>39</v>
      </c>
      <c r="AH277" s="198"/>
      <c r="AI277" s="197" t="s">
        <v>40</v>
      </c>
      <c r="AJ277" s="198"/>
      <c r="AK277" s="197" t="s">
        <v>41</v>
      </c>
      <c r="AL277" s="199" t="s">
        <v>42</v>
      </c>
      <c r="AM277" s="199" t="s">
        <v>176</v>
      </c>
      <c r="AN277" s="201"/>
      <c r="AO277" s="202"/>
    </row>
    <row r="278" spans="1:41" ht="13.5" customHeight="1">
      <c r="B278" s="204" t="str">
        <f t="shared" ref="B278:B308" si="58">IF(L278&gt;1,"●","")</f>
        <v/>
      </c>
      <c r="C278" s="205">
        <v>1</v>
      </c>
      <c r="D278" s="206" t="str">
        <f>B276&amp;"-"&amp;C278</f>
        <v>22-1</v>
      </c>
      <c r="E278" s="207" t="s">
        <v>25</v>
      </c>
      <c r="F278" s="208"/>
      <c r="G278" s="207">
        <f>IFERROR(VLOOKUP(D278,エリアマスタ!$C$2:$I$2239,5,FALSE),"")</f>
        <v>264</v>
      </c>
      <c r="H278" s="209"/>
      <c r="I278" s="207">
        <f>IFERROR(VLOOKUP(D278,エリアマスタ!$C$2:$I$2239,6,FALSE),"")</f>
        <v>119</v>
      </c>
      <c r="J278" s="209"/>
      <c r="K278" s="207">
        <f>IFERROR(VLOOKUP(D278,エリアマスタ!$C$2:$I$2239,7,FALSE),"")</f>
        <v>383</v>
      </c>
      <c r="L278" s="210">
        <f t="shared" ref="L278:L307" si="59">IF(OR(OR(AND(F278="●", H278="●"),AND(F278="●", J278="●")),AND(H278="●", J278="●")),"エラー",IF(F278="●",G278,0)+IF(H278="●",I278,0)+IF(J278="●",K278,0))</f>
        <v>0</v>
      </c>
      <c r="M278" s="211">
        <v>1</v>
      </c>
      <c r="N278" s="212"/>
      <c r="O278" s="213" t="str">
        <f>IF(Y278&gt;1,"●","")</f>
        <v/>
      </c>
      <c r="P278" s="205">
        <v>1</v>
      </c>
      <c r="Q278" s="206" t="str">
        <f>O276&amp;"-"&amp;P278</f>
        <v>23-1</v>
      </c>
      <c r="R278" s="207" t="s">
        <v>3220</v>
      </c>
      <c r="S278" s="209"/>
      <c r="T278" s="207">
        <f>IFERROR(VLOOKUP(Q278,エリアマスタ!$C$2:$I$2239,5,FALSE),"")</f>
        <v>214</v>
      </c>
      <c r="U278" s="208"/>
      <c r="V278" s="207">
        <f>IFERROR(VLOOKUP(Q278,エリアマスタ!$C$2:$I$2239,6,FALSE),"")</f>
        <v>62</v>
      </c>
      <c r="W278" s="209"/>
      <c r="X278" s="207">
        <f>IFERROR(VLOOKUP(Q278,エリアマスタ!$C$2:$I$2239,7,FALSE),"")</f>
        <v>276</v>
      </c>
      <c r="Y278" s="210">
        <f t="shared" ref="Y278:Y289" si="60">IF(OR(OR(AND(S278="●", U278="●"),AND(S278="●", W278="●")),AND(U278="●", W278="●")),"エラー",IF(S278="●",T278,0)+IF(U278="●",V278,0)+IF(W278="●",X278,0))</f>
        <v>0</v>
      </c>
      <c r="Z278" s="211">
        <v>1</v>
      </c>
      <c r="AA278" s="212"/>
      <c r="AB278" s="213" t="str">
        <f>IF(AL278&gt;1,"●","")</f>
        <v/>
      </c>
      <c r="AC278" s="205">
        <v>1</v>
      </c>
      <c r="AD278" s="206" t="str">
        <f>AB276&amp;"-"&amp;AC278</f>
        <v>51-1</v>
      </c>
      <c r="AE278" s="207" t="s">
        <v>807</v>
      </c>
      <c r="AF278" s="209"/>
      <c r="AG278" s="207">
        <f>IFERROR(VLOOKUP(AD278,エリアマスタ!$C$2:$I$2239,5,FALSE),"")</f>
        <v>243</v>
      </c>
      <c r="AH278" s="209"/>
      <c r="AI278" s="207">
        <f>IFERROR(VLOOKUP(AD278,エリアマスタ!$C$2:$I$2239,6,FALSE),"")</f>
        <v>166</v>
      </c>
      <c r="AJ278" s="208"/>
      <c r="AK278" s="207">
        <f>IFERROR(VLOOKUP(AD278,エリアマスタ!$C$2:$I$2239,7,FALSE),"")</f>
        <v>409</v>
      </c>
      <c r="AL278" s="214">
        <f t="shared" ref="AL278:AL308" si="61">IF(OR(OR(AND(AF278="●", AH278="●"),AND(AF278="●", AJ278="●")),AND(AH278="●", AJ278="●")),"エラー",IF(AF278="●",AG278,0)+IF(AH278="●",AI278,0)+IF(AJ278="●",AK278,0))</f>
        <v>0</v>
      </c>
      <c r="AM278" s="211">
        <v>1</v>
      </c>
    </row>
    <row r="279" spans="1:41" ht="13.5" customHeight="1">
      <c r="B279" s="204" t="str">
        <f t="shared" si="58"/>
        <v/>
      </c>
      <c r="C279" s="205">
        <v>2</v>
      </c>
      <c r="D279" s="206" t="str">
        <f>B276&amp;"-"&amp;C279</f>
        <v>22-2</v>
      </c>
      <c r="E279" s="207" t="s">
        <v>784</v>
      </c>
      <c r="F279" s="208"/>
      <c r="G279" s="207">
        <f>IFERROR(VLOOKUP(D279,エリアマスタ!$C$2:$I$2239,5,FALSE),"")</f>
        <v>175</v>
      </c>
      <c r="H279" s="209"/>
      <c r="I279" s="207">
        <f>IFERROR(VLOOKUP(D279,エリアマスタ!$C$2:$I$2239,6,FALSE),"")</f>
        <v>185</v>
      </c>
      <c r="J279" s="209"/>
      <c r="K279" s="207">
        <f>IFERROR(VLOOKUP(D279,エリアマスタ!$C$2:$I$2239,7,FALSE),"")</f>
        <v>360</v>
      </c>
      <c r="L279" s="210">
        <f t="shared" si="59"/>
        <v>0</v>
      </c>
      <c r="M279" s="215">
        <v>2</v>
      </c>
      <c r="N279" s="212"/>
      <c r="O279" s="213" t="str">
        <f>IF(Y279&gt;1,"●","")</f>
        <v/>
      </c>
      <c r="P279" s="205">
        <v>2</v>
      </c>
      <c r="Q279" s="206" t="str">
        <f>O276&amp;"-"&amp;P279</f>
        <v>23-2</v>
      </c>
      <c r="R279" s="207" t="s">
        <v>3221</v>
      </c>
      <c r="S279" s="209"/>
      <c r="T279" s="207">
        <f>IFERROR(VLOOKUP(Q279,エリアマスタ!$C$2:$I$2239,5,FALSE),"")</f>
        <v>221</v>
      </c>
      <c r="U279" s="209"/>
      <c r="V279" s="207">
        <f>IFERROR(VLOOKUP(Q279,エリアマスタ!$C$2:$I$2239,6,FALSE),"")</f>
        <v>60</v>
      </c>
      <c r="W279" s="209"/>
      <c r="X279" s="207">
        <f>IFERROR(VLOOKUP(Q279,エリアマスタ!$C$2:$I$2239,7,FALSE),"")</f>
        <v>281</v>
      </c>
      <c r="Y279" s="210">
        <f t="shared" si="60"/>
        <v>0</v>
      </c>
      <c r="Z279" s="215">
        <v>2</v>
      </c>
      <c r="AA279" s="212"/>
      <c r="AB279" s="213" t="str">
        <f>IF(AL279&gt;1,"●","")</f>
        <v/>
      </c>
      <c r="AC279" s="205">
        <v>2</v>
      </c>
      <c r="AD279" s="206" t="str">
        <f>AB276&amp;"-"&amp;AC279</f>
        <v>51-2</v>
      </c>
      <c r="AE279" s="207" t="s">
        <v>808</v>
      </c>
      <c r="AF279" s="209"/>
      <c r="AG279" s="207">
        <f>IFERROR(VLOOKUP(AD279,エリアマスタ!$C$2:$I$2239,5,FALSE),"")</f>
        <v>351</v>
      </c>
      <c r="AH279" s="209"/>
      <c r="AI279" s="207">
        <f>IFERROR(VLOOKUP(AD279,エリアマスタ!$C$2:$I$2239,6,FALSE),"")</f>
        <v>112</v>
      </c>
      <c r="AJ279" s="208"/>
      <c r="AK279" s="207">
        <f>IFERROR(VLOOKUP(AD279,エリアマスタ!$C$2:$I$2239,7,FALSE),"")</f>
        <v>463</v>
      </c>
      <c r="AL279" s="214">
        <f t="shared" si="61"/>
        <v>0</v>
      </c>
      <c r="AM279" s="215">
        <v>2</v>
      </c>
    </row>
    <row r="280" spans="1:41" ht="13.5" customHeight="1">
      <c r="B280" s="204" t="str">
        <f t="shared" si="58"/>
        <v/>
      </c>
      <c r="C280" s="205">
        <v>3</v>
      </c>
      <c r="D280" s="206" t="str">
        <f>B276&amp;"-"&amp;C280</f>
        <v>22-3</v>
      </c>
      <c r="E280" s="207" t="s">
        <v>785</v>
      </c>
      <c r="F280" s="208"/>
      <c r="G280" s="207">
        <f>IFERROR(VLOOKUP(D280,エリアマスタ!$C$2:$I$2239,5,FALSE),"")</f>
        <v>377</v>
      </c>
      <c r="H280" s="209"/>
      <c r="I280" s="207">
        <f>IFERROR(VLOOKUP(D280,エリアマスタ!$C$2:$I$2239,6,FALSE),"")</f>
        <v>120</v>
      </c>
      <c r="J280" s="209"/>
      <c r="K280" s="207">
        <f>IFERROR(VLOOKUP(D280,エリアマスタ!$C$2:$I$2239,7,FALSE),"")</f>
        <v>497</v>
      </c>
      <c r="L280" s="210">
        <f t="shared" si="59"/>
        <v>0</v>
      </c>
      <c r="M280" s="215">
        <v>3</v>
      </c>
      <c r="N280" s="212"/>
      <c r="O280" s="213" t="str">
        <f t="shared" ref="O280:O308" si="62">IF(Y280&gt;1,"●","")</f>
        <v/>
      </c>
      <c r="P280" s="205">
        <v>3</v>
      </c>
      <c r="Q280" s="206" t="str">
        <f>O276&amp;"-"&amp;P280</f>
        <v>23-3</v>
      </c>
      <c r="R280" s="207" t="s">
        <v>1418</v>
      </c>
      <c r="S280" s="209"/>
      <c r="T280" s="207">
        <f>IFERROR(VLOOKUP(Q280,エリアマスタ!$C$2:$I$2239,5,FALSE),"")</f>
        <v>210</v>
      </c>
      <c r="U280" s="209"/>
      <c r="V280" s="207">
        <f>IFERROR(VLOOKUP(Q280,エリアマスタ!$C$2:$I$2239,6,FALSE),"")</f>
        <v>14</v>
      </c>
      <c r="W280" s="209"/>
      <c r="X280" s="207">
        <f>IFERROR(VLOOKUP(Q280,エリアマスタ!$C$2:$I$2239,7,FALSE),"")</f>
        <v>224</v>
      </c>
      <c r="Y280" s="210">
        <f t="shared" si="60"/>
        <v>0</v>
      </c>
      <c r="Z280" s="215">
        <v>3</v>
      </c>
      <c r="AA280" s="212"/>
      <c r="AB280" s="213" t="str">
        <f t="shared" ref="AB280:AB308" si="63">IF(AL280&gt;1,"●","")</f>
        <v/>
      </c>
      <c r="AC280" s="205">
        <v>3</v>
      </c>
      <c r="AD280" s="206" t="str">
        <f>AB276&amp;"-"&amp;AC280</f>
        <v>51-3</v>
      </c>
      <c r="AE280" s="207" t="s">
        <v>809</v>
      </c>
      <c r="AF280" s="209"/>
      <c r="AG280" s="207">
        <f>IFERROR(VLOOKUP(AD280,エリアマスタ!$C$2:$I$2239,5,FALSE),"")</f>
        <v>290</v>
      </c>
      <c r="AH280" s="209"/>
      <c r="AI280" s="207">
        <f>IFERROR(VLOOKUP(AD280,エリアマスタ!$C$2:$I$2239,6,FALSE),"")</f>
        <v>265</v>
      </c>
      <c r="AJ280" s="208"/>
      <c r="AK280" s="207">
        <f>IFERROR(VLOOKUP(AD280,エリアマスタ!$C$2:$I$2239,7,FALSE),"")</f>
        <v>555</v>
      </c>
      <c r="AL280" s="214">
        <f t="shared" si="61"/>
        <v>0</v>
      </c>
      <c r="AM280" s="215">
        <v>3</v>
      </c>
    </row>
    <row r="281" spans="1:41" ht="13.5" customHeight="1">
      <c r="B281" s="204" t="str">
        <f t="shared" si="58"/>
        <v/>
      </c>
      <c r="C281" s="205">
        <v>4</v>
      </c>
      <c r="D281" s="206" t="str">
        <f>B276&amp;"-"&amp;C281</f>
        <v>22-4</v>
      </c>
      <c r="E281" s="207" t="s">
        <v>786</v>
      </c>
      <c r="F281" s="208"/>
      <c r="G281" s="207">
        <f>IFERROR(VLOOKUP(D281,エリアマスタ!$C$2:$I$2239,5,FALSE),"")</f>
        <v>363</v>
      </c>
      <c r="H281" s="209"/>
      <c r="I281" s="207">
        <f>IFERROR(VLOOKUP(D281,エリアマスタ!$C$2:$I$2239,6,FALSE),"")</f>
        <v>146</v>
      </c>
      <c r="J281" s="209"/>
      <c r="K281" s="207">
        <f>IFERROR(VLOOKUP(D281,エリアマスタ!$C$2:$I$2239,7,FALSE),"")</f>
        <v>509</v>
      </c>
      <c r="L281" s="210">
        <f t="shared" si="59"/>
        <v>0</v>
      </c>
      <c r="M281" s="211">
        <v>4</v>
      </c>
      <c r="N281" s="212"/>
      <c r="O281" s="213" t="str">
        <f t="shared" si="62"/>
        <v/>
      </c>
      <c r="P281" s="205">
        <v>6</v>
      </c>
      <c r="Q281" s="206" t="str">
        <f>O276&amp;"-"&amp;P281</f>
        <v>23-6</v>
      </c>
      <c r="R281" s="207" t="s">
        <v>3222</v>
      </c>
      <c r="S281" s="209"/>
      <c r="T281" s="207">
        <f>IFERROR(VLOOKUP(Q281,エリアマスタ!$C$2:$I$2239,5,FALSE),"")</f>
        <v>131</v>
      </c>
      <c r="U281" s="208"/>
      <c r="V281" s="207">
        <f>IFERROR(VLOOKUP(Q281,エリアマスタ!$C$2:$I$2239,6,FALSE),"")</f>
        <v>41</v>
      </c>
      <c r="W281" s="209"/>
      <c r="X281" s="207">
        <f>IFERROR(VLOOKUP(Q281,エリアマスタ!$C$2:$I$2239,7,FALSE),"")</f>
        <v>172</v>
      </c>
      <c r="Y281" s="210">
        <f t="shared" si="60"/>
        <v>0</v>
      </c>
      <c r="Z281" s="211">
        <v>4</v>
      </c>
      <c r="AA281" s="212"/>
      <c r="AB281" s="213" t="str">
        <f t="shared" si="63"/>
        <v/>
      </c>
      <c r="AC281" s="205">
        <v>4</v>
      </c>
      <c r="AD281" s="206" t="str">
        <f>AB276&amp;"-"&amp;AC281</f>
        <v>51-4</v>
      </c>
      <c r="AE281" s="207" t="s">
        <v>33</v>
      </c>
      <c r="AF281" s="209"/>
      <c r="AG281" s="207">
        <f>IFERROR(VLOOKUP(AD281,エリアマスタ!$C$2:$I$2239,5,FALSE),"")</f>
        <v>481</v>
      </c>
      <c r="AH281" s="209"/>
      <c r="AI281" s="207">
        <f>IFERROR(VLOOKUP(AD281,エリアマスタ!$C$2:$I$2239,6,FALSE),"")</f>
        <v>281</v>
      </c>
      <c r="AJ281" s="208"/>
      <c r="AK281" s="207">
        <f>IFERROR(VLOOKUP(AD281,エリアマスタ!$C$2:$I$2239,7,FALSE),"")</f>
        <v>762</v>
      </c>
      <c r="AL281" s="214">
        <f t="shared" si="61"/>
        <v>0</v>
      </c>
      <c r="AM281" s="211">
        <v>4</v>
      </c>
    </row>
    <row r="282" spans="1:41" ht="13.5" customHeight="1">
      <c r="B282" s="204" t="str">
        <f t="shared" si="58"/>
        <v/>
      </c>
      <c r="C282" s="205">
        <v>5</v>
      </c>
      <c r="D282" s="206" t="str">
        <f>B276&amp;"-"&amp;C282</f>
        <v>22-5</v>
      </c>
      <c r="E282" s="207" t="s">
        <v>26</v>
      </c>
      <c r="F282" s="208"/>
      <c r="G282" s="207">
        <f>IFERROR(VLOOKUP(D282,エリアマスタ!$C$2:$I$2239,5,FALSE),"")</f>
        <v>194</v>
      </c>
      <c r="H282" s="209"/>
      <c r="I282" s="207">
        <f>IFERROR(VLOOKUP(D282,エリアマスタ!$C$2:$I$2239,6,FALSE),"")</f>
        <v>100</v>
      </c>
      <c r="J282" s="209"/>
      <c r="K282" s="207">
        <f>IFERROR(VLOOKUP(D282,エリアマスタ!$C$2:$I$2239,7,FALSE),"")</f>
        <v>294</v>
      </c>
      <c r="L282" s="210">
        <f t="shared" si="59"/>
        <v>0</v>
      </c>
      <c r="M282" s="215">
        <v>5</v>
      </c>
      <c r="N282" s="212"/>
      <c r="O282" s="213" t="str">
        <f t="shared" si="62"/>
        <v/>
      </c>
      <c r="P282" s="205">
        <v>8</v>
      </c>
      <c r="Q282" s="206" t="str">
        <f>O276&amp;"-"&amp;P282</f>
        <v>23-8</v>
      </c>
      <c r="R282" s="207" t="s">
        <v>3223</v>
      </c>
      <c r="S282" s="209"/>
      <c r="T282" s="207">
        <f>IFERROR(VLOOKUP(Q282,エリアマスタ!$C$2:$I$2239,5,FALSE),"")</f>
        <v>140</v>
      </c>
      <c r="U282" s="208"/>
      <c r="V282" s="207">
        <f>IFERROR(VLOOKUP(Q282,エリアマスタ!$C$2:$I$2239,6,FALSE),"")</f>
        <v>125</v>
      </c>
      <c r="W282" s="209"/>
      <c r="X282" s="207">
        <f>IFERROR(VLOOKUP(Q282,エリアマスタ!$C$2:$I$2239,7,FALSE),"")</f>
        <v>265</v>
      </c>
      <c r="Y282" s="210">
        <f t="shared" si="60"/>
        <v>0</v>
      </c>
      <c r="Z282" s="215">
        <v>5</v>
      </c>
      <c r="AA282" s="212"/>
      <c r="AB282" s="213" t="str">
        <f t="shared" si="63"/>
        <v/>
      </c>
      <c r="AC282" s="205">
        <v>5</v>
      </c>
      <c r="AD282" s="206" t="str">
        <f>AB276&amp;"-"&amp;AC282</f>
        <v>51-5</v>
      </c>
      <c r="AE282" s="207" t="s">
        <v>810</v>
      </c>
      <c r="AF282" s="209"/>
      <c r="AG282" s="207">
        <f>IFERROR(VLOOKUP(AD282,エリアマスタ!$C$2:$I$2239,5,FALSE),"")</f>
        <v>237</v>
      </c>
      <c r="AH282" s="209"/>
      <c r="AI282" s="207">
        <f>IFERROR(VLOOKUP(AD282,エリアマスタ!$C$2:$I$2239,6,FALSE),"")</f>
        <v>409</v>
      </c>
      <c r="AJ282" s="208"/>
      <c r="AK282" s="207">
        <f>IFERROR(VLOOKUP(AD282,エリアマスタ!$C$2:$I$2239,7,FALSE),"")</f>
        <v>646</v>
      </c>
      <c r="AL282" s="214">
        <f t="shared" si="61"/>
        <v>0</v>
      </c>
      <c r="AM282" s="215">
        <v>5</v>
      </c>
    </row>
    <row r="283" spans="1:41" ht="13.5" customHeight="1">
      <c r="B283" s="204" t="str">
        <f t="shared" si="58"/>
        <v/>
      </c>
      <c r="C283" s="205">
        <v>6</v>
      </c>
      <c r="D283" s="206" t="str">
        <f>B276&amp;"-"&amp;C283</f>
        <v>22-6</v>
      </c>
      <c r="E283" s="207" t="s">
        <v>27</v>
      </c>
      <c r="F283" s="208"/>
      <c r="G283" s="207">
        <f>IFERROR(VLOOKUP(D283,エリアマスタ!$C$2:$I$2239,5,FALSE),"")</f>
        <v>225</v>
      </c>
      <c r="H283" s="209"/>
      <c r="I283" s="207">
        <f>IFERROR(VLOOKUP(D283,エリアマスタ!$C$2:$I$2239,6,FALSE),"")</f>
        <v>123</v>
      </c>
      <c r="J283" s="209"/>
      <c r="K283" s="207">
        <f>IFERROR(VLOOKUP(D283,エリアマスタ!$C$2:$I$2239,7,FALSE),"")</f>
        <v>348</v>
      </c>
      <c r="L283" s="210">
        <f t="shared" si="59"/>
        <v>0</v>
      </c>
      <c r="M283" s="215">
        <v>6</v>
      </c>
      <c r="N283" s="212"/>
      <c r="O283" s="213" t="str">
        <f t="shared" si="62"/>
        <v/>
      </c>
      <c r="P283" s="205">
        <v>11</v>
      </c>
      <c r="Q283" s="206" t="str">
        <f>O276&amp;"-"&amp;P283</f>
        <v>23-11</v>
      </c>
      <c r="R283" s="207" t="s">
        <v>3224</v>
      </c>
      <c r="S283" s="209"/>
      <c r="T283" s="207">
        <f>IFERROR(VLOOKUP(Q283,エリアマスタ!$C$2:$I$2239,5,FALSE),"")</f>
        <v>192</v>
      </c>
      <c r="U283" s="208"/>
      <c r="V283" s="207">
        <f>IFERROR(VLOOKUP(Q283,エリアマスタ!$C$2:$I$2239,6,FALSE),"")</f>
        <v>156</v>
      </c>
      <c r="W283" s="209"/>
      <c r="X283" s="207">
        <f>IFERROR(VLOOKUP(Q283,エリアマスタ!$C$2:$I$2239,7,FALSE),"")</f>
        <v>348</v>
      </c>
      <c r="Y283" s="210">
        <f t="shared" si="60"/>
        <v>0</v>
      </c>
      <c r="Z283" s="215">
        <v>6</v>
      </c>
      <c r="AA283" s="212"/>
      <c r="AB283" s="213" t="str">
        <f t="shared" si="63"/>
        <v/>
      </c>
      <c r="AC283" s="205">
        <v>6</v>
      </c>
      <c r="AD283" s="206" t="str">
        <f>AB276&amp;"-"&amp;AC283</f>
        <v>51-6</v>
      </c>
      <c r="AE283" s="207" t="s">
        <v>34</v>
      </c>
      <c r="AF283" s="209"/>
      <c r="AG283" s="207">
        <f>IFERROR(VLOOKUP(AD283,エリアマスタ!$C$2:$I$2239,5,FALSE),"")</f>
        <v>157</v>
      </c>
      <c r="AH283" s="209"/>
      <c r="AI283" s="207">
        <f>IFERROR(VLOOKUP(AD283,エリアマスタ!$C$2:$I$2239,6,FALSE),"")</f>
        <v>89</v>
      </c>
      <c r="AJ283" s="208"/>
      <c r="AK283" s="207">
        <f>IFERROR(VLOOKUP(AD283,エリアマスタ!$C$2:$I$2239,7,FALSE),"")</f>
        <v>246</v>
      </c>
      <c r="AL283" s="214">
        <f t="shared" si="61"/>
        <v>0</v>
      </c>
      <c r="AM283" s="215">
        <v>6</v>
      </c>
    </row>
    <row r="284" spans="1:41" ht="13.5" customHeight="1">
      <c r="B284" s="204" t="str">
        <f t="shared" si="58"/>
        <v/>
      </c>
      <c r="C284" s="205">
        <v>7</v>
      </c>
      <c r="D284" s="206" t="str">
        <f>B276&amp;"-"&amp;C284</f>
        <v>22-7</v>
      </c>
      <c r="E284" s="207" t="s">
        <v>787</v>
      </c>
      <c r="F284" s="208"/>
      <c r="G284" s="207">
        <f>IFERROR(VLOOKUP(D284,エリアマスタ!$C$2:$I$2239,5,FALSE),"")</f>
        <v>165</v>
      </c>
      <c r="H284" s="209"/>
      <c r="I284" s="207">
        <f>IFERROR(VLOOKUP(D284,エリアマスタ!$C$2:$I$2239,6,FALSE),"")</f>
        <v>310</v>
      </c>
      <c r="J284" s="209"/>
      <c r="K284" s="207">
        <f>IFERROR(VLOOKUP(D284,エリアマスタ!$C$2:$I$2239,7,FALSE),"")</f>
        <v>475</v>
      </c>
      <c r="L284" s="210">
        <f t="shared" si="59"/>
        <v>0</v>
      </c>
      <c r="M284" s="211">
        <v>7</v>
      </c>
      <c r="N284" s="212"/>
      <c r="O284" s="213" t="str">
        <f t="shared" si="62"/>
        <v/>
      </c>
      <c r="P284" s="205">
        <v>17</v>
      </c>
      <c r="Q284" s="206" t="str">
        <f>O276&amp;"-"&amp;P284</f>
        <v>23-17</v>
      </c>
      <c r="R284" s="207" t="s">
        <v>3225</v>
      </c>
      <c r="S284" s="209"/>
      <c r="T284" s="207">
        <f>IFERROR(VLOOKUP(Q284,エリアマスタ!$C$2:$I$2239,5,FALSE),"")</f>
        <v>93</v>
      </c>
      <c r="U284" s="208"/>
      <c r="V284" s="207">
        <f>IFERROR(VLOOKUP(Q284,エリアマスタ!$C$2:$I$2239,6,FALSE),"")</f>
        <v>87</v>
      </c>
      <c r="W284" s="209"/>
      <c r="X284" s="207">
        <f>IFERROR(VLOOKUP(Q284,エリアマスタ!$C$2:$I$2239,7,FALSE),"")</f>
        <v>180</v>
      </c>
      <c r="Y284" s="210">
        <f t="shared" si="60"/>
        <v>0</v>
      </c>
      <c r="Z284" s="211">
        <v>7</v>
      </c>
      <c r="AA284" s="212"/>
      <c r="AB284" s="213" t="str">
        <f t="shared" si="63"/>
        <v/>
      </c>
      <c r="AC284" s="205">
        <v>7</v>
      </c>
      <c r="AD284" s="206" t="str">
        <f>AB276&amp;"-"&amp;AC284</f>
        <v>51-7</v>
      </c>
      <c r="AE284" s="207" t="s">
        <v>35</v>
      </c>
      <c r="AF284" s="209"/>
      <c r="AG284" s="207">
        <f>IFERROR(VLOOKUP(AD284,エリアマスタ!$C$2:$I$2239,5,FALSE),"")</f>
        <v>256</v>
      </c>
      <c r="AH284" s="209"/>
      <c r="AI284" s="207">
        <f>IFERROR(VLOOKUP(AD284,エリアマスタ!$C$2:$I$2239,6,FALSE),"")</f>
        <v>153</v>
      </c>
      <c r="AJ284" s="208"/>
      <c r="AK284" s="207">
        <f>IFERROR(VLOOKUP(AD284,エリアマスタ!$C$2:$I$2239,7,FALSE),"")</f>
        <v>409</v>
      </c>
      <c r="AL284" s="214">
        <f t="shared" si="61"/>
        <v>0</v>
      </c>
      <c r="AM284" s="211">
        <v>7</v>
      </c>
    </row>
    <row r="285" spans="1:41" ht="13.5" customHeight="1">
      <c r="B285" s="204" t="str">
        <f t="shared" si="58"/>
        <v/>
      </c>
      <c r="C285" s="205">
        <v>8</v>
      </c>
      <c r="D285" s="206" t="str">
        <f>B276&amp;"-"&amp;C285</f>
        <v>22-8</v>
      </c>
      <c r="E285" s="207" t="s">
        <v>788</v>
      </c>
      <c r="F285" s="208"/>
      <c r="G285" s="207">
        <f>IFERROR(VLOOKUP(D285,エリアマスタ!$C$2:$I$2239,5,FALSE),"")</f>
        <v>315</v>
      </c>
      <c r="H285" s="209"/>
      <c r="I285" s="207">
        <f>IFERROR(VLOOKUP(D285,エリアマスタ!$C$2:$I$2239,6,FALSE),"")</f>
        <v>101</v>
      </c>
      <c r="J285" s="209"/>
      <c r="K285" s="207">
        <f>IFERROR(VLOOKUP(D285,エリアマスタ!$C$2:$I$2239,7,FALSE),"")</f>
        <v>416</v>
      </c>
      <c r="L285" s="210">
        <f t="shared" si="59"/>
        <v>0</v>
      </c>
      <c r="M285" s="215">
        <v>8</v>
      </c>
      <c r="N285" s="212"/>
      <c r="O285" s="213" t="str">
        <f t="shared" si="62"/>
        <v/>
      </c>
      <c r="P285" s="205">
        <v>21</v>
      </c>
      <c r="Q285" s="206" t="str">
        <f>O276&amp;"-"&amp;P285</f>
        <v>23-21</v>
      </c>
      <c r="R285" s="216" t="s">
        <v>250</v>
      </c>
      <c r="S285" s="209"/>
      <c r="T285" s="207">
        <f>IFERROR(VLOOKUP(Q285,エリアマスタ!$C$2:$I$2239,5,FALSE),"")</f>
        <v>233</v>
      </c>
      <c r="U285" s="208"/>
      <c r="V285" s="207">
        <f>IFERROR(VLOOKUP(Q285,エリアマスタ!$C$2:$I$2239,6,FALSE),"")</f>
        <v>134</v>
      </c>
      <c r="W285" s="209"/>
      <c r="X285" s="207">
        <f>IFERROR(VLOOKUP(Q285,エリアマスタ!$C$2:$I$2239,7,FALSE),"")</f>
        <v>367</v>
      </c>
      <c r="Y285" s="210">
        <f t="shared" si="60"/>
        <v>0</v>
      </c>
      <c r="Z285" s="215">
        <v>8</v>
      </c>
      <c r="AA285" s="212"/>
      <c r="AB285" s="213" t="str">
        <f t="shared" si="63"/>
        <v/>
      </c>
      <c r="AC285" s="205">
        <v>8</v>
      </c>
      <c r="AD285" s="206" t="str">
        <f>AB276&amp;"-"&amp;AC285</f>
        <v>51-8</v>
      </c>
      <c r="AE285" s="207" t="s">
        <v>811</v>
      </c>
      <c r="AF285" s="209"/>
      <c r="AG285" s="207">
        <f>IFERROR(VLOOKUP(AD285,エリアマスタ!$C$2:$I$2239,5,FALSE),"")</f>
        <v>58</v>
      </c>
      <c r="AH285" s="209"/>
      <c r="AI285" s="207">
        <f>IFERROR(VLOOKUP(AD285,エリアマスタ!$C$2:$I$2239,6,FALSE),"")</f>
        <v>145</v>
      </c>
      <c r="AJ285" s="208"/>
      <c r="AK285" s="207">
        <f>IFERROR(VLOOKUP(AD285,エリアマスタ!$C$2:$I$2239,7,FALSE),"")</f>
        <v>203</v>
      </c>
      <c r="AL285" s="214">
        <f t="shared" si="61"/>
        <v>0</v>
      </c>
      <c r="AM285" s="215">
        <v>8</v>
      </c>
    </row>
    <row r="286" spans="1:41" ht="13.5" customHeight="1">
      <c r="B286" s="204" t="str">
        <f t="shared" si="58"/>
        <v/>
      </c>
      <c r="C286" s="205">
        <v>9</v>
      </c>
      <c r="D286" s="206" t="str">
        <f>B276&amp;"-"&amp;C286</f>
        <v>22-9</v>
      </c>
      <c r="E286" s="207" t="s">
        <v>789</v>
      </c>
      <c r="F286" s="208"/>
      <c r="G286" s="207">
        <f>IFERROR(VLOOKUP(D286,エリアマスタ!$C$2:$I$2239,5,FALSE),"")</f>
        <v>209</v>
      </c>
      <c r="H286" s="209"/>
      <c r="I286" s="207">
        <f>IFERROR(VLOOKUP(D286,エリアマスタ!$C$2:$I$2239,6,FALSE),"")</f>
        <v>32</v>
      </c>
      <c r="J286" s="209"/>
      <c r="K286" s="207">
        <f>IFERROR(VLOOKUP(D286,エリアマスタ!$C$2:$I$2239,7,FALSE),"")</f>
        <v>241</v>
      </c>
      <c r="L286" s="210">
        <f t="shared" si="59"/>
        <v>0</v>
      </c>
      <c r="M286" s="215">
        <v>9</v>
      </c>
      <c r="N286" s="212"/>
      <c r="O286" s="213" t="str">
        <f t="shared" si="62"/>
        <v/>
      </c>
      <c r="P286" s="205">
        <v>22</v>
      </c>
      <c r="Q286" s="206" t="str">
        <f>O276&amp;"-"&amp;P286</f>
        <v>23-22</v>
      </c>
      <c r="R286" s="207" t="s">
        <v>3226</v>
      </c>
      <c r="S286" s="209"/>
      <c r="T286" s="207">
        <f>IFERROR(VLOOKUP(Q286,エリアマスタ!$C$2:$I$2239,5,FALSE),"")</f>
        <v>302</v>
      </c>
      <c r="U286" s="208"/>
      <c r="V286" s="207">
        <f>IFERROR(VLOOKUP(Q286,エリアマスタ!$C$2:$I$2239,6,FALSE),"")</f>
        <v>234</v>
      </c>
      <c r="W286" s="209"/>
      <c r="X286" s="207">
        <f>IFERROR(VLOOKUP(Q286,エリアマスタ!$C$2:$I$2239,7,FALSE),"")</f>
        <v>536</v>
      </c>
      <c r="Y286" s="210">
        <f t="shared" si="60"/>
        <v>0</v>
      </c>
      <c r="Z286" s="215">
        <v>9</v>
      </c>
      <c r="AA286" s="212"/>
      <c r="AB286" s="213" t="str">
        <f t="shared" si="63"/>
        <v/>
      </c>
      <c r="AC286" s="205">
        <v>9</v>
      </c>
      <c r="AD286" s="206" t="str">
        <f>AB276&amp;"-"&amp;AC286</f>
        <v>51-9</v>
      </c>
      <c r="AE286" s="207" t="s">
        <v>811</v>
      </c>
      <c r="AF286" s="209"/>
      <c r="AG286" s="207">
        <f>IFERROR(VLOOKUP(AD286,エリアマスタ!$C$2:$I$2239,5,FALSE),"")</f>
        <v>116</v>
      </c>
      <c r="AH286" s="209"/>
      <c r="AI286" s="207">
        <f>IFERROR(VLOOKUP(AD286,エリアマスタ!$C$2:$I$2239,6,FALSE),"")</f>
        <v>705</v>
      </c>
      <c r="AJ286" s="208"/>
      <c r="AK286" s="207">
        <f>IFERROR(VLOOKUP(AD286,エリアマスタ!$C$2:$I$2239,7,FALSE),"")</f>
        <v>821</v>
      </c>
      <c r="AL286" s="214">
        <f t="shared" si="61"/>
        <v>0</v>
      </c>
      <c r="AM286" s="215">
        <v>9</v>
      </c>
    </row>
    <row r="287" spans="1:41" ht="13.5" customHeight="1">
      <c r="B287" s="204" t="str">
        <f t="shared" si="58"/>
        <v/>
      </c>
      <c r="C287" s="205">
        <v>10</v>
      </c>
      <c r="D287" s="206" t="str">
        <f>B276&amp;"-"&amp;C287</f>
        <v>22-10</v>
      </c>
      <c r="E287" s="207" t="s">
        <v>790</v>
      </c>
      <c r="F287" s="208"/>
      <c r="G287" s="207">
        <f>IFERROR(VLOOKUP(D287,エリアマスタ!$C$2:$I$2239,5,FALSE),"")</f>
        <v>103</v>
      </c>
      <c r="H287" s="209"/>
      <c r="I287" s="207">
        <f>IFERROR(VLOOKUP(D287,エリアマスタ!$C$2:$I$2239,6,FALSE),"")</f>
        <v>91</v>
      </c>
      <c r="J287" s="209"/>
      <c r="K287" s="207">
        <f>IFERROR(VLOOKUP(D287,エリアマスタ!$C$2:$I$2239,7,FALSE),"")</f>
        <v>194</v>
      </c>
      <c r="L287" s="210">
        <f t="shared" si="59"/>
        <v>0</v>
      </c>
      <c r="M287" s="211">
        <v>10</v>
      </c>
      <c r="N287" s="212"/>
      <c r="O287" s="213" t="str">
        <f t="shared" si="62"/>
        <v/>
      </c>
      <c r="P287" s="205">
        <v>24</v>
      </c>
      <c r="Q287" s="206" t="str">
        <f>O276&amp;"-"&amp;P287</f>
        <v>23-24</v>
      </c>
      <c r="R287" s="207" t="s">
        <v>3227</v>
      </c>
      <c r="S287" s="209"/>
      <c r="T287" s="207">
        <f>IFERROR(VLOOKUP(Q287,エリアマスタ!$C$2:$I$2239,5,FALSE),"")</f>
        <v>223</v>
      </c>
      <c r="U287" s="208"/>
      <c r="V287" s="207">
        <f>IFERROR(VLOOKUP(Q287,エリアマスタ!$C$2:$I$2239,6,FALSE),"")</f>
        <v>63</v>
      </c>
      <c r="W287" s="209"/>
      <c r="X287" s="207">
        <f>IFERROR(VLOOKUP(Q287,エリアマスタ!$C$2:$I$2239,7,FALSE),"")</f>
        <v>286</v>
      </c>
      <c r="Y287" s="210">
        <f t="shared" si="60"/>
        <v>0</v>
      </c>
      <c r="Z287" s="211">
        <v>10</v>
      </c>
      <c r="AA287" s="212"/>
      <c r="AB287" s="213" t="str">
        <f t="shared" si="63"/>
        <v/>
      </c>
      <c r="AC287" s="205">
        <v>10</v>
      </c>
      <c r="AD287" s="206" t="str">
        <f>AB276&amp;"-"&amp;AC287</f>
        <v>51-10</v>
      </c>
      <c r="AE287" s="207" t="s">
        <v>812</v>
      </c>
      <c r="AF287" s="209"/>
      <c r="AG287" s="207">
        <f>IFERROR(VLOOKUP(AD287,エリアマスタ!$C$2:$I$2239,5,FALSE),"")</f>
        <v>382</v>
      </c>
      <c r="AH287" s="209"/>
      <c r="AI287" s="207">
        <f>IFERROR(VLOOKUP(AD287,エリアマスタ!$C$2:$I$2239,6,FALSE),"")</f>
        <v>324</v>
      </c>
      <c r="AJ287" s="208"/>
      <c r="AK287" s="207">
        <f>IFERROR(VLOOKUP(AD287,エリアマスタ!$C$2:$I$2239,7,FALSE),"")</f>
        <v>706</v>
      </c>
      <c r="AL287" s="214">
        <f t="shared" si="61"/>
        <v>0</v>
      </c>
      <c r="AM287" s="211">
        <v>10</v>
      </c>
    </row>
    <row r="288" spans="1:41" ht="13.5" customHeight="1">
      <c r="B288" s="204" t="str">
        <f t="shared" si="58"/>
        <v/>
      </c>
      <c r="C288" s="205">
        <v>11</v>
      </c>
      <c r="D288" s="206" t="str">
        <f>B276&amp;"-"&amp;C288</f>
        <v>22-11</v>
      </c>
      <c r="E288" s="207" t="s">
        <v>791</v>
      </c>
      <c r="F288" s="208"/>
      <c r="G288" s="207">
        <f>IFERROR(VLOOKUP(D288,エリアマスタ!$C$2:$I$2239,5,FALSE),"")</f>
        <v>208</v>
      </c>
      <c r="H288" s="209"/>
      <c r="I288" s="207">
        <f>IFERROR(VLOOKUP(D288,エリアマスタ!$C$2:$I$2239,6,FALSE),"")</f>
        <v>120</v>
      </c>
      <c r="J288" s="209"/>
      <c r="K288" s="207">
        <f>IFERROR(VLOOKUP(D288,エリアマスタ!$C$2:$I$2239,7,FALSE),"")</f>
        <v>328</v>
      </c>
      <c r="L288" s="210">
        <f t="shared" si="59"/>
        <v>0</v>
      </c>
      <c r="M288" s="215">
        <v>11</v>
      </c>
      <c r="N288" s="212"/>
      <c r="O288" s="213" t="str">
        <f t="shared" si="62"/>
        <v/>
      </c>
      <c r="P288" s="205">
        <v>26</v>
      </c>
      <c r="Q288" s="206" t="str">
        <f>O276&amp;"-"&amp;P288</f>
        <v>23-26</v>
      </c>
      <c r="R288" s="207" t="s">
        <v>3228</v>
      </c>
      <c r="S288" s="209"/>
      <c r="T288" s="207">
        <f>IFERROR(VLOOKUP(Q288,エリアマスタ!$C$2:$I$2239,5,FALSE),"")</f>
        <v>179</v>
      </c>
      <c r="U288" s="208"/>
      <c r="V288" s="207">
        <f>IFERROR(VLOOKUP(Q288,エリアマスタ!$C$2:$I$2239,6,FALSE),"")</f>
        <v>48</v>
      </c>
      <c r="W288" s="209"/>
      <c r="X288" s="207">
        <f>IFERROR(VLOOKUP(Q288,エリアマスタ!$C$2:$I$2239,7,FALSE),"")</f>
        <v>227</v>
      </c>
      <c r="Y288" s="210">
        <f t="shared" si="60"/>
        <v>0</v>
      </c>
      <c r="Z288" s="215">
        <v>11</v>
      </c>
      <c r="AA288" s="212"/>
      <c r="AB288" s="213" t="str">
        <f t="shared" si="63"/>
        <v/>
      </c>
      <c r="AC288" s="205">
        <v>11</v>
      </c>
      <c r="AD288" s="206" t="str">
        <f>AB276&amp;"-"&amp;AC288</f>
        <v>51-11</v>
      </c>
      <c r="AE288" s="207" t="s">
        <v>36</v>
      </c>
      <c r="AF288" s="209"/>
      <c r="AG288" s="207">
        <f>IFERROR(VLOOKUP(AD288,エリアマスタ!$C$2:$I$2239,5,FALSE),"")</f>
        <v>80</v>
      </c>
      <c r="AH288" s="209"/>
      <c r="AI288" s="207">
        <f>IFERROR(VLOOKUP(AD288,エリアマスタ!$C$2:$I$2239,6,FALSE),"")</f>
        <v>483</v>
      </c>
      <c r="AJ288" s="208"/>
      <c r="AK288" s="207">
        <f>IFERROR(VLOOKUP(AD288,エリアマスタ!$C$2:$I$2239,7,FALSE),"")</f>
        <v>563</v>
      </c>
      <c r="AL288" s="214">
        <f t="shared" si="61"/>
        <v>0</v>
      </c>
      <c r="AM288" s="215">
        <v>11</v>
      </c>
    </row>
    <row r="289" spans="1:40" ht="13.5" customHeight="1">
      <c r="A289" s="217"/>
      <c r="B289" s="204" t="str">
        <f t="shared" si="58"/>
        <v/>
      </c>
      <c r="C289" s="205">
        <v>12</v>
      </c>
      <c r="D289" s="206" t="str">
        <f>B276&amp;"-"&amp;C289</f>
        <v>22-12</v>
      </c>
      <c r="E289" s="207" t="s">
        <v>28</v>
      </c>
      <c r="F289" s="208"/>
      <c r="G289" s="207">
        <f>IFERROR(VLOOKUP(D289,エリアマスタ!$C$2:$I$2239,5,FALSE),"")</f>
        <v>170</v>
      </c>
      <c r="H289" s="209"/>
      <c r="I289" s="207">
        <f>IFERROR(VLOOKUP(D289,エリアマスタ!$C$2:$I$2239,6,FALSE),"")</f>
        <v>94</v>
      </c>
      <c r="J289" s="209"/>
      <c r="K289" s="207">
        <f>IFERROR(VLOOKUP(D289,エリアマスタ!$C$2:$I$2239,7,FALSE),"")</f>
        <v>264</v>
      </c>
      <c r="L289" s="210">
        <f t="shared" si="59"/>
        <v>0</v>
      </c>
      <c r="M289" s="215">
        <v>12</v>
      </c>
      <c r="N289" s="218"/>
      <c r="O289" s="213" t="str">
        <f t="shared" si="62"/>
        <v/>
      </c>
      <c r="P289" s="205">
        <v>29</v>
      </c>
      <c r="Q289" s="206" t="str">
        <f>O276&amp;"-"&amp;P289</f>
        <v>23-29</v>
      </c>
      <c r="R289" s="207" t="s">
        <v>804</v>
      </c>
      <c r="S289" s="209"/>
      <c r="T289" s="207">
        <f>IFERROR(VLOOKUP(Q289,エリアマスタ!$C$2:$I$2239,5,FALSE),"")</f>
        <v>384</v>
      </c>
      <c r="U289" s="208"/>
      <c r="V289" s="207">
        <f>IFERROR(VLOOKUP(Q289,エリアマスタ!$C$2:$I$2239,6,FALSE),"")</f>
        <v>154</v>
      </c>
      <c r="W289" s="209"/>
      <c r="X289" s="207">
        <f>IFERROR(VLOOKUP(Q289,エリアマスタ!$C$2:$I$2239,7,FALSE),"")</f>
        <v>538</v>
      </c>
      <c r="Y289" s="210">
        <f t="shared" si="60"/>
        <v>0</v>
      </c>
      <c r="Z289" s="215">
        <v>12</v>
      </c>
      <c r="AA289" s="218"/>
      <c r="AB289" s="213" t="str">
        <f t="shared" si="63"/>
        <v/>
      </c>
      <c r="AC289" s="205">
        <v>12</v>
      </c>
      <c r="AD289" s="206" t="str">
        <f>AB276&amp;"-"&amp;AC289</f>
        <v>51-12</v>
      </c>
      <c r="AE289" s="207" t="s">
        <v>37</v>
      </c>
      <c r="AF289" s="209"/>
      <c r="AG289" s="207">
        <f>IFERROR(VLOOKUP(AD289,エリアマスタ!$C$2:$I$2239,5,FALSE),"")</f>
        <v>285</v>
      </c>
      <c r="AH289" s="209"/>
      <c r="AI289" s="207">
        <f>IFERROR(VLOOKUP(AD289,エリアマスタ!$C$2:$I$2239,6,FALSE),"")</f>
        <v>509</v>
      </c>
      <c r="AJ289" s="208"/>
      <c r="AK289" s="207">
        <f>IFERROR(VLOOKUP(AD289,エリアマスタ!$C$2:$I$2239,7,FALSE),"")</f>
        <v>794</v>
      </c>
      <c r="AL289" s="214">
        <f t="shared" si="61"/>
        <v>0</v>
      </c>
      <c r="AM289" s="215">
        <v>12</v>
      </c>
    </row>
    <row r="290" spans="1:40" ht="13.5" customHeight="1">
      <c r="A290" s="183"/>
      <c r="B290" s="204" t="str">
        <f t="shared" si="58"/>
        <v/>
      </c>
      <c r="C290" s="205">
        <v>13</v>
      </c>
      <c r="D290" s="206" t="str">
        <f>B276&amp;"-"&amp;C290</f>
        <v>22-13</v>
      </c>
      <c r="E290" s="207" t="s">
        <v>792</v>
      </c>
      <c r="F290" s="208"/>
      <c r="G290" s="207">
        <f>IFERROR(VLOOKUP(D290,エリアマスタ!$C$2:$I$2239,5,FALSE),"")</f>
        <v>284</v>
      </c>
      <c r="H290" s="209"/>
      <c r="I290" s="207">
        <f>IFERROR(VLOOKUP(D290,エリアマスタ!$C$2:$I$2239,6,FALSE),"")</f>
        <v>194</v>
      </c>
      <c r="J290" s="209"/>
      <c r="K290" s="207">
        <f>IFERROR(VLOOKUP(D290,エリアマスタ!$C$2:$I$2239,7,FALSE),"")</f>
        <v>478</v>
      </c>
      <c r="L290" s="210">
        <f t="shared" si="59"/>
        <v>0</v>
      </c>
      <c r="M290" s="211">
        <v>13</v>
      </c>
      <c r="N290" s="212"/>
      <c r="O290" s="213" t="str">
        <f t="shared" si="62"/>
        <v/>
      </c>
      <c r="P290" s="205"/>
      <c r="Q290" s="206"/>
      <c r="R290" s="207"/>
      <c r="S290" s="209"/>
      <c r="T290" s="207"/>
      <c r="U290" s="208"/>
      <c r="V290" s="207"/>
      <c r="W290" s="209"/>
      <c r="X290" s="207"/>
      <c r="Y290" s="210"/>
      <c r="Z290" s="211">
        <v>13</v>
      </c>
      <c r="AA290" s="212"/>
      <c r="AB290" s="213" t="str">
        <f t="shared" si="63"/>
        <v/>
      </c>
      <c r="AC290" s="205">
        <v>13</v>
      </c>
      <c r="AD290" s="206" t="str">
        <f>AB276&amp;"-"&amp;AC290</f>
        <v>51-13</v>
      </c>
      <c r="AE290" s="207" t="s">
        <v>38</v>
      </c>
      <c r="AF290" s="209"/>
      <c r="AG290" s="207">
        <f>IFERROR(VLOOKUP(AD290,エリアマスタ!$C$2:$I$2239,5,FALSE),"")</f>
        <v>308</v>
      </c>
      <c r="AH290" s="209"/>
      <c r="AI290" s="207">
        <f>IFERROR(VLOOKUP(AD290,エリアマスタ!$C$2:$I$2239,6,FALSE),"")</f>
        <v>343</v>
      </c>
      <c r="AJ290" s="208"/>
      <c r="AK290" s="207">
        <f>IFERROR(VLOOKUP(AD290,エリアマスタ!$C$2:$I$2239,7,FALSE),"")</f>
        <v>651</v>
      </c>
      <c r="AL290" s="214">
        <f t="shared" si="61"/>
        <v>0</v>
      </c>
      <c r="AM290" s="211">
        <v>13</v>
      </c>
      <c r="AN290" s="183"/>
    </row>
    <row r="291" spans="1:40" ht="13.5" customHeight="1">
      <c r="A291" s="219"/>
      <c r="B291" s="204" t="str">
        <f t="shared" si="58"/>
        <v/>
      </c>
      <c r="C291" s="205">
        <v>14</v>
      </c>
      <c r="D291" s="206" t="str">
        <f>B276&amp;"-"&amp;C291</f>
        <v>22-14</v>
      </c>
      <c r="E291" s="207" t="s">
        <v>793</v>
      </c>
      <c r="F291" s="208"/>
      <c r="G291" s="207">
        <f>IFERROR(VLOOKUP(D291,エリアマスタ!$C$2:$I$2239,5,FALSE),"")</f>
        <v>254</v>
      </c>
      <c r="H291" s="209"/>
      <c r="I291" s="207">
        <f>IFERROR(VLOOKUP(D291,エリアマスタ!$C$2:$I$2239,6,FALSE),"")</f>
        <v>223</v>
      </c>
      <c r="J291" s="209"/>
      <c r="K291" s="207">
        <f>IFERROR(VLOOKUP(D291,エリアマスタ!$C$2:$I$2239,7,FALSE),"")</f>
        <v>477</v>
      </c>
      <c r="L291" s="210">
        <f t="shared" si="59"/>
        <v>0</v>
      </c>
      <c r="M291" s="215">
        <v>14</v>
      </c>
      <c r="N291" s="212"/>
      <c r="O291" s="213" t="str">
        <f t="shared" si="62"/>
        <v/>
      </c>
      <c r="P291" s="205"/>
      <c r="Q291" s="206"/>
      <c r="R291" s="207"/>
      <c r="S291" s="209"/>
      <c r="T291" s="207" t="str">
        <f>IFERROR(VLOOKUP(Q291,エリアマスタ!$C$2:$I$2239,5,FALSE),"")</f>
        <v/>
      </c>
      <c r="U291" s="208"/>
      <c r="V291" s="207" t="str">
        <f>IFERROR(VLOOKUP(Q291,エリアマスタ!$C$2:$I$2239,6,FALSE),"")</f>
        <v/>
      </c>
      <c r="W291" s="209"/>
      <c r="X291" s="207" t="str">
        <f>IFERROR(VLOOKUP(Q291,エリアマスタ!$C$2:$I$2239,7,FALSE),"")</f>
        <v/>
      </c>
      <c r="Y291" s="210">
        <f t="shared" ref="Y291:Y308" si="64">IF(S291="●",T291,0)+IF(U291="●",V291,0)+IF(W291="●",X291,0)</f>
        <v>0</v>
      </c>
      <c r="Z291" s="215">
        <v>14</v>
      </c>
      <c r="AA291" s="212"/>
      <c r="AB291" s="213" t="str">
        <f t="shared" si="63"/>
        <v/>
      </c>
      <c r="AC291" s="205">
        <v>14</v>
      </c>
      <c r="AD291" s="206" t="str">
        <f>AB276&amp;"-"&amp;AC291</f>
        <v>51-14</v>
      </c>
      <c r="AE291" s="207" t="s">
        <v>813</v>
      </c>
      <c r="AF291" s="209"/>
      <c r="AG291" s="207">
        <f>IFERROR(VLOOKUP(AD291,エリアマスタ!$C$2:$I$2239,5,FALSE),"")</f>
        <v>283</v>
      </c>
      <c r="AH291" s="209"/>
      <c r="AI291" s="207">
        <f>IFERROR(VLOOKUP(AD291,エリアマスタ!$C$2:$I$2239,6,FALSE),"")</f>
        <v>185</v>
      </c>
      <c r="AJ291" s="208"/>
      <c r="AK291" s="207">
        <f>IFERROR(VLOOKUP(AD291,エリアマスタ!$C$2:$I$2239,7,FALSE),"")</f>
        <v>468</v>
      </c>
      <c r="AL291" s="214">
        <f t="shared" si="61"/>
        <v>0</v>
      </c>
      <c r="AM291" s="215">
        <v>14</v>
      </c>
      <c r="AN291" s="183"/>
    </row>
    <row r="292" spans="1:40" ht="13.5" customHeight="1">
      <c r="A292" s="183"/>
      <c r="B292" s="204" t="str">
        <f t="shared" si="58"/>
        <v/>
      </c>
      <c r="C292" s="205">
        <v>15</v>
      </c>
      <c r="D292" s="206" t="str">
        <f>B276&amp;"-"&amp;C292</f>
        <v>22-15</v>
      </c>
      <c r="E292" s="207" t="s">
        <v>794</v>
      </c>
      <c r="F292" s="208"/>
      <c r="G292" s="207">
        <f>IFERROR(VLOOKUP(D292,エリアマスタ!$C$2:$I$2239,5,FALSE),"")</f>
        <v>150</v>
      </c>
      <c r="H292" s="209"/>
      <c r="I292" s="207">
        <f>IFERROR(VLOOKUP(D292,エリアマスタ!$C$2:$I$2239,6,FALSE),"")</f>
        <v>46</v>
      </c>
      <c r="J292" s="209"/>
      <c r="K292" s="207">
        <f>IFERROR(VLOOKUP(D292,エリアマスタ!$C$2:$I$2239,7,FALSE),"")</f>
        <v>196</v>
      </c>
      <c r="L292" s="210">
        <f t="shared" si="59"/>
        <v>0</v>
      </c>
      <c r="M292" s="215">
        <v>15</v>
      </c>
      <c r="N292" s="212"/>
      <c r="O292" s="213" t="str">
        <f t="shared" si="62"/>
        <v/>
      </c>
      <c r="P292" s="205"/>
      <c r="Q292" s="206"/>
      <c r="R292" s="207"/>
      <c r="S292" s="209"/>
      <c r="T292" s="207" t="str">
        <f>IFERROR(VLOOKUP(Q292,エリアマスタ!$C$2:$I$2239,5,FALSE),"")</f>
        <v/>
      </c>
      <c r="U292" s="208"/>
      <c r="V292" s="207" t="str">
        <f>IFERROR(VLOOKUP(Q292,エリアマスタ!$C$2:$I$2239,6,FALSE),"")</f>
        <v/>
      </c>
      <c r="W292" s="209"/>
      <c r="X292" s="207" t="str">
        <f>IFERROR(VLOOKUP(Q292,エリアマスタ!$C$2:$I$2239,7,FALSE),"")</f>
        <v/>
      </c>
      <c r="Y292" s="210">
        <f t="shared" si="64"/>
        <v>0</v>
      </c>
      <c r="Z292" s="215">
        <v>15</v>
      </c>
      <c r="AA292" s="212"/>
      <c r="AB292" s="213" t="str">
        <f t="shared" si="63"/>
        <v/>
      </c>
      <c r="AC292" s="205">
        <v>16</v>
      </c>
      <c r="AD292" s="206" t="str">
        <f>AB276&amp;"-"&amp;AC292</f>
        <v>51-16</v>
      </c>
      <c r="AE292" s="207" t="s">
        <v>166</v>
      </c>
      <c r="AF292" s="209"/>
      <c r="AG292" s="207">
        <f>IFERROR(VLOOKUP(AD292,エリアマスタ!$C$2:$I$2239,5,FALSE),"")</f>
        <v>287</v>
      </c>
      <c r="AH292" s="209"/>
      <c r="AI292" s="207">
        <f>IFERROR(VLOOKUP(AD292,エリアマスタ!$C$2:$I$2239,6,FALSE),"")</f>
        <v>0</v>
      </c>
      <c r="AJ292" s="208"/>
      <c r="AK292" s="207">
        <f>IFERROR(VLOOKUP(AD292,エリアマスタ!$C$2:$I$2239,7,FALSE),"")</f>
        <v>287</v>
      </c>
      <c r="AL292" s="214">
        <f t="shared" si="61"/>
        <v>0</v>
      </c>
      <c r="AM292" s="215">
        <v>15</v>
      </c>
      <c r="AN292" s="183"/>
    </row>
    <row r="293" spans="1:40" ht="13.5" customHeight="1">
      <c r="A293" s="183"/>
      <c r="B293" s="204" t="str">
        <f t="shared" si="58"/>
        <v/>
      </c>
      <c r="C293" s="205">
        <v>16</v>
      </c>
      <c r="D293" s="206" t="str">
        <f>B276&amp;"-"&amp;C293</f>
        <v>22-16</v>
      </c>
      <c r="E293" s="207" t="s">
        <v>795</v>
      </c>
      <c r="F293" s="208"/>
      <c r="G293" s="207">
        <f>IFERROR(VLOOKUP(D293,エリアマスタ!$C$2:$I$2239,5,FALSE),"")</f>
        <v>296</v>
      </c>
      <c r="H293" s="209"/>
      <c r="I293" s="207">
        <f>IFERROR(VLOOKUP(D293,エリアマスタ!$C$2:$I$2239,6,FALSE),"")</f>
        <v>270</v>
      </c>
      <c r="J293" s="209"/>
      <c r="K293" s="207">
        <f>IFERROR(VLOOKUP(D293,エリアマスタ!$C$2:$I$2239,7,FALSE),"")</f>
        <v>566</v>
      </c>
      <c r="L293" s="210">
        <f t="shared" si="59"/>
        <v>0</v>
      </c>
      <c r="M293" s="211">
        <v>16</v>
      </c>
      <c r="N293" s="212"/>
      <c r="O293" s="213" t="str">
        <f t="shared" si="62"/>
        <v/>
      </c>
      <c r="P293" s="205"/>
      <c r="Q293" s="206"/>
      <c r="R293" s="207"/>
      <c r="S293" s="209"/>
      <c r="T293" s="207" t="str">
        <f>IFERROR(VLOOKUP(Q293,エリアマスタ!$C$2:$I$2239,5,FALSE),"")</f>
        <v/>
      </c>
      <c r="U293" s="208"/>
      <c r="V293" s="207" t="str">
        <f>IFERROR(VLOOKUP(Q293,エリアマスタ!$C$2:$I$2239,6,FALSE),"")</f>
        <v/>
      </c>
      <c r="W293" s="209"/>
      <c r="X293" s="207" t="str">
        <f>IFERROR(VLOOKUP(Q293,エリアマスタ!$C$2:$I$2239,7,FALSE),"")</f>
        <v/>
      </c>
      <c r="Y293" s="210">
        <f t="shared" si="64"/>
        <v>0</v>
      </c>
      <c r="Z293" s="211">
        <v>16</v>
      </c>
      <c r="AA293" s="212"/>
      <c r="AB293" s="213" t="str">
        <f t="shared" si="63"/>
        <v/>
      </c>
      <c r="AC293" s="205">
        <v>17</v>
      </c>
      <c r="AD293" s="206" t="str">
        <f>AB276&amp;"-"&amp;AC293</f>
        <v>51-17</v>
      </c>
      <c r="AE293" s="207" t="s">
        <v>155</v>
      </c>
      <c r="AF293" s="209"/>
      <c r="AG293" s="207">
        <f>IFERROR(VLOOKUP(AD293,エリアマスタ!$C$2:$I$2239,5,FALSE),"")</f>
        <v>118</v>
      </c>
      <c r="AH293" s="209"/>
      <c r="AI293" s="207">
        <f>IFERROR(VLOOKUP(AD293,エリアマスタ!$C$2:$I$2239,6,FALSE),"")</f>
        <v>169</v>
      </c>
      <c r="AJ293" s="208"/>
      <c r="AK293" s="207">
        <f>IFERROR(VLOOKUP(AD293,エリアマスタ!$C$2:$I$2239,7,FALSE),"")</f>
        <v>287</v>
      </c>
      <c r="AL293" s="214">
        <f t="shared" si="61"/>
        <v>0</v>
      </c>
      <c r="AM293" s="211">
        <v>16</v>
      </c>
      <c r="AN293" s="183"/>
    </row>
    <row r="294" spans="1:40" ht="13.5" customHeight="1">
      <c r="B294" s="204" t="str">
        <f t="shared" si="58"/>
        <v/>
      </c>
      <c r="C294" s="205">
        <v>17</v>
      </c>
      <c r="D294" s="206" t="str">
        <f>B276&amp;"-"&amp;C294</f>
        <v>22-17</v>
      </c>
      <c r="E294" s="207" t="s">
        <v>796</v>
      </c>
      <c r="F294" s="208"/>
      <c r="G294" s="207">
        <f>IFERROR(VLOOKUP(D294,エリアマスタ!$C$2:$I$2239,5,FALSE),"")</f>
        <v>215</v>
      </c>
      <c r="H294" s="209"/>
      <c r="I294" s="207">
        <f>IFERROR(VLOOKUP(D294,エリアマスタ!$C$2:$I$2239,6,FALSE),"")</f>
        <v>70</v>
      </c>
      <c r="J294" s="209"/>
      <c r="K294" s="207">
        <f>IFERROR(VLOOKUP(D294,エリアマスタ!$C$2:$I$2239,7,FALSE),"")</f>
        <v>285</v>
      </c>
      <c r="L294" s="210">
        <f t="shared" si="59"/>
        <v>0</v>
      </c>
      <c r="M294" s="215">
        <v>17</v>
      </c>
      <c r="N294" s="212"/>
      <c r="O294" s="213" t="str">
        <f t="shared" si="62"/>
        <v/>
      </c>
      <c r="P294" s="205"/>
      <c r="Q294" s="206"/>
      <c r="R294" s="207"/>
      <c r="S294" s="209"/>
      <c r="T294" s="207" t="str">
        <f>IFERROR(VLOOKUP(Q294,エリアマスタ!$C$2:$I$2239,5,FALSE),"")</f>
        <v/>
      </c>
      <c r="U294" s="208"/>
      <c r="V294" s="207" t="str">
        <f>IFERROR(VLOOKUP(Q294,エリアマスタ!$C$2:$I$2239,6,FALSE),"")</f>
        <v/>
      </c>
      <c r="W294" s="209"/>
      <c r="X294" s="207" t="str">
        <f>IFERROR(VLOOKUP(Q294,エリアマスタ!$C$2:$I$2239,7,FALSE),"")</f>
        <v/>
      </c>
      <c r="Y294" s="210">
        <f t="shared" si="64"/>
        <v>0</v>
      </c>
      <c r="Z294" s="215">
        <v>17</v>
      </c>
      <c r="AA294" s="212"/>
      <c r="AB294" s="213" t="str">
        <f t="shared" si="63"/>
        <v/>
      </c>
      <c r="AC294" s="205">
        <v>18</v>
      </c>
      <c r="AD294" s="206" t="str">
        <f>AB276&amp;"-"&amp;AC294</f>
        <v>51-18</v>
      </c>
      <c r="AE294" s="207" t="s">
        <v>805</v>
      </c>
      <c r="AF294" s="209"/>
      <c r="AG294" s="207">
        <f>IFERROR(VLOOKUP(AD294,エリアマスタ!$C$2:$I$2239,5,FALSE),"")</f>
        <v>388</v>
      </c>
      <c r="AH294" s="209"/>
      <c r="AI294" s="207">
        <f>IFERROR(VLOOKUP(AD294,エリアマスタ!$C$2:$I$2239,6,FALSE),"")</f>
        <v>127</v>
      </c>
      <c r="AJ294" s="208"/>
      <c r="AK294" s="207">
        <f>IFERROR(VLOOKUP(AD294,エリアマスタ!$C$2:$I$2239,7,FALSE),"")</f>
        <v>515</v>
      </c>
      <c r="AL294" s="214">
        <f t="shared" si="61"/>
        <v>0</v>
      </c>
      <c r="AM294" s="215">
        <v>17</v>
      </c>
      <c r="AN294" s="183"/>
    </row>
    <row r="295" spans="1:40" ht="13.5" customHeight="1">
      <c r="B295" s="204" t="str">
        <f t="shared" si="58"/>
        <v/>
      </c>
      <c r="C295" s="205">
        <v>18</v>
      </c>
      <c r="D295" s="206" t="str">
        <f>B276&amp;"-"&amp;C295</f>
        <v>22-18</v>
      </c>
      <c r="E295" s="207" t="s">
        <v>797</v>
      </c>
      <c r="F295" s="208"/>
      <c r="G295" s="207">
        <f>IFERROR(VLOOKUP(D295,エリアマスタ!$C$2:$I$2239,5,FALSE),"")</f>
        <v>145</v>
      </c>
      <c r="H295" s="209"/>
      <c r="I295" s="207">
        <f>IFERROR(VLOOKUP(D295,エリアマスタ!$C$2:$I$2239,6,FALSE),"")</f>
        <v>75</v>
      </c>
      <c r="J295" s="209"/>
      <c r="K295" s="207">
        <f>IFERROR(VLOOKUP(D295,エリアマスタ!$C$2:$I$2239,7,FALSE),"")</f>
        <v>220</v>
      </c>
      <c r="L295" s="210">
        <f t="shared" si="59"/>
        <v>0</v>
      </c>
      <c r="M295" s="215">
        <v>18</v>
      </c>
      <c r="N295" s="212"/>
      <c r="O295" s="213" t="str">
        <f t="shared" si="62"/>
        <v/>
      </c>
      <c r="P295" s="205"/>
      <c r="Q295" s="206"/>
      <c r="R295" s="207"/>
      <c r="S295" s="209"/>
      <c r="T295" s="207" t="str">
        <f>IFERROR(VLOOKUP(Q295,エリアマスタ!$C$2:$I$2239,5,FALSE),"")</f>
        <v/>
      </c>
      <c r="U295" s="208"/>
      <c r="V295" s="207" t="str">
        <f>IFERROR(VLOOKUP(Q295,エリアマスタ!$C$2:$I$2239,6,FALSE),"")</f>
        <v/>
      </c>
      <c r="W295" s="209"/>
      <c r="X295" s="207" t="str">
        <f>IFERROR(VLOOKUP(Q295,エリアマスタ!$C$2:$I$2239,7,FALSE),"")</f>
        <v/>
      </c>
      <c r="Y295" s="210">
        <f t="shared" si="64"/>
        <v>0</v>
      </c>
      <c r="Z295" s="215">
        <v>18</v>
      </c>
      <c r="AA295" s="212"/>
      <c r="AB295" s="213" t="str">
        <f t="shared" si="63"/>
        <v/>
      </c>
      <c r="AC295" s="205">
        <v>19</v>
      </c>
      <c r="AD295" s="206" t="str">
        <f>AB276&amp;"-"&amp;AC295</f>
        <v>51-19</v>
      </c>
      <c r="AE295" s="207" t="s">
        <v>158</v>
      </c>
      <c r="AF295" s="209"/>
      <c r="AG295" s="207">
        <f>IFERROR(VLOOKUP(AD295,エリアマスタ!$C$2:$I$2239,5,FALSE),"")</f>
        <v>424</v>
      </c>
      <c r="AH295" s="209"/>
      <c r="AI295" s="207">
        <f>IFERROR(VLOOKUP(AD295,エリアマスタ!$C$2:$I$2239,6,FALSE),"")</f>
        <v>60</v>
      </c>
      <c r="AJ295" s="208"/>
      <c r="AK295" s="207">
        <f>IFERROR(VLOOKUP(AD295,エリアマスタ!$C$2:$I$2239,7,FALSE),"")</f>
        <v>484</v>
      </c>
      <c r="AL295" s="214">
        <f t="shared" si="61"/>
        <v>0</v>
      </c>
      <c r="AM295" s="215">
        <v>18</v>
      </c>
      <c r="AN295" s="183"/>
    </row>
    <row r="296" spans="1:40" ht="13.5" customHeight="1">
      <c r="B296" s="204" t="str">
        <f t="shared" si="58"/>
        <v/>
      </c>
      <c r="C296" s="205">
        <v>19</v>
      </c>
      <c r="D296" s="206" t="str">
        <f>B276&amp;"-"&amp;C296</f>
        <v>22-19</v>
      </c>
      <c r="E296" s="207" t="s">
        <v>798</v>
      </c>
      <c r="F296" s="208"/>
      <c r="G296" s="207">
        <f>IFERROR(VLOOKUP(D296,エリアマスタ!$C$2:$I$2239,5,FALSE),"")</f>
        <v>130</v>
      </c>
      <c r="H296" s="209"/>
      <c r="I296" s="207">
        <f>IFERROR(VLOOKUP(D296,エリアマスタ!$C$2:$I$2239,6,FALSE),"")</f>
        <v>60</v>
      </c>
      <c r="J296" s="209"/>
      <c r="K296" s="207">
        <f>IFERROR(VLOOKUP(D296,エリアマスタ!$C$2:$I$2239,7,FALSE),"")</f>
        <v>190</v>
      </c>
      <c r="L296" s="210">
        <f t="shared" si="59"/>
        <v>0</v>
      </c>
      <c r="M296" s="211">
        <v>19</v>
      </c>
      <c r="N296" s="212"/>
      <c r="O296" s="213" t="str">
        <f t="shared" si="62"/>
        <v/>
      </c>
      <c r="P296" s="205"/>
      <c r="Q296" s="206"/>
      <c r="R296" s="207"/>
      <c r="S296" s="209"/>
      <c r="T296" s="207" t="str">
        <f>IFERROR(VLOOKUP(Q296,エリアマスタ!$C$2:$I$2239,5,FALSE),"")</f>
        <v/>
      </c>
      <c r="U296" s="208"/>
      <c r="V296" s="207" t="str">
        <f>IFERROR(VLOOKUP(Q296,エリアマスタ!$C$2:$I$2239,6,FALSE),"")</f>
        <v/>
      </c>
      <c r="W296" s="209"/>
      <c r="X296" s="207" t="str">
        <f>IFERROR(VLOOKUP(Q296,エリアマスタ!$C$2:$I$2239,7,FALSE),"")</f>
        <v/>
      </c>
      <c r="Y296" s="210">
        <f t="shared" si="64"/>
        <v>0</v>
      </c>
      <c r="Z296" s="211">
        <v>19</v>
      </c>
      <c r="AA296" s="212"/>
      <c r="AB296" s="213" t="str">
        <f t="shared" si="63"/>
        <v/>
      </c>
      <c r="AC296" s="205"/>
      <c r="AD296" s="206"/>
      <c r="AE296" s="207"/>
      <c r="AF296" s="209"/>
      <c r="AG296" s="207" t="str">
        <f>IFERROR(VLOOKUP(AD296,エリアマスタ!$C$2:$I$2239,5,FALSE),"")</f>
        <v/>
      </c>
      <c r="AH296" s="209"/>
      <c r="AI296" s="207" t="str">
        <f>IFERROR(VLOOKUP(AD296,エリアマスタ!$C$2:$I$2239,6,FALSE),"")</f>
        <v/>
      </c>
      <c r="AJ296" s="208"/>
      <c r="AK296" s="207" t="str">
        <f>IFERROR(VLOOKUP(AD296,エリアマスタ!$C$2:$I$2239,7,FALSE),"")</f>
        <v/>
      </c>
      <c r="AL296" s="214">
        <f t="shared" si="61"/>
        <v>0</v>
      </c>
      <c r="AM296" s="211">
        <v>19</v>
      </c>
      <c r="AN296" s="183"/>
    </row>
    <row r="297" spans="1:40" ht="13.5" customHeight="1">
      <c r="B297" s="204" t="str">
        <f t="shared" si="58"/>
        <v/>
      </c>
      <c r="C297" s="205">
        <v>20</v>
      </c>
      <c r="D297" s="206" t="str">
        <f>B276&amp;"-"&amp;C297</f>
        <v>22-20</v>
      </c>
      <c r="E297" s="207" t="s">
        <v>140</v>
      </c>
      <c r="F297" s="208"/>
      <c r="G297" s="207">
        <f>IFERROR(VLOOKUP(D297,エリアマスタ!$C$2:$I$2239,5,FALSE),"")</f>
        <v>185</v>
      </c>
      <c r="H297" s="209"/>
      <c r="I297" s="207">
        <f>IFERROR(VLOOKUP(D297,エリアマスタ!$C$2:$I$2239,6,FALSE),"")</f>
        <v>0</v>
      </c>
      <c r="J297" s="209"/>
      <c r="K297" s="207">
        <f>IFERROR(VLOOKUP(D297,エリアマスタ!$C$2:$I$2239,7,FALSE),"")</f>
        <v>185</v>
      </c>
      <c r="L297" s="210">
        <f t="shared" si="59"/>
        <v>0</v>
      </c>
      <c r="M297" s="215">
        <v>20</v>
      </c>
      <c r="N297" s="212"/>
      <c r="O297" s="213" t="str">
        <f t="shared" si="62"/>
        <v/>
      </c>
      <c r="P297" s="205"/>
      <c r="Q297" s="206"/>
      <c r="R297" s="207"/>
      <c r="S297" s="209"/>
      <c r="T297" s="207" t="str">
        <f>IFERROR(VLOOKUP(Q297,エリアマスタ!$C$2:$I$2239,5,FALSE),"")</f>
        <v/>
      </c>
      <c r="U297" s="208"/>
      <c r="V297" s="207" t="str">
        <f>IFERROR(VLOOKUP(Q297,エリアマスタ!$C$2:$I$2239,6,FALSE),"")</f>
        <v/>
      </c>
      <c r="W297" s="209"/>
      <c r="X297" s="207" t="str">
        <f>IFERROR(VLOOKUP(Q297,エリアマスタ!$C$2:$I$2239,7,FALSE),"")</f>
        <v/>
      </c>
      <c r="Y297" s="210">
        <f t="shared" si="64"/>
        <v>0</v>
      </c>
      <c r="Z297" s="215">
        <v>20</v>
      </c>
      <c r="AA297" s="212"/>
      <c r="AB297" s="213" t="str">
        <f t="shared" si="63"/>
        <v/>
      </c>
      <c r="AC297" s="205"/>
      <c r="AD297" s="206"/>
      <c r="AE297" s="207"/>
      <c r="AF297" s="209"/>
      <c r="AG297" s="207" t="str">
        <f>IFERROR(VLOOKUP(AD297,エリアマスタ!$C$2:$I$2239,5,FALSE),"")</f>
        <v/>
      </c>
      <c r="AH297" s="209"/>
      <c r="AI297" s="207" t="str">
        <f>IFERROR(VLOOKUP(AD297,エリアマスタ!$C$2:$I$2239,6,FALSE),"")</f>
        <v/>
      </c>
      <c r="AJ297" s="208"/>
      <c r="AK297" s="207" t="str">
        <f>IFERROR(VLOOKUP(AD297,エリアマスタ!$C$2:$I$2239,7,FALSE),"")</f>
        <v/>
      </c>
      <c r="AL297" s="214">
        <f t="shared" si="61"/>
        <v>0</v>
      </c>
      <c r="AM297" s="215">
        <v>20</v>
      </c>
      <c r="AN297" s="183"/>
    </row>
    <row r="298" spans="1:40" ht="13.5" customHeight="1">
      <c r="B298" s="204" t="str">
        <f t="shared" si="58"/>
        <v/>
      </c>
      <c r="C298" s="205">
        <v>21</v>
      </c>
      <c r="D298" s="206" t="str">
        <f>B276&amp;"-"&amp;C298</f>
        <v>22-21</v>
      </c>
      <c r="E298" s="207" t="s">
        <v>30</v>
      </c>
      <c r="F298" s="208"/>
      <c r="G298" s="207">
        <f>IFERROR(VLOOKUP(D298,エリアマスタ!$C$2:$I$2239,5,FALSE),"")</f>
        <v>174</v>
      </c>
      <c r="H298" s="209"/>
      <c r="I298" s="207">
        <f>IFERROR(VLOOKUP(D298,エリアマスタ!$C$2:$I$2239,6,FALSE),"")</f>
        <v>26</v>
      </c>
      <c r="J298" s="209"/>
      <c r="K298" s="207">
        <f>IFERROR(VLOOKUP(D298,エリアマスタ!$C$2:$I$2239,7,FALSE),"")</f>
        <v>200</v>
      </c>
      <c r="L298" s="210">
        <f t="shared" si="59"/>
        <v>0</v>
      </c>
      <c r="M298" s="215">
        <v>21</v>
      </c>
      <c r="N298" s="212"/>
      <c r="O298" s="213" t="str">
        <f t="shared" si="62"/>
        <v/>
      </c>
      <c r="P298" s="205"/>
      <c r="Q298" s="206"/>
      <c r="R298" s="207"/>
      <c r="S298" s="209"/>
      <c r="T298" s="207" t="str">
        <f>IFERROR(VLOOKUP(Q298,エリアマスタ!$C$2:$I$2239,5,FALSE),"")</f>
        <v/>
      </c>
      <c r="U298" s="208"/>
      <c r="V298" s="207" t="str">
        <f>IFERROR(VLOOKUP(Q298,エリアマスタ!$C$2:$I$2239,6,FALSE),"")</f>
        <v/>
      </c>
      <c r="W298" s="209"/>
      <c r="X298" s="207" t="str">
        <f>IFERROR(VLOOKUP(Q298,エリアマスタ!$C$2:$I$2239,7,FALSE),"")</f>
        <v/>
      </c>
      <c r="Y298" s="210">
        <f t="shared" si="64"/>
        <v>0</v>
      </c>
      <c r="Z298" s="215">
        <v>21</v>
      </c>
      <c r="AA298" s="212"/>
      <c r="AB298" s="213" t="str">
        <f t="shared" si="63"/>
        <v/>
      </c>
      <c r="AC298" s="205"/>
      <c r="AD298" s="206"/>
      <c r="AE298" s="207"/>
      <c r="AF298" s="209"/>
      <c r="AG298" s="207" t="str">
        <f>IFERROR(VLOOKUP(AD298,エリアマスタ!$C$2:$I$2239,5,FALSE),"")</f>
        <v/>
      </c>
      <c r="AH298" s="209"/>
      <c r="AI298" s="207" t="str">
        <f>IFERROR(VLOOKUP(AD298,エリアマスタ!$C$2:$I$2239,6,FALSE),"")</f>
        <v/>
      </c>
      <c r="AJ298" s="208"/>
      <c r="AK298" s="207" t="str">
        <f>IFERROR(VLOOKUP(AD298,エリアマスタ!$C$2:$I$2239,7,FALSE),"")</f>
        <v/>
      </c>
      <c r="AL298" s="214">
        <f t="shared" si="61"/>
        <v>0</v>
      </c>
      <c r="AM298" s="215">
        <v>21</v>
      </c>
      <c r="AN298" s="183"/>
    </row>
    <row r="299" spans="1:40" ht="13.5" customHeight="1">
      <c r="B299" s="204" t="str">
        <f t="shared" si="58"/>
        <v/>
      </c>
      <c r="C299" s="205">
        <v>22</v>
      </c>
      <c r="D299" s="206" t="str">
        <f>B276&amp;"-"&amp;C299</f>
        <v>22-22</v>
      </c>
      <c r="E299" s="207" t="s">
        <v>141</v>
      </c>
      <c r="F299" s="208"/>
      <c r="G299" s="207">
        <f>IFERROR(VLOOKUP(D299,エリアマスタ!$C$2:$I$2239,5,FALSE),"")</f>
        <v>146</v>
      </c>
      <c r="H299" s="209"/>
      <c r="I299" s="207">
        <f>IFERROR(VLOOKUP(D299,エリアマスタ!$C$2:$I$2239,6,FALSE),"")</f>
        <v>14</v>
      </c>
      <c r="J299" s="209"/>
      <c r="K299" s="207">
        <f>IFERROR(VLOOKUP(D299,エリアマスタ!$C$2:$I$2239,7,FALSE),"")</f>
        <v>160</v>
      </c>
      <c r="L299" s="210">
        <f t="shared" si="59"/>
        <v>0</v>
      </c>
      <c r="M299" s="211">
        <v>22</v>
      </c>
      <c r="N299" s="212"/>
      <c r="O299" s="213" t="str">
        <f t="shared" si="62"/>
        <v/>
      </c>
      <c r="P299" s="205"/>
      <c r="Q299" s="206"/>
      <c r="R299" s="207"/>
      <c r="S299" s="209"/>
      <c r="T299" s="207" t="str">
        <f>IFERROR(VLOOKUP(Q299,エリアマスタ!$C$2:$I$2239,5,FALSE),"")</f>
        <v/>
      </c>
      <c r="U299" s="208"/>
      <c r="V299" s="207" t="str">
        <f>IFERROR(VLOOKUP(Q299,エリアマスタ!$C$2:$I$2239,6,FALSE),"")</f>
        <v/>
      </c>
      <c r="W299" s="209"/>
      <c r="X299" s="207" t="str">
        <f>IFERROR(VLOOKUP(Q299,エリアマスタ!$C$2:$I$2239,7,FALSE),"")</f>
        <v/>
      </c>
      <c r="Y299" s="210">
        <f t="shared" si="64"/>
        <v>0</v>
      </c>
      <c r="Z299" s="211">
        <v>22</v>
      </c>
      <c r="AA299" s="212"/>
      <c r="AB299" s="213" t="str">
        <f t="shared" si="63"/>
        <v/>
      </c>
      <c r="AC299" s="205"/>
      <c r="AD299" s="206"/>
      <c r="AE299" s="207"/>
      <c r="AF299" s="209"/>
      <c r="AG299" s="207" t="str">
        <f>IFERROR(VLOOKUP(AD299,エリアマスタ!$C$2:$I$2239,5,FALSE),"")</f>
        <v/>
      </c>
      <c r="AH299" s="209"/>
      <c r="AI299" s="207" t="str">
        <f>IFERROR(VLOOKUP(AD299,エリアマスタ!$C$2:$I$2239,6,FALSE),"")</f>
        <v/>
      </c>
      <c r="AJ299" s="208"/>
      <c r="AK299" s="207" t="str">
        <f>IFERROR(VLOOKUP(AD299,エリアマスタ!$C$2:$I$2239,7,FALSE),"")</f>
        <v/>
      </c>
      <c r="AL299" s="214">
        <f t="shared" si="61"/>
        <v>0</v>
      </c>
      <c r="AM299" s="211">
        <v>22</v>
      </c>
      <c r="AN299" s="183"/>
    </row>
    <row r="300" spans="1:40" ht="13.5" customHeight="1">
      <c r="B300" s="204" t="str">
        <f t="shared" si="58"/>
        <v/>
      </c>
      <c r="C300" s="205">
        <v>23</v>
      </c>
      <c r="D300" s="206" t="str">
        <f>B276&amp;"-"&amp;C300</f>
        <v>22-23</v>
      </c>
      <c r="E300" s="207" t="s">
        <v>32</v>
      </c>
      <c r="F300" s="208"/>
      <c r="G300" s="207">
        <f>IFERROR(VLOOKUP(D300,エリアマスタ!$C$2:$I$2239,5,FALSE),"")</f>
        <v>187</v>
      </c>
      <c r="H300" s="209"/>
      <c r="I300" s="207">
        <f>IFERROR(VLOOKUP(D300,エリアマスタ!$C$2:$I$2239,6,FALSE),"")</f>
        <v>132</v>
      </c>
      <c r="J300" s="209"/>
      <c r="K300" s="207">
        <f>IFERROR(VLOOKUP(D300,エリアマスタ!$C$2:$I$2239,7,FALSE),"")</f>
        <v>319</v>
      </c>
      <c r="L300" s="210">
        <f t="shared" si="59"/>
        <v>0</v>
      </c>
      <c r="M300" s="215">
        <v>23</v>
      </c>
      <c r="N300" s="220"/>
      <c r="O300" s="213" t="str">
        <f t="shared" si="62"/>
        <v/>
      </c>
      <c r="P300" s="205"/>
      <c r="Q300" s="206"/>
      <c r="R300" s="207"/>
      <c r="S300" s="209"/>
      <c r="T300" s="207" t="str">
        <f>IFERROR(VLOOKUP(Q300,エリアマスタ!$C$2:$I$2239,5,FALSE),"")</f>
        <v/>
      </c>
      <c r="U300" s="208"/>
      <c r="V300" s="207" t="str">
        <f>IFERROR(VLOOKUP(Q300,エリアマスタ!$C$2:$I$2239,6,FALSE),"")</f>
        <v/>
      </c>
      <c r="W300" s="209"/>
      <c r="X300" s="207" t="str">
        <f>IFERROR(VLOOKUP(Q300,エリアマスタ!$C$2:$I$2239,7,FALSE),"")</f>
        <v/>
      </c>
      <c r="Y300" s="210">
        <f t="shared" si="64"/>
        <v>0</v>
      </c>
      <c r="Z300" s="215">
        <v>23</v>
      </c>
      <c r="AA300" s="220"/>
      <c r="AB300" s="213" t="str">
        <f t="shared" si="63"/>
        <v/>
      </c>
      <c r="AC300" s="205"/>
      <c r="AD300" s="206"/>
      <c r="AE300" s="207"/>
      <c r="AF300" s="209"/>
      <c r="AG300" s="207" t="str">
        <f>IFERROR(VLOOKUP(AD300,エリアマスタ!$C$2:$I$2239,5,FALSE),"")</f>
        <v/>
      </c>
      <c r="AH300" s="209"/>
      <c r="AI300" s="207" t="str">
        <f>IFERROR(VLOOKUP(AD300,エリアマスタ!$C$2:$I$2239,6,FALSE),"")</f>
        <v/>
      </c>
      <c r="AJ300" s="208"/>
      <c r="AK300" s="207" t="str">
        <f>IFERROR(VLOOKUP(AD300,エリアマスタ!$C$2:$I$2239,7,FALSE),"")</f>
        <v/>
      </c>
      <c r="AL300" s="214">
        <f t="shared" si="61"/>
        <v>0</v>
      </c>
      <c r="AM300" s="215">
        <v>23</v>
      </c>
      <c r="AN300" s="183"/>
    </row>
    <row r="301" spans="1:40" ht="13.5" customHeight="1">
      <c r="B301" s="204" t="str">
        <f t="shared" si="58"/>
        <v/>
      </c>
      <c r="C301" s="205">
        <v>24</v>
      </c>
      <c r="D301" s="206" t="str">
        <f>B276&amp;"-"&amp;C301</f>
        <v>22-24</v>
      </c>
      <c r="E301" s="207" t="s">
        <v>799</v>
      </c>
      <c r="F301" s="208"/>
      <c r="G301" s="207">
        <f>IFERROR(VLOOKUP(D301,エリアマスタ!$C$2:$I$2239,5,FALSE),"")</f>
        <v>294</v>
      </c>
      <c r="H301" s="209"/>
      <c r="I301" s="207">
        <f>IFERROR(VLOOKUP(D301,エリアマスタ!$C$2:$I$2239,6,FALSE),"")</f>
        <v>137</v>
      </c>
      <c r="J301" s="209"/>
      <c r="K301" s="207">
        <f>IFERROR(VLOOKUP(D301,エリアマスタ!$C$2:$I$2239,7,FALSE),"")</f>
        <v>431</v>
      </c>
      <c r="L301" s="210">
        <f t="shared" si="59"/>
        <v>0</v>
      </c>
      <c r="M301" s="215">
        <v>24</v>
      </c>
      <c r="N301" s="220"/>
      <c r="O301" s="213" t="str">
        <f t="shared" si="62"/>
        <v/>
      </c>
      <c r="P301" s="205"/>
      <c r="Q301" s="206"/>
      <c r="R301" s="207"/>
      <c r="S301" s="209"/>
      <c r="T301" s="207" t="str">
        <f>IFERROR(VLOOKUP(Q301,エリアマスタ!$C$2:$I$2239,5,FALSE),"")</f>
        <v/>
      </c>
      <c r="U301" s="208"/>
      <c r="V301" s="207" t="str">
        <f>IFERROR(VLOOKUP(Q301,エリアマスタ!$C$2:$I$2239,6,FALSE),"")</f>
        <v/>
      </c>
      <c r="W301" s="209"/>
      <c r="X301" s="207" t="str">
        <f>IFERROR(VLOOKUP(Q301,エリアマスタ!$C$2:$I$2239,7,FALSE),"")</f>
        <v/>
      </c>
      <c r="Y301" s="210">
        <f t="shared" si="64"/>
        <v>0</v>
      </c>
      <c r="Z301" s="215">
        <v>24</v>
      </c>
      <c r="AA301" s="220"/>
      <c r="AB301" s="213" t="str">
        <f t="shared" si="63"/>
        <v/>
      </c>
      <c r="AC301" s="205"/>
      <c r="AD301" s="206"/>
      <c r="AE301" s="207"/>
      <c r="AF301" s="209"/>
      <c r="AG301" s="207" t="str">
        <f>IFERROR(VLOOKUP(AD301,エリアマスタ!$C$2:$I$2239,5,FALSE),"")</f>
        <v/>
      </c>
      <c r="AH301" s="209"/>
      <c r="AI301" s="207" t="str">
        <f>IFERROR(VLOOKUP(AD301,エリアマスタ!$C$2:$I$2239,6,FALSE),"")</f>
        <v/>
      </c>
      <c r="AJ301" s="208"/>
      <c r="AK301" s="207" t="str">
        <f>IFERROR(VLOOKUP(AD301,エリアマスタ!$C$2:$I$2239,7,FALSE),"")</f>
        <v/>
      </c>
      <c r="AL301" s="214">
        <f t="shared" si="61"/>
        <v>0</v>
      </c>
      <c r="AM301" s="215">
        <v>24</v>
      </c>
      <c r="AN301" s="183"/>
    </row>
    <row r="302" spans="1:40" ht="13.5" customHeight="1">
      <c r="B302" s="204" t="str">
        <f t="shared" si="58"/>
        <v/>
      </c>
      <c r="C302" s="205">
        <v>25</v>
      </c>
      <c r="D302" s="206" t="str">
        <f>B276&amp;"-"&amp;C302</f>
        <v>22-25</v>
      </c>
      <c r="E302" s="207" t="s">
        <v>142</v>
      </c>
      <c r="F302" s="208"/>
      <c r="G302" s="207">
        <f>IFERROR(VLOOKUP(D302,エリアマスタ!$C$2:$I$2239,5,FALSE),"")</f>
        <v>60</v>
      </c>
      <c r="H302" s="209"/>
      <c r="I302" s="207">
        <f>IFERROR(VLOOKUP(D302,エリアマスタ!$C$2:$I$2239,6,FALSE),"")</f>
        <v>130</v>
      </c>
      <c r="J302" s="209"/>
      <c r="K302" s="207">
        <f>IFERROR(VLOOKUP(D302,エリアマスタ!$C$2:$I$2239,7,FALSE),"")</f>
        <v>190</v>
      </c>
      <c r="L302" s="210">
        <f t="shared" si="59"/>
        <v>0</v>
      </c>
      <c r="M302" s="211">
        <v>25</v>
      </c>
      <c r="N302" s="220"/>
      <c r="O302" s="213" t="str">
        <f t="shared" si="62"/>
        <v/>
      </c>
      <c r="P302" s="205"/>
      <c r="Q302" s="206"/>
      <c r="R302" s="207"/>
      <c r="S302" s="209"/>
      <c r="T302" s="207" t="str">
        <f>IFERROR(VLOOKUP(Q302,エリアマスタ!$C$2:$I$2239,5,FALSE),"")</f>
        <v/>
      </c>
      <c r="U302" s="208"/>
      <c r="V302" s="207" t="str">
        <f>IFERROR(VLOOKUP(Q302,エリアマスタ!$C$2:$I$2239,6,FALSE),"")</f>
        <v/>
      </c>
      <c r="W302" s="209"/>
      <c r="X302" s="207" t="str">
        <f>IFERROR(VLOOKUP(Q302,エリアマスタ!$C$2:$I$2239,7,FALSE),"")</f>
        <v/>
      </c>
      <c r="Y302" s="210">
        <f t="shared" si="64"/>
        <v>0</v>
      </c>
      <c r="Z302" s="211">
        <v>25</v>
      </c>
      <c r="AA302" s="220"/>
      <c r="AB302" s="213" t="str">
        <f t="shared" si="63"/>
        <v/>
      </c>
      <c r="AC302" s="205"/>
      <c r="AD302" s="206"/>
      <c r="AE302" s="207"/>
      <c r="AF302" s="209"/>
      <c r="AG302" s="207" t="str">
        <f>IFERROR(VLOOKUP(AD302,エリアマスタ!$C$2:$I$2239,5,FALSE),"")</f>
        <v/>
      </c>
      <c r="AH302" s="209"/>
      <c r="AI302" s="207" t="str">
        <f>IFERROR(VLOOKUP(AD302,エリアマスタ!$C$2:$I$2239,6,FALSE),"")</f>
        <v/>
      </c>
      <c r="AJ302" s="208"/>
      <c r="AK302" s="207" t="str">
        <f>IFERROR(VLOOKUP(AD302,エリアマスタ!$C$2:$I$2239,7,FALSE),"")</f>
        <v/>
      </c>
      <c r="AL302" s="214">
        <f t="shared" si="61"/>
        <v>0</v>
      </c>
      <c r="AM302" s="211">
        <v>25</v>
      </c>
      <c r="AN302" s="183"/>
    </row>
    <row r="303" spans="1:40" ht="13.5" customHeight="1">
      <c r="B303" s="204" t="str">
        <f t="shared" si="58"/>
        <v/>
      </c>
      <c r="C303" s="205">
        <v>26</v>
      </c>
      <c r="D303" s="206" t="str">
        <f>B276&amp;"-"&amp;C303</f>
        <v>22-26</v>
      </c>
      <c r="E303" s="207" t="s">
        <v>800</v>
      </c>
      <c r="F303" s="208"/>
      <c r="G303" s="207">
        <f>IFERROR(VLOOKUP(D303,エリアマスタ!$C$2:$I$2239,5,FALSE),"")</f>
        <v>311</v>
      </c>
      <c r="H303" s="209"/>
      <c r="I303" s="207">
        <f>IFERROR(VLOOKUP(D303,エリアマスタ!$C$2:$I$2239,6,FALSE),"")</f>
        <v>94</v>
      </c>
      <c r="J303" s="209"/>
      <c r="K303" s="207">
        <f>IFERROR(VLOOKUP(D303,エリアマスタ!$C$2:$I$2239,7,FALSE),"")</f>
        <v>405</v>
      </c>
      <c r="L303" s="210">
        <f t="shared" si="59"/>
        <v>0</v>
      </c>
      <c r="M303" s="215">
        <v>26</v>
      </c>
      <c r="N303" s="212"/>
      <c r="O303" s="213" t="str">
        <f t="shared" si="62"/>
        <v/>
      </c>
      <c r="P303" s="205"/>
      <c r="Q303" s="206"/>
      <c r="R303" s="207"/>
      <c r="S303" s="209"/>
      <c r="T303" s="207" t="str">
        <f>IFERROR(VLOOKUP(Q303,エリアマスタ!$C$2:$I$2239,5,FALSE),"")</f>
        <v/>
      </c>
      <c r="U303" s="208"/>
      <c r="V303" s="207" t="str">
        <f>IFERROR(VLOOKUP(Q303,エリアマスタ!$C$2:$I$2239,6,FALSE),"")</f>
        <v/>
      </c>
      <c r="W303" s="209"/>
      <c r="X303" s="207" t="str">
        <f>IFERROR(VLOOKUP(Q303,エリアマスタ!$C$2:$I$2239,7,FALSE),"")</f>
        <v/>
      </c>
      <c r="Y303" s="210">
        <f t="shared" si="64"/>
        <v>0</v>
      </c>
      <c r="Z303" s="215">
        <v>26</v>
      </c>
      <c r="AA303" s="212"/>
      <c r="AB303" s="213" t="str">
        <f t="shared" si="63"/>
        <v/>
      </c>
      <c r="AC303" s="205"/>
      <c r="AD303" s="206"/>
      <c r="AE303" s="207"/>
      <c r="AF303" s="209"/>
      <c r="AG303" s="207" t="str">
        <f>IFERROR(VLOOKUP(AD303,エリアマスタ!$C$2:$I$2239,5,FALSE),"")</f>
        <v/>
      </c>
      <c r="AH303" s="209"/>
      <c r="AI303" s="207" t="str">
        <f>IFERROR(VLOOKUP(AD303,エリアマスタ!$C$2:$I$2239,6,FALSE),"")</f>
        <v/>
      </c>
      <c r="AJ303" s="208"/>
      <c r="AK303" s="207" t="str">
        <f>IFERROR(VLOOKUP(AD303,エリアマスタ!$C$2:$I$2239,7,FALSE),"")</f>
        <v/>
      </c>
      <c r="AL303" s="214">
        <f t="shared" si="61"/>
        <v>0</v>
      </c>
      <c r="AM303" s="215">
        <v>26</v>
      </c>
      <c r="AN303" s="183"/>
    </row>
    <row r="304" spans="1:40" ht="13.5" customHeight="1">
      <c r="B304" s="204" t="str">
        <f t="shared" si="58"/>
        <v/>
      </c>
      <c r="C304" s="205">
        <v>27</v>
      </c>
      <c r="D304" s="206" t="str">
        <f>B276&amp;"-"&amp;C304</f>
        <v>22-27</v>
      </c>
      <c r="E304" s="207" t="s">
        <v>801</v>
      </c>
      <c r="F304" s="208"/>
      <c r="G304" s="207">
        <f>IFERROR(VLOOKUP(D304,エリアマスタ!$C$2:$I$2239,5,FALSE),"")</f>
        <v>120</v>
      </c>
      <c r="H304" s="209"/>
      <c r="I304" s="207">
        <f>IFERROR(VLOOKUP(D304,エリアマスタ!$C$2:$I$2239,6,FALSE),"")</f>
        <v>170</v>
      </c>
      <c r="J304" s="209"/>
      <c r="K304" s="207">
        <f>IFERROR(VLOOKUP(D304,エリアマスタ!$C$2:$I$2239,7,FALSE),"")</f>
        <v>290</v>
      </c>
      <c r="L304" s="210">
        <f t="shared" si="59"/>
        <v>0</v>
      </c>
      <c r="M304" s="215">
        <v>27</v>
      </c>
      <c r="N304" s="212"/>
      <c r="O304" s="213" t="str">
        <f t="shared" si="62"/>
        <v/>
      </c>
      <c r="P304" s="205"/>
      <c r="Q304" s="206"/>
      <c r="R304" s="207"/>
      <c r="S304" s="209"/>
      <c r="T304" s="207" t="str">
        <f>IFERROR(VLOOKUP(Q304,エリアマスタ!$C$2:$I$2239,5,FALSE),"")</f>
        <v/>
      </c>
      <c r="U304" s="208"/>
      <c r="V304" s="207" t="str">
        <f>IFERROR(VLOOKUP(Q304,エリアマスタ!$C$2:$I$2239,6,FALSE),"")</f>
        <v/>
      </c>
      <c r="W304" s="209"/>
      <c r="X304" s="207" t="str">
        <f>IFERROR(VLOOKUP(Q304,エリアマスタ!$C$2:$I$2239,7,FALSE),"")</f>
        <v/>
      </c>
      <c r="Y304" s="210">
        <f t="shared" si="64"/>
        <v>0</v>
      </c>
      <c r="Z304" s="215">
        <v>27</v>
      </c>
      <c r="AA304" s="212"/>
      <c r="AB304" s="213" t="str">
        <f t="shared" si="63"/>
        <v/>
      </c>
      <c r="AC304" s="205"/>
      <c r="AD304" s="206"/>
      <c r="AE304" s="207"/>
      <c r="AF304" s="209"/>
      <c r="AG304" s="207" t="str">
        <f>IFERROR(VLOOKUP(AD304,エリアマスタ!$C$2:$I$2239,5,FALSE),"")</f>
        <v/>
      </c>
      <c r="AH304" s="209"/>
      <c r="AI304" s="207" t="str">
        <f>IFERROR(VLOOKUP(AD304,エリアマスタ!$C$2:$I$2239,6,FALSE),"")</f>
        <v/>
      </c>
      <c r="AJ304" s="209"/>
      <c r="AK304" s="207" t="str">
        <f>IFERROR(VLOOKUP(AD304,エリアマスタ!$C$2:$I$2239,7,FALSE),"")</f>
        <v/>
      </c>
      <c r="AL304" s="214">
        <f t="shared" si="61"/>
        <v>0</v>
      </c>
      <c r="AM304" s="215">
        <v>27</v>
      </c>
      <c r="AN304" s="183"/>
    </row>
    <row r="305" spans="1:40" ht="13.5" customHeight="1">
      <c r="B305" s="204" t="str">
        <f t="shared" si="58"/>
        <v/>
      </c>
      <c r="C305" s="205">
        <v>28</v>
      </c>
      <c r="D305" s="206" t="str">
        <f>B276&amp;"-"&amp;C305</f>
        <v>22-28</v>
      </c>
      <c r="E305" s="207" t="s">
        <v>143</v>
      </c>
      <c r="F305" s="221"/>
      <c r="G305" s="207">
        <f>IFERROR(VLOOKUP(D305,エリアマスタ!$C$2:$I$2239,5,FALSE),"")</f>
        <v>189</v>
      </c>
      <c r="H305" s="209"/>
      <c r="I305" s="207">
        <f>IFERROR(VLOOKUP(D305,エリアマスタ!$C$2:$I$2239,6,FALSE),"")</f>
        <v>60</v>
      </c>
      <c r="J305" s="209"/>
      <c r="K305" s="207">
        <f>IFERROR(VLOOKUP(D305,エリアマスタ!$C$2:$I$2239,7,FALSE),"")</f>
        <v>249</v>
      </c>
      <c r="L305" s="210">
        <f t="shared" si="59"/>
        <v>0</v>
      </c>
      <c r="M305" s="211">
        <v>28</v>
      </c>
      <c r="N305" s="212"/>
      <c r="O305" s="213" t="str">
        <f t="shared" si="62"/>
        <v/>
      </c>
      <c r="P305" s="205"/>
      <c r="Q305" s="206"/>
      <c r="R305" s="207"/>
      <c r="S305" s="221"/>
      <c r="T305" s="207" t="str">
        <f>IFERROR(VLOOKUP(Q305,エリアマスタ!$C$2:$I$2239,5,FALSE),"")</f>
        <v/>
      </c>
      <c r="U305" s="208"/>
      <c r="V305" s="207" t="str">
        <f>IFERROR(VLOOKUP(Q305,エリアマスタ!$C$2:$I$2239,6,FALSE),"")</f>
        <v/>
      </c>
      <c r="W305" s="209"/>
      <c r="X305" s="207" t="str">
        <f>IFERROR(VLOOKUP(Q305,エリアマスタ!$C$2:$I$2239,7,FALSE),"")</f>
        <v/>
      </c>
      <c r="Y305" s="210">
        <f t="shared" si="64"/>
        <v>0</v>
      </c>
      <c r="Z305" s="211">
        <v>28</v>
      </c>
      <c r="AA305" s="212"/>
      <c r="AB305" s="213" t="str">
        <f t="shared" si="63"/>
        <v/>
      </c>
      <c r="AC305" s="205"/>
      <c r="AD305" s="206"/>
      <c r="AE305" s="207"/>
      <c r="AF305" s="209"/>
      <c r="AG305" s="207" t="str">
        <f>IFERROR(VLOOKUP(AD305,エリアマスタ!$C$2:$I$2239,5,FALSE),"")</f>
        <v/>
      </c>
      <c r="AH305" s="209"/>
      <c r="AI305" s="207" t="str">
        <f>IFERROR(VLOOKUP(AD305,エリアマスタ!$C$2:$I$2239,6,FALSE),"")</f>
        <v/>
      </c>
      <c r="AJ305" s="209"/>
      <c r="AK305" s="207" t="str">
        <f>IFERROR(VLOOKUP(AD305,エリアマスタ!$C$2:$I$2239,7,FALSE),"")</f>
        <v/>
      </c>
      <c r="AL305" s="214">
        <f t="shared" si="61"/>
        <v>0</v>
      </c>
      <c r="AM305" s="211">
        <v>28</v>
      </c>
      <c r="AN305" s="183"/>
    </row>
    <row r="306" spans="1:40" ht="13.5" customHeight="1">
      <c r="B306" s="204" t="str">
        <f t="shared" si="58"/>
        <v/>
      </c>
      <c r="C306" s="205">
        <v>29</v>
      </c>
      <c r="D306" s="206" t="str">
        <f>B276&amp;"-"&amp;C306</f>
        <v>22-29</v>
      </c>
      <c r="E306" s="207" t="s">
        <v>802</v>
      </c>
      <c r="F306" s="221"/>
      <c r="G306" s="207">
        <f>IFERROR(VLOOKUP(D306,エリアマスタ!$C$2:$I$2239,5,FALSE),"")</f>
        <v>240</v>
      </c>
      <c r="H306" s="209"/>
      <c r="I306" s="207">
        <f>IFERROR(VLOOKUP(D306,エリアマスタ!$C$2:$I$2239,6,FALSE),"")</f>
        <v>105</v>
      </c>
      <c r="J306" s="209"/>
      <c r="K306" s="207">
        <f>IFERROR(VLOOKUP(D306,エリアマスタ!$C$2:$I$2239,7,FALSE),"")</f>
        <v>345</v>
      </c>
      <c r="L306" s="210">
        <f t="shared" si="59"/>
        <v>0</v>
      </c>
      <c r="M306" s="215">
        <v>29</v>
      </c>
      <c r="N306" s="212"/>
      <c r="O306" s="213" t="str">
        <f t="shared" si="62"/>
        <v/>
      </c>
      <c r="P306" s="205"/>
      <c r="Q306" s="206"/>
      <c r="R306" s="207"/>
      <c r="S306" s="221"/>
      <c r="T306" s="207" t="str">
        <f>IFERROR(VLOOKUP(Q306,エリアマスタ!$C$2:$I$2239,5,FALSE),"")</f>
        <v/>
      </c>
      <c r="U306" s="208"/>
      <c r="V306" s="207" t="str">
        <f>IFERROR(VLOOKUP(Q306,エリアマスタ!$C$2:$I$2239,6,FALSE),"")</f>
        <v/>
      </c>
      <c r="W306" s="209"/>
      <c r="X306" s="207" t="str">
        <f>IFERROR(VLOOKUP(Q306,エリアマスタ!$C$2:$I$2239,7,FALSE),"")</f>
        <v/>
      </c>
      <c r="Y306" s="210">
        <f t="shared" si="64"/>
        <v>0</v>
      </c>
      <c r="Z306" s="215">
        <v>29</v>
      </c>
      <c r="AA306" s="212"/>
      <c r="AB306" s="213" t="str">
        <f t="shared" si="63"/>
        <v/>
      </c>
      <c r="AC306" s="205"/>
      <c r="AD306" s="206"/>
      <c r="AE306" s="207"/>
      <c r="AF306" s="209"/>
      <c r="AG306" s="207" t="str">
        <f>IFERROR(VLOOKUP(AD306,エリアマスタ!$C$2:$I$2239,5,FALSE),"")</f>
        <v/>
      </c>
      <c r="AH306" s="209"/>
      <c r="AI306" s="207" t="str">
        <f>IFERROR(VLOOKUP(AD306,エリアマスタ!$C$2:$I$2239,6,FALSE),"")</f>
        <v/>
      </c>
      <c r="AJ306" s="209"/>
      <c r="AK306" s="207" t="str">
        <f>IFERROR(VLOOKUP(AD306,エリアマスタ!$C$2:$I$2239,7,FALSE),"")</f>
        <v/>
      </c>
      <c r="AL306" s="214">
        <f t="shared" si="61"/>
        <v>0</v>
      </c>
      <c r="AM306" s="215">
        <v>29</v>
      </c>
    </row>
    <row r="307" spans="1:40" ht="13.5" customHeight="1">
      <c r="B307" s="204" t="str">
        <f t="shared" si="58"/>
        <v/>
      </c>
      <c r="C307" s="205">
        <v>30</v>
      </c>
      <c r="D307" s="206" t="str">
        <f>B276&amp;"-"&amp;C307</f>
        <v>22-30</v>
      </c>
      <c r="E307" s="207" t="s">
        <v>803</v>
      </c>
      <c r="F307" s="221"/>
      <c r="G307" s="207">
        <f>IFERROR(VLOOKUP(D307,エリアマスタ!$C$2:$I$2239,5,FALSE),"")</f>
        <v>103</v>
      </c>
      <c r="H307" s="209"/>
      <c r="I307" s="207">
        <f>IFERROR(VLOOKUP(D307,エリアマスタ!$C$2:$I$2239,6,FALSE),"")</f>
        <v>68</v>
      </c>
      <c r="J307" s="209"/>
      <c r="K307" s="207">
        <f>IFERROR(VLOOKUP(D307,エリアマスタ!$C$2:$I$2239,7,FALSE),"")</f>
        <v>171</v>
      </c>
      <c r="L307" s="210">
        <f t="shared" si="59"/>
        <v>0</v>
      </c>
      <c r="M307" s="215">
        <v>30</v>
      </c>
      <c r="N307" s="212"/>
      <c r="O307" s="213" t="str">
        <f t="shared" si="62"/>
        <v/>
      </c>
      <c r="P307" s="205"/>
      <c r="Q307" s="206"/>
      <c r="R307" s="207"/>
      <c r="S307" s="221"/>
      <c r="T307" s="207" t="str">
        <f>IFERROR(VLOOKUP(Q307,エリアマスタ!$C$2:$I$2239,5,FALSE),"")</f>
        <v/>
      </c>
      <c r="U307" s="208"/>
      <c r="V307" s="207" t="str">
        <f>IFERROR(VLOOKUP(Q307,エリアマスタ!$C$2:$I$2239,6,FALSE),"")</f>
        <v/>
      </c>
      <c r="W307" s="209"/>
      <c r="X307" s="207" t="str">
        <f>IFERROR(VLOOKUP(Q307,エリアマスタ!$C$2:$I$2239,7,FALSE),"")</f>
        <v/>
      </c>
      <c r="Y307" s="210">
        <f t="shared" si="64"/>
        <v>0</v>
      </c>
      <c r="Z307" s="215">
        <v>30</v>
      </c>
      <c r="AA307" s="212"/>
      <c r="AB307" s="213" t="str">
        <f t="shared" si="63"/>
        <v/>
      </c>
      <c r="AC307" s="205"/>
      <c r="AD307" s="206"/>
      <c r="AE307" s="207"/>
      <c r="AF307" s="209"/>
      <c r="AG307" s="207" t="str">
        <f>IFERROR(VLOOKUP(AD307,エリアマスタ!$C$2:$I$2239,5,FALSE),"")</f>
        <v/>
      </c>
      <c r="AH307" s="209"/>
      <c r="AI307" s="207" t="str">
        <f>IFERROR(VLOOKUP(AD307,エリアマスタ!$C$2:$I$2239,6,FALSE),"")</f>
        <v/>
      </c>
      <c r="AJ307" s="209"/>
      <c r="AK307" s="207" t="str">
        <f>IFERROR(VLOOKUP(AD307,エリアマスタ!$C$2:$I$2239,7,FALSE),"")</f>
        <v/>
      </c>
      <c r="AL307" s="214">
        <f t="shared" si="61"/>
        <v>0</v>
      </c>
      <c r="AM307" s="215">
        <v>30</v>
      </c>
    </row>
    <row r="308" spans="1:40" ht="13.5" customHeight="1">
      <c r="B308" s="204" t="str">
        <f t="shared" si="58"/>
        <v/>
      </c>
      <c r="C308" s="205"/>
      <c r="D308" s="206"/>
      <c r="E308" s="207"/>
      <c r="F308" s="221"/>
      <c r="G308" s="207" t="str">
        <f>IFERROR(VLOOKUP(D308,エリアマスタ!$C$2:$I$2239,5,FALSE),"")</f>
        <v/>
      </c>
      <c r="H308" s="209"/>
      <c r="I308" s="207" t="str">
        <f>IFERROR(VLOOKUP(D308,エリアマスタ!$C$2:$I$2239,6,FALSE),"")</f>
        <v/>
      </c>
      <c r="J308" s="209"/>
      <c r="K308" s="207" t="str">
        <f>IFERROR(VLOOKUP(D308,エリアマスタ!$C$2:$I$2239,7,FALSE),"")</f>
        <v/>
      </c>
      <c r="L308" s="210">
        <f t="shared" ref="L308" si="65">IF(F308="●",G308,0)+IF(H308="●",I308,0)+IF(J308="●",K308,0)</f>
        <v>0</v>
      </c>
      <c r="M308" s="211">
        <v>40</v>
      </c>
      <c r="N308" s="212"/>
      <c r="O308" s="213" t="str">
        <f t="shared" si="62"/>
        <v/>
      </c>
      <c r="P308" s="205"/>
      <c r="Q308" s="206"/>
      <c r="R308" s="207"/>
      <c r="S308" s="221"/>
      <c r="T308" s="207" t="str">
        <f>IFERROR(VLOOKUP(Q308,エリアマスタ!$C$2:$I$2239,5,FALSE),"")</f>
        <v/>
      </c>
      <c r="U308" s="209"/>
      <c r="V308" s="207" t="str">
        <f>IFERROR(VLOOKUP(Q308,エリアマスタ!$C$2:$I$2239,6,FALSE),"")</f>
        <v/>
      </c>
      <c r="W308" s="209"/>
      <c r="X308" s="207" t="str">
        <f>IFERROR(VLOOKUP(Q308,エリアマスタ!$C$2:$I$2239,7,FALSE),"")</f>
        <v/>
      </c>
      <c r="Y308" s="210">
        <f t="shared" si="64"/>
        <v>0</v>
      </c>
      <c r="Z308" s="211">
        <v>40</v>
      </c>
      <c r="AA308" s="212"/>
      <c r="AB308" s="213" t="str">
        <f t="shared" si="63"/>
        <v/>
      </c>
      <c r="AC308" s="205"/>
      <c r="AD308" s="206"/>
      <c r="AE308" s="207"/>
      <c r="AF308" s="223"/>
      <c r="AG308" s="207" t="str">
        <f>IFERROR(VLOOKUP(AD308,エリアマスタ!$C$2:$I$2239,5,FALSE),"")</f>
        <v/>
      </c>
      <c r="AH308" s="209"/>
      <c r="AI308" s="207" t="str">
        <f>IFERROR(VLOOKUP(AD308,エリアマスタ!$C$2:$I$2239,6,FALSE),"")</f>
        <v/>
      </c>
      <c r="AJ308" s="209"/>
      <c r="AK308" s="207" t="str">
        <f>IFERROR(VLOOKUP(AD308,エリアマスタ!$C$2:$I$2239,7,FALSE),"")</f>
        <v/>
      </c>
      <c r="AL308" s="214">
        <f t="shared" si="61"/>
        <v>0</v>
      </c>
      <c r="AM308" s="211">
        <v>40</v>
      </c>
    </row>
    <row r="309" spans="1:40" s="237" customFormat="1" ht="13.5" customHeight="1">
      <c r="A309" s="184"/>
      <c r="B309" s="329" t="s">
        <v>60</v>
      </c>
      <c r="C309" s="330"/>
      <c r="D309" s="224"/>
      <c r="E309" s="225"/>
      <c r="F309" s="226"/>
      <c r="G309" s="227">
        <f>SUM(G278:G308)</f>
        <v>6251</v>
      </c>
      <c r="H309" s="228"/>
      <c r="I309" s="227">
        <f>SUM(I278:I308)</f>
        <v>3415</v>
      </c>
      <c r="J309" s="228"/>
      <c r="K309" s="227">
        <f>SUM(K278:K308)</f>
        <v>9666</v>
      </c>
      <c r="L309" s="227">
        <f>SUM(L278:L308)</f>
        <v>0</v>
      </c>
      <c r="M309" s="229"/>
      <c r="N309" s="212"/>
      <c r="O309" s="331" t="s">
        <v>60</v>
      </c>
      <c r="P309" s="332"/>
      <c r="Q309" s="230"/>
      <c r="R309" s="207"/>
      <c r="S309" s="231"/>
      <c r="T309" s="227">
        <f>SUM(T278:T308)</f>
        <v>2522</v>
      </c>
      <c r="U309" s="228"/>
      <c r="V309" s="227">
        <f>SUM(V278:V308)</f>
        <v>1178</v>
      </c>
      <c r="W309" s="228"/>
      <c r="X309" s="227">
        <f>SUM(X278:X308)</f>
        <v>3700</v>
      </c>
      <c r="Y309" s="227">
        <f>SUM(Y278:Y308)</f>
        <v>0</v>
      </c>
      <c r="Z309" s="232"/>
      <c r="AA309" s="212"/>
      <c r="AB309" s="331" t="s">
        <v>60</v>
      </c>
      <c r="AC309" s="332"/>
      <c r="AD309" s="230"/>
      <c r="AE309" s="233"/>
      <c r="AF309" s="234"/>
      <c r="AG309" s="227">
        <f>SUM(AG278:AG308)</f>
        <v>4744</v>
      </c>
      <c r="AH309" s="228"/>
      <c r="AI309" s="227">
        <f>SUM(AI278:AI308)</f>
        <v>4525</v>
      </c>
      <c r="AJ309" s="228"/>
      <c r="AK309" s="227">
        <f>SUM(AK278:AK308)</f>
        <v>9269</v>
      </c>
      <c r="AL309" s="227">
        <f>SUM(AL278:AL308)</f>
        <v>0</v>
      </c>
      <c r="AM309" s="235"/>
      <c r="AN309" s="236"/>
    </row>
    <row r="311" spans="1:40" ht="13.5" customHeight="1">
      <c r="B311" s="320">
        <f>VLOOKUP(E311,地区マスタ!$A$2:$C$159,2,FALSE)</f>
        <v>52</v>
      </c>
      <c r="C311" s="321"/>
      <c r="D311" s="188"/>
      <c r="E311" s="189" t="s">
        <v>3202</v>
      </c>
      <c r="F311" s="288"/>
      <c r="G311" s="191"/>
      <c r="H311" s="191"/>
      <c r="I311" s="191"/>
      <c r="J311" s="191"/>
      <c r="K311" s="191"/>
      <c r="L311" s="289"/>
      <c r="M311" s="192"/>
      <c r="N311" s="193"/>
      <c r="O311" s="320">
        <f>VLOOKUP(R311,地区マスタ!$A$2:$C$159,2,FALSE)</f>
        <v>54</v>
      </c>
      <c r="P311" s="321"/>
      <c r="Q311" s="188"/>
      <c r="R311" s="189" t="s">
        <v>3203</v>
      </c>
      <c r="S311" s="288"/>
      <c r="T311" s="191"/>
      <c r="U311" s="191"/>
      <c r="V311" s="191"/>
      <c r="W311" s="191"/>
      <c r="X311" s="191"/>
      <c r="Y311" s="289"/>
      <c r="Z311" s="192"/>
      <c r="AA311" s="193"/>
      <c r="AE311" s="183"/>
      <c r="AM311" s="183"/>
      <c r="AN311" s="183"/>
    </row>
    <row r="312" spans="1:40" s="203" customFormat="1" ht="13.5" customHeight="1">
      <c r="A312" s="184"/>
      <c r="B312" s="322" t="s">
        <v>1557</v>
      </c>
      <c r="C312" s="323"/>
      <c r="D312" s="194" t="s">
        <v>1558</v>
      </c>
      <c r="E312" s="195" t="s">
        <v>2126</v>
      </c>
      <c r="F312" s="196"/>
      <c r="G312" s="197" t="s">
        <v>39</v>
      </c>
      <c r="H312" s="198"/>
      <c r="I312" s="197" t="s">
        <v>40</v>
      </c>
      <c r="J312" s="198"/>
      <c r="K312" s="197" t="s">
        <v>41</v>
      </c>
      <c r="L312" s="199" t="s">
        <v>42</v>
      </c>
      <c r="M312" s="199" t="s">
        <v>176</v>
      </c>
      <c r="N312" s="193"/>
      <c r="O312" s="324" t="s">
        <v>1557</v>
      </c>
      <c r="P312" s="325"/>
      <c r="Q312" s="194" t="s">
        <v>1558</v>
      </c>
      <c r="R312" s="200" t="s">
        <v>2126</v>
      </c>
      <c r="S312" s="198"/>
      <c r="T312" s="197" t="s">
        <v>39</v>
      </c>
      <c r="U312" s="198"/>
      <c r="V312" s="197" t="s">
        <v>40</v>
      </c>
      <c r="W312" s="198"/>
      <c r="X312" s="197" t="s">
        <v>41</v>
      </c>
      <c r="Y312" s="199" t="s">
        <v>42</v>
      </c>
      <c r="Z312" s="199" t="s">
        <v>176</v>
      </c>
      <c r="AA312" s="193"/>
      <c r="AB312" s="279"/>
      <c r="AC312" s="279"/>
    </row>
    <row r="313" spans="1:40" ht="13.5" customHeight="1">
      <c r="B313" s="204" t="str">
        <f t="shared" ref="B313:B342" si="66">IF(L313&gt;1,"●","")</f>
        <v/>
      </c>
      <c r="C313" s="205">
        <v>1</v>
      </c>
      <c r="D313" s="206" t="str">
        <f>B311&amp;"-"&amp;C313</f>
        <v>52-1</v>
      </c>
      <c r="E313" s="207" t="s">
        <v>1803</v>
      </c>
      <c r="F313" s="208"/>
      <c r="G313" s="207">
        <f>IFERROR(VLOOKUP(D313,エリアマスタ!$C$2:$I$2239,5,FALSE),"")</f>
        <v>253</v>
      </c>
      <c r="H313" s="209"/>
      <c r="I313" s="207">
        <f>IFERROR(VLOOKUP(D313,エリアマスタ!$C$2:$I$2239,6,FALSE),"")</f>
        <v>140</v>
      </c>
      <c r="J313" s="209"/>
      <c r="K313" s="207">
        <f>IFERROR(VLOOKUP(D313,エリアマスタ!$C$2:$I$2239,7,FALSE),"")</f>
        <v>393</v>
      </c>
      <c r="L313" s="210">
        <f t="shared" ref="L313:L342" si="67">IF(OR(OR(AND(F313="●", H313="●"),AND(F313="●", J313="●")),AND(H313="●", J313="●")),"エラー",IF(F313="●",G313,0)+IF(H313="●",I313,0)+IF(J313="●",K313,0))</f>
        <v>0</v>
      </c>
      <c r="M313" s="211">
        <v>1</v>
      </c>
      <c r="N313" s="212"/>
      <c r="O313" s="213" t="str">
        <f>IF(Y313&gt;1,"●","")</f>
        <v/>
      </c>
      <c r="P313" s="205">
        <v>1</v>
      </c>
      <c r="Q313" s="206" t="str">
        <f>O311&amp;"-"&amp;P313</f>
        <v>54-1</v>
      </c>
      <c r="R313" s="207" t="s">
        <v>3155</v>
      </c>
      <c r="S313" s="209"/>
      <c r="T313" s="207">
        <f>IFERROR(VLOOKUP(Q313,エリアマスタ!$C$2:$I$2239,5,FALSE),"")</f>
        <v>120</v>
      </c>
      <c r="U313" s="208"/>
      <c r="V313" s="207">
        <f>IFERROR(VLOOKUP(Q313,エリアマスタ!$C$2:$I$2239,6,FALSE),"")</f>
        <v>120</v>
      </c>
      <c r="W313" s="209"/>
      <c r="X313" s="207">
        <f>IFERROR(VLOOKUP(Q313,エリアマスタ!$C$2:$I$2239,7,FALSE),"")</f>
        <v>240</v>
      </c>
      <c r="Y313" s="210">
        <f t="shared" ref="Y313:Y319" si="68">IF(OR(OR(AND(S313="●", U313="●"),AND(S313="●", W313="●")),AND(U313="●", W313="●")),"エラー",IF(S313="●",T313,0)+IF(U313="●",V313,0)+IF(W313="●",X313,0))</f>
        <v>0</v>
      </c>
      <c r="Z313" s="211">
        <v>1</v>
      </c>
      <c r="AA313" s="277"/>
      <c r="AB313" s="238"/>
      <c r="AC313" s="238"/>
      <c r="AE313" s="183"/>
      <c r="AM313" s="183"/>
      <c r="AN313" s="183"/>
    </row>
    <row r="314" spans="1:40" ht="13.5" customHeight="1">
      <c r="B314" s="204" t="str">
        <f t="shared" si="66"/>
        <v/>
      </c>
      <c r="C314" s="205">
        <v>2</v>
      </c>
      <c r="D314" s="206" t="str">
        <f>B311&amp;"-"&amp;C314</f>
        <v>52-2</v>
      </c>
      <c r="E314" s="207" t="s">
        <v>814</v>
      </c>
      <c r="F314" s="208"/>
      <c r="G314" s="207">
        <f>IFERROR(VLOOKUP(D314,エリアマスタ!$C$2:$I$2239,5,FALSE),"")</f>
        <v>157</v>
      </c>
      <c r="H314" s="209"/>
      <c r="I314" s="207">
        <f>IFERROR(VLOOKUP(D314,エリアマスタ!$C$2:$I$2239,6,FALSE),"")</f>
        <v>132</v>
      </c>
      <c r="J314" s="209"/>
      <c r="K314" s="207">
        <f>IFERROR(VLOOKUP(D314,エリアマスタ!$C$2:$I$2239,7,FALSE),"")</f>
        <v>289</v>
      </c>
      <c r="L314" s="210">
        <f t="shared" si="67"/>
        <v>0</v>
      </c>
      <c r="M314" s="215">
        <v>2</v>
      </c>
      <c r="N314" s="212"/>
      <c r="O314" s="213" t="str">
        <f>IF(Y314&gt;1,"●","")</f>
        <v/>
      </c>
      <c r="P314" s="205">
        <v>2</v>
      </c>
      <c r="Q314" s="206" t="str">
        <f>O311&amp;"-"&amp;P314</f>
        <v>54-2</v>
      </c>
      <c r="R314" s="207" t="s">
        <v>561</v>
      </c>
      <c r="S314" s="209"/>
      <c r="T314" s="207">
        <f>IFERROR(VLOOKUP(Q314,エリアマスタ!$C$2:$I$2239,5,FALSE),"")</f>
        <v>271</v>
      </c>
      <c r="U314" s="209"/>
      <c r="V314" s="207">
        <f>IFERROR(VLOOKUP(Q314,エリアマスタ!$C$2:$I$2239,6,FALSE),"")</f>
        <v>284</v>
      </c>
      <c r="W314" s="209"/>
      <c r="X314" s="207">
        <f>IFERROR(VLOOKUP(Q314,エリアマスタ!$C$2:$I$2239,7,FALSE),"")</f>
        <v>555</v>
      </c>
      <c r="Y314" s="210">
        <f t="shared" si="68"/>
        <v>0</v>
      </c>
      <c r="Z314" s="215">
        <v>2</v>
      </c>
      <c r="AA314" s="277"/>
      <c r="AB314" s="238"/>
      <c r="AC314" s="238"/>
      <c r="AE314" s="183"/>
      <c r="AM314" s="183"/>
      <c r="AN314" s="183"/>
    </row>
    <row r="315" spans="1:40" ht="13.5" customHeight="1">
      <c r="B315" s="204" t="str">
        <f t="shared" si="66"/>
        <v/>
      </c>
      <c r="C315" s="205">
        <v>3</v>
      </c>
      <c r="D315" s="206" t="str">
        <f>B311&amp;"-"&amp;C315</f>
        <v>52-3</v>
      </c>
      <c r="E315" s="207" t="s">
        <v>815</v>
      </c>
      <c r="F315" s="208"/>
      <c r="G315" s="207">
        <f>IFERROR(VLOOKUP(D315,エリアマスタ!$C$2:$I$2239,5,FALSE),"")</f>
        <v>140</v>
      </c>
      <c r="H315" s="209"/>
      <c r="I315" s="207">
        <f>IFERROR(VLOOKUP(D315,エリアマスタ!$C$2:$I$2239,6,FALSE),"")</f>
        <v>158</v>
      </c>
      <c r="J315" s="209"/>
      <c r="K315" s="207">
        <f>IFERROR(VLOOKUP(D315,エリアマスタ!$C$2:$I$2239,7,FALSE),"")</f>
        <v>298</v>
      </c>
      <c r="L315" s="210">
        <f t="shared" si="67"/>
        <v>0</v>
      </c>
      <c r="M315" s="215">
        <v>3</v>
      </c>
      <c r="N315" s="212"/>
      <c r="O315" s="213" t="str">
        <f t="shared" ref="O315:O342" si="69">IF(Y315&gt;1,"●","")</f>
        <v/>
      </c>
      <c r="P315" s="205">
        <v>3</v>
      </c>
      <c r="Q315" s="206" t="str">
        <f>O311&amp;"-"&amp;P315</f>
        <v>54-3</v>
      </c>
      <c r="R315" s="207" t="s">
        <v>562</v>
      </c>
      <c r="S315" s="209"/>
      <c r="T315" s="207">
        <f>IFERROR(VLOOKUP(Q315,エリアマスタ!$C$2:$I$2239,5,FALSE),"")</f>
        <v>125</v>
      </c>
      <c r="U315" s="209"/>
      <c r="V315" s="207">
        <f>IFERROR(VLOOKUP(Q315,エリアマスタ!$C$2:$I$2239,6,FALSE),"")</f>
        <v>175</v>
      </c>
      <c r="W315" s="209"/>
      <c r="X315" s="207">
        <f>IFERROR(VLOOKUP(Q315,エリアマスタ!$C$2:$I$2239,7,FALSE),"")</f>
        <v>300</v>
      </c>
      <c r="Y315" s="210">
        <f t="shared" si="68"/>
        <v>0</v>
      </c>
      <c r="Z315" s="215">
        <v>3</v>
      </c>
      <c r="AA315" s="277"/>
      <c r="AB315" s="238"/>
      <c r="AC315" s="238"/>
      <c r="AE315" s="183"/>
      <c r="AM315" s="183"/>
      <c r="AN315" s="183"/>
    </row>
    <row r="316" spans="1:40" ht="13.5" customHeight="1">
      <c r="B316" s="204" t="str">
        <f t="shared" si="66"/>
        <v/>
      </c>
      <c r="C316" s="205">
        <v>4</v>
      </c>
      <c r="D316" s="206" t="str">
        <f>B311&amp;"-"&amp;C316</f>
        <v>52-4</v>
      </c>
      <c r="E316" s="207" t="s">
        <v>816</v>
      </c>
      <c r="F316" s="208"/>
      <c r="G316" s="207">
        <f>IFERROR(VLOOKUP(D316,エリアマスタ!$C$2:$I$2239,5,FALSE),"")</f>
        <v>327</v>
      </c>
      <c r="H316" s="209"/>
      <c r="I316" s="207">
        <f>IFERROR(VLOOKUP(D316,エリアマスタ!$C$2:$I$2239,6,FALSE),"")</f>
        <v>155</v>
      </c>
      <c r="J316" s="209"/>
      <c r="K316" s="207">
        <f>IFERROR(VLOOKUP(D316,エリアマスタ!$C$2:$I$2239,7,FALSE),"")</f>
        <v>482</v>
      </c>
      <c r="L316" s="210">
        <f t="shared" si="67"/>
        <v>0</v>
      </c>
      <c r="M316" s="211">
        <v>4</v>
      </c>
      <c r="N316" s="212"/>
      <c r="O316" s="213" t="str">
        <f t="shared" si="69"/>
        <v/>
      </c>
      <c r="P316" s="205">
        <v>4</v>
      </c>
      <c r="Q316" s="206" t="str">
        <f>O311&amp;"-"&amp;P316</f>
        <v>54-4</v>
      </c>
      <c r="R316" s="207" t="s">
        <v>1419</v>
      </c>
      <c r="S316" s="209"/>
      <c r="T316" s="207">
        <f>IFERROR(VLOOKUP(Q316,エリアマスタ!$C$2:$I$2239,5,FALSE),"")</f>
        <v>135</v>
      </c>
      <c r="U316" s="208"/>
      <c r="V316" s="207">
        <f>IFERROR(VLOOKUP(Q316,エリアマスタ!$C$2:$I$2239,6,FALSE),"")</f>
        <v>203</v>
      </c>
      <c r="W316" s="209"/>
      <c r="X316" s="207">
        <f>IFERROR(VLOOKUP(Q316,エリアマスタ!$C$2:$I$2239,7,FALSE),"")</f>
        <v>338</v>
      </c>
      <c r="Y316" s="210">
        <f t="shared" si="68"/>
        <v>0</v>
      </c>
      <c r="Z316" s="211">
        <v>4</v>
      </c>
      <c r="AA316" s="277"/>
      <c r="AB316" s="238"/>
      <c r="AC316" s="238"/>
      <c r="AE316" s="183"/>
      <c r="AM316" s="183"/>
      <c r="AN316" s="183"/>
    </row>
    <row r="317" spans="1:40" ht="13.5" customHeight="1">
      <c r="B317" s="204" t="str">
        <f t="shared" si="66"/>
        <v/>
      </c>
      <c r="C317" s="205">
        <v>5</v>
      </c>
      <c r="D317" s="206" t="str">
        <f>B311&amp;"-"&amp;C317</f>
        <v>52-5</v>
      </c>
      <c r="E317" s="207" t="s">
        <v>1804</v>
      </c>
      <c r="F317" s="208"/>
      <c r="G317" s="207">
        <f>IFERROR(VLOOKUP(D317,エリアマスタ!$C$2:$I$2239,5,FALSE),"")</f>
        <v>127</v>
      </c>
      <c r="H317" s="209"/>
      <c r="I317" s="207">
        <f>IFERROR(VLOOKUP(D317,エリアマスタ!$C$2:$I$2239,6,FALSE),"")</f>
        <v>226</v>
      </c>
      <c r="J317" s="209"/>
      <c r="K317" s="207">
        <f>IFERROR(VLOOKUP(D317,エリアマスタ!$C$2:$I$2239,7,FALSE),"")</f>
        <v>353</v>
      </c>
      <c r="L317" s="210">
        <f t="shared" si="67"/>
        <v>0</v>
      </c>
      <c r="M317" s="215">
        <v>5</v>
      </c>
      <c r="N317" s="212"/>
      <c r="O317" s="213" t="str">
        <f t="shared" si="69"/>
        <v/>
      </c>
      <c r="P317" s="205">
        <v>5</v>
      </c>
      <c r="Q317" s="206" t="str">
        <f>O311&amp;"-"&amp;P317</f>
        <v>54-5</v>
      </c>
      <c r="R317" s="207" t="s">
        <v>1420</v>
      </c>
      <c r="S317" s="209"/>
      <c r="T317" s="207">
        <f>IFERROR(VLOOKUP(Q317,エリアマスタ!$C$2:$I$2239,5,FALSE),"")</f>
        <v>136</v>
      </c>
      <c r="U317" s="208"/>
      <c r="V317" s="207">
        <f>IFERROR(VLOOKUP(Q317,エリアマスタ!$C$2:$I$2239,6,FALSE),"")</f>
        <v>127</v>
      </c>
      <c r="W317" s="209"/>
      <c r="X317" s="207">
        <f>IFERROR(VLOOKUP(Q317,エリアマスタ!$C$2:$I$2239,7,FALSE),"")</f>
        <v>263</v>
      </c>
      <c r="Y317" s="210">
        <f t="shared" si="68"/>
        <v>0</v>
      </c>
      <c r="Z317" s="215">
        <v>5</v>
      </c>
      <c r="AA317" s="277"/>
      <c r="AB317" s="238"/>
      <c r="AC317" s="238"/>
      <c r="AE317" s="183"/>
      <c r="AM317" s="183"/>
      <c r="AN317" s="183"/>
    </row>
    <row r="318" spans="1:40" ht="13.5" customHeight="1">
      <c r="B318" s="204" t="str">
        <f t="shared" si="66"/>
        <v/>
      </c>
      <c r="C318" s="205">
        <v>6</v>
      </c>
      <c r="D318" s="206" t="str">
        <f>B311&amp;"-"&amp;C318</f>
        <v>52-6</v>
      </c>
      <c r="E318" s="207" t="s">
        <v>817</v>
      </c>
      <c r="F318" s="208"/>
      <c r="G318" s="207">
        <f>IFERROR(VLOOKUP(D318,エリアマスタ!$C$2:$I$2239,5,FALSE),"")</f>
        <v>294</v>
      </c>
      <c r="H318" s="209"/>
      <c r="I318" s="207">
        <f>IFERROR(VLOOKUP(D318,エリアマスタ!$C$2:$I$2239,6,FALSE),"")</f>
        <v>116</v>
      </c>
      <c r="J318" s="209"/>
      <c r="K318" s="207">
        <f>IFERROR(VLOOKUP(D318,エリアマスタ!$C$2:$I$2239,7,FALSE),"")</f>
        <v>410</v>
      </c>
      <c r="L318" s="210">
        <f t="shared" si="67"/>
        <v>0</v>
      </c>
      <c r="M318" s="215">
        <v>6</v>
      </c>
      <c r="N318" s="212"/>
      <c r="O318" s="213" t="str">
        <f t="shared" si="69"/>
        <v/>
      </c>
      <c r="P318" s="205">
        <v>6</v>
      </c>
      <c r="Q318" s="206" t="str">
        <f>O311&amp;"-"&amp;P318</f>
        <v>54-6</v>
      </c>
      <c r="R318" s="207" t="s">
        <v>1421</v>
      </c>
      <c r="S318" s="209"/>
      <c r="T318" s="207">
        <f>IFERROR(VLOOKUP(Q318,エリアマスタ!$C$2:$I$2239,5,FALSE),"")</f>
        <v>369</v>
      </c>
      <c r="U318" s="208"/>
      <c r="V318" s="207">
        <f>IFERROR(VLOOKUP(Q318,エリアマスタ!$C$2:$I$2239,6,FALSE),"")</f>
        <v>115</v>
      </c>
      <c r="W318" s="209"/>
      <c r="X318" s="207">
        <f>IFERROR(VLOOKUP(Q318,エリアマスタ!$C$2:$I$2239,7,FALSE),"")</f>
        <v>484</v>
      </c>
      <c r="Y318" s="210">
        <f t="shared" si="68"/>
        <v>0</v>
      </c>
      <c r="Z318" s="215">
        <v>6</v>
      </c>
      <c r="AA318" s="277"/>
      <c r="AB318" s="238"/>
      <c r="AC318" s="238"/>
      <c r="AE318" s="183"/>
      <c r="AM318" s="183"/>
      <c r="AN318" s="183"/>
    </row>
    <row r="319" spans="1:40" ht="13.5" customHeight="1">
      <c r="B319" s="204" t="str">
        <f t="shared" si="66"/>
        <v/>
      </c>
      <c r="C319" s="205">
        <v>7</v>
      </c>
      <c r="D319" s="206" t="str">
        <f>B311&amp;"-"&amp;C319</f>
        <v>52-7</v>
      </c>
      <c r="E319" s="207" t="s">
        <v>818</v>
      </c>
      <c r="F319" s="208"/>
      <c r="G319" s="207">
        <f>IFERROR(VLOOKUP(D319,エリアマスタ!$C$2:$I$2239,5,FALSE),"")</f>
        <v>172</v>
      </c>
      <c r="H319" s="209"/>
      <c r="I319" s="207">
        <f>IFERROR(VLOOKUP(D319,エリアマスタ!$C$2:$I$2239,6,FALSE),"")</f>
        <v>76</v>
      </c>
      <c r="J319" s="209"/>
      <c r="K319" s="207">
        <f>IFERROR(VLOOKUP(D319,エリアマスタ!$C$2:$I$2239,7,FALSE),"")</f>
        <v>248</v>
      </c>
      <c r="L319" s="210">
        <f t="shared" si="67"/>
        <v>0</v>
      </c>
      <c r="M319" s="211">
        <v>7</v>
      </c>
      <c r="N319" s="212"/>
      <c r="O319" s="213" t="str">
        <f t="shared" si="69"/>
        <v/>
      </c>
      <c r="P319" s="205">
        <v>7</v>
      </c>
      <c r="Q319" s="206" t="str">
        <f>O311&amp;"-"&amp;P319</f>
        <v>54-7</v>
      </c>
      <c r="R319" s="207" t="s">
        <v>1422</v>
      </c>
      <c r="S319" s="209"/>
      <c r="T319" s="207">
        <f>IFERROR(VLOOKUP(Q319,エリアマスタ!$C$2:$I$2239,5,FALSE),"")</f>
        <v>531</v>
      </c>
      <c r="U319" s="208"/>
      <c r="V319" s="207">
        <f>IFERROR(VLOOKUP(Q319,エリアマスタ!$C$2:$I$2239,6,FALSE),"")</f>
        <v>331</v>
      </c>
      <c r="W319" s="209"/>
      <c r="X319" s="207">
        <f>IFERROR(VLOOKUP(Q319,エリアマスタ!$C$2:$I$2239,7,FALSE),"")</f>
        <v>862</v>
      </c>
      <c r="Y319" s="210">
        <f t="shared" si="68"/>
        <v>0</v>
      </c>
      <c r="Z319" s="211">
        <v>7</v>
      </c>
      <c r="AA319" s="277"/>
      <c r="AB319" s="238"/>
      <c r="AC319" s="238"/>
      <c r="AE319" s="183"/>
      <c r="AM319" s="183"/>
      <c r="AN319" s="183"/>
    </row>
    <row r="320" spans="1:40" ht="13.5" customHeight="1">
      <c r="B320" s="204" t="str">
        <f t="shared" si="66"/>
        <v/>
      </c>
      <c r="C320" s="205">
        <v>8</v>
      </c>
      <c r="D320" s="206" t="str">
        <f>B311&amp;"-"&amp;C320</f>
        <v>52-8</v>
      </c>
      <c r="E320" s="207" t="s">
        <v>819</v>
      </c>
      <c r="F320" s="208"/>
      <c r="G320" s="207">
        <f>IFERROR(VLOOKUP(D320,エリアマスタ!$C$2:$I$2239,5,FALSE),"")</f>
        <v>215</v>
      </c>
      <c r="H320" s="209"/>
      <c r="I320" s="207">
        <f>IFERROR(VLOOKUP(D320,エリアマスタ!$C$2:$I$2239,6,FALSE),"")</f>
        <v>41</v>
      </c>
      <c r="J320" s="209"/>
      <c r="K320" s="207">
        <f>IFERROR(VLOOKUP(D320,エリアマスタ!$C$2:$I$2239,7,FALSE),"")</f>
        <v>256</v>
      </c>
      <c r="L320" s="210">
        <f t="shared" si="67"/>
        <v>0</v>
      </c>
      <c r="M320" s="215">
        <v>8</v>
      </c>
      <c r="N320" s="212"/>
      <c r="O320" s="213" t="str">
        <f t="shared" si="69"/>
        <v/>
      </c>
      <c r="P320" s="205"/>
      <c r="Q320" s="206"/>
      <c r="R320" s="216"/>
      <c r="S320" s="209"/>
      <c r="T320" s="207" t="str">
        <f>IFERROR(VLOOKUP(Q320,エリアマスタ!$C$2:$I$2239,5,FALSE),"")</f>
        <v/>
      </c>
      <c r="U320" s="208"/>
      <c r="V320" s="207" t="str">
        <f>IFERROR(VLOOKUP(Q320,エリアマスタ!$C$2:$I$2239,6,FALSE),"")</f>
        <v/>
      </c>
      <c r="W320" s="209"/>
      <c r="X320" s="207" t="str">
        <f>IFERROR(VLOOKUP(Q320,エリアマスタ!$C$2:$I$2239,7,FALSE),"")</f>
        <v/>
      </c>
      <c r="Y320" s="210">
        <f t="shared" ref="Y320:Y342" si="70">IF(S320="●",T320,0)+IF(U320="●",V320,0)+IF(W320="●",X320,0)</f>
        <v>0</v>
      </c>
      <c r="Z320" s="215">
        <v>8</v>
      </c>
      <c r="AA320" s="277"/>
      <c r="AB320" s="238"/>
      <c r="AC320" s="238"/>
      <c r="AE320" s="183"/>
      <c r="AM320" s="183"/>
      <c r="AN320" s="183"/>
    </row>
    <row r="321" spans="1:40" ht="13.5" customHeight="1">
      <c r="B321" s="204" t="str">
        <f t="shared" si="66"/>
        <v/>
      </c>
      <c r="C321" s="205">
        <v>9</v>
      </c>
      <c r="D321" s="206" t="str">
        <f>B311&amp;"-"&amp;C321</f>
        <v>52-9</v>
      </c>
      <c r="E321" s="207" t="s">
        <v>820</v>
      </c>
      <c r="F321" s="208"/>
      <c r="G321" s="207">
        <f>IFERROR(VLOOKUP(D321,エリアマスタ!$C$2:$I$2239,5,FALSE),"")</f>
        <v>273</v>
      </c>
      <c r="H321" s="209"/>
      <c r="I321" s="207">
        <f>IFERROR(VLOOKUP(D321,エリアマスタ!$C$2:$I$2239,6,FALSE),"")</f>
        <v>20</v>
      </c>
      <c r="J321" s="209"/>
      <c r="K321" s="207">
        <f>IFERROR(VLOOKUP(D321,エリアマスタ!$C$2:$I$2239,7,FALSE),"")</f>
        <v>293</v>
      </c>
      <c r="L321" s="210">
        <f t="shared" si="67"/>
        <v>0</v>
      </c>
      <c r="M321" s="215">
        <v>9</v>
      </c>
      <c r="N321" s="212"/>
      <c r="O321" s="213" t="str">
        <f t="shared" si="69"/>
        <v/>
      </c>
      <c r="P321" s="205"/>
      <c r="Q321" s="206"/>
      <c r="R321" s="207"/>
      <c r="S321" s="209"/>
      <c r="T321" s="207" t="str">
        <f>IFERROR(VLOOKUP(Q321,エリアマスタ!$C$2:$I$2239,5,FALSE),"")</f>
        <v/>
      </c>
      <c r="U321" s="208"/>
      <c r="V321" s="207" t="str">
        <f>IFERROR(VLOOKUP(Q321,エリアマスタ!$C$2:$I$2239,6,FALSE),"")</f>
        <v/>
      </c>
      <c r="W321" s="209"/>
      <c r="X321" s="207" t="str">
        <f>IFERROR(VLOOKUP(Q321,エリアマスタ!$C$2:$I$2239,7,FALSE),"")</f>
        <v/>
      </c>
      <c r="Y321" s="210">
        <f t="shared" si="70"/>
        <v>0</v>
      </c>
      <c r="Z321" s="215">
        <v>9</v>
      </c>
      <c r="AA321" s="277"/>
      <c r="AB321" s="238"/>
      <c r="AC321" s="238"/>
      <c r="AE321" s="183"/>
      <c r="AM321" s="183"/>
      <c r="AN321" s="183"/>
    </row>
    <row r="322" spans="1:40" ht="13.5" customHeight="1">
      <c r="B322" s="204" t="str">
        <f t="shared" si="66"/>
        <v/>
      </c>
      <c r="C322" s="205">
        <v>10</v>
      </c>
      <c r="D322" s="206" t="str">
        <f>B311&amp;"-"&amp;C322</f>
        <v>52-10</v>
      </c>
      <c r="E322" s="207" t="s">
        <v>821</v>
      </c>
      <c r="F322" s="208"/>
      <c r="G322" s="207">
        <f>IFERROR(VLOOKUP(D322,エリアマスタ!$C$2:$I$2239,5,FALSE),"")</f>
        <v>227</v>
      </c>
      <c r="H322" s="209"/>
      <c r="I322" s="207">
        <f>IFERROR(VLOOKUP(D322,エリアマスタ!$C$2:$I$2239,6,FALSE),"")</f>
        <v>126</v>
      </c>
      <c r="J322" s="209"/>
      <c r="K322" s="207">
        <f>IFERROR(VLOOKUP(D322,エリアマスタ!$C$2:$I$2239,7,FALSE),"")</f>
        <v>353</v>
      </c>
      <c r="L322" s="210">
        <f t="shared" si="67"/>
        <v>0</v>
      </c>
      <c r="M322" s="211">
        <v>10</v>
      </c>
      <c r="N322" s="212"/>
      <c r="O322" s="213" t="str">
        <f t="shared" si="69"/>
        <v/>
      </c>
      <c r="P322" s="205"/>
      <c r="Q322" s="206"/>
      <c r="R322" s="207"/>
      <c r="S322" s="209"/>
      <c r="T322" s="207" t="str">
        <f>IFERROR(VLOOKUP(Q322,エリアマスタ!$C$2:$I$2239,5,FALSE),"")</f>
        <v/>
      </c>
      <c r="U322" s="208"/>
      <c r="V322" s="207" t="str">
        <f>IFERROR(VLOOKUP(Q322,エリアマスタ!$C$2:$I$2239,6,FALSE),"")</f>
        <v/>
      </c>
      <c r="W322" s="209"/>
      <c r="X322" s="207" t="str">
        <f>IFERROR(VLOOKUP(Q322,エリアマスタ!$C$2:$I$2239,7,FALSE),"")</f>
        <v/>
      </c>
      <c r="Y322" s="210">
        <f t="shared" si="70"/>
        <v>0</v>
      </c>
      <c r="Z322" s="211">
        <v>10</v>
      </c>
      <c r="AA322" s="277"/>
      <c r="AB322" s="238"/>
      <c r="AC322" s="238"/>
      <c r="AE322" s="183"/>
      <c r="AM322" s="183"/>
      <c r="AN322" s="183"/>
    </row>
    <row r="323" spans="1:40" ht="13.5" customHeight="1">
      <c r="B323" s="204" t="str">
        <f t="shared" si="66"/>
        <v/>
      </c>
      <c r="C323" s="205">
        <v>11</v>
      </c>
      <c r="D323" s="206" t="str">
        <f>B311&amp;"-"&amp;C323</f>
        <v>52-11</v>
      </c>
      <c r="E323" s="207" t="s">
        <v>822</v>
      </c>
      <c r="F323" s="208"/>
      <c r="G323" s="207">
        <f>IFERROR(VLOOKUP(D323,エリアマスタ!$C$2:$I$2239,5,FALSE),"")</f>
        <v>123</v>
      </c>
      <c r="H323" s="209"/>
      <c r="I323" s="207">
        <f>IFERROR(VLOOKUP(D323,エリアマスタ!$C$2:$I$2239,6,FALSE),"")</f>
        <v>111</v>
      </c>
      <c r="J323" s="209"/>
      <c r="K323" s="207">
        <f>IFERROR(VLOOKUP(D323,エリアマスタ!$C$2:$I$2239,7,FALSE),"")</f>
        <v>234</v>
      </c>
      <c r="L323" s="210">
        <f t="shared" si="67"/>
        <v>0</v>
      </c>
      <c r="M323" s="215">
        <v>11</v>
      </c>
      <c r="N323" s="212"/>
      <c r="O323" s="213" t="str">
        <f t="shared" si="69"/>
        <v/>
      </c>
      <c r="P323" s="205"/>
      <c r="Q323" s="206"/>
      <c r="R323" s="207"/>
      <c r="S323" s="209"/>
      <c r="T323" s="207" t="str">
        <f>IFERROR(VLOOKUP(Q323,エリアマスタ!$C$2:$I$2239,5,FALSE),"")</f>
        <v/>
      </c>
      <c r="U323" s="208"/>
      <c r="V323" s="207" t="str">
        <f>IFERROR(VLOOKUP(Q323,エリアマスタ!$C$2:$I$2239,6,FALSE),"")</f>
        <v/>
      </c>
      <c r="W323" s="209"/>
      <c r="X323" s="207" t="str">
        <f>IFERROR(VLOOKUP(Q323,エリアマスタ!$C$2:$I$2239,7,FALSE),"")</f>
        <v/>
      </c>
      <c r="Y323" s="210">
        <f t="shared" si="70"/>
        <v>0</v>
      </c>
      <c r="Z323" s="215">
        <v>11</v>
      </c>
      <c r="AA323" s="277"/>
      <c r="AB323" s="238"/>
      <c r="AC323" s="238"/>
      <c r="AE323" s="183"/>
      <c r="AM323" s="183"/>
      <c r="AN323" s="183"/>
    </row>
    <row r="324" spans="1:40" ht="13.5" customHeight="1">
      <c r="A324" s="217"/>
      <c r="B324" s="204" t="str">
        <f t="shared" si="66"/>
        <v/>
      </c>
      <c r="C324" s="205">
        <v>12</v>
      </c>
      <c r="D324" s="206" t="str">
        <f>B311&amp;"-"&amp;C324</f>
        <v>52-12</v>
      </c>
      <c r="E324" s="207" t="s">
        <v>823</v>
      </c>
      <c r="F324" s="208"/>
      <c r="G324" s="207">
        <f>IFERROR(VLOOKUP(D324,エリアマスタ!$C$2:$I$2239,5,FALSE),"")</f>
        <v>211</v>
      </c>
      <c r="H324" s="209"/>
      <c r="I324" s="207">
        <f>IFERROR(VLOOKUP(D324,エリアマスタ!$C$2:$I$2239,6,FALSE),"")</f>
        <v>212</v>
      </c>
      <c r="J324" s="209"/>
      <c r="K324" s="207">
        <f>IFERROR(VLOOKUP(D324,エリアマスタ!$C$2:$I$2239,7,FALSE),"")</f>
        <v>423</v>
      </c>
      <c r="L324" s="210">
        <f t="shared" si="67"/>
        <v>0</v>
      </c>
      <c r="M324" s="215">
        <v>12</v>
      </c>
      <c r="N324" s="218"/>
      <c r="O324" s="213" t="str">
        <f t="shared" si="69"/>
        <v/>
      </c>
      <c r="P324" s="205"/>
      <c r="Q324" s="206"/>
      <c r="R324" s="207"/>
      <c r="S324" s="209"/>
      <c r="T324" s="207" t="str">
        <f>IFERROR(VLOOKUP(Q324,エリアマスタ!$C$2:$I$2239,5,FALSE),"")</f>
        <v/>
      </c>
      <c r="U324" s="208"/>
      <c r="V324" s="207" t="str">
        <f>IFERROR(VLOOKUP(Q324,エリアマスタ!$C$2:$I$2239,6,FALSE),"")</f>
        <v/>
      </c>
      <c r="W324" s="209"/>
      <c r="X324" s="207" t="str">
        <f>IFERROR(VLOOKUP(Q324,エリアマスタ!$C$2:$I$2239,7,FALSE),"")</f>
        <v/>
      </c>
      <c r="Y324" s="210">
        <f t="shared" si="70"/>
        <v>0</v>
      </c>
      <c r="Z324" s="215">
        <v>12</v>
      </c>
      <c r="AA324" s="278"/>
      <c r="AB324" s="238"/>
      <c r="AC324" s="238"/>
      <c r="AE324" s="183"/>
      <c r="AM324" s="183"/>
      <c r="AN324" s="183"/>
    </row>
    <row r="325" spans="1:40" ht="13.5" customHeight="1">
      <c r="A325" s="183"/>
      <c r="B325" s="204" t="str">
        <f t="shared" si="66"/>
        <v/>
      </c>
      <c r="C325" s="205">
        <v>13</v>
      </c>
      <c r="D325" s="206" t="str">
        <f>B311&amp;"-"&amp;C325</f>
        <v>52-13</v>
      </c>
      <c r="E325" s="207" t="s">
        <v>824</v>
      </c>
      <c r="F325" s="208"/>
      <c r="G325" s="207">
        <f>IFERROR(VLOOKUP(D325,エリアマスタ!$C$2:$I$2239,5,FALSE),"")</f>
        <v>281</v>
      </c>
      <c r="H325" s="209"/>
      <c r="I325" s="207">
        <f>IFERROR(VLOOKUP(D325,エリアマスタ!$C$2:$I$2239,6,FALSE),"")</f>
        <v>208</v>
      </c>
      <c r="J325" s="209"/>
      <c r="K325" s="207">
        <f>IFERROR(VLOOKUP(D325,エリアマスタ!$C$2:$I$2239,7,FALSE),"")</f>
        <v>489</v>
      </c>
      <c r="L325" s="210">
        <f t="shared" si="67"/>
        <v>0</v>
      </c>
      <c r="M325" s="211">
        <v>13</v>
      </c>
      <c r="N325" s="212"/>
      <c r="O325" s="213" t="str">
        <f t="shared" si="69"/>
        <v/>
      </c>
      <c r="P325" s="205"/>
      <c r="Q325" s="206"/>
      <c r="R325" s="207"/>
      <c r="S325" s="209"/>
      <c r="T325" s="207" t="str">
        <f>IFERROR(VLOOKUP(Q325,エリアマスタ!$C$2:$I$2239,5,FALSE),"")</f>
        <v/>
      </c>
      <c r="U325" s="208"/>
      <c r="V325" s="207" t="str">
        <f>IFERROR(VLOOKUP(Q325,エリアマスタ!$C$2:$I$2239,6,FALSE),"")</f>
        <v/>
      </c>
      <c r="W325" s="209"/>
      <c r="X325" s="207" t="str">
        <f>IFERROR(VLOOKUP(Q325,エリアマスタ!$C$2:$I$2239,7,FALSE),"")</f>
        <v/>
      </c>
      <c r="Y325" s="210">
        <f t="shared" si="70"/>
        <v>0</v>
      </c>
      <c r="Z325" s="211">
        <v>13</v>
      </c>
      <c r="AA325" s="277"/>
      <c r="AB325" s="238"/>
      <c r="AC325" s="238"/>
      <c r="AE325" s="183"/>
      <c r="AM325" s="183"/>
      <c r="AN325" s="183"/>
    </row>
    <row r="326" spans="1:40" ht="13.5" customHeight="1">
      <c r="A326" s="219"/>
      <c r="B326" s="204" t="str">
        <f t="shared" si="66"/>
        <v/>
      </c>
      <c r="C326" s="205">
        <v>14</v>
      </c>
      <c r="D326" s="206" t="str">
        <f>B311&amp;"-"&amp;C326</f>
        <v>52-14</v>
      </c>
      <c r="E326" s="207" t="s">
        <v>825</v>
      </c>
      <c r="F326" s="208"/>
      <c r="G326" s="207">
        <f>IFERROR(VLOOKUP(D326,エリアマスタ!$C$2:$I$2239,5,FALSE),"")</f>
        <v>342</v>
      </c>
      <c r="H326" s="209"/>
      <c r="I326" s="207">
        <f>IFERROR(VLOOKUP(D326,エリアマスタ!$C$2:$I$2239,6,FALSE),"")</f>
        <v>18</v>
      </c>
      <c r="J326" s="209"/>
      <c r="K326" s="207">
        <f>IFERROR(VLOOKUP(D326,エリアマスタ!$C$2:$I$2239,7,FALSE),"")</f>
        <v>360</v>
      </c>
      <c r="L326" s="210">
        <f t="shared" si="67"/>
        <v>0</v>
      </c>
      <c r="M326" s="215">
        <v>14</v>
      </c>
      <c r="N326" s="212"/>
      <c r="O326" s="213" t="str">
        <f t="shared" si="69"/>
        <v/>
      </c>
      <c r="P326" s="205"/>
      <c r="Q326" s="206"/>
      <c r="R326" s="207"/>
      <c r="S326" s="209"/>
      <c r="T326" s="207" t="str">
        <f>IFERROR(VLOOKUP(Q326,エリアマスタ!$C$2:$I$2239,5,FALSE),"")</f>
        <v/>
      </c>
      <c r="U326" s="208"/>
      <c r="V326" s="207" t="str">
        <f>IFERROR(VLOOKUP(Q326,エリアマスタ!$C$2:$I$2239,6,FALSE),"")</f>
        <v/>
      </c>
      <c r="W326" s="209"/>
      <c r="X326" s="207" t="str">
        <f>IFERROR(VLOOKUP(Q326,エリアマスタ!$C$2:$I$2239,7,FALSE),"")</f>
        <v/>
      </c>
      <c r="Y326" s="210">
        <f t="shared" si="70"/>
        <v>0</v>
      </c>
      <c r="Z326" s="215">
        <v>14</v>
      </c>
      <c r="AA326" s="277"/>
      <c r="AB326" s="238"/>
      <c r="AC326" s="238"/>
      <c r="AE326" s="183"/>
      <c r="AM326" s="183"/>
      <c r="AN326" s="183"/>
    </row>
    <row r="327" spans="1:40" ht="13.5" customHeight="1">
      <c r="A327" s="183"/>
      <c r="B327" s="204" t="str">
        <f t="shared" si="66"/>
        <v/>
      </c>
      <c r="C327" s="205">
        <v>15</v>
      </c>
      <c r="D327" s="206" t="str">
        <f>B311&amp;"-"&amp;C327</f>
        <v>52-15</v>
      </c>
      <c r="E327" s="207" t="s">
        <v>826</v>
      </c>
      <c r="F327" s="208"/>
      <c r="G327" s="207">
        <f>IFERROR(VLOOKUP(D327,エリアマスタ!$C$2:$I$2239,5,FALSE),"")</f>
        <v>282</v>
      </c>
      <c r="H327" s="209"/>
      <c r="I327" s="207">
        <f>IFERROR(VLOOKUP(D327,エリアマスタ!$C$2:$I$2239,6,FALSE),"")</f>
        <v>86</v>
      </c>
      <c r="J327" s="209"/>
      <c r="K327" s="207">
        <f>IFERROR(VLOOKUP(D327,エリアマスタ!$C$2:$I$2239,7,FALSE),"")</f>
        <v>368</v>
      </c>
      <c r="L327" s="210">
        <f t="shared" si="67"/>
        <v>0</v>
      </c>
      <c r="M327" s="215">
        <v>15</v>
      </c>
      <c r="N327" s="212"/>
      <c r="O327" s="213" t="str">
        <f t="shared" si="69"/>
        <v/>
      </c>
      <c r="P327" s="205"/>
      <c r="Q327" s="206"/>
      <c r="R327" s="207"/>
      <c r="S327" s="209"/>
      <c r="T327" s="207" t="str">
        <f>IFERROR(VLOOKUP(Q327,エリアマスタ!$C$2:$I$2239,5,FALSE),"")</f>
        <v/>
      </c>
      <c r="U327" s="208"/>
      <c r="V327" s="207" t="str">
        <f>IFERROR(VLOOKUP(Q327,エリアマスタ!$C$2:$I$2239,6,FALSE),"")</f>
        <v/>
      </c>
      <c r="W327" s="209"/>
      <c r="X327" s="207" t="str">
        <f>IFERROR(VLOOKUP(Q327,エリアマスタ!$C$2:$I$2239,7,FALSE),"")</f>
        <v/>
      </c>
      <c r="Y327" s="210">
        <f t="shared" si="70"/>
        <v>0</v>
      </c>
      <c r="Z327" s="215">
        <v>15</v>
      </c>
      <c r="AA327" s="277"/>
      <c r="AB327" s="238"/>
      <c r="AC327" s="238"/>
      <c r="AE327" s="183"/>
      <c r="AM327" s="183"/>
      <c r="AN327" s="183"/>
    </row>
    <row r="328" spans="1:40" ht="13.5" customHeight="1">
      <c r="A328" s="183"/>
      <c r="B328" s="204" t="str">
        <f t="shared" si="66"/>
        <v/>
      </c>
      <c r="C328" s="205">
        <v>16</v>
      </c>
      <c r="D328" s="206" t="str">
        <f>B311&amp;"-"&amp;C328</f>
        <v>52-16</v>
      </c>
      <c r="E328" s="207" t="s">
        <v>827</v>
      </c>
      <c r="F328" s="208"/>
      <c r="G328" s="207">
        <f>IFERROR(VLOOKUP(D328,エリアマスタ!$C$2:$I$2239,5,FALSE),"")</f>
        <v>335</v>
      </c>
      <c r="H328" s="209"/>
      <c r="I328" s="207">
        <f>IFERROR(VLOOKUP(D328,エリアマスタ!$C$2:$I$2239,6,FALSE),"")</f>
        <v>127</v>
      </c>
      <c r="J328" s="209"/>
      <c r="K328" s="207">
        <f>IFERROR(VLOOKUP(D328,エリアマスタ!$C$2:$I$2239,7,FALSE),"")</f>
        <v>462</v>
      </c>
      <c r="L328" s="210">
        <f t="shared" si="67"/>
        <v>0</v>
      </c>
      <c r="M328" s="211">
        <v>16</v>
      </c>
      <c r="N328" s="212"/>
      <c r="O328" s="213" t="str">
        <f t="shared" si="69"/>
        <v/>
      </c>
      <c r="P328" s="205"/>
      <c r="Q328" s="206"/>
      <c r="R328" s="207"/>
      <c r="S328" s="209"/>
      <c r="T328" s="207" t="str">
        <f>IFERROR(VLOOKUP(Q328,エリアマスタ!$C$2:$I$2239,5,FALSE),"")</f>
        <v/>
      </c>
      <c r="U328" s="208"/>
      <c r="V328" s="207" t="str">
        <f>IFERROR(VLOOKUP(Q328,エリアマスタ!$C$2:$I$2239,6,FALSE),"")</f>
        <v/>
      </c>
      <c r="W328" s="209"/>
      <c r="X328" s="207" t="str">
        <f>IFERROR(VLOOKUP(Q328,エリアマスタ!$C$2:$I$2239,7,FALSE),"")</f>
        <v/>
      </c>
      <c r="Y328" s="210">
        <f t="shared" si="70"/>
        <v>0</v>
      </c>
      <c r="Z328" s="211">
        <v>16</v>
      </c>
      <c r="AA328" s="277"/>
      <c r="AB328" s="238"/>
      <c r="AC328" s="238"/>
      <c r="AE328" s="183"/>
      <c r="AM328" s="183"/>
      <c r="AN328" s="183"/>
    </row>
    <row r="329" spans="1:40" ht="13.5" customHeight="1">
      <c r="B329" s="204" t="str">
        <f t="shared" si="66"/>
        <v/>
      </c>
      <c r="C329" s="205">
        <v>17</v>
      </c>
      <c r="D329" s="206" t="str">
        <f>B311&amp;"-"&amp;C329</f>
        <v>52-17</v>
      </c>
      <c r="E329" s="207" t="s">
        <v>828</v>
      </c>
      <c r="F329" s="208"/>
      <c r="G329" s="207">
        <f>IFERROR(VLOOKUP(D329,エリアマスタ!$C$2:$I$2239,5,FALSE),"")</f>
        <v>579</v>
      </c>
      <c r="H329" s="209"/>
      <c r="I329" s="207">
        <f>IFERROR(VLOOKUP(D329,エリアマスタ!$C$2:$I$2239,6,FALSE),"")</f>
        <v>149</v>
      </c>
      <c r="J329" s="209"/>
      <c r="K329" s="207">
        <f>IFERROR(VLOOKUP(D329,エリアマスタ!$C$2:$I$2239,7,FALSE),"")</f>
        <v>728</v>
      </c>
      <c r="L329" s="210">
        <f t="shared" si="67"/>
        <v>0</v>
      </c>
      <c r="M329" s="215">
        <v>17</v>
      </c>
      <c r="N329" s="212"/>
      <c r="O329" s="213" t="str">
        <f t="shared" si="69"/>
        <v/>
      </c>
      <c r="P329" s="205"/>
      <c r="Q329" s="206"/>
      <c r="R329" s="207"/>
      <c r="S329" s="209"/>
      <c r="T329" s="207" t="str">
        <f>IFERROR(VLOOKUP(Q329,エリアマスタ!$C$2:$I$2239,5,FALSE),"")</f>
        <v/>
      </c>
      <c r="U329" s="208"/>
      <c r="V329" s="207" t="str">
        <f>IFERROR(VLOOKUP(Q329,エリアマスタ!$C$2:$I$2239,6,FALSE),"")</f>
        <v/>
      </c>
      <c r="W329" s="209"/>
      <c r="X329" s="207" t="str">
        <f>IFERROR(VLOOKUP(Q329,エリアマスタ!$C$2:$I$2239,7,FALSE),"")</f>
        <v/>
      </c>
      <c r="Y329" s="210">
        <f t="shared" si="70"/>
        <v>0</v>
      </c>
      <c r="Z329" s="215">
        <v>17</v>
      </c>
      <c r="AA329" s="277"/>
      <c r="AB329" s="238"/>
      <c r="AC329" s="238"/>
      <c r="AE329" s="183"/>
      <c r="AM329" s="183"/>
      <c r="AN329" s="183"/>
    </row>
    <row r="330" spans="1:40" ht="13.5" customHeight="1">
      <c r="B330" s="204" t="str">
        <f t="shared" si="66"/>
        <v/>
      </c>
      <c r="C330" s="205">
        <v>18</v>
      </c>
      <c r="D330" s="206" t="str">
        <f>B311&amp;"-"&amp;C330</f>
        <v>52-18</v>
      </c>
      <c r="E330" s="207" t="s">
        <v>167</v>
      </c>
      <c r="F330" s="208"/>
      <c r="G330" s="207">
        <f>IFERROR(VLOOKUP(D330,エリアマスタ!$C$2:$I$2239,5,FALSE),"")</f>
        <v>508</v>
      </c>
      <c r="H330" s="209"/>
      <c r="I330" s="207">
        <f>IFERROR(VLOOKUP(D330,エリアマスタ!$C$2:$I$2239,6,FALSE),"")</f>
        <v>36</v>
      </c>
      <c r="J330" s="209"/>
      <c r="K330" s="207">
        <f>IFERROR(VLOOKUP(D330,エリアマスタ!$C$2:$I$2239,7,FALSE),"")</f>
        <v>544</v>
      </c>
      <c r="L330" s="210">
        <f t="shared" si="67"/>
        <v>0</v>
      </c>
      <c r="M330" s="215">
        <v>18</v>
      </c>
      <c r="N330" s="212"/>
      <c r="O330" s="213" t="str">
        <f t="shared" si="69"/>
        <v/>
      </c>
      <c r="P330" s="205"/>
      <c r="Q330" s="206"/>
      <c r="R330" s="207"/>
      <c r="S330" s="209"/>
      <c r="T330" s="207" t="str">
        <f>IFERROR(VLOOKUP(Q330,エリアマスタ!$C$2:$I$2239,5,FALSE),"")</f>
        <v/>
      </c>
      <c r="U330" s="208"/>
      <c r="V330" s="207" t="str">
        <f>IFERROR(VLOOKUP(Q330,エリアマスタ!$C$2:$I$2239,6,FALSE),"")</f>
        <v/>
      </c>
      <c r="W330" s="209"/>
      <c r="X330" s="207" t="str">
        <f>IFERROR(VLOOKUP(Q330,エリアマスタ!$C$2:$I$2239,7,FALSE),"")</f>
        <v/>
      </c>
      <c r="Y330" s="210">
        <f t="shared" si="70"/>
        <v>0</v>
      </c>
      <c r="Z330" s="215">
        <v>18</v>
      </c>
      <c r="AA330" s="277"/>
      <c r="AB330" s="238"/>
      <c r="AC330" s="238"/>
      <c r="AE330" s="183"/>
      <c r="AM330" s="183"/>
      <c r="AN330" s="183"/>
    </row>
    <row r="331" spans="1:40" ht="13.5" customHeight="1">
      <c r="B331" s="204" t="str">
        <f t="shared" si="66"/>
        <v/>
      </c>
      <c r="C331" s="205">
        <v>19</v>
      </c>
      <c r="D331" s="206" t="str">
        <f>B311&amp;"-"&amp;C331</f>
        <v>52-19</v>
      </c>
      <c r="E331" s="207" t="s">
        <v>251</v>
      </c>
      <c r="F331" s="208"/>
      <c r="G331" s="207">
        <f>IFERROR(VLOOKUP(D331,エリアマスタ!$C$2:$I$2239,5,FALSE),"")</f>
        <v>316</v>
      </c>
      <c r="H331" s="209"/>
      <c r="I331" s="207">
        <f>IFERROR(VLOOKUP(D331,エリアマスタ!$C$2:$I$2239,6,FALSE),"")</f>
        <v>45</v>
      </c>
      <c r="J331" s="209"/>
      <c r="K331" s="207">
        <f>IFERROR(VLOOKUP(D331,エリアマスタ!$C$2:$I$2239,7,FALSE),"")</f>
        <v>361</v>
      </c>
      <c r="L331" s="210">
        <f t="shared" si="67"/>
        <v>0</v>
      </c>
      <c r="M331" s="211">
        <v>19</v>
      </c>
      <c r="N331" s="212"/>
      <c r="O331" s="213" t="str">
        <f t="shared" si="69"/>
        <v/>
      </c>
      <c r="P331" s="205"/>
      <c r="Q331" s="206"/>
      <c r="R331" s="207"/>
      <c r="S331" s="209"/>
      <c r="T331" s="207" t="str">
        <f>IFERROR(VLOOKUP(Q331,エリアマスタ!$C$2:$I$2239,5,FALSE),"")</f>
        <v/>
      </c>
      <c r="U331" s="208"/>
      <c r="V331" s="207" t="str">
        <f>IFERROR(VLOOKUP(Q331,エリアマスタ!$C$2:$I$2239,6,FALSE),"")</f>
        <v/>
      </c>
      <c r="W331" s="209"/>
      <c r="X331" s="207" t="str">
        <f>IFERROR(VLOOKUP(Q331,エリアマスタ!$C$2:$I$2239,7,FALSE),"")</f>
        <v/>
      </c>
      <c r="Y331" s="210">
        <f t="shared" si="70"/>
        <v>0</v>
      </c>
      <c r="Z331" s="211">
        <v>19</v>
      </c>
      <c r="AA331" s="277"/>
      <c r="AB331" s="238"/>
      <c r="AC331" s="238"/>
      <c r="AE331" s="183"/>
      <c r="AM331" s="183"/>
      <c r="AN331" s="183"/>
    </row>
    <row r="332" spans="1:40" ht="13.5" customHeight="1">
      <c r="B332" s="204" t="str">
        <f t="shared" si="66"/>
        <v/>
      </c>
      <c r="C332" s="205">
        <v>20</v>
      </c>
      <c r="D332" s="206" t="str">
        <f>B311&amp;"-"&amp;C332</f>
        <v>52-20</v>
      </c>
      <c r="E332" s="207" t="s">
        <v>3154</v>
      </c>
      <c r="F332" s="208"/>
      <c r="G332" s="207">
        <f>IFERROR(VLOOKUP(D332,エリアマスタ!$C$2:$I$2239,5,FALSE),"")</f>
        <v>451</v>
      </c>
      <c r="H332" s="209"/>
      <c r="I332" s="207">
        <f>IFERROR(VLOOKUP(D332,エリアマスタ!$C$2:$I$2239,6,FALSE),"")</f>
        <v>82</v>
      </c>
      <c r="J332" s="209"/>
      <c r="K332" s="207">
        <f>IFERROR(VLOOKUP(D332,エリアマスタ!$C$2:$I$2239,7,FALSE),"")</f>
        <v>533</v>
      </c>
      <c r="L332" s="210">
        <f t="shared" si="67"/>
        <v>0</v>
      </c>
      <c r="M332" s="215">
        <v>20</v>
      </c>
      <c r="N332" s="212"/>
      <c r="O332" s="213" t="str">
        <f t="shared" si="69"/>
        <v/>
      </c>
      <c r="P332" s="205"/>
      <c r="Q332" s="206"/>
      <c r="R332" s="207"/>
      <c r="S332" s="209"/>
      <c r="T332" s="207" t="str">
        <f>IFERROR(VLOOKUP(Q332,エリアマスタ!$C$2:$I$2239,5,FALSE),"")</f>
        <v/>
      </c>
      <c r="U332" s="208"/>
      <c r="V332" s="207" t="str">
        <f>IFERROR(VLOOKUP(Q332,エリアマスタ!$C$2:$I$2239,6,FALSE),"")</f>
        <v/>
      </c>
      <c r="W332" s="209"/>
      <c r="X332" s="207" t="str">
        <f>IFERROR(VLOOKUP(Q332,エリアマスタ!$C$2:$I$2239,7,FALSE),"")</f>
        <v/>
      </c>
      <c r="Y332" s="210">
        <f t="shared" si="70"/>
        <v>0</v>
      </c>
      <c r="Z332" s="215">
        <v>20</v>
      </c>
      <c r="AA332" s="277"/>
      <c r="AB332" s="238"/>
      <c r="AC332" s="238"/>
      <c r="AE332" s="183"/>
      <c r="AM332" s="183"/>
      <c r="AN332" s="183"/>
    </row>
    <row r="333" spans="1:40" ht="13.5" customHeight="1">
      <c r="B333" s="204" t="str">
        <f t="shared" si="66"/>
        <v/>
      </c>
      <c r="C333" s="205">
        <v>21</v>
      </c>
      <c r="D333" s="206" t="str">
        <f>B311&amp;"-"&amp;C333</f>
        <v>52-21</v>
      </c>
      <c r="E333" s="207" t="s">
        <v>829</v>
      </c>
      <c r="F333" s="208"/>
      <c r="G333" s="207">
        <f>IFERROR(VLOOKUP(D333,エリアマスタ!$C$2:$I$2239,5,FALSE),"")</f>
        <v>300</v>
      </c>
      <c r="H333" s="209"/>
      <c r="I333" s="207">
        <f>IFERROR(VLOOKUP(D333,エリアマスタ!$C$2:$I$2239,6,FALSE),"")</f>
        <v>12</v>
      </c>
      <c r="J333" s="209"/>
      <c r="K333" s="207">
        <f>IFERROR(VLOOKUP(D333,エリアマスタ!$C$2:$I$2239,7,FALSE),"")</f>
        <v>312</v>
      </c>
      <c r="L333" s="210">
        <f t="shared" si="67"/>
        <v>0</v>
      </c>
      <c r="M333" s="215">
        <v>21</v>
      </c>
      <c r="N333" s="212"/>
      <c r="O333" s="213" t="str">
        <f t="shared" si="69"/>
        <v/>
      </c>
      <c r="P333" s="205"/>
      <c r="Q333" s="206"/>
      <c r="R333" s="207"/>
      <c r="S333" s="209"/>
      <c r="T333" s="207" t="str">
        <f>IFERROR(VLOOKUP(Q333,エリアマスタ!$C$2:$I$2239,5,FALSE),"")</f>
        <v/>
      </c>
      <c r="U333" s="208"/>
      <c r="V333" s="207" t="str">
        <f>IFERROR(VLOOKUP(Q333,エリアマスタ!$C$2:$I$2239,6,FALSE),"")</f>
        <v/>
      </c>
      <c r="W333" s="209"/>
      <c r="X333" s="207" t="str">
        <f>IFERROR(VLOOKUP(Q333,エリアマスタ!$C$2:$I$2239,7,FALSE),"")</f>
        <v/>
      </c>
      <c r="Y333" s="210">
        <f t="shared" si="70"/>
        <v>0</v>
      </c>
      <c r="Z333" s="215">
        <v>21</v>
      </c>
      <c r="AA333" s="277"/>
      <c r="AB333" s="238"/>
      <c r="AC333" s="238"/>
      <c r="AE333" s="183"/>
      <c r="AM333" s="183"/>
      <c r="AN333" s="183"/>
    </row>
    <row r="334" spans="1:40" ht="13.5" customHeight="1">
      <c r="B334" s="204" t="str">
        <f t="shared" si="66"/>
        <v/>
      </c>
      <c r="C334" s="205">
        <v>22</v>
      </c>
      <c r="D334" s="206" t="str">
        <f>B311&amp;"-"&amp;C334</f>
        <v>52-22</v>
      </c>
      <c r="E334" s="207" t="s">
        <v>830</v>
      </c>
      <c r="F334" s="208"/>
      <c r="G334" s="207">
        <f>IFERROR(VLOOKUP(D334,エリアマスタ!$C$2:$I$2239,5,FALSE),"")</f>
        <v>309</v>
      </c>
      <c r="H334" s="209"/>
      <c r="I334" s="207">
        <f>IFERROR(VLOOKUP(D334,エリアマスタ!$C$2:$I$2239,6,FALSE),"")</f>
        <v>52</v>
      </c>
      <c r="J334" s="209"/>
      <c r="K334" s="207">
        <f>IFERROR(VLOOKUP(D334,エリアマスタ!$C$2:$I$2239,7,FALSE),"")</f>
        <v>361</v>
      </c>
      <c r="L334" s="210">
        <f t="shared" si="67"/>
        <v>0</v>
      </c>
      <c r="M334" s="211">
        <v>22</v>
      </c>
      <c r="N334" s="212"/>
      <c r="O334" s="213" t="str">
        <f t="shared" si="69"/>
        <v/>
      </c>
      <c r="P334" s="205"/>
      <c r="Q334" s="206"/>
      <c r="R334" s="207"/>
      <c r="S334" s="209"/>
      <c r="T334" s="207" t="str">
        <f>IFERROR(VLOOKUP(Q334,エリアマスタ!$C$2:$I$2239,5,FALSE),"")</f>
        <v/>
      </c>
      <c r="U334" s="208"/>
      <c r="V334" s="207" t="str">
        <f>IFERROR(VLOOKUP(Q334,エリアマスタ!$C$2:$I$2239,6,FALSE),"")</f>
        <v/>
      </c>
      <c r="W334" s="209"/>
      <c r="X334" s="207" t="str">
        <f>IFERROR(VLOOKUP(Q334,エリアマスタ!$C$2:$I$2239,7,FALSE),"")</f>
        <v/>
      </c>
      <c r="Y334" s="210">
        <f t="shared" si="70"/>
        <v>0</v>
      </c>
      <c r="Z334" s="211">
        <v>22</v>
      </c>
      <c r="AA334" s="277"/>
      <c r="AB334" s="238"/>
      <c r="AC334" s="238"/>
      <c r="AE334" s="183"/>
      <c r="AM334" s="183"/>
      <c r="AN334" s="183"/>
    </row>
    <row r="335" spans="1:40" ht="13.5" customHeight="1">
      <c r="B335" s="204" t="str">
        <f t="shared" si="66"/>
        <v/>
      </c>
      <c r="C335" s="205">
        <v>23</v>
      </c>
      <c r="D335" s="206" t="str">
        <f>B311&amp;"-"&amp;C335</f>
        <v>52-23</v>
      </c>
      <c r="E335" s="207" t="s">
        <v>831</v>
      </c>
      <c r="F335" s="208"/>
      <c r="G335" s="207">
        <f>IFERROR(VLOOKUP(D335,エリアマスタ!$C$2:$I$2239,5,FALSE),"")</f>
        <v>151</v>
      </c>
      <c r="H335" s="209"/>
      <c r="I335" s="207">
        <f>IFERROR(VLOOKUP(D335,エリアマスタ!$C$2:$I$2239,6,FALSE),"")</f>
        <v>10</v>
      </c>
      <c r="J335" s="209"/>
      <c r="K335" s="207">
        <f>IFERROR(VLOOKUP(D335,エリアマスタ!$C$2:$I$2239,7,FALSE),"")</f>
        <v>161</v>
      </c>
      <c r="L335" s="210">
        <f t="shared" si="67"/>
        <v>0</v>
      </c>
      <c r="M335" s="215">
        <v>23</v>
      </c>
      <c r="N335" s="220"/>
      <c r="O335" s="213" t="str">
        <f t="shared" si="69"/>
        <v/>
      </c>
      <c r="P335" s="205"/>
      <c r="Q335" s="206"/>
      <c r="R335" s="207"/>
      <c r="S335" s="209"/>
      <c r="T335" s="207" t="str">
        <f>IFERROR(VLOOKUP(Q335,エリアマスタ!$C$2:$I$2239,5,FALSE),"")</f>
        <v/>
      </c>
      <c r="U335" s="208"/>
      <c r="V335" s="207" t="str">
        <f>IFERROR(VLOOKUP(Q335,エリアマスタ!$C$2:$I$2239,6,FALSE),"")</f>
        <v/>
      </c>
      <c r="W335" s="209"/>
      <c r="X335" s="207" t="str">
        <f>IFERROR(VLOOKUP(Q335,エリアマスタ!$C$2:$I$2239,7,FALSE),"")</f>
        <v/>
      </c>
      <c r="Y335" s="210">
        <f t="shared" si="70"/>
        <v>0</v>
      </c>
      <c r="Z335" s="215">
        <v>23</v>
      </c>
      <c r="AA335" s="193"/>
      <c r="AB335" s="238"/>
      <c r="AC335" s="238"/>
      <c r="AE335" s="183"/>
      <c r="AM335" s="183"/>
      <c r="AN335" s="183"/>
    </row>
    <row r="336" spans="1:40" ht="13.5" customHeight="1">
      <c r="B336" s="204" t="str">
        <f t="shared" si="66"/>
        <v/>
      </c>
      <c r="C336" s="205">
        <v>24</v>
      </c>
      <c r="D336" s="206" t="str">
        <f>B311&amp;"-"&amp;C336</f>
        <v>52-24</v>
      </c>
      <c r="E336" s="207" t="s">
        <v>832</v>
      </c>
      <c r="F336" s="208"/>
      <c r="G336" s="207">
        <f>IFERROR(VLOOKUP(D336,エリアマスタ!$C$2:$I$2239,5,FALSE),"")</f>
        <v>276</v>
      </c>
      <c r="H336" s="209"/>
      <c r="I336" s="207">
        <f>IFERROR(VLOOKUP(D336,エリアマスタ!$C$2:$I$2239,6,FALSE),"")</f>
        <v>25</v>
      </c>
      <c r="J336" s="209"/>
      <c r="K336" s="207">
        <f>IFERROR(VLOOKUP(D336,エリアマスタ!$C$2:$I$2239,7,FALSE),"")</f>
        <v>301</v>
      </c>
      <c r="L336" s="210">
        <f t="shared" si="67"/>
        <v>0</v>
      </c>
      <c r="M336" s="215">
        <v>24</v>
      </c>
      <c r="N336" s="220"/>
      <c r="O336" s="213" t="str">
        <f t="shared" si="69"/>
        <v/>
      </c>
      <c r="P336" s="205"/>
      <c r="Q336" s="206"/>
      <c r="R336" s="207"/>
      <c r="S336" s="209"/>
      <c r="T336" s="207" t="str">
        <f>IFERROR(VLOOKUP(Q336,エリアマスタ!$C$2:$I$2239,5,FALSE),"")</f>
        <v/>
      </c>
      <c r="U336" s="208"/>
      <c r="V336" s="207" t="str">
        <f>IFERROR(VLOOKUP(Q336,エリアマスタ!$C$2:$I$2239,6,FALSE),"")</f>
        <v/>
      </c>
      <c r="W336" s="209"/>
      <c r="X336" s="207" t="str">
        <f>IFERROR(VLOOKUP(Q336,エリアマスタ!$C$2:$I$2239,7,FALSE),"")</f>
        <v/>
      </c>
      <c r="Y336" s="210">
        <f t="shared" si="70"/>
        <v>0</v>
      </c>
      <c r="Z336" s="215">
        <v>24</v>
      </c>
      <c r="AA336" s="193"/>
      <c r="AB336" s="238"/>
      <c r="AC336" s="238"/>
      <c r="AE336" s="183"/>
      <c r="AM336" s="183"/>
      <c r="AN336" s="183"/>
    </row>
    <row r="337" spans="1:40" ht="13.5" customHeight="1">
      <c r="B337" s="204" t="str">
        <f t="shared" si="66"/>
        <v/>
      </c>
      <c r="C337" s="205">
        <v>25</v>
      </c>
      <c r="D337" s="206" t="str">
        <f>B311&amp;"-"&amp;C337</f>
        <v>52-25</v>
      </c>
      <c r="E337" s="207" t="s">
        <v>833</v>
      </c>
      <c r="F337" s="208"/>
      <c r="G337" s="207">
        <f>IFERROR(VLOOKUP(D337,エリアマスタ!$C$2:$I$2239,5,FALSE),"")</f>
        <v>360</v>
      </c>
      <c r="H337" s="209"/>
      <c r="I337" s="207">
        <f>IFERROR(VLOOKUP(D337,エリアマスタ!$C$2:$I$2239,6,FALSE),"")</f>
        <v>0</v>
      </c>
      <c r="J337" s="209"/>
      <c r="K337" s="207">
        <f>IFERROR(VLOOKUP(D337,エリアマスタ!$C$2:$I$2239,7,FALSE),"")</f>
        <v>360</v>
      </c>
      <c r="L337" s="210">
        <f t="shared" si="67"/>
        <v>0</v>
      </c>
      <c r="M337" s="211">
        <v>25</v>
      </c>
      <c r="N337" s="220"/>
      <c r="O337" s="213" t="str">
        <f t="shared" si="69"/>
        <v/>
      </c>
      <c r="P337" s="205"/>
      <c r="Q337" s="206"/>
      <c r="R337" s="207"/>
      <c r="S337" s="209"/>
      <c r="T337" s="207" t="str">
        <f>IFERROR(VLOOKUP(Q337,エリアマスタ!$C$2:$I$2239,5,FALSE),"")</f>
        <v/>
      </c>
      <c r="U337" s="208"/>
      <c r="V337" s="207" t="str">
        <f>IFERROR(VLOOKUP(Q337,エリアマスタ!$C$2:$I$2239,6,FALSE),"")</f>
        <v/>
      </c>
      <c r="W337" s="209"/>
      <c r="X337" s="207" t="str">
        <f>IFERROR(VLOOKUP(Q337,エリアマスタ!$C$2:$I$2239,7,FALSE),"")</f>
        <v/>
      </c>
      <c r="Y337" s="210">
        <f t="shared" si="70"/>
        <v>0</v>
      </c>
      <c r="Z337" s="211">
        <v>25</v>
      </c>
      <c r="AA337" s="193"/>
      <c r="AB337" s="238"/>
      <c r="AC337" s="238"/>
      <c r="AE337" s="183"/>
      <c r="AM337" s="183"/>
      <c r="AN337" s="183"/>
    </row>
    <row r="338" spans="1:40" ht="13.5" customHeight="1">
      <c r="B338" s="204" t="str">
        <f t="shared" si="66"/>
        <v/>
      </c>
      <c r="C338" s="205">
        <v>26</v>
      </c>
      <c r="D338" s="206" t="str">
        <f>B311&amp;"-"&amp;C338</f>
        <v>52-26</v>
      </c>
      <c r="E338" s="207" t="s">
        <v>834</v>
      </c>
      <c r="F338" s="208"/>
      <c r="G338" s="207">
        <f>IFERROR(VLOOKUP(D338,エリアマスタ!$C$2:$I$2239,5,FALSE),"")</f>
        <v>186</v>
      </c>
      <c r="H338" s="209"/>
      <c r="I338" s="207">
        <f>IFERROR(VLOOKUP(D338,エリアマスタ!$C$2:$I$2239,6,FALSE),"")</f>
        <v>161</v>
      </c>
      <c r="J338" s="209"/>
      <c r="K338" s="207">
        <f>IFERROR(VLOOKUP(D338,エリアマスタ!$C$2:$I$2239,7,FALSE),"")</f>
        <v>347</v>
      </c>
      <c r="L338" s="210">
        <f t="shared" si="67"/>
        <v>0</v>
      </c>
      <c r="M338" s="215">
        <v>26</v>
      </c>
      <c r="N338" s="212"/>
      <c r="O338" s="213" t="str">
        <f t="shared" si="69"/>
        <v/>
      </c>
      <c r="P338" s="205"/>
      <c r="Q338" s="206"/>
      <c r="R338" s="207"/>
      <c r="S338" s="209"/>
      <c r="T338" s="207" t="str">
        <f>IFERROR(VLOOKUP(Q338,エリアマスタ!$C$2:$I$2239,5,FALSE),"")</f>
        <v/>
      </c>
      <c r="U338" s="208"/>
      <c r="V338" s="207" t="str">
        <f>IFERROR(VLOOKUP(Q338,エリアマスタ!$C$2:$I$2239,6,FALSE),"")</f>
        <v/>
      </c>
      <c r="W338" s="209"/>
      <c r="X338" s="207" t="str">
        <f>IFERROR(VLOOKUP(Q338,エリアマスタ!$C$2:$I$2239,7,FALSE),"")</f>
        <v/>
      </c>
      <c r="Y338" s="210">
        <f t="shared" si="70"/>
        <v>0</v>
      </c>
      <c r="Z338" s="215">
        <v>26</v>
      </c>
      <c r="AA338" s="277"/>
      <c r="AB338" s="238"/>
      <c r="AC338" s="238"/>
      <c r="AE338" s="183"/>
      <c r="AM338" s="183"/>
      <c r="AN338" s="183"/>
    </row>
    <row r="339" spans="1:40" ht="13.5" customHeight="1">
      <c r="B339" s="204" t="str">
        <f t="shared" si="66"/>
        <v/>
      </c>
      <c r="C339" s="205">
        <v>27</v>
      </c>
      <c r="D339" s="206" t="str">
        <f>B311&amp;"-"&amp;C339</f>
        <v>52-27</v>
      </c>
      <c r="E339" s="207" t="s">
        <v>835</v>
      </c>
      <c r="F339" s="208"/>
      <c r="G339" s="207">
        <f>IFERROR(VLOOKUP(D339,エリアマスタ!$C$2:$I$2239,5,FALSE),"")</f>
        <v>267</v>
      </c>
      <c r="H339" s="209"/>
      <c r="I339" s="207">
        <f>IFERROR(VLOOKUP(D339,エリアマスタ!$C$2:$I$2239,6,FALSE),"")</f>
        <v>38</v>
      </c>
      <c r="J339" s="209"/>
      <c r="K339" s="207">
        <f>IFERROR(VLOOKUP(D339,エリアマスタ!$C$2:$I$2239,7,FALSE),"")</f>
        <v>305</v>
      </c>
      <c r="L339" s="210">
        <f t="shared" si="67"/>
        <v>0</v>
      </c>
      <c r="M339" s="215">
        <v>27</v>
      </c>
      <c r="N339" s="212"/>
      <c r="O339" s="213" t="str">
        <f t="shared" si="69"/>
        <v/>
      </c>
      <c r="P339" s="205"/>
      <c r="Q339" s="206"/>
      <c r="R339" s="207"/>
      <c r="S339" s="209"/>
      <c r="T339" s="207" t="str">
        <f>IFERROR(VLOOKUP(Q339,エリアマスタ!$C$2:$I$2239,5,FALSE),"")</f>
        <v/>
      </c>
      <c r="U339" s="208"/>
      <c r="V339" s="207" t="str">
        <f>IFERROR(VLOOKUP(Q339,エリアマスタ!$C$2:$I$2239,6,FALSE),"")</f>
        <v/>
      </c>
      <c r="W339" s="209"/>
      <c r="X339" s="207" t="str">
        <f>IFERROR(VLOOKUP(Q339,エリアマスタ!$C$2:$I$2239,7,FALSE),"")</f>
        <v/>
      </c>
      <c r="Y339" s="210">
        <f t="shared" si="70"/>
        <v>0</v>
      </c>
      <c r="Z339" s="215">
        <v>27</v>
      </c>
      <c r="AA339" s="277"/>
      <c r="AB339" s="238"/>
      <c r="AC339" s="238"/>
      <c r="AE339" s="183"/>
      <c r="AM339" s="183"/>
      <c r="AN339" s="183"/>
    </row>
    <row r="340" spans="1:40" ht="13.5" customHeight="1">
      <c r="B340" s="204" t="str">
        <f t="shared" si="66"/>
        <v/>
      </c>
      <c r="C340" s="205">
        <v>28</v>
      </c>
      <c r="D340" s="206" t="str">
        <f>B311&amp;"-"&amp;C340</f>
        <v>52-28</v>
      </c>
      <c r="E340" s="207" t="s">
        <v>836</v>
      </c>
      <c r="F340" s="221"/>
      <c r="G340" s="207">
        <f>IFERROR(VLOOKUP(D340,エリアマスタ!$C$2:$I$2239,5,FALSE),"")</f>
        <v>270</v>
      </c>
      <c r="H340" s="209"/>
      <c r="I340" s="207">
        <f>IFERROR(VLOOKUP(D340,エリアマスタ!$C$2:$I$2239,6,FALSE),"")</f>
        <v>35</v>
      </c>
      <c r="J340" s="209"/>
      <c r="K340" s="207">
        <f>IFERROR(VLOOKUP(D340,エリアマスタ!$C$2:$I$2239,7,FALSE),"")</f>
        <v>305</v>
      </c>
      <c r="L340" s="210">
        <f t="shared" si="67"/>
        <v>0</v>
      </c>
      <c r="M340" s="211">
        <v>28</v>
      </c>
      <c r="N340" s="212"/>
      <c r="O340" s="213" t="str">
        <f t="shared" si="69"/>
        <v/>
      </c>
      <c r="P340" s="205"/>
      <c r="Q340" s="206"/>
      <c r="R340" s="207"/>
      <c r="S340" s="221"/>
      <c r="T340" s="207" t="str">
        <f>IFERROR(VLOOKUP(Q340,エリアマスタ!$C$2:$I$2239,5,FALSE),"")</f>
        <v/>
      </c>
      <c r="U340" s="208"/>
      <c r="V340" s="207" t="str">
        <f>IFERROR(VLOOKUP(Q340,エリアマスタ!$C$2:$I$2239,6,FALSE),"")</f>
        <v/>
      </c>
      <c r="W340" s="209"/>
      <c r="X340" s="207" t="str">
        <f>IFERROR(VLOOKUP(Q340,エリアマスタ!$C$2:$I$2239,7,FALSE),"")</f>
        <v/>
      </c>
      <c r="Y340" s="210">
        <f t="shared" si="70"/>
        <v>0</v>
      </c>
      <c r="Z340" s="211">
        <v>28</v>
      </c>
      <c r="AA340" s="277"/>
      <c r="AB340" s="238"/>
      <c r="AC340" s="238"/>
      <c r="AE340" s="183"/>
      <c r="AM340" s="183"/>
      <c r="AN340" s="183"/>
    </row>
    <row r="341" spans="1:40" ht="13.5" customHeight="1">
      <c r="B341" s="204" t="str">
        <f t="shared" si="66"/>
        <v/>
      </c>
      <c r="C341" s="205">
        <v>29</v>
      </c>
      <c r="D341" s="206" t="str">
        <f>B311&amp;"-"&amp;C341</f>
        <v>52-29</v>
      </c>
      <c r="E341" s="207" t="s">
        <v>837</v>
      </c>
      <c r="F341" s="221"/>
      <c r="G341" s="207">
        <f>IFERROR(VLOOKUP(D341,エリアマスタ!$C$2:$I$2239,5,FALSE),"")</f>
        <v>182</v>
      </c>
      <c r="H341" s="209"/>
      <c r="I341" s="207">
        <f>IFERROR(VLOOKUP(D341,エリアマスタ!$C$2:$I$2239,6,FALSE),"")</f>
        <v>63</v>
      </c>
      <c r="J341" s="209"/>
      <c r="K341" s="207">
        <f>IFERROR(VLOOKUP(D341,エリアマスタ!$C$2:$I$2239,7,FALSE),"")</f>
        <v>245</v>
      </c>
      <c r="L341" s="210">
        <f t="shared" si="67"/>
        <v>0</v>
      </c>
      <c r="M341" s="215">
        <v>29</v>
      </c>
      <c r="N341" s="212"/>
      <c r="O341" s="213" t="str">
        <f t="shared" si="69"/>
        <v/>
      </c>
      <c r="P341" s="205"/>
      <c r="Q341" s="206"/>
      <c r="R341" s="207"/>
      <c r="S341" s="221"/>
      <c r="T341" s="207" t="str">
        <f>IFERROR(VLOOKUP(Q341,エリアマスタ!$C$2:$I$2239,5,FALSE),"")</f>
        <v/>
      </c>
      <c r="U341" s="208"/>
      <c r="V341" s="207" t="str">
        <f>IFERROR(VLOOKUP(Q341,エリアマスタ!$C$2:$I$2239,6,FALSE),"")</f>
        <v/>
      </c>
      <c r="W341" s="209"/>
      <c r="X341" s="207" t="str">
        <f>IFERROR(VLOOKUP(Q341,エリアマスタ!$C$2:$I$2239,7,FALSE),"")</f>
        <v/>
      </c>
      <c r="Y341" s="210">
        <f t="shared" si="70"/>
        <v>0</v>
      </c>
      <c r="Z341" s="215">
        <v>29</v>
      </c>
      <c r="AA341" s="277"/>
      <c r="AB341" s="238"/>
      <c r="AC341" s="238"/>
      <c r="AE341" s="183"/>
      <c r="AM341" s="183"/>
      <c r="AN341" s="183"/>
    </row>
    <row r="342" spans="1:40" ht="13.5" customHeight="1">
      <c r="B342" s="204" t="str">
        <f t="shared" si="66"/>
        <v/>
      </c>
      <c r="C342" s="205">
        <v>30</v>
      </c>
      <c r="D342" s="206" t="str">
        <f>B311&amp;"-"&amp;C342</f>
        <v>52-30</v>
      </c>
      <c r="E342" s="207" t="s">
        <v>3333</v>
      </c>
      <c r="F342" s="221"/>
      <c r="G342" s="207">
        <v>186</v>
      </c>
      <c r="H342" s="209"/>
      <c r="I342" s="207">
        <v>10</v>
      </c>
      <c r="J342" s="209"/>
      <c r="K342" s="207">
        <f>IFERROR(VLOOKUP(D342,エリアマスタ!$C$2:$I$2239,7,FALSE),"")</f>
        <v>196</v>
      </c>
      <c r="L342" s="210">
        <f t="shared" si="67"/>
        <v>0</v>
      </c>
      <c r="M342" s="211">
        <v>40</v>
      </c>
      <c r="N342" s="212"/>
      <c r="O342" s="213" t="str">
        <f t="shared" si="69"/>
        <v/>
      </c>
      <c r="P342" s="205"/>
      <c r="Q342" s="206"/>
      <c r="R342" s="207"/>
      <c r="S342" s="221"/>
      <c r="T342" s="207" t="str">
        <f>IFERROR(VLOOKUP(Q342,エリアマスタ!$C$2:$I$2239,5,FALSE),"")</f>
        <v/>
      </c>
      <c r="U342" s="209"/>
      <c r="V342" s="207" t="str">
        <f>IFERROR(VLOOKUP(Q342,エリアマスタ!$C$2:$I$2239,6,FALSE),"")</f>
        <v/>
      </c>
      <c r="W342" s="209"/>
      <c r="X342" s="207" t="str">
        <f>IFERROR(VLOOKUP(Q342,エリアマスタ!$C$2:$I$2239,7,FALSE),"")</f>
        <v/>
      </c>
      <c r="Y342" s="210">
        <f t="shared" si="70"/>
        <v>0</v>
      </c>
      <c r="Z342" s="211">
        <v>40</v>
      </c>
      <c r="AA342" s="277"/>
      <c r="AB342" s="238"/>
      <c r="AC342" s="238"/>
      <c r="AE342" s="183"/>
      <c r="AM342" s="183"/>
      <c r="AN342" s="183"/>
    </row>
    <row r="343" spans="1:40" s="237" customFormat="1" ht="13.5" customHeight="1">
      <c r="A343" s="184"/>
      <c r="B343" s="329" t="s">
        <v>60</v>
      </c>
      <c r="C343" s="330"/>
      <c r="D343" s="224"/>
      <c r="E343" s="225"/>
      <c r="F343" s="226"/>
      <c r="G343" s="227">
        <f>SUM(G313:G342)</f>
        <v>8100</v>
      </c>
      <c r="H343" s="228"/>
      <c r="I343" s="227">
        <f>SUM(I313:I342)</f>
        <v>2670</v>
      </c>
      <c r="J343" s="228"/>
      <c r="K343" s="227">
        <f>SUM(K313:K342)</f>
        <v>10770</v>
      </c>
      <c r="L343" s="227">
        <f>SUM(L313:L342)</f>
        <v>0</v>
      </c>
      <c r="M343" s="229"/>
      <c r="N343" s="212"/>
      <c r="O343" s="331" t="s">
        <v>60</v>
      </c>
      <c r="P343" s="332"/>
      <c r="Q343" s="230"/>
      <c r="R343" s="207"/>
      <c r="S343" s="231"/>
      <c r="T343" s="227">
        <f>SUM(T313:T342)</f>
        <v>1687</v>
      </c>
      <c r="U343" s="228"/>
      <c r="V343" s="227">
        <f>SUM(V313:V342)</f>
        <v>1355</v>
      </c>
      <c r="W343" s="228"/>
      <c r="X343" s="227">
        <f>SUM(X313:X342)</f>
        <v>3042</v>
      </c>
      <c r="Y343" s="227">
        <f>SUM(Y313:Y342)</f>
        <v>0</v>
      </c>
      <c r="Z343" s="232"/>
      <c r="AA343" s="277"/>
      <c r="AB343" s="280"/>
      <c r="AC343" s="280"/>
    </row>
  </sheetData>
  <mergeCells count="80">
    <mergeCell ref="B343:C343"/>
    <mergeCell ref="O343:P343"/>
    <mergeCell ref="AB309:AC309"/>
    <mergeCell ref="B311:C311"/>
    <mergeCell ref="O311:P311"/>
    <mergeCell ref="B312:C312"/>
    <mergeCell ref="O312:P312"/>
    <mergeCell ref="B309:C309"/>
    <mergeCell ref="O309:P309"/>
    <mergeCell ref="B276:C276"/>
    <mergeCell ref="O276:P276"/>
    <mergeCell ref="AB276:AC276"/>
    <mergeCell ref="B277:C277"/>
    <mergeCell ref="O277:P277"/>
    <mergeCell ref="AB277:AC277"/>
    <mergeCell ref="B240:C240"/>
    <mergeCell ref="O240:P240"/>
    <mergeCell ref="AB240:AC240"/>
    <mergeCell ref="B274:C274"/>
    <mergeCell ref="O274:P274"/>
    <mergeCell ref="AB274:AC274"/>
    <mergeCell ref="B200:C200"/>
    <mergeCell ref="O200:P200"/>
    <mergeCell ref="AB200:AC200"/>
    <mergeCell ref="B201:C201"/>
    <mergeCell ref="O201:P201"/>
    <mergeCell ref="AB201:AC201"/>
    <mergeCell ref="B237:C237"/>
    <mergeCell ref="O237:P237"/>
    <mergeCell ref="AB237:AC237"/>
    <mergeCell ref="B239:C239"/>
    <mergeCell ref="O239:P239"/>
    <mergeCell ref="AB239:AC239"/>
    <mergeCell ref="B198:C198"/>
    <mergeCell ref="O198:P198"/>
    <mergeCell ref="AB198:AC198"/>
    <mergeCell ref="B156:C156"/>
    <mergeCell ref="O156:P156"/>
    <mergeCell ref="AB156:AC156"/>
    <mergeCell ref="B158:C158"/>
    <mergeCell ref="O158:P158"/>
    <mergeCell ref="AB158:AC158"/>
    <mergeCell ref="B81:C81"/>
    <mergeCell ref="O81:P81"/>
    <mergeCell ref="AB81:AC81"/>
    <mergeCell ref="B159:C159"/>
    <mergeCell ref="O159:P159"/>
    <mergeCell ref="AB159:AC159"/>
    <mergeCell ref="B82:C82"/>
    <mergeCell ref="O82:P82"/>
    <mergeCell ref="AB82:AC82"/>
    <mergeCell ref="B118:C118"/>
    <mergeCell ref="O118:P118"/>
    <mergeCell ref="AB118:AC118"/>
    <mergeCell ref="B120:C120"/>
    <mergeCell ref="O120:P120"/>
    <mergeCell ref="AB120:AC120"/>
    <mergeCell ref="B121:C121"/>
    <mergeCell ref="O121:P121"/>
    <mergeCell ref="AB121:AC121"/>
    <mergeCell ref="F1:I1"/>
    <mergeCell ref="B3:C3"/>
    <mergeCell ref="O3:P3"/>
    <mergeCell ref="AB3:AC3"/>
    <mergeCell ref="B4:C4"/>
    <mergeCell ref="B38:C38"/>
    <mergeCell ref="O4:P4"/>
    <mergeCell ref="AB4:AC4"/>
    <mergeCell ref="O38:P38"/>
    <mergeCell ref="AB38:AC38"/>
    <mergeCell ref="B79:C79"/>
    <mergeCell ref="O79:P79"/>
    <mergeCell ref="AB79:AC79"/>
    <mergeCell ref="B40:C40"/>
    <mergeCell ref="A1:E1"/>
    <mergeCell ref="O40:P40"/>
    <mergeCell ref="AB40:AC40"/>
    <mergeCell ref="B41:C41"/>
    <mergeCell ref="O41:P41"/>
    <mergeCell ref="AB41:AC41"/>
  </mergeCells>
  <phoneticPr fontId="6"/>
  <dataValidations count="1">
    <dataValidation type="list" operator="equal" allowBlank="1" showInputMessage="1" showErrorMessage="1" sqref="W313:W342 U313:U342 S313:S342 J313:J342 H313:H342 F313:F342 AJ278:AJ308 AH278:AH308 AF278:AF308 W278:W308 U278:U308 S278:S308 J278:J308 H278:H308 F278:F308 AJ241:AJ273 AH241:AH273 AF241:AF273 W241:W273 U241:U273 S241:S273 J241:J273 H241:H273 F241:F273 AJ202:AJ236 AH202:AH236 AF202:AF236 W202:W236 U202:U236 S202:S236 J202:J236 H202:H236 F202:F236 AJ160:AJ197 AH160:AH197 AF160:AF197 W160:W197 U160:U197 S160:S197 J160:J197 H160:H197 F160:F197 AJ122:AJ155 AH122:AH155 AF122:AF155 W122:W155 U122:U155 S122:S155 J122:J155 H122:H155 F122:F155 AJ83:AJ117 AH83:AH117 AF83:AF117 W83:W117 U83:U117 S83:S117 J83:J117 H83:H117 F83:F117 AJ42:AJ78 AF42:AF78 W42:W78 U42:U78 S42:S78 J42:J78 H42:H78 F42:F78 AH42:AH78 AJ5:AJ37 AH5:AH37 AF5:AF37 W5:W37 U5:U37 S5:S37 F5:F37 H5:H37 J5:J37" xr:uid="{13622EF9-5455-47AE-89C4-B706D0194F2E}">
      <formula1>"　,●"</formula1>
    </dataValidation>
  </dataValidations>
  <printOptions horizontalCentered="1" gridLinesSet="0"/>
  <pageMargins left="0.23622047244094491" right="0.39370078740157483" top="0.19685039370078741" bottom="0.11811023622047245" header="0.31496062992125984" footer="0.19685039370078741"/>
  <pageSetup paperSize="9" scale="49" fitToHeight="0" orientation="landscape" r:id="rId1"/>
  <headerFooter alignWithMargins="0">
    <oddFooter>&amp;C&amp;P / &amp;N</oddFooter>
  </headerFooter>
  <rowBreaks count="4" manualBreakCount="4">
    <brk id="79" max="16383" man="1"/>
    <brk id="156" max="16383" man="1"/>
    <brk id="237" max="16383" man="1"/>
    <brk id="309" max="16383" man="1"/>
  </rowBreaks>
  <ignoredErrors>
    <ignoredError sqref="B5:C5 C3:D3 S3:AA3 B37 B21 F4:L4 AF4:AK4 S4:Y4 B20 E39:AL39 N21 N22 N20 N28 N27 N24 N23 N6 N7 N13 N19 N25 N35 N34 N8 N32 N31 N30 N10 N17 N12 N36 N16 N18 N11 N33 N26 N37 N5 N14 N29 N9 N15 AC3:AD3 P3:Q3 B38:C38 AF3:AK3 B6:C6 B7:C7 B8:C8 B9:C9 B10:C10 B11:C11 B12:C12 B13:C13 B14:C14 B15:C15 B16:C16 B17:C17 B18 B19 B22 B23 B24 B25 B26 B27 B28 B29 B30 B31 B32 B33 B34 B35 B36 N38 F3:N3 M38 J38 H38 D38 M15 M9 M29 M14 M5 M37 M26 M33 M11 M18 M16 M36 M12 M17 M10 M30 M31 M32 M8 M34 M35 M25 M19 M13 M7 M6 M23 M24 M27 M28 E38:F38 M20 M22 M21 G38 I38 K38:L38 Z38:AF38 O38:S38 Z16:AC16 Z27:AC27 Z10:AC10 Z8:AC8 Z29:AC29 Z33:AB33 O15:P15 Z31:AB31 Z36:AB36 Z7:AC7 O9:P9 O29 Z11:AC11 Z21:AC21 Z5:AC5 O14:P14 O5:P5 Z24:AC24 O37 Z9:AC9 Z28:AC28 Z35:AB35 Z13:AC13 O26 O33 O11:P11 Z14:AC14 Z12:AC12 O18 O16 Z26:AC26 Z19:AC19 O36 Z17:AC17 Z20:AC20 O12:P12 O17 O10:P10 Z6:AC6 O30 Z30:AC30 O31 O32 O8:P8 Z18:AC18 Z25:AC25 Z22:AC22 O34 Z34:AB34 O35 O25 O19 Z32:AB32 O13:P13 O7:P7 O6:P6 Z15:AC15 Z23:AC23 O23 O24 O27 O28 Z37:AB37 O20 O22 O21 T38:Y38 AG38:AL38 N4 AA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DF4954A3-5F3A-4396-B6D3-617EAC32C9AC}">
          <x14:formula1>
            <xm:f>地区マスタ!$A$2:$A$71</xm:f>
          </x14:formula1>
          <xm:sqref>E3 R3 AE3 E40 R40 AE40 E81 R81 AE81 E120 R120 AE120 E158 R158 AE158 E200 R200 AE200 E239 R239 AE239 E276 R276 AE276 E311 R311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1ED6-7B14-488D-A6D9-5903A6DE0254}">
  <sheetPr codeName="Sheet7">
    <pageSetUpPr fitToPage="1"/>
  </sheetPr>
  <dimension ref="B1:V55"/>
  <sheetViews>
    <sheetView showGridLines="0" zoomScaleNormal="100" zoomScaleSheetLayoutView="100" workbookViewId="0">
      <selection activeCell="C29" sqref="C29"/>
    </sheetView>
  </sheetViews>
  <sheetFormatPr defaultColWidth="3.625" defaultRowHeight="18.75" customHeight="1"/>
  <cols>
    <col min="1" max="1" width="3.625" style="27"/>
    <col min="2" max="2" width="17.875" style="27" customWidth="1"/>
    <col min="3" max="3" width="27.375" style="27" customWidth="1"/>
    <col min="4" max="4" width="8.625" style="27" bestFit="1" customWidth="1"/>
    <col min="5" max="7" width="3.625" style="27"/>
    <col min="8" max="8" width="4" style="27" customWidth="1"/>
    <col min="9" max="9" width="3.625" style="27"/>
    <col min="10" max="10" width="4.125" style="27" customWidth="1"/>
    <col min="11" max="258" width="3.625" style="27"/>
    <col min="259" max="259" width="14.875" style="27" customWidth="1"/>
    <col min="260" max="260" width="27.375" style="27" customWidth="1"/>
    <col min="261" max="514" width="3.625" style="27"/>
    <col min="515" max="515" width="14.875" style="27" customWidth="1"/>
    <col min="516" max="516" width="27.375" style="27" customWidth="1"/>
    <col min="517" max="770" width="3.625" style="27"/>
    <col min="771" max="771" width="14.875" style="27" customWidth="1"/>
    <col min="772" max="772" width="27.375" style="27" customWidth="1"/>
    <col min="773" max="1026" width="3.625" style="27"/>
    <col min="1027" max="1027" width="14.875" style="27" customWidth="1"/>
    <col min="1028" max="1028" width="27.375" style="27" customWidth="1"/>
    <col min="1029" max="1282" width="3.625" style="27"/>
    <col min="1283" max="1283" width="14.875" style="27" customWidth="1"/>
    <col min="1284" max="1284" width="27.375" style="27" customWidth="1"/>
    <col min="1285" max="1538" width="3.625" style="27"/>
    <col min="1539" max="1539" width="14.875" style="27" customWidth="1"/>
    <col min="1540" max="1540" width="27.375" style="27" customWidth="1"/>
    <col min="1541" max="1794" width="3.625" style="27"/>
    <col min="1795" max="1795" width="14.875" style="27" customWidth="1"/>
    <col min="1796" max="1796" width="27.375" style="27" customWidth="1"/>
    <col min="1797" max="2050" width="3.625" style="27"/>
    <col min="2051" max="2051" width="14.875" style="27" customWidth="1"/>
    <col min="2052" max="2052" width="27.375" style="27" customWidth="1"/>
    <col min="2053" max="2306" width="3.625" style="27"/>
    <col min="2307" max="2307" width="14.875" style="27" customWidth="1"/>
    <col min="2308" max="2308" width="27.375" style="27" customWidth="1"/>
    <col min="2309" max="2562" width="3.625" style="27"/>
    <col min="2563" max="2563" width="14.875" style="27" customWidth="1"/>
    <col min="2564" max="2564" width="27.375" style="27" customWidth="1"/>
    <col min="2565" max="2818" width="3.625" style="27"/>
    <col min="2819" max="2819" width="14.875" style="27" customWidth="1"/>
    <col min="2820" max="2820" width="27.375" style="27" customWidth="1"/>
    <col min="2821" max="3074" width="3.625" style="27"/>
    <col min="3075" max="3075" width="14.875" style="27" customWidth="1"/>
    <col min="3076" max="3076" width="27.375" style="27" customWidth="1"/>
    <col min="3077" max="3330" width="3.625" style="27"/>
    <col min="3331" max="3331" width="14.875" style="27" customWidth="1"/>
    <col min="3332" max="3332" width="27.375" style="27" customWidth="1"/>
    <col min="3333" max="3586" width="3.625" style="27"/>
    <col min="3587" max="3587" width="14.875" style="27" customWidth="1"/>
    <col min="3588" max="3588" width="27.375" style="27" customWidth="1"/>
    <col min="3589" max="3842" width="3.625" style="27"/>
    <col min="3843" max="3843" width="14.875" style="27" customWidth="1"/>
    <col min="3844" max="3844" width="27.375" style="27" customWidth="1"/>
    <col min="3845" max="4098" width="3.625" style="27"/>
    <col min="4099" max="4099" width="14.875" style="27" customWidth="1"/>
    <col min="4100" max="4100" width="27.375" style="27" customWidth="1"/>
    <col min="4101" max="4354" width="3.625" style="27"/>
    <col min="4355" max="4355" width="14.875" style="27" customWidth="1"/>
    <col min="4356" max="4356" width="27.375" style="27" customWidth="1"/>
    <col min="4357" max="4610" width="3.625" style="27"/>
    <col min="4611" max="4611" width="14.875" style="27" customWidth="1"/>
    <col min="4612" max="4612" width="27.375" style="27" customWidth="1"/>
    <col min="4613" max="4866" width="3.625" style="27"/>
    <col min="4867" max="4867" width="14.875" style="27" customWidth="1"/>
    <col min="4868" max="4868" width="27.375" style="27" customWidth="1"/>
    <col min="4869" max="5122" width="3.625" style="27"/>
    <col min="5123" max="5123" width="14.875" style="27" customWidth="1"/>
    <col min="5124" max="5124" width="27.375" style="27" customWidth="1"/>
    <col min="5125" max="5378" width="3.625" style="27"/>
    <col min="5379" max="5379" width="14.875" style="27" customWidth="1"/>
    <col min="5380" max="5380" width="27.375" style="27" customWidth="1"/>
    <col min="5381" max="5634" width="3.625" style="27"/>
    <col min="5635" max="5635" width="14.875" style="27" customWidth="1"/>
    <col min="5636" max="5636" width="27.375" style="27" customWidth="1"/>
    <col min="5637" max="5890" width="3.625" style="27"/>
    <col min="5891" max="5891" width="14.875" style="27" customWidth="1"/>
    <col min="5892" max="5892" width="27.375" style="27" customWidth="1"/>
    <col min="5893" max="6146" width="3.625" style="27"/>
    <col min="6147" max="6147" width="14.875" style="27" customWidth="1"/>
    <col min="6148" max="6148" width="27.375" style="27" customWidth="1"/>
    <col min="6149" max="6402" width="3.625" style="27"/>
    <col min="6403" max="6403" width="14.875" style="27" customWidth="1"/>
    <col min="6404" max="6404" width="27.375" style="27" customWidth="1"/>
    <col min="6405" max="6658" width="3.625" style="27"/>
    <col min="6659" max="6659" width="14.875" style="27" customWidth="1"/>
    <col min="6660" max="6660" width="27.375" style="27" customWidth="1"/>
    <col min="6661" max="6914" width="3.625" style="27"/>
    <col min="6915" max="6915" width="14.875" style="27" customWidth="1"/>
    <col min="6916" max="6916" width="27.375" style="27" customWidth="1"/>
    <col min="6917" max="7170" width="3.625" style="27"/>
    <col min="7171" max="7171" width="14.875" style="27" customWidth="1"/>
    <col min="7172" max="7172" width="27.375" style="27" customWidth="1"/>
    <col min="7173" max="7426" width="3.625" style="27"/>
    <col min="7427" max="7427" width="14.875" style="27" customWidth="1"/>
    <col min="7428" max="7428" width="27.375" style="27" customWidth="1"/>
    <col min="7429" max="7682" width="3.625" style="27"/>
    <col min="7683" max="7683" width="14.875" style="27" customWidth="1"/>
    <col min="7684" max="7684" width="27.375" style="27" customWidth="1"/>
    <col min="7685" max="7938" width="3.625" style="27"/>
    <col min="7939" max="7939" width="14.875" style="27" customWidth="1"/>
    <col min="7940" max="7940" width="27.375" style="27" customWidth="1"/>
    <col min="7941" max="8194" width="3.625" style="27"/>
    <col min="8195" max="8195" width="14.875" style="27" customWidth="1"/>
    <col min="8196" max="8196" width="27.375" style="27" customWidth="1"/>
    <col min="8197" max="8450" width="3.625" style="27"/>
    <col min="8451" max="8451" width="14.875" style="27" customWidth="1"/>
    <col min="8452" max="8452" width="27.375" style="27" customWidth="1"/>
    <col min="8453" max="8706" width="3.625" style="27"/>
    <col min="8707" max="8707" width="14.875" style="27" customWidth="1"/>
    <col min="8708" max="8708" width="27.375" style="27" customWidth="1"/>
    <col min="8709" max="8962" width="3.625" style="27"/>
    <col min="8963" max="8963" width="14.875" style="27" customWidth="1"/>
    <col min="8964" max="8964" width="27.375" style="27" customWidth="1"/>
    <col min="8965" max="9218" width="3.625" style="27"/>
    <col min="9219" max="9219" width="14.875" style="27" customWidth="1"/>
    <col min="9220" max="9220" width="27.375" style="27" customWidth="1"/>
    <col min="9221" max="9474" width="3.625" style="27"/>
    <col min="9475" max="9475" width="14.875" style="27" customWidth="1"/>
    <col min="9476" max="9476" width="27.375" style="27" customWidth="1"/>
    <col min="9477" max="9730" width="3.625" style="27"/>
    <col min="9731" max="9731" width="14.875" style="27" customWidth="1"/>
    <col min="9732" max="9732" width="27.375" style="27" customWidth="1"/>
    <col min="9733" max="9986" width="3.625" style="27"/>
    <col min="9987" max="9987" width="14.875" style="27" customWidth="1"/>
    <col min="9988" max="9988" width="27.375" style="27" customWidth="1"/>
    <col min="9989" max="10242" width="3.625" style="27"/>
    <col min="10243" max="10243" width="14.875" style="27" customWidth="1"/>
    <col min="10244" max="10244" width="27.375" style="27" customWidth="1"/>
    <col min="10245" max="10498" width="3.625" style="27"/>
    <col min="10499" max="10499" width="14.875" style="27" customWidth="1"/>
    <col min="10500" max="10500" width="27.375" style="27" customWidth="1"/>
    <col min="10501" max="10754" width="3.625" style="27"/>
    <col min="10755" max="10755" width="14.875" style="27" customWidth="1"/>
    <col min="10756" max="10756" width="27.375" style="27" customWidth="1"/>
    <col min="10757" max="11010" width="3.625" style="27"/>
    <col min="11011" max="11011" width="14.875" style="27" customWidth="1"/>
    <col min="11012" max="11012" width="27.375" style="27" customWidth="1"/>
    <col min="11013" max="11266" width="3.625" style="27"/>
    <col min="11267" max="11267" width="14.875" style="27" customWidth="1"/>
    <col min="11268" max="11268" width="27.375" style="27" customWidth="1"/>
    <col min="11269" max="11522" width="3.625" style="27"/>
    <col min="11523" max="11523" width="14.875" style="27" customWidth="1"/>
    <col min="11524" max="11524" width="27.375" style="27" customWidth="1"/>
    <col min="11525" max="11778" width="3.625" style="27"/>
    <col min="11779" max="11779" width="14.875" style="27" customWidth="1"/>
    <col min="11780" max="11780" width="27.375" style="27" customWidth="1"/>
    <col min="11781" max="12034" width="3.625" style="27"/>
    <col min="12035" max="12035" width="14.875" style="27" customWidth="1"/>
    <col min="12036" max="12036" width="27.375" style="27" customWidth="1"/>
    <col min="12037" max="12290" width="3.625" style="27"/>
    <col min="12291" max="12291" width="14.875" style="27" customWidth="1"/>
    <col min="12292" max="12292" width="27.375" style="27" customWidth="1"/>
    <col min="12293" max="12546" width="3.625" style="27"/>
    <col min="12547" max="12547" width="14.875" style="27" customWidth="1"/>
    <col min="12548" max="12548" width="27.375" style="27" customWidth="1"/>
    <col min="12549" max="12802" width="3.625" style="27"/>
    <col min="12803" max="12803" width="14.875" style="27" customWidth="1"/>
    <col min="12804" max="12804" width="27.375" style="27" customWidth="1"/>
    <col min="12805" max="13058" width="3.625" style="27"/>
    <col min="13059" max="13059" width="14.875" style="27" customWidth="1"/>
    <col min="13060" max="13060" width="27.375" style="27" customWidth="1"/>
    <col min="13061" max="13314" width="3.625" style="27"/>
    <col min="13315" max="13315" width="14.875" style="27" customWidth="1"/>
    <col min="13316" max="13316" width="27.375" style="27" customWidth="1"/>
    <col min="13317" max="13570" width="3.625" style="27"/>
    <col min="13571" max="13571" width="14.875" style="27" customWidth="1"/>
    <col min="13572" max="13572" width="27.375" style="27" customWidth="1"/>
    <col min="13573" max="13826" width="3.625" style="27"/>
    <col min="13827" max="13827" width="14.875" style="27" customWidth="1"/>
    <col min="13828" max="13828" width="27.375" style="27" customWidth="1"/>
    <col min="13829" max="14082" width="3.625" style="27"/>
    <col min="14083" max="14083" width="14.875" style="27" customWidth="1"/>
    <col min="14084" max="14084" width="27.375" style="27" customWidth="1"/>
    <col min="14085" max="14338" width="3.625" style="27"/>
    <col min="14339" max="14339" width="14.875" style="27" customWidth="1"/>
    <col min="14340" max="14340" width="27.375" style="27" customWidth="1"/>
    <col min="14341" max="14594" width="3.625" style="27"/>
    <col min="14595" max="14595" width="14.875" style="27" customWidth="1"/>
    <col min="14596" max="14596" width="27.375" style="27" customWidth="1"/>
    <col min="14597" max="14850" width="3.625" style="27"/>
    <col min="14851" max="14851" width="14.875" style="27" customWidth="1"/>
    <col min="14852" max="14852" width="27.375" style="27" customWidth="1"/>
    <col min="14853" max="15106" width="3.625" style="27"/>
    <col min="15107" max="15107" width="14.875" style="27" customWidth="1"/>
    <col min="15108" max="15108" width="27.375" style="27" customWidth="1"/>
    <col min="15109" max="15362" width="3.625" style="27"/>
    <col min="15363" max="15363" width="14.875" style="27" customWidth="1"/>
    <col min="15364" max="15364" width="27.375" style="27" customWidth="1"/>
    <col min="15365" max="15618" width="3.625" style="27"/>
    <col min="15619" max="15619" width="14.875" style="27" customWidth="1"/>
    <col min="15620" max="15620" width="27.375" style="27" customWidth="1"/>
    <col min="15621" max="15874" width="3.625" style="27"/>
    <col min="15875" max="15875" width="14.875" style="27" customWidth="1"/>
    <col min="15876" max="15876" width="27.375" style="27" customWidth="1"/>
    <col min="15877" max="16130" width="3.625" style="27"/>
    <col min="16131" max="16131" width="14.875" style="27" customWidth="1"/>
    <col min="16132" max="16132" width="27.375" style="27" customWidth="1"/>
    <col min="16133" max="16384" width="3.625" style="27"/>
  </cols>
  <sheetData>
    <row r="1" spans="2:17" ht="39" customHeight="1" thickTop="1" thickBot="1">
      <c r="B1" s="375" t="s">
        <v>1491</v>
      </c>
      <c r="C1" s="375"/>
      <c r="D1" s="375"/>
      <c r="E1" s="375"/>
      <c r="F1" s="375"/>
      <c r="G1" s="375"/>
      <c r="H1" s="375"/>
      <c r="I1" s="375"/>
      <c r="J1" s="375"/>
      <c r="K1" s="375"/>
      <c r="L1" s="375"/>
      <c r="M1" s="375"/>
      <c r="N1" s="375"/>
      <c r="O1" s="375"/>
      <c r="P1" s="375"/>
      <c r="Q1" s="375"/>
    </row>
    <row r="2" spans="2:17" ht="15" thickTop="1">
      <c r="B2" s="25"/>
      <c r="C2" s="25"/>
      <c r="D2" s="25"/>
      <c r="E2" s="25"/>
      <c r="F2" s="25"/>
      <c r="G2" s="25"/>
      <c r="H2" s="25"/>
      <c r="I2" s="25"/>
      <c r="J2" s="25"/>
      <c r="K2" s="25"/>
      <c r="L2" s="25"/>
      <c r="M2" s="25"/>
      <c r="N2" s="25"/>
      <c r="O2" s="376"/>
      <c r="P2" s="377"/>
      <c r="Q2" s="377"/>
    </row>
    <row r="3" spans="2:17" ht="19.5" customHeight="1">
      <c r="B3" s="383" t="s">
        <v>1492</v>
      </c>
      <c r="C3" s="383"/>
      <c r="D3" s="81"/>
      <c r="E3" s="35"/>
      <c r="F3" s="35"/>
      <c r="G3" s="35"/>
      <c r="H3" s="35"/>
      <c r="I3" s="35"/>
      <c r="J3" s="35"/>
      <c r="K3" s="35"/>
      <c r="L3" s="35"/>
      <c r="M3" s="378">
        <f>入力!C8</f>
        <v>0</v>
      </c>
      <c r="N3" s="378"/>
      <c r="O3" s="378"/>
      <c r="P3" s="378"/>
      <c r="Q3" s="378"/>
    </row>
    <row r="4" spans="2:17" ht="15" customHeight="1">
      <c r="B4" s="383"/>
      <c r="C4" s="383"/>
      <c r="D4" s="81"/>
      <c r="E4" s="35"/>
      <c r="F4" s="35"/>
      <c r="G4" s="35"/>
      <c r="H4" s="35"/>
      <c r="I4" s="35"/>
      <c r="J4" s="35"/>
      <c r="K4" s="35"/>
      <c r="L4" s="35"/>
      <c r="M4" s="36"/>
      <c r="N4" s="36"/>
      <c r="O4" s="36"/>
      <c r="P4" s="36"/>
      <c r="Q4" s="36"/>
    </row>
    <row r="5" spans="2:17" ht="21">
      <c r="B5" s="383"/>
      <c r="C5" s="383"/>
      <c r="D5" s="81"/>
      <c r="E5" s="35"/>
      <c r="F5" s="35"/>
      <c r="G5" s="35"/>
      <c r="H5" s="37"/>
      <c r="I5" s="37"/>
      <c r="J5" s="37"/>
      <c r="K5" s="37"/>
      <c r="L5" s="37"/>
      <c r="M5" s="35"/>
      <c r="N5" s="35"/>
      <c r="O5" s="35"/>
      <c r="P5" s="35"/>
      <c r="Q5" s="35"/>
    </row>
    <row r="6" spans="2:17" ht="21">
      <c r="B6" s="383"/>
      <c r="C6" s="383"/>
      <c r="D6" s="81"/>
      <c r="E6" s="35"/>
      <c r="F6" s="35"/>
      <c r="G6" s="35"/>
      <c r="H6" s="37"/>
      <c r="I6" s="37"/>
      <c r="J6" s="37"/>
      <c r="K6" s="37"/>
      <c r="L6" s="37"/>
      <c r="M6" s="35"/>
      <c r="N6" s="35"/>
      <c r="O6" s="35"/>
      <c r="P6" s="35"/>
      <c r="Q6" s="35"/>
    </row>
    <row r="7" spans="2:17" ht="21">
      <c r="B7" s="383"/>
      <c r="C7" s="383"/>
      <c r="D7" s="81"/>
      <c r="E7" s="35"/>
      <c r="F7" s="35"/>
      <c r="G7" s="35"/>
      <c r="H7" s="37"/>
      <c r="I7" s="37"/>
      <c r="J7" s="37"/>
      <c r="K7" s="37"/>
      <c r="L7" s="37"/>
      <c r="M7" s="35"/>
      <c r="N7" s="35"/>
      <c r="O7" s="35"/>
      <c r="P7" s="35"/>
      <c r="Q7" s="35"/>
    </row>
    <row r="8" spans="2:17" ht="21">
      <c r="B8" s="383"/>
      <c r="C8" s="383"/>
      <c r="D8" s="81"/>
      <c r="E8" s="35"/>
      <c r="F8" s="35"/>
      <c r="G8" s="35"/>
      <c r="H8" s="35" t="s">
        <v>1493</v>
      </c>
      <c r="I8" s="37"/>
      <c r="J8" s="37"/>
      <c r="K8" s="37"/>
      <c r="L8" s="37"/>
      <c r="M8" s="35"/>
      <c r="N8" s="35"/>
      <c r="O8" s="35"/>
      <c r="P8" s="35"/>
      <c r="Q8" s="35"/>
    </row>
    <row r="9" spans="2:17" ht="14.25">
      <c r="B9" s="35"/>
      <c r="C9" s="35"/>
      <c r="D9" s="35"/>
      <c r="E9" s="35"/>
      <c r="F9" s="35"/>
      <c r="G9" s="35"/>
      <c r="H9" s="35" t="s">
        <v>1494</v>
      </c>
      <c r="I9" s="37"/>
      <c r="J9" s="37"/>
      <c r="K9" s="37"/>
      <c r="L9" s="37"/>
      <c r="M9" s="35"/>
      <c r="N9" s="35"/>
      <c r="O9" s="35"/>
      <c r="P9" s="35"/>
      <c r="Q9" s="35"/>
    </row>
    <row r="10" spans="2:17" ht="16.5">
      <c r="B10" s="79" t="s">
        <v>1530</v>
      </c>
      <c r="C10" s="35"/>
      <c r="D10" s="35"/>
      <c r="E10" s="35"/>
      <c r="F10" s="35"/>
      <c r="G10" s="35"/>
      <c r="H10" s="35" t="s">
        <v>1495</v>
      </c>
      <c r="I10" s="37"/>
      <c r="J10" s="37"/>
      <c r="K10" s="37"/>
      <c r="L10" s="37"/>
      <c r="M10" s="35"/>
      <c r="N10" s="35"/>
      <c r="O10" s="35"/>
      <c r="P10" s="35"/>
      <c r="Q10" s="35"/>
    </row>
    <row r="11" spans="2:17" ht="16.5">
      <c r="B11" s="79" t="s">
        <v>1527</v>
      </c>
      <c r="C11" s="35"/>
      <c r="D11" s="35"/>
      <c r="E11" s="35"/>
      <c r="F11" s="35"/>
      <c r="G11" s="35"/>
      <c r="H11" s="37"/>
      <c r="I11" s="37"/>
      <c r="J11" s="37"/>
      <c r="K11" s="37"/>
      <c r="L11" s="37"/>
      <c r="M11" s="35"/>
      <c r="N11" s="35"/>
      <c r="O11" s="35"/>
      <c r="P11" s="35"/>
      <c r="Q11" s="35"/>
    </row>
    <row r="12" spans="2:17" ht="24">
      <c r="B12" s="37"/>
      <c r="C12" s="80" t="e">
        <f>K49</f>
        <v>#VALUE!</v>
      </c>
      <c r="D12" s="80"/>
      <c r="E12" s="35"/>
      <c r="F12" s="35"/>
      <c r="G12" s="35"/>
      <c r="H12" s="38" t="s">
        <v>1496</v>
      </c>
      <c r="I12" s="39"/>
      <c r="J12" s="38">
        <f>入力!C10</f>
        <v>0</v>
      </c>
      <c r="K12" s="39"/>
      <c r="L12" s="39"/>
      <c r="M12" s="35"/>
      <c r="N12" s="379" t="s">
        <v>1496</v>
      </c>
      <c r="O12" s="380"/>
      <c r="P12" s="35"/>
      <c r="Q12" s="35"/>
    </row>
    <row r="13" spans="2:17" ht="14.25">
      <c r="B13" s="37"/>
      <c r="C13" s="37"/>
      <c r="D13" s="37"/>
      <c r="E13" s="35"/>
      <c r="F13" s="35"/>
      <c r="G13" s="35"/>
      <c r="H13" s="37"/>
      <c r="I13" s="37"/>
      <c r="J13" s="37"/>
      <c r="K13" s="37"/>
      <c r="L13" s="37"/>
      <c r="M13" s="35"/>
      <c r="N13" s="381" t="s">
        <v>1497</v>
      </c>
      <c r="O13" s="382"/>
      <c r="P13" s="35"/>
      <c r="Q13" s="35"/>
    </row>
    <row r="14" spans="2:17" ht="14.25">
      <c r="C14" s="384"/>
      <c r="D14" s="384"/>
      <c r="E14" s="384"/>
      <c r="F14" s="384"/>
      <c r="G14" s="384"/>
      <c r="H14" s="384"/>
      <c r="I14" s="384"/>
      <c r="J14" s="384"/>
      <c r="K14" s="384"/>
      <c r="L14" s="384"/>
      <c r="M14" s="384"/>
      <c r="N14" s="384"/>
      <c r="O14" s="384"/>
      <c r="P14" s="384"/>
      <c r="Q14" s="384"/>
    </row>
    <row r="15" spans="2:17" ht="22.5" customHeight="1">
      <c r="B15" s="26" t="s">
        <v>1498</v>
      </c>
      <c r="C15" s="385">
        <f>入力!C9</f>
        <v>0</v>
      </c>
      <c r="D15" s="385"/>
      <c r="E15" s="385"/>
      <c r="F15" s="385"/>
      <c r="G15" s="385"/>
      <c r="H15" s="385"/>
      <c r="I15" s="385"/>
      <c r="J15" s="385"/>
      <c r="K15" s="385"/>
      <c r="L15" s="385"/>
      <c r="M15" s="385"/>
      <c r="N15" s="385"/>
      <c r="O15" s="385"/>
      <c r="P15" s="385"/>
      <c r="Q15" s="385"/>
    </row>
    <row r="16" spans="2:17" ht="22.5" customHeight="1">
      <c r="B16" s="26" t="s">
        <v>1536</v>
      </c>
      <c r="C16" s="385">
        <f>入力!C11</f>
        <v>0</v>
      </c>
      <c r="D16" s="385"/>
      <c r="E16" s="385"/>
      <c r="F16" s="385"/>
      <c r="G16" s="385"/>
      <c r="H16" s="385"/>
      <c r="I16" s="385"/>
      <c r="J16" s="385"/>
      <c r="K16" s="385"/>
      <c r="L16" s="385"/>
      <c r="M16" s="385"/>
      <c r="N16" s="385"/>
      <c r="O16" s="385"/>
      <c r="P16" s="385"/>
      <c r="Q16" s="385"/>
    </row>
    <row r="17" spans="2:22" ht="22.5" customHeight="1">
      <c r="B17" s="26" t="s">
        <v>1499</v>
      </c>
      <c r="C17" s="85" t="str">
        <f>TEXT(入力!C12,"yyyy年mm月dd日")&amp;"("&amp;TEXT(入力!C12,"aaa")&amp;")"</f>
        <v>1900年01月00日(土)</v>
      </c>
      <c r="D17" s="83"/>
      <c r="E17" s="33"/>
      <c r="F17" s="33"/>
      <c r="G17" s="33"/>
      <c r="H17" s="33"/>
      <c r="I17" s="33"/>
      <c r="J17" s="33"/>
      <c r="K17" s="33"/>
      <c r="L17" s="33"/>
      <c r="M17" s="33"/>
      <c r="N17" s="33"/>
      <c r="O17" s="33"/>
      <c r="P17" s="33"/>
      <c r="Q17" s="34"/>
    </row>
    <row r="18" spans="2:22" ht="22.5" customHeight="1">
      <c r="B18" s="26" t="s">
        <v>1500</v>
      </c>
      <c r="C18" s="386" t="str">
        <f>TEXT(入力!C13,"yyyy年mm月dd日")&amp;"("&amp;TEXT(入力!C13,"aaa")&amp;")～"&amp;TEXT(入力!C14,"dd日")&amp;"("&amp;TEXT(入力!C14,"aaa")&amp;")"</f>
        <v>1900年01月00日(土)～00日(土)</v>
      </c>
      <c r="D18" s="386"/>
      <c r="E18" s="386"/>
      <c r="F18" s="386"/>
      <c r="G18" s="386"/>
      <c r="H18" s="386"/>
      <c r="I18" s="386"/>
      <c r="J18" s="386"/>
      <c r="K18" s="386"/>
      <c r="L18" s="386"/>
      <c r="M18" s="386"/>
      <c r="N18" s="386"/>
      <c r="O18" s="386"/>
      <c r="P18" s="386"/>
      <c r="Q18" s="386"/>
    </row>
    <row r="19" spans="2:22" ht="22.5" customHeight="1">
      <c r="B19" s="26" t="s">
        <v>1501</v>
      </c>
      <c r="C19" s="385">
        <f>入力!C15</f>
        <v>0</v>
      </c>
      <c r="D19" s="385"/>
      <c r="E19" s="385"/>
      <c r="F19" s="385"/>
      <c r="G19" s="385"/>
      <c r="H19" s="385"/>
      <c r="I19" s="385"/>
      <c r="J19" s="385"/>
      <c r="K19" s="385"/>
      <c r="L19" s="385"/>
      <c r="M19" s="385"/>
      <c r="N19" s="385"/>
      <c r="O19" s="385"/>
      <c r="P19" s="385"/>
      <c r="Q19" s="385"/>
    </row>
    <row r="20" spans="2:22" ht="22.5" customHeight="1">
      <c r="B20" s="26" t="s">
        <v>1502</v>
      </c>
      <c r="C20" s="385">
        <f>入力!C16</f>
        <v>0</v>
      </c>
      <c r="D20" s="385"/>
      <c r="E20" s="385"/>
      <c r="F20" s="385"/>
      <c r="G20" s="385"/>
      <c r="H20" s="385"/>
      <c r="I20" s="385"/>
      <c r="J20" s="385"/>
      <c r="K20" s="385"/>
      <c r="L20" s="385"/>
      <c r="M20" s="385"/>
      <c r="N20" s="385"/>
      <c r="O20" s="385"/>
      <c r="P20" s="385"/>
      <c r="Q20" s="385"/>
    </row>
    <row r="21" spans="2:22" ht="15.75">
      <c r="B21" s="29"/>
      <c r="C21" s="25"/>
      <c r="D21" s="25"/>
      <c r="E21" s="25"/>
      <c r="F21" s="25"/>
      <c r="G21" s="25"/>
      <c r="M21" s="25"/>
      <c r="N21" s="25"/>
      <c r="P21" s="28"/>
      <c r="Q21" s="28"/>
    </row>
    <row r="22" spans="2:22" ht="32.25" customHeight="1">
      <c r="B22" s="370" t="s">
        <v>1504</v>
      </c>
      <c r="C22" s="371"/>
      <c r="D22" s="82"/>
      <c r="E22" s="372" t="s">
        <v>1505</v>
      </c>
      <c r="F22" s="372"/>
      <c r="G22" s="372"/>
      <c r="H22" s="30" t="s">
        <v>1506</v>
      </c>
      <c r="I22" s="373" t="s">
        <v>1528</v>
      </c>
      <c r="J22" s="371"/>
      <c r="K22" s="370" t="s">
        <v>1507</v>
      </c>
      <c r="L22" s="374"/>
      <c r="M22" s="371"/>
      <c r="N22" s="370" t="s">
        <v>1508</v>
      </c>
      <c r="O22" s="374"/>
      <c r="P22" s="374"/>
      <c r="Q22" s="371"/>
    </row>
    <row r="23" spans="2:22" ht="18.75" customHeight="1">
      <c r="B23" s="344" t="s">
        <v>1548</v>
      </c>
      <c r="C23" s="345"/>
      <c r="D23" s="345"/>
      <c r="E23" s="345"/>
      <c r="F23" s="345"/>
      <c r="G23" s="345"/>
      <c r="H23" s="345"/>
      <c r="I23" s="345"/>
      <c r="J23" s="345"/>
      <c r="K23" s="345"/>
      <c r="L23" s="345"/>
      <c r="M23" s="345"/>
      <c r="N23" s="345"/>
      <c r="O23" s="345"/>
      <c r="P23" s="345"/>
      <c r="Q23" s="346"/>
    </row>
    <row r="24" spans="2:22" ht="18.75" customHeight="1">
      <c r="B24" s="88" t="str">
        <f>IF(SUM(E24:G26)&gt;0,"　"&amp;入力!$C$7,"")</f>
        <v/>
      </c>
      <c r="C24" s="32"/>
      <c r="D24" s="84" t="s">
        <v>214</v>
      </c>
      <c r="E24" s="347" t="str">
        <f>IF(入力!F30&gt;0,入力!F30,入力!F29)</f>
        <v/>
      </c>
      <c r="F24" s="348"/>
      <c r="G24" s="349"/>
      <c r="H24" s="23" t="s">
        <v>1509</v>
      </c>
      <c r="I24" s="350" t="str">
        <f>IF(入力!F28 &gt;0,入力!F28,入力!F27)</f>
        <v/>
      </c>
      <c r="J24" s="351"/>
      <c r="K24" s="347" t="e">
        <f>E24*I24</f>
        <v>#VALUE!</v>
      </c>
      <c r="L24" s="348"/>
      <c r="M24" s="349"/>
      <c r="N24" s="341"/>
      <c r="O24" s="342"/>
      <c r="P24" s="342"/>
      <c r="Q24" s="343"/>
    </row>
    <row r="25" spans="2:22" ht="18.75" customHeight="1">
      <c r="B25" s="31"/>
      <c r="C25" s="32"/>
      <c r="D25" s="84" t="s">
        <v>215</v>
      </c>
      <c r="E25" s="347" t="str">
        <f>IF(入力!G30&gt;0,入力!G30,入力!G29)</f>
        <v/>
      </c>
      <c r="F25" s="348"/>
      <c r="G25" s="349"/>
      <c r="H25" s="23" t="s">
        <v>1509</v>
      </c>
      <c r="I25" s="350" t="str">
        <f>IF(入力!G28 &gt;0,入力!G28,入力!G27)</f>
        <v/>
      </c>
      <c r="J25" s="351"/>
      <c r="K25" s="347" t="e">
        <f>E25*I25</f>
        <v>#VALUE!</v>
      </c>
      <c r="L25" s="348"/>
      <c r="M25" s="349"/>
      <c r="N25" s="76"/>
      <c r="O25" s="77"/>
      <c r="P25" s="77"/>
      <c r="Q25" s="78"/>
    </row>
    <row r="26" spans="2:22" ht="18.75" customHeight="1">
      <c r="B26" s="31"/>
      <c r="C26" s="32"/>
      <c r="D26" s="84" t="s">
        <v>213</v>
      </c>
      <c r="E26" s="347" t="str">
        <f>IF(入力!H30&gt;0,入力!H30,入力!H29)</f>
        <v/>
      </c>
      <c r="F26" s="348"/>
      <c r="G26" s="349"/>
      <c r="H26" s="23" t="s">
        <v>1509</v>
      </c>
      <c r="I26" s="350" t="str">
        <f>IF(入力!H28 &gt;0,入力!H28,入力!H27)</f>
        <v/>
      </c>
      <c r="J26" s="351"/>
      <c r="K26" s="347" t="e">
        <f>E26*I26</f>
        <v>#VALUE!</v>
      </c>
      <c r="L26" s="348"/>
      <c r="M26" s="349"/>
      <c r="N26" s="341"/>
      <c r="O26" s="342"/>
      <c r="P26" s="342"/>
      <c r="Q26" s="343"/>
    </row>
    <row r="27" spans="2:22" ht="18.75" customHeight="1">
      <c r="B27" s="344" t="s">
        <v>1549</v>
      </c>
      <c r="C27" s="345"/>
      <c r="D27" s="345"/>
      <c r="E27" s="345"/>
      <c r="F27" s="345"/>
      <c r="G27" s="345"/>
      <c r="H27" s="345"/>
      <c r="I27" s="345"/>
      <c r="J27" s="345"/>
      <c r="K27" s="345"/>
      <c r="L27" s="345"/>
      <c r="M27" s="345"/>
      <c r="N27" s="345"/>
      <c r="O27" s="345"/>
      <c r="P27" s="345"/>
      <c r="Q27" s="346"/>
    </row>
    <row r="28" spans="2:22" ht="18.75" customHeight="1">
      <c r="B28" s="88" t="str">
        <f>IF(SUM(E28:G30)&gt;0,"　"&amp;入力!$C$7,"")</f>
        <v/>
      </c>
      <c r="C28" s="32"/>
      <c r="D28" s="84" t="s">
        <v>214</v>
      </c>
      <c r="E28" s="347" t="str">
        <f>IF(入力!F22&gt;0,入力!F22,入力!F21)</f>
        <v/>
      </c>
      <c r="F28" s="348"/>
      <c r="G28" s="349"/>
      <c r="H28" s="23" t="s">
        <v>1509</v>
      </c>
      <c r="I28" s="350" t="str">
        <f>IF(入力!F20 &gt;0,入力!F20,入力!F19)</f>
        <v/>
      </c>
      <c r="J28" s="351"/>
      <c r="K28" s="347" t="e">
        <f>E28*I28</f>
        <v>#VALUE!</v>
      </c>
      <c r="L28" s="348"/>
      <c r="M28" s="349"/>
      <c r="N28" s="341"/>
      <c r="O28" s="342"/>
      <c r="P28" s="342"/>
      <c r="Q28" s="343"/>
    </row>
    <row r="29" spans="2:22" ht="18.75" customHeight="1">
      <c r="B29" s="87"/>
      <c r="C29" s="86"/>
      <c r="D29" s="84" t="s">
        <v>215</v>
      </c>
      <c r="E29" s="347" t="str">
        <f>IF(入力!G22&gt;0,入力!G22,入力!G21)</f>
        <v/>
      </c>
      <c r="F29" s="348"/>
      <c r="G29" s="349"/>
      <c r="H29" s="23" t="s">
        <v>1509</v>
      </c>
      <c r="I29" s="350" t="str">
        <f>IF(入力!G20 &gt;0,入力!G20,入力!G19)</f>
        <v/>
      </c>
      <c r="J29" s="351"/>
      <c r="K29" s="347" t="e">
        <f>E29*I29</f>
        <v>#VALUE!</v>
      </c>
      <c r="L29" s="348"/>
      <c r="M29" s="349"/>
      <c r="N29" s="76"/>
      <c r="O29" s="77"/>
      <c r="P29" s="77"/>
      <c r="Q29" s="78"/>
      <c r="V29" s="27" t="s">
        <v>1545</v>
      </c>
    </row>
    <row r="30" spans="2:22" ht="18.75" customHeight="1">
      <c r="B30" s="31"/>
      <c r="C30" s="32"/>
      <c r="D30" s="84" t="s">
        <v>213</v>
      </c>
      <c r="E30" s="347" t="str">
        <f>IF(入力!H22&gt;0,入力!H22,入力!H21)</f>
        <v/>
      </c>
      <c r="F30" s="348"/>
      <c r="G30" s="349"/>
      <c r="H30" s="23" t="s">
        <v>1509</v>
      </c>
      <c r="I30" s="350" t="str">
        <f>IF(入力!H20 &gt;0,入力!H20,入力!H19)</f>
        <v/>
      </c>
      <c r="J30" s="351"/>
      <c r="K30" s="347" t="e">
        <f>E30*I30</f>
        <v>#VALUE!</v>
      </c>
      <c r="L30" s="348"/>
      <c r="M30" s="349"/>
      <c r="N30" s="341"/>
      <c r="O30" s="342"/>
      <c r="P30" s="342"/>
      <c r="Q30" s="343"/>
    </row>
    <row r="31" spans="2:22" ht="18.75" customHeight="1">
      <c r="B31" s="344" t="s">
        <v>1550</v>
      </c>
      <c r="C31" s="345"/>
      <c r="D31" s="345"/>
      <c r="E31" s="345"/>
      <c r="F31" s="345"/>
      <c r="G31" s="345"/>
      <c r="H31" s="345"/>
      <c r="I31" s="345"/>
      <c r="J31" s="345"/>
      <c r="K31" s="345"/>
      <c r="L31" s="345"/>
      <c r="M31" s="345"/>
      <c r="N31" s="345"/>
      <c r="O31" s="345"/>
      <c r="P31" s="345"/>
      <c r="Q31" s="346"/>
    </row>
    <row r="32" spans="2:22" ht="18.75" customHeight="1">
      <c r="B32" s="88" t="str">
        <f>IF(SUM(E32:G34)&gt;0,"　"&amp;入力!$C$7,"")</f>
        <v/>
      </c>
      <c r="C32" s="32"/>
      <c r="D32" s="84" t="s">
        <v>214</v>
      </c>
      <c r="E32" s="347" t="str">
        <f>IF(入力!F30&gt;0,入力!F30,入力!F29)</f>
        <v/>
      </c>
      <c r="F32" s="348"/>
      <c r="G32" s="349"/>
      <c r="H32" s="23" t="s">
        <v>1509</v>
      </c>
      <c r="I32" s="350" t="str">
        <f>IF(入力!F28 &gt;0,入力!F28,入力!F27)</f>
        <v/>
      </c>
      <c r="J32" s="351"/>
      <c r="K32" s="347" t="e">
        <f>E32*I32</f>
        <v>#VALUE!</v>
      </c>
      <c r="L32" s="348"/>
      <c r="M32" s="349"/>
      <c r="N32" s="341"/>
      <c r="O32" s="342"/>
      <c r="P32" s="342"/>
      <c r="Q32" s="343"/>
    </row>
    <row r="33" spans="2:17" ht="18.75" customHeight="1">
      <c r="B33" s="31"/>
      <c r="C33" s="32"/>
      <c r="D33" s="84" t="s">
        <v>215</v>
      </c>
      <c r="E33" s="347" t="str">
        <f>IF(入力!G30&gt;0,入力!G30,入力!G29)</f>
        <v/>
      </c>
      <c r="F33" s="348"/>
      <c r="G33" s="349"/>
      <c r="H33" s="23" t="s">
        <v>1509</v>
      </c>
      <c r="I33" s="350" t="str">
        <f>IF(入力!G28 &gt;0,入力!G28,入力!G27)</f>
        <v/>
      </c>
      <c r="J33" s="351"/>
      <c r="K33" s="347" t="e">
        <f>E33*I33</f>
        <v>#VALUE!</v>
      </c>
      <c r="L33" s="348"/>
      <c r="M33" s="349"/>
      <c r="N33" s="341"/>
      <c r="O33" s="342"/>
      <c r="P33" s="342"/>
      <c r="Q33" s="343"/>
    </row>
    <row r="34" spans="2:17" ht="18.75" customHeight="1">
      <c r="B34" s="31"/>
      <c r="C34" s="32"/>
      <c r="D34" s="84" t="s">
        <v>213</v>
      </c>
      <c r="E34" s="347" t="str">
        <f>IF(入力!H30&gt;0,入力!H30,入力!H29)</f>
        <v/>
      </c>
      <c r="F34" s="348"/>
      <c r="G34" s="349"/>
      <c r="H34" s="23" t="s">
        <v>1509</v>
      </c>
      <c r="I34" s="350" t="str">
        <f>IF(入力!H28 &gt;0,入力!H28,入力!H27)</f>
        <v/>
      </c>
      <c r="J34" s="351"/>
      <c r="K34" s="347" t="e">
        <f>E34*I34</f>
        <v>#VALUE!</v>
      </c>
      <c r="L34" s="348"/>
      <c r="M34" s="349"/>
      <c r="N34" s="341"/>
      <c r="O34" s="342"/>
      <c r="P34" s="342"/>
      <c r="Q34" s="343"/>
    </row>
    <row r="35" spans="2:17" ht="18.75" customHeight="1">
      <c r="B35" s="344" t="s">
        <v>1551</v>
      </c>
      <c r="C35" s="345"/>
      <c r="D35" s="345"/>
      <c r="E35" s="345"/>
      <c r="F35" s="345"/>
      <c r="G35" s="345"/>
      <c r="H35" s="345"/>
      <c r="I35" s="345"/>
      <c r="J35" s="345"/>
      <c r="K35" s="345"/>
      <c r="L35" s="345"/>
      <c r="M35" s="345"/>
      <c r="N35" s="345"/>
      <c r="O35" s="345"/>
      <c r="P35" s="345"/>
      <c r="Q35" s="346"/>
    </row>
    <row r="36" spans="2:17" ht="18.75" customHeight="1">
      <c r="B36" s="88" t="str">
        <f>IF(SUM(E36:G38)&gt;0,"　"&amp;入力!$C$7,"")</f>
        <v/>
      </c>
      <c r="C36" s="32"/>
      <c r="D36" s="84" t="s">
        <v>214</v>
      </c>
      <c r="E36" s="347" t="str">
        <f>IF(入力!F38&gt;0,入力!F38,入力!F37)</f>
        <v/>
      </c>
      <c r="F36" s="348"/>
      <c r="G36" s="349"/>
      <c r="H36" s="23" t="s">
        <v>1509</v>
      </c>
      <c r="I36" s="350" t="str">
        <f>IF(入力!F36 &gt;0,入力!F36,入力!F35)</f>
        <v/>
      </c>
      <c r="J36" s="351"/>
      <c r="K36" s="347" t="e">
        <f>E36*I36</f>
        <v>#VALUE!</v>
      </c>
      <c r="L36" s="348"/>
      <c r="M36" s="349"/>
      <c r="N36" s="341"/>
      <c r="O36" s="342"/>
      <c r="P36" s="342"/>
      <c r="Q36" s="343"/>
    </row>
    <row r="37" spans="2:17" ht="18.75" customHeight="1">
      <c r="B37" s="31"/>
      <c r="C37" s="32"/>
      <c r="D37" s="84" t="s">
        <v>215</v>
      </c>
      <c r="E37" s="347" t="str">
        <f>IF(入力!G38&gt;0,入力!G38,入力!G37)</f>
        <v/>
      </c>
      <c r="F37" s="348"/>
      <c r="G37" s="349"/>
      <c r="H37" s="23" t="s">
        <v>1509</v>
      </c>
      <c r="I37" s="350" t="str">
        <f>IF(入力!G36 &gt;0,入力!G36,入力!G35)</f>
        <v/>
      </c>
      <c r="J37" s="351"/>
      <c r="K37" s="347" t="e">
        <f>E37*I37</f>
        <v>#VALUE!</v>
      </c>
      <c r="L37" s="348"/>
      <c r="M37" s="349"/>
      <c r="N37" s="76"/>
      <c r="O37" s="77"/>
      <c r="P37" s="77"/>
      <c r="Q37" s="78"/>
    </row>
    <row r="38" spans="2:17" ht="18.75" customHeight="1">
      <c r="B38" s="31"/>
      <c r="C38" s="32"/>
      <c r="D38" s="84" t="s">
        <v>213</v>
      </c>
      <c r="E38" s="347" t="str">
        <f>IF(入力!H38&gt;0,入力!H38,入力!H37)</f>
        <v/>
      </c>
      <c r="F38" s="348"/>
      <c r="G38" s="349"/>
      <c r="H38" s="23" t="s">
        <v>1509</v>
      </c>
      <c r="I38" s="350" t="str">
        <f>IF(入力!H36 &gt;0,入力!H36,入力!H35)</f>
        <v/>
      </c>
      <c r="J38" s="351"/>
      <c r="K38" s="347" t="e">
        <f>E38*I38</f>
        <v>#VALUE!</v>
      </c>
      <c r="L38" s="348"/>
      <c r="M38" s="349"/>
      <c r="N38" s="341"/>
      <c r="O38" s="342"/>
      <c r="P38" s="342"/>
      <c r="Q38" s="343"/>
    </row>
    <row r="39" spans="2:17" ht="18.75" customHeight="1">
      <c r="B39" s="344" t="s">
        <v>1552</v>
      </c>
      <c r="C39" s="345"/>
      <c r="D39" s="345"/>
      <c r="E39" s="345"/>
      <c r="F39" s="345"/>
      <c r="G39" s="345"/>
      <c r="H39" s="345"/>
      <c r="I39" s="345"/>
      <c r="J39" s="345"/>
      <c r="K39" s="345"/>
      <c r="L39" s="345"/>
      <c r="M39" s="345"/>
      <c r="N39" s="345"/>
      <c r="O39" s="345"/>
      <c r="P39" s="345"/>
      <c r="Q39" s="346"/>
    </row>
    <row r="40" spans="2:17" ht="18.75" customHeight="1">
      <c r="B40" s="88" t="str">
        <f>IF(SUM(E40:G42)&gt;0,"　"&amp;入力!$C$7,"")</f>
        <v/>
      </c>
      <c r="C40" s="32"/>
      <c r="D40" s="84" t="s">
        <v>214</v>
      </c>
      <c r="E40" s="347" t="str">
        <f>IF(入力!F46&gt;0,入力!F46,入力!F45)</f>
        <v/>
      </c>
      <c r="F40" s="348"/>
      <c r="G40" s="349"/>
      <c r="H40" s="23" t="s">
        <v>1509</v>
      </c>
      <c r="I40" s="350" t="str">
        <f>IF(入力!F44 &gt;0,入力!F44,入力!F43)</f>
        <v/>
      </c>
      <c r="J40" s="351"/>
      <c r="K40" s="347" t="e">
        <f>E40*I40</f>
        <v>#VALUE!</v>
      </c>
      <c r="L40" s="348"/>
      <c r="M40" s="349"/>
      <c r="N40" s="341"/>
      <c r="O40" s="342"/>
      <c r="P40" s="342"/>
      <c r="Q40" s="343"/>
    </row>
    <row r="41" spans="2:17" ht="18.75" customHeight="1">
      <c r="B41" s="31"/>
      <c r="C41" s="32"/>
      <c r="D41" s="84" t="s">
        <v>215</v>
      </c>
      <c r="E41" s="347" t="str">
        <f>IF(入力!G46&gt;0,入力!G46,入力!G45)</f>
        <v/>
      </c>
      <c r="F41" s="348"/>
      <c r="G41" s="349"/>
      <c r="H41" s="23" t="s">
        <v>1509</v>
      </c>
      <c r="I41" s="350" t="str">
        <f>IF(入力!G44 &gt;0,入力!G44,入力!G43)</f>
        <v/>
      </c>
      <c r="J41" s="351"/>
      <c r="K41" s="347" t="e">
        <f>E41*I41</f>
        <v>#VALUE!</v>
      </c>
      <c r="L41" s="348"/>
      <c r="M41" s="349"/>
      <c r="N41" s="76"/>
      <c r="O41" s="77"/>
      <c r="P41" s="77"/>
      <c r="Q41" s="78"/>
    </row>
    <row r="42" spans="2:17" ht="18.75" customHeight="1">
      <c r="B42" s="31"/>
      <c r="C42" s="32"/>
      <c r="D42" s="84" t="s">
        <v>213</v>
      </c>
      <c r="E42" s="347" t="str">
        <f>IF(入力!H46&gt;0,入力!H46,入力!H45)</f>
        <v/>
      </c>
      <c r="F42" s="348"/>
      <c r="G42" s="349"/>
      <c r="H42" s="23" t="s">
        <v>1509</v>
      </c>
      <c r="I42" s="350" t="str">
        <f>IF(入力!H44 &gt;0,入力!H44,入力!H43)</f>
        <v/>
      </c>
      <c r="J42" s="351"/>
      <c r="K42" s="347" t="e">
        <f>E42*I42</f>
        <v>#VALUE!</v>
      </c>
      <c r="L42" s="348"/>
      <c r="M42" s="349"/>
      <c r="N42" s="341"/>
      <c r="O42" s="342"/>
      <c r="P42" s="342"/>
      <c r="Q42" s="343"/>
    </row>
    <row r="43" spans="2:17" ht="18.75" customHeight="1">
      <c r="B43" s="344" t="s">
        <v>1553</v>
      </c>
      <c r="C43" s="345"/>
      <c r="D43" s="345"/>
      <c r="E43" s="345"/>
      <c r="F43" s="345"/>
      <c r="G43" s="345"/>
      <c r="H43" s="345"/>
      <c r="I43" s="345"/>
      <c r="J43" s="345"/>
      <c r="K43" s="345"/>
      <c r="L43" s="345"/>
      <c r="M43" s="345"/>
      <c r="N43" s="345"/>
      <c r="O43" s="345"/>
      <c r="P43" s="345"/>
      <c r="Q43" s="346"/>
    </row>
    <row r="44" spans="2:17" ht="18.75" customHeight="1">
      <c r="B44" s="88" t="str">
        <f>IF(SUM(E44:G46)&gt;0,"　"&amp;入力!$C$7,"")</f>
        <v/>
      </c>
      <c r="C44" s="32"/>
      <c r="D44" s="84" t="s">
        <v>214</v>
      </c>
      <c r="E44" s="347" t="str">
        <f>IF(入力!F54&gt;0,入力!F54,入力!F53)</f>
        <v/>
      </c>
      <c r="F44" s="348"/>
      <c r="G44" s="349"/>
      <c r="H44" s="23" t="s">
        <v>1509</v>
      </c>
      <c r="I44" s="350" t="str">
        <f>IF(入力!F52 &gt;0,入力!F52,入力!F51)</f>
        <v/>
      </c>
      <c r="J44" s="351"/>
      <c r="K44" s="347" t="e">
        <f>E44*I44</f>
        <v>#VALUE!</v>
      </c>
      <c r="L44" s="348"/>
      <c r="M44" s="349"/>
      <c r="N44" s="341"/>
      <c r="O44" s="342"/>
      <c r="P44" s="342"/>
      <c r="Q44" s="343"/>
    </row>
    <row r="45" spans="2:17" ht="18.75" customHeight="1">
      <c r="B45" s="31"/>
      <c r="C45" s="32"/>
      <c r="D45" s="84" t="s">
        <v>215</v>
      </c>
      <c r="E45" s="347" t="str">
        <f>IF(入力!G54&gt;0,入力!G54,入力!G53)</f>
        <v/>
      </c>
      <c r="F45" s="348"/>
      <c r="G45" s="349"/>
      <c r="H45" s="23" t="s">
        <v>1509</v>
      </c>
      <c r="I45" s="350" t="str">
        <f>IF(入力!G52 &gt;0,入力!G52,入力!G51)</f>
        <v/>
      </c>
      <c r="J45" s="351"/>
      <c r="K45" s="347" t="e">
        <f>E45*I45</f>
        <v>#VALUE!</v>
      </c>
      <c r="L45" s="348"/>
      <c r="M45" s="349"/>
      <c r="N45" s="76"/>
      <c r="O45" s="77"/>
      <c r="P45" s="77"/>
      <c r="Q45" s="78"/>
    </row>
    <row r="46" spans="2:17" ht="18.75" customHeight="1" thickBot="1">
      <c r="B46" s="31"/>
      <c r="C46" s="32"/>
      <c r="D46" s="84" t="s">
        <v>213</v>
      </c>
      <c r="E46" s="347" t="str">
        <f>IF(入力!H54&gt;0,入力!H54,入力!H53)</f>
        <v/>
      </c>
      <c r="F46" s="348"/>
      <c r="G46" s="349"/>
      <c r="H46" s="23" t="s">
        <v>1509</v>
      </c>
      <c r="I46" s="350" t="str">
        <f>IF(入力!H52 &gt;0,入力!H52,入力!H51)</f>
        <v/>
      </c>
      <c r="J46" s="351"/>
      <c r="K46" s="347" t="e">
        <f>E46*I46</f>
        <v>#VALUE!</v>
      </c>
      <c r="L46" s="348"/>
      <c r="M46" s="349"/>
      <c r="N46" s="341"/>
      <c r="O46" s="342"/>
      <c r="P46" s="342"/>
      <c r="Q46" s="343"/>
    </row>
    <row r="47" spans="2:17" ht="22.15" customHeight="1" thickTop="1">
      <c r="B47" s="24"/>
      <c r="C47" s="24"/>
      <c r="D47" s="24"/>
      <c r="E47" s="24"/>
      <c r="F47" s="24"/>
      <c r="G47" s="24"/>
      <c r="H47" s="24"/>
      <c r="I47" s="333" t="s">
        <v>1510</v>
      </c>
      <c r="J47" s="334"/>
      <c r="K47" s="335" t="e">
        <f>SUM(K21:M46)</f>
        <v>#VALUE!</v>
      </c>
      <c r="L47" s="336"/>
      <c r="M47" s="337"/>
      <c r="N47" s="338"/>
      <c r="O47" s="339"/>
      <c r="P47" s="339"/>
      <c r="Q47" s="340"/>
    </row>
    <row r="48" spans="2:17" ht="22.15" customHeight="1">
      <c r="B48" s="25"/>
      <c r="C48" s="25"/>
      <c r="D48" s="25"/>
      <c r="E48" s="25"/>
      <c r="F48" s="25"/>
      <c r="G48" s="25"/>
      <c r="H48" s="25"/>
      <c r="I48" s="355" t="s">
        <v>1511</v>
      </c>
      <c r="J48" s="356"/>
      <c r="K48" s="358" t="e">
        <f>SUM(K47*0.1)</f>
        <v>#VALUE!</v>
      </c>
      <c r="L48" s="359"/>
      <c r="M48" s="360"/>
      <c r="N48" s="367"/>
      <c r="O48" s="368"/>
      <c r="P48" s="368"/>
      <c r="Q48" s="369"/>
    </row>
    <row r="49" spans="2:17" ht="22.15" customHeight="1">
      <c r="B49" s="357"/>
      <c r="C49" s="357"/>
      <c r="D49" s="357"/>
      <c r="E49" s="357"/>
      <c r="F49" s="357"/>
      <c r="G49" s="357"/>
      <c r="H49" s="357"/>
      <c r="I49" s="355" t="s">
        <v>1512</v>
      </c>
      <c r="J49" s="356"/>
      <c r="K49" s="358" t="e">
        <f>SUM(K47:M48)</f>
        <v>#VALUE!</v>
      </c>
      <c r="L49" s="359"/>
      <c r="M49" s="360"/>
      <c r="N49" s="367"/>
      <c r="O49" s="368"/>
      <c r="P49" s="368"/>
      <c r="Q49" s="369"/>
    </row>
    <row r="50" spans="2:17" ht="14.25">
      <c r="B50" s="357"/>
      <c r="C50" s="357"/>
      <c r="D50" s="357"/>
      <c r="E50" s="357"/>
      <c r="F50" s="357"/>
      <c r="G50" s="357"/>
      <c r="H50" s="357"/>
      <c r="I50" s="357"/>
      <c r="J50" s="357"/>
      <c r="K50" s="357"/>
      <c r="L50" s="357"/>
      <c r="M50" s="357"/>
      <c r="N50" s="357"/>
      <c r="O50" s="357"/>
      <c r="P50" s="357"/>
      <c r="Q50" s="357"/>
    </row>
    <row r="51" spans="2:17" ht="17.25" customHeight="1">
      <c r="B51" s="361" t="s">
        <v>1513</v>
      </c>
      <c r="C51" s="362"/>
      <c r="D51" s="362"/>
      <c r="E51" s="362"/>
      <c r="F51" s="362"/>
      <c r="G51" s="362"/>
      <c r="H51" s="362"/>
      <c r="I51" s="362"/>
      <c r="J51" s="362"/>
      <c r="K51" s="362"/>
      <c r="L51" s="362"/>
      <c r="M51" s="362"/>
      <c r="N51" s="362"/>
      <c r="O51" s="362"/>
      <c r="P51" s="362"/>
      <c r="Q51" s="363"/>
    </row>
    <row r="52" spans="2:17" ht="14.25">
      <c r="B52" s="364" t="s">
        <v>1514</v>
      </c>
      <c r="C52" s="365"/>
      <c r="D52" s="365"/>
      <c r="E52" s="365"/>
      <c r="F52" s="365"/>
      <c r="G52" s="365"/>
      <c r="H52" s="365"/>
      <c r="I52" s="365"/>
      <c r="J52" s="365"/>
      <c r="K52" s="365"/>
      <c r="L52" s="365"/>
      <c r="M52" s="365"/>
      <c r="N52" s="365"/>
      <c r="O52" s="365"/>
      <c r="P52" s="365"/>
      <c r="Q52" s="366"/>
    </row>
    <row r="53" spans="2:17" ht="14.25">
      <c r="B53" s="364" t="s">
        <v>1515</v>
      </c>
      <c r="C53" s="365"/>
      <c r="D53" s="365"/>
      <c r="E53" s="365"/>
      <c r="F53" s="365"/>
      <c r="G53" s="365"/>
      <c r="H53" s="365"/>
      <c r="I53" s="365"/>
      <c r="J53" s="365"/>
      <c r="K53" s="365"/>
      <c r="L53" s="365"/>
      <c r="M53" s="365"/>
      <c r="N53" s="365"/>
      <c r="O53" s="365"/>
      <c r="P53" s="365"/>
      <c r="Q53" s="366"/>
    </row>
    <row r="54" spans="2:17" ht="14.25">
      <c r="B54" s="364" t="str">
        <f>入力!C17</f>
        <v>※申込み・納品締め日：前週水曜日15時まで</v>
      </c>
      <c r="C54" s="365"/>
      <c r="D54" s="365"/>
      <c r="E54" s="365"/>
      <c r="F54" s="365"/>
      <c r="G54" s="365"/>
      <c r="H54" s="365"/>
      <c r="I54" s="365"/>
      <c r="J54" s="365"/>
      <c r="K54" s="365"/>
      <c r="L54" s="365"/>
      <c r="M54" s="365"/>
      <c r="N54" s="365"/>
      <c r="O54" s="365"/>
      <c r="P54" s="365"/>
      <c r="Q54" s="366"/>
    </row>
    <row r="55" spans="2:17" ht="14.25">
      <c r="B55" s="352" t="str">
        <f>入力!C18</f>
        <v>備考に各内容</v>
      </c>
      <c r="C55" s="353"/>
      <c r="D55" s="353"/>
      <c r="E55" s="353"/>
      <c r="F55" s="353"/>
      <c r="G55" s="353"/>
      <c r="H55" s="353"/>
      <c r="I55" s="353"/>
      <c r="J55" s="353"/>
      <c r="K55" s="353"/>
      <c r="L55" s="353"/>
      <c r="M55" s="353"/>
      <c r="N55" s="353"/>
      <c r="O55" s="353"/>
      <c r="P55" s="353"/>
      <c r="Q55" s="354"/>
    </row>
  </sheetData>
  <mergeCells count="106">
    <mergeCell ref="E29:G29"/>
    <mergeCell ref="I29:J29"/>
    <mergeCell ref="K29:M29"/>
    <mergeCell ref="E33:G33"/>
    <mergeCell ref="N33:Q33"/>
    <mergeCell ref="E37:G37"/>
    <mergeCell ref="I37:J37"/>
    <mergeCell ref="K37:M37"/>
    <mergeCell ref="B1:Q1"/>
    <mergeCell ref="O2:Q2"/>
    <mergeCell ref="M3:Q3"/>
    <mergeCell ref="N12:O12"/>
    <mergeCell ref="N13:O13"/>
    <mergeCell ref="B3:C8"/>
    <mergeCell ref="C14:Q14"/>
    <mergeCell ref="C15:Q15"/>
    <mergeCell ref="C16:Q16"/>
    <mergeCell ref="C18:Q18"/>
    <mergeCell ref="C19:Q19"/>
    <mergeCell ref="E32:G32"/>
    <mergeCell ref="I33:J33"/>
    <mergeCell ref="K33:M33"/>
    <mergeCell ref="C20:Q20"/>
    <mergeCell ref="E28:G28"/>
    <mergeCell ref="I28:J28"/>
    <mergeCell ref="K28:M28"/>
    <mergeCell ref="B22:C22"/>
    <mergeCell ref="E22:G22"/>
    <mergeCell ref="I22:J22"/>
    <mergeCell ref="K22:M22"/>
    <mergeCell ref="N22:Q22"/>
    <mergeCell ref="B27:Q27"/>
    <mergeCell ref="N28:Q28"/>
    <mergeCell ref="N26:Q26"/>
    <mergeCell ref="E25:G25"/>
    <mergeCell ref="I25:J25"/>
    <mergeCell ref="K25:M25"/>
    <mergeCell ref="E26:G26"/>
    <mergeCell ref="I26:J26"/>
    <mergeCell ref="K26:M26"/>
    <mergeCell ref="B23:Q23"/>
    <mergeCell ref="E24:G24"/>
    <mergeCell ref="I24:J24"/>
    <mergeCell ref="K24:M24"/>
    <mergeCell ref="N24:Q24"/>
    <mergeCell ref="B39:Q39"/>
    <mergeCell ref="E36:G36"/>
    <mergeCell ref="E41:G41"/>
    <mergeCell ref="I41:J41"/>
    <mergeCell ref="K41:M41"/>
    <mergeCell ref="I32:J32"/>
    <mergeCell ref="K32:M32"/>
    <mergeCell ref="N32:Q32"/>
    <mergeCell ref="B55:Q55"/>
    <mergeCell ref="I48:J48"/>
    <mergeCell ref="B49:H49"/>
    <mergeCell ref="I49:J49"/>
    <mergeCell ref="K48:M48"/>
    <mergeCell ref="B50:Q50"/>
    <mergeCell ref="B51:Q51"/>
    <mergeCell ref="B52:Q52"/>
    <mergeCell ref="B53:Q53"/>
    <mergeCell ref="B54:Q54"/>
    <mergeCell ref="N48:Q48"/>
    <mergeCell ref="K49:M49"/>
    <mergeCell ref="E42:G42"/>
    <mergeCell ref="N49:Q49"/>
    <mergeCell ref="E45:G45"/>
    <mergeCell ref="I45:J45"/>
    <mergeCell ref="E30:G30"/>
    <mergeCell ref="I30:J30"/>
    <mergeCell ref="K30:M30"/>
    <mergeCell ref="N30:Q30"/>
    <mergeCell ref="E38:G38"/>
    <mergeCell ref="I38:J38"/>
    <mergeCell ref="K38:M38"/>
    <mergeCell ref="N38:Q38"/>
    <mergeCell ref="I36:J36"/>
    <mergeCell ref="K36:M36"/>
    <mergeCell ref="K34:M34"/>
    <mergeCell ref="N34:Q34"/>
    <mergeCell ref="E34:G34"/>
    <mergeCell ref="I34:J34"/>
    <mergeCell ref="B35:Q35"/>
    <mergeCell ref="B31:Q31"/>
    <mergeCell ref="N36:Q36"/>
    <mergeCell ref="I47:J47"/>
    <mergeCell ref="K47:M47"/>
    <mergeCell ref="N47:Q47"/>
    <mergeCell ref="N40:Q40"/>
    <mergeCell ref="B43:Q43"/>
    <mergeCell ref="E40:G40"/>
    <mergeCell ref="E46:G46"/>
    <mergeCell ref="E44:G44"/>
    <mergeCell ref="I40:J40"/>
    <mergeCell ref="K40:M40"/>
    <mergeCell ref="I46:J46"/>
    <mergeCell ref="K46:M46"/>
    <mergeCell ref="N46:Q46"/>
    <mergeCell ref="I44:J44"/>
    <mergeCell ref="K44:M44"/>
    <mergeCell ref="N44:Q44"/>
    <mergeCell ref="N42:Q42"/>
    <mergeCell ref="K45:M45"/>
    <mergeCell ref="I42:J42"/>
    <mergeCell ref="K42:M42"/>
  </mergeCells>
  <phoneticPr fontId="6"/>
  <dataValidations count="1">
    <dataValidation imeMode="off" allowBlank="1" showInputMessage="1" showErrorMessage="1" sqref="O2:Q2 JK2:JM2 TG2:TI2 ADC2:ADE2 AMY2:ANA2 AWU2:AWW2 BGQ2:BGS2 BQM2:BQO2 CAI2:CAK2 CKE2:CKG2 CUA2:CUC2 DDW2:DDY2 DNS2:DNU2 DXO2:DXQ2 EHK2:EHM2 ERG2:ERI2 FBC2:FBE2 FKY2:FLA2 FUU2:FUW2 GEQ2:GES2 GOM2:GOO2 GYI2:GYK2 HIE2:HIG2 HSA2:HSC2 IBW2:IBY2 ILS2:ILU2 IVO2:IVQ2 JFK2:JFM2 JPG2:JPI2 JZC2:JZE2 KIY2:KJA2 KSU2:KSW2 LCQ2:LCS2 LMM2:LMO2 LWI2:LWK2 MGE2:MGG2 MQA2:MQC2 MZW2:MZY2 NJS2:NJU2 NTO2:NTQ2 ODK2:ODM2 ONG2:ONI2 OXC2:OXE2 PGY2:PHA2 PQU2:PQW2 QAQ2:QAS2 QKM2:QKO2 QUI2:QUK2 REE2:REG2 ROA2:ROC2 RXW2:RXY2 SHS2:SHU2 SRO2:SRQ2 TBK2:TBM2 TLG2:TLI2 TVC2:TVE2 UEY2:UFA2 UOU2:UOW2 UYQ2:UYS2 VIM2:VIO2 VSI2:VSK2 WCE2:WCG2 WMA2:WMC2 WVW2:WVY2 O65549:Q65549 JK65549:JM65549 TG65549:TI65549 ADC65549:ADE65549 AMY65549:ANA65549 AWU65549:AWW65549 BGQ65549:BGS65549 BQM65549:BQO65549 CAI65549:CAK65549 CKE65549:CKG65549 CUA65549:CUC65549 DDW65549:DDY65549 DNS65549:DNU65549 DXO65549:DXQ65549 EHK65549:EHM65549 ERG65549:ERI65549 FBC65549:FBE65549 FKY65549:FLA65549 FUU65549:FUW65549 GEQ65549:GES65549 GOM65549:GOO65549 GYI65549:GYK65549 HIE65549:HIG65549 HSA65549:HSC65549 IBW65549:IBY65549 ILS65549:ILU65549 IVO65549:IVQ65549 JFK65549:JFM65549 JPG65549:JPI65549 JZC65549:JZE65549 KIY65549:KJA65549 KSU65549:KSW65549 LCQ65549:LCS65549 LMM65549:LMO65549 LWI65549:LWK65549 MGE65549:MGG65549 MQA65549:MQC65549 MZW65549:MZY65549 NJS65549:NJU65549 NTO65549:NTQ65549 ODK65549:ODM65549 ONG65549:ONI65549 OXC65549:OXE65549 PGY65549:PHA65549 PQU65549:PQW65549 QAQ65549:QAS65549 QKM65549:QKO65549 QUI65549:QUK65549 REE65549:REG65549 ROA65549:ROC65549 RXW65549:RXY65549 SHS65549:SHU65549 SRO65549:SRQ65549 TBK65549:TBM65549 TLG65549:TLI65549 TVC65549:TVE65549 UEY65549:UFA65549 UOU65549:UOW65549 UYQ65549:UYS65549 VIM65549:VIO65549 VSI65549:VSK65549 WCE65549:WCG65549 WMA65549:WMC65549 WVW65549:WVY65549 O131085:Q131085 JK131085:JM131085 TG131085:TI131085 ADC131085:ADE131085 AMY131085:ANA131085 AWU131085:AWW131085 BGQ131085:BGS131085 BQM131085:BQO131085 CAI131085:CAK131085 CKE131085:CKG131085 CUA131085:CUC131085 DDW131085:DDY131085 DNS131085:DNU131085 DXO131085:DXQ131085 EHK131085:EHM131085 ERG131085:ERI131085 FBC131085:FBE131085 FKY131085:FLA131085 FUU131085:FUW131085 GEQ131085:GES131085 GOM131085:GOO131085 GYI131085:GYK131085 HIE131085:HIG131085 HSA131085:HSC131085 IBW131085:IBY131085 ILS131085:ILU131085 IVO131085:IVQ131085 JFK131085:JFM131085 JPG131085:JPI131085 JZC131085:JZE131085 KIY131085:KJA131085 KSU131085:KSW131085 LCQ131085:LCS131085 LMM131085:LMO131085 LWI131085:LWK131085 MGE131085:MGG131085 MQA131085:MQC131085 MZW131085:MZY131085 NJS131085:NJU131085 NTO131085:NTQ131085 ODK131085:ODM131085 ONG131085:ONI131085 OXC131085:OXE131085 PGY131085:PHA131085 PQU131085:PQW131085 QAQ131085:QAS131085 QKM131085:QKO131085 QUI131085:QUK131085 REE131085:REG131085 ROA131085:ROC131085 RXW131085:RXY131085 SHS131085:SHU131085 SRO131085:SRQ131085 TBK131085:TBM131085 TLG131085:TLI131085 TVC131085:TVE131085 UEY131085:UFA131085 UOU131085:UOW131085 UYQ131085:UYS131085 VIM131085:VIO131085 VSI131085:VSK131085 WCE131085:WCG131085 WMA131085:WMC131085 WVW131085:WVY131085 O196621:Q196621 JK196621:JM196621 TG196621:TI196621 ADC196621:ADE196621 AMY196621:ANA196621 AWU196621:AWW196621 BGQ196621:BGS196621 BQM196621:BQO196621 CAI196621:CAK196621 CKE196621:CKG196621 CUA196621:CUC196621 DDW196621:DDY196621 DNS196621:DNU196621 DXO196621:DXQ196621 EHK196621:EHM196621 ERG196621:ERI196621 FBC196621:FBE196621 FKY196621:FLA196621 FUU196621:FUW196621 GEQ196621:GES196621 GOM196621:GOO196621 GYI196621:GYK196621 HIE196621:HIG196621 HSA196621:HSC196621 IBW196621:IBY196621 ILS196621:ILU196621 IVO196621:IVQ196621 JFK196621:JFM196621 JPG196621:JPI196621 JZC196621:JZE196621 KIY196621:KJA196621 KSU196621:KSW196621 LCQ196621:LCS196621 LMM196621:LMO196621 LWI196621:LWK196621 MGE196621:MGG196621 MQA196621:MQC196621 MZW196621:MZY196621 NJS196621:NJU196621 NTO196621:NTQ196621 ODK196621:ODM196621 ONG196621:ONI196621 OXC196621:OXE196621 PGY196621:PHA196621 PQU196621:PQW196621 QAQ196621:QAS196621 QKM196621:QKO196621 QUI196621:QUK196621 REE196621:REG196621 ROA196621:ROC196621 RXW196621:RXY196621 SHS196621:SHU196621 SRO196621:SRQ196621 TBK196621:TBM196621 TLG196621:TLI196621 TVC196621:TVE196621 UEY196621:UFA196621 UOU196621:UOW196621 UYQ196621:UYS196621 VIM196621:VIO196621 VSI196621:VSK196621 WCE196621:WCG196621 WMA196621:WMC196621 WVW196621:WVY196621 O262157:Q262157 JK262157:JM262157 TG262157:TI262157 ADC262157:ADE262157 AMY262157:ANA262157 AWU262157:AWW262157 BGQ262157:BGS262157 BQM262157:BQO262157 CAI262157:CAK262157 CKE262157:CKG262157 CUA262157:CUC262157 DDW262157:DDY262157 DNS262157:DNU262157 DXO262157:DXQ262157 EHK262157:EHM262157 ERG262157:ERI262157 FBC262157:FBE262157 FKY262157:FLA262157 FUU262157:FUW262157 GEQ262157:GES262157 GOM262157:GOO262157 GYI262157:GYK262157 HIE262157:HIG262157 HSA262157:HSC262157 IBW262157:IBY262157 ILS262157:ILU262157 IVO262157:IVQ262157 JFK262157:JFM262157 JPG262157:JPI262157 JZC262157:JZE262157 KIY262157:KJA262157 KSU262157:KSW262157 LCQ262157:LCS262157 LMM262157:LMO262157 LWI262157:LWK262157 MGE262157:MGG262157 MQA262157:MQC262157 MZW262157:MZY262157 NJS262157:NJU262157 NTO262157:NTQ262157 ODK262157:ODM262157 ONG262157:ONI262157 OXC262157:OXE262157 PGY262157:PHA262157 PQU262157:PQW262157 QAQ262157:QAS262157 QKM262157:QKO262157 QUI262157:QUK262157 REE262157:REG262157 ROA262157:ROC262157 RXW262157:RXY262157 SHS262157:SHU262157 SRO262157:SRQ262157 TBK262157:TBM262157 TLG262157:TLI262157 TVC262157:TVE262157 UEY262157:UFA262157 UOU262157:UOW262157 UYQ262157:UYS262157 VIM262157:VIO262157 VSI262157:VSK262157 WCE262157:WCG262157 WMA262157:WMC262157 WVW262157:WVY262157 O327693:Q327693 JK327693:JM327693 TG327693:TI327693 ADC327693:ADE327693 AMY327693:ANA327693 AWU327693:AWW327693 BGQ327693:BGS327693 BQM327693:BQO327693 CAI327693:CAK327693 CKE327693:CKG327693 CUA327693:CUC327693 DDW327693:DDY327693 DNS327693:DNU327693 DXO327693:DXQ327693 EHK327693:EHM327693 ERG327693:ERI327693 FBC327693:FBE327693 FKY327693:FLA327693 FUU327693:FUW327693 GEQ327693:GES327693 GOM327693:GOO327693 GYI327693:GYK327693 HIE327693:HIG327693 HSA327693:HSC327693 IBW327693:IBY327693 ILS327693:ILU327693 IVO327693:IVQ327693 JFK327693:JFM327693 JPG327693:JPI327693 JZC327693:JZE327693 KIY327693:KJA327693 KSU327693:KSW327693 LCQ327693:LCS327693 LMM327693:LMO327693 LWI327693:LWK327693 MGE327693:MGG327693 MQA327693:MQC327693 MZW327693:MZY327693 NJS327693:NJU327693 NTO327693:NTQ327693 ODK327693:ODM327693 ONG327693:ONI327693 OXC327693:OXE327693 PGY327693:PHA327693 PQU327693:PQW327693 QAQ327693:QAS327693 QKM327693:QKO327693 QUI327693:QUK327693 REE327693:REG327693 ROA327693:ROC327693 RXW327693:RXY327693 SHS327693:SHU327693 SRO327693:SRQ327693 TBK327693:TBM327693 TLG327693:TLI327693 TVC327693:TVE327693 UEY327693:UFA327693 UOU327693:UOW327693 UYQ327693:UYS327693 VIM327693:VIO327693 VSI327693:VSK327693 WCE327693:WCG327693 WMA327693:WMC327693 WVW327693:WVY327693 O393229:Q393229 JK393229:JM393229 TG393229:TI393229 ADC393229:ADE393229 AMY393229:ANA393229 AWU393229:AWW393229 BGQ393229:BGS393229 BQM393229:BQO393229 CAI393229:CAK393229 CKE393229:CKG393229 CUA393229:CUC393229 DDW393229:DDY393229 DNS393229:DNU393229 DXO393229:DXQ393229 EHK393229:EHM393229 ERG393229:ERI393229 FBC393229:FBE393229 FKY393229:FLA393229 FUU393229:FUW393229 GEQ393229:GES393229 GOM393229:GOO393229 GYI393229:GYK393229 HIE393229:HIG393229 HSA393229:HSC393229 IBW393229:IBY393229 ILS393229:ILU393229 IVO393229:IVQ393229 JFK393229:JFM393229 JPG393229:JPI393229 JZC393229:JZE393229 KIY393229:KJA393229 KSU393229:KSW393229 LCQ393229:LCS393229 LMM393229:LMO393229 LWI393229:LWK393229 MGE393229:MGG393229 MQA393229:MQC393229 MZW393229:MZY393229 NJS393229:NJU393229 NTO393229:NTQ393229 ODK393229:ODM393229 ONG393229:ONI393229 OXC393229:OXE393229 PGY393229:PHA393229 PQU393229:PQW393229 QAQ393229:QAS393229 QKM393229:QKO393229 QUI393229:QUK393229 REE393229:REG393229 ROA393229:ROC393229 RXW393229:RXY393229 SHS393229:SHU393229 SRO393229:SRQ393229 TBK393229:TBM393229 TLG393229:TLI393229 TVC393229:TVE393229 UEY393229:UFA393229 UOU393229:UOW393229 UYQ393229:UYS393229 VIM393229:VIO393229 VSI393229:VSK393229 WCE393229:WCG393229 WMA393229:WMC393229 WVW393229:WVY393229 O458765:Q458765 JK458765:JM458765 TG458765:TI458765 ADC458765:ADE458765 AMY458765:ANA458765 AWU458765:AWW458765 BGQ458765:BGS458765 BQM458765:BQO458765 CAI458765:CAK458765 CKE458765:CKG458765 CUA458765:CUC458765 DDW458765:DDY458765 DNS458765:DNU458765 DXO458765:DXQ458765 EHK458765:EHM458765 ERG458765:ERI458765 FBC458765:FBE458765 FKY458765:FLA458765 FUU458765:FUW458765 GEQ458765:GES458765 GOM458765:GOO458765 GYI458765:GYK458765 HIE458765:HIG458765 HSA458765:HSC458765 IBW458765:IBY458765 ILS458765:ILU458765 IVO458765:IVQ458765 JFK458765:JFM458765 JPG458765:JPI458765 JZC458765:JZE458765 KIY458765:KJA458765 KSU458765:KSW458765 LCQ458765:LCS458765 LMM458765:LMO458765 LWI458765:LWK458765 MGE458765:MGG458765 MQA458765:MQC458765 MZW458765:MZY458765 NJS458765:NJU458765 NTO458765:NTQ458765 ODK458765:ODM458765 ONG458765:ONI458765 OXC458765:OXE458765 PGY458765:PHA458765 PQU458765:PQW458765 QAQ458765:QAS458765 QKM458765:QKO458765 QUI458765:QUK458765 REE458765:REG458765 ROA458765:ROC458765 RXW458765:RXY458765 SHS458765:SHU458765 SRO458765:SRQ458765 TBK458765:TBM458765 TLG458765:TLI458765 TVC458765:TVE458765 UEY458765:UFA458765 UOU458765:UOW458765 UYQ458765:UYS458765 VIM458765:VIO458765 VSI458765:VSK458765 WCE458765:WCG458765 WMA458765:WMC458765 WVW458765:WVY458765 O524301:Q524301 JK524301:JM524301 TG524301:TI524301 ADC524301:ADE524301 AMY524301:ANA524301 AWU524301:AWW524301 BGQ524301:BGS524301 BQM524301:BQO524301 CAI524301:CAK524301 CKE524301:CKG524301 CUA524301:CUC524301 DDW524301:DDY524301 DNS524301:DNU524301 DXO524301:DXQ524301 EHK524301:EHM524301 ERG524301:ERI524301 FBC524301:FBE524301 FKY524301:FLA524301 FUU524301:FUW524301 GEQ524301:GES524301 GOM524301:GOO524301 GYI524301:GYK524301 HIE524301:HIG524301 HSA524301:HSC524301 IBW524301:IBY524301 ILS524301:ILU524301 IVO524301:IVQ524301 JFK524301:JFM524301 JPG524301:JPI524301 JZC524301:JZE524301 KIY524301:KJA524301 KSU524301:KSW524301 LCQ524301:LCS524301 LMM524301:LMO524301 LWI524301:LWK524301 MGE524301:MGG524301 MQA524301:MQC524301 MZW524301:MZY524301 NJS524301:NJU524301 NTO524301:NTQ524301 ODK524301:ODM524301 ONG524301:ONI524301 OXC524301:OXE524301 PGY524301:PHA524301 PQU524301:PQW524301 QAQ524301:QAS524301 QKM524301:QKO524301 QUI524301:QUK524301 REE524301:REG524301 ROA524301:ROC524301 RXW524301:RXY524301 SHS524301:SHU524301 SRO524301:SRQ524301 TBK524301:TBM524301 TLG524301:TLI524301 TVC524301:TVE524301 UEY524301:UFA524301 UOU524301:UOW524301 UYQ524301:UYS524301 VIM524301:VIO524301 VSI524301:VSK524301 WCE524301:WCG524301 WMA524301:WMC524301 WVW524301:WVY524301 O589837:Q589837 JK589837:JM589837 TG589837:TI589837 ADC589837:ADE589837 AMY589837:ANA589837 AWU589837:AWW589837 BGQ589837:BGS589837 BQM589837:BQO589837 CAI589837:CAK589837 CKE589837:CKG589837 CUA589837:CUC589837 DDW589837:DDY589837 DNS589837:DNU589837 DXO589837:DXQ589837 EHK589837:EHM589837 ERG589837:ERI589837 FBC589837:FBE589837 FKY589837:FLA589837 FUU589837:FUW589837 GEQ589837:GES589837 GOM589837:GOO589837 GYI589837:GYK589837 HIE589837:HIG589837 HSA589837:HSC589837 IBW589837:IBY589837 ILS589837:ILU589837 IVO589837:IVQ589837 JFK589837:JFM589837 JPG589837:JPI589837 JZC589837:JZE589837 KIY589837:KJA589837 KSU589837:KSW589837 LCQ589837:LCS589837 LMM589837:LMO589837 LWI589837:LWK589837 MGE589837:MGG589837 MQA589837:MQC589837 MZW589837:MZY589837 NJS589837:NJU589837 NTO589837:NTQ589837 ODK589837:ODM589837 ONG589837:ONI589837 OXC589837:OXE589837 PGY589837:PHA589837 PQU589837:PQW589837 QAQ589837:QAS589837 QKM589837:QKO589837 QUI589837:QUK589837 REE589837:REG589837 ROA589837:ROC589837 RXW589837:RXY589837 SHS589837:SHU589837 SRO589837:SRQ589837 TBK589837:TBM589837 TLG589837:TLI589837 TVC589837:TVE589837 UEY589837:UFA589837 UOU589837:UOW589837 UYQ589837:UYS589837 VIM589837:VIO589837 VSI589837:VSK589837 WCE589837:WCG589837 WMA589837:WMC589837 WVW589837:WVY589837 O655373:Q655373 JK655373:JM655373 TG655373:TI655373 ADC655373:ADE655373 AMY655373:ANA655373 AWU655373:AWW655373 BGQ655373:BGS655373 BQM655373:BQO655373 CAI655373:CAK655373 CKE655373:CKG655373 CUA655373:CUC655373 DDW655373:DDY655373 DNS655373:DNU655373 DXO655373:DXQ655373 EHK655373:EHM655373 ERG655373:ERI655373 FBC655373:FBE655373 FKY655373:FLA655373 FUU655373:FUW655373 GEQ655373:GES655373 GOM655373:GOO655373 GYI655373:GYK655373 HIE655373:HIG655373 HSA655373:HSC655373 IBW655373:IBY655373 ILS655373:ILU655373 IVO655373:IVQ655373 JFK655373:JFM655373 JPG655373:JPI655373 JZC655373:JZE655373 KIY655373:KJA655373 KSU655373:KSW655373 LCQ655373:LCS655373 LMM655373:LMO655373 LWI655373:LWK655373 MGE655373:MGG655373 MQA655373:MQC655373 MZW655373:MZY655373 NJS655373:NJU655373 NTO655373:NTQ655373 ODK655373:ODM655373 ONG655373:ONI655373 OXC655373:OXE655373 PGY655373:PHA655373 PQU655373:PQW655373 QAQ655373:QAS655373 QKM655373:QKO655373 QUI655373:QUK655373 REE655373:REG655373 ROA655373:ROC655373 RXW655373:RXY655373 SHS655373:SHU655373 SRO655373:SRQ655373 TBK655373:TBM655373 TLG655373:TLI655373 TVC655373:TVE655373 UEY655373:UFA655373 UOU655373:UOW655373 UYQ655373:UYS655373 VIM655373:VIO655373 VSI655373:VSK655373 WCE655373:WCG655373 WMA655373:WMC655373 WVW655373:WVY655373 O720909:Q720909 JK720909:JM720909 TG720909:TI720909 ADC720909:ADE720909 AMY720909:ANA720909 AWU720909:AWW720909 BGQ720909:BGS720909 BQM720909:BQO720909 CAI720909:CAK720909 CKE720909:CKG720909 CUA720909:CUC720909 DDW720909:DDY720909 DNS720909:DNU720909 DXO720909:DXQ720909 EHK720909:EHM720909 ERG720909:ERI720909 FBC720909:FBE720909 FKY720909:FLA720909 FUU720909:FUW720909 GEQ720909:GES720909 GOM720909:GOO720909 GYI720909:GYK720909 HIE720909:HIG720909 HSA720909:HSC720909 IBW720909:IBY720909 ILS720909:ILU720909 IVO720909:IVQ720909 JFK720909:JFM720909 JPG720909:JPI720909 JZC720909:JZE720909 KIY720909:KJA720909 KSU720909:KSW720909 LCQ720909:LCS720909 LMM720909:LMO720909 LWI720909:LWK720909 MGE720909:MGG720909 MQA720909:MQC720909 MZW720909:MZY720909 NJS720909:NJU720909 NTO720909:NTQ720909 ODK720909:ODM720909 ONG720909:ONI720909 OXC720909:OXE720909 PGY720909:PHA720909 PQU720909:PQW720909 QAQ720909:QAS720909 QKM720909:QKO720909 QUI720909:QUK720909 REE720909:REG720909 ROA720909:ROC720909 RXW720909:RXY720909 SHS720909:SHU720909 SRO720909:SRQ720909 TBK720909:TBM720909 TLG720909:TLI720909 TVC720909:TVE720909 UEY720909:UFA720909 UOU720909:UOW720909 UYQ720909:UYS720909 VIM720909:VIO720909 VSI720909:VSK720909 WCE720909:WCG720909 WMA720909:WMC720909 WVW720909:WVY720909 O786445:Q786445 JK786445:JM786445 TG786445:TI786445 ADC786445:ADE786445 AMY786445:ANA786445 AWU786445:AWW786445 BGQ786445:BGS786445 BQM786445:BQO786445 CAI786445:CAK786445 CKE786445:CKG786445 CUA786445:CUC786445 DDW786445:DDY786445 DNS786445:DNU786445 DXO786445:DXQ786445 EHK786445:EHM786445 ERG786445:ERI786445 FBC786445:FBE786445 FKY786445:FLA786445 FUU786445:FUW786445 GEQ786445:GES786445 GOM786445:GOO786445 GYI786445:GYK786445 HIE786445:HIG786445 HSA786445:HSC786445 IBW786445:IBY786445 ILS786445:ILU786445 IVO786445:IVQ786445 JFK786445:JFM786445 JPG786445:JPI786445 JZC786445:JZE786445 KIY786445:KJA786445 KSU786445:KSW786445 LCQ786445:LCS786445 LMM786445:LMO786445 LWI786445:LWK786445 MGE786445:MGG786445 MQA786445:MQC786445 MZW786445:MZY786445 NJS786445:NJU786445 NTO786445:NTQ786445 ODK786445:ODM786445 ONG786445:ONI786445 OXC786445:OXE786445 PGY786445:PHA786445 PQU786445:PQW786445 QAQ786445:QAS786445 QKM786445:QKO786445 QUI786445:QUK786445 REE786445:REG786445 ROA786445:ROC786445 RXW786445:RXY786445 SHS786445:SHU786445 SRO786445:SRQ786445 TBK786445:TBM786445 TLG786445:TLI786445 TVC786445:TVE786445 UEY786445:UFA786445 UOU786445:UOW786445 UYQ786445:UYS786445 VIM786445:VIO786445 VSI786445:VSK786445 WCE786445:WCG786445 WMA786445:WMC786445 WVW786445:WVY786445 O851981:Q851981 JK851981:JM851981 TG851981:TI851981 ADC851981:ADE851981 AMY851981:ANA851981 AWU851981:AWW851981 BGQ851981:BGS851981 BQM851981:BQO851981 CAI851981:CAK851981 CKE851981:CKG851981 CUA851981:CUC851981 DDW851981:DDY851981 DNS851981:DNU851981 DXO851981:DXQ851981 EHK851981:EHM851981 ERG851981:ERI851981 FBC851981:FBE851981 FKY851981:FLA851981 FUU851981:FUW851981 GEQ851981:GES851981 GOM851981:GOO851981 GYI851981:GYK851981 HIE851981:HIG851981 HSA851981:HSC851981 IBW851981:IBY851981 ILS851981:ILU851981 IVO851981:IVQ851981 JFK851981:JFM851981 JPG851981:JPI851981 JZC851981:JZE851981 KIY851981:KJA851981 KSU851981:KSW851981 LCQ851981:LCS851981 LMM851981:LMO851981 LWI851981:LWK851981 MGE851981:MGG851981 MQA851981:MQC851981 MZW851981:MZY851981 NJS851981:NJU851981 NTO851981:NTQ851981 ODK851981:ODM851981 ONG851981:ONI851981 OXC851981:OXE851981 PGY851981:PHA851981 PQU851981:PQW851981 QAQ851981:QAS851981 QKM851981:QKO851981 QUI851981:QUK851981 REE851981:REG851981 ROA851981:ROC851981 RXW851981:RXY851981 SHS851981:SHU851981 SRO851981:SRQ851981 TBK851981:TBM851981 TLG851981:TLI851981 TVC851981:TVE851981 UEY851981:UFA851981 UOU851981:UOW851981 UYQ851981:UYS851981 VIM851981:VIO851981 VSI851981:VSK851981 WCE851981:WCG851981 WMA851981:WMC851981 WVW851981:WVY851981 O917517:Q917517 JK917517:JM917517 TG917517:TI917517 ADC917517:ADE917517 AMY917517:ANA917517 AWU917517:AWW917517 BGQ917517:BGS917517 BQM917517:BQO917517 CAI917517:CAK917517 CKE917517:CKG917517 CUA917517:CUC917517 DDW917517:DDY917517 DNS917517:DNU917517 DXO917517:DXQ917517 EHK917517:EHM917517 ERG917517:ERI917517 FBC917517:FBE917517 FKY917517:FLA917517 FUU917517:FUW917517 GEQ917517:GES917517 GOM917517:GOO917517 GYI917517:GYK917517 HIE917517:HIG917517 HSA917517:HSC917517 IBW917517:IBY917517 ILS917517:ILU917517 IVO917517:IVQ917517 JFK917517:JFM917517 JPG917517:JPI917517 JZC917517:JZE917517 KIY917517:KJA917517 KSU917517:KSW917517 LCQ917517:LCS917517 LMM917517:LMO917517 LWI917517:LWK917517 MGE917517:MGG917517 MQA917517:MQC917517 MZW917517:MZY917517 NJS917517:NJU917517 NTO917517:NTQ917517 ODK917517:ODM917517 ONG917517:ONI917517 OXC917517:OXE917517 PGY917517:PHA917517 PQU917517:PQW917517 QAQ917517:QAS917517 QKM917517:QKO917517 QUI917517:QUK917517 REE917517:REG917517 ROA917517:ROC917517 RXW917517:RXY917517 SHS917517:SHU917517 SRO917517:SRQ917517 TBK917517:TBM917517 TLG917517:TLI917517 TVC917517:TVE917517 UEY917517:UFA917517 UOU917517:UOW917517 UYQ917517:UYS917517 VIM917517:VIO917517 VSI917517:VSK917517 WCE917517:WCG917517 WMA917517:WMC917517 WVW917517:WVY917517 O983053:Q983053 JK983053:JM983053 TG983053:TI983053 ADC983053:ADE983053 AMY983053:ANA983053 AWU983053:AWW983053 BGQ983053:BGS983053 BQM983053:BQO983053 CAI983053:CAK983053 CKE983053:CKG983053 CUA983053:CUC983053 DDW983053:DDY983053 DNS983053:DNU983053 DXO983053:DXQ983053 EHK983053:EHM983053 ERG983053:ERI983053 FBC983053:FBE983053 FKY983053:FLA983053 FUU983053:FUW983053 GEQ983053:GES983053 GOM983053:GOO983053 GYI983053:GYK983053 HIE983053:HIG983053 HSA983053:HSC983053 IBW983053:IBY983053 ILS983053:ILU983053 IVO983053:IVQ983053 JFK983053:JFM983053 JPG983053:JPI983053 JZC983053:JZE983053 KIY983053:KJA983053 KSU983053:KSW983053 LCQ983053:LCS983053 LMM983053:LMO983053 LWI983053:LWK983053 MGE983053:MGG983053 MQA983053:MQC983053 MZW983053:MZY983053 NJS983053:NJU983053 NTO983053:NTQ983053 ODK983053:ODM983053 ONG983053:ONI983053 OXC983053:OXE983053 PGY983053:PHA983053 PQU983053:PQW983053 QAQ983053:QAS983053 QKM983053:QKO983053 QUI983053:QUK983053 REE983053:REG983053 ROA983053:ROC983053 RXW983053:RXY983053 SHS983053:SHU983053 SRO983053:SRQ983053 TBK983053:TBM983053 TLG983053:TLI983053 TVC983053:TVE983053 UEY983053:UFA983053 UOU983053:UOW983053 UYQ983053:UYS983053 VIM983053:VIO983053 VSI983053:VSK983053 WCE983053:WCG983053 WMA983053:WMC983053 WVW983053:WVY983053 C20:Q20 IZ20:JM20 SV20:TI20 ACR20:ADE20 AMN20:ANA20 AWJ20:AWW20 BGF20:BGS20 BQB20:BQO20 BZX20:CAK20 CJT20:CKG20 CTP20:CUC20 DDL20:DDY20 DNH20:DNU20 DXD20:DXQ20 EGZ20:EHM20 EQV20:ERI20 FAR20:FBE20 FKN20:FLA20 FUJ20:FUW20 GEF20:GES20 GOB20:GOO20 GXX20:GYK20 HHT20:HIG20 HRP20:HSC20 IBL20:IBY20 ILH20:ILU20 IVD20:IVQ20 JEZ20:JFM20 JOV20:JPI20 JYR20:JZE20 KIN20:KJA20 KSJ20:KSW20 LCF20:LCS20 LMB20:LMO20 LVX20:LWK20 MFT20:MGG20 MPP20:MQC20 MZL20:MZY20 NJH20:NJU20 NTD20:NTQ20 OCZ20:ODM20 OMV20:ONI20 OWR20:OXE20 PGN20:PHA20 PQJ20:PQW20 QAF20:QAS20 QKB20:QKO20 QTX20:QUK20 RDT20:REG20 RNP20:ROC20 RXL20:RXY20 SHH20:SHU20 SRD20:SRQ20 TAZ20:TBM20 TKV20:TLI20 TUR20:TVE20 UEN20:UFA20 UOJ20:UOW20 UYF20:UYS20 VIB20:VIO20 VRX20:VSK20 WBT20:WCG20 WLP20:WMC20 WVL20:WVY20 C65567:Q65567 IZ65567:JM65567 SV65567:TI65567 ACR65567:ADE65567 AMN65567:ANA65567 AWJ65567:AWW65567 BGF65567:BGS65567 BQB65567:BQO65567 BZX65567:CAK65567 CJT65567:CKG65567 CTP65567:CUC65567 DDL65567:DDY65567 DNH65567:DNU65567 DXD65567:DXQ65567 EGZ65567:EHM65567 EQV65567:ERI65567 FAR65567:FBE65567 FKN65567:FLA65567 FUJ65567:FUW65567 GEF65567:GES65567 GOB65567:GOO65567 GXX65567:GYK65567 HHT65567:HIG65567 HRP65567:HSC65567 IBL65567:IBY65567 ILH65567:ILU65567 IVD65567:IVQ65567 JEZ65567:JFM65567 JOV65567:JPI65567 JYR65567:JZE65567 KIN65567:KJA65567 KSJ65567:KSW65567 LCF65567:LCS65567 LMB65567:LMO65567 LVX65567:LWK65567 MFT65567:MGG65567 MPP65567:MQC65567 MZL65567:MZY65567 NJH65567:NJU65567 NTD65567:NTQ65567 OCZ65567:ODM65567 OMV65567:ONI65567 OWR65567:OXE65567 PGN65567:PHA65567 PQJ65567:PQW65567 QAF65567:QAS65567 QKB65567:QKO65567 QTX65567:QUK65567 RDT65567:REG65567 RNP65567:ROC65567 RXL65567:RXY65567 SHH65567:SHU65567 SRD65567:SRQ65567 TAZ65567:TBM65567 TKV65567:TLI65567 TUR65567:TVE65567 UEN65567:UFA65567 UOJ65567:UOW65567 UYF65567:UYS65567 VIB65567:VIO65567 VRX65567:VSK65567 WBT65567:WCG65567 WLP65567:WMC65567 WVL65567:WVY65567 C131103:Q131103 IZ131103:JM131103 SV131103:TI131103 ACR131103:ADE131103 AMN131103:ANA131103 AWJ131103:AWW131103 BGF131103:BGS131103 BQB131103:BQO131103 BZX131103:CAK131103 CJT131103:CKG131103 CTP131103:CUC131103 DDL131103:DDY131103 DNH131103:DNU131103 DXD131103:DXQ131103 EGZ131103:EHM131103 EQV131103:ERI131103 FAR131103:FBE131103 FKN131103:FLA131103 FUJ131103:FUW131103 GEF131103:GES131103 GOB131103:GOO131103 GXX131103:GYK131103 HHT131103:HIG131103 HRP131103:HSC131103 IBL131103:IBY131103 ILH131103:ILU131103 IVD131103:IVQ131103 JEZ131103:JFM131103 JOV131103:JPI131103 JYR131103:JZE131103 KIN131103:KJA131103 KSJ131103:KSW131103 LCF131103:LCS131103 LMB131103:LMO131103 LVX131103:LWK131103 MFT131103:MGG131103 MPP131103:MQC131103 MZL131103:MZY131103 NJH131103:NJU131103 NTD131103:NTQ131103 OCZ131103:ODM131103 OMV131103:ONI131103 OWR131103:OXE131103 PGN131103:PHA131103 PQJ131103:PQW131103 QAF131103:QAS131103 QKB131103:QKO131103 QTX131103:QUK131103 RDT131103:REG131103 RNP131103:ROC131103 RXL131103:RXY131103 SHH131103:SHU131103 SRD131103:SRQ131103 TAZ131103:TBM131103 TKV131103:TLI131103 TUR131103:TVE131103 UEN131103:UFA131103 UOJ131103:UOW131103 UYF131103:UYS131103 VIB131103:VIO131103 VRX131103:VSK131103 WBT131103:WCG131103 WLP131103:WMC131103 WVL131103:WVY131103 C196639:Q196639 IZ196639:JM196639 SV196639:TI196639 ACR196639:ADE196639 AMN196639:ANA196639 AWJ196639:AWW196639 BGF196639:BGS196639 BQB196639:BQO196639 BZX196639:CAK196639 CJT196639:CKG196639 CTP196639:CUC196639 DDL196639:DDY196639 DNH196639:DNU196639 DXD196639:DXQ196639 EGZ196639:EHM196639 EQV196639:ERI196639 FAR196639:FBE196639 FKN196639:FLA196639 FUJ196639:FUW196639 GEF196639:GES196639 GOB196639:GOO196639 GXX196639:GYK196639 HHT196639:HIG196639 HRP196639:HSC196639 IBL196639:IBY196639 ILH196639:ILU196639 IVD196639:IVQ196639 JEZ196639:JFM196639 JOV196639:JPI196639 JYR196639:JZE196639 KIN196639:KJA196639 KSJ196639:KSW196639 LCF196639:LCS196639 LMB196639:LMO196639 LVX196639:LWK196639 MFT196639:MGG196639 MPP196639:MQC196639 MZL196639:MZY196639 NJH196639:NJU196639 NTD196639:NTQ196639 OCZ196639:ODM196639 OMV196639:ONI196639 OWR196639:OXE196639 PGN196639:PHA196639 PQJ196639:PQW196639 QAF196639:QAS196639 QKB196639:QKO196639 QTX196639:QUK196639 RDT196639:REG196639 RNP196639:ROC196639 RXL196639:RXY196639 SHH196639:SHU196639 SRD196639:SRQ196639 TAZ196639:TBM196639 TKV196639:TLI196639 TUR196639:TVE196639 UEN196639:UFA196639 UOJ196639:UOW196639 UYF196639:UYS196639 VIB196639:VIO196639 VRX196639:VSK196639 WBT196639:WCG196639 WLP196639:WMC196639 WVL196639:WVY196639 C262175:Q262175 IZ262175:JM262175 SV262175:TI262175 ACR262175:ADE262175 AMN262175:ANA262175 AWJ262175:AWW262175 BGF262175:BGS262175 BQB262175:BQO262175 BZX262175:CAK262175 CJT262175:CKG262175 CTP262175:CUC262175 DDL262175:DDY262175 DNH262175:DNU262175 DXD262175:DXQ262175 EGZ262175:EHM262175 EQV262175:ERI262175 FAR262175:FBE262175 FKN262175:FLA262175 FUJ262175:FUW262175 GEF262175:GES262175 GOB262175:GOO262175 GXX262175:GYK262175 HHT262175:HIG262175 HRP262175:HSC262175 IBL262175:IBY262175 ILH262175:ILU262175 IVD262175:IVQ262175 JEZ262175:JFM262175 JOV262175:JPI262175 JYR262175:JZE262175 KIN262175:KJA262175 KSJ262175:KSW262175 LCF262175:LCS262175 LMB262175:LMO262175 LVX262175:LWK262175 MFT262175:MGG262175 MPP262175:MQC262175 MZL262175:MZY262175 NJH262175:NJU262175 NTD262175:NTQ262175 OCZ262175:ODM262175 OMV262175:ONI262175 OWR262175:OXE262175 PGN262175:PHA262175 PQJ262175:PQW262175 QAF262175:QAS262175 QKB262175:QKO262175 QTX262175:QUK262175 RDT262175:REG262175 RNP262175:ROC262175 RXL262175:RXY262175 SHH262175:SHU262175 SRD262175:SRQ262175 TAZ262175:TBM262175 TKV262175:TLI262175 TUR262175:TVE262175 UEN262175:UFA262175 UOJ262175:UOW262175 UYF262175:UYS262175 VIB262175:VIO262175 VRX262175:VSK262175 WBT262175:WCG262175 WLP262175:WMC262175 WVL262175:WVY262175 C327711:Q327711 IZ327711:JM327711 SV327711:TI327711 ACR327711:ADE327711 AMN327711:ANA327711 AWJ327711:AWW327711 BGF327711:BGS327711 BQB327711:BQO327711 BZX327711:CAK327711 CJT327711:CKG327711 CTP327711:CUC327711 DDL327711:DDY327711 DNH327711:DNU327711 DXD327711:DXQ327711 EGZ327711:EHM327711 EQV327711:ERI327711 FAR327711:FBE327711 FKN327711:FLA327711 FUJ327711:FUW327711 GEF327711:GES327711 GOB327711:GOO327711 GXX327711:GYK327711 HHT327711:HIG327711 HRP327711:HSC327711 IBL327711:IBY327711 ILH327711:ILU327711 IVD327711:IVQ327711 JEZ327711:JFM327711 JOV327711:JPI327711 JYR327711:JZE327711 KIN327711:KJA327711 KSJ327711:KSW327711 LCF327711:LCS327711 LMB327711:LMO327711 LVX327711:LWK327711 MFT327711:MGG327711 MPP327711:MQC327711 MZL327711:MZY327711 NJH327711:NJU327711 NTD327711:NTQ327711 OCZ327711:ODM327711 OMV327711:ONI327711 OWR327711:OXE327711 PGN327711:PHA327711 PQJ327711:PQW327711 QAF327711:QAS327711 QKB327711:QKO327711 QTX327711:QUK327711 RDT327711:REG327711 RNP327711:ROC327711 RXL327711:RXY327711 SHH327711:SHU327711 SRD327711:SRQ327711 TAZ327711:TBM327711 TKV327711:TLI327711 TUR327711:TVE327711 UEN327711:UFA327711 UOJ327711:UOW327711 UYF327711:UYS327711 VIB327711:VIO327711 VRX327711:VSK327711 WBT327711:WCG327711 WLP327711:WMC327711 WVL327711:WVY327711 C393247:Q393247 IZ393247:JM393247 SV393247:TI393247 ACR393247:ADE393247 AMN393247:ANA393247 AWJ393247:AWW393247 BGF393247:BGS393247 BQB393247:BQO393247 BZX393247:CAK393247 CJT393247:CKG393247 CTP393247:CUC393247 DDL393247:DDY393247 DNH393247:DNU393247 DXD393247:DXQ393247 EGZ393247:EHM393247 EQV393247:ERI393247 FAR393247:FBE393247 FKN393247:FLA393247 FUJ393247:FUW393247 GEF393247:GES393247 GOB393247:GOO393247 GXX393247:GYK393247 HHT393247:HIG393247 HRP393247:HSC393247 IBL393247:IBY393247 ILH393247:ILU393247 IVD393247:IVQ393247 JEZ393247:JFM393247 JOV393247:JPI393247 JYR393247:JZE393247 KIN393247:KJA393247 KSJ393247:KSW393247 LCF393247:LCS393247 LMB393247:LMO393247 LVX393247:LWK393247 MFT393247:MGG393247 MPP393247:MQC393247 MZL393247:MZY393247 NJH393247:NJU393247 NTD393247:NTQ393247 OCZ393247:ODM393247 OMV393247:ONI393247 OWR393247:OXE393247 PGN393247:PHA393247 PQJ393247:PQW393247 QAF393247:QAS393247 QKB393247:QKO393247 QTX393247:QUK393247 RDT393247:REG393247 RNP393247:ROC393247 RXL393247:RXY393247 SHH393247:SHU393247 SRD393247:SRQ393247 TAZ393247:TBM393247 TKV393247:TLI393247 TUR393247:TVE393247 UEN393247:UFA393247 UOJ393247:UOW393247 UYF393247:UYS393247 VIB393247:VIO393247 VRX393247:VSK393247 WBT393247:WCG393247 WLP393247:WMC393247 WVL393247:WVY393247 C458783:Q458783 IZ458783:JM458783 SV458783:TI458783 ACR458783:ADE458783 AMN458783:ANA458783 AWJ458783:AWW458783 BGF458783:BGS458783 BQB458783:BQO458783 BZX458783:CAK458783 CJT458783:CKG458783 CTP458783:CUC458783 DDL458783:DDY458783 DNH458783:DNU458783 DXD458783:DXQ458783 EGZ458783:EHM458783 EQV458783:ERI458783 FAR458783:FBE458783 FKN458783:FLA458783 FUJ458783:FUW458783 GEF458783:GES458783 GOB458783:GOO458783 GXX458783:GYK458783 HHT458783:HIG458783 HRP458783:HSC458783 IBL458783:IBY458783 ILH458783:ILU458783 IVD458783:IVQ458783 JEZ458783:JFM458783 JOV458783:JPI458783 JYR458783:JZE458783 KIN458783:KJA458783 KSJ458783:KSW458783 LCF458783:LCS458783 LMB458783:LMO458783 LVX458783:LWK458783 MFT458783:MGG458783 MPP458783:MQC458783 MZL458783:MZY458783 NJH458783:NJU458783 NTD458783:NTQ458783 OCZ458783:ODM458783 OMV458783:ONI458783 OWR458783:OXE458783 PGN458783:PHA458783 PQJ458783:PQW458783 QAF458783:QAS458783 QKB458783:QKO458783 QTX458783:QUK458783 RDT458783:REG458783 RNP458783:ROC458783 RXL458783:RXY458783 SHH458783:SHU458783 SRD458783:SRQ458783 TAZ458783:TBM458783 TKV458783:TLI458783 TUR458783:TVE458783 UEN458783:UFA458783 UOJ458783:UOW458783 UYF458783:UYS458783 VIB458783:VIO458783 VRX458783:VSK458783 WBT458783:WCG458783 WLP458783:WMC458783 WVL458783:WVY458783 C524319:Q524319 IZ524319:JM524319 SV524319:TI524319 ACR524319:ADE524319 AMN524319:ANA524319 AWJ524319:AWW524319 BGF524319:BGS524319 BQB524319:BQO524319 BZX524319:CAK524319 CJT524319:CKG524319 CTP524319:CUC524319 DDL524319:DDY524319 DNH524319:DNU524319 DXD524319:DXQ524319 EGZ524319:EHM524319 EQV524319:ERI524319 FAR524319:FBE524319 FKN524319:FLA524319 FUJ524319:FUW524319 GEF524319:GES524319 GOB524319:GOO524319 GXX524319:GYK524319 HHT524319:HIG524319 HRP524319:HSC524319 IBL524319:IBY524319 ILH524319:ILU524319 IVD524319:IVQ524319 JEZ524319:JFM524319 JOV524319:JPI524319 JYR524319:JZE524319 KIN524319:KJA524319 KSJ524319:KSW524319 LCF524319:LCS524319 LMB524319:LMO524319 LVX524319:LWK524319 MFT524319:MGG524319 MPP524319:MQC524319 MZL524319:MZY524319 NJH524319:NJU524319 NTD524319:NTQ524319 OCZ524319:ODM524319 OMV524319:ONI524319 OWR524319:OXE524319 PGN524319:PHA524319 PQJ524319:PQW524319 QAF524319:QAS524319 QKB524319:QKO524319 QTX524319:QUK524319 RDT524319:REG524319 RNP524319:ROC524319 RXL524319:RXY524319 SHH524319:SHU524319 SRD524319:SRQ524319 TAZ524319:TBM524319 TKV524319:TLI524319 TUR524319:TVE524319 UEN524319:UFA524319 UOJ524319:UOW524319 UYF524319:UYS524319 VIB524319:VIO524319 VRX524319:VSK524319 WBT524319:WCG524319 WLP524319:WMC524319 WVL524319:WVY524319 C589855:Q589855 IZ589855:JM589855 SV589855:TI589855 ACR589855:ADE589855 AMN589855:ANA589855 AWJ589855:AWW589855 BGF589855:BGS589855 BQB589855:BQO589855 BZX589855:CAK589855 CJT589855:CKG589855 CTP589855:CUC589855 DDL589855:DDY589855 DNH589855:DNU589855 DXD589855:DXQ589855 EGZ589855:EHM589855 EQV589855:ERI589855 FAR589855:FBE589855 FKN589855:FLA589855 FUJ589855:FUW589855 GEF589855:GES589855 GOB589855:GOO589855 GXX589855:GYK589855 HHT589855:HIG589855 HRP589855:HSC589855 IBL589855:IBY589855 ILH589855:ILU589855 IVD589855:IVQ589855 JEZ589855:JFM589855 JOV589855:JPI589855 JYR589855:JZE589855 KIN589855:KJA589855 KSJ589855:KSW589855 LCF589855:LCS589855 LMB589855:LMO589855 LVX589855:LWK589855 MFT589855:MGG589855 MPP589855:MQC589855 MZL589855:MZY589855 NJH589855:NJU589855 NTD589855:NTQ589855 OCZ589855:ODM589855 OMV589855:ONI589855 OWR589855:OXE589855 PGN589855:PHA589855 PQJ589855:PQW589855 QAF589855:QAS589855 QKB589855:QKO589855 QTX589855:QUK589855 RDT589855:REG589855 RNP589855:ROC589855 RXL589855:RXY589855 SHH589855:SHU589855 SRD589855:SRQ589855 TAZ589855:TBM589855 TKV589855:TLI589855 TUR589855:TVE589855 UEN589855:UFA589855 UOJ589855:UOW589855 UYF589855:UYS589855 VIB589855:VIO589855 VRX589855:VSK589855 WBT589855:WCG589855 WLP589855:WMC589855 WVL589855:WVY589855 C655391:Q655391 IZ655391:JM655391 SV655391:TI655391 ACR655391:ADE655391 AMN655391:ANA655391 AWJ655391:AWW655391 BGF655391:BGS655391 BQB655391:BQO655391 BZX655391:CAK655391 CJT655391:CKG655391 CTP655391:CUC655391 DDL655391:DDY655391 DNH655391:DNU655391 DXD655391:DXQ655391 EGZ655391:EHM655391 EQV655391:ERI655391 FAR655391:FBE655391 FKN655391:FLA655391 FUJ655391:FUW655391 GEF655391:GES655391 GOB655391:GOO655391 GXX655391:GYK655391 HHT655391:HIG655391 HRP655391:HSC655391 IBL655391:IBY655391 ILH655391:ILU655391 IVD655391:IVQ655391 JEZ655391:JFM655391 JOV655391:JPI655391 JYR655391:JZE655391 KIN655391:KJA655391 KSJ655391:KSW655391 LCF655391:LCS655391 LMB655391:LMO655391 LVX655391:LWK655391 MFT655391:MGG655391 MPP655391:MQC655391 MZL655391:MZY655391 NJH655391:NJU655391 NTD655391:NTQ655391 OCZ655391:ODM655391 OMV655391:ONI655391 OWR655391:OXE655391 PGN655391:PHA655391 PQJ655391:PQW655391 QAF655391:QAS655391 QKB655391:QKO655391 QTX655391:QUK655391 RDT655391:REG655391 RNP655391:ROC655391 RXL655391:RXY655391 SHH655391:SHU655391 SRD655391:SRQ655391 TAZ655391:TBM655391 TKV655391:TLI655391 TUR655391:TVE655391 UEN655391:UFA655391 UOJ655391:UOW655391 UYF655391:UYS655391 VIB655391:VIO655391 VRX655391:VSK655391 WBT655391:WCG655391 WLP655391:WMC655391 WVL655391:WVY655391 C720927:Q720927 IZ720927:JM720927 SV720927:TI720927 ACR720927:ADE720927 AMN720927:ANA720927 AWJ720927:AWW720927 BGF720927:BGS720927 BQB720927:BQO720927 BZX720927:CAK720927 CJT720927:CKG720927 CTP720927:CUC720927 DDL720927:DDY720927 DNH720927:DNU720927 DXD720927:DXQ720927 EGZ720927:EHM720927 EQV720927:ERI720927 FAR720927:FBE720927 FKN720927:FLA720927 FUJ720927:FUW720927 GEF720927:GES720927 GOB720927:GOO720927 GXX720927:GYK720927 HHT720927:HIG720927 HRP720927:HSC720927 IBL720927:IBY720927 ILH720927:ILU720927 IVD720927:IVQ720927 JEZ720927:JFM720927 JOV720927:JPI720927 JYR720927:JZE720927 KIN720927:KJA720927 KSJ720927:KSW720927 LCF720927:LCS720927 LMB720927:LMO720927 LVX720927:LWK720927 MFT720927:MGG720927 MPP720927:MQC720927 MZL720927:MZY720927 NJH720927:NJU720927 NTD720927:NTQ720927 OCZ720927:ODM720927 OMV720927:ONI720927 OWR720927:OXE720927 PGN720927:PHA720927 PQJ720927:PQW720927 QAF720927:QAS720927 QKB720927:QKO720927 QTX720927:QUK720927 RDT720927:REG720927 RNP720927:ROC720927 RXL720927:RXY720927 SHH720927:SHU720927 SRD720927:SRQ720927 TAZ720927:TBM720927 TKV720927:TLI720927 TUR720927:TVE720927 UEN720927:UFA720927 UOJ720927:UOW720927 UYF720927:UYS720927 VIB720927:VIO720927 VRX720927:VSK720927 WBT720927:WCG720927 WLP720927:WMC720927 WVL720927:WVY720927 C786463:Q786463 IZ786463:JM786463 SV786463:TI786463 ACR786463:ADE786463 AMN786463:ANA786463 AWJ786463:AWW786463 BGF786463:BGS786463 BQB786463:BQO786463 BZX786463:CAK786463 CJT786463:CKG786463 CTP786463:CUC786463 DDL786463:DDY786463 DNH786463:DNU786463 DXD786463:DXQ786463 EGZ786463:EHM786463 EQV786463:ERI786463 FAR786463:FBE786463 FKN786463:FLA786463 FUJ786463:FUW786463 GEF786463:GES786463 GOB786463:GOO786463 GXX786463:GYK786463 HHT786463:HIG786463 HRP786463:HSC786463 IBL786463:IBY786463 ILH786463:ILU786463 IVD786463:IVQ786463 JEZ786463:JFM786463 JOV786463:JPI786463 JYR786463:JZE786463 KIN786463:KJA786463 KSJ786463:KSW786463 LCF786463:LCS786463 LMB786463:LMO786463 LVX786463:LWK786463 MFT786463:MGG786463 MPP786463:MQC786463 MZL786463:MZY786463 NJH786463:NJU786463 NTD786463:NTQ786463 OCZ786463:ODM786463 OMV786463:ONI786463 OWR786463:OXE786463 PGN786463:PHA786463 PQJ786463:PQW786463 QAF786463:QAS786463 QKB786463:QKO786463 QTX786463:QUK786463 RDT786463:REG786463 RNP786463:ROC786463 RXL786463:RXY786463 SHH786463:SHU786463 SRD786463:SRQ786463 TAZ786463:TBM786463 TKV786463:TLI786463 TUR786463:TVE786463 UEN786463:UFA786463 UOJ786463:UOW786463 UYF786463:UYS786463 VIB786463:VIO786463 VRX786463:VSK786463 WBT786463:WCG786463 WLP786463:WMC786463 WVL786463:WVY786463 C851999:Q851999 IZ851999:JM851999 SV851999:TI851999 ACR851999:ADE851999 AMN851999:ANA851999 AWJ851999:AWW851999 BGF851999:BGS851999 BQB851999:BQO851999 BZX851999:CAK851999 CJT851999:CKG851999 CTP851999:CUC851999 DDL851999:DDY851999 DNH851999:DNU851999 DXD851999:DXQ851999 EGZ851999:EHM851999 EQV851999:ERI851999 FAR851999:FBE851999 FKN851999:FLA851999 FUJ851999:FUW851999 GEF851999:GES851999 GOB851999:GOO851999 GXX851999:GYK851999 HHT851999:HIG851999 HRP851999:HSC851999 IBL851999:IBY851999 ILH851999:ILU851999 IVD851999:IVQ851999 JEZ851999:JFM851999 JOV851999:JPI851999 JYR851999:JZE851999 KIN851999:KJA851999 KSJ851999:KSW851999 LCF851999:LCS851999 LMB851999:LMO851999 LVX851999:LWK851999 MFT851999:MGG851999 MPP851999:MQC851999 MZL851999:MZY851999 NJH851999:NJU851999 NTD851999:NTQ851999 OCZ851999:ODM851999 OMV851999:ONI851999 OWR851999:OXE851999 PGN851999:PHA851999 PQJ851999:PQW851999 QAF851999:QAS851999 QKB851999:QKO851999 QTX851999:QUK851999 RDT851999:REG851999 RNP851999:ROC851999 RXL851999:RXY851999 SHH851999:SHU851999 SRD851999:SRQ851999 TAZ851999:TBM851999 TKV851999:TLI851999 TUR851999:TVE851999 UEN851999:UFA851999 UOJ851999:UOW851999 UYF851999:UYS851999 VIB851999:VIO851999 VRX851999:VSK851999 WBT851999:WCG851999 WLP851999:WMC851999 WVL851999:WVY851999 C917535:Q917535 IZ917535:JM917535 SV917535:TI917535 ACR917535:ADE917535 AMN917535:ANA917535 AWJ917535:AWW917535 BGF917535:BGS917535 BQB917535:BQO917535 BZX917535:CAK917535 CJT917535:CKG917535 CTP917535:CUC917535 DDL917535:DDY917535 DNH917535:DNU917535 DXD917535:DXQ917535 EGZ917535:EHM917535 EQV917535:ERI917535 FAR917535:FBE917535 FKN917535:FLA917535 FUJ917535:FUW917535 GEF917535:GES917535 GOB917535:GOO917535 GXX917535:GYK917535 HHT917535:HIG917535 HRP917535:HSC917535 IBL917535:IBY917535 ILH917535:ILU917535 IVD917535:IVQ917535 JEZ917535:JFM917535 JOV917535:JPI917535 JYR917535:JZE917535 KIN917535:KJA917535 KSJ917535:KSW917535 LCF917535:LCS917535 LMB917535:LMO917535 LVX917535:LWK917535 MFT917535:MGG917535 MPP917535:MQC917535 MZL917535:MZY917535 NJH917535:NJU917535 NTD917535:NTQ917535 OCZ917535:ODM917535 OMV917535:ONI917535 OWR917535:OXE917535 PGN917535:PHA917535 PQJ917535:PQW917535 QAF917535:QAS917535 QKB917535:QKO917535 QTX917535:QUK917535 RDT917535:REG917535 RNP917535:ROC917535 RXL917535:RXY917535 SHH917535:SHU917535 SRD917535:SRQ917535 TAZ917535:TBM917535 TKV917535:TLI917535 TUR917535:TVE917535 UEN917535:UFA917535 UOJ917535:UOW917535 UYF917535:UYS917535 VIB917535:VIO917535 VRX917535:VSK917535 WBT917535:WCG917535 WLP917535:WMC917535 WVL917535:WVY917535 C983071:Q983071 IZ983071:JM983071 SV983071:TI983071 ACR983071:ADE983071 AMN983071:ANA983071 AWJ983071:AWW983071 BGF983071:BGS983071 BQB983071:BQO983071 BZX983071:CAK983071 CJT983071:CKG983071 CTP983071:CUC983071 DDL983071:DDY983071 DNH983071:DNU983071 DXD983071:DXQ983071 EGZ983071:EHM983071 EQV983071:ERI983071 FAR983071:FBE983071 FKN983071:FLA983071 FUJ983071:FUW983071 GEF983071:GES983071 GOB983071:GOO983071 GXX983071:GYK983071 HHT983071:HIG983071 HRP983071:HSC983071 IBL983071:IBY983071 ILH983071:ILU983071 IVD983071:IVQ983071 JEZ983071:JFM983071 JOV983071:JPI983071 JYR983071:JZE983071 KIN983071:KJA983071 KSJ983071:KSW983071 LCF983071:LCS983071 LMB983071:LMO983071 LVX983071:LWK983071 MFT983071:MGG983071 MPP983071:MQC983071 MZL983071:MZY983071 NJH983071:NJU983071 NTD983071:NTQ983071 OCZ983071:ODM983071 OMV983071:ONI983071 OWR983071:OXE983071 PGN983071:PHA983071 PQJ983071:PQW983071 QAF983071:QAS983071 QKB983071:QKO983071 QTX983071:QUK983071 RDT983071:REG983071 RNP983071:ROC983071 RXL983071:RXY983071 SHH983071:SHU983071 SRD983071:SRQ983071 TAZ983071:TBM983071 TKV983071:TLI983071 TUR983071:TVE983071 UEN983071:UFA983071 UOJ983071:UOW983071 UYF983071:UYS983071 VIB983071:VIO983071 VRX983071:VSK983071 WBT983071:WCG983071 WLP983071:WMC983071 WVL983071:WVY983071 M3:Q4 JI3:JM4 TE3:TI4 ADA3:ADE4 AMW3:ANA4 AWS3:AWW4 BGO3:BGS4 BQK3:BQO4 CAG3:CAK4 CKC3:CKG4 CTY3:CUC4 DDU3:DDY4 DNQ3:DNU4 DXM3:DXQ4 EHI3:EHM4 ERE3:ERI4 FBA3:FBE4 FKW3:FLA4 FUS3:FUW4 GEO3:GES4 GOK3:GOO4 GYG3:GYK4 HIC3:HIG4 HRY3:HSC4 IBU3:IBY4 ILQ3:ILU4 IVM3:IVQ4 JFI3:JFM4 JPE3:JPI4 JZA3:JZE4 KIW3:KJA4 KSS3:KSW4 LCO3:LCS4 LMK3:LMO4 LWG3:LWK4 MGC3:MGG4 MPY3:MQC4 MZU3:MZY4 NJQ3:NJU4 NTM3:NTQ4 ODI3:ODM4 ONE3:ONI4 OXA3:OXE4 PGW3:PHA4 PQS3:PQW4 QAO3:QAS4 QKK3:QKO4 QUG3:QUK4 REC3:REG4 RNY3:ROC4 RXU3:RXY4 SHQ3:SHU4 SRM3:SRQ4 TBI3:TBM4 TLE3:TLI4 TVA3:TVE4 UEW3:UFA4 UOS3:UOW4 UYO3:UYS4 VIK3:VIO4 VSG3:VSK4 WCC3:WCG4 WLY3:WMC4 WVU3:WVY4 M65550:Q65551 JI65550:JM65551 TE65550:TI65551 ADA65550:ADE65551 AMW65550:ANA65551 AWS65550:AWW65551 BGO65550:BGS65551 BQK65550:BQO65551 CAG65550:CAK65551 CKC65550:CKG65551 CTY65550:CUC65551 DDU65550:DDY65551 DNQ65550:DNU65551 DXM65550:DXQ65551 EHI65550:EHM65551 ERE65550:ERI65551 FBA65550:FBE65551 FKW65550:FLA65551 FUS65550:FUW65551 GEO65550:GES65551 GOK65550:GOO65551 GYG65550:GYK65551 HIC65550:HIG65551 HRY65550:HSC65551 IBU65550:IBY65551 ILQ65550:ILU65551 IVM65550:IVQ65551 JFI65550:JFM65551 JPE65550:JPI65551 JZA65550:JZE65551 KIW65550:KJA65551 KSS65550:KSW65551 LCO65550:LCS65551 LMK65550:LMO65551 LWG65550:LWK65551 MGC65550:MGG65551 MPY65550:MQC65551 MZU65550:MZY65551 NJQ65550:NJU65551 NTM65550:NTQ65551 ODI65550:ODM65551 ONE65550:ONI65551 OXA65550:OXE65551 PGW65550:PHA65551 PQS65550:PQW65551 QAO65550:QAS65551 QKK65550:QKO65551 QUG65550:QUK65551 REC65550:REG65551 RNY65550:ROC65551 RXU65550:RXY65551 SHQ65550:SHU65551 SRM65550:SRQ65551 TBI65550:TBM65551 TLE65550:TLI65551 TVA65550:TVE65551 UEW65550:UFA65551 UOS65550:UOW65551 UYO65550:UYS65551 VIK65550:VIO65551 VSG65550:VSK65551 WCC65550:WCG65551 WLY65550:WMC65551 WVU65550:WVY65551 M131086:Q131087 JI131086:JM131087 TE131086:TI131087 ADA131086:ADE131087 AMW131086:ANA131087 AWS131086:AWW131087 BGO131086:BGS131087 BQK131086:BQO131087 CAG131086:CAK131087 CKC131086:CKG131087 CTY131086:CUC131087 DDU131086:DDY131087 DNQ131086:DNU131087 DXM131086:DXQ131087 EHI131086:EHM131087 ERE131086:ERI131087 FBA131086:FBE131087 FKW131086:FLA131087 FUS131086:FUW131087 GEO131086:GES131087 GOK131086:GOO131087 GYG131086:GYK131087 HIC131086:HIG131087 HRY131086:HSC131087 IBU131086:IBY131087 ILQ131086:ILU131087 IVM131086:IVQ131087 JFI131086:JFM131087 JPE131086:JPI131087 JZA131086:JZE131087 KIW131086:KJA131087 KSS131086:KSW131087 LCO131086:LCS131087 LMK131086:LMO131087 LWG131086:LWK131087 MGC131086:MGG131087 MPY131086:MQC131087 MZU131086:MZY131087 NJQ131086:NJU131087 NTM131086:NTQ131087 ODI131086:ODM131087 ONE131086:ONI131087 OXA131086:OXE131087 PGW131086:PHA131087 PQS131086:PQW131087 QAO131086:QAS131087 QKK131086:QKO131087 QUG131086:QUK131087 REC131086:REG131087 RNY131086:ROC131087 RXU131086:RXY131087 SHQ131086:SHU131087 SRM131086:SRQ131087 TBI131086:TBM131087 TLE131086:TLI131087 TVA131086:TVE131087 UEW131086:UFA131087 UOS131086:UOW131087 UYO131086:UYS131087 VIK131086:VIO131087 VSG131086:VSK131087 WCC131086:WCG131087 WLY131086:WMC131087 WVU131086:WVY131087 M196622:Q196623 JI196622:JM196623 TE196622:TI196623 ADA196622:ADE196623 AMW196622:ANA196623 AWS196622:AWW196623 BGO196622:BGS196623 BQK196622:BQO196623 CAG196622:CAK196623 CKC196622:CKG196623 CTY196622:CUC196623 DDU196622:DDY196623 DNQ196622:DNU196623 DXM196622:DXQ196623 EHI196622:EHM196623 ERE196622:ERI196623 FBA196622:FBE196623 FKW196622:FLA196623 FUS196622:FUW196623 GEO196622:GES196623 GOK196622:GOO196623 GYG196622:GYK196623 HIC196622:HIG196623 HRY196622:HSC196623 IBU196622:IBY196623 ILQ196622:ILU196623 IVM196622:IVQ196623 JFI196622:JFM196623 JPE196622:JPI196623 JZA196622:JZE196623 KIW196622:KJA196623 KSS196622:KSW196623 LCO196622:LCS196623 LMK196622:LMO196623 LWG196622:LWK196623 MGC196622:MGG196623 MPY196622:MQC196623 MZU196622:MZY196623 NJQ196622:NJU196623 NTM196622:NTQ196623 ODI196622:ODM196623 ONE196622:ONI196623 OXA196622:OXE196623 PGW196622:PHA196623 PQS196622:PQW196623 QAO196622:QAS196623 QKK196622:QKO196623 QUG196622:QUK196623 REC196622:REG196623 RNY196622:ROC196623 RXU196622:RXY196623 SHQ196622:SHU196623 SRM196622:SRQ196623 TBI196622:TBM196623 TLE196622:TLI196623 TVA196622:TVE196623 UEW196622:UFA196623 UOS196622:UOW196623 UYO196622:UYS196623 VIK196622:VIO196623 VSG196622:VSK196623 WCC196622:WCG196623 WLY196622:WMC196623 WVU196622:WVY196623 M262158:Q262159 JI262158:JM262159 TE262158:TI262159 ADA262158:ADE262159 AMW262158:ANA262159 AWS262158:AWW262159 BGO262158:BGS262159 BQK262158:BQO262159 CAG262158:CAK262159 CKC262158:CKG262159 CTY262158:CUC262159 DDU262158:DDY262159 DNQ262158:DNU262159 DXM262158:DXQ262159 EHI262158:EHM262159 ERE262158:ERI262159 FBA262158:FBE262159 FKW262158:FLA262159 FUS262158:FUW262159 GEO262158:GES262159 GOK262158:GOO262159 GYG262158:GYK262159 HIC262158:HIG262159 HRY262158:HSC262159 IBU262158:IBY262159 ILQ262158:ILU262159 IVM262158:IVQ262159 JFI262158:JFM262159 JPE262158:JPI262159 JZA262158:JZE262159 KIW262158:KJA262159 KSS262158:KSW262159 LCO262158:LCS262159 LMK262158:LMO262159 LWG262158:LWK262159 MGC262158:MGG262159 MPY262158:MQC262159 MZU262158:MZY262159 NJQ262158:NJU262159 NTM262158:NTQ262159 ODI262158:ODM262159 ONE262158:ONI262159 OXA262158:OXE262159 PGW262158:PHA262159 PQS262158:PQW262159 QAO262158:QAS262159 QKK262158:QKO262159 QUG262158:QUK262159 REC262158:REG262159 RNY262158:ROC262159 RXU262158:RXY262159 SHQ262158:SHU262159 SRM262158:SRQ262159 TBI262158:TBM262159 TLE262158:TLI262159 TVA262158:TVE262159 UEW262158:UFA262159 UOS262158:UOW262159 UYO262158:UYS262159 VIK262158:VIO262159 VSG262158:VSK262159 WCC262158:WCG262159 WLY262158:WMC262159 WVU262158:WVY262159 M327694:Q327695 JI327694:JM327695 TE327694:TI327695 ADA327694:ADE327695 AMW327694:ANA327695 AWS327694:AWW327695 BGO327694:BGS327695 BQK327694:BQO327695 CAG327694:CAK327695 CKC327694:CKG327695 CTY327694:CUC327695 DDU327694:DDY327695 DNQ327694:DNU327695 DXM327694:DXQ327695 EHI327694:EHM327695 ERE327694:ERI327695 FBA327694:FBE327695 FKW327694:FLA327695 FUS327694:FUW327695 GEO327694:GES327695 GOK327694:GOO327695 GYG327694:GYK327695 HIC327694:HIG327695 HRY327694:HSC327695 IBU327694:IBY327695 ILQ327694:ILU327695 IVM327694:IVQ327695 JFI327694:JFM327695 JPE327694:JPI327695 JZA327694:JZE327695 KIW327694:KJA327695 KSS327694:KSW327695 LCO327694:LCS327695 LMK327694:LMO327695 LWG327694:LWK327695 MGC327694:MGG327695 MPY327694:MQC327695 MZU327694:MZY327695 NJQ327694:NJU327695 NTM327694:NTQ327695 ODI327694:ODM327695 ONE327694:ONI327695 OXA327694:OXE327695 PGW327694:PHA327695 PQS327694:PQW327695 QAO327694:QAS327695 QKK327694:QKO327695 QUG327694:QUK327695 REC327694:REG327695 RNY327694:ROC327695 RXU327694:RXY327695 SHQ327694:SHU327695 SRM327694:SRQ327695 TBI327694:TBM327695 TLE327694:TLI327695 TVA327694:TVE327695 UEW327694:UFA327695 UOS327694:UOW327695 UYO327694:UYS327695 VIK327694:VIO327695 VSG327694:VSK327695 WCC327694:WCG327695 WLY327694:WMC327695 WVU327694:WVY327695 M393230:Q393231 JI393230:JM393231 TE393230:TI393231 ADA393230:ADE393231 AMW393230:ANA393231 AWS393230:AWW393231 BGO393230:BGS393231 BQK393230:BQO393231 CAG393230:CAK393231 CKC393230:CKG393231 CTY393230:CUC393231 DDU393230:DDY393231 DNQ393230:DNU393231 DXM393230:DXQ393231 EHI393230:EHM393231 ERE393230:ERI393231 FBA393230:FBE393231 FKW393230:FLA393231 FUS393230:FUW393231 GEO393230:GES393231 GOK393230:GOO393231 GYG393230:GYK393231 HIC393230:HIG393231 HRY393230:HSC393231 IBU393230:IBY393231 ILQ393230:ILU393231 IVM393230:IVQ393231 JFI393230:JFM393231 JPE393230:JPI393231 JZA393230:JZE393231 KIW393230:KJA393231 KSS393230:KSW393231 LCO393230:LCS393231 LMK393230:LMO393231 LWG393230:LWK393231 MGC393230:MGG393231 MPY393230:MQC393231 MZU393230:MZY393231 NJQ393230:NJU393231 NTM393230:NTQ393231 ODI393230:ODM393231 ONE393230:ONI393231 OXA393230:OXE393231 PGW393230:PHA393231 PQS393230:PQW393231 QAO393230:QAS393231 QKK393230:QKO393231 QUG393230:QUK393231 REC393230:REG393231 RNY393230:ROC393231 RXU393230:RXY393231 SHQ393230:SHU393231 SRM393230:SRQ393231 TBI393230:TBM393231 TLE393230:TLI393231 TVA393230:TVE393231 UEW393230:UFA393231 UOS393230:UOW393231 UYO393230:UYS393231 VIK393230:VIO393231 VSG393230:VSK393231 WCC393230:WCG393231 WLY393230:WMC393231 WVU393230:WVY393231 M458766:Q458767 JI458766:JM458767 TE458766:TI458767 ADA458766:ADE458767 AMW458766:ANA458767 AWS458766:AWW458767 BGO458766:BGS458767 BQK458766:BQO458767 CAG458766:CAK458767 CKC458766:CKG458767 CTY458766:CUC458767 DDU458766:DDY458767 DNQ458766:DNU458767 DXM458766:DXQ458767 EHI458766:EHM458767 ERE458766:ERI458767 FBA458766:FBE458767 FKW458766:FLA458767 FUS458766:FUW458767 GEO458766:GES458767 GOK458766:GOO458767 GYG458766:GYK458767 HIC458766:HIG458767 HRY458766:HSC458767 IBU458766:IBY458767 ILQ458766:ILU458767 IVM458766:IVQ458767 JFI458766:JFM458767 JPE458766:JPI458767 JZA458766:JZE458767 KIW458766:KJA458767 KSS458766:KSW458767 LCO458766:LCS458767 LMK458766:LMO458767 LWG458766:LWK458767 MGC458766:MGG458767 MPY458766:MQC458767 MZU458766:MZY458767 NJQ458766:NJU458767 NTM458766:NTQ458767 ODI458766:ODM458767 ONE458766:ONI458767 OXA458766:OXE458767 PGW458766:PHA458767 PQS458766:PQW458767 QAO458766:QAS458767 QKK458766:QKO458767 QUG458766:QUK458767 REC458766:REG458767 RNY458766:ROC458767 RXU458766:RXY458767 SHQ458766:SHU458767 SRM458766:SRQ458767 TBI458766:TBM458767 TLE458766:TLI458767 TVA458766:TVE458767 UEW458766:UFA458767 UOS458766:UOW458767 UYO458766:UYS458767 VIK458766:VIO458767 VSG458766:VSK458767 WCC458766:WCG458767 WLY458766:WMC458767 WVU458766:WVY458767 M524302:Q524303 JI524302:JM524303 TE524302:TI524303 ADA524302:ADE524303 AMW524302:ANA524303 AWS524302:AWW524303 BGO524302:BGS524303 BQK524302:BQO524303 CAG524302:CAK524303 CKC524302:CKG524303 CTY524302:CUC524303 DDU524302:DDY524303 DNQ524302:DNU524303 DXM524302:DXQ524303 EHI524302:EHM524303 ERE524302:ERI524303 FBA524302:FBE524303 FKW524302:FLA524303 FUS524302:FUW524303 GEO524302:GES524303 GOK524302:GOO524303 GYG524302:GYK524303 HIC524302:HIG524303 HRY524302:HSC524303 IBU524302:IBY524303 ILQ524302:ILU524303 IVM524302:IVQ524303 JFI524302:JFM524303 JPE524302:JPI524303 JZA524302:JZE524303 KIW524302:KJA524303 KSS524302:KSW524303 LCO524302:LCS524303 LMK524302:LMO524303 LWG524302:LWK524303 MGC524302:MGG524303 MPY524302:MQC524303 MZU524302:MZY524303 NJQ524302:NJU524303 NTM524302:NTQ524303 ODI524302:ODM524303 ONE524302:ONI524303 OXA524302:OXE524303 PGW524302:PHA524303 PQS524302:PQW524303 QAO524302:QAS524303 QKK524302:QKO524303 QUG524302:QUK524303 REC524302:REG524303 RNY524302:ROC524303 RXU524302:RXY524303 SHQ524302:SHU524303 SRM524302:SRQ524303 TBI524302:TBM524303 TLE524302:TLI524303 TVA524302:TVE524303 UEW524302:UFA524303 UOS524302:UOW524303 UYO524302:UYS524303 VIK524302:VIO524303 VSG524302:VSK524303 WCC524302:WCG524303 WLY524302:WMC524303 WVU524302:WVY524303 M589838:Q589839 JI589838:JM589839 TE589838:TI589839 ADA589838:ADE589839 AMW589838:ANA589839 AWS589838:AWW589839 BGO589838:BGS589839 BQK589838:BQO589839 CAG589838:CAK589839 CKC589838:CKG589839 CTY589838:CUC589839 DDU589838:DDY589839 DNQ589838:DNU589839 DXM589838:DXQ589839 EHI589838:EHM589839 ERE589838:ERI589839 FBA589838:FBE589839 FKW589838:FLA589839 FUS589838:FUW589839 GEO589838:GES589839 GOK589838:GOO589839 GYG589838:GYK589839 HIC589838:HIG589839 HRY589838:HSC589839 IBU589838:IBY589839 ILQ589838:ILU589839 IVM589838:IVQ589839 JFI589838:JFM589839 JPE589838:JPI589839 JZA589838:JZE589839 KIW589838:KJA589839 KSS589838:KSW589839 LCO589838:LCS589839 LMK589838:LMO589839 LWG589838:LWK589839 MGC589838:MGG589839 MPY589838:MQC589839 MZU589838:MZY589839 NJQ589838:NJU589839 NTM589838:NTQ589839 ODI589838:ODM589839 ONE589838:ONI589839 OXA589838:OXE589839 PGW589838:PHA589839 PQS589838:PQW589839 QAO589838:QAS589839 QKK589838:QKO589839 QUG589838:QUK589839 REC589838:REG589839 RNY589838:ROC589839 RXU589838:RXY589839 SHQ589838:SHU589839 SRM589838:SRQ589839 TBI589838:TBM589839 TLE589838:TLI589839 TVA589838:TVE589839 UEW589838:UFA589839 UOS589838:UOW589839 UYO589838:UYS589839 VIK589838:VIO589839 VSG589838:VSK589839 WCC589838:WCG589839 WLY589838:WMC589839 WVU589838:WVY589839 M655374:Q655375 JI655374:JM655375 TE655374:TI655375 ADA655374:ADE655375 AMW655374:ANA655375 AWS655374:AWW655375 BGO655374:BGS655375 BQK655374:BQO655375 CAG655374:CAK655375 CKC655374:CKG655375 CTY655374:CUC655375 DDU655374:DDY655375 DNQ655374:DNU655375 DXM655374:DXQ655375 EHI655374:EHM655375 ERE655374:ERI655375 FBA655374:FBE655375 FKW655374:FLA655375 FUS655374:FUW655375 GEO655374:GES655375 GOK655374:GOO655375 GYG655374:GYK655375 HIC655374:HIG655375 HRY655374:HSC655375 IBU655374:IBY655375 ILQ655374:ILU655375 IVM655374:IVQ655375 JFI655374:JFM655375 JPE655374:JPI655375 JZA655374:JZE655375 KIW655374:KJA655375 KSS655374:KSW655375 LCO655374:LCS655375 LMK655374:LMO655375 LWG655374:LWK655375 MGC655374:MGG655375 MPY655374:MQC655375 MZU655374:MZY655375 NJQ655374:NJU655375 NTM655374:NTQ655375 ODI655374:ODM655375 ONE655374:ONI655375 OXA655374:OXE655375 PGW655374:PHA655375 PQS655374:PQW655375 QAO655374:QAS655375 QKK655374:QKO655375 QUG655374:QUK655375 REC655374:REG655375 RNY655374:ROC655375 RXU655374:RXY655375 SHQ655374:SHU655375 SRM655374:SRQ655375 TBI655374:TBM655375 TLE655374:TLI655375 TVA655374:TVE655375 UEW655374:UFA655375 UOS655374:UOW655375 UYO655374:UYS655375 VIK655374:VIO655375 VSG655374:VSK655375 WCC655374:WCG655375 WLY655374:WMC655375 WVU655374:WVY655375 M720910:Q720911 JI720910:JM720911 TE720910:TI720911 ADA720910:ADE720911 AMW720910:ANA720911 AWS720910:AWW720911 BGO720910:BGS720911 BQK720910:BQO720911 CAG720910:CAK720911 CKC720910:CKG720911 CTY720910:CUC720911 DDU720910:DDY720911 DNQ720910:DNU720911 DXM720910:DXQ720911 EHI720910:EHM720911 ERE720910:ERI720911 FBA720910:FBE720911 FKW720910:FLA720911 FUS720910:FUW720911 GEO720910:GES720911 GOK720910:GOO720911 GYG720910:GYK720911 HIC720910:HIG720911 HRY720910:HSC720911 IBU720910:IBY720911 ILQ720910:ILU720911 IVM720910:IVQ720911 JFI720910:JFM720911 JPE720910:JPI720911 JZA720910:JZE720911 KIW720910:KJA720911 KSS720910:KSW720911 LCO720910:LCS720911 LMK720910:LMO720911 LWG720910:LWK720911 MGC720910:MGG720911 MPY720910:MQC720911 MZU720910:MZY720911 NJQ720910:NJU720911 NTM720910:NTQ720911 ODI720910:ODM720911 ONE720910:ONI720911 OXA720910:OXE720911 PGW720910:PHA720911 PQS720910:PQW720911 QAO720910:QAS720911 QKK720910:QKO720911 QUG720910:QUK720911 REC720910:REG720911 RNY720910:ROC720911 RXU720910:RXY720911 SHQ720910:SHU720911 SRM720910:SRQ720911 TBI720910:TBM720911 TLE720910:TLI720911 TVA720910:TVE720911 UEW720910:UFA720911 UOS720910:UOW720911 UYO720910:UYS720911 VIK720910:VIO720911 VSG720910:VSK720911 WCC720910:WCG720911 WLY720910:WMC720911 WVU720910:WVY720911 M786446:Q786447 JI786446:JM786447 TE786446:TI786447 ADA786446:ADE786447 AMW786446:ANA786447 AWS786446:AWW786447 BGO786446:BGS786447 BQK786446:BQO786447 CAG786446:CAK786447 CKC786446:CKG786447 CTY786446:CUC786447 DDU786446:DDY786447 DNQ786446:DNU786447 DXM786446:DXQ786447 EHI786446:EHM786447 ERE786446:ERI786447 FBA786446:FBE786447 FKW786446:FLA786447 FUS786446:FUW786447 GEO786446:GES786447 GOK786446:GOO786447 GYG786446:GYK786447 HIC786446:HIG786447 HRY786446:HSC786447 IBU786446:IBY786447 ILQ786446:ILU786447 IVM786446:IVQ786447 JFI786446:JFM786447 JPE786446:JPI786447 JZA786446:JZE786447 KIW786446:KJA786447 KSS786446:KSW786447 LCO786446:LCS786447 LMK786446:LMO786447 LWG786446:LWK786447 MGC786446:MGG786447 MPY786446:MQC786447 MZU786446:MZY786447 NJQ786446:NJU786447 NTM786446:NTQ786447 ODI786446:ODM786447 ONE786446:ONI786447 OXA786446:OXE786447 PGW786446:PHA786447 PQS786446:PQW786447 QAO786446:QAS786447 QKK786446:QKO786447 QUG786446:QUK786447 REC786446:REG786447 RNY786446:ROC786447 RXU786446:RXY786447 SHQ786446:SHU786447 SRM786446:SRQ786447 TBI786446:TBM786447 TLE786446:TLI786447 TVA786446:TVE786447 UEW786446:UFA786447 UOS786446:UOW786447 UYO786446:UYS786447 VIK786446:VIO786447 VSG786446:VSK786447 WCC786446:WCG786447 WLY786446:WMC786447 WVU786446:WVY786447 M851982:Q851983 JI851982:JM851983 TE851982:TI851983 ADA851982:ADE851983 AMW851982:ANA851983 AWS851982:AWW851983 BGO851982:BGS851983 BQK851982:BQO851983 CAG851982:CAK851983 CKC851982:CKG851983 CTY851982:CUC851983 DDU851982:DDY851983 DNQ851982:DNU851983 DXM851982:DXQ851983 EHI851982:EHM851983 ERE851982:ERI851983 FBA851982:FBE851983 FKW851982:FLA851983 FUS851982:FUW851983 GEO851982:GES851983 GOK851982:GOO851983 GYG851982:GYK851983 HIC851982:HIG851983 HRY851982:HSC851983 IBU851982:IBY851983 ILQ851982:ILU851983 IVM851982:IVQ851983 JFI851982:JFM851983 JPE851982:JPI851983 JZA851982:JZE851983 KIW851982:KJA851983 KSS851982:KSW851983 LCO851982:LCS851983 LMK851982:LMO851983 LWG851982:LWK851983 MGC851982:MGG851983 MPY851982:MQC851983 MZU851982:MZY851983 NJQ851982:NJU851983 NTM851982:NTQ851983 ODI851982:ODM851983 ONE851982:ONI851983 OXA851982:OXE851983 PGW851982:PHA851983 PQS851982:PQW851983 QAO851982:QAS851983 QKK851982:QKO851983 QUG851982:QUK851983 REC851982:REG851983 RNY851982:ROC851983 RXU851982:RXY851983 SHQ851982:SHU851983 SRM851982:SRQ851983 TBI851982:TBM851983 TLE851982:TLI851983 TVA851982:TVE851983 UEW851982:UFA851983 UOS851982:UOW851983 UYO851982:UYS851983 VIK851982:VIO851983 VSG851982:VSK851983 WCC851982:WCG851983 WLY851982:WMC851983 WVU851982:WVY851983 M917518:Q917519 JI917518:JM917519 TE917518:TI917519 ADA917518:ADE917519 AMW917518:ANA917519 AWS917518:AWW917519 BGO917518:BGS917519 BQK917518:BQO917519 CAG917518:CAK917519 CKC917518:CKG917519 CTY917518:CUC917519 DDU917518:DDY917519 DNQ917518:DNU917519 DXM917518:DXQ917519 EHI917518:EHM917519 ERE917518:ERI917519 FBA917518:FBE917519 FKW917518:FLA917519 FUS917518:FUW917519 GEO917518:GES917519 GOK917518:GOO917519 GYG917518:GYK917519 HIC917518:HIG917519 HRY917518:HSC917519 IBU917518:IBY917519 ILQ917518:ILU917519 IVM917518:IVQ917519 JFI917518:JFM917519 JPE917518:JPI917519 JZA917518:JZE917519 KIW917518:KJA917519 KSS917518:KSW917519 LCO917518:LCS917519 LMK917518:LMO917519 LWG917518:LWK917519 MGC917518:MGG917519 MPY917518:MQC917519 MZU917518:MZY917519 NJQ917518:NJU917519 NTM917518:NTQ917519 ODI917518:ODM917519 ONE917518:ONI917519 OXA917518:OXE917519 PGW917518:PHA917519 PQS917518:PQW917519 QAO917518:QAS917519 QKK917518:QKO917519 QUG917518:QUK917519 REC917518:REG917519 RNY917518:ROC917519 RXU917518:RXY917519 SHQ917518:SHU917519 SRM917518:SRQ917519 TBI917518:TBM917519 TLE917518:TLI917519 TVA917518:TVE917519 UEW917518:UFA917519 UOS917518:UOW917519 UYO917518:UYS917519 VIK917518:VIO917519 VSG917518:VSK917519 WCC917518:WCG917519 WLY917518:WMC917519 WVU917518:WVY917519 M983054:Q983055 JI983054:JM983055 TE983054:TI983055 ADA983054:ADE983055 AMW983054:ANA983055 AWS983054:AWW983055 BGO983054:BGS983055 BQK983054:BQO983055 CAG983054:CAK983055 CKC983054:CKG983055 CTY983054:CUC983055 DDU983054:DDY983055 DNQ983054:DNU983055 DXM983054:DXQ983055 EHI983054:EHM983055 ERE983054:ERI983055 FBA983054:FBE983055 FKW983054:FLA983055 FUS983054:FUW983055 GEO983054:GES983055 GOK983054:GOO983055 GYG983054:GYK983055 HIC983054:HIG983055 HRY983054:HSC983055 IBU983054:IBY983055 ILQ983054:ILU983055 IVM983054:IVQ983055 JFI983054:JFM983055 JPE983054:JPI983055 JZA983054:JZE983055 KIW983054:KJA983055 KSS983054:KSW983055 LCO983054:LCS983055 LMK983054:LMO983055 LWG983054:LWK983055 MGC983054:MGG983055 MPY983054:MQC983055 MZU983054:MZY983055 NJQ983054:NJU983055 NTM983054:NTQ983055 ODI983054:ODM983055 ONE983054:ONI983055 OXA983054:OXE983055 PGW983054:PHA983055 PQS983054:PQW983055 QAO983054:QAS983055 QKK983054:QKO983055 QUG983054:QUK983055 REC983054:REG983055 RNY983054:ROC983055 RXU983054:RXY983055 SHQ983054:SHU983055 SRM983054:SRQ983055 TBI983054:TBM983055 TLE983054:TLI983055 TVA983054:TVE983055 UEW983054:UFA983055 UOS983054:UOW983055 UYO983054:UYS983055 VIK983054:VIO983055 VSG983054:VSK983055 WCC983054:WCG983055 WLY983054:WMC983055 WVU983054:WVY983055" xr:uid="{88C0595A-3880-4005-982D-1FBF2FE3F983}"/>
  </dataValidations>
  <pageMargins left="0.70866141732283472" right="0.39370078740157483" top="0.78740157480314965" bottom="0.39370078740157483" header="0.39370078740157483" footer="0.19685039370078741"/>
  <pageSetup paperSize="9" scale="86"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x m l n s = " h t t p : / / s c h e m a s . m i c r o s o f t . c o m / D a t a M a s h u p " > A A A A A B U D A A B Q S w M E F A A C A A g A l 2 3 x 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J d t 8 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b f F Y K I p H u A 4 A A A A R A A A A E w A c A E Z v c m 1 1 b G F z L 1 N l Y 3 R p b 2 4 x L m 0 g o h g A K K A U A A A A A A A A A A A A A A A A A A A A A A A A A A A A K 0 5 N L s n M z 1 M I h t C G 1 g B Q S w E C L Q A U A A I A C A C X b f F Y c b T V 9 K U A A A D 2 A A A A E g A A A A A A A A A A A A A A A A A A A A A A Q 2 9 u Z m l n L 1 B h Y 2 t h Z 2 U u e G 1 s U E s B A i 0 A F A A C A A g A l 2 3 x W A / K 6 a u k A A A A 6 Q A A A B M A A A A A A A A A A A A A A A A A 8 Q A A A F t D b 2 5 0 Z W 5 0 X 1 R 5 c G V z X S 5 4 b W x Q S w E C L Q A U A A I A C A C X b f F 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2 I E J E 7 g C F k y g D y 0 B 9 U M j s w A A A A A C A A A A A A A Q Z g A A A A E A A C A A A A A e D J z c F 1 B c e c v N C H v t V x P j V x N q X h D L d R w b O 9 0 I t D t + W g A A A A A O g A A A A A I A A C A A A A D g j r P B + + H Y V l o g k 2 h D g Y Q x 1 q H m S E P K g d X V T s h 1 N l 9 q j V A A A A C k d r m c E y m 6 k R B Y W t 7 s Y D 0 g / O 9 J T 0 7 O v s U W p z 7 Q F N Y x H U W n 8 7 W j 2 0 Q B W F L g m O R + n Z v R J y f w 9 z O W w U r 0 O V B l 0 Q s I x R J c z C D E L C 7 n R 9 B E F t J + r U A A A A B L w H v f 0 U f r / u l 6 2 j r 3 k B S z U z F y R n x k h n x 5 D l H Y N S d I p x A 3 d 4 A 2 s 7 d t g 9 u l O N r D H z Y j u j E s I u f V y r h x G c F v R 0 o r < / D a t a M a s h u p > 
</file>

<file path=customXml/item2.xml>��< ? x m l   v e r s i o n = " 1 . 0 "   e n c o d i n g = " U T F - 1 6 " ? > < G e m i n i   x m l n s = " h t t p : / / g e m i n i / p i v o t c u s t o m i z a t i o n / F o r m u l a B a r S t a t e " > < C u s t o m C o n t e n t > < ! [ C D A T A [ < S a n d b o x E d i t o r . F o r m u l a B a r S t a t e   x m l n s = " h t t p : / / s c h e m a s . d a t a c o n t r a c t . o r g / 2 0 0 4 / 0 7 / M i c r o s o f t . A n a l y s i s S e r v i c e s . C o m m o n "   x m l n s : i = " h t t p : / / w w w . w 3 . o r g / 2 0 0 1 / X M L S c h e m a - i n s t a n c e " > < H e i g h t > 4 0 < / H e i g h t > < / S a n d b o x E d i t o r . F o r m u l a B a r S t a t e > ] ] > < / 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ct:contentTypeSchema xmlns:ct="http://schemas.microsoft.com/office/2006/metadata/contentType" xmlns:ma="http://schemas.microsoft.com/office/2006/metadata/properties/metaAttributes" ct:_="" ma:_="" ma:contentTypeName="ドキュメント" ma:contentTypeID="0x010100606CF4E702DE4D49A18B138503B8308A" ma:contentTypeVersion="4" ma:contentTypeDescription="新しいドキュメントを作成します。" ma:contentTypeScope="" ma:versionID="a78c5d20f02bc6453313b814c0575648">
  <xsd:schema xmlns:xsd="http://www.w3.org/2001/XMLSchema" xmlns:xs="http://www.w3.org/2001/XMLSchema" xmlns:p="http://schemas.microsoft.com/office/2006/metadata/properties" xmlns:ns2="b3fcff1e-443c-4b0d-bb66-ae73f7c0f18f" targetNamespace="http://schemas.microsoft.com/office/2006/metadata/properties" ma:root="true" ma:fieldsID="3da3738ffc653f9bb3df9b1e389ac1e1" ns2:_="">
    <xsd:import namespace="b3fcff1e-443c-4b0d-bb66-ae73f7c0f18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fcff1e-443c-4b0d-bb66-ae73f7c0f1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 o r e 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 C o l u m n s \ 0W:S< / K e y > < / a : K e y > < a : V a l u e   i : t y p e = " T a b l e W i d g e t B a s e V i e w S t a t e " / > < / a : K e y V a l u e O f D i a g r a m O b j e c t K e y a n y T y p e z b w N T n L X > < a : K e y V a l u e O f D i a g r a m O b j e c t K e y a n y T y p e z b w N T n L X > < a : K e y > < K e y > C o l u m n s \ N o < / K e y > < / a : K e y > < a : V a l u e   i : t y p e = " T a b l e W i d g e t B a s e V i e w S t a t e " / > < / a : K e y V a l u e O f D i a g r a m O b j e c t K e y a n y T y p e z b w N T n L X > < a : K e y V a l u e O f D i a g r a m O b j e c t K e y a n y T y p e z b w N T n L X > < a : K e y > < K e y > C o l u m n s \ �0�0�0< / K e y > < / a : K e y > < a : V a l u e   i : t y p e = " T a b l e W i d g e t B a s e V i e w S t a t e " / > < / a : K e y V a l u e O f D i a g r a m O b j e c t K e y a n y T y p e z b w N T n L X > < a : K e y V a l u e O f D i a g r a m O b j e c t K e y a n y T y p e z b w N T n L X > < a : K e y > < K e y > C o l u m n s \ 0W:ST< / K e y > < / a : K e y > < a : V a l u e   i : t y p e = " T a b l e W i d g e t B a s e V i e w S t a t e " / > < / a : K e y V a l u e O f D i a g r a m O b j e c t K e y a n y T y p e z b w N T n L X > < a : K e y V a l u e O f D i a g r a m O b j e c t K e y a n y T y p e z b w N T n L X > < a : K e y > < K e y > C o l u m n s \ �0�0�0< / K e y > < / a : K e y > < a : V a l u e   i : t y p e = " T a b l e W i d g e t B a s e V i e w S t a t e " / > < / a : K e y V a l u e O f D i a g r a m O b j e c t K e y a n y T y p e z b w N T n L X > < a : K e y V a l u e O f D i a g r a m O b j e c t K e y a n y T y p e z b w N T n L X > < a : K e y > < K e y > C o l u m n s \ �0�0�0T< / K e y > < / a : K e y > < a : V a l u e   i : t y p e = " T a b l e W i d g e t B a s e V i e w S t a t e " / > < / a : K e y V a l u e O f D i a g r a m O b j e c t K e y a n y T y p e z b w N T n L X > < a : K e y V a l u e O f D i a g r a m O b j e c t K e y a n y T y p e z b w N T n L X > < a : K e y > < K e y > C o l u m n s \ 8b�^�Npe< / K e y > < / a : K e y > < a : V a l u e   i : t y p e = " T a b l e W i d g e t B a s e V i e w S t a t e " / > < / a : K e y V a l u e O f D i a g r a m O b j e c t K e y a n y T y p e z b w N T n L X > < a : K e y V a l u e O f D i a g r a m O b j e c t K e y a n y T y p e z b w N T n L X > < a : K e y > < K e y > C o l u m n s \ ƖTOO�[�Npe< / K e y > < / a : K e y > < a : V a l u e   i : t y p e = " T a b l e W i d g e t B a s e V i e w S t a t e " / > < / a : K e y V a l u e O f D i a g r a m O b j e c t K e y a n y T y p e z b w N T n L X > < a : K e y V a l u e O f D i a g r a m O b j e c t K e y a n y T y p e z b w N T n L X > < a : K e y > < K e y > C o l u m n s \ T�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974DD25D-9310-4477-BE53-B08F9447D9BE}">
  <ds:schemaRefs>
    <ds:schemaRef ds:uri="http://schemas.microsoft.com/DataMashup"/>
  </ds:schemaRefs>
</ds:datastoreItem>
</file>

<file path=customXml/itemProps2.xml><?xml version="1.0" encoding="utf-8"?>
<ds:datastoreItem xmlns:ds="http://schemas.openxmlformats.org/officeDocument/2006/customXml" ds:itemID="{72AE6930-A917-4870-A813-54BE5F0B5064}">
  <ds:schemaRefs/>
</ds:datastoreItem>
</file>

<file path=customXml/itemProps3.xml><?xml version="1.0" encoding="utf-8"?>
<ds:datastoreItem xmlns:ds="http://schemas.openxmlformats.org/officeDocument/2006/customXml" ds:itemID="{8619027A-683F-4348-94A6-602382654DF6}">
  <ds:schemaRefs>
    <ds:schemaRef ds:uri="http://schemas.microsoft.com/sharepoint/v3/contenttype/forms"/>
  </ds:schemaRefs>
</ds:datastoreItem>
</file>

<file path=customXml/itemProps4.xml><?xml version="1.0" encoding="utf-8"?>
<ds:datastoreItem xmlns:ds="http://schemas.openxmlformats.org/officeDocument/2006/customXml" ds:itemID="{89AB9DCD-89E8-4EEA-9EF2-D98558958301}">
  <ds:schemaRefs>
    <ds:schemaRef ds:uri="http://www.w3.org/XML/1998/namespace"/>
    <ds:schemaRef ds:uri="http://purl.org/dc/terms/"/>
    <ds:schemaRef ds:uri="http://purl.org/dc/elements/1.1/"/>
    <ds:schemaRef ds:uri="http://schemas.openxmlformats.org/package/2006/metadata/core-properties"/>
    <ds:schemaRef ds:uri="b3fcff1e-443c-4b0d-bb66-ae73f7c0f18f"/>
    <ds:schemaRef ds:uri="http://schemas.microsoft.com/office/2006/documentManagement/types"/>
    <ds:schemaRef ds:uri="http://purl.org/dc/dcmitype/"/>
    <ds:schemaRef ds:uri="http://schemas.microsoft.com/office/infopath/2007/PartnerControls"/>
    <ds:schemaRef ds:uri="http://schemas.microsoft.com/office/2006/metadata/properties"/>
  </ds:schemaRefs>
</ds:datastoreItem>
</file>

<file path=customXml/itemProps5.xml><?xml version="1.0" encoding="utf-8"?>
<ds:datastoreItem xmlns:ds="http://schemas.openxmlformats.org/officeDocument/2006/customXml" ds:itemID="{BF3AB210-4780-4D56-AF5F-5AE0D2897D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fcff1e-443c-4b0d-bb66-ae73f7c0f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B3B7DC31-8026-4F77-8BBD-B7344DBEC00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vt:i4>
      </vt:variant>
    </vt:vector>
  </HeadingPairs>
  <TitlesOfParts>
    <vt:vector size="36" baseType="lpstr">
      <vt:lpstr>管理用</vt:lpstr>
      <vt:lpstr>表紙</vt:lpstr>
      <vt:lpstr>入力</vt:lpstr>
      <vt:lpstr>カバレッジエリア</vt:lpstr>
      <vt:lpstr>申込書</vt:lpstr>
      <vt:lpstr>エリア表作成</vt:lpstr>
      <vt:lpstr>エリア表作成 (2)</vt:lpstr>
      <vt:lpstr>エリア表のみ</vt:lpstr>
      <vt:lpstr>見積書</vt:lpstr>
      <vt:lpstr>shouhin</vt:lpstr>
      <vt:lpstr>新商品マスタ</vt:lpstr>
      <vt:lpstr>新商品マスタBK</vt:lpstr>
      <vt:lpstr>単価マスタ</vt:lpstr>
      <vt:lpstr>商品並べ替え</vt:lpstr>
      <vt:lpstr>エリア表のみ (2)</vt:lpstr>
      <vt:lpstr>import_1</vt:lpstr>
      <vt:lpstr>import_2</vt:lpstr>
      <vt:lpstr>import_3</vt:lpstr>
      <vt:lpstr>import_4</vt:lpstr>
      <vt:lpstr>import_5</vt:lpstr>
      <vt:lpstr>import_6</vt:lpstr>
      <vt:lpstr>選択肢</vt:lpstr>
      <vt:lpstr>import_7</vt:lpstr>
      <vt:lpstr>地区マスタ</vt:lpstr>
      <vt:lpstr>エリアマスタ</vt:lpstr>
      <vt:lpstr>Sheet2</vt:lpstr>
      <vt:lpstr>Sheet1</vt:lpstr>
      <vt:lpstr>Sheet3</vt:lpstr>
      <vt:lpstr>配布形態マスタ</vt:lpstr>
      <vt:lpstr>sector</vt:lpstr>
      <vt:lpstr>channel</vt:lpstr>
      <vt:lpstr>caution</vt:lpstr>
      <vt:lpstr>カバレッジエリア!Print_Area</vt:lpstr>
      <vt:lpstr>見積書!Print_Area</vt:lpstr>
      <vt:lpstr>申込書!Print_Area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hiroshi ogi</dc:creator>
  <cp:lastModifiedBy>ハイコム ポスティング</cp:lastModifiedBy>
  <cp:lastPrinted>2025-11-28T00:11:56Z</cp:lastPrinted>
  <dcterms:created xsi:type="dcterms:W3CDTF">2011-08-29T04:55:59Z</dcterms:created>
  <dcterms:modified xsi:type="dcterms:W3CDTF">2026-01-20T00:34:15Z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0x010100606CF4E702DE4D49A18B138503B8308A</vt:lpwstr>
  </property>
</Properties>
</file>